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irodriguez/Documents/Documents/CEE224X_Fall2018/Final Project/"/>
    </mc:Choice>
  </mc:AlternateContent>
  <xr:revisionPtr revIDLastSave="0" documentId="13_ncr:1_{D18C08D8-0E7A-5141-8BFD-D01FA18FAC82}" xr6:coauthVersionLast="38" xr6:coauthVersionMax="38" xr10:uidLastSave="{00000000-0000-0000-0000-000000000000}"/>
  <bookViews>
    <workbookView xWindow="480" yWindow="720" windowWidth="28800" windowHeight="14880" activeTab="8" xr2:uid="{00000000-000D-0000-FFFF-FFFF00000000}"/>
  </bookViews>
  <sheets>
    <sheet name="DataForModel" sheetId="1" r:id="rId1"/>
    <sheet name="Pesticide" sheetId="10" r:id="rId2"/>
    <sheet name="Index" sheetId="2" r:id="rId3"/>
    <sheet name="SecondModel" sheetId="11" r:id="rId4"/>
    <sheet name="MedianHouseholdIncome" sheetId="3" r:id="rId5"/>
    <sheet name="SolidWaste_Toxicity" sheetId="5" r:id="rId6"/>
    <sheet name="CaseStudiesRichmond" sheetId="6" r:id="rId7"/>
    <sheet name="SanJose" sheetId="9" r:id="rId8"/>
    <sheet name="Sheet1" sheetId="12" r:id="rId9"/>
    <sheet name="Values&amp;Scaled13Vars" sheetId="8" r:id="rId10"/>
  </sheets>
  <definedNames>
    <definedName name="_xlnm._FilterDatabase" localSheetId="0" hidden="1">DataForModel!$A$1:$BI$1107</definedName>
    <definedName name="_xlnm._FilterDatabase" localSheetId="2" hidden="1">Index!$A$1:$W$1107</definedName>
    <definedName name="_xlnm._FilterDatabase" localSheetId="4" hidden="1">MedianHouseholdIncome!$A$1:$I$1589</definedName>
    <definedName name="LR_Model_A9_SUS" localSheetId="2">Index!$A$2:$F$16</definedName>
    <definedName name="Model2" localSheetId="3">SecondModel!$A$1:$B$19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C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7" i="2" l="1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3" i="2"/>
  <c r="I622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V7" i="2" l="1"/>
  <c r="V10" i="2"/>
  <c r="V9" i="2"/>
  <c r="V8" i="2"/>
  <c r="V11" i="2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O3" i="8"/>
  <c r="P3" i="8"/>
  <c r="Q3" i="8"/>
  <c r="R3" i="8"/>
  <c r="S3" i="8"/>
  <c r="T3" i="8"/>
  <c r="U3" i="8"/>
  <c r="V3" i="8"/>
  <c r="W3" i="8"/>
  <c r="X3" i="8"/>
  <c r="Y3" i="8"/>
  <c r="Z3" i="8"/>
  <c r="AA3" i="8"/>
  <c r="O4" i="8"/>
  <c r="P4" i="8"/>
  <c r="Q4" i="8"/>
  <c r="R4" i="8"/>
  <c r="S4" i="8"/>
  <c r="T4" i="8"/>
  <c r="U4" i="8"/>
  <c r="V4" i="8"/>
  <c r="W4" i="8"/>
  <c r="X4" i="8"/>
  <c r="Y4" i="8"/>
  <c r="Z4" i="8"/>
  <c r="AA4" i="8"/>
  <c r="O5" i="8"/>
  <c r="P5" i="8"/>
  <c r="Q5" i="8"/>
  <c r="R5" i="8"/>
  <c r="S5" i="8"/>
  <c r="T5" i="8"/>
  <c r="U5" i="8"/>
  <c r="V5" i="8"/>
  <c r="W5" i="8"/>
  <c r="X5" i="8"/>
  <c r="Y5" i="8"/>
  <c r="Z5" i="8"/>
  <c r="AA5" i="8"/>
  <c r="O6" i="8"/>
  <c r="P6" i="8"/>
  <c r="Q6" i="8"/>
  <c r="R6" i="8"/>
  <c r="S6" i="8"/>
  <c r="T6" i="8"/>
  <c r="U6" i="8"/>
  <c r="V6" i="8"/>
  <c r="W6" i="8"/>
  <c r="X6" i="8"/>
  <c r="Y6" i="8"/>
  <c r="Z6" i="8"/>
  <c r="AA6" i="8"/>
  <c r="O7" i="8"/>
  <c r="P7" i="8"/>
  <c r="Q7" i="8"/>
  <c r="R7" i="8"/>
  <c r="S7" i="8"/>
  <c r="T7" i="8"/>
  <c r="U7" i="8"/>
  <c r="V7" i="8"/>
  <c r="W7" i="8"/>
  <c r="X7" i="8"/>
  <c r="Y7" i="8"/>
  <c r="Z7" i="8"/>
  <c r="AA7" i="8"/>
  <c r="O8" i="8"/>
  <c r="P8" i="8"/>
  <c r="Q8" i="8"/>
  <c r="R8" i="8"/>
  <c r="S8" i="8"/>
  <c r="T8" i="8"/>
  <c r="U8" i="8"/>
  <c r="V8" i="8"/>
  <c r="W8" i="8"/>
  <c r="X8" i="8"/>
  <c r="Y8" i="8"/>
  <c r="Z8" i="8"/>
  <c r="AA8" i="8"/>
  <c r="O9" i="8"/>
  <c r="P9" i="8"/>
  <c r="Q9" i="8"/>
  <c r="R9" i="8"/>
  <c r="S9" i="8"/>
  <c r="T9" i="8"/>
  <c r="U9" i="8"/>
  <c r="V9" i="8"/>
  <c r="W9" i="8"/>
  <c r="X9" i="8"/>
  <c r="Y9" i="8"/>
  <c r="Z9" i="8"/>
  <c r="AA9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O1025" i="8"/>
  <c r="P1025" i="8"/>
  <c r="Q1025" i="8"/>
  <c r="R1025" i="8"/>
  <c r="S1025" i="8"/>
  <c r="T1025" i="8"/>
  <c r="U1025" i="8"/>
  <c r="V1025" i="8"/>
  <c r="W1025" i="8"/>
  <c r="X1025" i="8"/>
  <c r="Y1025" i="8"/>
  <c r="Z1025" i="8"/>
  <c r="AA1025" i="8"/>
  <c r="O1026" i="8"/>
  <c r="P1026" i="8"/>
  <c r="Q1026" i="8"/>
  <c r="R1026" i="8"/>
  <c r="S1026" i="8"/>
  <c r="T1026" i="8"/>
  <c r="U1026" i="8"/>
  <c r="V1026" i="8"/>
  <c r="W1026" i="8"/>
  <c r="X1026" i="8"/>
  <c r="Y1026" i="8"/>
  <c r="Z1026" i="8"/>
  <c r="AA1026" i="8"/>
  <c r="O1027" i="8"/>
  <c r="P1027" i="8"/>
  <c r="Q1027" i="8"/>
  <c r="R1027" i="8"/>
  <c r="S1027" i="8"/>
  <c r="T1027" i="8"/>
  <c r="U1027" i="8"/>
  <c r="V1027" i="8"/>
  <c r="W1027" i="8"/>
  <c r="X1027" i="8"/>
  <c r="Y1027" i="8"/>
  <c r="Z1027" i="8"/>
  <c r="AA1027" i="8"/>
  <c r="O1028" i="8"/>
  <c r="P1028" i="8"/>
  <c r="Q1028" i="8"/>
  <c r="R1028" i="8"/>
  <c r="S1028" i="8"/>
  <c r="T1028" i="8"/>
  <c r="U1028" i="8"/>
  <c r="V1028" i="8"/>
  <c r="W1028" i="8"/>
  <c r="X1028" i="8"/>
  <c r="Y1028" i="8"/>
  <c r="Z1028" i="8"/>
  <c r="AA1028" i="8"/>
  <c r="O1029" i="8"/>
  <c r="P1029" i="8"/>
  <c r="Q1029" i="8"/>
  <c r="R1029" i="8"/>
  <c r="S1029" i="8"/>
  <c r="T1029" i="8"/>
  <c r="U1029" i="8"/>
  <c r="V1029" i="8"/>
  <c r="W1029" i="8"/>
  <c r="X1029" i="8"/>
  <c r="Y1029" i="8"/>
  <c r="Z1029" i="8"/>
  <c r="AA1029" i="8"/>
  <c r="O1030" i="8"/>
  <c r="P1030" i="8"/>
  <c r="Q1030" i="8"/>
  <c r="R1030" i="8"/>
  <c r="S1030" i="8"/>
  <c r="T1030" i="8"/>
  <c r="U1030" i="8"/>
  <c r="V1030" i="8"/>
  <c r="W1030" i="8"/>
  <c r="X1030" i="8"/>
  <c r="Y1030" i="8"/>
  <c r="Z1030" i="8"/>
  <c r="AA1030" i="8"/>
  <c r="O1031" i="8"/>
  <c r="P1031" i="8"/>
  <c r="Q1031" i="8"/>
  <c r="R1031" i="8"/>
  <c r="S1031" i="8"/>
  <c r="T1031" i="8"/>
  <c r="U1031" i="8"/>
  <c r="V1031" i="8"/>
  <c r="W1031" i="8"/>
  <c r="X1031" i="8"/>
  <c r="Y1031" i="8"/>
  <c r="Z1031" i="8"/>
  <c r="AA1031" i="8"/>
  <c r="O1032" i="8"/>
  <c r="P1032" i="8"/>
  <c r="Q1032" i="8"/>
  <c r="R1032" i="8"/>
  <c r="S1032" i="8"/>
  <c r="T1032" i="8"/>
  <c r="U1032" i="8"/>
  <c r="V1032" i="8"/>
  <c r="W1032" i="8"/>
  <c r="X1032" i="8"/>
  <c r="Y1032" i="8"/>
  <c r="Z1032" i="8"/>
  <c r="AA1032" i="8"/>
  <c r="O1033" i="8"/>
  <c r="P1033" i="8"/>
  <c r="Q1033" i="8"/>
  <c r="R1033" i="8"/>
  <c r="S1033" i="8"/>
  <c r="T1033" i="8"/>
  <c r="U1033" i="8"/>
  <c r="V1033" i="8"/>
  <c r="W1033" i="8"/>
  <c r="X1033" i="8"/>
  <c r="Y1033" i="8"/>
  <c r="Z1033" i="8"/>
  <c r="AA1033" i="8"/>
  <c r="O1034" i="8"/>
  <c r="P1034" i="8"/>
  <c r="Q1034" i="8"/>
  <c r="R1034" i="8"/>
  <c r="S1034" i="8"/>
  <c r="T1034" i="8"/>
  <c r="U1034" i="8"/>
  <c r="V1034" i="8"/>
  <c r="W1034" i="8"/>
  <c r="X1034" i="8"/>
  <c r="Y1034" i="8"/>
  <c r="Z1034" i="8"/>
  <c r="AA1034" i="8"/>
  <c r="O1035" i="8"/>
  <c r="P1035" i="8"/>
  <c r="Q1035" i="8"/>
  <c r="R1035" i="8"/>
  <c r="S1035" i="8"/>
  <c r="T1035" i="8"/>
  <c r="U1035" i="8"/>
  <c r="V1035" i="8"/>
  <c r="W1035" i="8"/>
  <c r="X1035" i="8"/>
  <c r="Y1035" i="8"/>
  <c r="Z1035" i="8"/>
  <c r="AA1035" i="8"/>
  <c r="O1036" i="8"/>
  <c r="P1036" i="8"/>
  <c r="Q1036" i="8"/>
  <c r="R1036" i="8"/>
  <c r="S1036" i="8"/>
  <c r="T1036" i="8"/>
  <c r="U1036" i="8"/>
  <c r="V1036" i="8"/>
  <c r="W1036" i="8"/>
  <c r="X1036" i="8"/>
  <c r="Y1036" i="8"/>
  <c r="Z1036" i="8"/>
  <c r="AA1036" i="8"/>
  <c r="O1037" i="8"/>
  <c r="P1037" i="8"/>
  <c r="Q1037" i="8"/>
  <c r="R1037" i="8"/>
  <c r="S1037" i="8"/>
  <c r="T1037" i="8"/>
  <c r="U1037" i="8"/>
  <c r="V1037" i="8"/>
  <c r="W1037" i="8"/>
  <c r="X1037" i="8"/>
  <c r="Y1037" i="8"/>
  <c r="Z1037" i="8"/>
  <c r="AA1037" i="8"/>
  <c r="O1038" i="8"/>
  <c r="P1038" i="8"/>
  <c r="Q1038" i="8"/>
  <c r="R1038" i="8"/>
  <c r="S1038" i="8"/>
  <c r="T1038" i="8"/>
  <c r="U1038" i="8"/>
  <c r="V1038" i="8"/>
  <c r="W1038" i="8"/>
  <c r="X1038" i="8"/>
  <c r="Y1038" i="8"/>
  <c r="Z1038" i="8"/>
  <c r="AA1038" i="8"/>
  <c r="O1039" i="8"/>
  <c r="P1039" i="8"/>
  <c r="Q1039" i="8"/>
  <c r="R1039" i="8"/>
  <c r="S1039" i="8"/>
  <c r="T1039" i="8"/>
  <c r="U1039" i="8"/>
  <c r="V1039" i="8"/>
  <c r="W1039" i="8"/>
  <c r="X1039" i="8"/>
  <c r="Y1039" i="8"/>
  <c r="Z1039" i="8"/>
  <c r="AA1039" i="8"/>
  <c r="O1040" i="8"/>
  <c r="P1040" i="8"/>
  <c r="Q1040" i="8"/>
  <c r="R1040" i="8"/>
  <c r="S1040" i="8"/>
  <c r="T1040" i="8"/>
  <c r="U1040" i="8"/>
  <c r="V1040" i="8"/>
  <c r="W1040" i="8"/>
  <c r="X1040" i="8"/>
  <c r="Y1040" i="8"/>
  <c r="Z1040" i="8"/>
  <c r="AA1040" i="8"/>
  <c r="O1041" i="8"/>
  <c r="P1041" i="8"/>
  <c r="Q1041" i="8"/>
  <c r="R1041" i="8"/>
  <c r="S1041" i="8"/>
  <c r="T1041" i="8"/>
  <c r="U1041" i="8"/>
  <c r="V1041" i="8"/>
  <c r="W1041" i="8"/>
  <c r="X1041" i="8"/>
  <c r="Y1041" i="8"/>
  <c r="Z1041" i="8"/>
  <c r="AA1041" i="8"/>
  <c r="O1042" i="8"/>
  <c r="P1042" i="8"/>
  <c r="Q1042" i="8"/>
  <c r="R1042" i="8"/>
  <c r="S1042" i="8"/>
  <c r="T1042" i="8"/>
  <c r="U1042" i="8"/>
  <c r="V1042" i="8"/>
  <c r="W1042" i="8"/>
  <c r="X1042" i="8"/>
  <c r="Y1042" i="8"/>
  <c r="Z1042" i="8"/>
  <c r="AA1042" i="8"/>
  <c r="O1043" i="8"/>
  <c r="P1043" i="8"/>
  <c r="Q1043" i="8"/>
  <c r="R1043" i="8"/>
  <c r="S1043" i="8"/>
  <c r="T1043" i="8"/>
  <c r="U1043" i="8"/>
  <c r="V1043" i="8"/>
  <c r="W1043" i="8"/>
  <c r="X1043" i="8"/>
  <c r="Y1043" i="8"/>
  <c r="Z1043" i="8"/>
  <c r="AA1043" i="8"/>
  <c r="O1044" i="8"/>
  <c r="P1044" i="8"/>
  <c r="Q1044" i="8"/>
  <c r="R1044" i="8"/>
  <c r="S1044" i="8"/>
  <c r="T1044" i="8"/>
  <c r="U1044" i="8"/>
  <c r="V1044" i="8"/>
  <c r="W1044" i="8"/>
  <c r="X1044" i="8"/>
  <c r="Y1044" i="8"/>
  <c r="Z1044" i="8"/>
  <c r="AA1044" i="8"/>
  <c r="O1045" i="8"/>
  <c r="P1045" i="8"/>
  <c r="Q1045" i="8"/>
  <c r="R1045" i="8"/>
  <c r="S1045" i="8"/>
  <c r="T1045" i="8"/>
  <c r="U1045" i="8"/>
  <c r="V1045" i="8"/>
  <c r="W1045" i="8"/>
  <c r="X1045" i="8"/>
  <c r="Y1045" i="8"/>
  <c r="Z1045" i="8"/>
  <c r="AA1045" i="8"/>
  <c r="O1046" i="8"/>
  <c r="P1046" i="8"/>
  <c r="Q1046" i="8"/>
  <c r="R1046" i="8"/>
  <c r="S1046" i="8"/>
  <c r="T1046" i="8"/>
  <c r="U1046" i="8"/>
  <c r="V1046" i="8"/>
  <c r="W1046" i="8"/>
  <c r="X1046" i="8"/>
  <c r="Y1046" i="8"/>
  <c r="Z1046" i="8"/>
  <c r="AA1046" i="8"/>
  <c r="O1047" i="8"/>
  <c r="P1047" i="8"/>
  <c r="Q1047" i="8"/>
  <c r="R1047" i="8"/>
  <c r="S1047" i="8"/>
  <c r="T1047" i="8"/>
  <c r="U1047" i="8"/>
  <c r="V1047" i="8"/>
  <c r="W1047" i="8"/>
  <c r="X1047" i="8"/>
  <c r="Y1047" i="8"/>
  <c r="Z1047" i="8"/>
  <c r="AA1047" i="8"/>
  <c r="O1048" i="8"/>
  <c r="P1048" i="8"/>
  <c r="Q1048" i="8"/>
  <c r="R1048" i="8"/>
  <c r="S1048" i="8"/>
  <c r="T1048" i="8"/>
  <c r="U1048" i="8"/>
  <c r="V1048" i="8"/>
  <c r="W1048" i="8"/>
  <c r="X1048" i="8"/>
  <c r="Y1048" i="8"/>
  <c r="Z1048" i="8"/>
  <c r="AA1048" i="8"/>
  <c r="O1049" i="8"/>
  <c r="P1049" i="8"/>
  <c r="Q1049" i="8"/>
  <c r="R1049" i="8"/>
  <c r="S1049" i="8"/>
  <c r="T1049" i="8"/>
  <c r="U1049" i="8"/>
  <c r="V1049" i="8"/>
  <c r="W1049" i="8"/>
  <c r="X1049" i="8"/>
  <c r="Y1049" i="8"/>
  <c r="Z1049" i="8"/>
  <c r="AA1049" i="8"/>
  <c r="O1050" i="8"/>
  <c r="P1050" i="8"/>
  <c r="Q1050" i="8"/>
  <c r="R1050" i="8"/>
  <c r="S1050" i="8"/>
  <c r="T1050" i="8"/>
  <c r="U1050" i="8"/>
  <c r="V1050" i="8"/>
  <c r="W1050" i="8"/>
  <c r="X1050" i="8"/>
  <c r="Y1050" i="8"/>
  <c r="Z1050" i="8"/>
  <c r="AA1050" i="8"/>
  <c r="O1051" i="8"/>
  <c r="P1051" i="8"/>
  <c r="Q1051" i="8"/>
  <c r="R1051" i="8"/>
  <c r="S1051" i="8"/>
  <c r="T1051" i="8"/>
  <c r="U1051" i="8"/>
  <c r="V1051" i="8"/>
  <c r="W1051" i="8"/>
  <c r="X1051" i="8"/>
  <c r="Y1051" i="8"/>
  <c r="Z1051" i="8"/>
  <c r="AA1051" i="8"/>
  <c r="O1052" i="8"/>
  <c r="P1052" i="8"/>
  <c r="Q1052" i="8"/>
  <c r="R1052" i="8"/>
  <c r="S1052" i="8"/>
  <c r="T1052" i="8"/>
  <c r="U1052" i="8"/>
  <c r="V1052" i="8"/>
  <c r="W1052" i="8"/>
  <c r="X1052" i="8"/>
  <c r="Y1052" i="8"/>
  <c r="Z1052" i="8"/>
  <c r="AA1052" i="8"/>
  <c r="O1053" i="8"/>
  <c r="P1053" i="8"/>
  <c r="Q1053" i="8"/>
  <c r="R1053" i="8"/>
  <c r="S1053" i="8"/>
  <c r="T1053" i="8"/>
  <c r="U1053" i="8"/>
  <c r="V1053" i="8"/>
  <c r="W1053" i="8"/>
  <c r="X1053" i="8"/>
  <c r="Y1053" i="8"/>
  <c r="Z1053" i="8"/>
  <c r="AA1053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O1057" i="8"/>
  <c r="P1057" i="8"/>
  <c r="Q1057" i="8"/>
  <c r="R1057" i="8"/>
  <c r="S1057" i="8"/>
  <c r="T1057" i="8"/>
  <c r="U1057" i="8"/>
  <c r="V1057" i="8"/>
  <c r="W1057" i="8"/>
  <c r="X1057" i="8"/>
  <c r="Y1057" i="8"/>
  <c r="Z1057" i="8"/>
  <c r="AA1057" i="8"/>
  <c r="O1058" i="8"/>
  <c r="P1058" i="8"/>
  <c r="Q1058" i="8"/>
  <c r="R1058" i="8"/>
  <c r="S1058" i="8"/>
  <c r="T1058" i="8"/>
  <c r="U1058" i="8"/>
  <c r="V1058" i="8"/>
  <c r="W1058" i="8"/>
  <c r="X1058" i="8"/>
  <c r="Y1058" i="8"/>
  <c r="Z1058" i="8"/>
  <c r="AA1058" i="8"/>
  <c r="O1059" i="8"/>
  <c r="P1059" i="8"/>
  <c r="Q1059" i="8"/>
  <c r="R1059" i="8"/>
  <c r="S1059" i="8"/>
  <c r="T1059" i="8"/>
  <c r="U1059" i="8"/>
  <c r="V1059" i="8"/>
  <c r="W1059" i="8"/>
  <c r="X1059" i="8"/>
  <c r="Y1059" i="8"/>
  <c r="Z1059" i="8"/>
  <c r="AA1059" i="8"/>
  <c r="O1060" i="8"/>
  <c r="P1060" i="8"/>
  <c r="Q1060" i="8"/>
  <c r="R1060" i="8"/>
  <c r="S1060" i="8"/>
  <c r="T1060" i="8"/>
  <c r="U1060" i="8"/>
  <c r="V1060" i="8"/>
  <c r="W1060" i="8"/>
  <c r="X1060" i="8"/>
  <c r="Y1060" i="8"/>
  <c r="Z1060" i="8"/>
  <c r="AA1060" i="8"/>
  <c r="O1061" i="8"/>
  <c r="P1061" i="8"/>
  <c r="Q1061" i="8"/>
  <c r="R1061" i="8"/>
  <c r="S1061" i="8"/>
  <c r="T1061" i="8"/>
  <c r="U1061" i="8"/>
  <c r="V1061" i="8"/>
  <c r="W1061" i="8"/>
  <c r="X1061" i="8"/>
  <c r="Y1061" i="8"/>
  <c r="Z1061" i="8"/>
  <c r="AA1061" i="8"/>
  <c r="O1062" i="8"/>
  <c r="P1062" i="8"/>
  <c r="Q1062" i="8"/>
  <c r="R1062" i="8"/>
  <c r="S1062" i="8"/>
  <c r="T1062" i="8"/>
  <c r="U1062" i="8"/>
  <c r="V1062" i="8"/>
  <c r="W1062" i="8"/>
  <c r="X1062" i="8"/>
  <c r="Y1062" i="8"/>
  <c r="Z1062" i="8"/>
  <c r="AA1062" i="8"/>
  <c r="O1063" i="8"/>
  <c r="P1063" i="8"/>
  <c r="Q1063" i="8"/>
  <c r="R1063" i="8"/>
  <c r="S1063" i="8"/>
  <c r="T1063" i="8"/>
  <c r="U1063" i="8"/>
  <c r="V1063" i="8"/>
  <c r="W1063" i="8"/>
  <c r="X1063" i="8"/>
  <c r="Y1063" i="8"/>
  <c r="Z1063" i="8"/>
  <c r="AA1063" i="8"/>
  <c r="O1064" i="8"/>
  <c r="P1064" i="8"/>
  <c r="Q1064" i="8"/>
  <c r="R1064" i="8"/>
  <c r="S1064" i="8"/>
  <c r="T1064" i="8"/>
  <c r="U1064" i="8"/>
  <c r="V1064" i="8"/>
  <c r="W1064" i="8"/>
  <c r="X1064" i="8"/>
  <c r="Y1064" i="8"/>
  <c r="Z1064" i="8"/>
  <c r="AA1064" i="8"/>
  <c r="O1065" i="8"/>
  <c r="P1065" i="8"/>
  <c r="Q1065" i="8"/>
  <c r="R1065" i="8"/>
  <c r="S1065" i="8"/>
  <c r="T1065" i="8"/>
  <c r="U1065" i="8"/>
  <c r="V1065" i="8"/>
  <c r="W1065" i="8"/>
  <c r="X1065" i="8"/>
  <c r="Y1065" i="8"/>
  <c r="Z1065" i="8"/>
  <c r="AA1065" i="8"/>
  <c r="O1066" i="8"/>
  <c r="P1066" i="8"/>
  <c r="Q1066" i="8"/>
  <c r="R1066" i="8"/>
  <c r="S1066" i="8"/>
  <c r="T1066" i="8"/>
  <c r="U1066" i="8"/>
  <c r="V1066" i="8"/>
  <c r="W1066" i="8"/>
  <c r="X1066" i="8"/>
  <c r="Y1066" i="8"/>
  <c r="Z1066" i="8"/>
  <c r="AA1066" i="8"/>
  <c r="O1067" i="8"/>
  <c r="P1067" i="8"/>
  <c r="Q1067" i="8"/>
  <c r="R1067" i="8"/>
  <c r="S1067" i="8"/>
  <c r="T1067" i="8"/>
  <c r="U1067" i="8"/>
  <c r="V1067" i="8"/>
  <c r="W1067" i="8"/>
  <c r="X1067" i="8"/>
  <c r="Y1067" i="8"/>
  <c r="Z1067" i="8"/>
  <c r="AA1067" i="8"/>
  <c r="O1068" i="8"/>
  <c r="P1068" i="8"/>
  <c r="Q1068" i="8"/>
  <c r="R1068" i="8"/>
  <c r="S1068" i="8"/>
  <c r="T1068" i="8"/>
  <c r="U1068" i="8"/>
  <c r="V1068" i="8"/>
  <c r="W1068" i="8"/>
  <c r="X1068" i="8"/>
  <c r="Y1068" i="8"/>
  <c r="Z1068" i="8"/>
  <c r="AA1068" i="8"/>
  <c r="O1069" i="8"/>
  <c r="P1069" i="8"/>
  <c r="Q1069" i="8"/>
  <c r="R1069" i="8"/>
  <c r="S1069" i="8"/>
  <c r="T1069" i="8"/>
  <c r="U1069" i="8"/>
  <c r="V1069" i="8"/>
  <c r="W1069" i="8"/>
  <c r="X1069" i="8"/>
  <c r="Y1069" i="8"/>
  <c r="Z1069" i="8"/>
  <c r="AA1069" i="8"/>
  <c r="O1070" i="8"/>
  <c r="P1070" i="8"/>
  <c r="Q1070" i="8"/>
  <c r="R1070" i="8"/>
  <c r="S1070" i="8"/>
  <c r="T1070" i="8"/>
  <c r="U1070" i="8"/>
  <c r="V1070" i="8"/>
  <c r="W1070" i="8"/>
  <c r="X1070" i="8"/>
  <c r="Y1070" i="8"/>
  <c r="Z1070" i="8"/>
  <c r="AA1070" i="8"/>
  <c r="O1071" i="8"/>
  <c r="P1071" i="8"/>
  <c r="Q1071" i="8"/>
  <c r="R1071" i="8"/>
  <c r="S1071" i="8"/>
  <c r="T1071" i="8"/>
  <c r="U1071" i="8"/>
  <c r="V1071" i="8"/>
  <c r="W1071" i="8"/>
  <c r="X1071" i="8"/>
  <c r="Y1071" i="8"/>
  <c r="Z1071" i="8"/>
  <c r="AA1071" i="8"/>
  <c r="O1072" i="8"/>
  <c r="P1072" i="8"/>
  <c r="Q1072" i="8"/>
  <c r="R1072" i="8"/>
  <c r="S1072" i="8"/>
  <c r="T1072" i="8"/>
  <c r="U1072" i="8"/>
  <c r="V1072" i="8"/>
  <c r="W1072" i="8"/>
  <c r="X1072" i="8"/>
  <c r="Y1072" i="8"/>
  <c r="Z1072" i="8"/>
  <c r="AA1072" i="8"/>
  <c r="O1073" i="8"/>
  <c r="P1073" i="8"/>
  <c r="Q1073" i="8"/>
  <c r="R1073" i="8"/>
  <c r="S1073" i="8"/>
  <c r="T1073" i="8"/>
  <c r="U1073" i="8"/>
  <c r="V1073" i="8"/>
  <c r="W1073" i="8"/>
  <c r="X1073" i="8"/>
  <c r="Y1073" i="8"/>
  <c r="Z1073" i="8"/>
  <c r="AA1073" i="8"/>
  <c r="O1074" i="8"/>
  <c r="P1074" i="8"/>
  <c r="Q1074" i="8"/>
  <c r="R1074" i="8"/>
  <c r="S1074" i="8"/>
  <c r="T1074" i="8"/>
  <c r="U1074" i="8"/>
  <c r="V1074" i="8"/>
  <c r="W1074" i="8"/>
  <c r="X1074" i="8"/>
  <c r="Y1074" i="8"/>
  <c r="Z1074" i="8"/>
  <c r="AA1074" i="8"/>
  <c r="O1075" i="8"/>
  <c r="P1075" i="8"/>
  <c r="Q1075" i="8"/>
  <c r="R1075" i="8"/>
  <c r="S1075" i="8"/>
  <c r="T1075" i="8"/>
  <c r="U1075" i="8"/>
  <c r="V1075" i="8"/>
  <c r="W1075" i="8"/>
  <c r="X1075" i="8"/>
  <c r="Y1075" i="8"/>
  <c r="Z1075" i="8"/>
  <c r="AA1075" i="8"/>
  <c r="O1076" i="8"/>
  <c r="P1076" i="8"/>
  <c r="Q1076" i="8"/>
  <c r="R1076" i="8"/>
  <c r="S1076" i="8"/>
  <c r="T1076" i="8"/>
  <c r="U1076" i="8"/>
  <c r="V1076" i="8"/>
  <c r="W1076" i="8"/>
  <c r="X1076" i="8"/>
  <c r="Y1076" i="8"/>
  <c r="Z1076" i="8"/>
  <c r="AA1076" i="8"/>
  <c r="O1077" i="8"/>
  <c r="P1077" i="8"/>
  <c r="Q1077" i="8"/>
  <c r="R1077" i="8"/>
  <c r="S1077" i="8"/>
  <c r="T1077" i="8"/>
  <c r="U1077" i="8"/>
  <c r="V1077" i="8"/>
  <c r="W1077" i="8"/>
  <c r="X1077" i="8"/>
  <c r="Y1077" i="8"/>
  <c r="Z1077" i="8"/>
  <c r="AA1077" i="8"/>
  <c r="O1078" i="8"/>
  <c r="P1078" i="8"/>
  <c r="Q1078" i="8"/>
  <c r="R1078" i="8"/>
  <c r="S1078" i="8"/>
  <c r="T1078" i="8"/>
  <c r="U1078" i="8"/>
  <c r="V1078" i="8"/>
  <c r="W1078" i="8"/>
  <c r="X1078" i="8"/>
  <c r="Y1078" i="8"/>
  <c r="Z1078" i="8"/>
  <c r="AA1078" i="8"/>
  <c r="O1079" i="8"/>
  <c r="P1079" i="8"/>
  <c r="Q1079" i="8"/>
  <c r="R1079" i="8"/>
  <c r="S1079" i="8"/>
  <c r="T1079" i="8"/>
  <c r="U1079" i="8"/>
  <c r="V1079" i="8"/>
  <c r="W1079" i="8"/>
  <c r="X1079" i="8"/>
  <c r="Y1079" i="8"/>
  <c r="Z1079" i="8"/>
  <c r="AA1079" i="8"/>
  <c r="O1080" i="8"/>
  <c r="P1080" i="8"/>
  <c r="Q1080" i="8"/>
  <c r="R1080" i="8"/>
  <c r="S1080" i="8"/>
  <c r="T1080" i="8"/>
  <c r="U1080" i="8"/>
  <c r="V1080" i="8"/>
  <c r="W1080" i="8"/>
  <c r="X1080" i="8"/>
  <c r="Y1080" i="8"/>
  <c r="Z1080" i="8"/>
  <c r="AA1080" i="8"/>
  <c r="O1081" i="8"/>
  <c r="P1081" i="8"/>
  <c r="Q1081" i="8"/>
  <c r="R1081" i="8"/>
  <c r="S1081" i="8"/>
  <c r="T1081" i="8"/>
  <c r="U1081" i="8"/>
  <c r="V1081" i="8"/>
  <c r="W1081" i="8"/>
  <c r="X1081" i="8"/>
  <c r="Y1081" i="8"/>
  <c r="Z1081" i="8"/>
  <c r="AA1081" i="8"/>
  <c r="O1082" i="8"/>
  <c r="P1082" i="8"/>
  <c r="Q1082" i="8"/>
  <c r="R1082" i="8"/>
  <c r="S1082" i="8"/>
  <c r="T1082" i="8"/>
  <c r="U1082" i="8"/>
  <c r="V1082" i="8"/>
  <c r="W1082" i="8"/>
  <c r="X1082" i="8"/>
  <c r="Y1082" i="8"/>
  <c r="Z1082" i="8"/>
  <c r="AA1082" i="8"/>
  <c r="O1083" i="8"/>
  <c r="P1083" i="8"/>
  <c r="Q1083" i="8"/>
  <c r="R1083" i="8"/>
  <c r="S1083" i="8"/>
  <c r="T1083" i="8"/>
  <c r="U1083" i="8"/>
  <c r="V1083" i="8"/>
  <c r="W1083" i="8"/>
  <c r="X1083" i="8"/>
  <c r="Y1083" i="8"/>
  <c r="Z1083" i="8"/>
  <c r="AA1083" i="8"/>
  <c r="O1084" i="8"/>
  <c r="P1084" i="8"/>
  <c r="Q1084" i="8"/>
  <c r="R1084" i="8"/>
  <c r="S1084" i="8"/>
  <c r="T1084" i="8"/>
  <c r="U1084" i="8"/>
  <c r="V1084" i="8"/>
  <c r="W1084" i="8"/>
  <c r="X1084" i="8"/>
  <c r="Y1084" i="8"/>
  <c r="Z1084" i="8"/>
  <c r="AA1084" i="8"/>
  <c r="O1085" i="8"/>
  <c r="P1085" i="8"/>
  <c r="Q1085" i="8"/>
  <c r="R1085" i="8"/>
  <c r="S1085" i="8"/>
  <c r="T1085" i="8"/>
  <c r="U1085" i="8"/>
  <c r="V1085" i="8"/>
  <c r="W1085" i="8"/>
  <c r="X1085" i="8"/>
  <c r="Y1085" i="8"/>
  <c r="Z1085" i="8"/>
  <c r="AA1085" i="8"/>
  <c r="O1086" i="8"/>
  <c r="P1086" i="8"/>
  <c r="Q1086" i="8"/>
  <c r="R1086" i="8"/>
  <c r="S1086" i="8"/>
  <c r="T1086" i="8"/>
  <c r="U1086" i="8"/>
  <c r="V1086" i="8"/>
  <c r="W1086" i="8"/>
  <c r="X1086" i="8"/>
  <c r="Y1086" i="8"/>
  <c r="Z1086" i="8"/>
  <c r="AA1086" i="8"/>
  <c r="O1087" i="8"/>
  <c r="P1087" i="8"/>
  <c r="Q1087" i="8"/>
  <c r="R1087" i="8"/>
  <c r="S1087" i="8"/>
  <c r="T1087" i="8"/>
  <c r="U1087" i="8"/>
  <c r="V1087" i="8"/>
  <c r="W1087" i="8"/>
  <c r="X1087" i="8"/>
  <c r="Y1087" i="8"/>
  <c r="Z1087" i="8"/>
  <c r="AA1087" i="8"/>
  <c r="O1088" i="8"/>
  <c r="P1088" i="8"/>
  <c r="Q1088" i="8"/>
  <c r="R1088" i="8"/>
  <c r="S1088" i="8"/>
  <c r="T1088" i="8"/>
  <c r="U1088" i="8"/>
  <c r="V1088" i="8"/>
  <c r="W1088" i="8"/>
  <c r="X1088" i="8"/>
  <c r="Y1088" i="8"/>
  <c r="Z1088" i="8"/>
  <c r="AA1088" i="8"/>
  <c r="O1089" i="8"/>
  <c r="P1089" i="8"/>
  <c r="Q1089" i="8"/>
  <c r="R1089" i="8"/>
  <c r="S1089" i="8"/>
  <c r="T1089" i="8"/>
  <c r="U1089" i="8"/>
  <c r="V1089" i="8"/>
  <c r="W1089" i="8"/>
  <c r="X1089" i="8"/>
  <c r="Y1089" i="8"/>
  <c r="Z1089" i="8"/>
  <c r="AA1089" i="8"/>
  <c r="O1090" i="8"/>
  <c r="P1090" i="8"/>
  <c r="Q1090" i="8"/>
  <c r="R1090" i="8"/>
  <c r="S1090" i="8"/>
  <c r="T1090" i="8"/>
  <c r="U1090" i="8"/>
  <c r="V1090" i="8"/>
  <c r="W1090" i="8"/>
  <c r="X1090" i="8"/>
  <c r="Y1090" i="8"/>
  <c r="Z1090" i="8"/>
  <c r="AA1090" i="8"/>
  <c r="O1091" i="8"/>
  <c r="P1091" i="8"/>
  <c r="Q1091" i="8"/>
  <c r="R1091" i="8"/>
  <c r="S1091" i="8"/>
  <c r="T1091" i="8"/>
  <c r="U1091" i="8"/>
  <c r="V1091" i="8"/>
  <c r="W1091" i="8"/>
  <c r="X1091" i="8"/>
  <c r="Y1091" i="8"/>
  <c r="Z1091" i="8"/>
  <c r="AA1091" i="8"/>
  <c r="O1092" i="8"/>
  <c r="P1092" i="8"/>
  <c r="Q1092" i="8"/>
  <c r="R1092" i="8"/>
  <c r="S1092" i="8"/>
  <c r="T1092" i="8"/>
  <c r="U1092" i="8"/>
  <c r="V1092" i="8"/>
  <c r="W1092" i="8"/>
  <c r="X1092" i="8"/>
  <c r="Y1092" i="8"/>
  <c r="Z1092" i="8"/>
  <c r="AA1092" i="8"/>
  <c r="O1093" i="8"/>
  <c r="P1093" i="8"/>
  <c r="Q1093" i="8"/>
  <c r="R1093" i="8"/>
  <c r="S1093" i="8"/>
  <c r="T1093" i="8"/>
  <c r="U1093" i="8"/>
  <c r="V1093" i="8"/>
  <c r="W1093" i="8"/>
  <c r="X1093" i="8"/>
  <c r="Y1093" i="8"/>
  <c r="Z1093" i="8"/>
  <c r="AA1093" i="8"/>
  <c r="O1094" i="8"/>
  <c r="P1094" i="8"/>
  <c r="Q1094" i="8"/>
  <c r="R1094" i="8"/>
  <c r="S1094" i="8"/>
  <c r="T1094" i="8"/>
  <c r="U1094" i="8"/>
  <c r="V1094" i="8"/>
  <c r="W1094" i="8"/>
  <c r="X1094" i="8"/>
  <c r="Y1094" i="8"/>
  <c r="Z1094" i="8"/>
  <c r="AA1094" i="8"/>
  <c r="O1095" i="8"/>
  <c r="P1095" i="8"/>
  <c r="Q1095" i="8"/>
  <c r="R1095" i="8"/>
  <c r="S1095" i="8"/>
  <c r="T1095" i="8"/>
  <c r="U1095" i="8"/>
  <c r="V1095" i="8"/>
  <c r="W1095" i="8"/>
  <c r="X1095" i="8"/>
  <c r="Y1095" i="8"/>
  <c r="Z1095" i="8"/>
  <c r="AA1095" i="8"/>
  <c r="O1096" i="8"/>
  <c r="P1096" i="8"/>
  <c r="Q1096" i="8"/>
  <c r="R1096" i="8"/>
  <c r="S1096" i="8"/>
  <c r="T1096" i="8"/>
  <c r="U1096" i="8"/>
  <c r="V1096" i="8"/>
  <c r="W1096" i="8"/>
  <c r="X1096" i="8"/>
  <c r="Y1096" i="8"/>
  <c r="Z1096" i="8"/>
  <c r="AA1096" i="8"/>
  <c r="O1097" i="8"/>
  <c r="P1097" i="8"/>
  <c r="Q1097" i="8"/>
  <c r="R1097" i="8"/>
  <c r="S1097" i="8"/>
  <c r="T1097" i="8"/>
  <c r="U1097" i="8"/>
  <c r="V1097" i="8"/>
  <c r="W1097" i="8"/>
  <c r="X1097" i="8"/>
  <c r="Y1097" i="8"/>
  <c r="Z1097" i="8"/>
  <c r="AA1097" i="8"/>
  <c r="O1098" i="8"/>
  <c r="P1098" i="8"/>
  <c r="Q1098" i="8"/>
  <c r="R1098" i="8"/>
  <c r="S1098" i="8"/>
  <c r="T1098" i="8"/>
  <c r="U1098" i="8"/>
  <c r="V1098" i="8"/>
  <c r="W1098" i="8"/>
  <c r="X1098" i="8"/>
  <c r="Y1098" i="8"/>
  <c r="Z1098" i="8"/>
  <c r="AA1098" i="8"/>
  <c r="O1099" i="8"/>
  <c r="P1099" i="8"/>
  <c r="Q1099" i="8"/>
  <c r="R1099" i="8"/>
  <c r="S1099" i="8"/>
  <c r="T1099" i="8"/>
  <c r="U1099" i="8"/>
  <c r="V1099" i="8"/>
  <c r="W1099" i="8"/>
  <c r="X1099" i="8"/>
  <c r="Y1099" i="8"/>
  <c r="Z1099" i="8"/>
  <c r="AA1099" i="8"/>
  <c r="O1100" i="8"/>
  <c r="P1100" i="8"/>
  <c r="Q1100" i="8"/>
  <c r="R1100" i="8"/>
  <c r="S1100" i="8"/>
  <c r="T1100" i="8"/>
  <c r="U1100" i="8"/>
  <c r="V1100" i="8"/>
  <c r="W1100" i="8"/>
  <c r="X1100" i="8"/>
  <c r="Y1100" i="8"/>
  <c r="Z1100" i="8"/>
  <c r="AA1100" i="8"/>
  <c r="O1101" i="8"/>
  <c r="P1101" i="8"/>
  <c r="Q1101" i="8"/>
  <c r="R1101" i="8"/>
  <c r="S1101" i="8"/>
  <c r="T1101" i="8"/>
  <c r="U1101" i="8"/>
  <c r="V1101" i="8"/>
  <c r="W1101" i="8"/>
  <c r="X1101" i="8"/>
  <c r="Y1101" i="8"/>
  <c r="Z1101" i="8"/>
  <c r="AA1101" i="8"/>
  <c r="O1102" i="8"/>
  <c r="P1102" i="8"/>
  <c r="Q1102" i="8"/>
  <c r="R1102" i="8"/>
  <c r="S1102" i="8"/>
  <c r="T1102" i="8"/>
  <c r="U1102" i="8"/>
  <c r="V1102" i="8"/>
  <c r="W1102" i="8"/>
  <c r="X1102" i="8"/>
  <c r="Y1102" i="8"/>
  <c r="Z1102" i="8"/>
  <c r="AA1102" i="8"/>
  <c r="O1103" i="8"/>
  <c r="P1103" i="8"/>
  <c r="Q1103" i="8"/>
  <c r="R1103" i="8"/>
  <c r="S1103" i="8"/>
  <c r="T1103" i="8"/>
  <c r="U1103" i="8"/>
  <c r="V1103" i="8"/>
  <c r="W1103" i="8"/>
  <c r="X1103" i="8"/>
  <c r="Y1103" i="8"/>
  <c r="Z1103" i="8"/>
  <c r="AA1103" i="8"/>
  <c r="O1104" i="8"/>
  <c r="P1104" i="8"/>
  <c r="Q1104" i="8"/>
  <c r="R1104" i="8"/>
  <c r="S1104" i="8"/>
  <c r="T1104" i="8"/>
  <c r="U1104" i="8"/>
  <c r="V1104" i="8"/>
  <c r="W1104" i="8"/>
  <c r="X1104" i="8"/>
  <c r="Y1104" i="8"/>
  <c r="Z1104" i="8"/>
  <c r="AA1104" i="8"/>
  <c r="O1105" i="8"/>
  <c r="P1105" i="8"/>
  <c r="Q1105" i="8"/>
  <c r="R1105" i="8"/>
  <c r="S1105" i="8"/>
  <c r="T1105" i="8"/>
  <c r="U1105" i="8"/>
  <c r="V1105" i="8"/>
  <c r="W1105" i="8"/>
  <c r="X1105" i="8"/>
  <c r="Y1105" i="8"/>
  <c r="Z1105" i="8"/>
  <c r="AA1105" i="8"/>
  <c r="O1106" i="8"/>
  <c r="P1106" i="8"/>
  <c r="Q1106" i="8"/>
  <c r="R1106" i="8"/>
  <c r="S1106" i="8"/>
  <c r="T1106" i="8"/>
  <c r="U1106" i="8"/>
  <c r="V1106" i="8"/>
  <c r="W1106" i="8"/>
  <c r="X1106" i="8"/>
  <c r="Y1106" i="8"/>
  <c r="Z1106" i="8"/>
  <c r="AA1106" i="8"/>
  <c r="O1107" i="8"/>
  <c r="P1107" i="8"/>
  <c r="Q1107" i="8"/>
  <c r="R1107" i="8"/>
  <c r="S1107" i="8"/>
  <c r="T1107" i="8"/>
  <c r="U1107" i="8"/>
  <c r="V1107" i="8"/>
  <c r="W1107" i="8"/>
  <c r="X1107" i="8"/>
  <c r="Y1107" i="8"/>
  <c r="Z1107" i="8"/>
  <c r="AA1107" i="8"/>
  <c r="AA2" i="8"/>
  <c r="Z2" i="8"/>
  <c r="Y2" i="8"/>
  <c r="X2" i="8"/>
  <c r="W2" i="8"/>
  <c r="V2" i="8"/>
  <c r="U2" i="8"/>
  <c r="T2" i="8"/>
  <c r="S2" i="8"/>
  <c r="R2" i="8"/>
  <c r="Q2" i="8"/>
  <c r="P2" i="8"/>
  <c r="AV4" i="8" s="1"/>
  <c r="O2" i="8"/>
  <c r="AU4" i="8" s="1"/>
  <c r="AX4" i="8"/>
  <c r="AI4" i="8"/>
  <c r="AJ4" i="8"/>
  <c r="AK4" i="8"/>
  <c r="AL4" i="8"/>
  <c r="AM4" i="8"/>
  <c r="AN4" i="8"/>
  <c r="AO4" i="8"/>
  <c r="AP4" i="8"/>
  <c r="AQ4" i="8"/>
  <c r="AR4" i="8"/>
  <c r="AS4" i="8"/>
  <c r="AT4" i="8"/>
  <c r="AW4" i="8"/>
  <c r="AH4" i="8"/>
  <c r="AI3" i="8"/>
  <c r="AJ3" i="8"/>
  <c r="AK3" i="8"/>
  <c r="AL3" i="8"/>
  <c r="AM3" i="8"/>
  <c r="AN3" i="8"/>
  <c r="AO3" i="8"/>
  <c r="AP3" i="8"/>
  <c r="AQ3" i="8"/>
  <c r="AR3" i="8"/>
  <c r="AS3" i="8"/>
  <c r="AT3" i="8"/>
  <c r="AV3" i="8"/>
  <c r="AW3" i="8"/>
  <c r="AH3" i="8"/>
  <c r="AI2" i="8"/>
  <c r="AJ2" i="8"/>
  <c r="AK2" i="8"/>
  <c r="AL2" i="8"/>
  <c r="AM2" i="8"/>
  <c r="AN2" i="8"/>
  <c r="AO2" i="8"/>
  <c r="AP2" i="8"/>
  <c r="AQ2" i="8"/>
  <c r="AR2" i="8"/>
  <c r="AS2" i="8"/>
  <c r="AT2" i="8"/>
  <c r="AH2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C36" i="8"/>
  <c r="D36" i="8"/>
  <c r="E36" i="8"/>
  <c r="F36" i="8"/>
  <c r="G36" i="8"/>
  <c r="H36" i="8"/>
  <c r="I36" i="8"/>
  <c r="J36" i="8"/>
  <c r="K36" i="8"/>
  <c r="L36" i="8"/>
  <c r="M36" i="8"/>
  <c r="N36" i="8"/>
  <c r="C37" i="8"/>
  <c r="D37" i="8"/>
  <c r="E37" i="8"/>
  <c r="F37" i="8"/>
  <c r="G37" i="8"/>
  <c r="H37" i="8"/>
  <c r="I37" i="8"/>
  <c r="J37" i="8"/>
  <c r="K37" i="8"/>
  <c r="L37" i="8"/>
  <c r="M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C39" i="8"/>
  <c r="D39" i="8"/>
  <c r="E39" i="8"/>
  <c r="F39" i="8"/>
  <c r="G39" i="8"/>
  <c r="H39" i="8"/>
  <c r="I39" i="8"/>
  <c r="J39" i="8"/>
  <c r="K39" i="8"/>
  <c r="L39" i="8"/>
  <c r="M39" i="8"/>
  <c r="N39" i="8"/>
  <c r="C40" i="8"/>
  <c r="D40" i="8"/>
  <c r="E40" i="8"/>
  <c r="F40" i="8"/>
  <c r="G40" i="8"/>
  <c r="H40" i="8"/>
  <c r="I40" i="8"/>
  <c r="J40" i="8"/>
  <c r="K40" i="8"/>
  <c r="L40" i="8"/>
  <c r="M40" i="8"/>
  <c r="N40" i="8"/>
  <c r="C41" i="8"/>
  <c r="D41" i="8"/>
  <c r="E41" i="8"/>
  <c r="F41" i="8"/>
  <c r="G41" i="8"/>
  <c r="H41" i="8"/>
  <c r="I41" i="8"/>
  <c r="J41" i="8"/>
  <c r="K41" i="8"/>
  <c r="L41" i="8"/>
  <c r="M41" i="8"/>
  <c r="N41" i="8"/>
  <c r="C42" i="8"/>
  <c r="D42" i="8"/>
  <c r="E42" i="8"/>
  <c r="F42" i="8"/>
  <c r="G42" i="8"/>
  <c r="H42" i="8"/>
  <c r="I42" i="8"/>
  <c r="J42" i="8"/>
  <c r="K42" i="8"/>
  <c r="L42" i="8"/>
  <c r="M42" i="8"/>
  <c r="N42" i="8"/>
  <c r="C43" i="8"/>
  <c r="D43" i="8"/>
  <c r="E43" i="8"/>
  <c r="F43" i="8"/>
  <c r="G43" i="8"/>
  <c r="H43" i="8"/>
  <c r="I43" i="8"/>
  <c r="J43" i="8"/>
  <c r="K43" i="8"/>
  <c r="L43" i="8"/>
  <c r="M43" i="8"/>
  <c r="N43" i="8"/>
  <c r="C44" i="8"/>
  <c r="D44" i="8"/>
  <c r="E44" i="8"/>
  <c r="F44" i="8"/>
  <c r="G44" i="8"/>
  <c r="H44" i="8"/>
  <c r="I44" i="8"/>
  <c r="J44" i="8"/>
  <c r="K44" i="8"/>
  <c r="L44" i="8"/>
  <c r="M44" i="8"/>
  <c r="N44" i="8"/>
  <c r="C45" i="8"/>
  <c r="D45" i="8"/>
  <c r="E45" i="8"/>
  <c r="F45" i="8"/>
  <c r="G45" i="8"/>
  <c r="H45" i="8"/>
  <c r="I45" i="8"/>
  <c r="J45" i="8"/>
  <c r="K45" i="8"/>
  <c r="L45" i="8"/>
  <c r="M45" i="8"/>
  <c r="N45" i="8"/>
  <c r="C46" i="8"/>
  <c r="D46" i="8"/>
  <c r="E46" i="8"/>
  <c r="F46" i="8"/>
  <c r="G46" i="8"/>
  <c r="H46" i="8"/>
  <c r="I46" i="8"/>
  <c r="J46" i="8"/>
  <c r="K46" i="8"/>
  <c r="L46" i="8"/>
  <c r="M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C48" i="8"/>
  <c r="D48" i="8"/>
  <c r="E48" i="8"/>
  <c r="F48" i="8"/>
  <c r="G48" i="8"/>
  <c r="H48" i="8"/>
  <c r="I48" i="8"/>
  <c r="J48" i="8"/>
  <c r="K48" i="8"/>
  <c r="L48" i="8"/>
  <c r="M48" i="8"/>
  <c r="N48" i="8"/>
  <c r="C49" i="8"/>
  <c r="D49" i="8"/>
  <c r="E49" i="8"/>
  <c r="F49" i="8"/>
  <c r="G49" i="8"/>
  <c r="H49" i="8"/>
  <c r="I49" i="8"/>
  <c r="J49" i="8"/>
  <c r="K49" i="8"/>
  <c r="L49" i="8"/>
  <c r="M49" i="8"/>
  <c r="N49" i="8"/>
  <c r="C50" i="8"/>
  <c r="D50" i="8"/>
  <c r="E50" i="8"/>
  <c r="F50" i="8"/>
  <c r="G50" i="8"/>
  <c r="H50" i="8"/>
  <c r="I50" i="8"/>
  <c r="J50" i="8"/>
  <c r="K50" i="8"/>
  <c r="L50" i="8"/>
  <c r="M50" i="8"/>
  <c r="N50" i="8"/>
  <c r="C51" i="8"/>
  <c r="D51" i="8"/>
  <c r="E51" i="8"/>
  <c r="F51" i="8"/>
  <c r="G51" i="8"/>
  <c r="H51" i="8"/>
  <c r="I51" i="8"/>
  <c r="J51" i="8"/>
  <c r="K51" i="8"/>
  <c r="L51" i="8"/>
  <c r="M51" i="8"/>
  <c r="N51" i="8"/>
  <c r="C52" i="8"/>
  <c r="D52" i="8"/>
  <c r="E52" i="8"/>
  <c r="F52" i="8"/>
  <c r="G52" i="8"/>
  <c r="H52" i="8"/>
  <c r="I52" i="8"/>
  <c r="J52" i="8"/>
  <c r="K52" i="8"/>
  <c r="L52" i="8"/>
  <c r="M52" i="8"/>
  <c r="N52" i="8"/>
  <c r="C53" i="8"/>
  <c r="D53" i="8"/>
  <c r="E53" i="8"/>
  <c r="F53" i="8"/>
  <c r="G53" i="8"/>
  <c r="H53" i="8"/>
  <c r="I53" i="8"/>
  <c r="J53" i="8"/>
  <c r="K53" i="8"/>
  <c r="L53" i="8"/>
  <c r="M53" i="8"/>
  <c r="N53" i="8"/>
  <c r="C54" i="8"/>
  <c r="D54" i="8"/>
  <c r="E54" i="8"/>
  <c r="F54" i="8"/>
  <c r="G54" i="8"/>
  <c r="H54" i="8"/>
  <c r="I54" i="8"/>
  <c r="J54" i="8"/>
  <c r="K54" i="8"/>
  <c r="L54" i="8"/>
  <c r="M54" i="8"/>
  <c r="N54" i="8"/>
  <c r="C55" i="8"/>
  <c r="D55" i="8"/>
  <c r="E55" i="8"/>
  <c r="F55" i="8"/>
  <c r="G55" i="8"/>
  <c r="H55" i="8"/>
  <c r="I55" i="8"/>
  <c r="J55" i="8"/>
  <c r="K55" i="8"/>
  <c r="L55" i="8"/>
  <c r="M55" i="8"/>
  <c r="N55" i="8"/>
  <c r="C56" i="8"/>
  <c r="D56" i="8"/>
  <c r="E56" i="8"/>
  <c r="F56" i="8"/>
  <c r="G56" i="8"/>
  <c r="H56" i="8"/>
  <c r="I56" i="8"/>
  <c r="J56" i="8"/>
  <c r="K56" i="8"/>
  <c r="L56" i="8"/>
  <c r="M56" i="8"/>
  <c r="N56" i="8"/>
  <c r="C57" i="8"/>
  <c r="D57" i="8"/>
  <c r="E57" i="8"/>
  <c r="F57" i="8"/>
  <c r="G57" i="8"/>
  <c r="H57" i="8"/>
  <c r="I57" i="8"/>
  <c r="J57" i="8"/>
  <c r="K57" i="8"/>
  <c r="L57" i="8"/>
  <c r="M57" i="8"/>
  <c r="N57" i="8"/>
  <c r="C58" i="8"/>
  <c r="D58" i="8"/>
  <c r="E58" i="8"/>
  <c r="F58" i="8"/>
  <c r="G58" i="8"/>
  <c r="H58" i="8"/>
  <c r="I58" i="8"/>
  <c r="J58" i="8"/>
  <c r="K58" i="8"/>
  <c r="L58" i="8"/>
  <c r="M58" i="8"/>
  <c r="N58" i="8"/>
  <c r="C59" i="8"/>
  <c r="D59" i="8"/>
  <c r="E59" i="8"/>
  <c r="F59" i="8"/>
  <c r="G59" i="8"/>
  <c r="H59" i="8"/>
  <c r="I59" i="8"/>
  <c r="J59" i="8"/>
  <c r="K59" i="8"/>
  <c r="L59" i="8"/>
  <c r="M59" i="8"/>
  <c r="N59" i="8"/>
  <c r="C60" i="8"/>
  <c r="D60" i="8"/>
  <c r="E60" i="8"/>
  <c r="F60" i="8"/>
  <c r="G60" i="8"/>
  <c r="H60" i="8"/>
  <c r="I60" i="8"/>
  <c r="J60" i="8"/>
  <c r="K60" i="8"/>
  <c r="L60" i="8"/>
  <c r="M60" i="8"/>
  <c r="N60" i="8"/>
  <c r="C61" i="8"/>
  <c r="D61" i="8"/>
  <c r="E61" i="8"/>
  <c r="F61" i="8"/>
  <c r="G61" i="8"/>
  <c r="H61" i="8"/>
  <c r="I61" i="8"/>
  <c r="J61" i="8"/>
  <c r="K61" i="8"/>
  <c r="L61" i="8"/>
  <c r="M61" i="8"/>
  <c r="N61" i="8"/>
  <c r="C62" i="8"/>
  <c r="D62" i="8"/>
  <c r="E62" i="8"/>
  <c r="F62" i="8"/>
  <c r="G62" i="8"/>
  <c r="H62" i="8"/>
  <c r="I62" i="8"/>
  <c r="J62" i="8"/>
  <c r="K62" i="8"/>
  <c r="L62" i="8"/>
  <c r="M62" i="8"/>
  <c r="N62" i="8"/>
  <c r="C63" i="8"/>
  <c r="D63" i="8"/>
  <c r="E63" i="8"/>
  <c r="F63" i="8"/>
  <c r="G63" i="8"/>
  <c r="H63" i="8"/>
  <c r="I63" i="8"/>
  <c r="J63" i="8"/>
  <c r="K63" i="8"/>
  <c r="L63" i="8"/>
  <c r="M63" i="8"/>
  <c r="N63" i="8"/>
  <c r="C64" i="8"/>
  <c r="D64" i="8"/>
  <c r="E64" i="8"/>
  <c r="F64" i="8"/>
  <c r="G64" i="8"/>
  <c r="H64" i="8"/>
  <c r="I64" i="8"/>
  <c r="J64" i="8"/>
  <c r="K64" i="8"/>
  <c r="L64" i="8"/>
  <c r="M64" i="8"/>
  <c r="N64" i="8"/>
  <c r="C65" i="8"/>
  <c r="D65" i="8"/>
  <c r="E65" i="8"/>
  <c r="F65" i="8"/>
  <c r="G65" i="8"/>
  <c r="H65" i="8"/>
  <c r="I65" i="8"/>
  <c r="J65" i="8"/>
  <c r="K65" i="8"/>
  <c r="L65" i="8"/>
  <c r="M65" i="8"/>
  <c r="N65" i="8"/>
  <c r="C66" i="8"/>
  <c r="D66" i="8"/>
  <c r="E66" i="8"/>
  <c r="F66" i="8"/>
  <c r="G66" i="8"/>
  <c r="H66" i="8"/>
  <c r="I66" i="8"/>
  <c r="J66" i="8"/>
  <c r="K66" i="8"/>
  <c r="L66" i="8"/>
  <c r="M66" i="8"/>
  <c r="N66" i="8"/>
  <c r="C67" i="8"/>
  <c r="D67" i="8"/>
  <c r="E67" i="8"/>
  <c r="F67" i="8"/>
  <c r="G67" i="8"/>
  <c r="H67" i="8"/>
  <c r="I67" i="8"/>
  <c r="J67" i="8"/>
  <c r="K67" i="8"/>
  <c r="L67" i="8"/>
  <c r="M67" i="8"/>
  <c r="N67" i="8"/>
  <c r="C68" i="8"/>
  <c r="D68" i="8"/>
  <c r="E68" i="8"/>
  <c r="F68" i="8"/>
  <c r="G68" i="8"/>
  <c r="H68" i="8"/>
  <c r="I68" i="8"/>
  <c r="J68" i="8"/>
  <c r="K68" i="8"/>
  <c r="L68" i="8"/>
  <c r="M68" i="8"/>
  <c r="N68" i="8"/>
  <c r="C69" i="8"/>
  <c r="D69" i="8"/>
  <c r="E69" i="8"/>
  <c r="F69" i="8"/>
  <c r="G69" i="8"/>
  <c r="H69" i="8"/>
  <c r="I69" i="8"/>
  <c r="J69" i="8"/>
  <c r="K69" i="8"/>
  <c r="L69" i="8"/>
  <c r="M69" i="8"/>
  <c r="N69" i="8"/>
  <c r="C70" i="8"/>
  <c r="D70" i="8"/>
  <c r="E70" i="8"/>
  <c r="F70" i="8"/>
  <c r="G70" i="8"/>
  <c r="H70" i="8"/>
  <c r="I70" i="8"/>
  <c r="J70" i="8"/>
  <c r="K70" i="8"/>
  <c r="L70" i="8"/>
  <c r="M70" i="8"/>
  <c r="N70" i="8"/>
  <c r="C71" i="8"/>
  <c r="D71" i="8"/>
  <c r="E71" i="8"/>
  <c r="F71" i="8"/>
  <c r="G71" i="8"/>
  <c r="H71" i="8"/>
  <c r="I71" i="8"/>
  <c r="J71" i="8"/>
  <c r="K71" i="8"/>
  <c r="L71" i="8"/>
  <c r="M71" i="8"/>
  <c r="N71" i="8"/>
  <c r="C72" i="8"/>
  <c r="D72" i="8"/>
  <c r="E72" i="8"/>
  <c r="F72" i="8"/>
  <c r="G72" i="8"/>
  <c r="H72" i="8"/>
  <c r="I72" i="8"/>
  <c r="J72" i="8"/>
  <c r="K72" i="8"/>
  <c r="L72" i="8"/>
  <c r="M72" i="8"/>
  <c r="N72" i="8"/>
  <c r="C73" i="8"/>
  <c r="D73" i="8"/>
  <c r="E73" i="8"/>
  <c r="F73" i="8"/>
  <c r="G73" i="8"/>
  <c r="H73" i="8"/>
  <c r="I73" i="8"/>
  <c r="J73" i="8"/>
  <c r="K73" i="8"/>
  <c r="L73" i="8"/>
  <c r="M73" i="8"/>
  <c r="N73" i="8"/>
  <c r="C74" i="8"/>
  <c r="D74" i="8"/>
  <c r="E74" i="8"/>
  <c r="F74" i="8"/>
  <c r="G74" i="8"/>
  <c r="H74" i="8"/>
  <c r="I74" i="8"/>
  <c r="J74" i="8"/>
  <c r="K74" i="8"/>
  <c r="L74" i="8"/>
  <c r="M74" i="8"/>
  <c r="N74" i="8"/>
  <c r="C75" i="8"/>
  <c r="D75" i="8"/>
  <c r="E75" i="8"/>
  <c r="F75" i="8"/>
  <c r="G75" i="8"/>
  <c r="H75" i="8"/>
  <c r="I75" i="8"/>
  <c r="J75" i="8"/>
  <c r="K75" i="8"/>
  <c r="L75" i="8"/>
  <c r="M75" i="8"/>
  <c r="N75" i="8"/>
  <c r="C76" i="8"/>
  <c r="D76" i="8"/>
  <c r="E76" i="8"/>
  <c r="F76" i="8"/>
  <c r="G76" i="8"/>
  <c r="H76" i="8"/>
  <c r="I76" i="8"/>
  <c r="J76" i="8"/>
  <c r="K76" i="8"/>
  <c r="L76" i="8"/>
  <c r="M76" i="8"/>
  <c r="N76" i="8"/>
  <c r="C77" i="8"/>
  <c r="D77" i="8"/>
  <c r="E77" i="8"/>
  <c r="F77" i="8"/>
  <c r="G77" i="8"/>
  <c r="H77" i="8"/>
  <c r="I77" i="8"/>
  <c r="J77" i="8"/>
  <c r="K77" i="8"/>
  <c r="L77" i="8"/>
  <c r="M77" i="8"/>
  <c r="N77" i="8"/>
  <c r="C78" i="8"/>
  <c r="D78" i="8"/>
  <c r="E78" i="8"/>
  <c r="F78" i="8"/>
  <c r="G78" i="8"/>
  <c r="H78" i="8"/>
  <c r="I78" i="8"/>
  <c r="J78" i="8"/>
  <c r="K78" i="8"/>
  <c r="L78" i="8"/>
  <c r="M78" i="8"/>
  <c r="N78" i="8"/>
  <c r="C79" i="8"/>
  <c r="D79" i="8"/>
  <c r="E79" i="8"/>
  <c r="F79" i="8"/>
  <c r="G79" i="8"/>
  <c r="H79" i="8"/>
  <c r="I79" i="8"/>
  <c r="J79" i="8"/>
  <c r="K79" i="8"/>
  <c r="L79" i="8"/>
  <c r="M79" i="8"/>
  <c r="N79" i="8"/>
  <c r="C80" i="8"/>
  <c r="D80" i="8"/>
  <c r="E80" i="8"/>
  <c r="F80" i="8"/>
  <c r="G80" i="8"/>
  <c r="H80" i="8"/>
  <c r="I80" i="8"/>
  <c r="J80" i="8"/>
  <c r="K80" i="8"/>
  <c r="L80" i="8"/>
  <c r="M80" i="8"/>
  <c r="N80" i="8"/>
  <c r="C81" i="8"/>
  <c r="D81" i="8"/>
  <c r="E81" i="8"/>
  <c r="F81" i="8"/>
  <c r="G81" i="8"/>
  <c r="H81" i="8"/>
  <c r="I81" i="8"/>
  <c r="J81" i="8"/>
  <c r="K81" i="8"/>
  <c r="L81" i="8"/>
  <c r="M81" i="8"/>
  <c r="N81" i="8"/>
  <c r="C82" i="8"/>
  <c r="D82" i="8"/>
  <c r="E82" i="8"/>
  <c r="F82" i="8"/>
  <c r="G82" i="8"/>
  <c r="H82" i="8"/>
  <c r="I82" i="8"/>
  <c r="J82" i="8"/>
  <c r="K82" i="8"/>
  <c r="L82" i="8"/>
  <c r="M82" i="8"/>
  <c r="N82" i="8"/>
  <c r="C83" i="8"/>
  <c r="D83" i="8"/>
  <c r="E83" i="8"/>
  <c r="F83" i="8"/>
  <c r="G83" i="8"/>
  <c r="H83" i="8"/>
  <c r="I83" i="8"/>
  <c r="J83" i="8"/>
  <c r="K83" i="8"/>
  <c r="L83" i="8"/>
  <c r="M83" i="8"/>
  <c r="N83" i="8"/>
  <c r="C84" i="8"/>
  <c r="D84" i="8"/>
  <c r="E84" i="8"/>
  <c r="F84" i="8"/>
  <c r="G84" i="8"/>
  <c r="H84" i="8"/>
  <c r="I84" i="8"/>
  <c r="J84" i="8"/>
  <c r="K84" i="8"/>
  <c r="L84" i="8"/>
  <c r="M84" i="8"/>
  <c r="N84" i="8"/>
  <c r="C85" i="8"/>
  <c r="D85" i="8"/>
  <c r="E85" i="8"/>
  <c r="F85" i="8"/>
  <c r="G85" i="8"/>
  <c r="H85" i="8"/>
  <c r="I85" i="8"/>
  <c r="J85" i="8"/>
  <c r="K85" i="8"/>
  <c r="L85" i="8"/>
  <c r="M85" i="8"/>
  <c r="N85" i="8"/>
  <c r="C86" i="8"/>
  <c r="D86" i="8"/>
  <c r="E86" i="8"/>
  <c r="F86" i="8"/>
  <c r="G86" i="8"/>
  <c r="H86" i="8"/>
  <c r="I86" i="8"/>
  <c r="J86" i="8"/>
  <c r="K86" i="8"/>
  <c r="L86" i="8"/>
  <c r="M86" i="8"/>
  <c r="N86" i="8"/>
  <c r="C87" i="8"/>
  <c r="D87" i="8"/>
  <c r="E87" i="8"/>
  <c r="F87" i="8"/>
  <c r="G87" i="8"/>
  <c r="H87" i="8"/>
  <c r="I87" i="8"/>
  <c r="J87" i="8"/>
  <c r="K87" i="8"/>
  <c r="L87" i="8"/>
  <c r="M87" i="8"/>
  <c r="N87" i="8"/>
  <c r="C88" i="8"/>
  <c r="D88" i="8"/>
  <c r="E88" i="8"/>
  <c r="F88" i="8"/>
  <c r="G88" i="8"/>
  <c r="H88" i="8"/>
  <c r="I88" i="8"/>
  <c r="J88" i="8"/>
  <c r="K88" i="8"/>
  <c r="L88" i="8"/>
  <c r="M88" i="8"/>
  <c r="N88" i="8"/>
  <c r="C89" i="8"/>
  <c r="D89" i="8"/>
  <c r="E89" i="8"/>
  <c r="F89" i="8"/>
  <c r="G89" i="8"/>
  <c r="H89" i="8"/>
  <c r="I89" i="8"/>
  <c r="J89" i="8"/>
  <c r="K89" i="8"/>
  <c r="L89" i="8"/>
  <c r="M89" i="8"/>
  <c r="N89" i="8"/>
  <c r="C90" i="8"/>
  <c r="D90" i="8"/>
  <c r="E90" i="8"/>
  <c r="F90" i="8"/>
  <c r="G90" i="8"/>
  <c r="H90" i="8"/>
  <c r="I90" i="8"/>
  <c r="J90" i="8"/>
  <c r="K90" i="8"/>
  <c r="L90" i="8"/>
  <c r="M90" i="8"/>
  <c r="N90" i="8"/>
  <c r="C91" i="8"/>
  <c r="D91" i="8"/>
  <c r="E91" i="8"/>
  <c r="F91" i="8"/>
  <c r="G91" i="8"/>
  <c r="H91" i="8"/>
  <c r="I91" i="8"/>
  <c r="J91" i="8"/>
  <c r="K91" i="8"/>
  <c r="L91" i="8"/>
  <c r="M91" i="8"/>
  <c r="N91" i="8"/>
  <c r="C92" i="8"/>
  <c r="D92" i="8"/>
  <c r="E92" i="8"/>
  <c r="F92" i="8"/>
  <c r="G92" i="8"/>
  <c r="H92" i="8"/>
  <c r="I92" i="8"/>
  <c r="J92" i="8"/>
  <c r="K92" i="8"/>
  <c r="L92" i="8"/>
  <c r="M92" i="8"/>
  <c r="N92" i="8"/>
  <c r="C93" i="8"/>
  <c r="D93" i="8"/>
  <c r="E93" i="8"/>
  <c r="F93" i="8"/>
  <c r="G93" i="8"/>
  <c r="H93" i="8"/>
  <c r="I93" i="8"/>
  <c r="J93" i="8"/>
  <c r="K93" i="8"/>
  <c r="L93" i="8"/>
  <c r="M93" i="8"/>
  <c r="N93" i="8"/>
  <c r="C94" i="8"/>
  <c r="D94" i="8"/>
  <c r="E94" i="8"/>
  <c r="F94" i="8"/>
  <c r="G94" i="8"/>
  <c r="H94" i="8"/>
  <c r="I94" i="8"/>
  <c r="J94" i="8"/>
  <c r="K94" i="8"/>
  <c r="L94" i="8"/>
  <c r="M94" i="8"/>
  <c r="N94" i="8"/>
  <c r="C95" i="8"/>
  <c r="D95" i="8"/>
  <c r="E95" i="8"/>
  <c r="F95" i="8"/>
  <c r="G95" i="8"/>
  <c r="H95" i="8"/>
  <c r="I95" i="8"/>
  <c r="J95" i="8"/>
  <c r="K95" i="8"/>
  <c r="L95" i="8"/>
  <c r="M95" i="8"/>
  <c r="N95" i="8"/>
  <c r="C96" i="8"/>
  <c r="D96" i="8"/>
  <c r="E96" i="8"/>
  <c r="F96" i="8"/>
  <c r="G96" i="8"/>
  <c r="H96" i="8"/>
  <c r="I96" i="8"/>
  <c r="J96" i="8"/>
  <c r="K96" i="8"/>
  <c r="L96" i="8"/>
  <c r="M96" i="8"/>
  <c r="N96" i="8"/>
  <c r="C97" i="8"/>
  <c r="D97" i="8"/>
  <c r="E97" i="8"/>
  <c r="F97" i="8"/>
  <c r="G97" i="8"/>
  <c r="H97" i="8"/>
  <c r="I97" i="8"/>
  <c r="J97" i="8"/>
  <c r="K97" i="8"/>
  <c r="L97" i="8"/>
  <c r="M97" i="8"/>
  <c r="N97" i="8"/>
  <c r="C98" i="8"/>
  <c r="D98" i="8"/>
  <c r="E98" i="8"/>
  <c r="F98" i="8"/>
  <c r="G98" i="8"/>
  <c r="H98" i="8"/>
  <c r="I98" i="8"/>
  <c r="J98" i="8"/>
  <c r="K98" i="8"/>
  <c r="L98" i="8"/>
  <c r="M98" i="8"/>
  <c r="N98" i="8"/>
  <c r="C99" i="8"/>
  <c r="D99" i="8"/>
  <c r="E99" i="8"/>
  <c r="F99" i="8"/>
  <c r="G99" i="8"/>
  <c r="H99" i="8"/>
  <c r="I99" i="8"/>
  <c r="J99" i="8"/>
  <c r="K99" i="8"/>
  <c r="L99" i="8"/>
  <c r="M99" i="8"/>
  <c r="N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C1025" i="8"/>
  <c r="D1025" i="8"/>
  <c r="E1025" i="8"/>
  <c r="F1025" i="8"/>
  <c r="G1025" i="8"/>
  <c r="H1025" i="8"/>
  <c r="I1025" i="8"/>
  <c r="J1025" i="8"/>
  <c r="K1025" i="8"/>
  <c r="L1025" i="8"/>
  <c r="M1025" i="8"/>
  <c r="N1025" i="8"/>
  <c r="C1026" i="8"/>
  <c r="D1026" i="8"/>
  <c r="E1026" i="8"/>
  <c r="F1026" i="8"/>
  <c r="G1026" i="8"/>
  <c r="H1026" i="8"/>
  <c r="I1026" i="8"/>
  <c r="J1026" i="8"/>
  <c r="K1026" i="8"/>
  <c r="L1026" i="8"/>
  <c r="M1026" i="8"/>
  <c r="N1026" i="8"/>
  <c r="C1027" i="8"/>
  <c r="D1027" i="8"/>
  <c r="E1027" i="8"/>
  <c r="F1027" i="8"/>
  <c r="G1027" i="8"/>
  <c r="H1027" i="8"/>
  <c r="I1027" i="8"/>
  <c r="J1027" i="8"/>
  <c r="K1027" i="8"/>
  <c r="L1027" i="8"/>
  <c r="M1027" i="8"/>
  <c r="N1027" i="8"/>
  <c r="C1028" i="8"/>
  <c r="D1028" i="8"/>
  <c r="E1028" i="8"/>
  <c r="F1028" i="8"/>
  <c r="G1028" i="8"/>
  <c r="H1028" i="8"/>
  <c r="I1028" i="8"/>
  <c r="J1028" i="8"/>
  <c r="K1028" i="8"/>
  <c r="L1028" i="8"/>
  <c r="M1028" i="8"/>
  <c r="N1028" i="8"/>
  <c r="C1029" i="8"/>
  <c r="D1029" i="8"/>
  <c r="E1029" i="8"/>
  <c r="F1029" i="8"/>
  <c r="G1029" i="8"/>
  <c r="H1029" i="8"/>
  <c r="I1029" i="8"/>
  <c r="J1029" i="8"/>
  <c r="K1029" i="8"/>
  <c r="L1029" i="8"/>
  <c r="M1029" i="8"/>
  <c r="N1029" i="8"/>
  <c r="C1030" i="8"/>
  <c r="D1030" i="8"/>
  <c r="E1030" i="8"/>
  <c r="F1030" i="8"/>
  <c r="G1030" i="8"/>
  <c r="H1030" i="8"/>
  <c r="I1030" i="8"/>
  <c r="J1030" i="8"/>
  <c r="K1030" i="8"/>
  <c r="L1030" i="8"/>
  <c r="M1030" i="8"/>
  <c r="N1030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C1051" i="8"/>
  <c r="D1051" i="8"/>
  <c r="E1051" i="8"/>
  <c r="F1051" i="8"/>
  <c r="G1051" i="8"/>
  <c r="H1051" i="8"/>
  <c r="I1051" i="8"/>
  <c r="J1051" i="8"/>
  <c r="K1051" i="8"/>
  <c r="L1051" i="8"/>
  <c r="M1051" i="8"/>
  <c r="N1051" i="8"/>
  <c r="C1052" i="8"/>
  <c r="D1052" i="8"/>
  <c r="E1052" i="8"/>
  <c r="F1052" i="8"/>
  <c r="G1052" i="8"/>
  <c r="H1052" i="8"/>
  <c r="I1052" i="8"/>
  <c r="J1052" i="8"/>
  <c r="K1052" i="8"/>
  <c r="L1052" i="8"/>
  <c r="M1052" i="8"/>
  <c r="N1052" i="8"/>
  <c r="C1053" i="8"/>
  <c r="D1053" i="8"/>
  <c r="E1053" i="8"/>
  <c r="F1053" i="8"/>
  <c r="G1053" i="8"/>
  <c r="H1053" i="8"/>
  <c r="I1053" i="8"/>
  <c r="J1053" i="8"/>
  <c r="K1053" i="8"/>
  <c r="L1053" i="8"/>
  <c r="M1053" i="8"/>
  <c r="N1053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C1056" i="8"/>
  <c r="D1056" i="8"/>
  <c r="E1056" i="8"/>
  <c r="F1056" i="8"/>
  <c r="G1056" i="8"/>
  <c r="H1056" i="8"/>
  <c r="I1056" i="8"/>
  <c r="J1056" i="8"/>
  <c r="K1056" i="8"/>
  <c r="L1056" i="8"/>
  <c r="M1056" i="8"/>
  <c r="N1056" i="8"/>
  <c r="C1057" i="8"/>
  <c r="D1057" i="8"/>
  <c r="E1057" i="8"/>
  <c r="F1057" i="8"/>
  <c r="G1057" i="8"/>
  <c r="H1057" i="8"/>
  <c r="I1057" i="8"/>
  <c r="J1057" i="8"/>
  <c r="K1057" i="8"/>
  <c r="L1057" i="8"/>
  <c r="M1057" i="8"/>
  <c r="N1057" i="8"/>
  <c r="C1058" i="8"/>
  <c r="D1058" i="8"/>
  <c r="E1058" i="8"/>
  <c r="F1058" i="8"/>
  <c r="G1058" i="8"/>
  <c r="H1058" i="8"/>
  <c r="I1058" i="8"/>
  <c r="J1058" i="8"/>
  <c r="K1058" i="8"/>
  <c r="L1058" i="8"/>
  <c r="M1058" i="8"/>
  <c r="N1058" i="8"/>
  <c r="C1059" i="8"/>
  <c r="D1059" i="8"/>
  <c r="E1059" i="8"/>
  <c r="F1059" i="8"/>
  <c r="G1059" i="8"/>
  <c r="H1059" i="8"/>
  <c r="I1059" i="8"/>
  <c r="J1059" i="8"/>
  <c r="K1059" i="8"/>
  <c r="L1059" i="8"/>
  <c r="M1059" i="8"/>
  <c r="N1059" i="8"/>
  <c r="C1060" i="8"/>
  <c r="D1060" i="8"/>
  <c r="E1060" i="8"/>
  <c r="F1060" i="8"/>
  <c r="G1060" i="8"/>
  <c r="H1060" i="8"/>
  <c r="I1060" i="8"/>
  <c r="J1060" i="8"/>
  <c r="K1060" i="8"/>
  <c r="L1060" i="8"/>
  <c r="M1060" i="8"/>
  <c r="N1060" i="8"/>
  <c r="C1061" i="8"/>
  <c r="D1061" i="8"/>
  <c r="E1061" i="8"/>
  <c r="F1061" i="8"/>
  <c r="G1061" i="8"/>
  <c r="H1061" i="8"/>
  <c r="I1061" i="8"/>
  <c r="J1061" i="8"/>
  <c r="K1061" i="8"/>
  <c r="L1061" i="8"/>
  <c r="M1061" i="8"/>
  <c r="N1061" i="8"/>
  <c r="C1062" i="8"/>
  <c r="D1062" i="8"/>
  <c r="E1062" i="8"/>
  <c r="F1062" i="8"/>
  <c r="G1062" i="8"/>
  <c r="H1062" i="8"/>
  <c r="I1062" i="8"/>
  <c r="J1062" i="8"/>
  <c r="K1062" i="8"/>
  <c r="L1062" i="8"/>
  <c r="M1062" i="8"/>
  <c r="N1062" i="8"/>
  <c r="C1063" i="8"/>
  <c r="D1063" i="8"/>
  <c r="E1063" i="8"/>
  <c r="F1063" i="8"/>
  <c r="G1063" i="8"/>
  <c r="H1063" i="8"/>
  <c r="I1063" i="8"/>
  <c r="J1063" i="8"/>
  <c r="K1063" i="8"/>
  <c r="L1063" i="8"/>
  <c r="M1063" i="8"/>
  <c r="N1063" i="8"/>
  <c r="C1064" i="8"/>
  <c r="D1064" i="8"/>
  <c r="E1064" i="8"/>
  <c r="F1064" i="8"/>
  <c r="G1064" i="8"/>
  <c r="H1064" i="8"/>
  <c r="I1064" i="8"/>
  <c r="J1064" i="8"/>
  <c r="K1064" i="8"/>
  <c r="L1064" i="8"/>
  <c r="M1064" i="8"/>
  <c r="N1064" i="8"/>
  <c r="C1065" i="8"/>
  <c r="D1065" i="8"/>
  <c r="E1065" i="8"/>
  <c r="F1065" i="8"/>
  <c r="G1065" i="8"/>
  <c r="H1065" i="8"/>
  <c r="I1065" i="8"/>
  <c r="J1065" i="8"/>
  <c r="K1065" i="8"/>
  <c r="L1065" i="8"/>
  <c r="M1065" i="8"/>
  <c r="N1065" i="8"/>
  <c r="C1066" i="8"/>
  <c r="D1066" i="8"/>
  <c r="E1066" i="8"/>
  <c r="F1066" i="8"/>
  <c r="G1066" i="8"/>
  <c r="H1066" i="8"/>
  <c r="I1066" i="8"/>
  <c r="J1066" i="8"/>
  <c r="K1066" i="8"/>
  <c r="L1066" i="8"/>
  <c r="M1066" i="8"/>
  <c r="N1066" i="8"/>
  <c r="C1067" i="8"/>
  <c r="D1067" i="8"/>
  <c r="E1067" i="8"/>
  <c r="F1067" i="8"/>
  <c r="G1067" i="8"/>
  <c r="H1067" i="8"/>
  <c r="I1067" i="8"/>
  <c r="J1067" i="8"/>
  <c r="K1067" i="8"/>
  <c r="L1067" i="8"/>
  <c r="M1067" i="8"/>
  <c r="N1067" i="8"/>
  <c r="C1068" i="8"/>
  <c r="D1068" i="8"/>
  <c r="E1068" i="8"/>
  <c r="F1068" i="8"/>
  <c r="G1068" i="8"/>
  <c r="H1068" i="8"/>
  <c r="I1068" i="8"/>
  <c r="J1068" i="8"/>
  <c r="K1068" i="8"/>
  <c r="L1068" i="8"/>
  <c r="M1068" i="8"/>
  <c r="N1068" i="8"/>
  <c r="C1069" i="8"/>
  <c r="D1069" i="8"/>
  <c r="E1069" i="8"/>
  <c r="F1069" i="8"/>
  <c r="G1069" i="8"/>
  <c r="H1069" i="8"/>
  <c r="I1069" i="8"/>
  <c r="J1069" i="8"/>
  <c r="K1069" i="8"/>
  <c r="L1069" i="8"/>
  <c r="M1069" i="8"/>
  <c r="N1069" i="8"/>
  <c r="C1070" i="8"/>
  <c r="D1070" i="8"/>
  <c r="E1070" i="8"/>
  <c r="F1070" i="8"/>
  <c r="G1070" i="8"/>
  <c r="H1070" i="8"/>
  <c r="I1070" i="8"/>
  <c r="J1070" i="8"/>
  <c r="K1070" i="8"/>
  <c r="L1070" i="8"/>
  <c r="M1070" i="8"/>
  <c r="N1070" i="8"/>
  <c r="C1071" i="8"/>
  <c r="D1071" i="8"/>
  <c r="E1071" i="8"/>
  <c r="F1071" i="8"/>
  <c r="G1071" i="8"/>
  <c r="H1071" i="8"/>
  <c r="I1071" i="8"/>
  <c r="J1071" i="8"/>
  <c r="K1071" i="8"/>
  <c r="L1071" i="8"/>
  <c r="M1071" i="8"/>
  <c r="N1071" i="8"/>
  <c r="C1072" i="8"/>
  <c r="D1072" i="8"/>
  <c r="E1072" i="8"/>
  <c r="F1072" i="8"/>
  <c r="G1072" i="8"/>
  <c r="H1072" i="8"/>
  <c r="I1072" i="8"/>
  <c r="J1072" i="8"/>
  <c r="K1072" i="8"/>
  <c r="L1072" i="8"/>
  <c r="M1072" i="8"/>
  <c r="N1072" i="8"/>
  <c r="C1073" i="8"/>
  <c r="D1073" i="8"/>
  <c r="E1073" i="8"/>
  <c r="F1073" i="8"/>
  <c r="G1073" i="8"/>
  <c r="H1073" i="8"/>
  <c r="I1073" i="8"/>
  <c r="J1073" i="8"/>
  <c r="K1073" i="8"/>
  <c r="L1073" i="8"/>
  <c r="M1073" i="8"/>
  <c r="N1073" i="8"/>
  <c r="C1074" i="8"/>
  <c r="D1074" i="8"/>
  <c r="E1074" i="8"/>
  <c r="F1074" i="8"/>
  <c r="G1074" i="8"/>
  <c r="H1074" i="8"/>
  <c r="I1074" i="8"/>
  <c r="J1074" i="8"/>
  <c r="K1074" i="8"/>
  <c r="L1074" i="8"/>
  <c r="M1074" i="8"/>
  <c r="N1074" i="8"/>
  <c r="C1075" i="8"/>
  <c r="D1075" i="8"/>
  <c r="E1075" i="8"/>
  <c r="F1075" i="8"/>
  <c r="G1075" i="8"/>
  <c r="H1075" i="8"/>
  <c r="I1075" i="8"/>
  <c r="J1075" i="8"/>
  <c r="K1075" i="8"/>
  <c r="L1075" i="8"/>
  <c r="M1075" i="8"/>
  <c r="N1075" i="8"/>
  <c r="C1076" i="8"/>
  <c r="D1076" i="8"/>
  <c r="E1076" i="8"/>
  <c r="F1076" i="8"/>
  <c r="G1076" i="8"/>
  <c r="H1076" i="8"/>
  <c r="I1076" i="8"/>
  <c r="J1076" i="8"/>
  <c r="K1076" i="8"/>
  <c r="L1076" i="8"/>
  <c r="M1076" i="8"/>
  <c r="N1076" i="8"/>
  <c r="C1077" i="8"/>
  <c r="D1077" i="8"/>
  <c r="E1077" i="8"/>
  <c r="F1077" i="8"/>
  <c r="G1077" i="8"/>
  <c r="H1077" i="8"/>
  <c r="I1077" i="8"/>
  <c r="J1077" i="8"/>
  <c r="K1077" i="8"/>
  <c r="L1077" i="8"/>
  <c r="M1077" i="8"/>
  <c r="N1077" i="8"/>
  <c r="C1078" i="8"/>
  <c r="D1078" i="8"/>
  <c r="E1078" i="8"/>
  <c r="F1078" i="8"/>
  <c r="G1078" i="8"/>
  <c r="H1078" i="8"/>
  <c r="I1078" i="8"/>
  <c r="J1078" i="8"/>
  <c r="K1078" i="8"/>
  <c r="L1078" i="8"/>
  <c r="M1078" i="8"/>
  <c r="N1078" i="8"/>
  <c r="C1079" i="8"/>
  <c r="D1079" i="8"/>
  <c r="E1079" i="8"/>
  <c r="F1079" i="8"/>
  <c r="G1079" i="8"/>
  <c r="H1079" i="8"/>
  <c r="I1079" i="8"/>
  <c r="J1079" i="8"/>
  <c r="K1079" i="8"/>
  <c r="L1079" i="8"/>
  <c r="M1079" i="8"/>
  <c r="N1079" i="8"/>
  <c r="C1080" i="8"/>
  <c r="D1080" i="8"/>
  <c r="E1080" i="8"/>
  <c r="F1080" i="8"/>
  <c r="G1080" i="8"/>
  <c r="H1080" i="8"/>
  <c r="I1080" i="8"/>
  <c r="J1080" i="8"/>
  <c r="K1080" i="8"/>
  <c r="L1080" i="8"/>
  <c r="M1080" i="8"/>
  <c r="N1080" i="8"/>
  <c r="C1081" i="8"/>
  <c r="D1081" i="8"/>
  <c r="E1081" i="8"/>
  <c r="F1081" i="8"/>
  <c r="G1081" i="8"/>
  <c r="H1081" i="8"/>
  <c r="I1081" i="8"/>
  <c r="J1081" i="8"/>
  <c r="K1081" i="8"/>
  <c r="L1081" i="8"/>
  <c r="M1081" i="8"/>
  <c r="N1081" i="8"/>
  <c r="C1082" i="8"/>
  <c r="D1082" i="8"/>
  <c r="E1082" i="8"/>
  <c r="F1082" i="8"/>
  <c r="G1082" i="8"/>
  <c r="H1082" i="8"/>
  <c r="I1082" i="8"/>
  <c r="J1082" i="8"/>
  <c r="K1082" i="8"/>
  <c r="L1082" i="8"/>
  <c r="M1082" i="8"/>
  <c r="N1082" i="8"/>
  <c r="C1083" i="8"/>
  <c r="D1083" i="8"/>
  <c r="E1083" i="8"/>
  <c r="F1083" i="8"/>
  <c r="G1083" i="8"/>
  <c r="H1083" i="8"/>
  <c r="I1083" i="8"/>
  <c r="J1083" i="8"/>
  <c r="K1083" i="8"/>
  <c r="L1083" i="8"/>
  <c r="M1083" i="8"/>
  <c r="N1083" i="8"/>
  <c r="C1084" i="8"/>
  <c r="D1084" i="8"/>
  <c r="E1084" i="8"/>
  <c r="F1084" i="8"/>
  <c r="G1084" i="8"/>
  <c r="H1084" i="8"/>
  <c r="I1084" i="8"/>
  <c r="J1084" i="8"/>
  <c r="K1084" i="8"/>
  <c r="L1084" i="8"/>
  <c r="M1084" i="8"/>
  <c r="N1084" i="8"/>
  <c r="C1085" i="8"/>
  <c r="D1085" i="8"/>
  <c r="E1085" i="8"/>
  <c r="F1085" i="8"/>
  <c r="G1085" i="8"/>
  <c r="H1085" i="8"/>
  <c r="I1085" i="8"/>
  <c r="J1085" i="8"/>
  <c r="K1085" i="8"/>
  <c r="L1085" i="8"/>
  <c r="M1085" i="8"/>
  <c r="N1085" i="8"/>
  <c r="C1086" i="8"/>
  <c r="D1086" i="8"/>
  <c r="E1086" i="8"/>
  <c r="F1086" i="8"/>
  <c r="G1086" i="8"/>
  <c r="H1086" i="8"/>
  <c r="I1086" i="8"/>
  <c r="J1086" i="8"/>
  <c r="K1086" i="8"/>
  <c r="L1086" i="8"/>
  <c r="M1086" i="8"/>
  <c r="N1086" i="8"/>
  <c r="C1087" i="8"/>
  <c r="D1087" i="8"/>
  <c r="E1087" i="8"/>
  <c r="F1087" i="8"/>
  <c r="G1087" i="8"/>
  <c r="H1087" i="8"/>
  <c r="I1087" i="8"/>
  <c r="J1087" i="8"/>
  <c r="K1087" i="8"/>
  <c r="L1087" i="8"/>
  <c r="M1087" i="8"/>
  <c r="N1087" i="8"/>
  <c r="C1088" i="8"/>
  <c r="D1088" i="8"/>
  <c r="E1088" i="8"/>
  <c r="F1088" i="8"/>
  <c r="G1088" i="8"/>
  <c r="H1088" i="8"/>
  <c r="I1088" i="8"/>
  <c r="J1088" i="8"/>
  <c r="K1088" i="8"/>
  <c r="L1088" i="8"/>
  <c r="M1088" i="8"/>
  <c r="N1088" i="8"/>
  <c r="C1089" i="8"/>
  <c r="D1089" i="8"/>
  <c r="E1089" i="8"/>
  <c r="F1089" i="8"/>
  <c r="G1089" i="8"/>
  <c r="H1089" i="8"/>
  <c r="I1089" i="8"/>
  <c r="J1089" i="8"/>
  <c r="K1089" i="8"/>
  <c r="L1089" i="8"/>
  <c r="M1089" i="8"/>
  <c r="N1089" i="8"/>
  <c r="C1090" i="8"/>
  <c r="D1090" i="8"/>
  <c r="E1090" i="8"/>
  <c r="F1090" i="8"/>
  <c r="G1090" i="8"/>
  <c r="H1090" i="8"/>
  <c r="I1090" i="8"/>
  <c r="J1090" i="8"/>
  <c r="K1090" i="8"/>
  <c r="L1090" i="8"/>
  <c r="M1090" i="8"/>
  <c r="N1090" i="8"/>
  <c r="C1091" i="8"/>
  <c r="D1091" i="8"/>
  <c r="E1091" i="8"/>
  <c r="F1091" i="8"/>
  <c r="G1091" i="8"/>
  <c r="H1091" i="8"/>
  <c r="I1091" i="8"/>
  <c r="J1091" i="8"/>
  <c r="K1091" i="8"/>
  <c r="L1091" i="8"/>
  <c r="M1091" i="8"/>
  <c r="N1091" i="8"/>
  <c r="C1092" i="8"/>
  <c r="D1092" i="8"/>
  <c r="E1092" i="8"/>
  <c r="F1092" i="8"/>
  <c r="G1092" i="8"/>
  <c r="H1092" i="8"/>
  <c r="I1092" i="8"/>
  <c r="J1092" i="8"/>
  <c r="K1092" i="8"/>
  <c r="L1092" i="8"/>
  <c r="M1092" i="8"/>
  <c r="N1092" i="8"/>
  <c r="C1093" i="8"/>
  <c r="D1093" i="8"/>
  <c r="E1093" i="8"/>
  <c r="F1093" i="8"/>
  <c r="G1093" i="8"/>
  <c r="H1093" i="8"/>
  <c r="I1093" i="8"/>
  <c r="J1093" i="8"/>
  <c r="K1093" i="8"/>
  <c r="L1093" i="8"/>
  <c r="M1093" i="8"/>
  <c r="N1093" i="8"/>
  <c r="C1094" i="8"/>
  <c r="D1094" i="8"/>
  <c r="E1094" i="8"/>
  <c r="F1094" i="8"/>
  <c r="G1094" i="8"/>
  <c r="H1094" i="8"/>
  <c r="I1094" i="8"/>
  <c r="J1094" i="8"/>
  <c r="K1094" i="8"/>
  <c r="L1094" i="8"/>
  <c r="M1094" i="8"/>
  <c r="N1094" i="8"/>
  <c r="C1095" i="8"/>
  <c r="D1095" i="8"/>
  <c r="E1095" i="8"/>
  <c r="F1095" i="8"/>
  <c r="G1095" i="8"/>
  <c r="H1095" i="8"/>
  <c r="I1095" i="8"/>
  <c r="J1095" i="8"/>
  <c r="K1095" i="8"/>
  <c r="L1095" i="8"/>
  <c r="M1095" i="8"/>
  <c r="N1095" i="8"/>
  <c r="C1096" i="8"/>
  <c r="D1096" i="8"/>
  <c r="E1096" i="8"/>
  <c r="F1096" i="8"/>
  <c r="G1096" i="8"/>
  <c r="H1096" i="8"/>
  <c r="I1096" i="8"/>
  <c r="J1096" i="8"/>
  <c r="K1096" i="8"/>
  <c r="L1096" i="8"/>
  <c r="M1096" i="8"/>
  <c r="N1096" i="8"/>
  <c r="C1097" i="8"/>
  <c r="D1097" i="8"/>
  <c r="E1097" i="8"/>
  <c r="F1097" i="8"/>
  <c r="G1097" i="8"/>
  <c r="H1097" i="8"/>
  <c r="I1097" i="8"/>
  <c r="J1097" i="8"/>
  <c r="K1097" i="8"/>
  <c r="L1097" i="8"/>
  <c r="M1097" i="8"/>
  <c r="N1097" i="8"/>
  <c r="C1098" i="8"/>
  <c r="D1098" i="8"/>
  <c r="E1098" i="8"/>
  <c r="F1098" i="8"/>
  <c r="G1098" i="8"/>
  <c r="H1098" i="8"/>
  <c r="I1098" i="8"/>
  <c r="J1098" i="8"/>
  <c r="K1098" i="8"/>
  <c r="L1098" i="8"/>
  <c r="M1098" i="8"/>
  <c r="N1098" i="8"/>
  <c r="C1099" i="8"/>
  <c r="D1099" i="8"/>
  <c r="E1099" i="8"/>
  <c r="F1099" i="8"/>
  <c r="G1099" i="8"/>
  <c r="H1099" i="8"/>
  <c r="I1099" i="8"/>
  <c r="J1099" i="8"/>
  <c r="K1099" i="8"/>
  <c r="L1099" i="8"/>
  <c r="M1099" i="8"/>
  <c r="N1099" i="8"/>
  <c r="C1100" i="8"/>
  <c r="D1100" i="8"/>
  <c r="E1100" i="8"/>
  <c r="F1100" i="8"/>
  <c r="G1100" i="8"/>
  <c r="H1100" i="8"/>
  <c r="I1100" i="8"/>
  <c r="J1100" i="8"/>
  <c r="K1100" i="8"/>
  <c r="L1100" i="8"/>
  <c r="M1100" i="8"/>
  <c r="N1100" i="8"/>
  <c r="C1101" i="8"/>
  <c r="D1101" i="8"/>
  <c r="E1101" i="8"/>
  <c r="F1101" i="8"/>
  <c r="G1101" i="8"/>
  <c r="H1101" i="8"/>
  <c r="I1101" i="8"/>
  <c r="J1101" i="8"/>
  <c r="K1101" i="8"/>
  <c r="L1101" i="8"/>
  <c r="M1101" i="8"/>
  <c r="N1101" i="8"/>
  <c r="C1102" i="8"/>
  <c r="D1102" i="8"/>
  <c r="E1102" i="8"/>
  <c r="F1102" i="8"/>
  <c r="G1102" i="8"/>
  <c r="H1102" i="8"/>
  <c r="I1102" i="8"/>
  <c r="J1102" i="8"/>
  <c r="K1102" i="8"/>
  <c r="L1102" i="8"/>
  <c r="M1102" i="8"/>
  <c r="N1102" i="8"/>
  <c r="C1103" i="8"/>
  <c r="D1103" i="8"/>
  <c r="E1103" i="8"/>
  <c r="F1103" i="8"/>
  <c r="G1103" i="8"/>
  <c r="H1103" i="8"/>
  <c r="I1103" i="8"/>
  <c r="J1103" i="8"/>
  <c r="K1103" i="8"/>
  <c r="L1103" i="8"/>
  <c r="M1103" i="8"/>
  <c r="N1103" i="8"/>
  <c r="C1104" i="8"/>
  <c r="D1104" i="8"/>
  <c r="E1104" i="8"/>
  <c r="F1104" i="8"/>
  <c r="G1104" i="8"/>
  <c r="H1104" i="8"/>
  <c r="I1104" i="8"/>
  <c r="J1104" i="8"/>
  <c r="K1104" i="8"/>
  <c r="L1104" i="8"/>
  <c r="M1104" i="8"/>
  <c r="N1104" i="8"/>
  <c r="C1105" i="8"/>
  <c r="D1105" i="8"/>
  <c r="E1105" i="8"/>
  <c r="F1105" i="8"/>
  <c r="G1105" i="8"/>
  <c r="H1105" i="8"/>
  <c r="I1105" i="8"/>
  <c r="J1105" i="8"/>
  <c r="K1105" i="8"/>
  <c r="L1105" i="8"/>
  <c r="M1105" i="8"/>
  <c r="N1105" i="8"/>
  <c r="C1106" i="8"/>
  <c r="D1106" i="8"/>
  <c r="E1106" i="8"/>
  <c r="F1106" i="8"/>
  <c r="G1106" i="8"/>
  <c r="H1106" i="8"/>
  <c r="I1106" i="8"/>
  <c r="J1106" i="8"/>
  <c r="K1106" i="8"/>
  <c r="L1106" i="8"/>
  <c r="M1106" i="8"/>
  <c r="N1106" i="8"/>
  <c r="C1107" i="8"/>
  <c r="D1107" i="8"/>
  <c r="E1107" i="8"/>
  <c r="F1107" i="8"/>
  <c r="G1107" i="8"/>
  <c r="H1107" i="8"/>
  <c r="I1107" i="8"/>
  <c r="J1107" i="8"/>
  <c r="K1107" i="8"/>
  <c r="L1107" i="8"/>
  <c r="M1107" i="8"/>
  <c r="N110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3" i="8"/>
  <c r="C3" i="8"/>
  <c r="D3" i="8"/>
  <c r="E3" i="8"/>
  <c r="F3" i="8"/>
  <c r="G3" i="8"/>
  <c r="H3" i="8"/>
  <c r="I3" i="8"/>
  <c r="J3" i="8"/>
  <c r="K3" i="8"/>
  <c r="L3" i="8"/>
  <c r="M3" i="8"/>
  <c r="N3" i="8"/>
  <c r="B4" i="8"/>
  <c r="C4" i="8"/>
  <c r="D4" i="8"/>
  <c r="E4" i="8"/>
  <c r="F4" i="8"/>
  <c r="G4" i="8"/>
  <c r="H4" i="8"/>
  <c r="I4" i="8"/>
  <c r="J4" i="8"/>
  <c r="K4" i="8"/>
  <c r="L4" i="8"/>
  <c r="M4" i="8"/>
  <c r="N4" i="8"/>
  <c r="B5" i="8"/>
  <c r="C5" i="8"/>
  <c r="D5" i="8"/>
  <c r="E5" i="8"/>
  <c r="F5" i="8"/>
  <c r="G5" i="8"/>
  <c r="H5" i="8"/>
  <c r="I5" i="8"/>
  <c r="J5" i="8"/>
  <c r="K5" i="8"/>
  <c r="L5" i="8"/>
  <c r="M5" i="8"/>
  <c r="N5" i="8"/>
  <c r="B6" i="8"/>
  <c r="C6" i="8"/>
  <c r="D6" i="8"/>
  <c r="E6" i="8"/>
  <c r="F6" i="8"/>
  <c r="G6" i="8"/>
  <c r="H6" i="8"/>
  <c r="I6" i="8"/>
  <c r="J6" i="8"/>
  <c r="K6" i="8"/>
  <c r="L6" i="8"/>
  <c r="M6" i="8"/>
  <c r="N6" i="8"/>
  <c r="B7" i="8"/>
  <c r="C7" i="8"/>
  <c r="D7" i="8"/>
  <c r="E7" i="8"/>
  <c r="F7" i="8"/>
  <c r="G7" i="8"/>
  <c r="H7" i="8"/>
  <c r="I7" i="8"/>
  <c r="J7" i="8"/>
  <c r="K7" i="8"/>
  <c r="L7" i="8"/>
  <c r="M7" i="8"/>
  <c r="N7" i="8"/>
  <c r="B8" i="8"/>
  <c r="C8" i="8"/>
  <c r="D8" i="8"/>
  <c r="E8" i="8"/>
  <c r="F8" i="8"/>
  <c r="G8" i="8"/>
  <c r="H8" i="8"/>
  <c r="I8" i="8"/>
  <c r="J8" i="8"/>
  <c r="K8" i="8"/>
  <c r="L8" i="8"/>
  <c r="M8" i="8"/>
  <c r="N8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N2" i="8"/>
  <c r="M2" i="8"/>
  <c r="L2" i="8"/>
  <c r="K2" i="8"/>
  <c r="J2" i="8"/>
  <c r="I2" i="8"/>
  <c r="H2" i="8"/>
  <c r="G2" i="8"/>
  <c r="F2" i="8"/>
  <c r="E2" i="8"/>
  <c r="D2" i="8"/>
  <c r="C2" i="8"/>
  <c r="B2" i="8"/>
  <c r="F202" i="9" l="1"/>
  <c r="J202" i="9"/>
  <c r="N202" i="9"/>
  <c r="R202" i="9"/>
  <c r="V202" i="9"/>
  <c r="Z202" i="9"/>
  <c r="G202" i="9"/>
  <c r="K202" i="9"/>
  <c r="O202" i="9"/>
  <c r="S202" i="9"/>
  <c r="W202" i="9"/>
  <c r="AA202" i="9"/>
  <c r="D202" i="9"/>
  <c r="H202" i="9"/>
  <c r="L202" i="9"/>
  <c r="P202" i="9"/>
  <c r="T202" i="9"/>
  <c r="X202" i="9"/>
  <c r="AB202" i="9"/>
  <c r="P25" i="6"/>
  <c r="E202" i="9"/>
  <c r="I202" i="9"/>
  <c r="M202" i="9"/>
  <c r="Q202" i="9"/>
  <c r="U202" i="9"/>
  <c r="Y202" i="9"/>
  <c r="C202" i="9"/>
  <c r="AU3" i="8"/>
  <c r="AX3" i="8"/>
  <c r="C23" i="2"/>
  <c r="C22" i="2"/>
  <c r="C21" i="2"/>
  <c r="C20" i="2"/>
  <c r="C24" i="2" l="1"/>
  <c r="AB25" i="6"/>
  <c r="W25" i="6"/>
  <c r="V25" i="6"/>
  <c r="U25" i="6"/>
  <c r="Q25" i="6"/>
  <c r="T25" i="6"/>
  <c r="Z25" i="6"/>
  <c r="X25" i="6"/>
  <c r="S25" i="6"/>
  <c r="AA25" i="6"/>
  <c r="R25" i="6"/>
  <c r="Y25" i="6"/>
  <c r="P7" i="2"/>
  <c r="AD7" i="8" s="1"/>
  <c r="P15" i="2"/>
  <c r="AD15" i="8" s="1"/>
  <c r="P23" i="2"/>
  <c r="AD23" i="8" s="1"/>
  <c r="P31" i="2"/>
  <c r="AD31" i="8" s="1"/>
  <c r="P39" i="2"/>
  <c r="AD39" i="8" s="1"/>
  <c r="P47" i="2"/>
  <c r="AD47" i="8" s="1"/>
  <c r="P55" i="2"/>
  <c r="AD55" i="8" s="1"/>
  <c r="P63" i="2"/>
  <c r="AD63" i="8" s="1"/>
  <c r="P71" i="2"/>
  <c r="AD71" i="8" s="1"/>
  <c r="P79" i="2"/>
  <c r="AD79" i="8" s="1"/>
  <c r="P87" i="2"/>
  <c r="AD87" i="8" s="1"/>
  <c r="P95" i="2"/>
  <c r="AD95" i="8" s="1"/>
  <c r="P103" i="2"/>
  <c r="AD103" i="8" s="1"/>
  <c r="P111" i="2"/>
  <c r="AD111" i="8" s="1"/>
  <c r="P119" i="2"/>
  <c r="AD119" i="8" s="1"/>
  <c r="P3" i="2"/>
  <c r="AD3" i="8" s="1"/>
  <c r="P11" i="2"/>
  <c r="AD11" i="8" s="1"/>
  <c r="P19" i="2"/>
  <c r="AD19" i="8" s="1"/>
  <c r="P27" i="2"/>
  <c r="AD27" i="8" s="1"/>
  <c r="P35" i="2"/>
  <c r="AD35" i="8" s="1"/>
  <c r="P43" i="2"/>
  <c r="AD43" i="8" s="1"/>
  <c r="P51" i="2"/>
  <c r="AD51" i="8" s="1"/>
  <c r="P59" i="2"/>
  <c r="AD59" i="8" s="1"/>
  <c r="P67" i="2"/>
  <c r="AD67" i="8" s="1"/>
  <c r="P75" i="2"/>
  <c r="AD75" i="8" s="1"/>
  <c r="P83" i="2"/>
  <c r="AD83" i="8" s="1"/>
  <c r="P91" i="2"/>
  <c r="AD91" i="8" s="1"/>
  <c r="P99" i="2"/>
  <c r="AD99" i="8" s="1"/>
  <c r="P107" i="2"/>
  <c r="AD107" i="8" s="1"/>
  <c r="P115" i="2"/>
  <c r="AD115" i="8" s="1"/>
  <c r="P123" i="2"/>
  <c r="AD123" i="8" s="1"/>
  <c r="P6" i="2"/>
  <c r="AD6" i="8" s="1"/>
  <c r="P17" i="2"/>
  <c r="AD17" i="8" s="1"/>
  <c r="P28" i="2"/>
  <c r="AD28" i="8" s="1"/>
  <c r="P38" i="2"/>
  <c r="AD38" i="8" s="1"/>
  <c r="P49" i="2"/>
  <c r="AD49" i="8" s="1"/>
  <c r="P60" i="2"/>
  <c r="AD60" i="8" s="1"/>
  <c r="P70" i="2"/>
  <c r="AD70" i="8" s="1"/>
  <c r="P81" i="2"/>
  <c r="AD81" i="8" s="1"/>
  <c r="P9" i="2"/>
  <c r="AD9" i="8" s="1"/>
  <c r="P20" i="2"/>
  <c r="AD20" i="8" s="1"/>
  <c r="P30" i="2"/>
  <c r="AD30" i="8" s="1"/>
  <c r="P41" i="2"/>
  <c r="AD41" i="8" s="1"/>
  <c r="P52" i="2"/>
  <c r="AD52" i="8" s="1"/>
  <c r="P62" i="2"/>
  <c r="AD62" i="8" s="1"/>
  <c r="P73" i="2"/>
  <c r="AD73" i="8" s="1"/>
  <c r="P84" i="2"/>
  <c r="AD84" i="8" s="1"/>
  <c r="P94" i="2"/>
  <c r="AD94" i="8" s="1"/>
  <c r="P105" i="2"/>
  <c r="AD105" i="8" s="1"/>
  <c r="P116" i="2"/>
  <c r="AD116" i="8" s="1"/>
  <c r="P126" i="2"/>
  <c r="AD126" i="8" s="1"/>
  <c r="P134" i="2"/>
  <c r="AD134" i="8" s="1"/>
  <c r="P142" i="2"/>
  <c r="AD142" i="8" s="1"/>
  <c r="P150" i="2"/>
  <c r="AD150" i="8" s="1"/>
  <c r="P158" i="2"/>
  <c r="AD158" i="8" s="1"/>
  <c r="P166" i="2"/>
  <c r="AD166" i="8" s="1"/>
  <c r="P174" i="2"/>
  <c r="AD174" i="8" s="1"/>
  <c r="P182" i="2"/>
  <c r="AD182" i="8" s="1"/>
  <c r="P190" i="2"/>
  <c r="AD190" i="8" s="1"/>
  <c r="P198" i="2"/>
  <c r="AD198" i="8" s="1"/>
  <c r="P206" i="2"/>
  <c r="AD206" i="8" s="1"/>
  <c r="P214" i="2"/>
  <c r="AD214" i="8" s="1"/>
  <c r="P222" i="2"/>
  <c r="AD222" i="8" s="1"/>
  <c r="P230" i="2"/>
  <c r="AD230" i="8" s="1"/>
  <c r="P238" i="2"/>
  <c r="AD238" i="8" s="1"/>
  <c r="P246" i="2"/>
  <c r="AD246" i="8" s="1"/>
  <c r="P254" i="2"/>
  <c r="AD254" i="8" s="1"/>
  <c r="P262" i="2"/>
  <c r="AD262" i="8" s="1"/>
  <c r="P270" i="2"/>
  <c r="AD270" i="8" s="1"/>
  <c r="P278" i="2"/>
  <c r="AD278" i="8" s="1"/>
  <c r="P286" i="2"/>
  <c r="AD286" i="8" s="1"/>
  <c r="P294" i="2"/>
  <c r="AD294" i="8" s="1"/>
  <c r="P302" i="2"/>
  <c r="AD302" i="8" s="1"/>
  <c r="P310" i="2"/>
  <c r="AD310" i="8" s="1"/>
  <c r="P318" i="2"/>
  <c r="AD318" i="8" s="1"/>
  <c r="P326" i="2"/>
  <c r="AD326" i="8" s="1"/>
  <c r="P334" i="2"/>
  <c r="AD334" i="8" s="1"/>
  <c r="P342" i="2"/>
  <c r="AD342" i="8" s="1"/>
  <c r="P350" i="2"/>
  <c r="AD350" i="8" s="1"/>
  <c r="P358" i="2"/>
  <c r="AD358" i="8" s="1"/>
  <c r="P366" i="2"/>
  <c r="AD366" i="8" s="1"/>
  <c r="P374" i="2"/>
  <c r="AD374" i="8" s="1"/>
  <c r="P382" i="2"/>
  <c r="AD382" i="8" s="1"/>
  <c r="AE17" i="6" s="1"/>
  <c r="P390" i="2"/>
  <c r="AD390" i="8" s="1"/>
  <c r="AE12" i="6" s="1"/>
  <c r="P398" i="2"/>
  <c r="AD398" i="8" s="1"/>
  <c r="AE2" i="6" s="1"/>
  <c r="P12" i="2"/>
  <c r="AD12" i="8" s="1"/>
  <c r="P22" i="2"/>
  <c r="AD22" i="8" s="1"/>
  <c r="P33" i="2"/>
  <c r="AD33" i="8" s="1"/>
  <c r="P44" i="2"/>
  <c r="AD44" i="8" s="1"/>
  <c r="P54" i="2"/>
  <c r="AD54" i="8" s="1"/>
  <c r="P65" i="2"/>
  <c r="AD65" i="8" s="1"/>
  <c r="P76" i="2"/>
  <c r="AD76" i="8" s="1"/>
  <c r="P86" i="2"/>
  <c r="AD86" i="8" s="1"/>
  <c r="P97" i="2"/>
  <c r="AD97" i="8" s="1"/>
  <c r="P13" i="2"/>
  <c r="AD13" i="8" s="1"/>
  <c r="P24" i="2"/>
  <c r="AD24" i="8" s="1"/>
  <c r="P34" i="2"/>
  <c r="AD34" i="8" s="1"/>
  <c r="P45" i="2"/>
  <c r="AD45" i="8" s="1"/>
  <c r="P56" i="2"/>
  <c r="AD56" i="8" s="1"/>
  <c r="P66" i="2"/>
  <c r="AD66" i="8" s="1"/>
  <c r="P77" i="2"/>
  <c r="AD77" i="8" s="1"/>
  <c r="P4" i="2"/>
  <c r="AD4" i="8" s="1"/>
  <c r="P14" i="2"/>
  <c r="AD14" i="8" s="1"/>
  <c r="P25" i="2"/>
  <c r="AD25" i="8" s="1"/>
  <c r="P36" i="2"/>
  <c r="AD36" i="8" s="1"/>
  <c r="P46" i="2"/>
  <c r="AD46" i="8" s="1"/>
  <c r="P57" i="2"/>
  <c r="AD57" i="8" s="1"/>
  <c r="P68" i="2"/>
  <c r="AD68" i="8" s="1"/>
  <c r="P78" i="2"/>
  <c r="AD78" i="8" s="1"/>
  <c r="P89" i="2"/>
  <c r="AD89" i="8" s="1"/>
  <c r="P100" i="2"/>
  <c r="AD100" i="8" s="1"/>
  <c r="P110" i="2"/>
  <c r="AD110" i="8" s="1"/>
  <c r="P121" i="2"/>
  <c r="AD121" i="8" s="1"/>
  <c r="P130" i="2"/>
  <c r="AD130" i="8" s="1"/>
  <c r="P138" i="2"/>
  <c r="AD138" i="8" s="1"/>
  <c r="P146" i="2"/>
  <c r="AD146" i="8" s="1"/>
  <c r="P154" i="2"/>
  <c r="AD154" i="8" s="1"/>
  <c r="P162" i="2"/>
  <c r="AD162" i="8" s="1"/>
  <c r="P170" i="2"/>
  <c r="AD170" i="8" s="1"/>
  <c r="P178" i="2"/>
  <c r="AD178" i="8" s="1"/>
  <c r="P186" i="2"/>
  <c r="AD186" i="8" s="1"/>
  <c r="P194" i="2"/>
  <c r="AD194" i="8" s="1"/>
  <c r="P202" i="2"/>
  <c r="AD202" i="8" s="1"/>
  <c r="P210" i="2"/>
  <c r="AD210" i="8" s="1"/>
  <c r="P218" i="2"/>
  <c r="AD218" i="8" s="1"/>
  <c r="P226" i="2"/>
  <c r="AD226" i="8" s="1"/>
  <c r="P234" i="2"/>
  <c r="AD234" i="8" s="1"/>
  <c r="P242" i="2"/>
  <c r="AD242" i="8" s="1"/>
  <c r="P250" i="2"/>
  <c r="AD250" i="8" s="1"/>
  <c r="P258" i="2"/>
  <c r="AD258" i="8" s="1"/>
  <c r="P266" i="2"/>
  <c r="AD266" i="8" s="1"/>
  <c r="P274" i="2"/>
  <c r="AD274" i="8" s="1"/>
  <c r="P282" i="2"/>
  <c r="AD282" i="8" s="1"/>
  <c r="P290" i="2"/>
  <c r="AD290" i="8" s="1"/>
  <c r="P298" i="2"/>
  <c r="AD298" i="8" s="1"/>
  <c r="P306" i="2"/>
  <c r="AD306" i="8" s="1"/>
  <c r="P314" i="2"/>
  <c r="AD314" i="8" s="1"/>
  <c r="P322" i="2"/>
  <c r="AD322" i="8" s="1"/>
  <c r="P330" i="2"/>
  <c r="AD330" i="8" s="1"/>
  <c r="P338" i="2"/>
  <c r="AD338" i="8" s="1"/>
  <c r="P346" i="2"/>
  <c r="AD346" i="8" s="1"/>
  <c r="P354" i="2"/>
  <c r="AD354" i="8" s="1"/>
  <c r="P362" i="2"/>
  <c r="AD362" i="8" s="1"/>
  <c r="P370" i="2"/>
  <c r="AD370" i="8" s="1"/>
  <c r="P378" i="2"/>
  <c r="AD378" i="8" s="1"/>
  <c r="P386" i="2"/>
  <c r="AD386" i="8" s="1"/>
  <c r="P394" i="2"/>
  <c r="AD394" i="8" s="1"/>
  <c r="AE8" i="6" s="1"/>
  <c r="P402" i="2"/>
  <c r="AD402" i="8" s="1"/>
  <c r="AE14" i="6" s="1"/>
  <c r="P16" i="2"/>
  <c r="AD16" i="8" s="1"/>
  <c r="P42" i="2"/>
  <c r="AD42" i="8" s="1"/>
  <c r="P72" i="2"/>
  <c r="AD72" i="8" s="1"/>
  <c r="P93" i="2"/>
  <c r="AD93" i="8" s="1"/>
  <c r="P109" i="2"/>
  <c r="AD109" i="8" s="1"/>
  <c r="P124" i="2"/>
  <c r="AD124" i="8" s="1"/>
  <c r="P135" i="2"/>
  <c r="AD135" i="8" s="1"/>
  <c r="P145" i="2"/>
  <c r="AD145" i="8" s="1"/>
  <c r="P156" i="2"/>
  <c r="AD156" i="8" s="1"/>
  <c r="P167" i="2"/>
  <c r="AD167" i="8" s="1"/>
  <c r="P177" i="2"/>
  <c r="AD177" i="8" s="1"/>
  <c r="P188" i="2"/>
  <c r="AD188" i="8" s="1"/>
  <c r="P199" i="2"/>
  <c r="AD199" i="8" s="1"/>
  <c r="P209" i="2"/>
  <c r="AD209" i="8" s="1"/>
  <c r="P220" i="2"/>
  <c r="AD220" i="8" s="1"/>
  <c r="P231" i="2"/>
  <c r="AD231" i="8" s="1"/>
  <c r="P241" i="2"/>
  <c r="AD241" i="8" s="1"/>
  <c r="P252" i="2"/>
  <c r="AD252" i="8" s="1"/>
  <c r="P263" i="2"/>
  <c r="AD263" i="8" s="1"/>
  <c r="P273" i="2"/>
  <c r="AD273" i="8" s="1"/>
  <c r="P284" i="2"/>
  <c r="AD284" i="8" s="1"/>
  <c r="P295" i="2"/>
  <c r="AD295" i="8" s="1"/>
  <c r="P305" i="2"/>
  <c r="AD305" i="8" s="1"/>
  <c r="P316" i="2"/>
  <c r="AD316" i="8" s="1"/>
  <c r="P327" i="2"/>
  <c r="AD327" i="8" s="1"/>
  <c r="P337" i="2"/>
  <c r="AD337" i="8" s="1"/>
  <c r="P348" i="2"/>
  <c r="AD348" i="8" s="1"/>
  <c r="P359" i="2"/>
  <c r="AD359" i="8" s="1"/>
  <c r="P369" i="2"/>
  <c r="AD369" i="8" s="1"/>
  <c r="P380" i="2"/>
  <c r="AD380" i="8" s="1"/>
  <c r="P391" i="2"/>
  <c r="AD391" i="8" s="1"/>
  <c r="AE15" i="6" s="1"/>
  <c r="P401" i="2"/>
  <c r="AD401" i="8" s="1"/>
  <c r="AE5" i="6" s="1"/>
  <c r="P410" i="2"/>
  <c r="AD410" i="8" s="1"/>
  <c r="P418" i="2"/>
  <c r="AD418" i="8" s="1"/>
  <c r="P426" i="2"/>
  <c r="AD426" i="8" s="1"/>
  <c r="P434" i="2"/>
  <c r="AD434" i="8" s="1"/>
  <c r="P442" i="2"/>
  <c r="AD442" i="8" s="1"/>
  <c r="P450" i="2"/>
  <c r="AD450" i="8" s="1"/>
  <c r="P458" i="2"/>
  <c r="AD458" i="8" s="1"/>
  <c r="P466" i="2"/>
  <c r="AD466" i="8" s="1"/>
  <c r="P474" i="2"/>
  <c r="AD474" i="8" s="1"/>
  <c r="P482" i="2"/>
  <c r="AD482" i="8" s="1"/>
  <c r="P490" i="2"/>
  <c r="AD490" i="8" s="1"/>
  <c r="P498" i="2"/>
  <c r="AD498" i="8" s="1"/>
  <c r="P506" i="2"/>
  <c r="AD506" i="8" s="1"/>
  <c r="P514" i="2"/>
  <c r="AD514" i="8" s="1"/>
  <c r="P522" i="2"/>
  <c r="AD522" i="8" s="1"/>
  <c r="P530" i="2"/>
  <c r="AD530" i="8" s="1"/>
  <c r="P538" i="2"/>
  <c r="AD538" i="8" s="1"/>
  <c r="P546" i="2"/>
  <c r="AD546" i="8" s="1"/>
  <c r="P554" i="2"/>
  <c r="AD554" i="8" s="1"/>
  <c r="P562" i="2"/>
  <c r="AD562" i="8" s="1"/>
  <c r="P570" i="2"/>
  <c r="AD570" i="8" s="1"/>
  <c r="P578" i="2"/>
  <c r="AD578" i="8" s="1"/>
  <c r="P586" i="2"/>
  <c r="AD586" i="8" s="1"/>
  <c r="P594" i="2"/>
  <c r="AD594" i="8" s="1"/>
  <c r="P602" i="2"/>
  <c r="AD602" i="8" s="1"/>
  <c r="P610" i="2"/>
  <c r="AD610" i="8" s="1"/>
  <c r="P618" i="2"/>
  <c r="AD618" i="8" s="1"/>
  <c r="P626" i="2"/>
  <c r="AD626" i="8" s="1"/>
  <c r="P634" i="2"/>
  <c r="AD634" i="8" s="1"/>
  <c r="P642" i="2"/>
  <c r="AD642" i="8" s="1"/>
  <c r="P650" i="2"/>
  <c r="AD650" i="8" s="1"/>
  <c r="P658" i="2"/>
  <c r="AD658" i="8" s="1"/>
  <c r="P666" i="2"/>
  <c r="AD666" i="8" s="1"/>
  <c r="P674" i="2"/>
  <c r="AD674" i="8" s="1"/>
  <c r="P682" i="2"/>
  <c r="AD682" i="8" s="1"/>
  <c r="P690" i="2"/>
  <c r="AD690" i="8" s="1"/>
  <c r="P18" i="2"/>
  <c r="AD18" i="8" s="1"/>
  <c r="P48" i="2"/>
  <c r="AD48" i="8" s="1"/>
  <c r="P74" i="2"/>
  <c r="AD74" i="8" s="1"/>
  <c r="P96" i="2"/>
  <c r="AD96" i="8" s="1"/>
  <c r="P112" i="2"/>
  <c r="AD112" i="8" s="1"/>
  <c r="P125" i="2"/>
  <c r="AD125" i="8" s="1"/>
  <c r="P136" i="2"/>
  <c r="AD136" i="8" s="1"/>
  <c r="P147" i="2"/>
  <c r="AD147" i="8" s="1"/>
  <c r="P157" i="2"/>
  <c r="AD157" i="8" s="1"/>
  <c r="P168" i="2"/>
  <c r="AD168" i="8" s="1"/>
  <c r="P179" i="2"/>
  <c r="AD179" i="8" s="1"/>
  <c r="P189" i="2"/>
  <c r="AD189" i="8" s="1"/>
  <c r="P200" i="2"/>
  <c r="AD200" i="8" s="1"/>
  <c r="P211" i="2"/>
  <c r="AD211" i="8" s="1"/>
  <c r="P221" i="2"/>
  <c r="AD221" i="8" s="1"/>
  <c r="P232" i="2"/>
  <c r="AD232" i="8" s="1"/>
  <c r="P243" i="2"/>
  <c r="AD243" i="8" s="1"/>
  <c r="P253" i="2"/>
  <c r="AD253" i="8" s="1"/>
  <c r="P264" i="2"/>
  <c r="AD264" i="8" s="1"/>
  <c r="P275" i="2"/>
  <c r="AD275" i="8" s="1"/>
  <c r="P285" i="2"/>
  <c r="AD285" i="8" s="1"/>
  <c r="P296" i="2"/>
  <c r="AD296" i="8" s="1"/>
  <c r="P307" i="2"/>
  <c r="AD307" i="8" s="1"/>
  <c r="P317" i="2"/>
  <c r="AD317" i="8" s="1"/>
  <c r="P328" i="2"/>
  <c r="AD328" i="8" s="1"/>
  <c r="P339" i="2"/>
  <c r="AD339" i="8" s="1"/>
  <c r="P349" i="2"/>
  <c r="AD349" i="8" s="1"/>
  <c r="P360" i="2"/>
  <c r="AD360" i="8" s="1"/>
  <c r="P371" i="2"/>
  <c r="AD371" i="8" s="1"/>
  <c r="P381" i="2"/>
  <c r="AD381" i="8" s="1"/>
  <c r="P392" i="2"/>
  <c r="AD392" i="8" s="1"/>
  <c r="AE10" i="6" s="1"/>
  <c r="P403" i="2"/>
  <c r="AD403" i="8" s="1"/>
  <c r="P411" i="2"/>
  <c r="AD411" i="8" s="1"/>
  <c r="P419" i="2"/>
  <c r="AD419" i="8" s="1"/>
  <c r="P21" i="2"/>
  <c r="AD21" i="8" s="1"/>
  <c r="P50" i="2"/>
  <c r="AD50" i="8" s="1"/>
  <c r="P80" i="2"/>
  <c r="AD80" i="8" s="1"/>
  <c r="P98" i="2"/>
  <c r="AD98" i="8" s="1"/>
  <c r="P113" i="2"/>
  <c r="AD113" i="8" s="1"/>
  <c r="P127" i="2"/>
  <c r="AD127" i="8" s="1"/>
  <c r="P137" i="2"/>
  <c r="AD137" i="8" s="1"/>
  <c r="P148" i="2"/>
  <c r="AD148" i="8" s="1"/>
  <c r="P159" i="2"/>
  <c r="AD159" i="8" s="1"/>
  <c r="P169" i="2"/>
  <c r="AD169" i="8" s="1"/>
  <c r="P180" i="2"/>
  <c r="AD180" i="8" s="1"/>
  <c r="P191" i="2"/>
  <c r="AD191" i="8" s="1"/>
  <c r="P201" i="2"/>
  <c r="AD201" i="8" s="1"/>
  <c r="P212" i="2"/>
  <c r="AD212" i="8" s="1"/>
  <c r="P223" i="2"/>
  <c r="AD223" i="8" s="1"/>
  <c r="P233" i="2"/>
  <c r="AD233" i="8" s="1"/>
  <c r="P244" i="2"/>
  <c r="AD244" i="8" s="1"/>
  <c r="P255" i="2"/>
  <c r="AD255" i="8" s="1"/>
  <c r="P265" i="2"/>
  <c r="AD265" i="8" s="1"/>
  <c r="P276" i="2"/>
  <c r="AD276" i="8" s="1"/>
  <c r="P287" i="2"/>
  <c r="AD287" i="8" s="1"/>
  <c r="P297" i="2"/>
  <c r="AD297" i="8" s="1"/>
  <c r="P308" i="2"/>
  <c r="AD308" i="8" s="1"/>
  <c r="P319" i="2"/>
  <c r="AD319" i="8" s="1"/>
  <c r="P329" i="2"/>
  <c r="AD329" i="8" s="1"/>
  <c r="P340" i="2"/>
  <c r="AD340" i="8" s="1"/>
  <c r="P351" i="2"/>
  <c r="AD351" i="8" s="1"/>
  <c r="P361" i="2"/>
  <c r="AD361" i="8" s="1"/>
  <c r="P372" i="2"/>
  <c r="AD372" i="8" s="1"/>
  <c r="P383" i="2"/>
  <c r="AD383" i="8" s="1"/>
  <c r="P393" i="2"/>
  <c r="AD393" i="8" s="1"/>
  <c r="AE13" i="6" s="1"/>
  <c r="P404" i="2"/>
  <c r="AD404" i="8" s="1"/>
  <c r="P412" i="2"/>
  <c r="AD412" i="8" s="1"/>
  <c r="P420" i="2"/>
  <c r="AD420" i="8" s="1"/>
  <c r="P428" i="2"/>
  <c r="AD428" i="8" s="1"/>
  <c r="P436" i="2"/>
  <c r="AD436" i="8" s="1"/>
  <c r="P444" i="2"/>
  <c r="AD444" i="8" s="1"/>
  <c r="P452" i="2"/>
  <c r="AD452" i="8" s="1"/>
  <c r="P460" i="2"/>
  <c r="AD460" i="8" s="1"/>
  <c r="P468" i="2"/>
  <c r="AD468" i="8" s="1"/>
  <c r="P476" i="2"/>
  <c r="AD476" i="8" s="1"/>
  <c r="P484" i="2"/>
  <c r="AD484" i="8" s="1"/>
  <c r="P492" i="2"/>
  <c r="AD492" i="8" s="1"/>
  <c r="P500" i="2"/>
  <c r="AD500" i="8" s="1"/>
  <c r="P508" i="2"/>
  <c r="AD508" i="8" s="1"/>
  <c r="P516" i="2"/>
  <c r="AD516" i="8" s="1"/>
  <c r="P524" i="2"/>
  <c r="AD524" i="8" s="1"/>
  <c r="P532" i="2"/>
  <c r="AD532" i="8" s="1"/>
  <c r="P540" i="2"/>
  <c r="AD540" i="8" s="1"/>
  <c r="P548" i="2"/>
  <c r="AD548" i="8" s="1"/>
  <c r="P556" i="2"/>
  <c r="AD556" i="8" s="1"/>
  <c r="P564" i="2"/>
  <c r="AD564" i="8" s="1"/>
  <c r="P572" i="2"/>
  <c r="AD572" i="8" s="1"/>
  <c r="P580" i="2"/>
  <c r="AD580" i="8" s="1"/>
  <c r="P588" i="2"/>
  <c r="AD588" i="8" s="1"/>
  <c r="P596" i="2"/>
  <c r="AD596" i="8" s="1"/>
  <c r="P604" i="2"/>
  <c r="AD604" i="8" s="1"/>
  <c r="P612" i="2"/>
  <c r="AD612" i="8" s="1"/>
  <c r="P620" i="2"/>
  <c r="AD620" i="8" s="1"/>
  <c r="P628" i="2"/>
  <c r="AD628" i="8" s="1"/>
  <c r="P636" i="2"/>
  <c r="AD636" i="8" s="1"/>
  <c r="P644" i="2"/>
  <c r="AD644" i="8" s="1"/>
  <c r="P652" i="2"/>
  <c r="AD652" i="8" s="1"/>
  <c r="P660" i="2"/>
  <c r="AD660" i="8" s="1"/>
  <c r="P668" i="2"/>
  <c r="AD668" i="8" s="1"/>
  <c r="P676" i="2"/>
  <c r="AD676" i="8" s="1"/>
  <c r="P684" i="2"/>
  <c r="AD684" i="8" s="1"/>
  <c r="P692" i="2"/>
  <c r="AD692" i="8" s="1"/>
  <c r="AE3" i="9" s="1"/>
  <c r="P700" i="2"/>
  <c r="AD700" i="8" s="1"/>
  <c r="AE46" i="9" s="1"/>
  <c r="P708" i="2"/>
  <c r="AD708" i="8" s="1"/>
  <c r="AE15" i="9" s="1"/>
  <c r="P716" i="2"/>
  <c r="AD716" i="8" s="1"/>
  <c r="AE82" i="9" s="1"/>
  <c r="P724" i="2"/>
  <c r="AD724" i="8" s="1"/>
  <c r="AE178" i="9" s="1"/>
  <c r="P732" i="2"/>
  <c r="AD732" i="8" s="1"/>
  <c r="AE181" i="9" s="1"/>
  <c r="P740" i="2"/>
  <c r="AD740" i="8" s="1"/>
  <c r="AE156" i="9" s="1"/>
  <c r="P748" i="2"/>
  <c r="AD748" i="8" s="1"/>
  <c r="AE111" i="9" s="1"/>
  <c r="P756" i="2"/>
  <c r="AD756" i="8" s="1"/>
  <c r="AE20" i="9" s="1"/>
  <c r="P764" i="2"/>
  <c r="AD764" i="8" s="1"/>
  <c r="AE50" i="9" s="1"/>
  <c r="P772" i="2"/>
  <c r="AD772" i="8" s="1"/>
  <c r="AE161" i="9" s="1"/>
  <c r="P780" i="2"/>
  <c r="AD780" i="8" s="1"/>
  <c r="AE179" i="9" s="1"/>
  <c r="P788" i="2"/>
  <c r="AD788" i="8" s="1"/>
  <c r="AE77" i="9" s="1"/>
  <c r="P796" i="2"/>
  <c r="AD796" i="8" s="1"/>
  <c r="AE56" i="9" s="1"/>
  <c r="P804" i="2"/>
  <c r="AD804" i="8" s="1"/>
  <c r="AE137" i="9" s="1"/>
  <c r="P812" i="2"/>
  <c r="AD812" i="8" s="1"/>
  <c r="AE97" i="9" s="1"/>
  <c r="P820" i="2"/>
  <c r="AD820" i="8" s="1"/>
  <c r="AE117" i="9" s="1"/>
  <c r="P828" i="2"/>
  <c r="AD828" i="8" s="1"/>
  <c r="AE54" i="9" s="1"/>
  <c r="P836" i="2"/>
  <c r="AD836" i="8" s="1"/>
  <c r="P844" i="2"/>
  <c r="AD844" i="8" s="1"/>
  <c r="P852" i="2"/>
  <c r="AD852" i="8" s="1"/>
  <c r="P860" i="2"/>
  <c r="AD860" i="8" s="1"/>
  <c r="P868" i="2"/>
  <c r="AD868" i="8" s="1"/>
  <c r="P876" i="2"/>
  <c r="AD876" i="8" s="1"/>
  <c r="P884" i="2"/>
  <c r="AD884" i="8" s="1"/>
  <c r="AE87" i="9" s="1"/>
  <c r="P892" i="2"/>
  <c r="AD892" i="8" s="1"/>
  <c r="P900" i="2"/>
  <c r="AD900" i="8" s="1"/>
  <c r="P908" i="2"/>
  <c r="AD908" i="8" s="1"/>
  <c r="P916" i="2"/>
  <c r="AD916" i="8" s="1"/>
  <c r="P924" i="2"/>
  <c r="AD924" i="8" s="1"/>
  <c r="P932" i="2"/>
  <c r="AD932" i="8" s="1"/>
  <c r="P940" i="2"/>
  <c r="AD940" i="8" s="1"/>
  <c r="P948" i="2"/>
  <c r="AD948" i="8" s="1"/>
  <c r="P956" i="2"/>
  <c r="AD956" i="8" s="1"/>
  <c r="AE109" i="9" s="1"/>
  <c r="P964" i="2"/>
  <c r="AD964" i="8" s="1"/>
  <c r="AE51" i="9" s="1"/>
  <c r="P972" i="2"/>
  <c r="AD972" i="8" s="1"/>
  <c r="AE83" i="9" s="1"/>
  <c r="P980" i="2"/>
  <c r="AD980" i="8" s="1"/>
  <c r="AE130" i="9" s="1"/>
  <c r="P988" i="2"/>
  <c r="AD988" i="8" s="1"/>
  <c r="AE157" i="9" s="1"/>
  <c r="P996" i="2"/>
  <c r="AD996" i="8" s="1"/>
  <c r="P1004" i="2"/>
  <c r="AD1004" i="8" s="1"/>
  <c r="P1012" i="2"/>
  <c r="AD1012" i="8" s="1"/>
  <c r="P1020" i="2"/>
  <c r="AD1020" i="8" s="1"/>
  <c r="P1028" i="2"/>
  <c r="AD1028" i="8" s="1"/>
  <c r="P1036" i="2"/>
  <c r="AD1036" i="8" s="1"/>
  <c r="P1044" i="2"/>
  <c r="AD1044" i="8" s="1"/>
  <c r="P1052" i="2"/>
  <c r="AD1052" i="8" s="1"/>
  <c r="P1060" i="2"/>
  <c r="AD1060" i="8" s="1"/>
  <c r="P1068" i="2"/>
  <c r="AD1068" i="8" s="1"/>
  <c r="P1076" i="2"/>
  <c r="AD1076" i="8" s="1"/>
  <c r="P1084" i="2"/>
  <c r="AD1084" i="8" s="1"/>
  <c r="P1092" i="2"/>
  <c r="AD1092" i="8" s="1"/>
  <c r="P1100" i="2"/>
  <c r="AD1100" i="8" s="1"/>
  <c r="P2" i="2"/>
  <c r="AD2" i="8" s="1"/>
  <c r="P26" i="2"/>
  <c r="AD26" i="8" s="1"/>
  <c r="P53" i="2"/>
  <c r="AD53" i="8" s="1"/>
  <c r="P82" i="2"/>
  <c r="AD82" i="8" s="1"/>
  <c r="P101" i="2"/>
  <c r="AD101" i="8" s="1"/>
  <c r="P114" i="2"/>
  <c r="AD114" i="8" s="1"/>
  <c r="P128" i="2"/>
  <c r="AD128" i="8" s="1"/>
  <c r="P139" i="2"/>
  <c r="AD139" i="8" s="1"/>
  <c r="P149" i="2"/>
  <c r="AD149" i="8" s="1"/>
  <c r="P160" i="2"/>
  <c r="AD160" i="8" s="1"/>
  <c r="P171" i="2"/>
  <c r="AD171" i="8" s="1"/>
  <c r="P181" i="2"/>
  <c r="AD181" i="8" s="1"/>
  <c r="P192" i="2"/>
  <c r="AD192" i="8" s="1"/>
  <c r="P203" i="2"/>
  <c r="AD203" i="8" s="1"/>
  <c r="P213" i="2"/>
  <c r="AD213" i="8" s="1"/>
  <c r="P224" i="2"/>
  <c r="AD224" i="8" s="1"/>
  <c r="P235" i="2"/>
  <c r="AD235" i="8" s="1"/>
  <c r="P245" i="2"/>
  <c r="AD245" i="8" s="1"/>
  <c r="P256" i="2"/>
  <c r="AD256" i="8" s="1"/>
  <c r="P267" i="2"/>
  <c r="AD267" i="8" s="1"/>
  <c r="P277" i="2"/>
  <c r="AD277" i="8" s="1"/>
  <c r="P288" i="2"/>
  <c r="AD288" i="8" s="1"/>
  <c r="P299" i="2"/>
  <c r="AD299" i="8" s="1"/>
  <c r="P309" i="2"/>
  <c r="AD309" i="8" s="1"/>
  <c r="P320" i="2"/>
  <c r="AD320" i="8" s="1"/>
  <c r="P331" i="2"/>
  <c r="AD331" i="8" s="1"/>
  <c r="P341" i="2"/>
  <c r="AD341" i="8" s="1"/>
  <c r="P352" i="2"/>
  <c r="AD352" i="8" s="1"/>
  <c r="P363" i="2"/>
  <c r="AD363" i="8" s="1"/>
  <c r="P373" i="2"/>
  <c r="AD373" i="8" s="1"/>
  <c r="P384" i="2"/>
  <c r="AD384" i="8" s="1"/>
  <c r="AE3" i="6" s="1"/>
  <c r="P395" i="2"/>
  <c r="AD395" i="8" s="1"/>
  <c r="AE6" i="6" s="1"/>
  <c r="P405" i="2"/>
  <c r="AD405" i="8" s="1"/>
  <c r="P413" i="2"/>
  <c r="AD413" i="8" s="1"/>
  <c r="P421" i="2"/>
  <c r="AD421" i="8" s="1"/>
  <c r="P29" i="2"/>
  <c r="AD29" i="8" s="1"/>
  <c r="P58" i="2"/>
  <c r="AD58" i="8" s="1"/>
  <c r="P85" i="2"/>
  <c r="AD85" i="8" s="1"/>
  <c r="P102" i="2"/>
  <c r="AD102" i="8" s="1"/>
  <c r="P117" i="2"/>
  <c r="AD117" i="8" s="1"/>
  <c r="P129" i="2"/>
  <c r="AD129" i="8" s="1"/>
  <c r="P140" i="2"/>
  <c r="AD140" i="8" s="1"/>
  <c r="P151" i="2"/>
  <c r="AD151" i="8" s="1"/>
  <c r="P161" i="2"/>
  <c r="AD161" i="8" s="1"/>
  <c r="P172" i="2"/>
  <c r="AD172" i="8" s="1"/>
  <c r="P183" i="2"/>
  <c r="AD183" i="8" s="1"/>
  <c r="P193" i="2"/>
  <c r="AD193" i="8" s="1"/>
  <c r="P204" i="2"/>
  <c r="AD204" i="8" s="1"/>
  <c r="P215" i="2"/>
  <c r="AD215" i="8" s="1"/>
  <c r="P225" i="2"/>
  <c r="AD225" i="8" s="1"/>
  <c r="P236" i="2"/>
  <c r="AD236" i="8" s="1"/>
  <c r="P247" i="2"/>
  <c r="AD247" i="8" s="1"/>
  <c r="P257" i="2"/>
  <c r="AD257" i="8" s="1"/>
  <c r="P268" i="2"/>
  <c r="AD268" i="8" s="1"/>
  <c r="P279" i="2"/>
  <c r="AD279" i="8" s="1"/>
  <c r="P289" i="2"/>
  <c r="AD289" i="8" s="1"/>
  <c r="P300" i="2"/>
  <c r="AD300" i="8" s="1"/>
  <c r="P311" i="2"/>
  <c r="AD311" i="8" s="1"/>
  <c r="P321" i="2"/>
  <c r="AD321" i="8" s="1"/>
  <c r="P332" i="2"/>
  <c r="AD332" i="8" s="1"/>
  <c r="P343" i="2"/>
  <c r="AD343" i="8" s="1"/>
  <c r="P353" i="2"/>
  <c r="AD353" i="8" s="1"/>
  <c r="P364" i="2"/>
  <c r="AD364" i="8" s="1"/>
  <c r="P375" i="2"/>
  <c r="AD375" i="8" s="1"/>
  <c r="P385" i="2"/>
  <c r="AD385" i="8" s="1"/>
  <c r="P396" i="2"/>
  <c r="AD396" i="8" s="1"/>
  <c r="AE4" i="6" s="1"/>
  <c r="P406" i="2"/>
  <c r="AD406" i="8" s="1"/>
  <c r="P414" i="2"/>
  <c r="AD414" i="8" s="1"/>
  <c r="P422" i="2"/>
  <c r="AD422" i="8" s="1"/>
  <c r="P430" i="2"/>
  <c r="AD430" i="8" s="1"/>
  <c r="P438" i="2"/>
  <c r="AD438" i="8" s="1"/>
  <c r="P446" i="2"/>
  <c r="AD446" i="8" s="1"/>
  <c r="P454" i="2"/>
  <c r="AD454" i="8" s="1"/>
  <c r="P462" i="2"/>
  <c r="AD462" i="8" s="1"/>
  <c r="P470" i="2"/>
  <c r="AD470" i="8" s="1"/>
  <c r="P478" i="2"/>
  <c r="AD478" i="8" s="1"/>
  <c r="P486" i="2"/>
  <c r="AD486" i="8" s="1"/>
  <c r="P494" i="2"/>
  <c r="AD494" i="8" s="1"/>
  <c r="P502" i="2"/>
  <c r="AD502" i="8" s="1"/>
  <c r="P510" i="2"/>
  <c r="AD510" i="8" s="1"/>
  <c r="P518" i="2"/>
  <c r="AD518" i="8" s="1"/>
  <c r="P526" i="2"/>
  <c r="AD526" i="8" s="1"/>
  <c r="P534" i="2"/>
  <c r="AD534" i="8" s="1"/>
  <c r="P542" i="2"/>
  <c r="AD542" i="8" s="1"/>
  <c r="P550" i="2"/>
  <c r="AD550" i="8" s="1"/>
  <c r="P558" i="2"/>
  <c r="AD558" i="8" s="1"/>
  <c r="P566" i="2"/>
  <c r="AD566" i="8" s="1"/>
  <c r="P574" i="2"/>
  <c r="AD574" i="8" s="1"/>
  <c r="P582" i="2"/>
  <c r="AD582" i="8" s="1"/>
  <c r="P590" i="2"/>
  <c r="AD590" i="8" s="1"/>
  <c r="P598" i="2"/>
  <c r="AD598" i="8" s="1"/>
  <c r="P606" i="2"/>
  <c r="AD606" i="8" s="1"/>
  <c r="P614" i="2"/>
  <c r="AD614" i="8" s="1"/>
  <c r="P622" i="2"/>
  <c r="AD622" i="8" s="1"/>
  <c r="P630" i="2"/>
  <c r="AD630" i="8" s="1"/>
  <c r="P638" i="2"/>
  <c r="AD638" i="8" s="1"/>
  <c r="P646" i="2"/>
  <c r="AD646" i="8" s="1"/>
  <c r="P654" i="2"/>
  <c r="AD654" i="8" s="1"/>
  <c r="P662" i="2"/>
  <c r="AD662" i="8" s="1"/>
  <c r="P670" i="2"/>
  <c r="AD670" i="8" s="1"/>
  <c r="P678" i="2"/>
  <c r="AD678" i="8" s="1"/>
  <c r="P686" i="2"/>
  <c r="AD686" i="8" s="1"/>
  <c r="P694" i="2"/>
  <c r="AD694" i="8" s="1"/>
  <c r="AE49" i="9" s="1"/>
  <c r="P702" i="2"/>
  <c r="AD702" i="8" s="1"/>
  <c r="AE48" i="9" s="1"/>
  <c r="P710" i="2"/>
  <c r="AD710" i="8" s="1"/>
  <c r="AE7" i="9" s="1"/>
  <c r="P718" i="2"/>
  <c r="AD718" i="8" s="1"/>
  <c r="AE123" i="9" s="1"/>
  <c r="P726" i="2"/>
  <c r="AD726" i="8" s="1"/>
  <c r="P734" i="2"/>
  <c r="AD734" i="8" s="1"/>
  <c r="AE194" i="9" s="1"/>
  <c r="P742" i="2"/>
  <c r="AD742" i="8" s="1"/>
  <c r="AE99" i="9" s="1"/>
  <c r="P750" i="2"/>
  <c r="AD750" i="8" s="1"/>
  <c r="AE59" i="9" s="1"/>
  <c r="P758" i="2"/>
  <c r="AD758" i="8" s="1"/>
  <c r="AE75" i="9" s="1"/>
  <c r="P766" i="2"/>
  <c r="AD766" i="8" s="1"/>
  <c r="AE35" i="9" s="1"/>
  <c r="P774" i="2"/>
  <c r="AD774" i="8" s="1"/>
  <c r="AE160" i="9" s="1"/>
  <c r="P782" i="2"/>
  <c r="AD782" i="8" s="1"/>
  <c r="AE191" i="9" s="1"/>
  <c r="P790" i="2"/>
  <c r="AD790" i="8" s="1"/>
  <c r="AE58" i="9" s="1"/>
  <c r="P798" i="2"/>
  <c r="AD798" i="8" s="1"/>
  <c r="AE61" i="9" s="1"/>
  <c r="P806" i="2"/>
  <c r="AD806" i="8" s="1"/>
  <c r="AE92" i="9" s="1"/>
  <c r="P814" i="2"/>
  <c r="AD814" i="8" s="1"/>
  <c r="AE147" i="9" s="1"/>
  <c r="P822" i="2"/>
  <c r="AD822" i="8" s="1"/>
  <c r="AE4" i="9" s="1"/>
  <c r="P830" i="2"/>
  <c r="AD830" i="8" s="1"/>
  <c r="P838" i="2"/>
  <c r="AD838" i="8" s="1"/>
  <c r="P846" i="2"/>
  <c r="AD846" i="8" s="1"/>
  <c r="P854" i="2"/>
  <c r="AD854" i="8" s="1"/>
  <c r="P862" i="2"/>
  <c r="AD862" i="8" s="1"/>
  <c r="P870" i="2"/>
  <c r="AD870" i="8" s="1"/>
  <c r="P878" i="2"/>
  <c r="AD878" i="8" s="1"/>
  <c r="AE95" i="9" s="1"/>
  <c r="P886" i="2"/>
  <c r="AD886" i="8" s="1"/>
  <c r="AE79" i="9" s="1"/>
  <c r="P894" i="2"/>
  <c r="AD894" i="8" s="1"/>
  <c r="AE187" i="9" s="1"/>
  <c r="P902" i="2"/>
  <c r="AD902" i="8" s="1"/>
  <c r="AE176" i="9" s="1"/>
  <c r="P910" i="2"/>
  <c r="AD910" i="8" s="1"/>
  <c r="P918" i="2"/>
  <c r="AD918" i="8" s="1"/>
  <c r="P926" i="2"/>
  <c r="AD926" i="8" s="1"/>
  <c r="P934" i="2"/>
  <c r="AD934" i="8" s="1"/>
  <c r="P942" i="2"/>
  <c r="AD942" i="8" s="1"/>
  <c r="P950" i="2"/>
  <c r="AD950" i="8" s="1"/>
  <c r="P958" i="2"/>
  <c r="AD958" i="8" s="1"/>
  <c r="AE198" i="9" s="1"/>
  <c r="P966" i="2"/>
  <c r="AD966" i="8" s="1"/>
  <c r="AE106" i="9" s="1"/>
  <c r="P974" i="2"/>
  <c r="AD974" i="8" s="1"/>
  <c r="AE124" i="9" s="1"/>
  <c r="P982" i="2"/>
  <c r="AD982" i="8" s="1"/>
  <c r="AE144" i="9" s="1"/>
  <c r="P990" i="2"/>
  <c r="AD990" i="8" s="1"/>
  <c r="AE112" i="9" s="1"/>
  <c r="P998" i="2"/>
  <c r="AD998" i="8" s="1"/>
  <c r="P1006" i="2"/>
  <c r="AD1006" i="8" s="1"/>
  <c r="P1014" i="2"/>
  <c r="AD1014" i="8" s="1"/>
  <c r="P1022" i="2"/>
  <c r="AD1022" i="8" s="1"/>
  <c r="P1030" i="2"/>
  <c r="AD1030" i="8" s="1"/>
  <c r="P1038" i="2"/>
  <c r="AD1038" i="8" s="1"/>
  <c r="P1046" i="2"/>
  <c r="AD1046" i="8" s="1"/>
  <c r="P1054" i="2"/>
  <c r="AD1054" i="8" s="1"/>
  <c r="P1062" i="2"/>
  <c r="AD1062" i="8" s="1"/>
  <c r="P1070" i="2"/>
  <c r="AD1070" i="8" s="1"/>
  <c r="P1078" i="2"/>
  <c r="AD1078" i="8" s="1"/>
  <c r="P5" i="2"/>
  <c r="AD5" i="8" s="1"/>
  <c r="P32" i="2"/>
  <c r="AD32" i="8" s="1"/>
  <c r="P61" i="2"/>
  <c r="AD61" i="8" s="1"/>
  <c r="P88" i="2"/>
  <c r="AD88" i="8" s="1"/>
  <c r="P104" i="2"/>
  <c r="AD104" i="8" s="1"/>
  <c r="P118" i="2"/>
  <c r="AD118" i="8" s="1"/>
  <c r="P131" i="2"/>
  <c r="AD131" i="8" s="1"/>
  <c r="P141" i="2"/>
  <c r="AD141" i="8" s="1"/>
  <c r="P152" i="2"/>
  <c r="AD152" i="8" s="1"/>
  <c r="P163" i="2"/>
  <c r="AD163" i="8" s="1"/>
  <c r="P173" i="2"/>
  <c r="AD173" i="8" s="1"/>
  <c r="P184" i="2"/>
  <c r="AD184" i="8" s="1"/>
  <c r="P195" i="2"/>
  <c r="AD195" i="8" s="1"/>
  <c r="P205" i="2"/>
  <c r="AD205" i="8" s="1"/>
  <c r="P216" i="2"/>
  <c r="AD216" i="8" s="1"/>
  <c r="P227" i="2"/>
  <c r="AD227" i="8" s="1"/>
  <c r="P237" i="2"/>
  <c r="AD237" i="8" s="1"/>
  <c r="P248" i="2"/>
  <c r="AD248" i="8" s="1"/>
  <c r="P259" i="2"/>
  <c r="AD259" i="8" s="1"/>
  <c r="P269" i="2"/>
  <c r="AD269" i="8" s="1"/>
  <c r="P280" i="2"/>
  <c r="AD280" i="8" s="1"/>
  <c r="P291" i="2"/>
  <c r="AD291" i="8" s="1"/>
  <c r="P301" i="2"/>
  <c r="AD301" i="8" s="1"/>
  <c r="P312" i="2"/>
  <c r="AD312" i="8" s="1"/>
  <c r="P323" i="2"/>
  <c r="AD323" i="8" s="1"/>
  <c r="P333" i="2"/>
  <c r="AD333" i="8" s="1"/>
  <c r="P344" i="2"/>
  <c r="AD344" i="8" s="1"/>
  <c r="P355" i="2"/>
  <c r="AD355" i="8" s="1"/>
  <c r="P365" i="2"/>
  <c r="AD365" i="8" s="1"/>
  <c r="P376" i="2"/>
  <c r="AD376" i="8" s="1"/>
  <c r="P387" i="2"/>
  <c r="AD387" i="8" s="1"/>
  <c r="P397" i="2"/>
  <c r="AD397" i="8" s="1"/>
  <c r="AE11" i="6" s="1"/>
  <c r="P407" i="2"/>
  <c r="AD407" i="8" s="1"/>
  <c r="P415" i="2"/>
  <c r="AD415" i="8" s="1"/>
  <c r="P423" i="2"/>
  <c r="AD423" i="8" s="1"/>
  <c r="P431" i="2"/>
  <c r="AD431" i="8" s="1"/>
  <c r="P439" i="2"/>
  <c r="AD439" i="8" s="1"/>
  <c r="P447" i="2"/>
  <c r="AD447" i="8" s="1"/>
  <c r="P455" i="2"/>
  <c r="AD455" i="8" s="1"/>
  <c r="P463" i="2"/>
  <c r="AD463" i="8" s="1"/>
  <c r="P471" i="2"/>
  <c r="AD471" i="8" s="1"/>
  <c r="P479" i="2"/>
  <c r="AD479" i="8" s="1"/>
  <c r="P487" i="2"/>
  <c r="AD487" i="8" s="1"/>
  <c r="P495" i="2"/>
  <c r="AD495" i="8" s="1"/>
  <c r="P503" i="2"/>
  <c r="AD503" i="8" s="1"/>
  <c r="P511" i="2"/>
  <c r="AD511" i="8" s="1"/>
  <c r="P519" i="2"/>
  <c r="AD519" i="8" s="1"/>
  <c r="P527" i="2"/>
  <c r="AD527" i="8" s="1"/>
  <c r="P535" i="2"/>
  <c r="AD535" i="8" s="1"/>
  <c r="P543" i="2"/>
  <c r="AD543" i="8" s="1"/>
  <c r="P551" i="2"/>
  <c r="AD551" i="8" s="1"/>
  <c r="P559" i="2"/>
  <c r="AD559" i="8" s="1"/>
  <c r="P567" i="2"/>
  <c r="AD567" i="8" s="1"/>
  <c r="P575" i="2"/>
  <c r="AD575" i="8" s="1"/>
  <c r="P583" i="2"/>
  <c r="AD583" i="8" s="1"/>
  <c r="P591" i="2"/>
  <c r="AD591" i="8" s="1"/>
  <c r="P599" i="2"/>
  <c r="AD599" i="8" s="1"/>
  <c r="P607" i="2"/>
  <c r="AD607" i="8" s="1"/>
  <c r="P615" i="2"/>
  <c r="AD615" i="8" s="1"/>
  <c r="P623" i="2"/>
  <c r="AD623" i="8" s="1"/>
  <c r="P8" i="2"/>
  <c r="AD8" i="8" s="1"/>
  <c r="P37" i="2"/>
  <c r="AD37" i="8" s="1"/>
  <c r="P64" i="2"/>
  <c r="AD64" i="8" s="1"/>
  <c r="P90" i="2"/>
  <c r="AD90" i="8" s="1"/>
  <c r="P106" i="2"/>
  <c r="AD106" i="8" s="1"/>
  <c r="P120" i="2"/>
  <c r="AD120" i="8" s="1"/>
  <c r="P132" i="2"/>
  <c r="AD132" i="8" s="1"/>
  <c r="P143" i="2"/>
  <c r="AD143" i="8" s="1"/>
  <c r="P153" i="2"/>
  <c r="AD153" i="8" s="1"/>
  <c r="P164" i="2"/>
  <c r="AD164" i="8" s="1"/>
  <c r="P175" i="2"/>
  <c r="AD175" i="8" s="1"/>
  <c r="P185" i="2"/>
  <c r="AD185" i="8" s="1"/>
  <c r="P196" i="2"/>
  <c r="AD196" i="8" s="1"/>
  <c r="P207" i="2"/>
  <c r="AD207" i="8" s="1"/>
  <c r="P217" i="2"/>
  <c r="AD217" i="8" s="1"/>
  <c r="P228" i="2"/>
  <c r="AD228" i="8" s="1"/>
  <c r="P239" i="2"/>
  <c r="AD239" i="8" s="1"/>
  <c r="P249" i="2"/>
  <c r="AD249" i="8" s="1"/>
  <c r="P260" i="2"/>
  <c r="AD260" i="8" s="1"/>
  <c r="P271" i="2"/>
  <c r="AD271" i="8" s="1"/>
  <c r="P281" i="2"/>
  <c r="AD281" i="8" s="1"/>
  <c r="P292" i="2"/>
  <c r="AD292" i="8" s="1"/>
  <c r="P303" i="2"/>
  <c r="AD303" i="8" s="1"/>
  <c r="P313" i="2"/>
  <c r="AD313" i="8" s="1"/>
  <c r="P324" i="2"/>
  <c r="AD324" i="8" s="1"/>
  <c r="P335" i="2"/>
  <c r="AD335" i="8" s="1"/>
  <c r="P345" i="2"/>
  <c r="AD345" i="8" s="1"/>
  <c r="P356" i="2"/>
  <c r="AD356" i="8" s="1"/>
  <c r="P367" i="2"/>
  <c r="AD367" i="8" s="1"/>
  <c r="P377" i="2"/>
  <c r="AD377" i="8" s="1"/>
  <c r="P388" i="2"/>
  <c r="AD388" i="8" s="1"/>
  <c r="P399" i="2"/>
  <c r="AD399" i="8" s="1"/>
  <c r="AE7" i="6" s="1"/>
  <c r="P408" i="2"/>
  <c r="AD408" i="8" s="1"/>
  <c r="P416" i="2"/>
  <c r="AD416" i="8" s="1"/>
  <c r="P424" i="2"/>
  <c r="AD424" i="8" s="1"/>
  <c r="P432" i="2"/>
  <c r="AD432" i="8" s="1"/>
  <c r="P440" i="2"/>
  <c r="AD440" i="8" s="1"/>
  <c r="P448" i="2"/>
  <c r="AD448" i="8" s="1"/>
  <c r="P456" i="2"/>
  <c r="AD456" i="8" s="1"/>
  <c r="P464" i="2"/>
  <c r="AD464" i="8" s="1"/>
  <c r="P472" i="2"/>
  <c r="AD472" i="8" s="1"/>
  <c r="P480" i="2"/>
  <c r="AD480" i="8" s="1"/>
  <c r="P488" i="2"/>
  <c r="AD488" i="8" s="1"/>
  <c r="P496" i="2"/>
  <c r="AD496" i="8" s="1"/>
  <c r="P504" i="2"/>
  <c r="AD504" i="8" s="1"/>
  <c r="P512" i="2"/>
  <c r="AD512" i="8" s="1"/>
  <c r="P520" i="2"/>
  <c r="AD520" i="8" s="1"/>
  <c r="P528" i="2"/>
  <c r="AD528" i="8" s="1"/>
  <c r="P536" i="2"/>
  <c r="AD536" i="8" s="1"/>
  <c r="P544" i="2"/>
  <c r="AD544" i="8" s="1"/>
  <c r="P552" i="2"/>
  <c r="AD552" i="8" s="1"/>
  <c r="P560" i="2"/>
  <c r="AD560" i="8" s="1"/>
  <c r="P568" i="2"/>
  <c r="AD568" i="8" s="1"/>
  <c r="P576" i="2"/>
  <c r="AD576" i="8" s="1"/>
  <c r="P584" i="2"/>
  <c r="AD584" i="8" s="1"/>
  <c r="P592" i="2"/>
  <c r="AD592" i="8" s="1"/>
  <c r="P600" i="2"/>
  <c r="AD600" i="8" s="1"/>
  <c r="P608" i="2"/>
  <c r="AD608" i="8" s="1"/>
  <c r="P616" i="2"/>
  <c r="AD616" i="8" s="1"/>
  <c r="P624" i="2"/>
  <c r="AD624" i="8" s="1"/>
  <c r="P632" i="2"/>
  <c r="AD632" i="8" s="1"/>
  <c r="P640" i="2"/>
  <c r="AD640" i="8" s="1"/>
  <c r="P648" i="2"/>
  <c r="AD648" i="8" s="1"/>
  <c r="P656" i="2"/>
  <c r="AD656" i="8" s="1"/>
  <c r="P664" i="2"/>
  <c r="AD664" i="8" s="1"/>
  <c r="P672" i="2"/>
  <c r="AD672" i="8" s="1"/>
  <c r="P680" i="2"/>
  <c r="AD680" i="8" s="1"/>
  <c r="P688" i="2"/>
  <c r="AD688" i="8" s="1"/>
  <c r="P696" i="2"/>
  <c r="AD696" i="8" s="1"/>
  <c r="AE105" i="9" s="1"/>
  <c r="P704" i="2"/>
  <c r="AD704" i="8" s="1"/>
  <c r="AE33" i="9" s="1"/>
  <c r="P712" i="2"/>
  <c r="AD712" i="8" s="1"/>
  <c r="AE90" i="9" s="1"/>
  <c r="P720" i="2"/>
  <c r="AD720" i="8" s="1"/>
  <c r="AE119" i="9" s="1"/>
  <c r="P728" i="2"/>
  <c r="AD728" i="8" s="1"/>
  <c r="AE166" i="9" s="1"/>
  <c r="P736" i="2"/>
  <c r="AD736" i="8" s="1"/>
  <c r="AE131" i="9" s="1"/>
  <c r="P744" i="2"/>
  <c r="AD744" i="8" s="1"/>
  <c r="AE53" i="9" s="1"/>
  <c r="P752" i="2"/>
  <c r="AD752" i="8" s="1"/>
  <c r="AE6" i="9" s="1"/>
  <c r="P760" i="2"/>
  <c r="AD760" i="8" s="1"/>
  <c r="AE43" i="9" s="1"/>
  <c r="P768" i="2"/>
  <c r="AD768" i="8" s="1"/>
  <c r="AE168" i="9" s="1"/>
  <c r="P776" i="2"/>
  <c r="AD776" i="8" s="1"/>
  <c r="AE85" i="9" s="1"/>
  <c r="P784" i="2"/>
  <c r="AD784" i="8" s="1"/>
  <c r="AE52" i="9" s="1"/>
  <c r="P792" i="2"/>
  <c r="AD792" i="8" s="1"/>
  <c r="AE37" i="9" s="1"/>
  <c r="P800" i="2"/>
  <c r="AD800" i="8" s="1"/>
  <c r="AE22" i="9" s="1"/>
  <c r="P808" i="2"/>
  <c r="AD808" i="8" s="1"/>
  <c r="AE116" i="9" s="1"/>
  <c r="P816" i="2"/>
  <c r="AD816" i="8" s="1"/>
  <c r="AE171" i="9" s="1"/>
  <c r="P824" i="2"/>
  <c r="AD824" i="8" s="1"/>
  <c r="AE107" i="9" s="1"/>
  <c r="P832" i="2"/>
  <c r="AD832" i="8" s="1"/>
  <c r="P840" i="2"/>
  <c r="AD840" i="8" s="1"/>
  <c r="P848" i="2"/>
  <c r="AD848" i="8" s="1"/>
  <c r="P856" i="2"/>
  <c r="AD856" i="8" s="1"/>
  <c r="AE42" i="9" s="1"/>
  <c r="P864" i="2"/>
  <c r="AD864" i="8" s="1"/>
  <c r="P872" i="2"/>
  <c r="AD872" i="8" s="1"/>
  <c r="P880" i="2"/>
  <c r="AD880" i="8" s="1"/>
  <c r="AE78" i="9" s="1"/>
  <c r="P888" i="2"/>
  <c r="AD888" i="8" s="1"/>
  <c r="P896" i="2"/>
  <c r="AD896" i="8" s="1"/>
  <c r="P904" i="2"/>
  <c r="AD904" i="8" s="1"/>
  <c r="AE190" i="9" s="1"/>
  <c r="P912" i="2"/>
  <c r="AD912" i="8" s="1"/>
  <c r="P920" i="2"/>
  <c r="AD920" i="8" s="1"/>
  <c r="P928" i="2"/>
  <c r="AD928" i="8" s="1"/>
  <c r="P936" i="2"/>
  <c r="AD936" i="8" s="1"/>
  <c r="P944" i="2"/>
  <c r="AD944" i="8" s="1"/>
  <c r="P952" i="2"/>
  <c r="AD952" i="8" s="1"/>
  <c r="AE183" i="9" s="1"/>
  <c r="P960" i="2"/>
  <c r="AD960" i="8" s="1"/>
  <c r="AE125" i="9" s="1"/>
  <c r="P968" i="2"/>
  <c r="AD968" i="8" s="1"/>
  <c r="AE102" i="9" s="1"/>
  <c r="P976" i="2"/>
  <c r="AD976" i="8" s="1"/>
  <c r="AE163" i="9" s="1"/>
  <c r="P984" i="2"/>
  <c r="AD984" i="8" s="1"/>
  <c r="AE113" i="9" s="1"/>
  <c r="P992" i="2"/>
  <c r="AD992" i="8" s="1"/>
  <c r="P1000" i="2"/>
  <c r="AD1000" i="8" s="1"/>
  <c r="P1008" i="2"/>
  <c r="AD1008" i="8" s="1"/>
  <c r="P1016" i="2"/>
  <c r="AD1016" i="8" s="1"/>
  <c r="P1024" i="2"/>
  <c r="AD1024" i="8" s="1"/>
  <c r="P1032" i="2"/>
  <c r="AD1032" i="8" s="1"/>
  <c r="P1040" i="2"/>
  <c r="AD1040" i="8" s="1"/>
  <c r="P1048" i="2"/>
  <c r="AD1048" i="8" s="1"/>
  <c r="P1056" i="2"/>
  <c r="AD1056" i="8" s="1"/>
  <c r="P1064" i="2"/>
  <c r="AD1064" i="8" s="1"/>
  <c r="P1072" i="2"/>
  <c r="AD1072" i="8" s="1"/>
  <c r="P1080" i="2"/>
  <c r="AD1080" i="8" s="1"/>
  <c r="P1088" i="2"/>
  <c r="AD1088" i="8" s="1"/>
  <c r="P1096" i="2"/>
  <c r="AD1096" i="8" s="1"/>
  <c r="P1104" i="2"/>
  <c r="AD1104" i="8" s="1"/>
  <c r="P144" i="2"/>
  <c r="AD144" i="8" s="1"/>
  <c r="P229" i="2"/>
  <c r="AD229" i="8" s="1"/>
  <c r="P315" i="2"/>
  <c r="AD315" i="8" s="1"/>
  <c r="P400" i="2"/>
  <c r="AD400" i="8" s="1"/>
  <c r="AE9" i="6" s="1"/>
  <c r="P437" i="2"/>
  <c r="AD437" i="8" s="1"/>
  <c r="P459" i="2"/>
  <c r="AD459" i="8" s="1"/>
  <c r="P481" i="2"/>
  <c r="AD481" i="8" s="1"/>
  <c r="P501" i="2"/>
  <c r="AD501" i="8" s="1"/>
  <c r="P523" i="2"/>
  <c r="AD523" i="8" s="1"/>
  <c r="P545" i="2"/>
  <c r="AD545" i="8" s="1"/>
  <c r="P565" i="2"/>
  <c r="AD565" i="8" s="1"/>
  <c r="P587" i="2"/>
  <c r="AD587" i="8" s="1"/>
  <c r="P609" i="2"/>
  <c r="AD609" i="8" s="1"/>
  <c r="P629" i="2"/>
  <c r="AD629" i="8" s="1"/>
  <c r="P645" i="2"/>
  <c r="AD645" i="8" s="1"/>
  <c r="P661" i="2"/>
  <c r="AD661" i="8" s="1"/>
  <c r="P677" i="2"/>
  <c r="AD677" i="8" s="1"/>
  <c r="P693" i="2"/>
  <c r="AD693" i="8" s="1"/>
  <c r="AE64" i="9" s="1"/>
  <c r="P706" i="2"/>
  <c r="AD706" i="8" s="1"/>
  <c r="AE12" i="9" s="1"/>
  <c r="P719" i="2"/>
  <c r="AD719" i="8" s="1"/>
  <c r="AE193" i="9" s="1"/>
  <c r="P731" i="2"/>
  <c r="AD731" i="8" s="1"/>
  <c r="AE159" i="9" s="1"/>
  <c r="P745" i="2"/>
  <c r="AD745" i="8" s="1"/>
  <c r="AE18" i="9" s="1"/>
  <c r="P757" i="2"/>
  <c r="AD757" i="8" s="1"/>
  <c r="AE31" i="9" s="1"/>
  <c r="P770" i="2"/>
  <c r="AD770" i="8" s="1"/>
  <c r="AE121" i="9" s="1"/>
  <c r="P783" i="2"/>
  <c r="AD783" i="8" s="1"/>
  <c r="AE76" i="9" s="1"/>
  <c r="P795" i="2"/>
  <c r="AD795" i="8" s="1"/>
  <c r="AE11" i="9" s="1"/>
  <c r="P809" i="2"/>
  <c r="AD809" i="8" s="1"/>
  <c r="AE55" i="9" s="1"/>
  <c r="P821" i="2"/>
  <c r="AD821" i="8" s="1"/>
  <c r="AE71" i="9" s="1"/>
  <c r="P834" i="2"/>
  <c r="AD834" i="8" s="1"/>
  <c r="P847" i="2"/>
  <c r="AD847" i="8" s="1"/>
  <c r="P859" i="2"/>
  <c r="AD859" i="8" s="1"/>
  <c r="P873" i="2"/>
  <c r="AD873" i="8" s="1"/>
  <c r="P885" i="2"/>
  <c r="AD885" i="8" s="1"/>
  <c r="AE70" i="9" s="1"/>
  <c r="P898" i="2"/>
  <c r="AD898" i="8" s="1"/>
  <c r="P911" i="2"/>
  <c r="AD911" i="8" s="1"/>
  <c r="P923" i="2"/>
  <c r="AD923" i="8" s="1"/>
  <c r="P40" i="2"/>
  <c r="AD40" i="8" s="1"/>
  <c r="P165" i="2"/>
  <c r="AD165" i="8" s="1"/>
  <c r="P251" i="2"/>
  <c r="AD251" i="8" s="1"/>
  <c r="P336" i="2"/>
  <c r="AD336" i="8" s="1"/>
  <c r="P417" i="2"/>
  <c r="AD417" i="8" s="1"/>
  <c r="P443" i="2"/>
  <c r="AD443" i="8" s="1"/>
  <c r="P465" i="2"/>
  <c r="AD465" i="8" s="1"/>
  <c r="P485" i="2"/>
  <c r="AD485" i="8" s="1"/>
  <c r="P507" i="2"/>
  <c r="AD507" i="8" s="1"/>
  <c r="P529" i="2"/>
  <c r="AD529" i="8" s="1"/>
  <c r="P549" i="2"/>
  <c r="AD549" i="8" s="1"/>
  <c r="P571" i="2"/>
  <c r="AD571" i="8" s="1"/>
  <c r="P593" i="2"/>
  <c r="AD593" i="8" s="1"/>
  <c r="P613" i="2"/>
  <c r="AD613" i="8" s="1"/>
  <c r="P633" i="2"/>
  <c r="AD633" i="8" s="1"/>
  <c r="P649" i="2"/>
  <c r="AD649" i="8" s="1"/>
  <c r="P665" i="2"/>
  <c r="AD665" i="8" s="1"/>
  <c r="P681" i="2"/>
  <c r="AD681" i="8" s="1"/>
  <c r="P697" i="2"/>
  <c r="AD697" i="8" s="1"/>
  <c r="AE103" i="9" s="1"/>
  <c r="P709" i="2"/>
  <c r="AD709" i="8" s="1"/>
  <c r="AE16" i="9" s="1"/>
  <c r="P722" i="2"/>
  <c r="AD722" i="8" s="1"/>
  <c r="AE129" i="9" s="1"/>
  <c r="P735" i="2"/>
  <c r="AD735" i="8" s="1"/>
  <c r="AE177" i="9" s="1"/>
  <c r="P747" i="2"/>
  <c r="AD747" i="8" s="1"/>
  <c r="AE127" i="9" s="1"/>
  <c r="P761" i="2"/>
  <c r="AD761" i="8" s="1"/>
  <c r="AE9" i="9" s="1"/>
  <c r="P773" i="2"/>
  <c r="AD773" i="8" s="1"/>
  <c r="AE167" i="9" s="1"/>
  <c r="P786" i="2"/>
  <c r="AD786" i="8" s="1"/>
  <c r="AE34" i="9" s="1"/>
  <c r="P799" i="2"/>
  <c r="AD799" i="8" s="1"/>
  <c r="AE28" i="9" s="1"/>
  <c r="P811" i="2"/>
  <c r="AD811" i="8" s="1"/>
  <c r="AE74" i="9" s="1"/>
  <c r="P825" i="2"/>
  <c r="AD825" i="8" s="1"/>
  <c r="AE118" i="9" s="1"/>
  <c r="P837" i="2"/>
  <c r="AD837" i="8" s="1"/>
  <c r="P850" i="2"/>
  <c r="AD850" i="8" s="1"/>
  <c r="P863" i="2"/>
  <c r="AD863" i="8" s="1"/>
  <c r="P875" i="2"/>
  <c r="AD875" i="8" s="1"/>
  <c r="P889" i="2"/>
  <c r="AD889" i="8" s="1"/>
  <c r="AE195" i="9" s="1"/>
  <c r="P901" i="2"/>
  <c r="AD901" i="8" s="1"/>
  <c r="AE154" i="9" s="1"/>
  <c r="P914" i="2"/>
  <c r="AD914" i="8" s="1"/>
  <c r="P927" i="2"/>
  <c r="AD927" i="8" s="1"/>
  <c r="P939" i="2"/>
  <c r="AD939" i="8" s="1"/>
  <c r="P953" i="2"/>
  <c r="AD953" i="8" s="1"/>
  <c r="AE196" i="9" s="1"/>
  <c r="P965" i="2"/>
  <c r="AD965" i="8" s="1"/>
  <c r="AE138" i="9" s="1"/>
  <c r="P978" i="2"/>
  <c r="AD978" i="8" s="1"/>
  <c r="AE132" i="9" s="1"/>
  <c r="P991" i="2"/>
  <c r="AD991" i="8" s="1"/>
  <c r="P1003" i="2"/>
  <c r="AD1003" i="8" s="1"/>
  <c r="P1017" i="2"/>
  <c r="AD1017" i="8" s="1"/>
  <c r="P1029" i="2"/>
  <c r="AD1029" i="8" s="1"/>
  <c r="P1042" i="2"/>
  <c r="AD1042" i="8" s="1"/>
  <c r="P1055" i="2"/>
  <c r="AD1055" i="8" s="1"/>
  <c r="P1067" i="2"/>
  <c r="AD1067" i="8" s="1"/>
  <c r="P1081" i="2"/>
  <c r="AD1081" i="8" s="1"/>
  <c r="P1091" i="2"/>
  <c r="AD1091" i="8" s="1"/>
  <c r="P1102" i="2"/>
  <c r="AD1102" i="8" s="1"/>
  <c r="P92" i="2"/>
  <c r="AD92" i="8" s="1"/>
  <c r="P187" i="2"/>
  <c r="AD187" i="8" s="1"/>
  <c r="P272" i="2"/>
  <c r="AD272" i="8" s="1"/>
  <c r="P357" i="2"/>
  <c r="AD357" i="8" s="1"/>
  <c r="P427" i="2"/>
  <c r="AD427" i="8" s="1"/>
  <c r="P449" i="2"/>
  <c r="AD449" i="8" s="1"/>
  <c r="P469" i="2"/>
  <c r="AD469" i="8" s="1"/>
  <c r="P491" i="2"/>
  <c r="AD491" i="8" s="1"/>
  <c r="P513" i="2"/>
  <c r="AD513" i="8" s="1"/>
  <c r="P533" i="2"/>
  <c r="AD533" i="8" s="1"/>
  <c r="P555" i="2"/>
  <c r="AD555" i="8" s="1"/>
  <c r="P577" i="2"/>
  <c r="AD577" i="8" s="1"/>
  <c r="P597" i="2"/>
  <c r="AD597" i="8" s="1"/>
  <c r="P619" i="2"/>
  <c r="AD619" i="8" s="1"/>
  <c r="P637" i="2"/>
  <c r="AD637" i="8" s="1"/>
  <c r="P653" i="2"/>
  <c r="AD653" i="8" s="1"/>
  <c r="P669" i="2"/>
  <c r="AD669" i="8" s="1"/>
  <c r="P685" i="2"/>
  <c r="AD685" i="8" s="1"/>
  <c r="P699" i="2"/>
  <c r="AD699" i="8" s="1"/>
  <c r="AE57" i="9" s="1"/>
  <c r="P713" i="2"/>
  <c r="AD713" i="8" s="1"/>
  <c r="AE68" i="9" s="1"/>
  <c r="P725" i="2"/>
  <c r="AD725" i="8" s="1"/>
  <c r="P738" i="2"/>
  <c r="AD738" i="8" s="1"/>
  <c r="AE174" i="9" s="1"/>
  <c r="P751" i="2"/>
  <c r="AD751" i="8" s="1"/>
  <c r="AE21" i="9" s="1"/>
  <c r="P763" i="2"/>
  <c r="AD763" i="8" s="1"/>
  <c r="AE38" i="9" s="1"/>
  <c r="P777" i="2"/>
  <c r="AD777" i="8" s="1"/>
  <c r="AE145" i="9" s="1"/>
  <c r="P789" i="2"/>
  <c r="AD789" i="8" s="1"/>
  <c r="AE81" i="9" s="1"/>
  <c r="P802" i="2"/>
  <c r="AD802" i="8" s="1"/>
  <c r="AE29" i="9" s="1"/>
  <c r="P815" i="2"/>
  <c r="AD815" i="8" s="1"/>
  <c r="AE122" i="9" s="1"/>
  <c r="P827" i="2"/>
  <c r="AD827" i="8" s="1"/>
  <c r="AE93" i="9" s="1"/>
  <c r="P841" i="2"/>
  <c r="AD841" i="8" s="1"/>
  <c r="P853" i="2"/>
  <c r="AD853" i="8" s="1"/>
  <c r="AE65" i="9" s="1"/>
  <c r="P866" i="2"/>
  <c r="AD866" i="8" s="1"/>
  <c r="P879" i="2"/>
  <c r="AD879" i="8" s="1"/>
  <c r="AE158" i="9" s="1"/>
  <c r="P891" i="2"/>
  <c r="AD891" i="8" s="1"/>
  <c r="P905" i="2"/>
  <c r="AD905" i="8" s="1"/>
  <c r="P917" i="2"/>
  <c r="AD917" i="8" s="1"/>
  <c r="P930" i="2"/>
  <c r="AD930" i="8" s="1"/>
  <c r="P108" i="2"/>
  <c r="AD108" i="8" s="1"/>
  <c r="P197" i="2"/>
  <c r="AD197" i="8" s="1"/>
  <c r="P283" i="2"/>
  <c r="AD283" i="8" s="1"/>
  <c r="P368" i="2"/>
  <c r="AD368" i="8" s="1"/>
  <c r="P429" i="2"/>
  <c r="AD429" i="8" s="1"/>
  <c r="P451" i="2"/>
  <c r="AD451" i="8" s="1"/>
  <c r="P473" i="2"/>
  <c r="AD473" i="8" s="1"/>
  <c r="P493" i="2"/>
  <c r="AD493" i="8" s="1"/>
  <c r="P515" i="2"/>
  <c r="AD515" i="8" s="1"/>
  <c r="P537" i="2"/>
  <c r="AD537" i="8" s="1"/>
  <c r="P557" i="2"/>
  <c r="AD557" i="8" s="1"/>
  <c r="P579" i="2"/>
  <c r="AD579" i="8" s="1"/>
  <c r="P601" i="2"/>
  <c r="AD601" i="8" s="1"/>
  <c r="P621" i="2"/>
  <c r="AD621" i="8" s="1"/>
  <c r="P639" i="2"/>
  <c r="AD639" i="8" s="1"/>
  <c r="P655" i="2"/>
  <c r="AD655" i="8" s="1"/>
  <c r="P671" i="2"/>
  <c r="AD671" i="8" s="1"/>
  <c r="P687" i="2"/>
  <c r="AD687" i="8" s="1"/>
  <c r="P701" i="2"/>
  <c r="AD701" i="8" s="1"/>
  <c r="AE19" i="9" s="1"/>
  <c r="P714" i="2"/>
  <c r="AD714" i="8" s="1"/>
  <c r="AE62" i="9" s="1"/>
  <c r="P727" i="2"/>
  <c r="AD727" i="8" s="1"/>
  <c r="P739" i="2"/>
  <c r="AD739" i="8" s="1"/>
  <c r="AE189" i="9" s="1"/>
  <c r="P753" i="2"/>
  <c r="AD753" i="8" s="1"/>
  <c r="AE41" i="9" s="1"/>
  <c r="P765" i="2"/>
  <c r="AD765" i="8" s="1"/>
  <c r="AE40" i="9" s="1"/>
  <c r="P778" i="2"/>
  <c r="AD778" i="8" s="1"/>
  <c r="AE152" i="9" s="1"/>
  <c r="P791" i="2"/>
  <c r="AD791" i="8" s="1"/>
  <c r="AE108" i="9" s="1"/>
  <c r="P803" i="2"/>
  <c r="AD803" i="8" s="1"/>
  <c r="AE69" i="9" s="1"/>
  <c r="P817" i="2"/>
  <c r="AD817" i="8" s="1"/>
  <c r="AE73" i="9" s="1"/>
  <c r="P829" i="2"/>
  <c r="AD829" i="8" s="1"/>
  <c r="AE100" i="9" s="1"/>
  <c r="P842" i="2"/>
  <c r="AD842" i="8" s="1"/>
  <c r="P855" i="2"/>
  <c r="AD855" i="8" s="1"/>
  <c r="AE133" i="9" s="1"/>
  <c r="P867" i="2"/>
  <c r="AD867" i="8" s="1"/>
  <c r="P881" i="2"/>
  <c r="AD881" i="8" s="1"/>
  <c r="AE142" i="9" s="1"/>
  <c r="P893" i="2"/>
  <c r="AD893" i="8" s="1"/>
  <c r="AE192" i="9" s="1"/>
  <c r="P906" i="2"/>
  <c r="AD906" i="8" s="1"/>
  <c r="P919" i="2"/>
  <c r="AD919" i="8" s="1"/>
  <c r="P931" i="2"/>
  <c r="AD931" i="8" s="1"/>
  <c r="P945" i="2"/>
  <c r="AD945" i="8" s="1"/>
  <c r="P957" i="2"/>
  <c r="AD957" i="8" s="1"/>
  <c r="AE197" i="9" s="1"/>
  <c r="P970" i="2"/>
  <c r="AD970" i="8" s="1"/>
  <c r="AE155" i="9" s="1"/>
  <c r="P983" i="2"/>
  <c r="AD983" i="8" s="1"/>
  <c r="AE72" i="9" s="1"/>
  <c r="P995" i="2"/>
  <c r="AD995" i="8" s="1"/>
  <c r="P1009" i="2"/>
  <c r="AD1009" i="8" s="1"/>
  <c r="P1021" i="2"/>
  <c r="AD1021" i="8" s="1"/>
  <c r="P1034" i="2"/>
  <c r="AD1034" i="8" s="1"/>
  <c r="P1047" i="2"/>
  <c r="AD1047" i="8" s="1"/>
  <c r="P1059" i="2"/>
  <c r="AD1059" i="8" s="1"/>
  <c r="P1073" i="2"/>
  <c r="AD1073" i="8" s="1"/>
  <c r="P1085" i="2"/>
  <c r="AD1085" i="8" s="1"/>
  <c r="P1095" i="2"/>
  <c r="AD1095" i="8" s="1"/>
  <c r="P1106" i="2"/>
  <c r="AD1106" i="8" s="1"/>
  <c r="P122" i="2"/>
  <c r="AD122" i="8" s="1"/>
  <c r="P208" i="2"/>
  <c r="AD208" i="8" s="1"/>
  <c r="P293" i="2"/>
  <c r="AD293" i="8" s="1"/>
  <c r="P379" i="2"/>
  <c r="AD379" i="8" s="1"/>
  <c r="P433" i="2"/>
  <c r="AD433" i="8" s="1"/>
  <c r="P453" i="2"/>
  <c r="AD453" i="8" s="1"/>
  <c r="P475" i="2"/>
  <c r="AD475" i="8" s="1"/>
  <c r="P497" i="2"/>
  <c r="AD497" i="8" s="1"/>
  <c r="P517" i="2"/>
  <c r="AD517" i="8" s="1"/>
  <c r="P539" i="2"/>
  <c r="AD539" i="8" s="1"/>
  <c r="P561" i="2"/>
  <c r="AD561" i="8" s="1"/>
  <c r="P581" i="2"/>
  <c r="AD581" i="8" s="1"/>
  <c r="P603" i="2"/>
  <c r="AD603" i="8" s="1"/>
  <c r="P625" i="2"/>
  <c r="AD625" i="8" s="1"/>
  <c r="P641" i="2"/>
  <c r="AD641" i="8" s="1"/>
  <c r="P657" i="2"/>
  <c r="AD657" i="8" s="1"/>
  <c r="P673" i="2"/>
  <c r="AD673" i="8" s="1"/>
  <c r="P689" i="2"/>
  <c r="AD689" i="8" s="1"/>
  <c r="P703" i="2"/>
  <c r="AD703" i="8" s="1"/>
  <c r="AE10" i="9" s="1"/>
  <c r="P715" i="2"/>
  <c r="AD715" i="8" s="1"/>
  <c r="AE23" i="9" s="1"/>
  <c r="P729" i="2"/>
  <c r="AD729" i="8" s="1"/>
  <c r="AE141" i="9" s="1"/>
  <c r="P741" i="2"/>
  <c r="AD741" i="8" s="1"/>
  <c r="AE2" i="9" s="1"/>
  <c r="P754" i="2"/>
  <c r="AD754" i="8" s="1"/>
  <c r="AE25" i="9" s="1"/>
  <c r="P767" i="2"/>
  <c r="AD767" i="8" s="1"/>
  <c r="AE185" i="9" s="1"/>
  <c r="P779" i="2"/>
  <c r="AD779" i="8" s="1"/>
  <c r="AE143" i="9" s="1"/>
  <c r="P793" i="2"/>
  <c r="AD793" i="8" s="1"/>
  <c r="AE110" i="9" s="1"/>
  <c r="P805" i="2"/>
  <c r="AD805" i="8" s="1"/>
  <c r="AE114" i="9" s="1"/>
  <c r="P818" i="2"/>
  <c r="AD818" i="8" s="1"/>
  <c r="AE120" i="9" s="1"/>
  <c r="P831" i="2"/>
  <c r="AD831" i="8" s="1"/>
  <c r="P843" i="2"/>
  <c r="AD843" i="8" s="1"/>
  <c r="P857" i="2"/>
  <c r="AD857" i="8" s="1"/>
  <c r="AE32" i="9" s="1"/>
  <c r="P869" i="2"/>
  <c r="AD869" i="8" s="1"/>
  <c r="P882" i="2"/>
  <c r="AD882" i="8" s="1"/>
  <c r="AE94" i="9" s="1"/>
  <c r="P895" i="2"/>
  <c r="AD895" i="8" s="1"/>
  <c r="P907" i="2"/>
  <c r="AD907" i="8" s="1"/>
  <c r="P921" i="2"/>
  <c r="AD921" i="8" s="1"/>
  <c r="P933" i="2"/>
  <c r="AD933" i="8" s="1"/>
  <c r="P946" i="2"/>
  <c r="AD946" i="8" s="1"/>
  <c r="P959" i="2"/>
  <c r="AD959" i="8" s="1"/>
  <c r="AE182" i="9" s="1"/>
  <c r="P971" i="2"/>
  <c r="AD971" i="8" s="1"/>
  <c r="AE96" i="9" s="1"/>
  <c r="P985" i="2"/>
  <c r="AD985" i="8" s="1"/>
  <c r="AE115" i="9" s="1"/>
  <c r="P997" i="2"/>
  <c r="AD997" i="8" s="1"/>
  <c r="P1010" i="2"/>
  <c r="AD1010" i="8" s="1"/>
  <c r="P1023" i="2"/>
  <c r="AD1023" i="8" s="1"/>
  <c r="P1035" i="2"/>
  <c r="AD1035" i="8" s="1"/>
  <c r="P1049" i="2"/>
  <c r="AD1049" i="8" s="1"/>
  <c r="P1061" i="2"/>
  <c r="AD1061" i="8" s="1"/>
  <c r="P1074" i="2"/>
  <c r="AD1074" i="8" s="1"/>
  <c r="P1086" i="2"/>
  <c r="AD1086" i="8" s="1"/>
  <c r="P1097" i="2"/>
  <c r="AD1097" i="8" s="1"/>
  <c r="P1107" i="2"/>
  <c r="AD1107" i="8" s="1"/>
  <c r="P261" i="2"/>
  <c r="AD261" i="8" s="1"/>
  <c r="P441" i="2"/>
  <c r="AD441" i="8" s="1"/>
  <c r="P499" i="2"/>
  <c r="AD499" i="8" s="1"/>
  <c r="P553" i="2"/>
  <c r="AD553" i="8" s="1"/>
  <c r="P611" i="2"/>
  <c r="AD611" i="8" s="1"/>
  <c r="P659" i="2"/>
  <c r="AD659" i="8" s="1"/>
  <c r="P698" i="2"/>
  <c r="AD698" i="8" s="1"/>
  <c r="AE39" i="9" s="1"/>
  <c r="P733" i="2"/>
  <c r="AD733" i="8" s="1"/>
  <c r="AE169" i="9" s="1"/>
  <c r="P769" i="2"/>
  <c r="AD769" i="8" s="1"/>
  <c r="AE98" i="9" s="1"/>
  <c r="P801" i="2"/>
  <c r="AD801" i="8" s="1"/>
  <c r="AE45" i="9" s="1"/>
  <c r="P835" i="2"/>
  <c r="AD835" i="8" s="1"/>
  <c r="P871" i="2"/>
  <c r="AD871" i="8" s="1"/>
  <c r="AE126" i="9" s="1"/>
  <c r="P903" i="2"/>
  <c r="AD903" i="8" s="1"/>
  <c r="AE153" i="9" s="1"/>
  <c r="P937" i="2"/>
  <c r="AD937" i="8" s="1"/>
  <c r="P955" i="2"/>
  <c r="AD955" i="8" s="1"/>
  <c r="AE199" i="9" s="1"/>
  <c r="P977" i="2"/>
  <c r="AD977" i="8" s="1"/>
  <c r="AE101" i="9" s="1"/>
  <c r="P999" i="2"/>
  <c r="AD999" i="8" s="1"/>
  <c r="P1018" i="2"/>
  <c r="AD1018" i="8" s="1"/>
  <c r="P1039" i="2"/>
  <c r="AD1039" i="8" s="1"/>
  <c r="P1058" i="2"/>
  <c r="AD1058" i="8" s="1"/>
  <c r="P1079" i="2"/>
  <c r="AD1079" i="8" s="1"/>
  <c r="P1098" i="2"/>
  <c r="AD1098" i="8" s="1"/>
  <c r="P10" i="2"/>
  <c r="AD10" i="8" s="1"/>
  <c r="P304" i="2"/>
  <c r="AD304" i="8" s="1"/>
  <c r="P445" i="2"/>
  <c r="AD445" i="8" s="1"/>
  <c r="P505" i="2"/>
  <c r="AD505" i="8" s="1"/>
  <c r="P563" i="2"/>
  <c r="AD563" i="8" s="1"/>
  <c r="P617" i="2"/>
  <c r="AD617" i="8" s="1"/>
  <c r="P663" i="2"/>
  <c r="AD663" i="8" s="1"/>
  <c r="P705" i="2"/>
  <c r="AD705" i="8" s="1"/>
  <c r="AE84" i="9" s="1"/>
  <c r="P737" i="2"/>
  <c r="AD737" i="8" s="1"/>
  <c r="AE91" i="9" s="1"/>
  <c r="P771" i="2"/>
  <c r="AD771" i="8" s="1"/>
  <c r="AE165" i="9" s="1"/>
  <c r="P807" i="2"/>
  <c r="AD807" i="8" s="1"/>
  <c r="AE89" i="9" s="1"/>
  <c r="P839" i="2"/>
  <c r="AD839" i="8" s="1"/>
  <c r="P874" i="2"/>
  <c r="AD874" i="8" s="1"/>
  <c r="P909" i="2"/>
  <c r="AD909" i="8" s="1"/>
  <c r="P938" i="2"/>
  <c r="AD938" i="8" s="1"/>
  <c r="P961" i="2"/>
  <c r="AD961" i="8" s="1"/>
  <c r="AE188" i="9" s="1"/>
  <c r="P979" i="2"/>
  <c r="AD979" i="8" s="1"/>
  <c r="AE148" i="9" s="1"/>
  <c r="P1001" i="2"/>
  <c r="AD1001" i="8" s="1"/>
  <c r="P1019" i="2"/>
  <c r="AD1019" i="8" s="1"/>
  <c r="P1041" i="2"/>
  <c r="AD1041" i="8" s="1"/>
  <c r="P1063" i="2"/>
  <c r="AD1063" i="8" s="1"/>
  <c r="P1082" i="2"/>
  <c r="AD1082" i="8" s="1"/>
  <c r="P1099" i="2"/>
  <c r="AD1099" i="8" s="1"/>
  <c r="P69" i="2"/>
  <c r="AD69" i="8" s="1"/>
  <c r="P325" i="2"/>
  <c r="AD325" i="8" s="1"/>
  <c r="P457" i="2"/>
  <c r="AD457" i="8" s="1"/>
  <c r="P509" i="2"/>
  <c r="AD509" i="8" s="1"/>
  <c r="P569" i="2"/>
  <c r="AD569" i="8" s="1"/>
  <c r="P627" i="2"/>
  <c r="AD627" i="8" s="1"/>
  <c r="P667" i="2"/>
  <c r="AD667" i="8" s="1"/>
  <c r="P707" i="2"/>
  <c r="AD707" i="8" s="1"/>
  <c r="AE36" i="9" s="1"/>
  <c r="P743" i="2"/>
  <c r="AD743" i="8" s="1"/>
  <c r="AE8" i="9" s="1"/>
  <c r="P775" i="2"/>
  <c r="AD775" i="8" s="1"/>
  <c r="AE173" i="9" s="1"/>
  <c r="P810" i="2"/>
  <c r="AD810" i="8" s="1"/>
  <c r="AE67" i="9" s="1"/>
  <c r="P845" i="2"/>
  <c r="AD845" i="8" s="1"/>
  <c r="P877" i="2"/>
  <c r="AD877" i="8" s="1"/>
  <c r="AE184" i="9" s="1"/>
  <c r="P913" i="2"/>
  <c r="AD913" i="8" s="1"/>
  <c r="P941" i="2"/>
  <c r="AD941" i="8" s="1"/>
  <c r="P962" i="2"/>
  <c r="AD962" i="8" s="1"/>
  <c r="AE162" i="9" s="1"/>
  <c r="P981" i="2"/>
  <c r="AD981" i="8" s="1"/>
  <c r="AE175" i="9" s="1"/>
  <c r="P1002" i="2"/>
  <c r="AD1002" i="8" s="1"/>
  <c r="P1025" i="2"/>
  <c r="AD1025" i="8" s="1"/>
  <c r="P1043" i="2"/>
  <c r="AD1043" i="8" s="1"/>
  <c r="P1065" i="2"/>
  <c r="AD1065" i="8" s="1"/>
  <c r="P1083" i="2"/>
  <c r="AD1083" i="8" s="1"/>
  <c r="P1101" i="2"/>
  <c r="AD1101" i="8" s="1"/>
  <c r="P133" i="2"/>
  <c r="AD133" i="8" s="1"/>
  <c r="P347" i="2"/>
  <c r="AD347" i="8" s="1"/>
  <c r="P461" i="2"/>
  <c r="AD461" i="8" s="1"/>
  <c r="P521" i="2"/>
  <c r="AD521" i="8" s="1"/>
  <c r="P573" i="2"/>
  <c r="AD573" i="8" s="1"/>
  <c r="P631" i="2"/>
  <c r="AD631" i="8" s="1"/>
  <c r="P675" i="2"/>
  <c r="AD675" i="8" s="1"/>
  <c r="P711" i="2"/>
  <c r="AD711" i="8" s="1"/>
  <c r="AE27" i="9" s="1"/>
  <c r="P746" i="2"/>
  <c r="AD746" i="8" s="1"/>
  <c r="AE13" i="9" s="1"/>
  <c r="P781" i="2"/>
  <c r="AD781" i="8" s="1"/>
  <c r="AE170" i="9" s="1"/>
  <c r="P813" i="2"/>
  <c r="AD813" i="8" s="1"/>
  <c r="AE135" i="9" s="1"/>
  <c r="P849" i="2"/>
  <c r="AD849" i="8" s="1"/>
  <c r="P883" i="2"/>
  <c r="AD883" i="8" s="1"/>
  <c r="AE104" i="9" s="1"/>
  <c r="P915" i="2"/>
  <c r="AD915" i="8" s="1"/>
  <c r="P943" i="2"/>
  <c r="AD943" i="8" s="1"/>
  <c r="P963" i="2"/>
  <c r="AD963" i="8" s="1"/>
  <c r="AE139" i="9" s="1"/>
  <c r="P986" i="2"/>
  <c r="AD986" i="8" s="1"/>
  <c r="AE80" i="9" s="1"/>
  <c r="P1005" i="2"/>
  <c r="AD1005" i="8" s="1"/>
  <c r="P1026" i="2"/>
  <c r="AD1026" i="8" s="1"/>
  <c r="P1045" i="2"/>
  <c r="AD1045" i="8" s="1"/>
  <c r="P1066" i="2"/>
  <c r="AD1066" i="8" s="1"/>
  <c r="P1087" i="2"/>
  <c r="AD1087" i="8" s="1"/>
  <c r="P1103" i="2"/>
  <c r="AD1103" i="8" s="1"/>
  <c r="P155" i="2"/>
  <c r="AD155" i="8" s="1"/>
  <c r="P389" i="2"/>
  <c r="AD389" i="8" s="1"/>
  <c r="AE16" i="6" s="1"/>
  <c r="P467" i="2"/>
  <c r="AD467" i="8" s="1"/>
  <c r="P525" i="2"/>
  <c r="AD525" i="8" s="1"/>
  <c r="P585" i="2"/>
  <c r="AD585" i="8" s="1"/>
  <c r="P635" i="2"/>
  <c r="AD635" i="8" s="1"/>
  <c r="P679" i="2"/>
  <c r="AD679" i="8" s="1"/>
  <c r="P717" i="2"/>
  <c r="AD717" i="8" s="1"/>
  <c r="AE47" i="9" s="1"/>
  <c r="P749" i="2"/>
  <c r="AD749" i="8" s="1"/>
  <c r="AE14" i="9" s="1"/>
  <c r="P785" i="2"/>
  <c r="AD785" i="8" s="1"/>
  <c r="AE30" i="9" s="1"/>
  <c r="P819" i="2"/>
  <c r="AD819" i="8" s="1"/>
  <c r="AE140" i="9" s="1"/>
  <c r="P851" i="2"/>
  <c r="AD851" i="8" s="1"/>
  <c r="P887" i="2"/>
  <c r="AD887" i="8" s="1"/>
  <c r="AE128" i="9" s="1"/>
  <c r="P922" i="2"/>
  <c r="AD922" i="8" s="1"/>
  <c r="P947" i="2"/>
  <c r="AD947" i="8" s="1"/>
  <c r="P967" i="2"/>
  <c r="AD967" i="8" s="1"/>
  <c r="AE136" i="9" s="1"/>
  <c r="P987" i="2"/>
  <c r="AD987" i="8" s="1"/>
  <c r="AE146" i="9" s="1"/>
  <c r="P1007" i="2"/>
  <c r="AD1007" i="8" s="1"/>
  <c r="P1027" i="2"/>
  <c r="AD1027" i="8" s="1"/>
  <c r="P1050" i="2"/>
  <c r="AD1050" i="8" s="1"/>
  <c r="P1069" i="2"/>
  <c r="AD1069" i="8" s="1"/>
  <c r="P1089" i="2"/>
  <c r="AD1089" i="8" s="1"/>
  <c r="P1105" i="2"/>
  <c r="AD1105" i="8" s="1"/>
  <c r="P176" i="2"/>
  <c r="AD176" i="8" s="1"/>
  <c r="P409" i="2"/>
  <c r="AD409" i="8" s="1"/>
  <c r="P477" i="2"/>
  <c r="AD477" i="8" s="1"/>
  <c r="P531" i="2"/>
  <c r="AD531" i="8" s="1"/>
  <c r="P589" i="2"/>
  <c r="AD589" i="8" s="1"/>
  <c r="P643" i="2"/>
  <c r="AD643" i="8" s="1"/>
  <c r="P683" i="2"/>
  <c r="AD683" i="8" s="1"/>
  <c r="P721" i="2"/>
  <c r="AD721" i="8" s="1"/>
  <c r="AE172" i="9" s="1"/>
  <c r="P755" i="2"/>
  <c r="AD755" i="8" s="1"/>
  <c r="AE26" i="9" s="1"/>
  <c r="P787" i="2"/>
  <c r="AD787" i="8" s="1"/>
  <c r="AE66" i="9" s="1"/>
  <c r="P823" i="2"/>
  <c r="AD823" i="8" s="1"/>
  <c r="AE17" i="9" s="1"/>
  <c r="P858" i="2"/>
  <c r="AD858" i="8" s="1"/>
  <c r="P890" i="2"/>
  <c r="AD890" i="8" s="1"/>
  <c r="AE149" i="9" s="1"/>
  <c r="P925" i="2"/>
  <c r="AD925" i="8" s="1"/>
  <c r="P949" i="2"/>
  <c r="AD949" i="8" s="1"/>
  <c r="P969" i="2"/>
  <c r="AD969" i="8" s="1"/>
  <c r="AE151" i="9" s="1"/>
  <c r="P989" i="2"/>
  <c r="AD989" i="8" s="1"/>
  <c r="AE134" i="9" s="1"/>
  <c r="P1011" i="2"/>
  <c r="AD1011" i="8" s="1"/>
  <c r="P1031" i="2"/>
  <c r="AD1031" i="8" s="1"/>
  <c r="P1051" i="2"/>
  <c r="AD1051" i="8" s="1"/>
  <c r="P1071" i="2"/>
  <c r="AD1071" i="8" s="1"/>
  <c r="P1090" i="2"/>
  <c r="AD1090" i="8" s="1"/>
  <c r="P219" i="2"/>
  <c r="AD219" i="8" s="1"/>
  <c r="P425" i="2"/>
  <c r="AD425" i="8" s="1"/>
  <c r="P483" i="2"/>
  <c r="AD483" i="8" s="1"/>
  <c r="P541" i="2"/>
  <c r="AD541" i="8" s="1"/>
  <c r="P595" i="2"/>
  <c r="AD595" i="8" s="1"/>
  <c r="P647" i="2"/>
  <c r="AD647" i="8" s="1"/>
  <c r="P691" i="2"/>
  <c r="AD691" i="8" s="1"/>
  <c r="P723" i="2"/>
  <c r="AD723" i="8" s="1"/>
  <c r="AE164" i="9" s="1"/>
  <c r="P759" i="2"/>
  <c r="AD759" i="8" s="1"/>
  <c r="AE44" i="9" s="1"/>
  <c r="P794" i="2"/>
  <c r="AD794" i="8" s="1"/>
  <c r="AE5" i="9" s="1"/>
  <c r="P826" i="2"/>
  <c r="AD826" i="8" s="1"/>
  <c r="AE63" i="9" s="1"/>
  <c r="P861" i="2"/>
  <c r="AD861" i="8" s="1"/>
  <c r="P897" i="2"/>
  <c r="AD897" i="8" s="1"/>
  <c r="P929" i="2"/>
  <c r="AD929" i="8" s="1"/>
  <c r="P951" i="2"/>
  <c r="AD951" i="8" s="1"/>
  <c r="P973" i="2"/>
  <c r="AD973" i="8" s="1"/>
  <c r="AE86" i="9" s="1"/>
  <c r="P993" i="2"/>
  <c r="AD993" i="8" s="1"/>
  <c r="P1013" i="2"/>
  <c r="AD1013" i="8" s="1"/>
  <c r="P1033" i="2"/>
  <c r="AD1033" i="8" s="1"/>
  <c r="P1053" i="2"/>
  <c r="AD1053" i="8" s="1"/>
  <c r="P1075" i="2"/>
  <c r="AD1075" i="8" s="1"/>
  <c r="P1093" i="2"/>
  <c r="AD1093" i="8" s="1"/>
  <c r="P240" i="2"/>
  <c r="AD240" i="8" s="1"/>
  <c r="P435" i="2"/>
  <c r="AD435" i="8" s="1"/>
  <c r="P489" i="2"/>
  <c r="AD489" i="8" s="1"/>
  <c r="P547" i="2"/>
  <c r="AD547" i="8" s="1"/>
  <c r="P605" i="2"/>
  <c r="AD605" i="8" s="1"/>
  <c r="P651" i="2"/>
  <c r="AD651" i="8" s="1"/>
  <c r="P695" i="2"/>
  <c r="AD695" i="8" s="1"/>
  <c r="AE88" i="9" s="1"/>
  <c r="P730" i="2"/>
  <c r="AD730" i="8" s="1"/>
  <c r="AE150" i="9" s="1"/>
  <c r="P762" i="2"/>
  <c r="AD762" i="8" s="1"/>
  <c r="AE24" i="9" s="1"/>
  <c r="P797" i="2"/>
  <c r="AD797" i="8" s="1"/>
  <c r="AE60" i="9" s="1"/>
  <c r="P833" i="2"/>
  <c r="AD833" i="8" s="1"/>
  <c r="P865" i="2"/>
  <c r="AD865" i="8" s="1"/>
  <c r="P899" i="2"/>
  <c r="AD899" i="8" s="1"/>
  <c r="P935" i="2"/>
  <c r="AD935" i="8" s="1"/>
  <c r="P954" i="2"/>
  <c r="AD954" i="8" s="1"/>
  <c r="AE186" i="9" s="1"/>
  <c r="P975" i="2"/>
  <c r="AD975" i="8" s="1"/>
  <c r="AE180" i="9" s="1"/>
  <c r="P994" i="2"/>
  <c r="AD994" i="8" s="1"/>
  <c r="P1015" i="2"/>
  <c r="AD1015" i="8" s="1"/>
  <c r="P1037" i="2"/>
  <c r="AD1037" i="8" s="1"/>
  <c r="P1057" i="2"/>
  <c r="AD1057" i="8" s="1"/>
  <c r="P1077" i="2"/>
  <c r="AD1077" i="8" s="1"/>
  <c r="P1094" i="2"/>
  <c r="AD1094" i="8" s="1"/>
  <c r="N3" i="2"/>
  <c r="AB3" i="8" s="1"/>
  <c r="N4" i="2"/>
  <c r="AB4" i="8" s="1"/>
  <c r="N5" i="2"/>
  <c r="AB5" i="8" s="1"/>
  <c r="N6" i="2"/>
  <c r="AB6" i="8" s="1"/>
  <c r="N7" i="2"/>
  <c r="AB7" i="8" s="1"/>
  <c r="N8" i="2"/>
  <c r="AB8" i="8" s="1"/>
  <c r="N9" i="2"/>
  <c r="AB9" i="8" s="1"/>
  <c r="N10" i="2"/>
  <c r="AB10" i="8" s="1"/>
  <c r="N11" i="2"/>
  <c r="AB11" i="8" s="1"/>
  <c r="N12" i="2"/>
  <c r="AB12" i="8" s="1"/>
  <c r="N13" i="2"/>
  <c r="AB13" i="8" s="1"/>
  <c r="N14" i="2"/>
  <c r="AB14" i="8" s="1"/>
  <c r="N15" i="2"/>
  <c r="AB15" i="8" s="1"/>
  <c r="N16" i="2"/>
  <c r="AB16" i="8" s="1"/>
  <c r="N17" i="2"/>
  <c r="AB17" i="8" s="1"/>
  <c r="N18" i="2"/>
  <c r="AB18" i="8" s="1"/>
  <c r="N19" i="2"/>
  <c r="AB19" i="8" s="1"/>
  <c r="N20" i="2"/>
  <c r="AB20" i="8" s="1"/>
  <c r="N21" i="2"/>
  <c r="AB21" i="8" s="1"/>
  <c r="N22" i="2"/>
  <c r="AB22" i="8" s="1"/>
  <c r="N23" i="2"/>
  <c r="AB23" i="8" s="1"/>
  <c r="N24" i="2"/>
  <c r="AB24" i="8" s="1"/>
  <c r="N25" i="2"/>
  <c r="AB25" i="8" s="1"/>
  <c r="N26" i="2"/>
  <c r="AB26" i="8" s="1"/>
  <c r="N27" i="2"/>
  <c r="AB27" i="8" s="1"/>
  <c r="N28" i="2"/>
  <c r="AB28" i="8" s="1"/>
  <c r="N29" i="2"/>
  <c r="AB29" i="8" s="1"/>
  <c r="N30" i="2"/>
  <c r="AB30" i="8" s="1"/>
  <c r="N31" i="2"/>
  <c r="AB31" i="8" s="1"/>
  <c r="N32" i="2"/>
  <c r="AB32" i="8" s="1"/>
  <c r="N33" i="2"/>
  <c r="AB33" i="8" s="1"/>
  <c r="N34" i="2"/>
  <c r="AB34" i="8" s="1"/>
  <c r="N35" i="2"/>
  <c r="AB35" i="8" s="1"/>
  <c r="N36" i="2"/>
  <c r="AB36" i="8" s="1"/>
  <c r="N37" i="2"/>
  <c r="AB37" i="8" s="1"/>
  <c r="N38" i="2"/>
  <c r="AB38" i="8" s="1"/>
  <c r="N39" i="2"/>
  <c r="AB39" i="8" s="1"/>
  <c r="N40" i="2"/>
  <c r="AB40" i="8" s="1"/>
  <c r="N41" i="2"/>
  <c r="AB41" i="8" s="1"/>
  <c r="N42" i="2"/>
  <c r="AB42" i="8" s="1"/>
  <c r="N43" i="2"/>
  <c r="AB43" i="8" s="1"/>
  <c r="N44" i="2"/>
  <c r="AB44" i="8" s="1"/>
  <c r="N45" i="2"/>
  <c r="AB45" i="8" s="1"/>
  <c r="N46" i="2"/>
  <c r="AB46" i="8" s="1"/>
  <c r="N47" i="2"/>
  <c r="AB47" i="8" s="1"/>
  <c r="N48" i="2"/>
  <c r="AB48" i="8" s="1"/>
  <c r="N49" i="2"/>
  <c r="AB49" i="8" s="1"/>
  <c r="N50" i="2"/>
  <c r="AB50" i="8" s="1"/>
  <c r="N51" i="2"/>
  <c r="AB51" i="8" s="1"/>
  <c r="N52" i="2"/>
  <c r="AB52" i="8" s="1"/>
  <c r="N53" i="2"/>
  <c r="AB53" i="8" s="1"/>
  <c r="N54" i="2"/>
  <c r="AB54" i="8" s="1"/>
  <c r="N55" i="2"/>
  <c r="AB55" i="8" s="1"/>
  <c r="N56" i="2"/>
  <c r="AB56" i="8" s="1"/>
  <c r="N57" i="2"/>
  <c r="AB57" i="8" s="1"/>
  <c r="N58" i="2"/>
  <c r="AB58" i="8" s="1"/>
  <c r="N59" i="2"/>
  <c r="AB59" i="8" s="1"/>
  <c r="N60" i="2"/>
  <c r="AB60" i="8" s="1"/>
  <c r="N61" i="2"/>
  <c r="AB61" i="8" s="1"/>
  <c r="N62" i="2"/>
  <c r="AB62" i="8" s="1"/>
  <c r="N63" i="2"/>
  <c r="AB63" i="8" s="1"/>
  <c r="N64" i="2"/>
  <c r="AB64" i="8" s="1"/>
  <c r="N65" i="2"/>
  <c r="AB65" i="8" s="1"/>
  <c r="N66" i="2"/>
  <c r="AB66" i="8" s="1"/>
  <c r="N67" i="2"/>
  <c r="AB67" i="8" s="1"/>
  <c r="N68" i="2"/>
  <c r="AB68" i="8" s="1"/>
  <c r="N69" i="2"/>
  <c r="AB69" i="8" s="1"/>
  <c r="N70" i="2"/>
  <c r="AB70" i="8" s="1"/>
  <c r="N71" i="2"/>
  <c r="AB71" i="8" s="1"/>
  <c r="N72" i="2"/>
  <c r="AB72" i="8" s="1"/>
  <c r="N73" i="2"/>
  <c r="AB73" i="8" s="1"/>
  <c r="N74" i="2"/>
  <c r="AB74" i="8" s="1"/>
  <c r="N75" i="2"/>
  <c r="AB75" i="8" s="1"/>
  <c r="N76" i="2"/>
  <c r="AB76" i="8" s="1"/>
  <c r="N77" i="2"/>
  <c r="AB77" i="8" s="1"/>
  <c r="N78" i="2"/>
  <c r="AB78" i="8" s="1"/>
  <c r="N79" i="2"/>
  <c r="AB79" i="8" s="1"/>
  <c r="N80" i="2"/>
  <c r="AB80" i="8" s="1"/>
  <c r="N81" i="2"/>
  <c r="AB81" i="8" s="1"/>
  <c r="N82" i="2"/>
  <c r="AB82" i="8" s="1"/>
  <c r="N83" i="2"/>
  <c r="AB83" i="8" s="1"/>
  <c r="N84" i="2"/>
  <c r="AB84" i="8" s="1"/>
  <c r="N85" i="2"/>
  <c r="AB85" i="8" s="1"/>
  <c r="N86" i="2"/>
  <c r="AB86" i="8" s="1"/>
  <c r="N87" i="2"/>
  <c r="AB87" i="8" s="1"/>
  <c r="N88" i="2"/>
  <c r="AB88" i="8" s="1"/>
  <c r="N89" i="2"/>
  <c r="AB89" i="8" s="1"/>
  <c r="N90" i="2"/>
  <c r="AB90" i="8" s="1"/>
  <c r="N91" i="2"/>
  <c r="AB91" i="8" s="1"/>
  <c r="N92" i="2"/>
  <c r="AB92" i="8" s="1"/>
  <c r="N93" i="2"/>
  <c r="AB93" i="8" s="1"/>
  <c r="N94" i="2"/>
  <c r="AB94" i="8" s="1"/>
  <c r="N95" i="2"/>
  <c r="AB95" i="8" s="1"/>
  <c r="N96" i="2"/>
  <c r="AB96" i="8" s="1"/>
  <c r="N97" i="2"/>
  <c r="AB97" i="8" s="1"/>
  <c r="N98" i="2"/>
  <c r="AB98" i="8" s="1"/>
  <c r="N99" i="2"/>
  <c r="AB99" i="8" s="1"/>
  <c r="N100" i="2"/>
  <c r="AB100" i="8" s="1"/>
  <c r="N101" i="2"/>
  <c r="AB101" i="8" s="1"/>
  <c r="N102" i="2"/>
  <c r="AB102" i="8" s="1"/>
  <c r="N103" i="2"/>
  <c r="AB103" i="8" s="1"/>
  <c r="N104" i="2"/>
  <c r="AB104" i="8" s="1"/>
  <c r="N105" i="2"/>
  <c r="AB105" i="8" s="1"/>
  <c r="N106" i="2"/>
  <c r="AB106" i="8" s="1"/>
  <c r="N107" i="2"/>
  <c r="AB107" i="8" s="1"/>
  <c r="N108" i="2"/>
  <c r="AB108" i="8" s="1"/>
  <c r="N109" i="2"/>
  <c r="AB109" i="8" s="1"/>
  <c r="N110" i="2"/>
  <c r="AB110" i="8" s="1"/>
  <c r="N111" i="2"/>
  <c r="AB111" i="8" s="1"/>
  <c r="N112" i="2"/>
  <c r="AB112" i="8" s="1"/>
  <c r="N113" i="2"/>
  <c r="AB113" i="8" s="1"/>
  <c r="N114" i="2"/>
  <c r="AB114" i="8" s="1"/>
  <c r="N115" i="2"/>
  <c r="AB115" i="8" s="1"/>
  <c r="N116" i="2"/>
  <c r="AB116" i="8" s="1"/>
  <c r="N117" i="2"/>
  <c r="AB117" i="8" s="1"/>
  <c r="N118" i="2"/>
  <c r="AB118" i="8" s="1"/>
  <c r="N119" i="2"/>
  <c r="AB119" i="8" s="1"/>
  <c r="N120" i="2"/>
  <c r="AB120" i="8" s="1"/>
  <c r="N121" i="2"/>
  <c r="AB121" i="8" s="1"/>
  <c r="N122" i="2"/>
  <c r="AB122" i="8" s="1"/>
  <c r="N123" i="2"/>
  <c r="AB123" i="8" s="1"/>
  <c r="N124" i="2"/>
  <c r="AB124" i="8" s="1"/>
  <c r="N125" i="2"/>
  <c r="AB125" i="8" s="1"/>
  <c r="N126" i="2"/>
  <c r="AB126" i="8" s="1"/>
  <c r="N127" i="2"/>
  <c r="AB127" i="8" s="1"/>
  <c r="N128" i="2"/>
  <c r="AB128" i="8" s="1"/>
  <c r="N129" i="2"/>
  <c r="AB129" i="8" s="1"/>
  <c r="N130" i="2"/>
  <c r="AB130" i="8" s="1"/>
  <c r="N131" i="2"/>
  <c r="AB131" i="8" s="1"/>
  <c r="N132" i="2"/>
  <c r="AB132" i="8" s="1"/>
  <c r="N133" i="2"/>
  <c r="AB133" i="8" s="1"/>
  <c r="N134" i="2"/>
  <c r="AB134" i="8" s="1"/>
  <c r="N135" i="2"/>
  <c r="AB135" i="8" s="1"/>
  <c r="N136" i="2"/>
  <c r="AB136" i="8" s="1"/>
  <c r="N137" i="2"/>
  <c r="AB137" i="8" s="1"/>
  <c r="N138" i="2"/>
  <c r="AB138" i="8" s="1"/>
  <c r="N139" i="2"/>
  <c r="AB139" i="8" s="1"/>
  <c r="N140" i="2"/>
  <c r="AB140" i="8" s="1"/>
  <c r="N141" i="2"/>
  <c r="AB141" i="8" s="1"/>
  <c r="N142" i="2"/>
  <c r="AB142" i="8" s="1"/>
  <c r="N143" i="2"/>
  <c r="AB143" i="8" s="1"/>
  <c r="N144" i="2"/>
  <c r="AB144" i="8" s="1"/>
  <c r="N145" i="2"/>
  <c r="AB145" i="8" s="1"/>
  <c r="N146" i="2"/>
  <c r="AB146" i="8" s="1"/>
  <c r="N147" i="2"/>
  <c r="AB147" i="8" s="1"/>
  <c r="N148" i="2"/>
  <c r="AB148" i="8" s="1"/>
  <c r="N149" i="2"/>
  <c r="AB149" i="8" s="1"/>
  <c r="N150" i="2"/>
  <c r="AB150" i="8" s="1"/>
  <c r="N151" i="2"/>
  <c r="AB151" i="8" s="1"/>
  <c r="N152" i="2"/>
  <c r="AB152" i="8" s="1"/>
  <c r="N153" i="2"/>
  <c r="AB153" i="8" s="1"/>
  <c r="N154" i="2"/>
  <c r="AB154" i="8" s="1"/>
  <c r="N155" i="2"/>
  <c r="AB155" i="8" s="1"/>
  <c r="N156" i="2"/>
  <c r="AB156" i="8" s="1"/>
  <c r="N157" i="2"/>
  <c r="AB157" i="8" s="1"/>
  <c r="N158" i="2"/>
  <c r="AB158" i="8" s="1"/>
  <c r="N159" i="2"/>
  <c r="AB159" i="8" s="1"/>
  <c r="N160" i="2"/>
  <c r="AB160" i="8" s="1"/>
  <c r="N161" i="2"/>
  <c r="AB161" i="8" s="1"/>
  <c r="N162" i="2"/>
  <c r="AB162" i="8" s="1"/>
  <c r="N163" i="2"/>
  <c r="AB163" i="8" s="1"/>
  <c r="N164" i="2"/>
  <c r="AB164" i="8" s="1"/>
  <c r="N165" i="2"/>
  <c r="AB165" i="8" s="1"/>
  <c r="N166" i="2"/>
  <c r="AB166" i="8" s="1"/>
  <c r="N167" i="2"/>
  <c r="AB167" i="8" s="1"/>
  <c r="N168" i="2"/>
  <c r="AB168" i="8" s="1"/>
  <c r="N169" i="2"/>
  <c r="AB169" i="8" s="1"/>
  <c r="N170" i="2"/>
  <c r="AB170" i="8" s="1"/>
  <c r="N171" i="2"/>
  <c r="AB171" i="8" s="1"/>
  <c r="N172" i="2"/>
  <c r="AB172" i="8" s="1"/>
  <c r="N173" i="2"/>
  <c r="AB173" i="8" s="1"/>
  <c r="N174" i="2"/>
  <c r="AB174" i="8" s="1"/>
  <c r="N175" i="2"/>
  <c r="AB175" i="8" s="1"/>
  <c r="N176" i="2"/>
  <c r="AB176" i="8" s="1"/>
  <c r="N177" i="2"/>
  <c r="AB177" i="8" s="1"/>
  <c r="N178" i="2"/>
  <c r="AB178" i="8" s="1"/>
  <c r="N179" i="2"/>
  <c r="AB179" i="8" s="1"/>
  <c r="N180" i="2"/>
  <c r="AB180" i="8" s="1"/>
  <c r="N181" i="2"/>
  <c r="AB181" i="8" s="1"/>
  <c r="N182" i="2"/>
  <c r="AB182" i="8" s="1"/>
  <c r="N183" i="2"/>
  <c r="AB183" i="8" s="1"/>
  <c r="N184" i="2"/>
  <c r="AB184" i="8" s="1"/>
  <c r="N185" i="2"/>
  <c r="AB185" i="8" s="1"/>
  <c r="N186" i="2"/>
  <c r="AB186" i="8" s="1"/>
  <c r="N187" i="2"/>
  <c r="AB187" i="8" s="1"/>
  <c r="N188" i="2"/>
  <c r="AB188" i="8" s="1"/>
  <c r="N189" i="2"/>
  <c r="AB189" i="8" s="1"/>
  <c r="N190" i="2"/>
  <c r="AB190" i="8" s="1"/>
  <c r="N191" i="2"/>
  <c r="AB191" i="8" s="1"/>
  <c r="N192" i="2"/>
  <c r="AB192" i="8" s="1"/>
  <c r="N193" i="2"/>
  <c r="AB193" i="8" s="1"/>
  <c r="N194" i="2"/>
  <c r="AB194" i="8" s="1"/>
  <c r="N195" i="2"/>
  <c r="AB195" i="8" s="1"/>
  <c r="N196" i="2"/>
  <c r="AB196" i="8" s="1"/>
  <c r="N197" i="2"/>
  <c r="AB197" i="8" s="1"/>
  <c r="N198" i="2"/>
  <c r="AB198" i="8" s="1"/>
  <c r="N199" i="2"/>
  <c r="AB199" i="8" s="1"/>
  <c r="N200" i="2"/>
  <c r="AB200" i="8" s="1"/>
  <c r="N201" i="2"/>
  <c r="AB201" i="8" s="1"/>
  <c r="N202" i="2"/>
  <c r="AB202" i="8" s="1"/>
  <c r="N203" i="2"/>
  <c r="AB203" i="8" s="1"/>
  <c r="N204" i="2"/>
  <c r="AB204" i="8" s="1"/>
  <c r="N205" i="2"/>
  <c r="AB205" i="8" s="1"/>
  <c r="N206" i="2"/>
  <c r="AB206" i="8" s="1"/>
  <c r="N207" i="2"/>
  <c r="AB207" i="8" s="1"/>
  <c r="N208" i="2"/>
  <c r="AB208" i="8" s="1"/>
  <c r="N209" i="2"/>
  <c r="AB209" i="8" s="1"/>
  <c r="N210" i="2"/>
  <c r="AB210" i="8" s="1"/>
  <c r="N211" i="2"/>
  <c r="AB211" i="8" s="1"/>
  <c r="N212" i="2"/>
  <c r="AB212" i="8" s="1"/>
  <c r="N213" i="2"/>
  <c r="AB213" i="8" s="1"/>
  <c r="N214" i="2"/>
  <c r="AB214" i="8" s="1"/>
  <c r="N215" i="2"/>
  <c r="AB215" i="8" s="1"/>
  <c r="N216" i="2"/>
  <c r="AB216" i="8" s="1"/>
  <c r="N217" i="2"/>
  <c r="AB217" i="8" s="1"/>
  <c r="N218" i="2"/>
  <c r="AB218" i="8" s="1"/>
  <c r="N219" i="2"/>
  <c r="AB219" i="8" s="1"/>
  <c r="N220" i="2"/>
  <c r="AB220" i="8" s="1"/>
  <c r="N221" i="2"/>
  <c r="AB221" i="8" s="1"/>
  <c r="N222" i="2"/>
  <c r="AB222" i="8" s="1"/>
  <c r="N223" i="2"/>
  <c r="AB223" i="8" s="1"/>
  <c r="N224" i="2"/>
  <c r="AB224" i="8" s="1"/>
  <c r="N225" i="2"/>
  <c r="AB225" i="8" s="1"/>
  <c r="N226" i="2"/>
  <c r="AB226" i="8" s="1"/>
  <c r="N227" i="2"/>
  <c r="AB227" i="8" s="1"/>
  <c r="N228" i="2"/>
  <c r="AB228" i="8" s="1"/>
  <c r="N229" i="2"/>
  <c r="AB229" i="8" s="1"/>
  <c r="N230" i="2"/>
  <c r="AB230" i="8" s="1"/>
  <c r="N231" i="2"/>
  <c r="AB231" i="8" s="1"/>
  <c r="N232" i="2"/>
  <c r="AB232" i="8" s="1"/>
  <c r="N233" i="2"/>
  <c r="AB233" i="8" s="1"/>
  <c r="N234" i="2"/>
  <c r="AB234" i="8" s="1"/>
  <c r="N235" i="2"/>
  <c r="AB235" i="8" s="1"/>
  <c r="N236" i="2"/>
  <c r="AB236" i="8" s="1"/>
  <c r="N237" i="2"/>
  <c r="AB237" i="8" s="1"/>
  <c r="N238" i="2"/>
  <c r="AB238" i="8" s="1"/>
  <c r="N239" i="2"/>
  <c r="AB239" i="8" s="1"/>
  <c r="N240" i="2"/>
  <c r="AB240" i="8" s="1"/>
  <c r="N241" i="2"/>
  <c r="AB241" i="8" s="1"/>
  <c r="N242" i="2"/>
  <c r="AB242" i="8" s="1"/>
  <c r="N243" i="2"/>
  <c r="AB243" i="8" s="1"/>
  <c r="N244" i="2"/>
  <c r="AB244" i="8" s="1"/>
  <c r="N245" i="2"/>
  <c r="AB245" i="8" s="1"/>
  <c r="N246" i="2"/>
  <c r="AB246" i="8" s="1"/>
  <c r="N247" i="2"/>
  <c r="AB247" i="8" s="1"/>
  <c r="N248" i="2"/>
  <c r="AB248" i="8" s="1"/>
  <c r="N249" i="2"/>
  <c r="AB249" i="8" s="1"/>
  <c r="N250" i="2"/>
  <c r="AB250" i="8" s="1"/>
  <c r="N251" i="2"/>
  <c r="AB251" i="8" s="1"/>
  <c r="N252" i="2"/>
  <c r="AB252" i="8" s="1"/>
  <c r="N253" i="2"/>
  <c r="AB253" i="8" s="1"/>
  <c r="N254" i="2"/>
  <c r="AB254" i="8" s="1"/>
  <c r="N255" i="2"/>
  <c r="AB255" i="8" s="1"/>
  <c r="N256" i="2"/>
  <c r="AB256" i="8" s="1"/>
  <c r="N257" i="2"/>
  <c r="AB257" i="8" s="1"/>
  <c r="N258" i="2"/>
  <c r="AB258" i="8" s="1"/>
  <c r="N259" i="2"/>
  <c r="AB259" i="8" s="1"/>
  <c r="N260" i="2"/>
  <c r="AB260" i="8" s="1"/>
  <c r="N261" i="2"/>
  <c r="AB261" i="8" s="1"/>
  <c r="N262" i="2"/>
  <c r="AB262" i="8" s="1"/>
  <c r="N263" i="2"/>
  <c r="AB263" i="8" s="1"/>
  <c r="N264" i="2"/>
  <c r="AB264" i="8" s="1"/>
  <c r="N265" i="2"/>
  <c r="AB265" i="8" s="1"/>
  <c r="N266" i="2"/>
  <c r="AB266" i="8" s="1"/>
  <c r="N267" i="2"/>
  <c r="AB267" i="8" s="1"/>
  <c r="N268" i="2"/>
  <c r="AB268" i="8" s="1"/>
  <c r="N269" i="2"/>
  <c r="AB269" i="8" s="1"/>
  <c r="N270" i="2"/>
  <c r="AB270" i="8" s="1"/>
  <c r="N271" i="2"/>
  <c r="AB271" i="8" s="1"/>
  <c r="N272" i="2"/>
  <c r="AB272" i="8" s="1"/>
  <c r="N273" i="2"/>
  <c r="AB273" i="8" s="1"/>
  <c r="N274" i="2"/>
  <c r="AB274" i="8" s="1"/>
  <c r="N275" i="2"/>
  <c r="AB275" i="8" s="1"/>
  <c r="N276" i="2"/>
  <c r="AB276" i="8" s="1"/>
  <c r="N277" i="2"/>
  <c r="AB277" i="8" s="1"/>
  <c r="N278" i="2"/>
  <c r="AB278" i="8" s="1"/>
  <c r="N279" i="2"/>
  <c r="AB279" i="8" s="1"/>
  <c r="N280" i="2"/>
  <c r="AB280" i="8" s="1"/>
  <c r="N281" i="2"/>
  <c r="AB281" i="8" s="1"/>
  <c r="N282" i="2"/>
  <c r="AB282" i="8" s="1"/>
  <c r="N283" i="2"/>
  <c r="AB283" i="8" s="1"/>
  <c r="N284" i="2"/>
  <c r="AB284" i="8" s="1"/>
  <c r="N285" i="2"/>
  <c r="AB285" i="8" s="1"/>
  <c r="N286" i="2"/>
  <c r="AB286" i="8" s="1"/>
  <c r="N287" i="2"/>
  <c r="AB287" i="8" s="1"/>
  <c r="N288" i="2"/>
  <c r="AB288" i="8" s="1"/>
  <c r="N289" i="2"/>
  <c r="AB289" i="8" s="1"/>
  <c r="N290" i="2"/>
  <c r="AB290" i="8" s="1"/>
  <c r="N291" i="2"/>
  <c r="AB291" i="8" s="1"/>
  <c r="N292" i="2"/>
  <c r="AB292" i="8" s="1"/>
  <c r="N293" i="2"/>
  <c r="AB293" i="8" s="1"/>
  <c r="N294" i="2"/>
  <c r="AB294" i="8" s="1"/>
  <c r="N295" i="2"/>
  <c r="AB295" i="8" s="1"/>
  <c r="N296" i="2"/>
  <c r="AB296" i="8" s="1"/>
  <c r="N297" i="2"/>
  <c r="AB297" i="8" s="1"/>
  <c r="N298" i="2"/>
  <c r="AB298" i="8" s="1"/>
  <c r="N299" i="2"/>
  <c r="AB299" i="8" s="1"/>
  <c r="N300" i="2"/>
  <c r="AB300" i="8" s="1"/>
  <c r="N301" i="2"/>
  <c r="AB301" i="8" s="1"/>
  <c r="N302" i="2"/>
  <c r="AB302" i="8" s="1"/>
  <c r="N303" i="2"/>
  <c r="AB303" i="8" s="1"/>
  <c r="N304" i="2"/>
  <c r="AB304" i="8" s="1"/>
  <c r="N305" i="2"/>
  <c r="AB305" i="8" s="1"/>
  <c r="N306" i="2"/>
  <c r="AB306" i="8" s="1"/>
  <c r="N307" i="2"/>
  <c r="AB307" i="8" s="1"/>
  <c r="N308" i="2"/>
  <c r="AB308" i="8" s="1"/>
  <c r="N309" i="2"/>
  <c r="AB309" i="8" s="1"/>
  <c r="N310" i="2"/>
  <c r="AB310" i="8" s="1"/>
  <c r="N311" i="2"/>
  <c r="AB311" i="8" s="1"/>
  <c r="N312" i="2"/>
  <c r="AB312" i="8" s="1"/>
  <c r="N313" i="2"/>
  <c r="AB313" i="8" s="1"/>
  <c r="N314" i="2"/>
  <c r="AB314" i="8" s="1"/>
  <c r="N315" i="2"/>
  <c r="AB315" i="8" s="1"/>
  <c r="N316" i="2"/>
  <c r="AB316" i="8" s="1"/>
  <c r="N317" i="2"/>
  <c r="AB317" i="8" s="1"/>
  <c r="N318" i="2"/>
  <c r="AB318" i="8" s="1"/>
  <c r="N319" i="2"/>
  <c r="AB319" i="8" s="1"/>
  <c r="N320" i="2"/>
  <c r="AB320" i="8" s="1"/>
  <c r="N321" i="2"/>
  <c r="AB321" i="8" s="1"/>
  <c r="N322" i="2"/>
  <c r="AB322" i="8" s="1"/>
  <c r="N323" i="2"/>
  <c r="AB323" i="8" s="1"/>
  <c r="N324" i="2"/>
  <c r="AB324" i="8" s="1"/>
  <c r="N325" i="2"/>
  <c r="AB325" i="8" s="1"/>
  <c r="N326" i="2"/>
  <c r="AB326" i="8" s="1"/>
  <c r="N327" i="2"/>
  <c r="AB327" i="8" s="1"/>
  <c r="N328" i="2"/>
  <c r="AB328" i="8" s="1"/>
  <c r="N329" i="2"/>
  <c r="AB329" i="8" s="1"/>
  <c r="N330" i="2"/>
  <c r="AB330" i="8" s="1"/>
  <c r="N331" i="2"/>
  <c r="AB331" i="8" s="1"/>
  <c r="N332" i="2"/>
  <c r="AB332" i="8" s="1"/>
  <c r="N333" i="2"/>
  <c r="AB333" i="8" s="1"/>
  <c r="N334" i="2"/>
  <c r="AB334" i="8" s="1"/>
  <c r="N335" i="2"/>
  <c r="AB335" i="8" s="1"/>
  <c r="N336" i="2"/>
  <c r="AB336" i="8" s="1"/>
  <c r="N337" i="2"/>
  <c r="AB337" i="8" s="1"/>
  <c r="N338" i="2"/>
  <c r="AB338" i="8" s="1"/>
  <c r="N339" i="2"/>
  <c r="AB339" i="8" s="1"/>
  <c r="N340" i="2"/>
  <c r="AB340" i="8" s="1"/>
  <c r="N341" i="2"/>
  <c r="AB341" i="8" s="1"/>
  <c r="N342" i="2"/>
  <c r="AB342" i="8" s="1"/>
  <c r="N343" i="2"/>
  <c r="AB343" i="8" s="1"/>
  <c r="N344" i="2"/>
  <c r="AB344" i="8" s="1"/>
  <c r="N345" i="2"/>
  <c r="AB345" i="8" s="1"/>
  <c r="N346" i="2"/>
  <c r="AB346" i="8" s="1"/>
  <c r="N347" i="2"/>
  <c r="AB347" i="8" s="1"/>
  <c r="N348" i="2"/>
  <c r="AB348" i="8" s="1"/>
  <c r="N349" i="2"/>
  <c r="AB349" i="8" s="1"/>
  <c r="N350" i="2"/>
  <c r="AB350" i="8" s="1"/>
  <c r="N351" i="2"/>
  <c r="AB351" i="8" s="1"/>
  <c r="N352" i="2"/>
  <c r="AB352" i="8" s="1"/>
  <c r="N353" i="2"/>
  <c r="AB353" i="8" s="1"/>
  <c r="N354" i="2"/>
  <c r="AB354" i="8" s="1"/>
  <c r="N355" i="2"/>
  <c r="AB355" i="8" s="1"/>
  <c r="N356" i="2"/>
  <c r="AB356" i="8" s="1"/>
  <c r="N357" i="2"/>
  <c r="AB357" i="8" s="1"/>
  <c r="N358" i="2"/>
  <c r="AB358" i="8" s="1"/>
  <c r="N359" i="2"/>
  <c r="AB359" i="8" s="1"/>
  <c r="N360" i="2"/>
  <c r="AB360" i="8" s="1"/>
  <c r="N361" i="2"/>
  <c r="AB361" i="8" s="1"/>
  <c r="N362" i="2"/>
  <c r="AB362" i="8" s="1"/>
  <c r="N363" i="2"/>
  <c r="AB363" i="8" s="1"/>
  <c r="N364" i="2"/>
  <c r="AB364" i="8" s="1"/>
  <c r="N365" i="2"/>
  <c r="AB365" i="8" s="1"/>
  <c r="N366" i="2"/>
  <c r="AB366" i="8" s="1"/>
  <c r="N367" i="2"/>
  <c r="AB367" i="8" s="1"/>
  <c r="N368" i="2"/>
  <c r="AB368" i="8" s="1"/>
  <c r="N369" i="2"/>
  <c r="AB369" i="8" s="1"/>
  <c r="N370" i="2"/>
  <c r="AB370" i="8" s="1"/>
  <c r="N371" i="2"/>
  <c r="AB371" i="8" s="1"/>
  <c r="N372" i="2"/>
  <c r="AB372" i="8" s="1"/>
  <c r="N373" i="2"/>
  <c r="AB373" i="8" s="1"/>
  <c r="N374" i="2"/>
  <c r="AB374" i="8" s="1"/>
  <c r="N375" i="2"/>
  <c r="AB375" i="8" s="1"/>
  <c r="N376" i="2"/>
  <c r="AB376" i="8" s="1"/>
  <c r="N377" i="2"/>
  <c r="AB377" i="8" s="1"/>
  <c r="N378" i="2"/>
  <c r="AB378" i="8" s="1"/>
  <c r="N379" i="2"/>
  <c r="AB379" i="8" s="1"/>
  <c r="N380" i="2"/>
  <c r="AB380" i="8" s="1"/>
  <c r="N381" i="2"/>
  <c r="AB381" i="8" s="1"/>
  <c r="N382" i="2"/>
  <c r="AB382" i="8" s="1"/>
  <c r="AC17" i="6" s="1"/>
  <c r="N383" i="2"/>
  <c r="AB383" i="8" s="1"/>
  <c r="N384" i="2"/>
  <c r="AB384" i="8" s="1"/>
  <c r="AC3" i="6" s="1"/>
  <c r="N385" i="2"/>
  <c r="AB385" i="8" s="1"/>
  <c r="N386" i="2"/>
  <c r="AB386" i="8" s="1"/>
  <c r="N387" i="2"/>
  <c r="AB387" i="8" s="1"/>
  <c r="N388" i="2"/>
  <c r="AB388" i="8" s="1"/>
  <c r="N389" i="2"/>
  <c r="AB389" i="8" s="1"/>
  <c r="AC16" i="6" s="1"/>
  <c r="N390" i="2"/>
  <c r="AB390" i="8" s="1"/>
  <c r="AC12" i="6" s="1"/>
  <c r="N391" i="2"/>
  <c r="AB391" i="8" s="1"/>
  <c r="AC15" i="6" s="1"/>
  <c r="N392" i="2"/>
  <c r="AB392" i="8" s="1"/>
  <c r="AC10" i="6" s="1"/>
  <c r="N393" i="2"/>
  <c r="AB393" i="8" s="1"/>
  <c r="AC13" i="6" s="1"/>
  <c r="N394" i="2"/>
  <c r="AB394" i="8" s="1"/>
  <c r="AC8" i="6" s="1"/>
  <c r="N395" i="2"/>
  <c r="AB395" i="8" s="1"/>
  <c r="AC6" i="6" s="1"/>
  <c r="N396" i="2"/>
  <c r="AB396" i="8" s="1"/>
  <c r="AC4" i="6" s="1"/>
  <c r="N397" i="2"/>
  <c r="AB397" i="8" s="1"/>
  <c r="AC11" i="6" s="1"/>
  <c r="N398" i="2"/>
  <c r="AB398" i="8" s="1"/>
  <c r="AC2" i="6" s="1"/>
  <c r="N399" i="2"/>
  <c r="AB399" i="8" s="1"/>
  <c r="AC7" i="6" s="1"/>
  <c r="N400" i="2"/>
  <c r="AB400" i="8" s="1"/>
  <c r="AC9" i="6" s="1"/>
  <c r="N401" i="2"/>
  <c r="AB401" i="8" s="1"/>
  <c r="AC5" i="6" s="1"/>
  <c r="N402" i="2"/>
  <c r="AB402" i="8" s="1"/>
  <c r="AC14" i="6" s="1"/>
  <c r="N403" i="2"/>
  <c r="AB403" i="8" s="1"/>
  <c r="N404" i="2"/>
  <c r="AB404" i="8" s="1"/>
  <c r="N405" i="2"/>
  <c r="AB405" i="8" s="1"/>
  <c r="N406" i="2"/>
  <c r="AB406" i="8" s="1"/>
  <c r="N407" i="2"/>
  <c r="AB407" i="8" s="1"/>
  <c r="N408" i="2"/>
  <c r="AB408" i="8" s="1"/>
  <c r="N409" i="2"/>
  <c r="AB409" i="8" s="1"/>
  <c r="N410" i="2"/>
  <c r="AB410" i="8" s="1"/>
  <c r="N411" i="2"/>
  <c r="AB411" i="8" s="1"/>
  <c r="N412" i="2"/>
  <c r="AB412" i="8" s="1"/>
  <c r="N413" i="2"/>
  <c r="AB413" i="8" s="1"/>
  <c r="N414" i="2"/>
  <c r="AB414" i="8" s="1"/>
  <c r="N415" i="2"/>
  <c r="AB415" i="8" s="1"/>
  <c r="N416" i="2"/>
  <c r="AB416" i="8" s="1"/>
  <c r="N417" i="2"/>
  <c r="AB417" i="8" s="1"/>
  <c r="N418" i="2"/>
  <c r="AB418" i="8" s="1"/>
  <c r="N419" i="2"/>
  <c r="AB419" i="8" s="1"/>
  <c r="N420" i="2"/>
  <c r="AB420" i="8" s="1"/>
  <c r="N421" i="2"/>
  <c r="AB421" i="8" s="1"/>
  <c r="N422" i="2"/>
  <c r="AB422" i="8" s="1"/>
  <c r="N423" i="2"/>
  <c r="AB423" i="8" s="1"/>
  <c r="N424" i="2"/>
  <c r="AB424" i="8" s="1"/>
  <c r="N425" i="2"/>
  <c r="AB425" i="8" s="1"/>
  <c r="N426" i="2"/>
  <c r="AB426" i="8" s="1"/>
  <c r="N427" i="2"/>
  <c r="AB427" i="8" s="1"/>
  <c r="N428" i="2"/>
  <c r="AB428" i="8" s="1"/>
  <c r="N429" i="2"/>
  <c r="AB429" i="8" s="1"/>
  <c r="N430" i="2"/>
  <c r="AB430" i="8" s="1"/>
  <c r="N431" i="2"/>
  <c r="AB431" i="8" s="1"/>
  <c r="N432" i="2"/>
  <c r="AB432" i="8" s="1"/>
  <c r="N433" i="2"/>
  <c r="AB433" i="8" s="1"/>
  <c r="N434" i="2"/>
  <c r="AB434" i="8" s="1"/>
  <c r="N435" i="2"/>
  <c r="AB435" i="8" s="1"/>
  <c r="N436" i="2"/>
  <c r="AB436" i="8" s="1"/>
  <c r="N437" i="2"/>
  <c r="AB437" i="8" s="1"/>
  <c r="N438" i="2"/>
  <c r="AB438" i="8" s="1"/>
  <c r="N439" i="2"/>
  <c r="AB439" i="8" s="1"/>
  <c r="N440" i="2"/>
  <c r="AB440" i="8" s="1"/>
  <c r="N441" i="2"/>
  <c r="AB441" i="8" s="1"/>
  <c r="N442" i="2"/>
  <c r="AB442" i="8" s="1"/>
  <c r="N443" i="2"/>
  <c r="AB443" i="8" s="1"/>
  <c r="N444" i="2"/>
  <c r="AB444" i="8" s="1"/>
  <c r="N445" i="2"/>
  <c r="AB445" i="8" s="1"/>
  <c r="N446" i="2"/>
  <c r="AB446" i="8" s="1"/>
  <c r="N447" i="2"/>
  <c r="AB447" i="8" s="1"/>
  <c r="N448" i="2"/>
  <c r="AB448" i="8" s="1"/>
  <c r="N449" i="2"/>
  <c r="AB449" i="8" s="1"/>
  <c r="N450" i="2"/>
  <c r="AB450" i="8" s="1"/>
  <c r="N451" i="2"/>
  <c r="AB451" i="8" s="1"/>
  <c r="N452" i="2"/>
  <c r="AB452" i="8" s="1"/>
  <c r="N453" i="2"/>
  <c r="AB453" i="8" s="1"/>
  <c r="N454" i="2"/>
  <c r="AB454" i="8" s="1"/>
  <c r="N455" i="2"/>
  <c r="AB455" i="8" s="1"/>
  <c r="N456" i="2"/>
  <c r="AB456" i="8" s="1"/>
  <c r="N457" i="2"/>
  <c r="AB457" i="8" s="1"/>
  <c r="N458" i="2"/>
  <c r="AB458" i="8" s="1"/>
  <c r="N459" i="2"/>
  <c r="AB459" i="8" s="1"/>
  <c r="N460" i="2"/>
  <c r="AB460" i="8" s="1"/>
  <c r="N461" i="2"/>
  <c r="AB461" i="8" s="1"/>
  <c r="N462" i="2"/>
  <c r="AB462" i="8" s="1"/>
  <c r="N463" i="2"/>
  <c r="AB463" i="8" s="1"/>
  <c r="N464" i="2"/>
  <c r="AB464" i="8" s="1"/>
  <c r="N465" i="2"/>
  <c r="AB465" i="8" s="1"/>
  <c r="N466" i="2"/>
  <c r="AB466" i="8" s="1"/>
  <c r="N467" i="2"/>
  <c r="AB467" i="8" s="1"/>
  <c r="N468" i="2"/>
  <c r="AB468" i="8" s="1"/>
  <c r="N469" i="2"/>
  <c r="AB469" i="8" s="1"/>
  <c r="N470" i="2"/>
  <c r="AB470" i="8" s="1"/>
  <c r="N471" i="2"/>
  <c r="AB471" i="8" s="1"/>
  <c r="N472" i="2"/>
  <c r="AB472" i="8" s="1"/>
  <c r="N473" i="2"/>
  <c r="AB473" i="8" s="1"/>
  <c r="N474" i="2"/>
  <c r="AB474" i="8" s="1"/>
  <c r="N475" i="2"/>
  <c r="AB475" i="8" s="1"/>
  <c r="N476" i="2"/>
  <c r="AB476" i="8" s="1"/>
  <c r="N477" i="2"/>
  <c r="AB477" i="8" s="1"/>
  <c r="N478" i="2"/>
  <c r="AB478" i="8" s="1"/>
  <c r="N479" i="2"/>
  <c r="AB479" i="8" s="1"/>
  <c r="N480" i="2"/>
  <c r="AB480" i="8" s="1"/>
  <c r="N481" i="2"/>
  <c r="AB481" i="8" s="1"/>
  <c r="N482" i="2"/>
  <c r="AB482" i="8" s="1"/>
  <c r="N483" i="2"/>
  <c r="AB483" i="8" s="1"/>
  <c r="N484" i="2"/>
  <c r="AB484" i="8" s="1"/>
  <c r="N485" i="2"/>
  <c r="AB485" i="8" s="1"/>
  <c r="N486" i="2"/>
  <c r="AB486" i="8" s="1"/>
  <c r="N487" i="2"/>
  <c r="AB487" i="8" s="1"/>
  <c r="N488" i="2"/>
  <c r="AB488" i="8" s="1"/>
  <c r="N489" i="2"/>
  <c r="AB489" i="8" s="1"/>
  <c r="N490" i="2"/>
  <c r="AB490" i="8" s="1"/>
  <c r="N491" i="2"/>
  <c r="AB491" i="8" s="1"/>
  <c r="N492" i="2"/>
  <c r="AB492" i="8" s="1"/>
  <c r="N493" i="2"/>
  <c r="AB493" i="8" s="1"/>
  <c r="N494" i="2"/>
  <c r="AB494" i="8" s="1"/>
  <c r="N495" i="2"/>
  <c r="AB495" i="8" s="1"/>
  <c r="N496" i="2"/>
  <c r="AB496" i="8" s="1"/>
  <c r="N497" i="2"/>
  <c r="AB497" i="8" s="1"/>
  <c r="N498" i="2"/>
  <c r="AB498" i="8" s="1"/>
  <c r="N499" i="2"/>
  <c r="AB499" i="8" s="1"/>
  <c r="N500" i="2"/>
  <c r="AB500" i="8" s="1"/>
  <c r="N501" i="2"/>
  <c r="AB501" i="8" s="1"/>
  <c r="N502" i="2"/>
  <c r="AB502" i="8" s="1"/>
  <c r="N503" i="2"/>
  <c r="AB503" i="8" s="1"/>
  <c r="N504" i="2"/>
  <c r="AB504" i="8" s="1"/>
  <c r="N505" i="2"/>
  <c r="AB505" i="8" s="1"/>
  <c r="N506" i="2"/>
  <c r="AB506" i="8" s="1"/>
  <c r="N507" i="2"/>
  <c r="AB507" i="8" s="1"/>
  <c r="N508" i="2"/>
  <c r="AB508" i="8" s="1"/>
  <c r="N509" i="2"/>
  <c r="AB509" i="8" s="1"/>
  <c r="N510" i="2"/>
  <c r="AB510" i="8" s="1"/>
  <c r="N511" i="2"/>
  <c r="AB511" i="8" s="1"/>
  <c r="N512" i="2"/>
  <c r="AB512" i="8" s="1"/>
  <c r="N513" i="2"/>
  <c r="AB513" i="8" s="1"/>
  <c r="N514" i="2"/>
  <c r="AB514" i="8" s="1"/>
  <c r="N515" i="2"/>
  <c r="AB515" i="8" s="1"/>
  <c r="N516" i="2"/>
  <c r="AB516" i="8" s="1"/>
  <c r="N517" i="2"/>
  <c r="AB517" i="8" s="1"/>
  <c r="N518" i="2"/>
  <c r="AB518" i="8" s="1"/>
  <c r="N519" i="2"/>
  <c r="AB519" i="8" s="1"/>
  <c r="N520" i="2"/>
  <c r="AB520" i="8" s="1"/>
  <c r="N521" i="2"/>
  <c r="AB521" i="8" s="1"/>
  <c r="N522" i="2"/>
  <c r="AB522" i="8" s="1"/>
  <c r="N523" i="2"/>
  <c r="AB523" i="8" s="1"/>
  <c r="N524" i="2"/>
  <c r="AB524" i="8" s="1"/>
  <c r="N525" i="2"/>
  <c r="AB525" i="8" s="1"/>
  <c r="N526" i="2"/>
  <c r="AB526" i="8" s="1"/>
  <c r="N527" i="2"/>
  <c r="AB527" i="8" s="1"/>
  <c r="N528" i="2"/>
  <c r="AB528" i="8" s="1"/>
  <c r="N529" i="2"/>
  <c r="AB529" i="8" s="1"/>
  <c r="N530" i="2"/>
  <c r="AB530" i="8" s="1"/>
  <c r="N531" i="2"/>
  <c r="AB531" i="8" s="1"/>
  <c r="N532" i="2"/>
  <c r="AB532" i="8" s="1"/>
  <c r="N533" i="2"/>
  <c r="AB533" i="8" s="1"/>
  <c r="N534" i="2"/>
  <c r="AB534" i="8" s="1"/>
  <c r="N535" i="2"/>
  <c r="AB535" i="8" s="1"/>
  <c r="N536" i="2"/>
  <c r="AB536" i="8" s="1"/>
  <c r="N537" i="2"/>
  <c r="AB537" i="8" s="1"/>
  <c r="N538" i="2"/>
  <c r="AB538" i="8" s="1"/>
  <c r="N539" i="2"/>
  <c r="AB539" i="8" s="1"/>
  <c r="N540" i="2"/>
  <c r="AB540" i="8" s="1"/>
  <c r="N541" i="2"/>
  <c r="AB541" i="8" s="1"/>
  <c r="N542" i="2"/>
  <c r="AB542" i="8" s="1"/>
  <c r="N543" i="2"/>
  <c r="AB543" i="8" s="1"/>
  <c r="N544" i="2"/>
  <c r="AB544" i="8" s="1"/>
  <c r="N545" i="2"/>
  <c r="AB545" i="8" s="1"/>
  <c r="N546" i="2"/>
  <c r="AB546" i="8" s="1"/>
  <c r="N547" i="2"/>
  <c r="AB547" i="8" s="1"/>
  <c r="N548" i="2"/>
  <c r="AB548" i="8" s="1"/>
  <c r="N549" i="2"/>
  <c r="AB549" i="8" s="1"/>
  <c r="N550" i="2"/>
  <c r="AB550" i="8" s="1"/>
  <c r="N551" i="2"/>
  <c r="AB551" i="8" s="1"/>
  <c r="N552" i="2"/>
  <c r="AB552" i="8" s="1"/>
  <c r="N553" i="2"/>
  <c r="AB553" i="8" s="1"/>
  <c r="N554" i="2"/>
  <c r="AB554" i="8" s="1"/>
  <c r="N555" i="2"/>
  <c r="AB555" i="8" s="1"/>
  <c r="N556" i="2"/>
  <c r="AB556" i="8" s="1"/>
  <c r="N557" i="2"/>
  <c r="AB557" i="8" s="1"/>
  <c r="N558" i="2"/>
  <c r="AB558" i="8" s="1"/>
  <c r="N559" i="2"/>
  <c r="AB559" i="8" s="1"/>
  <c r="N560" i="2"/>
  <c r="AB560" i="8" s="1"/>
  <c r="N561" i="2"/>
  <c r="AB561" i="8" s="1"/>
  <c r="N562" i="2"/>
  <c r="AB562" i="8" s="1"/>
  <c r="N563" i="2"/>
  <c r="AB563" i="8" s="1"/>
  <c r="N564" i="2"/>
  <c r="AB564" i="8" s="1"/>
  <c r="N565" i="2"/>
  <c r="AB565" i="8" s="1"/>
  <c r="N566" i="2"/>
  <c r="AB566" i="8" s="1"/>
  <c r="N567" i="2"/>
  <c r="AB567" i="8" s="1"/>
  <c r="N568" i="2"/>
  <c r="AB568" i="8" s="1"/>
  <c r="N569" i="2"/>
  <c r="AB569" i="8" s="1"/>
  <c r="N570" i="2"/>
  <c r="AB570" i="8" s="1"/>
  <c r="N571" i="2"/>
  <c r="AB571" i="8" s="1"/>
  <c r="N572" i="2"/>
  <c r="AB572" i="8" s="1"/>
  <c r="N573" i="2"/>
  <c r="AB573" i="8" s="1"/>
  <c r="N574" i="2"/>
  <c r="AB574" i="8" s="1"/>
  <c r="N575" i="2"/>
  <c r="AB575" i="8" s="1"/>
  <c r="N576" i="2"/>
  <c r="AB576" i="8" s="1"/>
  <c r="N577" i="2"/>
  <c r="AB577" i="8" s="1"/>
  <c r="N578" i="2"/>
  <c r="AB578" i="8" s="1"/>
  <c r="N579" i="2"/>
  <c r="AB579" i="8" s="1"/>
  <c r="N580" i="2"/>
  <c r="AB580" i="8" s="1"/>
  <c r="N581" i="2"/>
  <c r="AB581" i="8" s="1"/>
  <c r="N582" i="2"/>
  <c r="AB582" i="8" s="1"/>
  <c r="N583" i="2"/>
  <c r="AB583" i="8" s="1"/>
  <c r="N584" i="2"/>
  <c r="AB584" i="8" s="1"/>
  <c r="N585" i="2"/>
  <c r="AB585" i="8" s="1"/>
  <c r="N586" i="2"/>
  <c r="AB586" i="8" s="1"/>
  <c r="N587" i="2"/>
  <c r="AB587" i="8" s="1"/>
  <c r="N588" i="2"/>
  <c r="AB588" i="8" s="1"/>
  <c r="N589" i="2"/>
  <c r="AB589" i="8" s="1"/>
  <c r="N590" i="2"/>
  <c r="AB590" i="8" s="1"/>
  <c r="N591" i="2"/>
  <c r="AB591" i="8" s="1"/>
  <c r="N592" i="2"/>
  <c r="AB592" i="8" s="1"/>
  <c r="N593" i="2"/>
  <c r="AB593" i="8" s="1"/>
  <c r="N594" i="2"/>
  <c r="AB594" i="8" s="1"/>
  <c r="N595" i="2"/>
  <c r="AB595" i="8" s="1"/>
  <c r="N596" i="2"/>
  <c r="AB596" i="8" s="1"/>
  <c r="N597" i="2"/>
  <c r="AB597" i="8" s="1"/>
  <c r="N598" i="2"/>
  <c r="AB598" i="8" s="1"/>
  <c r="N599" i="2"/>
  <c r="AB599" i="8" s="1"/>
  <c r="N600" i="2"/>
  <c r="AB600" i="8" s="1"/>
  <c r="N601" i="2"/>
  <c r="AB601" i="8" s="1"/>
  <c r="N602" i="2"/>
  <c r="AB602" i="8" s="1"/>
  <c r="N603" i="2"/>
  <c r="AB603" i="8" s="1"/>
  <c r="N604" i="2"/>
  <c r="AB604" i="8" s="1"/>
  <c r="N605" i="2"/>
  <c r="AB605" i="8" s="1"/>
  <c r="N606" i="2"/>
  <c r="AB606" i="8" s="1"/>
  <c r="N607" i="2"/>
  <c r="AB607" i="8" s="1"/>
  <c r="N608" i="2"/>
  <c r="AB608" i="8" s="1"/>
  <c r="N609" i="2"/>
  <c r="AB609" i="8" s="1"/>
  <c r="N610" i="2"/>
  <c r="AB610" i="8" s="1"/>
  <c r="N611" i="2"/>
  <c r="AB611" i="8" s="1"/>
  <c r="N612" i="2"/>
  <c r="AB612" i="8" s="1"/>
  <c r="N613" i="2"/>
  <c r="AB613" i="8" s="1"/>
  <c r="N614" i="2"/>
  <c r="AB614" i="8" s="1"/>
  <c r="N615" i="2"/>
  <c r="AB615" i="8" s="1"/>
  <c r="N616" i="2"/>
  <c r="AB616" i="8" s="1"/>
  <c r="N617" i="2"/>
  <c r="AB617" i="8" s="1"/>
  <c r="N618" i="2"/>
  <c r="AB618" i="8" s="1"/>
  <c r="N619" i="2"/>
  <c r="AB619" i="8" s="1"/>
  <c r="N620" i="2"/>
  <c r="AB620" i="8" s="1"/>
  <c r="N621" i="2"/>
  <c r="AB621" i="8" s="1"/>
  <c r="N622" i="2"/>
  <c r="AB622" i="8" s="1"/>
  <c r="N623" i="2"/>
  <c r="AB623" i="8" s="1"/>
  <c r="N624" i="2"/>
  <c r="AB624" i="8" s="1"/>
  <c r="N625" i="2"/>
  <c r="AB625" i="8" s="1"/>
  <c r="N626" i="2"/>
  <c r="AB626" i="8" s="1"/>
  <c r="N627" i="2"/>
  <c r="AB627" i="8" s="1"/>
  <c r="N628" i="2"/>
  <c r="AB628" i="8" s="1"/>
  <c r="N629" i="2"/>
  <c r="AB629" i="8" s="1"/>
  <c r="N630" i="2"/>
  <c r="AB630" i="8" s="1"/>
  <c r="N631" i="2"/>
  <c r="AB631" i="8" s="1"/>
  <c r="N632" i="2"/>
  <c r="AB632" i="8" s="1"/>
  <c r="N633" i="2"/>
  <c r="AB633" i="8" s="1"/>
  <c r="N634" i="2"/>
  <c r="AB634" i="8" s="1"/>
  <c r="N635" i="2"/>
  <c r="AB635" i="8" s="1"/>
  <c r="N636" i="2"/>
  <c r="AB636" i="8" s="1"/>
  <c r="N637" i="2"/>
  <c r="AB637" i="8" s="1"/>
  <c r="N638" i="2"/>
  <c r="AB638" i="8" s="1"/>
  <c r="N639" i="2"/>
  <c r="AB639" i="8" s="1"/>
  <c r="N640" i="2"/>
  <c r="AB640" i="8" s="1"/>
  <c r="N641" i="2"/>
  <c r="AB641" i="8" s="1"/>
  <c r="N642" i="2"/>
  <c r="AB642" i="8" s="1"/>
  <c r="N643" i="2"/>
  <c r="AB643" i="8" s="1"/>
  <c r="N644" i="2"/>
  <c r="AB644" i="8" s="1"/>
  <c r="N645" i="2"/>
  <c r="AB645" i="8" s="1"/>
  <c r="N646" i="2"/>
  <c r="AB646" i="8" s="1"/>
  <c r="N647" i="2"/>
  <c r="AB647" i="8" s="1"/>
  <c r="N648" i="2"/>
  <c r="AB648" i="8" s="1"/>
  <c r="N649" i="2"/>
  <c r="AB649" i="8" s="1"/>
  <c r="N650" i="2"/>
  <c r="AB650" i="8" s="1"/>
  <c r="N651" i="2"/>
  <c r="AB651" i="8" s="1"/>
  <c r="N652" i="2"/>
  <c r="AB652" i="8" s="1"/>
  <c r="N653" i="2"/>
  <c r="AB653" i="8" s="1"/>
  <c r="N654" i="2"/>
  <c r="AB654" i="8" s="1"/>
  <c r="N655" i="2"/>
  <c r="AB655" i="8" s="1"/>
  <c r="N656" i="2"/>
  <c r="AB656" i="8" s="1"/>
  <c r="N657" i="2"/>
  <c r="AB657" i="8" s="1"/>
  <c r="N658" i="2"/>
  <c r="AB658" i="8" s="1"/>
  <c r="N659" i="2"/>
  <c r="AB659" i="8" s="1"/>
  <c r="N660" i="2"/>
  <c r="AB660" i="8" s="1"/>
  <c r="N661" i="2"/>
  <c r="AB661" i="8" s="1"/>
  <c r="N662" i="2"/>
  <c r="AB662" i="8" s="1"/>
  <c r="N663" i="2"/>
  <c r="AB663" i="8" s="1"/>
  <c r="N664" i="2"/>
  <c r="AB664" i="8" s="1"/>
  <c r="N665" i="2"/>
  <c r="AB665" i="8" s="1"/>
  <c r="N666" i="2"/>
  <c r="AB666" i="8" s="1"/>
  <c r="N667" i="2"/>
  <c r="AB667" i="8" s="1"/>
  <c r="N668" i="2"/>
  <c r="AB668" i="8" s="1"/>
  <c r="N669" i="2"/>
  <c r="AB669" i="8" s="1"/>
  <c r="N670" i="2"/>
  <c r="AB670" i="8" s="1"/>
  <c r="N671" i="2"/>
  <c r="AB671" i="8" s="1"/>
  <c r="N672" i="2"/>
  <c r="AB672" i="8" s="1"/>
  <c r="N673" i="2"/>
  <c r="AB673" i="8" s="1"/>
  <c r="N674" i="2"/>
  <c r="AB674" i="8" s="1"/>
  <c r="N675" i="2"/>
  <c r="AB675" i="8" s="1"/>
  <c r="N676" i="2"/>
  <c r="AB676" i="8" s="1"/>
  <c r="N677" i="2"/>
  <c r="AB677" i="8" s="1"/>
  <c r="N678" i="2"/>
  <c r="AB678" i="8" s="1"/>
  <c r="N679" i="2"/>
  <c r="AB679" i="8" s="1"/>
  <c r="N680" i="2"/>
  <c r="AB680" i="8" s="1"/>
  <c r="N681" i="2"/>
  <c r="AB681" i="8" s="1"/>
  <c r="N682" i="2"/>
  <c r="AB682" i="8" s="1"/>
  <c r="N683" i="2"/>
  <c r="AB683" i="8" s="1"/>
  <c r="N684" i="2"/>
  <c r="AB684" i="8" s="1"/>
  <c r="N685" i="2"/>
  <c r="AB685" i="8" s="1"/>
  <c r="N686" i="2"/>
  <c r="AB686" i="8" s="1"/>
  <c r="N687" i="2"/>
  <c r="AB687" i="8" s="1"/>
  <c r="N688" i="2"/>
  <c r="AB688" i="8" s="1"/>
  <c r="N689" i="2"/>
  <c r="AB689" i="8" s="1"/>
  <c r="N690" i="2"/>
  <c r="AB690" i="8" s="1"/>
  <c r="N691" i="2"/>
  <c r="AB691" i="8" s="1"/>
  <c r="N692" i="2"/>
  <c r="AB692" i="8" s="1"/>
  <c r="AC3" i="9" s="1"/>
  <c r="N693" i="2"/>
  <c r="AB693" i="8" s="1"/>
  <c r="AC64" i="9" s="1"/>
  <c r="N694" i="2"/>
  <c r="AB694" i="8" s="1"/>
  <c r="AC49" i="9" s="1"/>
  <c r="N695" i="2"/>
  <c r="AB695" i="8" s="1"/>
  <c r="AC88" i="9" s="1"/>
  <c r="N696" i="2"/>
  <c r="AB696" i="8" s="1"/>
  <c r="AC105" i="9" s="1"/>
  <c r="N697" i="2"/>
  <c r="AB697" i="8" s="1"/>
  <c r="AC103" i="9" s="1"/>
  <c r="N698" i="2"/>
  <c r="AB698" i="8" s="1"/>
  <c r="AC39" i="9" s="1"/>
  <c r="N699" i="2"/>
  <c r="AB699" i="8" s="1"/>
  <c r="AC57" i="9" s="1"/>
  <c r="N700" i="2"/>
  <c r="AB700" i="8" s="1"/>
  <c r="AC46" i="9" s="1"/>
  <c r="N701" i="2"/>
  <c r="AB701" i="8" s="1"/>
  <c r="AC19" i="9" s="1"/>
  <c r="N702" i="2"/>
  <c r="AB702" i="8" s="1"/>
  <c r="AC48" i="9" s="1"/>
  <c r="N703" i="2"/>
  <c r="AB703" i="8" s="1"/>
  <c r="AC10" i="9" s="1"/>
  <c r="N704" i="2"/>
  <c r="AB704" i="8" s="1"/>
  <c r="AC33" i="9" s="1"/>
  <c r="N705" i="2"/>
  <c r="AB705" i="8" s="1"/>
  <c r="AC84" i="9" s="1"/>
  <c r="N706" i="2"/>
  <c r="AB706" i="8" s="1"/>
  <c r="AC12" i="9" s="1"/>
  <c r="N707" i="2"/>
  <c r="AB707" i="8" s="1"/>
  <c r="AC36" i="9" s="1"/>
  <c r="N708" i="2"/>
  <c r="AB708" i="8" s="1"/>
  <c r="AC15" i="9" s="1"/>
  <c r="N709" i="2"/>
  <c r="AB709" i="8" s="1"/>
  <c r="AC16" i="9" s="1"/>
  <c r="N710" i="2"/>
  <c r="AB710" i="8" s="1"/>
  <c r="AC7" i="9" s="1"/>
  <c r="N711" i="2"/>
  <c r="AB711" i="8" s="1"/>
  <c r="AC27" i="9" s="1"/>
  <c r="N712" i="2"/>
  <c r="AB712" i="8" s="1"/>
  <c r="AC90" i="9" s="1"/>
  <c r="N713" i="2"/>
  <c r="AB713" i="8" s="1"/>
  <c r="AC68" i="9" s="1"/>
  <c r="N714" i="2"/>
  <c r="AB714" i="8" s="1"/>
  <c r="AC62" i="9" s="1"/>
  <c r="N715" i="2"/>
  <c r="AB715" i="8" s="1"/>
  <c r="AC23" i="9" s="1"/>
  <c r="N716" i="2"/>
  <c r="AB716" i="8" s="1"/>
  <c r="AC82" i="9" s="1"/>
  <c r="N717" i="2"/>
  <c r="AB717" i="8" s="1"/>
  <c r="AC47" i="9" s="1"/>
  <c r="N718" i="2"/>
  <c r="AB718" i="8" s="1"/>
  <c r="AC123" i="9" s="1"/>
  <c r="N719" i="2"/>
  <c r="AB719" i="8" s="1"/>
  <c r="AC193" i="9" s="1"/>
  <c r="N720" i="2"/>
  <c r="AB720" i="8" s="1"/>
  <c r="AC119" i="9" s="1"/>
  <c r="N721" i="2"/>
  <c r="AB721" i="8" s="1"/>
  <c r="AC172" i="9" s="1"/>
  <c r="N722" i="2"/>
  <c r="AB722" i="8" s="1"/>
  <c r="AC129" i="9" s="1"/>
  <c r="N723" i="2"/>
  <c r="AB723" i="8" s="1"/>
  <c r="AC164" i="9" s="1"/>
  <c r="N724" i="2"/>
  <c r="AB724" i="8" s="1"/>
  <c r="AC178" i="9" s="1"/>
  <c r="N725" i="2"/>
  <c r="AB725" i="8" s="1"/>
  <c r="N726" i="2"/>
  <c r="AB726" i="8" s="1"/>
  <c r="N727" i="2"/>
  <c r="AB727" i="8" s="1"/>
  <c r="N728" i="2"/>
  <c r="AB728" i="8" s="1"/>
  <c r="AC166" i="9" s="1"/>
  <c r="N729" i="2"/>
  <c r="AB729" i="8" s="1"/>
  <c r="AC141" i="9" s="1"/>
  <c r="N730" i="2"/>
  <c r="AB730" i="8" s="1"/>
  <c r="AC150" i="9" s="1"/>
  <c r="N731" i="2"/>
  <c r="AB731" i="8" s="1"/>
  <c r="AC159" i="9" s="1"/>
  <c r="N732" i="2"/>
  <c r="AB732" i="8" s="1"/>
  <c r="AC181" i="9" s="1"/>
  <c r="N733" i="2"/>
  <c r="AB733" i="8" s="1"/>
  <c r="AC169" i="9" s="1"/>
  <c r="N734" i="2"/>
  <c r="AB734" i="8" s="1"/>
  <c r="AC194" i="9" s="1"/>
  <c r="N735" i="2"/>
  <c r="AB735" i="8" s="1"/>
  <c r="AC177" i="9" s="1"/>
  <c r="N736" i="2"/>
  <c r="AB736" i="8" s="1"/>
  <c r="AC131" i="9" s="1"/>
  <c r="N737" i="2"/>
  <c r="AB737" i="8" s="1"/>
  <c r="AC91" i="9" s="1"/>
  <c r="N738" i="2"/>
  <c r="AB738" i="8" s="1"/>
  <c r="AC174" i="9" s="1"/>
  <c r="N739" i="2"/>
  <c r="AB739" i="8" s="1"/>
  <c r="AC189" i="9" s="1"/>
  <c r="N740" i="2"/>
  <c r="AB740" i="8" s="1"/>
  <c r="AC156" i="9" s="1"/>
  <c r="N741" i="2"/>
  <c r="AB741" i="8" s="1"/>
  <c r="AC2" i="9" s="1"/>
  <c r="N742" i="2"/>
  <c r="AB742" i="8" s="1"/>
  <c r="AC99" i="9" s="1"/>
  <c r="N743" i="2"/>
  <c r="AB743" i="8" s="1"/>
  <c r="AC8" i="9" s="1"/>
  <c r="N744" i="2"/>
  <c r="AB744" i="8" s="1"/>
  <c r="AC53" i="9" s="1"/>
  <c r="N745" i="2"/>
  <c r="AB745" i="8" s="1"/>
  <c r="AC18" i="9" s="1"/>
  <c r="N746" i="2"/>
  <c r="AB746" i="8" s="1"/>
  <c r="AC13" i="9" s="1"/>
  <c r="N747" i="2"/>
  <c r="AB747" i="8" s="1"/>
  <c r="AC127" i="9" s="1"/>
  <c r="N748" i="2"/>
  <c r="AB748" i="8" s="1"/>
  <c r="AC111" i="9" s="1"/>
  <c r="N749" i="2"/>
  <c r="AB749" i="8" s="1"/>
  <c r="AC14" i="9" s="1"/>
  <c r="N750" i="2"/>
  <c r="AB750" i="8" s="1"/>
  <c r="AC59" i="9" s="1"/>
  <c r="N751" i="2"/>
  <c r="AB751" i="8" s="1"/>
  <c r="AC21" i="9" s="1"/>
  <c r="N752" i="2"/>
  <c r="AB752" i="8" s="1"/>
  <c r="AC6" i="9" s="1"/>
  <c r="N753" i="2"/>
  <c r="AB753" i="8" s="1"/>
  <c r="AC41" i="9" s="1"/>
  <c r="N754" i="2"/>
  <c r="AB754" i="8" s="1"/>
  <c r="AC25" i="9" s="1"/>
  <c r="N755" i="2"/>
  <c r="AB755" i="8" s="1"/>
  <c r="AC26" i="9" s="1"/>
  <c r="N756" i="2"/>
  <c r="AB756" i="8" s="1"/>
  <c r="AC20" i="9" s="1"/>
  <c r="N757" i="2"/>
  <c r="AB757" i="8" s="1"/>
  <c r="AC31" i="9" s="1"/>
  <c r="N758" i="2"/>
  <c r="AB758" i="8" s="1"/>
  <c r="AC75" i="9" s="1"/>
  <c r="N759" i="2"/>
  <c r="AB759" i="8" s="1"/>
  <c r="AC44" i="9" s="1"/>
  <c r="N760" i="2"/>
  <c r="AB760" i="8" s="1"/>
  <c r="AC43" i="9" s="1"/>
  <c r="N761" i="2"/>
  <c r="AB761" i="8" s="1"/>
  <c r="AC9" i="9" s="1"/>
  <c r="N762" i="2"/>
  <c r="AB762" i="8" s="1"/>
  <c r="AC24" i="9" s="1"/>
  <c r="N763" i="2"/>
  <c r="AB763" i="8" s="1"/>
  <c r="AC38" i="9" s="1"/>
  <c r="N764" i="2"/>
  <c r="AB764" i="8" s="1"/>
  <c r="AC50" i="9" s="1"/>
  <c r="N765" i="2"/>
  <c r="AB765" i="8" s="1"/>
  <c r="AC40" i="9" s="1"/>
  <c r="N766" i="2"/>
  <c r="AB766" i="8" s="1"/>
  <c r="AC35" i="9" s="1"/>
  <c r="N767" i="2"/>
  <c r="AB767" i="8" s="1"/>
  <c r="AC185" i="9" s="1"/>
  <c r="N768" i="2"/>
  <c r="AB768" i="8" s="1"/>
  <c r="AC168" i="9" s="1"/>
  <c r="N769" i="2"/>
  <c r="AB769" i="8" s="1"/>
  <c r="AC98" i="9" s="1"/>
  <c r="N770" i="2"/>
  <c r="AB770" i="8" s="1"/>
  <c r="AC121" i="9" s="1"/>
  <c r="N771" i="2"/>
  <c r="AB771" i="8" s="1"/>
  <c r="AC165" i="9" s="1"/>
  <c r="N772" i="2"/>
  <c r="AB772" i="8" s="1"/>
  <c r="AC161" i="9" s="1"/>
  <c r="N773" i="2"/>
  <c r="AB773" i="8" s="1"/>
  <c r="AC167" i="9" s="1"/>
  <c r="N774" i="2"/>
  <c r="AB774" i="8" s="1"/>
  <c r="AC160" i="9" s="1"/>
  <c r="N775" i="2"/>
  <c r="AB775" i="8" s="1"/>
  <c r="AC173" i="9" s="1"/>
  <c r="N776" i="2"/>
  <c r="AB776" i="8" s="1"/>
  <c r="AC85" i="9" s="1"/>
  <c r="N777" i="2"/>
  <c r="AB777" i="8" s="1"/>
  <c r="AC145" i="9" s="1"/>
  <c r="N778" i="2"/>
  <c r="AB778" i="8" s="1"/>
  <c r="AC152" i="9" s="1"/>
  <c r="N779" i="2"/>
  <c r="AB779" i="8" s="1"/>
  <c r="AC143" i="9" s="1"/>
  <c r="N780" i="2"/>
  <c r="AB780" i="8" s="1"/>
  <c r="AC179" i="9" s="1"/>
  <c r="N781" i="2"/>
  <c r="AB781" i="8" s="1"/>
  <c r="AC170" i="9" s="1"/>
  <c r="N782" i="2"/>
  <c r="AB782" i="8" s="1"/>
  <c r="AC191" i="9" s="1"/>
  <c r="N783" i="2"/>
  <c r="AB783" i="8" s="1"/>
  <c r="AC76" i="9" s="1"/>
  <c r="N784" i="2"/>
  <c r="AB784" i="8" s="1"/>
  <c r="AC52" i="9" s="1"/>
  <c r="N785" i="2"/>
  <c r="AB785" i="8" s="1"/>
  <c r="AC30" i="9" s="1"/>
  <c r="N786" i="2"/>
  <c r="AB786" i="8" s="1"/>
  <c r="AC34" i="9" s="1"/>
  <c r="N787" i="2"/>
  <c r="AB787" i="8" s="1"/>
  <c r="AC66" i="9" s="1"/>
  <c r="N788" i="2"/>
  <c r="AB788" i="8" s="1"/>
  <c r="AC77" i="9" s="1"/>
  <c r="N789" i="2"/>
  <c r="AB789" i="8" s="1"/>
  <c r="AC81" i="9" s="1"/>
  <c r="N790" i="2"/>
  <c r="AB790" i="8" s="1"/>
  <c r="AC58" i="9" s="1"/>
  <c r="N791" i="2"/>
  <c r="AB791" i="8" s="1"/>
  <c r="AC108" i="9" s="1"/>
  <c r="N792" i="2"/>
  <c r="AB792" i="8" s="1"/>
  <c r="AC37" i="9" s="1"/>
  <c r="N793" i="2"/>
  <c r="AB793" i="8" s="1"/>
  <c r="AC110" i="9" s="1"/>
  <c r="N794" i="2"/>
  <c r="AB794" i="8" s="1"/>
  <c r="AC5" i="9" s="1"/>
  <c r="N795" i="2"/>
  <c r="AB795" i="8" s="1"/>
  <c r="AC11" i="9" s="1"/>
  <c r="N796" i="2"/>
  <c r="AB796" i="8" s="1"/>
  <c r="AC56" i="9" s="1"/>
  <c r="N797" i="2"/>
  <c r="AB797" i="8" s="1"/>
  <c r="AC60" i="9" s="1"/>
  <c r="N798" i="2"/>
  <c r="AB798" i="8" s="1"/>
  <c r="AC61" i="9" s="1"/>
  <c r="N799" i="2"/>
  <c r="AB799" i="8" s="1"/>
  <c r="AC28" i="9" s="1"/>
  <c r="N800" i="2"/>
  <c r="AB800" i="8" s="1"/>
  <c r="AC22" i="9" s="1"/>
  <c r="N801" i="2"/>
  <c r="AB801" i="8" s="1"/>
  <c r="AC45" i="9" s="1"/>
  <c r="N802" i="2"/>
  <c r="AB802" i="8" s="1"/>
  <c r="AC29" i="9" s="1"/>
  <c r="N803" i="2"/>
  <c r="AB803" i="8" s="1"/>
  <c r="AC69" i="9" s="1"/>
  <c r="N804" i="2"/>
  <c r="AB804" i="8" s="1"/>
  <c r="AC137" i="9" s="1"/>
  <c r="N805" i="2"/>
  <c r="AB805" i="8" s="1"/>
  <c r="AC114" i="9" s="1"/>
  <c r="N806" i="2"/>
  <c r="AB806" i="8" s="1"/>
  <c r="AC92" i="9" s="1"/>
  <c r="N807" i="2"/>
  <c r="AB807" i="8" s="1"/>
  <c r="AC89" i="9" s="1"/>
  <c r="N808" i="2"/>
  <c r="AB808" i="8" s="1"/>
  <c r="AC116" i="9" s="1"/>
  <c r="N809" i="2"/>
  <c r="AB809" i="8" s="1"/>
  <c r="AC55" i="9" s="1"/>
  <c r="N810" i="2"/>
  <c r="AB810" i="8" s="1"/>
  <c r="AC67" i="9" s="1"/>
  <c r="N811" i="2"/>
  <c r="AB811" i="8" s="1"/>
  <c r="AC74" i="9" s="1"/>
  <c r="N812" i="2"/>
  <c r="AB812" i="8" s="1"/>
  <c r="AC97" i="9" s="1"/>
  <c r="N813" i="2"/>
  <c r="AB813" i="8" s="1"/>
  <c r="AC135" i="9" s="1"/>
  <c r="N814" i="2"/>
  <c r="AB814" i="8" s="1"/>
  <c r="AC147" i="9" s="1"/>
  <c r="N815" i="2"/>
  <c r="AB815" i="8" s="1"/>
  <c r="AC122" i="9" s="1"/>
  <c r="N816" i="2"/>
  <c r="AB816" i="8" s="1"/>
  <c r="AC171" i="9" s="1"/>
  <c r="N817" i="2"/>
  <c r="AB817" i="8" s="1"/>
  <c r="AC73" i="9" s="1"/>
  <c r="N818" i="2"/>
  <c r="AB818" i="8" s="1"/>
  <c r="AC120" i="9" s="1"/>
  <c r="N819" i="2"/>
  <c r="AB819" i="8" s="1"/>
  <c r="AC140" i="9" s="1"/>
  <c r="N820" i="2"/>
  <c r="AB820" i="8" s="1"/>
  <c r="AC117" i="9" s="1"/>
  <c r="N821" i="2"/>
  <c r="AB821" i="8" s="1"/>
  <c r="AC71" i="9" s="1"/>
  <c r="N822" i="2"/>
  <c r="AB822" i="8" s="1"/>
  <c r="AC4" i="9" s="1"/>
  <c r="N823" i="2"/>
  <c r="AB823" i="8" s="1"/>
  <c r="AC17" i="9" s="1"/>
  <c r="N824" i="2"/>
  <c r="AB824" i="8" s="1"/>
  <c r="AC107" i="9" s="1"/>
  <c r="N825" i="2"/>
  <c r="AB825" i="8" s="1"/>
  <c r="AC118" i="9" s="1"/>
  <c r="N826" i="2"/>
  <c r="AB826" i="8" s="1"/>
  <c r="AC63" i="9" s="1"/>
  <c r="N827" i="2"/>
  <c r="AB827" i="8" s="1"/>
  <c r="AC93" i="9" s="1"/>
  <c r="N828" i="2"/>
  <c r="AB828" i="8" s="1"/>
  <c r="AC54" i="9" s="1"/>
  <c r="N829" i="2"/>
  <c r="AB829" i="8" s="1"/>
  <c r="AC100" i="9" s="1"/>
  <c r="N830" i="2"/>
  <c r="AB830" i="8" s="1"/>
  <c r="N831" i="2"/>
  <c r="AB831" i="8" s="1"/>
  <c r="N832" i="2"/>
  <c r="AB832" i="8" s="1"/>
  <c r="N833" i="2"/>
  <c r="AB833" i="8" s="1"/>
  <c r="N834" i="2"/>
  <c r="AB834" i="8" s="1"/>
  <c r="N835" i="2"/>
  <c r="AB835" i="8" s="1"/>
  <c r="N836" i="2"/>
  <c r="AB836" i="8" s="1"/>
  <c r="N837" i="2"/>
  <c r="AB837" i="8" s="1"/>
  <c r="N838" i="2"/>
  <c r="AB838" i="8" s="1"/>
  <c r="N839" i="2"/>
  <c r="AB839" i="8" s="1"/>
  <c r="N840" i="2"/>
  <c r="AB840" i="8" s="1"/>
  <c r="N841" i="2"/>
  <c r="AB841" i="8" s="1"/>
  <c r="N842" i="2"/>
  <c r="AB842" i="8" s="1"/>
  <c r="N843" i="2"/>
  <c r="AB843" i="8" s="1"/>
  <c r="N844" i="2"/>
  <c r="AB844" i="8" s="1"/>
  <c r="N845" i="2"/>
  <c r="AB845" i="8" s="1"/>
  <c r="N846" i="2"/>
  <c r="AB846" i="8" s="1"/>
  <c r="N847" i="2"/>
  <c r="AB847" i="8" s="1"/>
  <c r="N848" i="2"/>
  <c r="AB848" i="8" s="1"/>
  <c r="N849" i="2"/>
  <c r="AB849" i="8" s="1"/>
  <c r="N850" i="2"/>
  <c r="AB850" i="8" s="1"/>
  <c r="N851" i="2"/>
  <c r="AB851" i="8" s="1"/>
  <c r="N852" i="2"/>
  <c r="AB852" i="8" s="1"/>
  <c r="N853" i="2"/>
  <c r="AB853" i="8" s="1"/>
  <c r="AC65" i="9" s="1"/>
  <c r="N854" i="2"/>
  <c r="AB854" i="8" s="1"/>
  <c r="N855" i="2"/>
  <c r="AB855" i="8" s="1"/>
  <c r="AC133" i="9" s="1"/>
  <c r="N856" i="2"/>
  <c r="AB856" i="8" s="1"/>
  <c r="AC42" i="9" s="1"/>
  <c r="N857" i="2"/>
  <c r="AB857" i="8" s="1"/>
  <c r="AC32" i="9" s="1"/>
  <c r="N858" i="2"/>
  <c r="AB858" i="8" s="1"/>
  <c r="N859" i="2"/>
  <c r="AB859" i="8" s="1"/>
  <c r="N860" i="2"/>
  <c r="AB860" i="8" s="1"/>
  <c r="N861" i="2"/>
  <c r="AB861" i="8" s="1"/>
  <c r="N862" i="2"/>
  <c r="AB862" i="8" s="1"/>
  <c r="N863" i="2"/>
  <c r="AB863" i="8" s="1"/>
  <c r="N864" i="2"/>
  <c r="AB864" i="8" s="1"/>
  <c r="N865" i="2"/>
  <c r="AB865" i="8" s="1"/>
  <c r="N866" i="2"/>
  <c r="AB866" i="8" s="1"/>
  <c r="N867" i="2"/>
  <c r="AB867" i="8" s="1"/>
  <c r="N868" i="2"/>
  <c r="AB868" i="8" s="1"/>
  <c r="N869" i="2"/>
  <c r="AB869" i="8" s="1"/>
  <c r="N870" i="2"/>
  <c r="AB870" i="8" s="1"/>
  <c r="N871" i="2"/>
  <c r="AB871" i="8" s="1"/>
  <c r="AC126" i="9" s="1"/>
  <c r="N872" i="2"/>
  <c r="AB872" i="8" s="1"/>
  <c r="N873" i="2"/>
  <c r="AB873" i="8" s="1"/>
  <c r="N874" i="2"/>
  <c r="AB874" i="8" s="1"/>
  <c r="N875" i="2"/>
  <c r="AB875" i="8" s="1"/>
  <c r="N876" i="2"/>
  <c r="AB876" i="8" s="1"/>
  <c r="N877" i="2"/>
  <c r="AB877" i="8" s="1"/>
  <c r="AC184" i="9" s="1"/>
  <c r="N878" i="2"/>
  <c r="AB878" i="8" s="1"/>
  <c r="AC95" i="9" s="1"/>
  <c r="N879" i="2"/>
  <c r="AB879" i="8" s="1"/>
  <c r="AC158" i="9" s="1"/>
  <c r="N880" i="2"/>
  <c r="AB880" i="8" s="1"/>
  <c r="AC78" i="9" s="1"/>
  <c r="N881" i="2"/>
  <c r="AB881" i="8" s="1"/>
  <c r="AC142" i="9" s="1"/>
  <c r="N882" i="2"/>
  <c r="AB882" i="8" s="1"/>
  <c r="AC94" i="9" s="1"/>
  <c r="N883" i="2"/>
  <c r="AB883" i="8" s="1"/>
  <c r="AC104" i="9" s="1"/>
  <c r="N884" i="2"/>
  <c r="AB884" i="8" s="1"/>
  <c r="AC87" i="9" s="1"/>
  <c r="N885" i="2"/>
  <c r="AB885" i="8" s="1"/>
  <c r="AC70" i="9" s="1"/>
  <c r="N886" i="2"/>
  <c r="AB886" i="8" s="1"/>
  <c r="AC79" i="9" s="1"/>
  <c r="N887" i="2"/>
  <c r="AB887" i="8" s="1"/>
  <c r="AC128" i="9" s="1"/>
  <c r="N888" i="2"/>
  <c r="AB888" i="8" s="1"/>
  <c r="N889" i="2"/>
  <c r="AB889" i="8" s="1"/>
  <c r="AC195" i="9" s="1"/>
  <c r="N890" i="2"/>
  <c r="AB890" i="8" s="1"/>
  <c r="AC149" i="9" s="1"/>
  <c r="N891" i="2"/>
  <c r="AB891" i="8" s="1"/>
  <c r="N892" i="2"/>
  <c r="AB892" i="8" s="1"/>
  <c r="N893" i="2"/>
  <c r="AB893" i="8" s="1"/>
  <c r="AC192" i="9" s="1"/>
  <c r="N894" i="2"/>
  <c r="AB894" i="8" s="1"/>
  <c r="AC187" i="9" s="1"/>
  <c r="N895" i="2"/>
  <c r="AB895" i="8" s="1"/>
  <c r="N896" i="2"/>
  <c r="AB896" i="8" s="1"/>
  <c r="N897" i="2"/>
  <c r="AB897" i="8" s="1"/>
  <c r="N898" i="2"/>
  <c r="AB898" i="8" s="1"/>
  <c r="N899" i="2"/>
  <c r="AB899" i="8" s="1"/>
  <c r="N900" i="2"/>
  <c r="AB900" i="8" s="1"/>
  <c r="N901" i="2"/>
  <c r="AB901" i="8" s="1"/>
  <c r="AC154" i="9" s="1"/>
  <c r="N902" i="2"/>
  <c r="AB902" i="8" s="1"/>
  <c r="AC176" i="9" s="1"/>
  <c r="N903" i="2"/>
  <c r="AB903" i="8" s="1"/>
  <c r="AC153" i="9" s="1"/>
  <c r="N904" i="2"/>
  <c r="AB904" i="8" s="1"/>
  <c r="AC190" i="9" s="1"/>
  <c r="N905" i="2"/>
  <c r="AB905" i="8" s="1"/>
  <c r="N906" i="2"/>
  <c r="AB906" i="8" s="1"/>
  <c r="N907" i="2"/>
  <c r="AB907" i="8" s="1"/>
  <c r="N908" i="2"/>
  <c r="AB908" i="8" s="1"/>
  <c r="N909" i="2"/>
  <c r="AB909" i="8" s="1"/>
  <c r="N910" i="2"/>
  <c r="AB910" i="8" s="1"/>
  <c r="N911" i="2"/>
  <c r="AB911" i="8" s="1"/>
  <c r="N912" i="2"/>
  <c r="AB912" i="8" s="1"/>
  <c r="N913" i="2"/>
  <c r="AB913" i="8" s="1"/>
  <c r="N914" i="2"/>
  <c r="AB914" i="8" s="1"/>
  <c r="N915" i="2"/>
  <c r="AB915" i="8" s="1"/>
  <c r="N916" i="2"/>
  <c r="AB916" i="8" s="1"/>
  <c r="N917" i="2"/>
  <c r="AB917" i="8" s="1"/>
  <c r="N918" i="2"/>
  <c r="AB918" i="8" s="1"/>
  <c r="N919" i="2"/>
  <c r="AB919" i="8" s="1"/>
  <c r="N920" i="2"/>
  <c r="AB920" i="8" s="1"/>
  <c r="N921" i="2"/>
  <c r="AB921" i="8" s="1"/>
  <c r="N922" i="2"/>
  <c r="AB922" i="8" s="1"/>
  <c r="N923" i="2"/>
  <c r="AB923" i="8" s="1"/>
  <c r="N924" i="2"/>
  <c r="AB924" i="8" s="1"/>
  <c r="N925" i="2"/>
  <c r="AB925" i="8" s="1"/>
  <c r="N926" i="2"/>
  <c r="AB926" i="8" s="1"/>
  <c r="N927" i="2"/>
  <c r="AB927" i="8" s="1"/>
  <c r="N928" i="2"/>
  <c r="AB928" i="8" s="1"/>
  <c r="N929" i="2"/>
  <c r="AB929" i="8" s="1"/>
  <c r="N930" i="2"/>
  <c r="AB930" i="8" s="1"/>
  <c r="N931" i="2"/>
  <c r="AB931" i="8" s="1"/>
  <c r="N932" i="2"/>
  <c r="AB932" i="8" s="1"/>
  <c r="N933" i="2"/>
  <c r="AB933" i="8" s="1"/>
  <c r="N934" i="2"/>
  <c r="AB934" i="8" s="1"/>
  <c r="N935" i="2"/>
  <c r="AB935" i="8" s="1"/>
  <c r="N936" i="2"/>
  <c r="AB936" i="8" s="1"/>
  <c r="N937" i="2"/>
  <c r="AB937" i="8" s="1"/>
  <c r="N938" i="2"/>
  <c r="AB938" i="8" s="1"/>
  <c r="N939" i="2"/>
  <c r="AB939" i="8" s="1"/>
  <c r="N940" i="2"/>
  <c r="AB940" i="8" s="1"/>
  <c r="N941" i="2"/>
  <c r="AB941" i="8" s="1"/>
  <c r="N942" i="2"/>
  <c r="AB942" i="8" s="1"/>
  <c r="N943" i="2"/>
  <c r="AB943" i="8" s="1"/>
  <c r="N944" i="2"/>
  <c r="AB944" i="8" s="1"/>
  <c r="N945" i="2"/>
  <c r="AB945" i="8" s="1"/>
  <c r="N946" i="2"/>
  <c r="AB946" i="8" s="1"/>
  <c r="N947" i="2"/>
  <c r="AB947" i="8" s="1"/>
  <c r="N948" i="2"/>
  <c r="AB948" i="8" s="1"/>
  <c r="N949" i="2"/>
  <c r="AB949" i="8" s="1"/>
  <c r="N950" i="2"/>
  <c r="AB950" i="8" s="1"/>
  <c r="N951" i="2"/>
  <c r="AB951" i="8" s="1"/>
  <c r="N952" i="2"/>
  <c r="AB952" i="8" s="1"/>
  <c r="AC183" i="9" s="1"/>
  <c r="N953" i="2"/>
  <c r="AB953" i="8" s="1"/>
  <c r="AC196" i="9" s="1"/>
  <c r="N954" i="2"/>
  <c r="AB954" i="8" s="1"/>
  <c r="AC186" i="9" s="1"/>
  <c r="N955" i="2"/>
  <c r="AB955" i="8" s="1"/>
  <c r="AC199" i="9" s="1"/>
  <c r="N956" i="2"/>
  <c r="AB956" i="8" s="1"/>
  <c r="AC109" i="9" s="1"/>
  <c r="N957" i="2"/>
  <c r="AB957" i="8" s="1"/>
  <c r="AC197" i="9" s="1"/>
  <c r="N958" i="2"/>
  <c r="AB958" i="8" s="1"/>
  <c r="AC198" i="9" s="1"/>
  <c r="N959" i="2"/>
  <c r="AB959" i="8" s="1"/>
  <c r="AC182" i="9" s="1"/>
  <c r="N960" i="2"/>
  <c r="AB960" i="8" s="1"/>
  <c r="AC125" i="9" s="1"/>
  <c r="N961" i="2"/>
  <c r="AB961" i="8" s="1"/>
  <c r="AC188" i="9" s="1"/>
  <c r="N962" i="2"/>
  <c r="AB962" i="8" s="1"/>
  <c r="AC162" i="9" s="1"/>
  <c r="N963" i="2"/>
  <c r="AB963" i="8" s="1"/>
  <c r="AC139" i="9" s="1"/>
  <c r="N964" i="2"/>
  <c r="AB964" i="8" s="1"/>
  <c r="AC51" i="9" s="1"/>
  <c r="N965" i="2"/>
  <c r="AB965" i="8" s="1"/>
  <c r="AC138" i="9" s="1"/>
  <c r="N966" i="2"/>
  <c r="AB966" i="8" s="1"/>
  <c r="AC106" i="9" s="1"/>
  <c r="N967" i="2"/>
  <c r="AB967" i="8" s="1"/>
  <c r="AC136" i="9" s="1"/>
  <c r="N968" i="2"/>
  <c r="AB968" i="8" s="1"/>
  <c r="AC102" i="9" s="1"/>
  <c r="N969" i="2"/>
  <c r="AB969" i="8" s="1"/>
  <c r="AC151" i="9" s="1"/>
  <c r="N970" i="2"/>
  <c r="AB970" i="8" s="1"/>
  <c r="AC155" i="9" s="1"/>
  <c r="N971" i="2"/>
  <c r="AB971" i="8" s="1"/>
  <c r="AC96" i="9" s="1"/>
  <c r="N972" i="2"/>
  <c r="AB972" i="8" s="1"/>
  <c r="AC83" i="9" s="1"/>
  <c r="N973" i="2"/>
  <c r="AB973" i="8" s="1"/>
  <c r="AC86" i="9" s="1"/>
  <c r="N974" i="2"/>
  <c r="AB974" i="8" s="1"/>
  <c r="AC124" i="9" s="1"/>
  <c r="N975" i="2"/>
  <c r="AB975" i="8" s="1"/>
  <c r="AC180" i="9" s="1"/>
  <c r="N976" i="2"/>
  <c r="AB976" i="8" s="1"/>
  <c r="AC163" i="9" s="1"/>
  <c r="N977" i="2"/>
  <c r="AB977" i="8" s="1"/>
  <c r="AC101" i="9" s="1"/>
  <c r="N978" i="2"/>
  <c r="AB978" i="8" s="1"/>
  <c r="AC132" i="9" s="1"/>
  <c r="N979" i="2"/>
  <c r="AB979" i="8" s="1"/>
  <c r="AC148" i="9" s="1"/>
  <c r="N980" i="2"/>
  <c r="AB980" i="8" s="1"/>
  <c r="AC130" i="9" s="1"/>
  <c r="N981" i="2"/>
  <c r="AB981" i="8" s="1"/>
  <c r="AC175" i="9" s="1"/>
  <c r="N982" i="2"/>
  <c r="AB982" i="8" s="1"/>
  <c r="AC144" i="9" s="1"/>
  <c r="N983" i="2"/>
  <c r="AB983" i="8" s="1"/>
  <c r="AC72" i="9" s="1"/>
  <c r="N984" i="2"/>
  <c r="AB984" i="8" s="1"/>
  <c r="AC113" i="9" s="1"/>
  <c r="N985" i="2"/>
  <c r="AB985" i="8" s="1"/>
  <c r="AC115" i="9" s="1"/>
  <c r="N986" i="2"/>
  <c r="AB986" i="8" s="1"/>
  <c r="AC80" i="9" s="1"/>
  <c r="N987" i="2"/>
  <c r="AB987" i="8" s="1"/>
  <c r="AC146" i="9" s="1"/>
  <c r="N988" i="2"/>
  <c r="AB988" i="8" s="1"/>
  <c r="AC157" i="9" s="1"/>
  <c r="N989" i="2"/>
  <c r="AB989" i="8" s="1"/>
  <c r="AC134" i="9" s="1"/>
  <c r="N990" i="2"/>
  <c r="AB990" i="8" s="1"/>
  <c r="AC112" i="9" s="1"/>
  <c r="N991" i="2"/>
  <c r="AB991" i="8" s="1"/>
  <c r="N992" i="2"/>
  <c r="AB992" i="8" s="1"/>
  <c r="N993" i="2"/>
  <c r="AB993" i="8" s="1"/>
  <c r="N994" i="2"/>
  <c r="AB994" i="8" s="1"/>
  <c r="N995" i="2"/>
  <c r="AB995" i="8" s="1"/>
  <c r="N996" i="2"/>
  <c r="AB996" i="8" s="1"/>
  <c r="N997" i="2"/>
  <c r="AB997" i="8" s="1"/>
  <c r="N998" i="2"/>
  <c r="AB998" i="8" s="1"/>
  <c r="N999" i="2"/>
  <c r="AB999" i="8" s="1"/>
  <c r="N1000" i="2"/>
  <c r="AB1000" i="8" s="1"/>
  <c r="N1001" i="2"/>
  <c r="AB1001" i="8" s="1"/>
  <c r="N1002" i="2"/>
  <c r="AB1002" i="8" s="1"/>
  <c r="N1003" i="2"/>
  <c r="AB1003" i="8" s="1"/>
  <c r="N1004" i="2"/>
  <c r="AB1004" i="8" s="1"/>
  <c r="N1005" i="2"/>
  <c r="AB1005" i="8" s="1"/>
  <c r="N1006" i="2"/>
  <c r="AB1006" i="8" s="1"/>
  <c r="N1007" i="2"/>
  <c r="AB1007" i="8" s="1"/>
  <c r="N1008" i="2"/>
  <c r="AB1008" i="8" s="1"/>
  <c r="N1009" i="2"/>
  <c r="AB1009" i="8" s="1"/>
  <c r="N1010" i="2"/>
  <c r="AB1010" i="8" s="1"/>
  <c r="N1011" i="2"/>
  <c r="AB1011" i="8" s="1"/>
  <c r="N1012" i="2"/>
  <c r="AB1012" i="8" s="1"/>
  <c r="N1013" i="2"/>
  <c r="AB1013" i="8" s="1"/>
  <c r="N1014" i="2"/>
  <c r="AB1014" i="8" s="1"/>
  <c r="N1015" i="2"/>
  <c r="AB1015" i="8" s="1"/>
  <c r="N1016" i="2"/>
  <c r="AB1016" i="8" s="1"/>
  <c r="N1017" i="2"/>
  <c r="AB1017" i="8" s="1"/>
  <c r="N1018" i="2"/>
  <c r="AB1018" i="8" s="1"/>
  <c r="N1019" i="2"/>
  <c r="AB1019" i="8" s="1"/>
  <c r="N1020" i="2"/>
  <c r="AB1020" i="8" s="1"/>
  <c r="N1021" i="2"/>
  <c r="AB1021" i="8" s="1"/>
  <c r="N1022" i="2"/>
  <c r="AB1022" i="8" s="1"/>
  <c r="N1023" i="2"/>
  <c r="AB1023" i="8" s="1"/>
  <c r="N1024" i="2"/>
  <c r="AB1024" i="8" s="1"/>
  <c r="N1025" i="2"/>
  <c r="AB1025" i="8" s="1"/>
  <c r="N1026" i="2"/>
  <c r="AB1026" i="8" s="1"/>
  <c r="N1027" i="2"/>
  <c r="AB1027" i="8" s="1"/>
  <c r="N1028" i="2"/>
  <c r="AB1028" i="8" s="1"/>
  <c r="N1029" i="2"/>
  <c r="AB1029" i="8" s="1"/>
  <c r="N1030" i="2"/>
  <c r="AB1030" i="8" s="1"/>
  <c r="N1031" i="2"/>
  <c r="AB1031" i="8" s="1"/>
  <c r="N1032" i="2"/>
  <c r="AB1032" i="8" s="1"/>
  <c r="N1033" i="2"/>
  <c r="AB1033" i="8" s="1"/>
  <c r="N1034" i="2"/>
  <c r="AB1034" i="8" s="1"/>
  <c r="N1035" i="2"/>
  <c r="AB1035" i="8" s="1"/>
  <c r="N1036" i="2"/>
  <c r="AB1036" i="8" s="1"/>
  <c r="N1037" i="2"/>
  <c r="AB1037" i="8" s="1"/>
  <c r="N1038" i="2"/>
  <c r="AB1038" i="8" s="1"/>
  <c r="N1039" i="2"/>
  <c r="AB1039" i="8" s="1"/>
  <c r="N1040" i="2"/>
  <c r="AB1040" i="8" s="1"/>
  <c r="N1041" i="2"/>
  <c r="AB1041" i="8" s="1"/>
  <c r="N1042" i="2"/>
  <c r="AB1042" i="8" s="1"/>
  <c r="N1043" i="2"/>
  <c r="AB1043" i="8" s="1"/>
  <c r="N1044" i="2"/>
  <c r="AB1044" i="8" s="1"/>
  <c r="N1045" i="2"/>
  <c r="AB1045" i="8" s="1"/>
  <c r="N1046" i="2"/>
  <c r="AB1046" i="8" s="1"/>
  <c r="N1047" i="2"/>
  <c r="AB1047" i="8" s="1"/>
  <c r="N1048" i="2"/>
  <c r="AB1048" i="8" s="1"/>
  <c r="N1049" i="2"/>
  <c r="AB1049" i="8" s="1"/>
  <c r="N1050" i="2"/>
  <c r="AB1050" i="8" s="1"/>
  <c r="N1051" i="2"/>
  <c r="AB1051" i="8" s="1"/>
  <c r="N1052" i="2"/>
  <c r="AB1052" i="8" s="1"/>
  <c r="N1053" i="2"/>
  <c r="AB1053" i="8" s="1"/>
  <c r="N1054" i="2"/>
  <c r="AB1054" i="8" s="1"/>
  <c r="N1055" i="2"/>
  <c r="AB1055" i="8" s="1"/>
  <c r="N1056" i="2"/>
  <c r="AB1056" i="8" s="1"/>
  <c r="N1057" i="2"/>
  <c r="AB1057" i="8" s="1"/>
  <c r="N1058" i="2"/>
  <c r="AB1058" i="8" s="1"/>
  <c r="N1059" i="2"/>
  <c r="AB1059" i="8" s="1"/>
  <c r="N1060" i="2"/>
  <c r="AB1060" i="8" s="1"/>
  <c r="N1061" i="2"/>
  <c r="AB1061" i="8" s="1"/>
  <c r="N1062" i="2"/>
  <c r="AB1062" i="8" s="1"/>
  <c r="N1063" i="2"/>
  <c r="AB1063" i="8" s="1"/>
  <c r="N1064" i="2"/>
  <c r="AB1064" i="8" s="1"/>
  <c r="N1065" i="2"/>
  <c r="AB1065" i="8" s="1"/>
  <c r="N1066" i="2"/>
  <c r="AB1066" i="8" s="1"/>
  <c r="N1067" i="2"/>
  <c r="AB1067" i="8" s="1"/>
  <c r="N1068" i="2"/>
  <c r="AB1068" i="8" s="1"/>
  <c r="N1069" i="2"/>
  <c r="AB1069" i="8" s="1"/>
  <c r="N1070" i="2"/>
  <c r="AB1070" i="8" s="1"/>
  <c r="N1071" i="2"/>
  <c r="AB1071" i="8" s="1"/>
  <c r="N1072" i="2"/>
  <c r="AB1072" i="8" s="1"/>
  <c r="N1073" i="2"/>
  <c r="AB1073" i="8" s="1"/>
  <c r="N1074" i="2"/>
  <c r="AB1074" i="8" s="1"/>
  <c r="N1075" i="2"/>
  <c r="AB1075" i="8" s="1"/>
  <c r="N1076" i="2"/>
  <c r="AB1076" i="8" s="1"/>
  <c r="N1077" i="2"/>
  <c r="AB1077" i="8" s="1"/>
  <c r="N1078" i="2"/>
  <c r="AB1078" i="8" s="1"/>
  <c r="N1079" i="2"/>
  <c r="AB1079" i="8" s="1"/>
  <c r="N1080" i="2"/>
  <c r="AB1080" i="8" s="1"/>
  <c r="N1081" i="2"/>
  <c r="AB1081" i="8" s="1"/>
  <c r="N1082" i="2"/>
  <c r="AB1082" i="8" s="1"/>
  <c r="N1083" i="2"/>
  <c r="AB1083" i="8" s="1"/>
  <c r="N1084" i="2"/>
  <c r="AB1084" i="8" s="1"/>
  <c r="N1085" i="2"/>
  <c r="AB1085" i="8" s="1"/>
  <c r="N1086" i="2"/>
  <c r="AB1086" i="8" s="1"/>
  <c r="N1087" i="2"/>
  <c r="AB1087" i="8" s="1"/>
  <c r="N1088" i="2"/>
  <c r="AB1088" i="8" s="1"/>
  <c r="N1089" i="2"/>
  <c r="AB1089" i="8" s="1"/>
  <c r="N1090" i="2"/>
  <c r="AB1090" i="8" s="1"/>
  <c r="N1091" i="2"/>
  <c r="AB1091" i="8" s="1"/>
  <c r="N1092" i="2"/>
  <c r="AB1092" i="8" s="1"/>
  <c r="N1093" i="2"/>
  <c r="AB1093" i="8" s="1"/>
  <c r="N1094" i="2"/>
  <c r="AB1094" i="8" s="1"/>
  <c r="N1095" i="2"/>
  <c r="AB1095" i="8" s="1"/>
  <c r="N1096" i="2"/>
  <c r="AB1096" i="8" s="1"/>
  <c r="N1097" i="2"/>
  <c r="AB1097" i="8" s="1"/>
  <c r="N1098" i="2"/>
  <c r="AB1098" i="8" s="1"/>
  <c r="N1099" i="2"/>
  <c r="AB1099" i="8" s="1"/>
  <c r="N1100" i="2"/>
  <c r="AB1100" i="8" s="1"/>
  <c r="N1101" i="2"/>
  <c r="AB1101" i="8" s="1"/>
  <c r="N1102" i="2"/>
  <c r="AB1102" i="8" s="1"/>
  <c r="N1103" i="2"/>
  <c r="AB1103" i="8" s="1"/>
  <c r="N1104" i="2"/>
  <c r="AB1104" i="8" s="1"/>
  <c r="N1105" i="2"/>
  <c r="AB1105" i="8" s="1"/>
  <c r="N1106" i="2"/>
  <c r="AB1106" i="8" s="1"/>
  <c r="N1107" i="2"/>
  <c r="AB1107" i="8" s="1"/>
  <c r="N2" i="2"/>
  <c r="AB2" i="8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2" i="2"/>
  <c r="AW2" i="8" l="1"/>
  <c r="AC202" i="9"/>
  <c r="AE202" i="9"/>
  <c r="AU2" i="8"/>
  <c r="D23" i="2"/>
  <c r="D22" i="2"/>
  <c r="E23" i="2"/>
  <c r="E22" i="2"/>
  <c r="D21" i="2"/>
  <c r="D20" i="2"/>
  <c r="E20" i="2"/>
  <c r="E21" i="2"/>
  <c r="W3" i="2"/>
  <c r="W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2" i="2"/>
  <c r="U8" i="2" l="1"/>
  <c r="U11" i="2"/>
  <c r="U10" i="2"/>
  <c r="U9" i="2"/>
  <c r="E24" i="2"/>
  <c r="R805" i="2" s="1"/>
  <c r="R726" i="2"/>
  <c r="R843" i="2"/>
  <c r="R952" i="2"/>
  <c r="R189" i="2"/>
  <c r="R651" i="2"/>
  <c r="R848" i="2"/>
  <c r="R898" i="2"/>
  <c r="R503" i="2"/>
  <c r="R1093" i="2"/>
  <c r="R175" i="2"/>
  <c r="R590" i="2"/>
  <c r="R750" i="2"/>
  <c r="R646" i="2"/>
  <c r="R520" i="2"/>
  <c r="R771" i="2"/>
  <c r="R169" i="2"/>
  <c r="R74" i="2"/>
  <c r="R99" i="2"/>
  <c r="R29" i="2"/>
  <c r="R245" i="2"/>
  <c r="R326" i="2"/>
  <c r="R1089" i="2"/>
  <c r="R113" i="2"/>
  <c r="R625" i="2"/>
  <c r="R43" i="2"/>
  <c r="R443" i="2"/>
  <c r="R60" i="2"/>
  <c r="R174" i="2"/>
  <c r="R254" i="2"/>
  <c r="R970" i="2"/>
  <c r="K1046" i="2"/>
  <c r="K990" i="2"/>
  <c r="K926" i="2"/>
  <c r="K878" i="2"/>
  <c r="K814" i="2"/>
  <c r="K750" i="2"/>
  <c r="K694" i="2"/>
  <c r="K638" i="2"/>
  <c r="K582" i="2"/>
  <c r="K518" i="2"/>
  <c r="K454" i="2"/>
  <c r="K390" i="2"/>
  <c r="K302" i="2"/>
  <c r="K1069" i="2"/>
  <c r="K1037" i="2"/>
  <c r="K1005" i="2"/>
  <c r="K989" i="2"/>
  <c r="K973" i="2"/>
  <c r="K965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861" i="2"/>
  <c r="K853" i="2"/>
  <c r="K845" i="2"/>
  <c r="K837" i="2"/>
  <c r="K829" i="2"/>
  <c r="K821" i="2"/>
  <c r="K813" i="2"/>
  <c r="K805" i="2"/>
  <c r="K797" i="2"/>
  <c r="K789" i="2"/>
  <c r="K781" i="2"/>
  <c r="K773" i="2"/>
  <c r="K765" i="2"/>
  <c r="K757" i="2"/>
  <c r="K749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637" i="2"/>
  <c r="K629" i="2"/>
  <c r="K621" i="2"/>
  <c r="K613" i="2"/>
  <c r="K605" i="2"/>
  <c r="K597" i="2"/>
  <c r="K589" i="2"/>
  <c r="K581" i="2"/>
  <c r="K573" i="2"/>
  <c r="K565" i="2"/>
  <c r="K557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086" i="2"/>
  <c r="K1030" i="2"/>
  <c r="K974" i="2"/>
  <c r="K918" i="2"/>
  <c r="K862" i="2"/>
  <c r="K822" i="2"/>
  <c r="K766" i="2"/>
  <c r="K710" i="2"/>
  <c r="K662" i="2"/>
  <c r="K606" i="2"/>
  <c r="K550" i="2"/>
  <c r="K494" i="2"/>
  <c r="K430" i="2"/>
  <c r="K374" i="2"/>
  <c r="K334" i="2"/>
  <c r="K278" i="2"/>
  <c r="K230" i="2"/>
  <c r="K198" i="2"/>
  <c r="K166" i="2"/>
  <c r="K110" i="2"/>
  <c r="K78" i="2"/>
  <c r="K54" i="2"/>
  <c r="K22" i="2"/>
  <c r="K1085" i="2"/>
  <c r="K1045" i="2"/>
  <c r="K1013" i="2"/>
  <c r="K981" i="2"/>
  <c r="K1100" i="2"/>
  <c r="K1076" i="2"/>
  <c r="K1060" i="2"/>
  <c r="K1044" i="2"/>
  <c r="K1028" i="2"/>
  <c r="K1012" i="2"/>
  <c r="K996" i="2"/>
  <c r="K988" i="2"/>
  <c r="K980" i="2"/>
  <c r="K972" i="2"/>
  <c r="K964" i="2"/>
  <c r="K956" i="2"/>
  <c r="K948" i="2"/>
  <c r="K940" i="2"/>
  <c r="K932" i="2"/>
  <c r="K924" i="2"/>
  <c r="K916" i="2"/>
  <c r="K908" i="2"/>
  <c r="K900" i="2"/>
  <c r="K892" i="2"/>
  <c r="K884" i="2"/>
  <c r="K876" i="2"/>
  <c r="K868" i="2"/>
  <c r="K860" i="2"/>
  <c r="K852" i="2"/>
  <c r="K844" i="2"/>
  <c r="K836" i="2"/>
  <c r="K828" i="2"/>
  <c r="K820" i="2"/>
  <c r="K812" i="2"/>
  <c r="K804" i="2"/>
  <c r="K796" i="2"/>
  <c r="K788" i="2"/>
  <c r="K780" i="2"/>
  <c r="K772" i="2"/>
  <c r="K764" i="2"/>
  <c r="K756" i="2"/>
  <c r="K748" i="2"/>
  <c r="K740" i="2"/>
  <c r="K732" i="2"/>
  <c r="K724" i="2"/>
  <c r="K716" i="2"/>
  <c r="K708" i="2"/>
  <c r="K700" i="2"/>
  <c r="K692" i="2"/>
  <c r="K684" i="2"/>
  <c r="K676" i="2"/>
  <c r="K668" i="2"/>
  <c r="K660" i="2"/>
  <c r="K652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K548" i="2"/>
  <c r="K540" i="2"/>
  <c r="K532" i="2"/>
  <c r="K524" i="2"/>
  <c r="K516" i="2"/>
  <c r="K508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K1078" i="2"/>
  <c r="K1022" i="2"/>
  <c r="K966" i="2"/>
  <c r="K910" i="2"/>
  <c r="K854" i="2"/>
  <c r="K806" i="2"/>
  <c r="K758" i="2"/>
  <c r="K702" i="2"/>
  <c r="K646" i="2"/>
  <c r="K598" i="2"/>
  <c r="K542" i="2"/>
  <c r="K486" i="2"/>
  <c r="K438" i="2"/>
  <c r="K398" i="2"/>
  <c r="K342" i="2"/>
  <c r="K294" i="2"/>
  <c r="K254" i="2"/>
  <c r="K222" i="2"/>
  <c r="K190" i="2"/>
  <c r="K142" i="2"/>
  <c r="K118" i="2"/>
  <c r="K86" i="2"/>
  <c r="K62" i="2"/>
  <c r="K30" i="2"/>
  <c r="K1093" i="2"/>
  <c r="K1053" i="2"/>
  <c r="K1021" i="2"/>
  <c r="K997" i="2"/>
  <c r="B23" i="2"/>
  <c r="B22" i="2"/>
  <c r="K1092" i="2"/>
  <c r="K1084" i="2"/>
  <c r="K1068" i="2"/>
  <c r="K1052" i="2"/>
  <c r="K1036" i="2"/>
  <c r="K1020" i="2"/>
  <c r="K1004" i="2"/>
  <c r="K1107" i="2"/>
  <c r="K1099" i="2"/>
  <c r="K1091" i="2"/>
  <c r="K1083" i="2"/>
  <c r="K1075" i="2"/>
  <c r="K1067" i="2"/>
  <c r="K1059" i="2"/>
  <c r="K1051" i="2"/>
  <c r="K1043" i="2"/>
  <c r="K1035" i="2"/>
  <c r="K1027" i="2"/>
  <c r="K1019" i="2"/>
  <c r="K1011" i="2"/>
  <c r="K1003" i="2"/>
  <c r="K995" i="2"/>
  <c r="K987" i="2"/>
  <c r="K979" i="2"/>
  <c r="K971" i="2"/>
  <c r="K963" i="2"/>
  <c r="K955" i="2"/>
  <c r="K947" i="2"/>
  <c r="K939" i="2"/>
  <c r="K931" i="2"/>
  <c r="K923" i="2"/>
  <c r="K915" i="2"/>
  <c r="K907" i="2"/>
  <c r="K899" i="2"/>
  <c r="K891" i="2"/>
  <c r="K883" i="2"/>
  <c r="K875" i="2"/>
  <c r="K867" i="2"/>
  <c r="K859" i="2"/>
  <c r="K851" i="2"/>
  <c r="K843" i="2"/>
  <c r="K835" i="2"/>
  <c r="K827" i="2"/>
  <c r="K819" i="2"/>
  <c r="K811" i="2"/>
  <c r="K803" i="2"/>
  <c r="K795" i="2"/>
  <c r="K787" i="2"/>
  <c r="K779" i="2"/>
  <c r="K771" i="2"/>
  <c r="K763" i="2"/>
  <c r="K755" i="2"/>
  <c r="K747" i="2"/>
  <c r="K739" i="2"/>
  <c r="K731" i="2"/>
  <c r="K723" i="2"/>
  <c r="K715" i="2"/>
  <c r="K707" i="2"/>
  <c r="K699" i="2"/>
  <c r="K691" i="2"/>
  <c r="K683" i="2"/>
  <c r="K675" i="2"/>
  <c r="K667" i="2"/>
  <c r="K659" i="2"/>
  <c r="K651" i="2"/>
  <c r="K643" i="2"/>
  <c r="K635" i="2"/>
  <c r="K627" i="2"/>
  <c r="K619" i="2"/>
  <c r="K611" i="2"/>
  <c r="K603" i="2"/>
  <c r="K595" i="2"/>
  <c r="K587" i="2"/>
  <c r="K579" i="2"/>
  <c r="K571" i="2"/>
  <c r="K563" i="2"/>
  <c r="K555" i="2"/>
  <c r="K547" i="2"/>
  <c r="K539" i="2"/>
  <c r="K531" i="2"/>
  <c r="K523" i="2"/>
  <c r="K515" i="2"/>
  <c r="K507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31" i="2"/>
  <c r="K323" i="2"/>
  <c r="K315" i="2"/>
  <c r="K307" i="2"/>
  <c r="K299" i="2"/>
  <c r="K291" i="2"/>
  <c r="K283" i="2"/>
  <c r="K275" i="2"/>
  <c r="K267" i="2"/>
  <c r="K259" i="2"/>
  <c r="K251" i="2"/>
  <c r="K243" i="2"/>
  <c r="K235" i="2"/>
  <c r="K227" i="2"/>
  <c r="K219" i="2"/>
  <c r="K211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1070" i="2"/>
  <c r="K1006" i="2"/>
  <c r="K950" i="2"/>
  <c r="K886" i="2"/>
  <c r="K830" i="2"/>
  <c r="K774" i="2"/>
  <c r="K718" i="2"/>
  <c r="K654" i="2"/>
  <c r="K590" i="2"/>
  <c r="K534" i="2"/>
  <c r="K478" i="2"/>
  <c r="K422" i="2"/>
  <c r="K366" i="2"/>
  <c r="K326" i="2"/>
  <c r="K270" i="2"/>
  <c r="K246" i="2"/>
  <c r="K206" i="2"/>
  <c r="K158" i="2"/>
  <c r="K126" i="2"/>
  <c r="K94" i="2"/>
  <c r="K46" i="2"/>
  <c r="K14" i="2"/>
  <c r="K1077" i="2"/>
  <c r="K1029" i="2"/>
  <c r="K1098" i="2"/>
  <c r="K1074" i="2"/>
  <c r="K1058" i="2"/>
  <c r="K1042" i="2"/>
  <c r="K1026" i="2"/>
  <c r="K1010" i="2"/>
  <c r="K994" i="2"/>
  <c r="K978" i="2"/>
  <c r="K970" i="2"/>
  <c r="K962" i="2"/>
  <c r="K954" i="2"/>
  <c r="K946" i="2"/>
  <c r="K938" i="2"/>
  <c r="K930" i="2"/>
  <c r="K922" i="2"/>
  <c r="K914" i="2"/>
  <c r="K906" i="2"/>
  <c r="K898" i="2"/>
  <c r="K890" i="2"/>
  <c r="K882" i="2"/>
  <c r="K874" i="2"/>
  <c r="K866" i="2"/>
  <c r="K858" i="2"/>
  <c r="K850" i="2"/>
  <c r="K842" i="2"/>
  <c r="K834" i="2"/>
  <c r="K826" i="2"/>
  <c r="K818" i="2"/>
  <c r="K810" i="2"/>
  <c r="K802" i="2"/>
  <c r="K794" i="2"/>
  <c r="K786" i="2"/>
  <c r="K778" i="2"/>
  <c r="K770" i="2"/>
  <c r="K762" i="2"/>
  <c r="K754" i="2"/>
  <c r="K746" i="2"/>
  <c r="K738" i="2"/>
  <c r="K730" i="2"/>
  <c r="K722" i="2"/>
  <c r="K714" i="2"/>
  <c r="K706" i="2"/>
  <c r="K698" i="2"/>
  <c r="K690" i="2"/>
  <c r="K682" i="2"/>
  <c r="K674" i="2"/>
  <c r="K666" i="2"/>
  <c r="K658" i="2"/>
  <c r="K650" i="2"/>
  <c r="K642" i="2"/>
  <c r="K634" i="2"/>
  <c r="K626" i="2"/>
  <c r="K618" i="2"/>
  <c r="K610" i="2"/>
  <c r="K602" i="2"/>
  <c r="K594" i="2"/>
  <c r="K586" i="2"/>
  <c r="K578" i="2"/>
  <c r="K570" i="2"/>
  <c r="K562" i="2"/>
  <c r="K554" i="2"/>
  <c r="K546" i="2"/>
  <c r="K538" i="2"/>
  <c r="K530" i="2"/>
  <c r="K522" i="2"/>
  <c r="K514" i="2"/>
  <c r="K506" i="2"/>
  <c r="K498" i="2"/>
  <c r="K490" i="2"/>
  <c r="K482" i="2"/>
  <c r="K474" i="2"/>
  <c r="K466" i="2"/>
  <c r="K458" i="2"/>
  <c r="K450" i="2"/>
  <c r="K442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338" i="2"/>
  <c r="K330" i="2"/>
  <c r="K322" i="2"/>
  <c r="K314" i="2"/>
  <c r="K306" i="2"/>
  <c r="K298" i="2"/>
  <c r="K290" i="2"/>
  <c r="K282" i="2"/>
  <c r="K274" i="2"/>
  <c r="K266" i="2"/>
  <c r="K258" i="2"/>
  <c r="K250" i="2"/>
  <c r="K242" i="2"/>
  <c r="K234" i="2"/>
  <c r="K226" i="2"/>
  <c r="K218" i="2"/>
  <c r="K210" i="2"/>
  <c r="K202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1102" i="2"/>
  <c r="K1038" i="2"/>
  <c r="K982" i="2"/>
  <c r="K934" i="2"/>
  <c r="K870" i="2"/>
  <c r="K798" i="2"/>
  <c r="K742" i="2"/>
  <c r="K686" i="2"/>
  <c r="K630" i="2"/>
  <c r="K566" i="2"/>
  <c r="K510" i="2"/>
  <c r="K462" i="2"/>
  <c r="K382" i="2"/>
  <c r="K318" i="2"/>
  <c r="K262" i="2"/>
  <c r="K238" i="2"/>
  <c r="K214" i="2"/>
  <c r="K174" i="2"/>
  <c r="K134" i="2"/>
  <c r="K102" i="2"/>
  <c r="K70" i="2"/>
  <c r="K38" i="2"/>
  <c r="K6" i="2"/>
  <c r="K1101" i="2"/>
  <c r="K1061" i="2"/>
  <c r="K1106" i="2"/>
  <c r="K1090" i="2"/>
  <c r="K1082" i="2"/>
  <c r="K1066" i="2"/>
  <c r="K1050" i="2"/>
  <c r="K1034" i="2"/>
  <c r="K1018" i="2"/>
  <c r="K1002" i="2"/>
  <c r="K986" i="2"/>
  <c r="K1105" i="2"/>
  <c r="K1097" i="2"/>
  <c r="K1089" i="2"/>
  <c r="K1081" i="2"/>
  <c r="K1073" i="2"/>
  <c r="K1065" i="2"/>
  <c r="K1057" i="2"/>
  <c r="K1049" i="2"/>
  <c r="K1041" i="2"/>
  <c r="K1033" i="2"/>
  <c r="K1025" i="2"/>
  <c r="K1017" i="2"/>
  <c r="K1009" i="2"/>
  <c r="K1001" i="2"/>
  <c r="K993" i="2"/>
  <c r="K985" i="2"/>
  <c r="K977" i="2"/>
  <c r="K969" i="2"/>
  <c r="K961" i="2"/>
  <c r="K953" i="2"/>
  <c r="K945" i="2"/>
  <c r="K937" i="2"/>
  <c r="K929" i="2"/>
  <c r="K921" i="2"/>
  <c r="K913" i="2"/>
  <c r="K905" i="2"/>
  <c r="K897" i="2"/>
  <c r="K889" i="2"/>
  <c r="K881" i="2"/>
  <c r="K873" i="2"/>
  <c r="K865" i="2"/>
  <c r="K857" i="2"/>
  <c r="K849" i="2"/>
  <c r="K841" i="2"/>
  <c r="K833" i="2"/>
  <c r="K825" i="2"/>
  <c r="K817" i="2"/>
  <c r="K809" i="2"/>
  <c r="K801" i="2"/>
  <c r="K793" i="2"/>
  <c r="K785" i="2"/>
  <c r="K777" i="2"/>
  <c r="K769" i="2"/>
  <c r="K761" i="2"/>
  <c r="K753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641" i="2"/>
  <c r="K633" i="2"/>
  <c r="K625" i="2"/>
  <c r="K617" i="2"/>
  <c r="K609" i="2"/>
  <c r="K601" i="2"/>
  <c r="K593" i="2"/>
  <c r="K585" i="2"/>
  <c r="K577" i="2"/>
  <c r="K569" i="2"/>
  <c r="K561" i="2"/>
  <c r="K553" i="2"/>
  <c r="K545" i="2"/>
  <c r="K537" i="2"/>
  <c r="K529" i="2"/>
  <c r="K521" i="2"/>
  <c r="K513" i="2"/>
  <c r="K505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5" i="2"/>
  <c r="K257" i="2"/>
  <c r="K249" i="2"/>
  <c r="K241" i="2"/>
  <c r="K233" i="2"/>
  <c r="K225" i="2"/>
  <c r="K217" i="2"/>
  <c r="K209" i="2"/>
  <c r="K201" i="2"/>
  <c r="K193" i="2"/>
  <c r="K185" i="2"/>
  <c r="K177" i="2"/>
  <c r="K169" i="2"/>
  <c r="K161" i="2"/>
  <c r="K153" i="2"/>
  <c r="K145" i="2"/>
  <c r="K137" i="2"/>
  <c r="K129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1062" i="2"/>
  <c r="K1014" i="2"/>
  <c r="K958" i="2"/>
  <c r="K894" i="2"/>
  <c r="K838" i="2"/>
  <c r="K782" i="2"/>
  <c r="K726" i="2"/>
  <c r="K670" i="2"/>
  <c r="K614" i="2"/>
  <c r="K558" i="2"/>
  <c r="K502" i="2"/>
  <c r="K446" i="2"/>
  <c r="K406" i="2"/>
  <c r="K350" i="2"/>
  <c r="K286" i="2"/>
  <c r="K150" i="2"/>
  <c r="K1096" i="2"/>
  <c r="K1072" i="2"/>
  <c r="K1056" i="2"/>
  <c r="K1040" i="2"/>
  <c r="K1032" i="2"/>
  <c r="K1024" i="2"/>
  <c r="K1016" i="2"/>
  <c r="K1008" i="2"/>
  <c r="K1000" i="2"/>
  <c r="K992" i="2"/>
  <c r="K984" i="2"/>
  <c r="K976" i="2"/>
  <c r="K968" i="2"/>
  <c r="K960" i="2"/>
  <c r="K952" i="2"/>
  <c r="K944" i="2"/>
  <c r="K936" i="2"/>
  <c r="K928" i="2"/>
  <c r="K920" i="2"/>
  <c r="K912" i="2"/>
  <c r="K904" i="2"/>
  <c r="K896" i="2"/>
  <c r="K888" i="2"/>
  <c r="K880" i="2"/>
  <c r="K872" i="2"/>
  <c r="K864" i="2"/>
  <c r="K856" i="2"/>
  <c r="K848" i="2"/>
  <c r="K840" i="2"/>
  <c r="K832" i="2"/>
  <c r="K824" i="2"/>
  <c r="K816" i="2"/>
  <c r="K808" i="2"/>
  <c r="K800" i="2"/>
  <c r="K792" i="2"/>
  <c r="K784" i="2"/>
  <c r="K776" i="2"/>
  <c r="K768" i="2"/>
  <c r="K760" i="2"/>
  <c r="K752" i="2"/>
  <c r="K744" i="2"/>
  <c r="K736" i="2"/>
  <c r="K728" i="2"/>
  <c r="K720" i="2"/>
  <c r="K712" i="2"/>
  <c r="K704" i="2"/>
  <c r="K696" i="2"/>
  <c r="K688" i="2"/>
  <c r="K680" i="2"/>
  <c r="K672" i="2"/>
  <c r="K664" i="2"/>
  <c r="K656" i="2"/>
  <c r="K648" i="2"/>
  <c r="K640" i="2"/>
  <c r="K632" i="2"/>
  <c r="K624" i="2"/>
  <c r="K616" i="2"/>
  <c r="K608" i="2"/>
  <c r="K600" i="2"/>
  <c r="K592" i="2"/>
  <c r="K584" i="2"/>
  <c r="K576" i="2"/>
  <c r="K568" i="2"/>
  <c r="K560" i="2"/>
  <c r="K552" i="2"/>
  <c r="K544" i="2"/>
  <c r="K536" i="2"/>
  <c r="K528" i="2"/>
  <c r="K520" i="2"/>
  <c r="K512" i="2"/>
  <c r="K504" i="2"/>
  <c r="K496" i="2"/>
  <c r="K488" i="2"/>
  <c r="K480" i="2"/>
  <c r="K472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1094" i="2"/>
  <c r="K1054" i="2"/>
  <c r="K998" i="2"/>
  <c r="K942" i="2"/>
  <c r="K902" i="2"/>
  <c r="K846" i="2"/>
  <c r="K790" i="2"/>
  <c r="K734" i="2"/>
  <c r="K678" i="2"/>
  <c r="K622" i="2"/>
  <c r="K574" i="2"/>
  <c r="K526" i="2"/>
  <c r="K470" i="2"/>
  <c r="K414" i="2"/>
  <c r="K358" i="2"/>
  <c r="K310" i="2"/>
  <c r="K182" i="2"/>
  <c r="K1104" i="2"/>
  <c r="K1088" i="2"/>
  <c r="K1080" i="2"/>
  <c r="K1064" i="2"/>
  <c r="K1048" i="2"/>
  <c r="K1103" i="2"/>
  <c r="K1095" i="2"/>
  <c r="K1087" i="2"/>
  <c r="K1079" i="2"/>
  <c r="K1071" i="2"/>
  <c r="K1063" i="2"/>
  <c r="K1055" i="2"/>
  <c r="K1047" i="2"/>
  <c r="K1039" i="2"/>
  <c r="K1031" i="2"/>
  <c r="K1023" i="2"/>
  <c r="K1015" i="2"/>
  <c r="K1007" i="2"/>
  <c r="K999" i="2"/>
  <c r="K991" i="2"/>
  <c r="K983" i="2"/>
  <c r="K975" i="2"/>
  <c r="K967" i="2"/>
  <c r="K959" i="2"/>
  <c r="K951" i="2"/>
  <c r="K943" i="2"/>
  <c r="K935" i="2"/>
  <c r="K927" i="2"/>
  <c r="K919" i="2"/>
  <c r="K911" i="2"/>
  <c r="K903" i="2"/>
  <c r="K895" i="2"/>
  <c r="K887" i="2"/>
  <c r="K879" i="2"/>
  <c r="K871" i="2"/>
  <c r="K863" i="2"/>
  <c r="K855" i="2"/>
  <c r="K847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5" i="2"/>
  <c r="K687" i="2"/>
  <c r="K679" i="2"/>
  <c r="K671" i="2"/>
  <c r="K663" i="2"/>
  <c r="K655" i="2"/>
  <c r="K647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D24" i="2"/>
  <c r="Q914" i="2" s="1"/>
  <c r="AE914" i="8" s="1"/>
  <c r="K2" i="2"/>
  <c r="B21" i="2"/>
  <c r="B20" i="2"/>
  <c r="V3" i="2"/>
  <c r="V2" i="2"/>
  <c r="R936" i="2" l="1"/>
  <c r="R109" i="2"/>
  <c r="R82" i="2"/>
  <c r="R729" i="2"/>
  <c r="R268" i="2"/>
  <c r="R1002" i="2"/>
  <c r="R699" i="2"/>
  <c r="R1051" i="2"/>
  <c r="R1055" i="2"/>
  <c r="R915" i="2"/>
  <c r="R556" i="2"/>
  <c r="R415" i="2"/>
  <c r="R1052" i="2"/>
  <c r="R809" i="2"/>
  <c r="R958" i="2"/>
  <c r="R689" i="2"/>
  <c r="R592" i="2"/>
  <c r="R723" i="2"/>
  <c r="R1094" i="2"/>
  <c r="R135" i="2"/>
  <c r="R328" i="2"/>
  <c r="R264" i="2"/>
  <c r="R650" i="2"/>
  <c r="R801" i="2"/>
  <c r="R919" i="2"/>
  <c r="R1001" i="2"/>
  <c r="R485" i="2"/>
  <c r="R1082" i="2"/>
  <c r="R470" i="2"/>
  <c r="R1084" i="2"/>
  <c r="R395" i="2"/>
  <c r="R647" i="2"/>
  <c r="R910" i="2"/>
  <c r="R21" i="2"/>
  <c r="R275" i="2"/>
  <c r="R836" i="2"/>
  <c r="R581" i="2"/>
  <c r="R371" i="2"/>
  <c r="R369" i="2"/>
  <c r="R575" i="2"/>
  <c r="R412" i="2"/>
  <c r="R522" i="2"/>
  <c r="R543" i="2"/>
  <c r="R1027" i="2"/>
  <c r="R1064" i="2"/>
  <c r="R882" i="2"/>
  <c r="R927" i="2"/>
  <c r="R303" i="2"/>
  <c r="R900" i="2"/>
  <c r="R662" i="2"/>
  <c r="R1059" i="2"/>
  <c r="R504" i="2"/>
  <c r="R164" i="2"/>
  <c r="R1033" i="2"/>
  <c r="R800" i="2"/>
  <c r="R1056" i="2"/>
  <c r="R289" i="2"/>
  <c r="R1019" i="2"/>
  <c r="R261" i="2"/>
  <c r="R299" i="2"/>
  <c r="R177" i="2"/>
  <c r="R127" i="2"/>
  <c r="R340" i="2"/>
  <c r="R266" i="2"/>
  <c r="R607" i="2"/>
  <c r="R964" i="2"/>
  <c r="R256" i="2"/>
  <c r="R1074" i="2"/>
  <c r="R720" i="2"/>
  <c r="R495" i="2"/>
  <c r="R837" i="2"/>
  <c r="R247" i="2"/>
  <c r="R916" i="2"/>
  <c r="R773" i="2"/>
  <c r="R484" i="2"/>
  <c r="R978" i="2"/>
  <c r="R965" i="2"/>
  <c r="R990" i="2"/>
  <c r="R229" i="2"/>
  <c r="R769" i="2"/>
  <c r="R644" i="2"/>
  <c r="R530" i="2"/>
  <c r="R136" i="2"/>
  <c r="R158" i="2"/>
  <c r="R659" i="2"/>
  <c r="R10" i="2"/>
  <c r="R1057" i="2"/>
  <c r="R733" i="2"/>
  <c r="R231" i="2"/>
  <c r="R1043" i="2"/>
  <c r="R549" i="2"/>
  <c r="R1009" i="2"/>
  <c r="R766" i="2"/>
  <c r="R825" i="2"/>
  <c r="R853" i="2"/>
  <c r="R959" i="2"/>
  <c r="R573" i="2"/>
  <c r="R932" i="2"/>
  <c r="R976" i="2"/>
  <c r="R685" i="2"/>
  <c r="R473" i="2"/>
  <c r="R271" i="2"/>
  <c r="R500" i="2"/>
  <c r="R338" i="2"/>
  <c r="R1092" i="2"/>
  <c r="R653" i="2"/>
  <c r="R435" i="2"/>
  <c r="R553" i="2"/>
  <c r="R746" i="2"/>
  <c r="R1077" i="2"/>
  <c r="R295" i="2"/>
  <c r="R1060" i="2"/>
  <c r="R613" i="2"/>
  <c r="R826" i="2"/>
  <c r="R735" i="2"/>
  <c r="R889" i="2"/>
  <c r="R878" i="2"/>
  <c r="R760" i="2"/>
  <c r="R422" i="2"/>
  <c r="R701" i="2"/>
  <c r="R320" i="2"/>
  <c r="R935" i="2"/>
  <c r="R149" i="2"/>
  <c r="R430" i="2"/>
  <c r="R276" i="2"/>
  <c r="R210" i="2"/>
  <c r="R1011" i="2"/>
  <c r="R477" i="2"/>
  <c r="R227" i="2"/>
  <c r="R297" i="2"/>
  <c r="R874" i="2"/>
  <c r="R942" i="2"/>
  <c r="R487" i="2"/>
  <c r="R917" i="2"/>
  <c r="R334" i="2"/>
  <c r="R890" i="2"/>
  <c r="R776" i="2"/>
  <c r="R1017" i="2"/>
  <c r="R855" i="2"/>
  <c r="R920" i="2"/>
  <c r="R7" i="2"/>
  <c r="R1102" i="2"/>
  <c r="R1024" i="2"/>
  <c r="R95" i="2"/>
  <c r="R498" i="2"/>
  <c r="R611" i="2"/>
  <c r="R1105" i="2"/>
  <c r="R86" i="2"/>
  <c r="R348" i="2"/>
  <c r="R171" i="2"/>
  <c r="R18" i="2"/>
  <c r="R464" i="2"/>
  <c r="R399" i="2"/>
  <c r="R325" i="2"/>
  <c r="R124" i="2"/>
  <c r="R586" i="2"/>
  <c r="R425" i="2"/>
  <c r="R671" i="2"/>
  <c r="R691" i="2"/>
  <c r="R901" i="2"/>
  <c r="R480" i="2"/>
  <c r="R615" i="2"/>
  <c r="R787" i="2"/>
  <c r="R823" i="2"/>
  <c r="R142" i="2"/>
  <c r="R559" i="2"/>
  <c r="R883" i="2"/>
  <c r="R966" i="2"/>
  <c r="R119" i="2"/>
  <c r="R706" i="2"/>
  <c r="R765" i="2"/>
  <c r="R752" i="2"/>
  <c r="R896" i="2"/>
  <c r="R61" i="2"/>
  <c r="R391" i="2"/>
  <c r="R2" i="2"/>
  <c r="R712" i="2"/>
  <c r="R856" i="2"/>
  <c r="R992" i="2"/>
  <c r="R642" i="2"/>
  <c r="R532" i="2"/>
  <c r="R591" i="2"/>
  <c r="R405" i="2"/>
  <c r="R204" i="2"/>
  <c r="R594" i="2"/>
  <c r="R497" i="2"/>
  <c r="R788" i="2"/>
  <c r="R542" i="2"/>
  <c r="R173" i="2"/>
  <c r="R507" i="2"/>
  <c r="R394" i="2"/>
  <c r="R233" i="2"/>
  <c r="R929" i="2"/>
  <c r="R859" i="2"/>
  <c r="R838" i="2"/>
  <c r="R454" i="2"/>
  <c r="R873" i="2"/>
  <c r="R892" i="2"/>
  <c r="R528" i="2"/>
  <c r="R462" i="2"/>
  <c r="R817" i="2"/>
  <c r="R820" i="2"/>
  <c r="R1047" i="2"/>
  <c r="R311" i="2"/>
  <c r="R1090" i="2"/>
  <c r="R678" i="2"/>
  <c r="R693" i="2"/>
  <c r="R744" i="2"/>
  <c r="R317" i="2"/>
  <c r="R905" i="2"/>
  <c r="R702" i="2"/>
  <c r="R1053" i="2"/>
  <c r="R908" i="2"/>
  <c r="R749" i="2"/>
  <c r="R343" i="2"/>
  <c r="R924" i="2"/>
  <c r="R525" i="2"/>
  <c r="R725" i="2"/>
  <c r="R15" i="2"/>
  <c r="R181" i="2"/>
  <c r="R595" i="2"/>
  <c r="R466" i="2"/>
  <c r="R241" i="2"/>
  <c r="R930" i="2"/>
  <c r="R246" i="2"/>
  <c r="R564" i="2"/>
  <c r="R363" i="2"/>
  <c r="R138" i="2"/>
  <c r="R41" i="2"/>
  <c r="R682" i="2"/>
  <c r="R796" i="2"/>
  <c r="R703" i="2"/>
  <c r="R103" i="2"/>
  <c r="R690" i="2"/>
  <c r="R829" i="2"/>
  <c r="R312" i="2"/>
  <c r="R654" i="2"/>
  <c r="R762" i="2"/>
  <c r="R669" i="2"/>
  <c r="R512" i="2"/>
  <c r="R631" i="2"/>
  <c r="R803" i="2"/>
  <c r="R751" i="2"/>
  <c r="R686" i="2"/>
  <c r="R523" i="2"/>
  <c r="R294" i="2"/>
  <c r="R786" i="2"/>
  <c r="R1079" i="2"/>
  <c r="R887" i="2"/>
  <c r="R872" i="2"/>
  <c r="R608" i="2"/>
  <c r="R85" i="2"/>
  <c r="R403" i="2"/>
  <c r="R475" i="2"/>
  <c r="R511" i="2"/>
  <c r="R446" i="2"/>
  <c r="R819" i="2"/>
  <c r="R143" i="2"/>
  <c r="R661" i="2"/>
  <c r="R37" i="2"/>
  <c r="R132" i="2"/>
  <c r="R235" i="2"/>
  <c r="R402" i="2"/>
  <c r="R561" i="2"/>
  <c r="R49" i="2"/>
  <c r="R763" i="2"/>
  <c r="R255" i="2"/>
  <c r="R70" i="2"/>
  <c r="R101" i="2"/>
  <c r="R196" i="2"/>
  <c r="R291" i="2"/>
  <c r="R458" i="2"/>
  <c r="R617" i="2"/>
  <c r="R105" i="2"/>
  <c r="R737" i="2"/>
  <c r="R810" i="2"/>
  <c r="R947" i="2"/>
  <c r="R821" i="2"/>
  <c r="R815" i="2"/>
  <c r="R1104" i="2"/>
  <c r="R359" i="2"/>
  <c r="R1065" i="2"/>
  <c r="R955" i="2"/>
  <c r="R997" i="2"/>
  <c r="R680" i="2"/>
  <c r="R78" i="2"/>
  <c r="R47" i="2"/>
  <c r="R753" i="2"/>
  <c r="R1018" i="2"/>
  <c r="R988" i="2"/>
  <c r="R1070" i="2"/>
  <c r="R352" i="2"/>
  <c r="R375" i="2"/>
  <c r="R1081" i="2"/>
  <c r="R979" i="2"/>
  <c r="R933" i="2"/>
  <c r="R696" i="2"/>
  <c r="R1029" i="2"/>
  <c r="R272" i="2"/>
  <c r="R100" i="2"/>
  <c r="R509" i="2"/>
  <c r="R199" i="2"/>
  <c r="R850" i="2"/>
  <c r="R957" i="2"/>
  <c r="R728" i="2"/>
  <c r="R687" i="2"/>
  <c r="R779" i="2"/>
  <c r="R862" i="2"/>
  <c r="R871" i="2"/>
  <c r="R219" i="2"/>
  <c r="R347" i="2"/>
  <c r="R562" i="2"/>
  <c r="R457" i="2"/>
  <c r="R265" i="2"/>
  <c r="R794" i="2"/>
  <c r="R558" i="2"/>
  <c r="R493" i="2"/>
  <c r="R572" i="2"/>
  <c r="R667" i="2"/>
  <c r="R107" i="2"/>
  <c r="R274" i="2"/>
  <c r="R433" i="2"/>
  <c r="R376" i="2"/>
  <c r="R778" i="2"/>
  <c r="R670" i="2"/>
  <c r="R565" i="2"/>
  <c r="R636" i="2"/>
  <c r="R52" i="2"/>
  <c r="R163" i="2"/>
  <c r="R330" i="2"/>
  <c r="R489" i="2"/>
  <c r="R351" i="2"/>
  <c r="R865" i="2"/>
  <c r="R938" i="2"/>
  <c r="R708" i="2"/>
  <c r="R989" i="2"/>
  <c r="R368" i="2"/>
  <c r="R518" i="2"/>
  <c r="R551" i="2"/>
  <c r="R818" i="2"/>
  <c r="R724" i="2"/>
  <c r="R846" i="2"/>
  <c r="R536" i="2"/>
  <c r="R206" i="2"/>
  <c r="R239" i="2"/>
  <c r="R945" i="2"/>
  <c r="R707" i="2"/>
  <c r="R757" i="2"/>
  <c r="R943" i="2"/>
  <c r="R534" i="2"/>
  <c r="R567" i="2"/>
  <c r="R834" i="2"/>
  <c r="R740" i="2"/>
  <c r="R774" i="2"/>
  <c r="R624" i="2"/>
  <c r="R782" i="2"/>
  <c r="R72" i="2"/>
  <c r="R356" i="2"/>
  <c r="R38" i="2"/>
  <c r="R519" i="2"/>
  <c r="R827" i="2"/>
  <c r="R902" i="2"/>
  <c r="R56" i="2"/>
  <c r="R1087" i="2"/>
  <c r="R907" i="2"/>
  <c r="R400" i="2"/>
  <c r="R688" i="2"/>
  <c r="R417" i="2"/>
  <c r="R601" i="2"/>
  <c r="R1032" i="2"/>
  <c r="R287" i="2"/>
  <c r="R934" i="2"/>
  <c r="R921" i="2"/>
  <c r="R342" i="2"/>
  <c r="R333" i="2"/>
  <c r="R428" i="2"/>
  <c r="R515" i="2"/>
  <c r="R658" i="2"/>
  <c r="R146" i="2"/>
  <c r="R305" i="2"/>
  <c r="R830" i="2"/>
  <c r="R913" i="2"/>
  <c r="R414" i="2"/>
  <c r="R397" i="2"/>
  <c r="R492" i="2"/>
  <c r="R579" i="2"/>
  <c r="R35" i="2"/>
  <c r="R202" i="2"/>
  <c r="R361" i="2"/>
  <c r="R479" i="2"/>
  <c r="R993" i="2"/>
  <c r="R1066" i="2"/>
  <c r="R884" i="2"/>
  <c r="R742" i="2"/>
  <c r="R544" i="2"/>
  <c r="R39" i="2"/>
  <c r="R745" i="2"/>
  <c r="R946" i="2"/>
  <c r="R980" i="2"/>
  <c r="R727" i="2"/>
  <c r="R296" i="2"/>
  <c r="R398" i="2"/>
  <c r="R431" i="2"/>
  <c r="R1073" i="2"/>
  <c r="R963" i="2"/>
  <c r="R1013" i="2"/>
  <c r="R584" i="2"/>
  <c r="R55" i="2"/>
  <c r="R761" i="2"/>
  <c r="R962" i="2"/>
  <c r="R996" i="2"/>
  <c r="R1086" i="2"/>
  <c r="R32" i="2"/>
  <c r="R759" i="2"/>
  <c r="R331" i="2"/>
  <c r="R612" i="2"/>
  <c r="R358" i="2"/>
  <c r="R777" i="2"/>
  <c r="R995" i="2"/>
  <c r="R879" i="2"/>
  <c r="R797" i="2"/>
  <c r="R440" i="2"/>
  <c r="R1037" i="2"/>
  <c r="R8" i="2"/>
  <c r="R383" i="2"/>
  <c r="R527" i="2"/>
  <c r="R1025" i="2"/>
  <c r="R198" i="2"/>
  <c r="R220" i="2"/>
  <c r="R716" i="2"/>
  <c r="R854" i="2"/>
  <c r="R784" i="2"/>
  <c r="R783" i="2"/>
  <c r="R704" i="2"/>
  <c r="R683" i="2"/>
  <c r="R941" i="2"/>
  <c r="R1063" i="2"/>
  <c r="R718" i="2"/>
  <c r="R318" i="2"/>
  <c r="R404" i="2"/>
  <c r="R578" i="2"/>
  <c r="R161" i="2"/>
  <c r="R215" i="2"/>
  <c r="R620" i="2"/>
  <c r="R19" i="2"/>
  <c r="R345" i="2"/>
  <c r="R335" i="2"/>
  <c r="R316" i="2"/>
  <c r="R242" i="2"/>
  <c r="R692" i="2"/>
  <c r="R285" i="2"/>
  <c r="R131" i="2"/>
  <c r="R201" i="2"/>
  <c r="R190" i="2"/>
  <c r="R387" i="2"/>
  <c r="R844" i="2"/>
  <c r="R1046" i="2"/>
  <c r="R208" i="2"/>
  <c r="R847" i="2"/>
  <c r="R488" i="2"/>
  <c r="R811" i="2"/>
  <c r="R1069" i="2"/>
  <c r="R792" i="2"/>
  <c r="R772" i="2"/>
  <c r="R238" i="2"/>
  <c r="R260" i="2"/>
  <c r="R514" i="2"/>
  <c r="R33" i="2"/>
  <c r="R390" i="2"/>
  <c r="R468" i="2"/>
  <c r="R570" i="2"/>
  <c r="R153" i="2"/>
  <c r="R494" i="2"/>
  <c r="R244" i="2"/>
  <c r="R50" i="2"/>
  <c r="R858" i="2"/>
  <c r="R213" i="2"/>
  <c r="R618" i="2"/>
  <c r="R960" i="2"/>
  <c r="R110" i="2"/>
  <c r="R59" i="2"/>
  <c r="R711" i="2"/>
  <c r="R128" i="2"/>
  <c r="R975" i="2"/>
  <c r="R120" i="2"/>
  <c r="R1067" i="2"/>
  <c r="R758" i="2"/>
  <c r="R384" i="2"/>
  <c r="R755" i="2"/>
  <c r="R150" i="2"/>
  <c r="R116" i="2"/>
  <c r="R258" i="2"/>
  <c r="R1012" i="2"/>
  <c r="R222" i="2"/>
  <c r="R252" i="2"/>
  <c r="R506" i="2"/>
  <c r="R89" i="2"/>
  <c r="R214" i="2"/>
  <c r="R627" i="2"/>
  <c r="R657" i="2"/>
  <c r="R655" i="2"/>
  <c r="R596" i="2"/>
  <c r="R554" i="2"/>
  <c r="R868" i="2"/>
  <c r="R429" i="2"/>
  <c r="R610" i="2"/>
  <c r="R1100" i="2"/>
  <c r="R839" i="2"/>
  <c r="R912" i="2"/>
  <c r="R928" i="2"/>
  <c r="R880" i="2"/>
  <c r="R684" i="2"/>
  <c r="R886" i="2"/>
  <c r="R832" i="2"/>
  <c r="R922" i="2"/>
  <c r="R469" i="2"/>
  <c r="R643" i="2"/>
  <c r="R130" i="2"/>
  <c r="R731" i="2"/>
  <c r="R134" i="2"/>
  <c r="R180" i="2"/>
  <c r="R314" i="2"/>
  <c r="R799" i="2"/>
  <c r="R126" i="2"/>
  <c r="R411" i="2"/>
  <c r="R401" i="2"/>
  <c r="R471" i="2"/>
  <c r="R380" i="2"/>
  <c r="R298" i="2"/>
  <c r="R1091" i="2"/>
  <c r="R205" i="2"/>
  <c r="R226" i="2"/>
  <c r="R781" i="2"/>
  <c r="R1095" i="2"/>
  <c r="R392" i="2"/>
  <c r="R184" i="2"/>
  <c r="R48" i="2"/>
  <c r="R748" i="2"/>
  <c r="R1014" i="2"/>
  <c r="R864" i="2"/>
  <c r="R1049" i="2"/>
  <c r="R309" i="2"/>
  <c r="R427" i="2"/>
  <c r="R66" i="2"/>
  <c r="R1058" i="2"/>
  <c r="R541" i="2"/>
  <c r="R28" i="2"/>
  <c r="R186" i="2"/>
  <c r="R700" i="2"/>
  <c r="R453" i="2"/>
  <c r="R339" i="2"/>
  <c r="R209" i="2"/>
  <c r="R606" i="2"/>
  <c r="R308" i="2"/>
  <c r="R106" i="2"/>
  <c r="R977" i="2"/>
  <c r="R516" i="2"/>
  <c r="R385" i="2"/>
  <c r="R909" i="2"/>
  <c r="R416" i="2"/>
  <c r="R734" i="2"/>
  <c r="R632" i="2"/>
  <c r="R616" i="2"/>
  <c r="R1004" i="2"/>
  <c r="R679" i="2"/>
  <c r="R216" i="2"/>
  <c r="R535" i="2"/>
  <c r="R237" i="2"/>
  <c r="R355" i="2"/>
  <c r="R545" i="2"/>
  <c r="R730" i="2"/>
  <c r="R373" i="2"/>
  <c r="R419" i="2"/>
  <c r="R58" i="2"/>
  <c r="R923" i="2"/>
  <c r="R221" i="2"/>
  <c r="R75" i="2"/>
  <c r="R145" i="2"/>
  <c r="R286" i="2"/>
  <c r="R12" i="2"/>
  <c r="R42" i="2"/>
  <c r="R463" i="2"/>
  <c r="R300" i="2"/>
  <c r="R257" i="2"/>
  <c r="R603" i="2"/>
  <c r="R377" i="2"/>
  <c r="R447" i="2"/>
  <c r="R133" i="2"/>
  <c r="R482" i="2"/>
  <c r="R197" i="2"/>
  <c r="R98" i="2"/>
  <c r="R6" i="2"/>
  <c r="R566" i="2"/>
  <c r="R1015" i="2"/>
  <c r="R248" i="2"/>
  <c r="R167" i="2"/>
  <c r="R681" i="2"/>
  <c r="R754" i="2"/>
  <c r="R867" i="2"/>
  <c r="R741" i="2"/>
  <c r="R1062" i="2"/>
  <c r="R456" i="2"/>
  <c r="R14" i="2"/>
  <c r="R526" i="2"/>
  <c r="R367" i="2"/>
  <c r="R881" i="2"/>
  <c r="R954" i="2"/>
  <c r="R732" i="2"/>
  <c r="R925" i="2"/>
  <c r="R831" i="2"/>
  <c r="R360" i="2"/>
  <c r="R183" i="2"/>
  <c r="R697" i="2"/>
  <c r="R770" i="2"/>
  <c r="R891" i="2"/>
  <c r="R677" i="2"/>
  <c r="R974" i="2"/>
  <c r="R888" i="2"/>
  <c r="R861" i="2"/>
  <c r="R1071" i="2"/>
  <c r="R656" i="2"/>
  <c r="R228" i="2"/>
  <c r="R445" i="2"/>
  <c r="R550" i="2"/>
  <c r="R713" i="2"/>
  <c r="R1106" i="2"/>
  <c r="R789" i="2"/>
  <c r="R288" i="2"/>
  <c r="R1028" i="2"/>
  <c r="R991" i="2"/>
  <c r="R768" i="2"/>
  <c r="R972" i="2"/>
  <c r="R982" i="2"/>
  <c r="R1008" i="2"/>
  <c r="R824" i="2"/>
  <c r="R1103" i="2"/>
  <c r="R16" i="2"/>
  <c r="R552" i="2"/>
  <c r="R876" i="2"/>
  <c r="R822" i="2"/>
  <c r="R1088" i="2"/>
  <c r="R24" i="2"/>
  <c r="R721" i="2"/>
  <c r="R645" i="2"/>
  <c r="R332" i="2"/>
  <c r="R91" i="2"/>
  <c r="R673" i="2"/>
  <c r="R931" i="2"/>
  <c r="R630" i="2"/>
  <c r="R157" i="2"/>
  <c r="R563" i="2"/>
  <c r="R442" i="2"/>
  <c r="R217" i="2"/>
  <c r="R663" i="2"/>
  <c r="R293" i="2"/>
  <c r="R483" i="2"/>
  <c r="R114" i="2"/>
  <c r="R981" i="2"/>
  <c r="R374" i="2"/>
  <c r="R452" i="2"/>
  <c r="R3" i="2"/>
  <c r="R329" i="2"/>
  <c r="R639" i="2"/>
  <c r="R277" i="2"/>
  <c r="R467" i="2"/>
  <c r="R34" i="2"/>
  <c r="R364" i="2"/>
  <c r="R193" i="2"/>
  <c r="R284" i="2"/>
  <c r="R1038" i="2"/>
  <c r="R280" i="2"/>
  <c r="R582" i="2"/>
  <c r="R423" i="2"/>
  <c r="R937" i="2"/>
  <c r="R1010" i="2"/>
  <c r="R804" i="2"/>
  <c r="R1085" i="2"/>
  <c r="R1023" i="2"/>
  <c r="R421" i="2"/>
  <c r="R270" i="2"/>
  <c r="R111" i="2"/>
  <c r="R623" i="2"/>
  <c r="R698" i="2"/>
  <c r="R795" i="2"/>
  <c r="R1076" i="2"/>
  <c r="R870" i="2"/>
  <c r="R736" i="2"/>
  <c r="R598" i="2"/>
  <c r="R439" i="2"/>
  <c r="R953" i="2"/>
  <c r="R1026" i="2"/>
  <c r="R828" i="2"/>
  <c r="R1021" i="2"/>
  <c r="R951" i="2"/>
  <c r="R560" i="2"/>
  <c r="R998" i="2"/>
  <c r="R944" i="2"/>
  <c r="R587" i="2"/>
  <c r="R676" i="2"/>
  <c r="R166" i="2"/>
  <c r="R263" i="2"/>
  <c r="R722" i="2"/>
  <c r="R764" i="2"/>
  <c r="R1006" i="2"/>
  <c r="R968" i="2"/>
  <c r="R710" i="2"/>
  <c r="R904" i="2"/>
  <c r="R1035" i="2"/>
  <c r="R973" i="2"/>
  <c r="R967" i="2"/>
  <c r="R648" i="2"/>
  <c r="R719" i="2"/>
  <c r="R224" i="2"/>
  <c r="R808" i="2"/>
  <c r="R939" i="2"/>
  <c r="R813" i="2"/>
  <c r="R807" i="2"/>
  <c r="R1016" i="2"/>
  <c r="R987" i="2"/>
  <c r="R510" i="2"/>
  <c r="R165" i="2"/>
  <c r="R499" i="2"/>
  <c r="R386" i="2"/>
  <c r="R225" i="2"/>
  <c r="R857" i="2"/>
  <c r="R54" i="2"/>
  <c r="R324" i="2"/>
  <c r="R147" i="2"/>
  <c r="R665" i="2"/>
  <c r="R956" i="2"/>
  <c r="R302" i="2"/>
  <c r="R388" i="2"/>
  <c r="R626" i="2"/>
  <c r="R273" i="2"/>
  <c r="R833" i="2"/>
  <c r="R357" i="2"/>
  <c r="R547" i="2"/>
  <c r="R170" i="2"/>
  <c r="R893" i="2"/>
  <c r="R278" i="2"/>
  <c r="R372" i="2"/>
  <c r="R546" i="2"/>
  <c r="R129" i="2"/>
  <c r="R121" i="2"/>
  <c r="R407" i="2"/>
  <c r="R282" i="2"/>
  <c r="R151" i="2"/>
  <c r="R451" i="2"/>
  <c r="R218" i="2"/>
  <c r="R321" i="2"/>
  <c r="R162" i="2"/>
  <c r="R674" i="2"/>
  <c r="R539" i="2"/>
  <c r="R444" i="2"/>
  <c r="R349" i="2"/>
  <c r="R366" i="2"/>
  <c r="R793" i="2"/>
  <c r="R304" i="2"/>
  <c r="R393" i="2"/>
  <c r="R234" i="2"/>
  <c r="R67" i="2"/>
  <c r="R619" i="2"/>
  <c r="R524" i="2"/>
  <c r="R437" i="2"/>
  <c r="R478" i="2"/>
  <c r="R985" i="2"/>
  <c r="R695" i="2"/>
  <c r="R337" i="2"/>
  <c r="R178" i="2"/>
  <c r="R11" i="2"/>
  <c r="R555" i="2"/>
  <c r="R460" i="2"/>
  <c r="R365" i="2"/>
  <c r="R382" i="2"/>
  <c r="R849" i="2"/>
  <c r="R1061" i="2"/>
  <c r="R281" i="2"/>
  <c r="R122" i="2"/>
  <c r="R634" i="2"/>
  <c r="R491" i="2"/>
  <c r="R396" i="2"/>
  <c r="R301" i="2"/>
  <c r="R310" i="2"/>
  <c r="R705" i="2"/>
  <c r="R756" i="2"/>
  <c r="R353" i="2"/>
  <c r="R194" i="2"/>
  <c r="R27" i="2"/>
  <c r="R571" i="2"/>
  <c r="R476" i="2"/>
  <c r="R389" i="2"/>
  <c r="R406" i="2"/>
  <c r="R897" i="2"/>
  <c r="R1044" i="2"/>
  <c r="R64" i="2"/>
  <c r="R344" i="2"/>
  <c r="R743" i="2"/>
  <c r="R694" i="2"/>
  <c r="R1068" i="2"/>
  <c r="R1003" i="2"/>
  <c r="R168" i="2"/>
  <c r="R448" i="2"/>
  <c r="R840" i="2"/>
  <c r="R472" i="2"/>
  <c r="R1054" i="2"/>
  <c r="R104" i="2"/>
  <c r="R336" i="2"/>
  <c r="R1031" i="2"/>
  <c r="R918" i="2"/>
  <c r="R845" i="2"/>
  <c r="R780" i="2"/>
  <c r="R715" i="2"/>
  <c r="R192" i="2"/>
  <c r="R791" i="2"/>
  <c r="R885" i="2"/>
  <c r="R96" i="2"/>
  <c r="R816" i="2"/>
  <c r="R806" i="2"/>
  <c r="R1020" i="2"/>
  <c r="R739" i="2"/>
  <c r="R1097" i="2"/>
  <c r="R583" i="2"/>
  <c r="R71" i="2"/>
  <c r="R230" i="2"/>
  <c r="R381" i="2"/>
  <c r="R548" i="2"/>
  <c r="R36" i="2"/>
  <c r="R40" i="2"/>
  <c r="R240" i="2"/>
  <c r="R894" i="2"/>
  <c r="R802" i="2"/>
  <c r="R117" i="2"/>
  <c r="R262" i="2"/>
  <c r="R961" i="2"/>
  <c r="R449" i="2"/>
  <c r="R290" i="2"/>
  <c r="R123" i="2"/>
  <c r="R4" i="2"/>
  <c r="R588" i="2"/>
  <c r="R517" i="2"/>
  <c r="R574" i="2"/>
  <c r="R842" i="2"/>
  <c r="R9" i="2"/>
  <c r="R521" i="2"/>
  <c r="R362" i="2"/>
  <c r="R195" i="2"/>
  <c r="R84" i="2"/>
  <c r="R668" i="2"/>
  <c r="R605" i="2"/>
  <c r="R63" i="2"/>
  <c r="R1034" i="2"/>
  <c r="R160" i="2"/>
  <c r="R465" i="2"/>
  <c r="R306" i="2"/>
  <c r="R139" i="2"/>
  <c r="R20" i="2"/>
  <c r="R604" i="2"/>
  <c r="R533" i="2"/>
  <c r="R622" i="2"/>
  <c r="R714" i="2"/>
  <c r="R496" i="2"/>
  <c r="R409" i="2"/>
  <c r="R250" i="2"/>
  <c r="R83" i="2"/>
  <c r="R635" i="2"/>
  <c r="R540" i="2"/>
  <c r="R461" i="2"/>
  <c r="R502" i="2"/>
  <c r="R1041" i="2"/>
  <c r="R895" i="2"/>
  <c r="R481" i="2"/>
  <c r="R322" i="2"/>
  <c r="R155" i="2"/>
  <c r="R44" i="2"/>
  <c r="R628" i="2"/>
  <c r="R557" i="2"/>
  <c r="R638" i="2"/>
  <c r="R738" i="2"/>
  <c r="R1048" i="2"/>
  <c r="R424" i="2"/>
  <c r="R640" i="2"/>
  <c r="R1078" i="2"/>
  <c r="R1005" i="2"/>
  <c r="R940" i="2"/>
  <c r="R875" i="2"/>
  <c r="R1096" i="2"/>
  <c r="R984" i="2"/>
  <c r="R664" i="2"/>
  <c r="R1039" i="2"/>
  <c r="R926" i="2"/>
  <c r="R432" i="2"/>
  <c r="R600" i="2"/>
  <c r="R903" i="2"/>
  <c r="R790" i="2"/>
  <c r="R717" i="2"/>
  <c r="R1099" i="2"/>
  <c r="R80" i="2"/>
  <c r="R408" i="2"/>
  <c r="R1022" i="2"/>
  <c r="R709" i="2"/>
  <c r="R152" i="2"/>
  <c r="R983" i="2"/>
  <c r="R1045" i="2"/>
  <c r="R852" i="2"/>
  <c r="R1042" i="2"/>
  <c r="R969" i="2"/>
  <c r="R455" i="2"/>
  <c r="R614" i="2"/>
  <c r="R102" i="2"/>
  <c r="R253" i="2"/>
  <c r="R420" i="2"/>
  <c r="R346" i="2"/>
  <c r="R94" i="2"/>
  <c r="R666" i="2"/>
  <c r="R232" i="2"/>
  <c r="R513" i="2"/>
  <c r="R354" i="2"/>
  <c r="R187" i="2"/>
  <c r="R76" i="2"/>
  <c r="R660" i="2"/>
  <c r="R597" i="2"/>
  <c r="R31" i="2"/>
  <c r="R994" i="2"/>
  <c r="R73" i="2"/>
  <c r="R585" i="2"/>
  <c r="R426" i="2"/>
  <c r="R259" i="2"/>
  <c r="R156" i="2"/>
  <c r="R69" i="2"/>
  <c r="R30" i="2"/>
  <c r="R191" i="2"/>
  <c r="R899" i="2"/>
  <c r="R17" i="2"/>
  <c r="R529" i="2"/>
  <c r="R370" i="2"/>
  <c r="R203" i="2"/>
  <c r="R92" i="2"/>
  <c r="R5" i="2"/>
  <c r="R621" i="2"/>
  <c r="R79" i="2"/>
  <c r="R866" i="2"/>
  <c r="R1040" i="2"/>
  <c r="R23" i="2"/>
  <c r="R1075" i="2"/>
  <c r="R531" i="2"/>
  <c r="R65" i="2"/>
  <c r="R577" i="2"/>
  <c r="R418" i="2"/>
  <c r="R251" i="2"/>
  <c r="R148" i="2"/>
  <c r="R53" i="2"/>
  <c r="R22" i="2"/>
  <c r="R159" i="2"/>
  <c r="R851" i="2"/>
  <c r="R137" i="2"/>
  <c r="R649" i="2"/>
  <c r="R490" i="2"/>
  <c r="R323" i="2"/>
  <c r="R236" i="2"/>
  <c r="R141" i="2"/>
  <c r="R118" i="2"/>
  <c r="R319" i="2"/>
  <c r="R1107" i="2"/>
  <c r="R81" i="2"/>
  <c r="R593" i="2"/>
  <c r="R434" i="2"/>
  <c r="R267" i="2"/>
  <c r="R172" i="2"/>
  <c r="R77" i="2"/>
  <c r="R46" i="2"/>
  <c r="R207" i="2"/>
  <c r="R1050" i="2"/>
  <c r="R25" i="2"/>
  <c r="R537" i="2"/>
  <c r="R378" i="2"/>
  <c r="R211" i="2"/>
  <c r="R108" i="2"/>
  <c r="R13" i="2"/>
  <c r="R629" i="2"/>
  <c r="R87" i="2"/>
  <c r="R906" i="2"/>
  <c r="R97" i="2"/>
  <c r="R609" i="2"/>
  <c r="R450" i="2"/>
  <c r="R283" i="2"/>
  <c r="R188" i="2"/>
  <c r="R93" i="2"/>
  <c r="R62" i="2"/>
  <c r="R223" i="2"/>
  <c r="R1098" i="2"/>
  <c r="R200" i="2"/>
  <c r="R568" i="2"/>
  <c r="R999" i="2"/>
  <c r="R950" i="2"/>
  <c r="R877" i="2"/>
  <c r="R812" i="2"/>
  <c r="R747" i="2"/>
  <c r="R176" i="2"/>
  <c r="R144" i="2"/>
  <c r="R1072" i="2"/>
  <c r="R911" i="2"/>
  <c r="R798" i="2"/>
  <c r="R1080" i="2"/>
  <c r="R576" i="2"/>
  <c r="R775" i="2"/>
  <c r="R1101" i="2"/>
  <c r="R1036" i="2"/>
  <c r="R971" i="2"/>
  <c r="R112" i="2"/>
  <c r="R88" i="2"/>
  <c r="R814" i="2"/>
  <c r="R948" i="2"/>
  <c r="R1000" i="2"/>
  <c r="R767" i="2"/>
  <c r="R869" i="2"/>
  <c r="R1083" i="2"/>
  <c r="R914" i="2"/>
  <c r="R841" i="2"/>
  <c r="R327" i="2"/>
  <c r="R486" i="2"/>
  <c r="R637" i="2"/>
  <c r="R125" i="2"/>
  <c r="R292" i="2"/>
  <c r="R459" i="2"/>
  <c r="R672" i="2"/>
  <c r="R863" i="2"/>
  <c r="R949" i="2"/>
  <c r="R569" i="2"/>
  <c r="R315" i="2"/>
  <c r="R641" i="2"/>
  <c r="R341" i="2"/>
  <c r="R986" i="2"/>
  <c r="Q194" i="2"/>
  <c r="AE194" i="8" s="1"/>
  <c r="Q837" i="2"/>
  <c r="AE837" i="8" s="1"/>
  <c r="Q477" i="2"/>
  <c r="AE477" i="8" s="1"/>
  <c r="Q43" i="2"/>
  <c r="AE43" i="8" s="1"/>
  <c r="Q294" i="2"/>
  <c r="AE294" i="8" s="1"/>
  <c r="Q82" i="2"/>
  <c r="AE82" i="8" s="1"/>
  <c r="R154" i="2"/>
  <c r="R602" i="2"/>
  <c r="R379" i="2"/>
  <c r="R212" i="2"/>
  <c r="R45" i="2"/>
  <c r="R589" i="2"/>
  <c r="R501" i="2"/>
  <c r="Q769" i="2"/>
  <c r="AE769" i="8" s="1"/>
  <c r="AF98" i="9" s="1"/>
  <c r="Q352" i="2"/>
  <c r="AE352" i="8" s="1"/>
  <c r="Q522" i="2"/>
  <c r="AE522" i="8" s="1"/>
  <c r="R438" i="2"/>
  <c r="R1030" i="2"/>
  <c r="R313" i="2"/>
  <c r="R90" i="2"/>
  <c r="R538" i="2"/>
  <c r="R307" i="2"/>
  <c r="R140" i="2"/>
  <c r="R652" i="2"/>
  <c r="R580" i="2"/>
  <c r="Q585" i="2"/>
  <c r="AE585" i="8" s="1"/>
  <c r="Q554" i="2"/>
  <c r="AE554" i="8" s="1"/>
  <c r="Q249" i="2"/>
  <c r="AE249" i="8" s="1"/>
  <c r="R413" i="2"/>
  <c r="R785" i="2"/>
  <c r="R1007" i="2"/>
  <c r="R249" i="2"/>
  <c r="R26" i="2"/>
  <c r="R474" i="2"/>
  <c r="R243" i="2"/>
  <c r="R68" i="2"/>
  <c r="R675" i="2"/>
  <c r="Q841" i="2"/>
  <c r="AE841" i="8" s="1"/>
  <c r="Q935" i="2"/>
  <c r="AE935" i="8" s="1"/>
  <c r="Q757" i="2"/>
  <c r="AE757" i="8" s="1"/>
  <c r="AF31" i="9" s="1"/>
  <c r="R508" i="2"/>
  <c r="R350" i="2"/>
  <c r="R599" i="2"/>
  <c r="R860" i="2"/>
  <c r="R185" i="2"/>
  <c r="R633" i="2"/>
  <c r="R410" i="2"/>
  <c r="R179" i="2"/>
  <c r="R115" i="2"/>
  <c r="Q655" i="2"/>
  <c r="AE655" i="8" s="1"/>
  <c r="Q713" i="2"/>
  <c r="AE713" i="8" s="1"/>
  <c r="AF68" i="9" s="1"/>
  <c r="Q908" i="2"/>
  <c r="AE908" i="8" s="1"/>
  <c r="Q450" i="2"/>
  <c r="AE450" i="8" s="1"/>
  <c r="Q521" i="2"/>
  <c r="AE521" i="8" s="1"/>
  <c r="Q1077" i="2"/>
  <c r="AE1077" i="8" s="1"/>
  <c r="Q942" i="2"/>
  <c r="AE942" i="8" s="1"/>
  <c r="R51" i="2"/>
  <c r="R436" i="2"/>
  <c r="R269" i="2"/>
  <c r="R182" i="2"/>
  <c r="R279" i="2"/>
  <c r="R835" i="2"/>
  <c r="R57" i="2"/>
  <c r="R505" i="2"/>
  <c r="R441" i="2"/>
  <c r="Q681" i="2"/>
  <c r="AE681" i="8" s="1"/>
  <c r="Q595" i="2"/>
  <c r="AE595" i="8" s="1"/>
  <c r="Q692" i="2"/>
  <c r="AE692" i="8" s="1"/>
  <c r="AF3" i="9" s="1"/>
  <c r="Q21" i="2"/>
  <c r="AE21" i="8" s="1"/>
  <c r="Q28" i="2"/>
  <c r="AE28" i="8" s="1"/>
  <c r="Q124" i="2"/>
  <c r="AE124" i="8" s="1"/>
  <c r="Q683" i="2"/>
  <c r="AE683" i="8" s="1"/>
  <c r="Q340" i="2"/>
  <c r="AE340" i="8" s="1"/>
  <c r="Q436" i="2"/>
  <c r="AE436" i="8" s="1"/>
  <c r="Q330" i="2"/>
  <c r="AE330" i="8" s="1"/>
  <c r="Q362" i="2"/>
  <c r="AE362" i="8" s="1"/>
  <c r="Q24" i="2"/>
  <c r="AE24" i="8" s="1"/>
  <c r="Q689" i="2"/>
  <c r="AE689" i="8" s="1"/>
  <c r="Q803" i="2"/>
  <c r="AE803" i="8" s="1"/>
  <c r="AF69" i="9" s="1"/>
  <c r="Q862" i="2"/>
  <c r="AE862" i="8" s="1"/>
  <c r="Q1061" i="2"/>
  <c r="AE1061" i="8" s="1"/>
  <c r="Q496" i="2"/>
  <c r="AE496" i="8" s="1"/>
  <c r="Q898" i="2"/>
  <c r="AE898" i="8" s="1"/>
  <c r="Q968" i="2"/>
  <c r="AE968" i="8" s="1"/>
  <c r="AF102" i="9" s="1"/>
  <c r="Q482" i="2"/>
  <c r="AE482" i="8" s="1"/>
  <c r="Q423" i="2"/>
  <c r="AE423" i="8" s="1"/>
  <c r="Q557" i="2"/>
  <c r="AE557" i="8" s="1"/>
  <c r="Q904" i="2"/>
  <c r="AE904" i="8" s="1"/>
  <c r="AF190" i="9" s="1"/>
  <c r="Q770" i="2"/>
  <c r="AE770" i="8" s="1"/>
  <c r="AF121" i="9" s="1"/>
  <c r="Q291" i="2"/>
  <c r="AE291" i="8" s="1"/>
  <c r="Q761" i="2"/>
  <c r="AE761" i="8" s="1"/>
  <c r="AF9" i="9" s="1"/>
  <c r="Q912" i="2"/>
  <c r="AE912" i="8" s="1"/>
  <c r="Q509" i="2"/>
  <c r="AE509" i="8" s="1"/>
  <c r="Q840" i="2"/>
  <c r="AE840" i="8" s="1"/>
  <c r="Q533" i="2"/>
  <c r="AE533" i="8" s="1"/>
  <c r="Q400" i="2"/>
  <c r="AE400" i="8" s="1"/>
  <c r="AF9" i="6" s="1"/>
  <c r="Q47" i="2"/>
  <c r="AE47" i="8" s="1"/>
  <c r="Q301" i="2"/>
  <c r="AE301" i="8" s="1"/>
  <c r="Q1057" i="2"/>
  <c r="AE1057" i="8" s="1"/>
  <c r="Q843" i="2"/>
  <c r="AE843" i="8" s="1"/>
  <c r="Q952" i="2"/>
  <c r="AE952" i="8" s="1"/>
  <c r="AF183" i="9" s="1"/>
  <c r="Q1056" i="2"/>
  <c r="AE1056" i="8" s="1"/>
  <c r="Q5" i="2"/>
  <c r="AE5" i="8" s="1"/>
  <c r="Q636" i="2"/>
  <c r="AE636" i="8" s="1"/>
  <c r="Q152" i="2"/>
  <c r="AE152" i="8" s="1"/>
  <c r="Q114" i="2"/>
  <c r="AE114" i="8" s="1"/>
  <c r="Q148" i="2"/>
  <c r="AE148" i="8" s="1"/>
  <c r="Q1064" i="2"/>
  <c r="AE1064" i="8" s="1"/>
  <c r="Q215" i="2"/>
  <c r="AE215" i="8" s="1"/>
  <c r="Q664" i="2"/>
  <c r="AE664" i="8" s="1"/>
  <c r="Q323" i="2"/>
  <c r="AE323" i="8" s="1"/>
  <c r="Q938" i="2"/>
  <c r="AE938" i="8" s="1"/>
  <c r="Q331" i="2"/>
  <c r="AE331" i="8" s="1"/>
  <c r="Q48" i="2"/>
  <c r="AE48" i="8" s="1"/>
  <c r="Q1000" i="2"/>
  <c r="AE1000" i="8" s="1"/>
  <c r="Q1090" i="2"/>
  <c r="AE1090" i="8" s="1"/>
  <c r="Q555" i="2"/>
  <c r="AE555" i="8" s="1"/>
  <c r="Q220" i="2"/>
  <c r="AE220" i="8" s="1"/>
  <c r="Q378" i="2"/>
  <c r="AE378" i="8" s="1"/>
  <c r="Q1041" i="2"/>
  <c r="AE1041" i="8" s="1"/>
  <c r="Q1015" i="2"/>
  <c r="AE1015" i="8" s="1"/>
  <c r="Q473" i="2"/>
  <c r="AE473" i="8" s="1"/>
  <c r="Q1039" i="2"/>
  <c r="AE1039" i="8" s="1"/>
  <c r="B24" i="2"/>
  <c r="O83" i="2" s="1"/>
  <c r="AC83" i="8" s="1"/>
  <c r="Q932" i="2"/>
  <c r="AE932" i="8" s="1"/>
  <c r="Q383" i="2"/>
  <c r="AE383" i="8" s="1"/>
  <c r="Q239" i="2"/>
  <c r="AE239" i="8" s="1"/>
  <c r="Q71" i="2"/>
  <c r="AE71" i="8" s="1"/>
  <c r="Q263" i="2"/>
  <c r="AE263" i="8" s="1"/>
  <c r="Q127" i="2"/>
  <c r="AE127" i="8" s="1"/>
  <c r="Q1043" i="2"/>
  <c r="AE1043" i="8" s="1"/>
  <c r="Q922" i="2"/>
  <c r="AE922" i="8" s="1"/>
  <c r="Q1026" i="2"/>
  <c r="AE1026" i="8" s="1"/>
  <c r="Q280" i="2"/>
  <c r="AE280" i="8" s="1"/>
  <c r="Q290" i="2"/>
  <c r="AE290" i="8" s="1"/>
  <c r="Q556" i="2"/>
  <c r="AE556" i="8" s="1"/>
  <c r="Q758" i="2"/>
  <c r="AE758" i="8" s="1"/>
  <c r="AF75" i="9" s="1"/>
  <c r="Q343" i="2"/>
  <c r="AE343" i="8" s="1"/>
  <c r="Q105" i="2"/>
  <c r="AE105" i="8" s="1"/>
  <c r="Q715" i="2"/>
  <c r="AE715" i="8" s="1"/>
  <c r="AF23" i="9" s="1"/>
  <c r="Q964" i="2"/>
  <c r="AE964" i="8" s="1"/>
  <c r="AF51" i="9" s="1"/>
  <c r="Q276" i="2"/>
  <c r="AE276" i="8" s="1"/>
  <c r="Q600" i="2"/>
  <c r="AE600" i="8" s="1"/>
  <c r="Q970" i="2"/>
  <c r="AE970" i="8" s="1"/>
  <c r="AF155" i="9" s="1"/>
  <c r="Q774" i="2"/>
  <c r="AE774" i="8" s="1"/>
  <c r="AF160" i="9" s="1"/>
  <c r="Q620" i="2"/>
  <c r="AE620" i="8" s="1"/>
  <c r="Q197" i="2"/>
  <c r="AE197" i="8" s="1"/>
  <c r="Q890" i="2"/>
  <c r="AE890" i="8" s="1"/>
  <c r="AF149" i="9" s="1"/>
  <c r="Q94" i="2"/>
  <c r="AE94" i="8" s="1"/>
  <c r="Q702" i="2"/>
  <c r="AE702" i="8" s="1"/>
  <c r="AF48" i="9" s="1"/>
  <c r="Q90" i="2"/>
  <c r="AE90" i="8" s="1"/>
  <c r="Q438" i="2"/>
  <c r="AE438" i="8" s="1"/>
  <c r="U3" i="2"/>
  <c r="Q748" i="2"/>
  <c r="AE748" i="8" s="1"/>
  <c r="AF111" i="9" s="1"/>
  <c r="Q711" i="2"/>
  <c r="AE711" i="8" s="1"/>
  <c r="AF27" i="9" s="1"/>
  <c r="Q575" i="2"/>
  <c r="AE575" i="8" s="1"/>
  <c r="Q767" i="2"/>
  <c r="AE767" i="8" s="1"/>
  <c r="AF185" i="9" s="1"/>
  <c r="Q623" i="2"/>
  <c r="AE623" i="8" s="1"/>
  <c r="Q455" i="2"/>
  <c r="AE455" i="8" s="1"/>
  <c r="Q495" i="2"/>
  <c r="AE495" i="8" s="1"/>
  <c r="Q327" i="2"/>
  <c r="AE327" i="8" s="1"/>
  <c r="Q15" i="2"/>
  <c r="AE15" i="8" s="1"/>
  <c r="Q568" i="2"/>
  <c r="AE568" i="8" s="1"/>
  <c r="Q458" i="2"/>
  <c r="AE458" i="8" s="1"/>
  <c r="Q756" i="2"/>
  <c r="AE756" i="8" s="1"/>
  <c r="AF20" i="9" s="1"/>
  <c r="Q630" i="2"/>
  <c r="AE630" i="8" s="1"/>
  <c r="Q471" i="2"/>
  <c r="AE471" i="8" s="1"/>
  <c r="Q273" i="2"/>
  <c r="AE273" i="8" s="1"/>
  <c r="Q252" i="2"/>
  <c r="AE252" i="8" s="1"/>
  <c r="Q159" i="2"/>
  <c r="AE159" i="8" s="1"/>
  <c r="Q141" i="2"/>
  <c r="AE141" i="8" s="1"/>
  <c r="Q385" i="2"/>
  <c r="AE385" i="8" s="1"/>
  <c r="Q996" i="2"/>
  <c r="AE996" i="8" s="1"/>
  <c r="Q375" i="2"/>
  <c r="AE375" i="8" s="1"/>
  <c r="Q485" i="2"/>
  <c r="AE485" i="8" s="1"/>
  <c r="Q999" i="2"/>
  <c r="AE999" i="8" s="1"/>
  <c r="Q507" i="2"/>
  <c r="AE507" i="8" s="1"/>
  <c r="Q1014" i="2"/>
  <c r="AE1014" i="8" s="1"/>
  <c r="Q954" i="2"/>
  <c r="AE954" i="8" s="1"/>
  <c r="AF186" i="9" s="1"/>
  <c r="Q602" i="2"/>
  <c r="AE602" i="8" s="1"/>
  <c r="Q387" i="2"/>
  <c r="AE387" i="8" s="1"/>
  <c r="Q169" i="2"/>
  <c r="AE169" i="8" s="1"/>
  <c r="Q1076" i="2"/>
  <c r="AE1076" i="8" s="1"/>
  <c r="Q899" i="2"/>
  <c r="AE899" i="8" s="1"/>
  <c r="Q742" i="2"/>
  <c r="AE742" i="8" s="1"/>
  <c r="AF99" i="9" s="1"/>
  <c r="Q102" i="2"/>
  <c r="AE102" i="8" s="1"/>
  <c r="Q975" i="2"/>
  <c r="AE975" i="8" s="1"/>
  <c r="AF180" i="9" s="1"/>
  <c r="Q469" i="2"/>
  <c r="AE469" i="8" s="1"/>
  <c r="Q868" i="2"/>
  <c r="AE868" i="8" s="1"/>
  <c r="Q356" i="2"/>
  <c r="AE356" i="8" s="1"/>
  <c r="Q667" i="2"/>
  <c r="AE667" i="8" s="1"/>
  <c r="Q155" i="2"/>
  <c r="AE155" i="8" s="1"/>
  <c r="Q538" i="2"/>
  <c r="AE538" i="8" s="1"/>
  <c r="Q26" i="2"/>
  <c r="AE26" i="8" s="1"/>
  <c r="Q409" i="2"/>
  <c r="AE409" i="8" s="1"/>
  <c r="Q776" i="2"/>
  <c r="AE776" i="8" s="1"/>
  <c r="AF85" i="9" s="1"/>
  <c r="Q518" i="2"/>
  <c r="AE518" i="8" s="1"/>
  <c r="Q726" i="2"/>
  <c r="AE726" i="8" s="1"/>
  <c r="Q534" i="2"/>
  <c r="AE534" i="8" s="1"/>
  <c r="Q939" i="2"/>
  <c r="AE939" i="8" s="1"/>
  <c r="Q1006" i="2"/>
  <c r="AE1006" i="8" s="1"/>
  <c r="Q278" i="2"/>
  <c r="AE278" i="8" s="1"/>
  <c r="Q951" i="2"/>
  <c r="AE951" i="8" s="1"/>
  <c r="Q445" i="2"/>
  <c r="AE445" i="8" s="1"/>
  <c r="Q844" i="2"/>
  <c r="AE844" i="8" s="1"/>
  <c r="Q332" i="2"/>
  <c r="AE332" i="8" s="1"/>
  <c r="Q707" i="2"/>
  <c r="AE707" i="8" s="1"/>
  <c r="AF36" i="9" s="1"/>
  <c r="Q1021" i="2"/>
  <c r="AE1021" i="8" s="1"/>
  <c r="Q558" i="2"/>
  <c r="AE558" i="8" s="1"/>
  <c r="Q1074" i="2"/>
  <c r="AE1074" i="8" s="1"/>
  <c r="Q977" i="2"/>
  <c r="AE977" i="8" s="1"/>
  <c r="AF101" i="9" s="1"/>
  <c r="Q750" i="2"/>
  <c r="AE750" i="8" s="1"/>
  <c r="AF59" i="9" s="1"/>
  <c r="Q693" i="2"/>
  <c r="AE693" i="8" s="1"/>
  <c r="AF64" i="9" s="1"/>
  <c r="Q181" i="2"/>
  <c r="AE181" i="8" s="1"/>
  <c r="Q580" i="2"/>
  <c r="AE580" i="8" s="1"/>
  <c r="Q68" i="2"/>
  <c r="AE68" i="8" s="1"/>
  <c r="Q443" i="2"/>
  <c r="AE443" i="8" s="1"/>
  <c r="Q826" i="2"/>
  <c r="AE826" i="8" s="1"/>
  <c r="AF63" i="9" s="1"/>
  <c r="Q314" i="2"/>
  <c r="AE314" i="8" s="1"/>
  <c r="Q697" i="2"/>
  <c r="AE697" i="8" s="1"/>
  <c r="AF103" i="9" s="1"/>
  <c r="Q185" i="2"/>
  <c r="AE185" i="8" s="1"/>
  <c r="Q552" i="2"/>
  <c r="AE552" i="8" s="1"/>
  <c r="Q1035" i="2"/>
  <c r="AE1035" i="8" s="1"/>
  <c r="Q1033" i="2"/>
  <c r="AE1033" i="8" s="1"/>
  <c r="Q909" i="2"/>
  <c r="AE909" i="8" s="1"/>
  <c r="Q93" i="2"/>
  <c r="AE93" i="8" s="1"/>
  <c r="Q116" i="2"/>
  <c r="AE116" i="8" s="1"/>
  <c r="Q203" i="2"/>
  <c r="AE203" i="8" s="1"/>
  <c r="Q434" i="2"/>
  <c r="AE434" i="8" s="1"/>
  <c r="Q854" i="2"/>
  <c r="AE854" i="8" s="1"/>
  <c r="Q994" i="2"/>
  <c r="AE994" i="8" s="1"/>
  <c r="Q582" i="2"/>
  <c r="AE582" i="8" s="1"/>
  <c r="Q389" i="2"/>
  <c r="AE389" i="8" s="1"/>
  <c r="AF16" i="6" s="1"/>
  <c r="Q508" i="2"/>
  <c r="AE508" i="8" s="1"/>
  <c r="Q459" i="2"/>
  <c r="AE459" i="8" s="1"/>
  <c r="Q682" i="2"/>
  <c r="AE682" i="8" s="1"/>
  <c r="Q913" i="2"/>
  <c r="AE913" i="8" s="1"/>
  <c r="Q233" i="2"/>
  <c r="AE233" i="8" s="1"/>
  <c r="Q464" i="2"/>
  <c r="AE464" i="8" s="1"/>
  <c r="Q823" i="2"/>
  <c r="AE823" i="8" s="1"/>
  <c r="AF17" i="9" s="1"/>
  <c r="Q311" i="2"/>
  <c r="AE311" i="8" s="1"/>
  <c r="Q1020" i="2"/>
  <c r="AE1020" i="8" s="1"/>
  <c r="Q986" i="2"/>
  <c r="AE986" i="8" s="1"/>
  <c r="AF80" i="9" s="1"/>
  <c r="Q470" i="2"/>
  <c r="AE470" i="8" s="1"/>
  <c r="Q365" i="2"/>
  <c r="AE365" i="8" s="1"/>
  <c r="Q500" i="2"/>
  <c r="AE500" i="8" s="1"/>
  <c r="Q435" i="2"/>
  <c r="AE435" i="8" s="1"/>
  <c r="Q674" i="2"/>
  <c r="AE674" i="8" s="1"/>
  <c r="Q670" i="2"/>
  <c r="AE670" i="8" s="1"/>
  <c r="Q838" i="2"/>
  <c r="AE838" i="8" s="1"/>
  <c r="Q1078" i="2"/>
  <c r="AE1078" i="8" s="1"/>
  <c r="Q461" i="2"/>
  <c r="AE461" i="8" s="1"/>
  <c r="Q596" i="2"/>
  <c r="AE596" i="8" s="1"/>
  <c r="Q531" i="2"/>
  <c r="AE531" i="8" s="1"/>
  <c r="Q746" i="2"/>
  <c r="AE746" i="8" s="1"/>
  <c r="AF13" i="9" s="1"/>
  <c r="Q66" i="2"/>
  <c r="AE66" i="8" s="1"/>
  <c r="Q297" i="2"/>
  <c r="AE297" i="8" s="1"/>
  <c r="Q512" i="2"/>
  <c r="AE512" i="8" s="1"/>
  <c r="Q871" i="2"/>
  <c r="AE871" i="8" s="1"/>
  <c r="AF126" i="9" s="1"/>
  <c r="Q359" i="2"/>
  <c r="AE359" i="8" s="1"/>
  <c r="Q949" i="2"/>
  <c r="AE949" i="8" s="1"/>
  <c r="Q710" i="2"/>
  <c r="AE710" i="8" s="1"/>
  <c r="AF7" i="9" s="1"/>
  <c r="Q926" i="2"/>
  <c r="AE926" i="8" s="1"/>
  <c r="Q861" i="2"/>
  <c r="AE861" i="8" s="1"/>
  <c r="Q37" i="2"/>
  <c r="AE37" i="8" s="1"/>
  <c r="Q172" i="2"/>
  <c r="AE172" i="8" s="1"/>
  <c r="Q243" i="2"/>
  <c r="AE243" i="8" s="1"/>
  <c r="Q394" i="2"/>
  <c r="AE394" i="8" s="1"/>
  <c r="AF8" i="6" s="1"/>
  <c r="Q625" i="2"/>
  <c r="AE625" i="8" s="1"/>
  <c r="Q848" i="2"/>
  <c r="AE848" i="8" s="1"/>
  <c r="Q232" i="2"/>
  <c r="AE232" i="8" s="1"/>
  <c r="Q607" i="2"/>
  <c r="AE607" i="8" s="1"/>
  <c r="Q95" i="2"/>
  <c r="AE95" i="8" s="1"/>
  <c r="Q446" i="2"/>
  <c r="AE446" i="8" s="1"/>
  <c r="Q686" i="2"/>
  <c r="AE686" i="8" s="1"/>
  <c r="Q918" i="2"/>
  <c r="AE918" i="8" s="1"/>
  <c r="Q429" i="2"/>
  <c r="AE429" i="8" s="1"/>
  <c r="Q564" i="2"/>
  <c r="AE564" i="8" s="1"/>
  <c r="Q611" i="2"/>
  <c r="AE611" i="8" s="1"/>
  <c r="Q810" i="2"/>
  <c r="AE810" i="8" s="1"/>
  <c r="AF67" i="9" s="1"/>
  <c r="Q130" i="2"/>
  <c r="AE130" i="8" s="1"/>
  <c r="Q361" i="2"/>
  <c r="AE361" i="8" s="1"/>
  <c r="Q576" i="2"/>
  <c r="AE576" i="8" s="1"/>
  <c r="Q32" i="2"/>
  <c r="AE32" i="8" s="1"/>
  <c r="Q407" i="2"/>
  <c r="AE407" i="8" s="1"/>
  <c r="Q933" i="2"/>
  <c r="AE933" i="8" s="1"/>
  <c r="Q542" i="2"/>
  <c r="AE542" i="8" s="1"/>
  <c r="Q126" i="2"/>
  <c r="AE126" i="8" s="1"/>
  <c r="Q733" i="2"/>
  <c r="AE733" i="8" s="1"/>
  <c r="AF169" i="9" s="1"/>
  <c r="Q860" i="2"/>
  <c r="AE860" i="8" s="1"/>
  <c r="Q44" i="2"/>
  <c r="AE44" i="8" s="1"/>
  <c r="Q139" i="2"/>
  <c r="AE139" i="8" s="1"/>
  <c r="Q370" i="2"/>
  <c r="AE370" i="8" s="1"/>
  <c r="Q609" i="2"/>
  <c r="AE609" i="8" s="1"/>
  <c r="Q824" i="2"/>
  <c r="AE824" i="8" s="1"/>
  <c r="AF107" i="9" s="1"/>
  <c r="Q216" i="2"/>
  <c r="AE216" i="8" s="1"/>
  <c r="Q591" i="2"/>
  <c r="AE591" i="8" s="1"/>
  <c r="Q79" i="2"/>
  <c r="AE79" i="8" s="1"/>
  <c r="Q299" i="2"/>
  <c r="AE299" i="8" s="1"/>
  <c r="Q560" i="2"/>
  <c r="AE560" i="8" s="1"/>
  <c r="Q175" i="2"/>
  <c r="AE175" i="8" s="1"/>
  <c r="Q817" i="2"/>
  <c r="AE817" i="8" s="1"/>
  <c r="AF73" i="9" s="1"/>
  <c r="Q8" i="2"/>
  <c r="AE8" i="8" s="1"/>
  <c r="Q454" i="2"/>
  <c r="AE454" i="8" s="1"/>
  <c r="Q561" i="2"/>
  <c r="AE561" i="8" s="1"/>
  <c r="Q639" i="2"/>
  <c r="AE639" i="8" s="1"/>
  <c r="Q613" i="2"/>
  <c r="AE613" i="8" s="1"/>
  <c r="Q305" i="2"/>
  <c r="AE305" i="8" s="1"/>
  <c r="Q447" i="2"/>
  <c r="AE447" i="8" s="1"/>
  <c r="Q618" i="2"/>
  <c r="AE618" i="8" s="1"/>
  <c r="Q472" i="2"/>
  <c r="AE472" i="8" s="1"/>
  <c r="Q374" i="2"/>
  <c r="AE374" i="8" s="1"/>
  <c r="Q481" i="2"/>
  <c r="AE481" i="8" s="1"/>
  <c r="Q751" i="2"/>
  <c r="AE751" i="8" s="1"/>
  <c r="AF21" i="9" s="1"/>
  <c r="Q852" i="2"/>
  <c r="AE852" i="8" s="1"/>
  <c r="Q225" i="2"/>
  <c r="AE225" i="8" s="1"/>
  <c r="Q559" i="2"/>
  <c r="AE559" i="8" s="1"/>
  <c r="Q649" i="2"/>
  <c r="AE649" i="8" s="1"/>
  <c r="Q998" i="2"/>
  <c r="AE998" i="8" s="1"/>
  <c r="Q1012" i="2"/>
  <c r="AE1012" i="8" s="1"/>
  <c r="Q1094" i="2"/>
  <c r="AE1094" i="8" s="1"/>
  <c r="Q286" i="2"/>
  <c r="AE286" i="8" s="1"/>
  <c r="Q1072" i="2"/>
  <c r="AE1072" i="8" s="1"/>
  <c r="Q911" i="2"/>
  <c r="AE911" i="8" s="1"/>
  <c r="Q405" i="2"/>
  <c r="AE405" i="8" s="1"/>
  <c r="Q804" i="2"/>
  <c r="AE804" i="8" s="1"/>
  <c r="AF137" i="9" s="1"/>
  <c r="Q292" i="2"/>
  <c r="AE292" i="8" s="1"/>
  <c r="Q603" i="2"/>
  <c r="AE603" i="8" s="1"/>
  <c r="Q91" i="2"/>
  <c r="AE91" i="8" s="1"/>
  <c r="Q474" i="2"/>
  <c r="AE474" i="8" s="1"/>
  <c r="Q857" i="2"/>
  <c r="AE857" i="8" s="1"/>
  <c r="AF32" i="9" s="1"/>
  <c r="Q345" i="2"/>
  <c r="AE345" i="8" s="1"/>
  <c r="Q712" i="2"/>
  <c r="AE712" i="8" s="1"/>
  <c r="AF90" i="9" s="1"/>
  <c r="Q1045" i="2"/>
  <c r="AE1045" i="8" s="1"/>
  <c r="Q254" i="2"/>
  <c r="AE254" i="8" s="1"/>
  <c r="Q1052" i="2"/>
  <c r="AE1052" i="8" s="1"/>
  <c r="Q875" i="2"/>
  <c r="AE875" i="8" s="1"/>
  <c r="Q566" i="2"/>
  <c r="AE566" i="8" s="1"/>
  <c r="Q1048" i="2"/>
  <c r="AE1048" i="8" s="1"/>
  <c r="Q893" i="2"/>
  <c r="AE893" i="8" s="1"/>
  <c r="AF192" i="9" s="1"/>
  <c r="Q381" i="2"/>
  <c r="AE381" i="8" s="1"/>
  <c r="Q780" i="2"/>
  <c r="AE780" i="8" s="1"/>
  <c r="AF179" i="9" s="1"/>
  <c r="Q268" i="2"/>
  <c r="AE268" i="8" s="1"/>
  <c r="Q643" i="2"/>
  <c r="AE643" i="8" s="1"/>
  <c r="Q957" i="2"/>
  <c r="AE957" i="8" s="1"/>
  <c r="AF197" i="9" s="1"/>
  <c r="Q1059" i="2"/>
  <c r="AE1059" i="8" s="1"/>
  <c r="Q1010" i="2"/>
  <c r="AE1010" i="8" s="1"/>
  <c r="Q1102" i="2"/>
  <c r="AE1102" i="8" s="1"/>
  <c r="Q318" i="2"/>
  <c r="AE318" i="8" s="1"/>
  <c r="Q629" i="2"/>
  <c r="AE629" i="8" s="1"/>
  <c r="Q117" i="2"/>
  <c r="AE117" i="8" s="1"/>
  <c r="Q516" i="2"/>
  <c r="AE516" i="8" s="1"/>
  <c r="Q4" i="2"/>
  <c r="AE4" i="8" s="1"/>
  <c r="Q379" i="2"/>
  <c r="AE379" i="8" s="1"/>
  <c r="Q762" i="2"/>
  <c r="AE762" i="8" s="1"/>
  <c r="AF24" i="9" s="1"/>
  <c r="Q250" i="2"/>
  <c r="AE250" i="8" s="1"/>
  <c r="Q633" i="2"/>
  <c r="AE633" i="8" s="1"/>
  <c r="Q121" i="2"/>
  <c r="AE121" i="8" s="1"/>
  <c r="Q734" i="2"/>
  <c r="AE734" i="8" s="1"/>
  <c r="AF194" i="9" s="1"/>
  <c r="Q923" i="2"/>
  <c r="AE923" i="8" s="1"/>
  <c r="Q937" i="2"/>
  <c r="AE937" i="8" s="1"/>
  <c r="Q805" i="2"/>
  <c r="AE805" i="8" s="1"/>
  <c r="AF114" i="9" s="1"/>
  <c r="Q828" i="2"/>
  <c r="AE828" i="8" s="1"/>
  <c r="AF54" i="9" s="1"/>
  <c r="Q20" i="2"/>
  <c r="AE20" i="8" s="1"/>
  <c r="Q115" i="2"/>
  <c r="AE115" i="8" s="1"/>
  <c r="Q354" i="2"/>
  <c r="AE354" i="8" s="1"/>
  <c r="Q1028" i="2"/>
  <c r="AE1028" i="8" s="1"/>
  <c r="Q1054" i="2"/>
  <c r="AE1054" i="8" s="1"/>
  <c r="Q1095" i="2"/>
  <c r="AE1095" i="8" s="1"/>
  <c r="Q285" i="2"/>
  <c r="AE285" i="8" s="1"/>
  <c r="Q412" i="2"/>
  <c r="AE412" i="8" s="1"/>
  <c r="Q363" i="2"/>
  <c r="AE363" i="8" s="1"/>
  <c r="Q594" i="2"/>
  <c r="AE594" i="8" s="1"/>
  <c r="Q833" i="2"/>
  <c r="AE833" i="8" s="1"/>
  <c r="Q145" i="2"/>
  <c r="AE145" i="8" s="1"/>
  <c r="Q384" i="2"/>
  <c r="AE384" i="8" s="1"/>
  <c r="AF3" i="6" s="1"/>
  <c r="Q759" i="2"/>
  <c r="AE759" i="8" s="1"/>
  <c r="AF44" i="9" s="1"/>
  <c r="Q247" i="2"/>
  <c r="AE247" i="8" s="1"/>
  <c r="Q846" i="2"/>
  <c r="AE846" i="8" s="1"/>
  <c r="Q894" i="2"/>
  <c r="AE894" i="8" s="1"/>
  <c r="AF187" i="9" s="1"/>
  <c r="Q1087" i="2"/>
  <c r="AE1087" i="8" s="1"/>
  <c r="Q269" i="2"/>
  <c r="AE269" i="8" s="1"/>
  <c r="Q404" i="2"/>
  <c r="AE404" i="8" s="1"/>
  <c r="Q355" i="2"/>
  <c r="AE355" i="8" s="1"/>
  <c r="Q586" i="2"/>
  <c r="AE586" i="8" s="1"/>
  <c r="Q1099" i="2"/>
  <c r="AE1099" i="8" s="1"/>
  <c r="Q174" i="2"/>
  <c r="AE174" i="8" s="1"/>
  <c r="Q422" i="2"/>
  <c r="AE422" i="8" s="1"/>
  <c r="Q357" i="2"/>
  <c r="AE357" i="8" s="1"/>
  <c r="Q492" i="2"/>
  <c r="AE492" i="8" s="1"/>
  <c r="Q427" i="2"/>
  <c r="AE427" i="8" s="1"/>
  <c r="Q658" i="2"/>
  <c r="AE658" i="8" s="1"/>
  <c r="Q897" i="2"/>
  <c r="AE897" i="8" s="1"/>
  <c r="Q209" i="2"/>
  <c r="AE209" i="8" s="1"/>
  <c r="Q440" i="2"/>
  <c r="AE440" i="8" s="1"/>
  <c r="Q807" i="2"/>
  <c r="AE807" i="8" s="1"/>
  <c r="AF89" i="9" s="1"/>
  <c r="Q295" i="2"/>
  <c r="AE295" i="8" s="1"/>
  <c r="Q414" i="2"/>
  <c r="AE414" i="8" s="1"/>
  <c r="Q70" i="2"/>
  <c r="AE70" i="8" s="1"/>
  <c r="Q190" i="2"/>
  <c r="AE190" i="8" s="1"/>
  <c r="Q749" i="2"/>
  <c r="AE749" i="8" s="1"/>
  <c r="AF14" i="9" s="1"/>
  <c r="Q884" i="2"/>
  <c r="AE884" i="8" s="1"/>
  <c r="AF87" i="9" s="1"/>
  <c r="Q60" i="2"/>
  <c r="AE60" i="8" s="1"/>
  <c r="Q163" i="2"/>
  <c r="AE163" i="8" s="1"/>
  <c r="Q306" i="2"/>
  <c r="AE306" i="8" s="1"/>
  <c r="Q545" i="2"/>
  <c r="AE545" i="8" s="1"/>
  <c r="Q760" i="2"/>
  <c r="AE760" i="8" s="1"/>
  <c r="AF43" i="9" s="1"/>
  <c r="Q168" i="2"/>
  <c r="AE168" i="8" s="1"/>
  <c r="Q543" i="2"/>
  <c r="AE543" i="8" s="1"/>
  <c r="Q31" i="2"/>
  <c r="AE31" i="8" s="1"/>
  <c r="Q1075" i="2"/>
  <c r="AE1075" i="8" s="1"/>
  <c r="Q62" i="2"/>
  <c r="AE62" i="8" s="1"/>
  <c r="Q206" i="2"/>
  <c r="AE206" i="8" s="1"/>
  <c r="Q333" i="2"/>
  <c r="AE333" i="8" s="1"/>
  <c r="Q468" i="2"/>
  <c r="AE468" i="8" s="1"/>
  <c r="Q499" i="2"/>
  <c r="AE499" i="8" s="1"/>
  <c r="Q722" i="2"/>
  <c r="AE722" i="8" s="1"/>
  <c r="AF129" i="9" s="1"/>
  <c r="Q42" i="2"/>
  <c r="AE42" i="8" s="1"/>
  <c r="Q574" i="2"/>
  <c r="AE574" i="8" s="1"/>
  <c r="Q948" i="2"/>
  <c r="AE948" i="8" s="1"/>
  <c r="Q646" i="2"/>
  <c r="AE646" i="8" s="1"/>
  <c r="Q30" i="2"/>
  <c r="AE30" i="8" s="1"/>
  <c r="Q1008" i="2"/>
  <c r="AE1008" i="8" s="1"/>
  <c r="Q853" i="2"/>
  <c r="AE853" i="8" s="1"/>
  <c r="AF65" i="9" s="1"/>
  <c r="Q341" i="2"/>
  <c r="AE341" i="8" s="1"/>
  <c r="Q740" i="2"/>
  <c r="AE740" i="8" s="1"/>
  <c r="AF156" i="9" s="1"/>
  <c r="Q228" i="2"/>
  <c r="AE228" i="8" s="1"/>
  <c r="Q539" i="2"/>
  <c r="AE539" i="8" s="1"/>
  <c r="Q27" i="2"/>
  <c r="AE27" i="8" s="1"/>
  <c r="Q410" i="2"/>
  <c r="AE410" i="8" s="1"/>
  <c r="Q793" i="2"/>
  <c r="AE793" i="8" s="1"/>
  <c r="AF110" i="9" s="1"/>
  <c r="Q281" i="2"/>
  <c r="AE281" i="8" s="1"/>
  <c r="Q648" i="2"/>
  <c r="AE648" i="8" s="1"/>
  <c r="Q981" i="2"/>
  <c r="AE981" i="8" s="1"/>
  <c r="AF175" i="9" s="1"/>
  <c r="Q830" i="2"/>
  <c r="AE830" i="8" s="1"/>
  <c r="Q988" i="2"/>
  <c r="AE988" i="8" s="1"/>
  <c r="AF157" i="9" s="1"/>
  <c r="Q934" i="2"/>
  <c r="AE934" i="8" s="1"/>
  <c r="Q134" i="2"/>
  <c r="AE134" i="8" s="1"/>
  <c r="Q984" i="2"/>
  <c r="AE984" i="8" s="1"/>
  <c r="AF113" i="9" s="1"/>
  <c r="Q829" i="2"/>
  <c r="AE829" i="8" s="1"/>
  <c r="AF100" i="9" s="1"/>
  <c r="Q317" i="2"/>
  <c r="AE317" i="8" s="1"/>
  <c r="Q716" i="2"/>
  <c r="AE716" i="8" s="1"/>
  <c r="AF82" i="9" s="1"/>
  <c r="Q204" i="2"/>
  <c r="AE204" i="8" s="1"/>
  <c r="Q579" i="2"/>
  <c r="AE579" i="8" s="1"/>
  <c r="Q966" i="2"/>
  <c r="AE966" i="8" s="1"/>
  <c r="AF106" i="9" s="1"/>
  <c r="Q995" i="2"/>
  <c r="AE995" i="8" s="1"/>
  <c r="Q946" i="2"/>
  <c r="AE946" i="8" s="1"/>
  <c r="Q654" i="2"/>
  <c r="AE654" i="8" s="1"/>
  <c r="Q1071" i="2"/>
  <c r="AE1071" i="8" s="1"/>
  <c r="Q565" i="2"/>
  <c r="AE565" i="8" s="1"/>
  <c r="Q53" i="2"/>
  <c r="AE53" i="8" s="1"/>
  <c r="Q452" i="2"/>
  <c r="AE452" i="8" s="1"/>
  <c r="Q827" i="2"/>
  <c r="AE827" i="8" s="1"/>
  <c r="AF93" i="9" s="1"/>
  <c r="Q315" i="2"/>
  <c r="AE315" i="8" s="1"/>
  <c r="Q698" i="2"/>
  <c r="AE698" i="8" s="1"/>
  <c r="AF39" i="9" s="1"/>
  <c r="Q186" i="2"/>
  <c r="AE186" i="8" s="1"/>
  <c r="Q569" i="2"/>
  <c r="AE569" i="8" s="1"/>
  <c r="Q57" i="2"/>
  <c r="AE57" i="8" s="1"/>
  <c r="Q302" i="2"/>
  <c r="AE302" i="8" s="1"/>
  <c r="Q1038" i="2"/>
  <c r="AE1038" i="8" s="1"/>
  <c r="Q550" i="2"/>
  <c r="AE550" i="8" s="1"/>
  <c r="Q709" i="2"/>
  <c r="AE709" i="8" s="1"/>
  <c r="AF16" i="9" s="1"/>
  <c r="Q732" i="2"/>
  <c r="AE732" i="8" s="1"/>
  <c r="AF181" i="9" s="1"/>
  <c r="Q779" i="2"/>
  <c r="AE779" i="8" s="1"/>
  <c r="AF143" i="9" s="1"/>
  <c r="Q35" i="2"/>
  <c r="AE35" i="8" s="1"/>
  <c r="Q266" i="2"/>
  <c r="AE266" i="8" s="1"/>
  <c r="Q902" i="2"/>
  <c r="AE902" i="8" s="1"/>
  <c r="AF176" i="9" s="1"/>
  <c r="Q342" i="2"/>
  <c r="AE342" i="8" s="1"/>
  <c r="Q991" i="2"/>
  <c r="AE991" i="8" s="1"/>
  <c r="Q173" i="2"/>
  <c r="AE173" i="8" s="1"/>
  <c r="Q308" i="2"/>
  <c r="AE308" i="8" s="1"/>
  <c r="Q275" i="2"/>
  <c r="AE275" i="8" s="1"/>
  <c r="Q514" i="2"/>
  <c r="AE514" i="8" s="1"/>
  <c r="Q745" i="2"/>
  <c r="AE745" i="8" s="1"/>
  <c r="AF18" i="9" s="1"/>
  <c r="Q65" i="2"/>
  <c r="AE65" i="8" s="1"/>
  <c r="Q320" i="2"/>
  <c r="AE320" i="8" s="1"/>
  <c r="Q695" i="2"/>
  <c r="AE695" i="8" s="1"/>
  <c r="AF88" i="9" s="1"/>
  <c r="Q183" i="2"/>
  <c r="AE183" i="8" s="1"/>
  <c r="Q1107" i="2"/>
  <c r="AE1107" i="8" s="1"/>
  <c r="Q222" i="2"/>
  <c r="AE222" i="8" s="1"/>
  <c r="Q983" i="2"/>
  <c r="AE983" i="8" s="1"/>
  <c r="AF72" i="9" s="1"/>
  <c r="Q165" i="2"/>
  <c r="AE165" i="8" s="1"/>
  <c r="Q300" i="2"/>
  <c r="AE300" i="8" s="1"/>
  <c r="Q267" i="2"/>
  <c r="AE267" i="8" s="1"/>
  <c r="Q498" i="2"/>
  <c r="AE498" i="8" s="1"/>
  <c r="Q987" i="2"/>
  <c r="AE987" i="8" s="1"/>
  <c r="AF146" i="9" s="1"/>
  <c r="Q1097" i="2"/>
  <c r="AE1097" i="8" s="1"/>
  <c r="Q1063" i="2"/>
  <c r="AE1063" i="8" s="1"/>
  <c r="Q261" i="2"/>
  <c r="AE261" i="8" s="1"/>
  <c r="Q380" i="2"/>
  <c r="AE380" i="8" s="1"/>
  <c r="Q339" i="2"/>
  <c r="AE339" i="8" s="1"/>
  <c r="Q578" i="2"/>
  <c r="AE578" i="8" s="1"/>
  <c r="Q809" i="2"/>
  <c r="AE809" i="8" s="1"/>
  <c r="AF55" i="9" s="1"/>
  <c r="Q129" i="2"/>
  <c r="AE129" i="8" s="1"/>
  <c r="Q368" i="2"/>
  <c r="AE368" i="8" s="1"/>
  <c r="Q743" i="2"/>
  <c r="AE743" i="8" s="1"/>
  <c r="AF8" i="9" s="1"/>
  <c r="Q231" i="2"/>
  <c r="AE231" i="8" s="1"/>
  <c r="Q1100" i="2"/>
  <c r="AE1100" i="8" s="1"/>
  <c r="Q1058" i="2"/>
  <c r="AE1058" i="8" s="1"/>
  <c r="Q1088" i="2"/>
  <c r="AE1088" i="8" s="1"/>
  <c r="Q653" i="2"/>
  <c r="AE653" i="8" s="1"/>
  <c r="Q788" i="2"/>
  <c r="AE788" i="8" s="1"/>
  <c r="AF77" i="9" s="1"/>
  <c r="Q819" i="2"/>
  <c r="AE819" i="8" s="1"/>
  <c r="AF140" i="9" s="1"/>
  <c r="Q75" i="2"/>
  <c r="AE75" i="8" s="1"/>
  <c r="Q226" i="2"/>
  <c r="AE226" i="8" s="1"/>
  <c r="Q457" i="2"/>
  <c r="AE457" i="8" s="1"/>
  <c r="Q672" i="2"/>
  <c r="AE672" i="8" s="1"/>
  <c r="Q104" i="2"/>
  <c r="AE104" i="8" s="1"/>
  <c r="Q479" i="2"/>
  <c r="AE479" i="8" s="1"/>
  <c r="Q246" i="2"/>
  <c r="AE246" i="8" s="1"/>
  <c r="Q971" i="2"/>
  <c r="AE971" i="8" s="1"/>
  <c r="AF96" i="9" s="1"/>
  <c r="Q1081" i="2"/>
  <c r="AE1081" i="8" s="1"/>
  <c r="Q1047" i="2"/>
  <c r="AE1047" i="8" s="1"/>
  <c r="Q229" i="2"/>
  <c r="AE229" i="8" s="1"/>
  <c r="Q364" i="2"/>
  <c r="AE364" i="8" s="1"/>
  <c r="Q403" i="2"/>
  <c r="AE403" i="8" s="1"/>
  <c r="Q642" i="2"/>
  <c r="AE642" i="8" s="1"/>
  <c r="Q873" i="2"/>
  <c r="AE873" i="8" s="1"/>
  <c r="Q193" i="2"/>
  <c r="AE193" i="8" s="1"/>
  <c r="Q424" i="2"/>
  <c r="AE424" i="8" s="1"/>
  <c r="Q791" i="2"/>
  <c r="AE791" i="8" s="1"/>
  <c r="AF108" i="9" s="1"/>
  <c r="Q279" i="2"/>
  <c r="AE279" i="8" s="1"/>
  <c r="Q1084" i="2"/>
  <c r="AE1084" i="8" s="1"/>
  <c r="Q930" i="2"/>
  <c r="AE930" i="8" s="1"/>
  <c r="Q960" i="2"/>
  <c r="AE960" i="8" s="1"/>
  <c r="AF125" i="9" s="1"/>
  <c r="Q525" i="2"/>
  <c r="AE525" i="8" s="1"/>
  <c r="Q660" i="2"/>
  <c r="AE660" i="8" s="1"/>
  <c r="Q691" i="2"/>
  <c r="AE691" i="8" s="1"/>
  <c r="Q882" i="2"/>
  <c r="AE882" i="8" s="1"/>
  <c r="AF94" i="9" s="1"/>
  <c r="Q202" i="2"/>
  <c r="AE202" i="8" s="1"/>
  <c r="Q433" i="2"/>
  <c r="AE433" i="8" s="1"/>
  <c r="Q656" i="2"/>
  <c r="AE656" i="8" s="1"/>
  <c r="Q88" i="2"/>
  <c r="AE88" i="8" s="1"/>
  <c r="Q463" i="2"/>
  <c r="AE463" i="8" s="1"/>
  <c r="Q198" i="2"/>
  <c r="AE198" i="8" s="1"/>
  <c r="Q18" i="2"/>
  <c r="AE18" i="8" s="1"/>
  <c r="Q200" i="2"/>
  <c r="AE200" i="8" s="1"/>
  <c r="Q813" i="2"/>
  <c r="AE813" i="8" s="1"/>
  <c r="AF135" i="9" s="1"/>
  <c r="Q337" i="2"/>
  <c r="AE337" i="8" s="1"/>
  <c r="Q647" i="2"/>
  <c r="AE647" i="8" s="1"/>
  <c r="Q717" i="2"/>
  <c r="AE717" i="8" s="1"/>
  <c r="AF47" i="9" s="1"/>
  <c r="Q81" i="2"/>
  <c r="AE81" i="8" s="1"/>
  <c r="Q303" i="2"/>
  <c r="AE303" i="8" s="1"/>
  <c r="Q787" i="2"/>
  <c r="AE787" i="8" s="1"/>
  <c r="AF66" i="9" s="1"/>
  <c r="Q720" i="2"/>
  <c r="AE720" i="8" s="1"/>
  <c r="AF119" i="9" s="1"/>
  <c r="Q111" i="2"/>
  <c r="AE111" i="8" s="1"/>
  <c r="Q737" i="2"/>
  <c r="AE737" i="8" s="1"/>
  <c r="AF91" i="9" s="1"/>
  <c r="Q120" i="2"/>
  <c r="AE120" i="8" s="1"/>
  <c r="Q413" i="2"/>
  <c r="AE413" i="8" s="1"/>
  <c r="Q888" i="2"/>
  <c r="AE888" i="8" s="1"/>
  <c r="Q391" i="2"/>
  <c r="AE391" i="8" s="1"/>
  <c r="AF15" i="6" s="1"/>
  <c r="Q483" i="2"/>
  <c r="AE483" i="8" s="1"/>
  <c r="Q632" i="2"/>
  <c r="AE632" i="8" s="1"/>
  <c r="Q199" i="2"/>
  <c r="AE199" i="8" s="1"/>
  <c r="Q367" i="2"/>
  <c r="AE367" i="8" s="1"/>
  <c r="Q418" i="2"/>
  <c r="AE418" i="8" s="1"/>
  <c r="Q1053" i="2"/>
  <c r="AE1053" i="8" s="1"/>
  <c r="Q798" i="2"/>
  <c r="AE798" i="8" s="1"/>
  <c r="AF61" i="9" s="1"/>
  <c r="Q230" i="2"/>
  <c r="AE230" i="8" s="1"/>
  <c r="Q1073" i="2"/>
  <c r="AE1073" i="8" s="1"/>
  <c r="Q944" i="2"/>
  <c r="AE944" i="8" s="1"/>
  <c r="Q789" i="2"/>
  <c r="AE789" i="8" s="1"/>
  <c r="AF81" i="9" s="1"/>
  <c r="Q277" i="2"/>
  <c r="AE277" i="8" s="1"/>
  <c r="Q676" i="2"/>
  <c r="AE676" i="8" s="1"/>
  <c r="Q164" i="2"/>
  <c r="AE164" i="8" s="1"/>
  <c r="Q475" i="2"/>
  <c r="AE475" i="8" s="1"/>
  <c r="Q858" i="2"/>
  <c r="AE858" i="8" s="1"/>
  <c r="Q346" i="2"/>
  <c r="AE346" i="8" s="1"/>
  <c r="Q729" i="2"/>
  <c r="AE729" i="8" s="1"/>
  <c r="AF141" i="9" s="1"/>
  <c r="Q217" i="2"/>
  <c r="AE217" i="8" s="1"/>
  <c r="Q584" i="2"/>
  <c r="AE584" i="8" s="1"/>
  <c r="Q917" i="2"/>
  <c r="AE917" i="8" s="1"/>
  <c r="Q406" i="2"/>
  <c r="AE406" i="8" s="1"/>
  <c r="Q1070" i="2"/>
  <c r="AE1070" i="8" s="1"/>
  <c r="Q486" i="2"/>
  <c r="AE486" i="8" s="1"/>
  <c r="Q6" i="2"/>
  <c r="AE6" i="8" s="1"/>
  <c r="Q920" i="2"/>
  <c r="AE920" i="8" s="1"/>
  <c r="Q765" i="2"/>
  <c r="AE765" i="8" s="1"/>
  <c r="AF40" i="9" s="1"/>
  <c r="Q253" i="2"/>
  <c r="AE253" i="8" s="1"/>
  <c r="Q652" i="2"/>
  <c r="AE652" i="8" s="1"/>
  <c r="Q140" i="2"/>
  <c r="AE140" i="8" s="1"/>
  <c r="Q515" i="2"/>
  <c r="AE515" i="8" s="1"/>
  <c r="Q478" i="2"/>
  <c r="AE478" i="8" s="1"/>
  <c r="Q931" i="2"/>
  <c r="AE931" i="8" s="1"/>
  <c r="Q950" i="2"/>
  <c r="AE950" i="8" s="1"/>
  <c r="Q238" i="2"/>
  <c r="AE238" i="8" s="1"/>
  <c r="Q1007" i="2"/>
  <c r="AE1007" i="8" s="1"/>
  <c r="Q501" i="2"/>
  <c r="AE501" i="8" s="1"/>
  <c r="Q900" i="2"/>
  <c r="AE900" i="8" s="1"/>
  <c r="Q388" i="2"/>
  <c r="AE388" i="8" s="1"/>
  <c r="Q763" i="2"/>
  <c r="AE763" i="8" s="1"/>
  <c r="AF38" i="9" s="1"/>
  <c r="Q251" i="2"/>
  <c r="AE251" i="8" s="1"/>
  <c r="Q634" i="2"/>
  <c r="AE634" i="8" s="1"/>
  <c r="Q122" i="2"/>
  <c r="AE122" i="8" s="1"/>
  <c r="Q505" i="2"/>
  <c r="AE505" i="8" s="1"/>
  <c r="Q872" i="2"/>
  <c r="AE872" i="8" s="1"/>
  <c r="Q1062" i="2"/>
  <c r="AE1062" i="8" s="1"/>
  <c r="Q326" i="2"/>
  <c r="AE326" i="8" s="1"/>
  <c r="Q46" i="2"/>
  <c r="AE46" i="8" s="1"/>
  <c r="Q605" i="2"/>
  <c r="AE605" i="8" s="1"/>
  <c r="Q628" i="2"/>
  <c r="AE628" i="8" s="1"/>
  <c r="Q675" i="2"/>
  <c r="AE675" i="8" s="1"/>
  <c r="Q866" i="2"/>
  <c r="AE866" i="8" s="1"/>
  <c r="Q178" i="2"/>
  <c r="AE178" i="8" s="1"/>
  <c r="Q1019" i="2"/>
  <c r="AE1019" i="8" s="1"/>
  <c r="Q1025" i="2"/>
  <c r="AE1025" i="8" s="1"/>
  <c r="Q901" i="2"/>
  <c r="AE901" i="8" s="1"/>
  <c r="AF154" i="9" s="1"/>
  <c r="Q77" i="2"/>
  <c r="AE77" i="8" s="1"/>
  <c r="Q212" i="2"/>
  <c r="AE212" i="8" s="1"/>
  <c r="Q195" i="2"/>
  <c r="AE195" i="8" s="1"/>
  <c r="Q426" i="2"/>
  <c r="AE426" i="8" s="1"/>
  <c r="Q657" i="2"/>
  <c r="AE657" i="8" s="1"/>
  <c r="Q880" i="2"/>
  <c r="AE880" i="8" s="1"/>
  <c r="AF78" i="9" s="1"/>
  <c r="Q256" i="2"/>
  <c r="AE256" i="8" s="1"/>
  <c r="Q631" i="2"/>
  <c r="AE631" i="8" s="1"/>
  <c r="Q119" i="2"/>
  <c r="AE119" i="8" s="1"/>
  <c r="Q1011" i="2"/>
  <c r="AE1011" i="8" s="1"/>
  <c r="Q1017" i="2"/>
  <c r="AE1017" i="8" s="1"/>
  <c r="Q877" i="2"/>
  <c r="AE877" i="8" s="1"/>
  <c r="AF184" i="9" s="1"/>
  <c r="Q69" i="2"/>
  <c r="AE69" i="8" s="1"/>
  <c r="Q188" i="2"/>
  <c r="AE188" i="8" s="1"/>
  <c r="Q179" i="2"/>
  <c r="AE179" i="8" s="1"/>
  <c r="Q622" i="2"/>
  <c r="AE622" i="8" s="1"/>
  <c r="Q891" i="2"/>
  <c r="AE891" i="8" s="1"/>
  <c r="Q1001" i="2"/>
  <c r="AE1001" i="8" s="1"/>
  <c r="Q967" i="2"/>
  <c r="AE967" i="8" s="1"/>
  <c r="AF136" i="9" s="1"/>
  <c r="Q157" i="2"/>
  <c r="AE157" i="8" s="1"/>
  <c r="Q284" i="2"/>
  <c r="AE284" i="8" s="1"/>
  <c r="Q259" i="2"/>
  <c r="AE259" i="8" s="1"/>
  <c r="Q490" i="2"/>
  <c r="AE490" i="8" s="1"/>
  <c r="Q721" i="2"/>
  <c r="AE721" i="8" s="1"/>
  <c r="AF172" i="9" s="1"/>
  <c r="Q41" i="2"/>
  <c r="AE41" i="8" s="1"/>
  <c r="Q304" i="2"/>
  <c r="AE304" i="8" s="1"/>
  <c r="Q679" i="2"/>
  <c r="AE679" i="8" s="1"/>
  <c r="Q167" i="2"/>
  <c r="AE167" i="8" s="1"/>
  <c r="Q972" i="2"/>
  <c r="AE972" i="8" s="1"/>
  <c r="AF83" i="9" s="1"/>
  <c r="Q962" i="2"/>
  <c r="AE962" i="8" s="1"/>
  <c r="AF162" i="9" s="1"/>
  <c r="Q992" i="2"/>
  <c r="AE992" i="8" s="1"/>
  <c r="Q549" i="2"/>
  <c r="AE549" i="8" s="1"/>
  <c r="Q684" i="2"/>
  <c r="AE684" i="8" s="1"/>
  <c r="Q723" i="2"/>
  <c r="AE723" i="8" s="1"/>
  <c r="AF164" i="9" s="1"/>
  <c r="Q818" i="2"/>
  <c r="AE818" i="8" s="1"/>
  <c r="AF120" i="9" s="1"/>
  <c r="Q138" i="2"/>
  <c r="AE138" i="8" s="1"/>
  <c r="Q369" i="2"/>
  <c r="AE369" i="8" s="1"/>
  <c r="Q592" i="2"/>
  <c r="AE592" i="8" s="1"/>
  <c r="Q40" i="2"/>
  <c r="AE40" i="8" s="1"/>
  <c r="Q415" i="2"/>
  <c r="AE415" i="8" s="1"/>
  <c r="Q1069" i="2"/>
  <c r="AE1069" i="8" s="1"/>
  <c r="Q859" i="2"/>
  <c r="AE859" i="8" s="1"/>
  <c r="Q969" i="2"/>
  <c r="AE969" i="8" s="1"/>
  <c r="AF151" i="9" s="1"/>
  <c r="Q989" i="2"/>
  <c r="AE989" i="8" s="1"/>
  <c r="AF134" i="9" s="1"/>
  <c r="Q310" i="2"/>
  <c r="AE310" i="8" s="1"/>
  <c r="Q1106" i="2"/>
  <c r="AE1106" i="8" s="1"/>
  <c r="Q1009" i="2"/>
  <c r="AE1009" i="8" s="1"/>
  <c r="Q974" i="2"/>
  <c r="AE974" i="8" s="1"/>
  <c r="AF124" i="9" s="1"/>
  <c r="Q725" i="2"/>
  <c r="AE725" i="8" s="1"/>
  <c r="Q213" i="2"/>
  <c r="AE213" i="8" s="1"/>
  <c r="Q612" i="2"/>
  <c r="AE612" i="8" s="1"/>
  <c r="Q100" i="2"/>
  <c r="AE100" i="8" s="1"/>
  <c r="Q411" i="2"/>
  <c r="AE411" i="8" s="1"/>
  <c r="Q794" i="2"/>
  <c r="AE794" i="8" s="1"/>
  <c r="AF5" i="9" s="1"/>
  <c r="Q282" i="2"/>
  <c r="AE282" i="8" s="1"/>
  <c r="Q665" i="2"/>
  <c r="AE665" i="8" s="1"/>
  <c r="Q153" i="2"/>
  <c r="AE153" i="8" s="1"/>
  <c r="Q520" i="2"/>
  <c r="AE520" i="8" s="1"/>
  <c r="Q662" i="2"/>
  <c r="AE662" i="8" s="1"/>
  <c r="Q1093" i="2"/>
  <c r="AE1093" i="8" s="1"/>
  <c r="Q614" i="2"/>
  <c r="AE614" i="8" s="1"/>
  <c r="Q118" i="2"/>
  <c r="AE118" i="8" s="1"/>
  <c r="Q1049" i="2"/>
  <c r="AE1049" i="8" s="1"/>
  <c r="Q806" i="2"/>
  <c r="AE806" i="8" s="1"/>
  <c r="AF92" i="9" s="1"/>
  <c r="Q701" i="2"/>
  <c r="AE701" i="8" s="1"/>
  <c r="AF19" i="9" s="1"/>
  <c r="Q189" i="2"/>
  <c r="AE189" i="8" s="1"/>
  <c r="Q588" i="2"/>
  <c r="AE588" i="8" s="1"/>
  <c r="Q76" i="2"/>
  <c r="AE76" i="8" s="1"/>
  <c r="Q451" i="2"/>
  <c r="AE451" i="8" s="1"/>
  <c r="Q2" i="2"/>
  <c r="AE2" i="8" s="1"/>
  <c r="Q867" i="2"/>
  <c r="AE867" i="8" s="1"/>
  <c r="Q510" i="2"/>
  <c r="AE510" i="8" s="1"/>
  <c r="Q1104" i="2"/>
  <c r="AE1104" i="8" s="1"/>
  <c r="Q943" i="2"/>
  <c r="AE943" i="8" s="1"/>
  <c r="Q437" i="2"/>
  <c r="AE437" i="8" s="1"/>
  <c r="Q836" i="2"/>
  <c r="AE836" i="8" s="1"/>
  <c r="Q324" i="2"/>
  <c r="AE324" i="8" s="1"/>
  <c r="Q699" i="2"/>
  <c r="AE699" i="8" s="1"/>
  <c r="AF57" i="9" s="1"/>
  <c r="Q187" i="2"/>
  <c r="AE187" i="8" s="1"/>
  <c r="Q570" i="2"/>
  <c r="AE570" i="8" s="1"/>
  <c r="Q58" i="2"/>
  <c r="AE58" i="8" s="1"/>
  <c r="Q441" i="2"/>
  <c r="AE441" i="8" s="1"/>
  <c r="Q808" i="2"/>
  <c r="AE808" i="8" s="1"/>
  <c r="AF116" i="9" s="1"/>
  <c r="Q1013" i="2"/>
  <c r="AE1013" i="8" s="1"/>
  <c r="Q1002" i="2"/>
  <c r="AE1002" i="8" s="1"/>
  <c r="Q1032" i="2"/>
  <c r="AE1032" i="8" s="1"/>
  <c r="Q493" i="2"/>
  <c r="AE493" i="8" s="1"/>
  <c r="Q532" i="2"/>
  <c r="AE532" i="8" s="1"/>
  <c r="Q563" i="2"/>
  <c r="AE563" i="8" s="1"/>
  <c r="Q778" i="2"/>
  <c r="AE778" i="8" s="1"/>
  <c r="AF152" i="9" s="1"/>
  <c r="Q98" i="2"/>
  <c r="AE98" i="8" s="1"/>
  <c r="Q915" i="2"/>
  <c r="AE915" i="8" s="1"/>
  <c r="Q929" i="2"/>
  <c r="AE929" i="8" s="1"/>
  <c r="Q797" i="2"/>
  <c r="AE797" i="8" s="1"/>
  <c r="AF60" i="9" s="1"/>
  <c r="Q924" i="2"/>
  <c r="AE924" i="8" s="1"/>
  <c r="Q108" i="2"/>
  <c r="AE108" i="8" s="1"/>
  <c r="Q107" i="2"/>
  <c r="AE107" i="8" s="1"/>
  <c r="Q338" i="2"/>
  <c r="AE338" i="8" s="1"/>
  <c r="Q577" i="2"/>
  <c r="AE577" i="8" s="1"/>
  <c r="Q792" i="2"/>
  <c r="AE792" i="8" s="1"/>
  <c r="AF37" i="9" s="1"/>
  <c r="Q192" i="2"/>
  <c r="AE192" i="8" s="1"/>
  <c r="Q567" i="2"/>
  <c r="AE567" i="8" s="1"/>
  <c r="Q55" i="2"/>
  <c r="AE55" i="8" s="1"/>
  <c r="Q907" i="2"/>
  <c r="AE907" i="8" s="1"/>
  <c r="Q1046" i="2"/>
  <c r="AE1046" i="8" s="1"/>
  <c r="Q781" i="2"/>
  <c r="AE781" i="8" s="1"/>
  <c r="AF170" i="9" s="1"/>
  <c r="Q916" i="2"/>
  <c r="AE916" i="8" s="1"/>
  <c r="Q92" i="2"/>
  <c r="AE92" i="8" s="1"/>
  <c r="Q99" i="2"/>
  <c r="AE99" i="8" s="1"/>
  <c r="Q1101" i="2"/>
  <c r="AE1101" i="8" s="1"/>
  <c r="Q766" i="2"/>
  <c r="AE766" i="8" s="1"/>
  <c r="AF35" i="9" s="1"/>
  <c r="Q982" i="2"/>
  <c r="AE982" i="8" s="1"/>
  <c r="AF144" i="9" s="1"/>
  <c r="Q869" i="2"/>
  <c r="AE869" i="8" s="1"/>
  <c r="Q45" i="2"/>
  <c r="AE45" i="8" s="1"/>
  <c r="Q180" i="2"/>
  <c r="AE180" i="8" s="1"/>
  <c r="Q171" i="2"/>
  <c r="AE171" i="8" s="1"/>
  <c r="Q402" i="2"/>
  <c r="AE402" i="8" s="1"/>
  <c r="AF14" i="6" s="1"/>
  <c r="Q641" i="2"/>
  <c r="AE641" i="8" s="1"/>
  <c r="Q856" i="2"/>
  <c r="AE856" i="8" s="1"/>
  <c r="AF42" i="9" s="1"/>
  <c r="Q240" i="2"/>
  <c r="AE240" i="8" s="1"/>
  <c r="Q615" i="2"/>
  <c r="AE615" i="8" s="1"/>
  <c r="Q103" i="2"/>
  <c r="AE103" i="8" s="1"/>
  <c r="Q502" i="2"/>
  <c r="AE502" i="8" s="1"/>
  <c r="Q790" i="2"/>
  <c r="AE790" i="8" s="1"/>
  <c r="AF58" i="9" s="1"/>
  <c r="Q1022" i="2"/>
  <c r="AE1022" i="8" s="1"/>
  <c r="Q453" i="2"/>
  <c r="AE453" i="8" s="1"/>
  <c r="Q572" i="2"/>
  <c r="AE572" i="8" s="1"/>
  <c r="Q619" i="2"/>
  <c r="AE619" i="8" s="1"/>
  <c r="Q738" i="2"/>
  <c r="AE738" i="8" s="1"/>
  <c r="AF174" i="9" s="1"/>
  <c r="Q50" i="2"/>
  <c r="AE50" i="8" s="1"/>
  <c r="Q289" i="2"/>
  <c r="AE289" i="8" s="1"/>
  <c r="Q504" i="2"/>
  <c r="AE504" i="8" s="1"/>
  <c r="Q863" i="2"/>
  <c r="AE863" i="8" s="1"/>
  <c r="Q351" i="2"/>
  <c r="AE351" i="8" s="1"/>
  <c r="Q941" i="2"/>
  <c r="AE941" i="8" s="1"/>
  <c r="Q590" i="2"/>
  <c r="AE590" i="8" s="1"/>
  <c r="Q814" i="2"/>
  <c r="AE814" i="8" s="1"/>
  <c r="AF147" i="9" s="1"/>
  <c r="Q845" i="2"/>
  <c r="AE845" i="8" s="1"/>
  <c r="Q29" i="2"/>
  <c r="AE29" i="8" s="1"/>
  <c r="Q156" i="2"/>
  <c r="AE156" i="8" s="1"/>
  <c r="Q235" i="2"/>
  <c r="AE235" i="8" s="1"/>
  <c r="Q466" i="2"/>
  <c r="AE466" i="8" s="1"/>
  <c r="Q705" i="2"/>
  <c r="AE705" i="8" s="1"/>
  <c r="AF84" i="9" s="1"/>
  <c r="Q17" i="2"/>
  <c r="AE17" i="8" s="1"/>
  <c r="Q288" i="2"/>
  <c r="AE288" i="8" s="1"/>
  <c r="Q663" i="2"/>
  <c r="AE663" i="8" s="1"/>
  <c r="Q151" i="2"/>
  <c r="AE151" i="8" s="1"/>
  <c r="Q390" i="2"/>
  <c r="AE390" i="8" s="1"/>
  <c r="AF12" i="6" s="1"/>
  <c r="Q54" i="2"/>
  <c r="AE54" i="8" s="1"/>
  <c r="Q166" i="2"/>
  <c r="AE166" i="8" s="1"/>
  <c r="Q325" i="2"/>
  <c r="AE325" i="8" s="1"/>
  <c r="Q444" i="2"/>
  <c r="AE444" i="8" s="1"/>
  <c r="Q491" i="2"/>
  <c r="AE491" i="8" s="1"/>
  <c r="Q714" i="2"/>
  <c r="AE714" i="8" s="1"/>
  <c r="AF62" i="9" s="1"/>
  <c r="Q34" i="2"/>
  <c r="AE34" i="8" s="1"/>
  <c r="Q265" i="2"/>
  <c r="AE265" i="8" s="1"/>
  <c r="Q488" i="2"/>
  <c r="AE488" i="8" s="1"/>
  <c r="Q847" i="2"/>
  <c r="AE847" i="8" s="1"/>
  <c r="Q335" i="2"/>
  <c r="AE335" i="8" s="1"/>
  <c r="Q78" i="2"/>
  <c r="AE78" i="8" s="1"/>
  <c r="Q593" i="2"/>
  <c r="AE593" i="8" s="1"/>
  <c r="Q839" i="2"/>
  <c r="AE839" i="8" s="1"/>
  <c r="Q540" i="2"/>
  <c r="AE540" i="8" s="1"/>
  <c r="Q784" i="2"/>
  <c r="AE784" i="8" s="1"/>
  <c r="AF52" i="9" s="1"/>
  <c r="Q319" i="2"/>
  <c r="AE319" i="8" s="1"/>
  <c r="Q131" i="2"/>
  <c r="AE131" i="8" s="1"/>
  <c r="Q528" i="2"/>
  <c r="AE528" i="8" s="1"/>
  <c r="Q1086" i="2"/>
  <c r="AE1086" i="8" s="1"/>
  <c r="Q706" i="2"/>
  <c r="AE706" i="8" s="1"/>
  <c r="AF12" i="9" s="1"/>
  <c r="Q312" i="2"/>
  <c r="AE312" i="8" s="1"/>
  <c r="Q694" i="2"/>
  <c r="AE694" i="8" s="1"/>
  <c r="AF49" i="9" s="1"/>
  <c r="Q257" i="2"/>
  <c r="AE257" i="8" s="1"/>
  <c r="Q583" i="2"/>
  <c r="AE583" i="8" s="1"/>
  <c r="Q587" i="2"/>
  <c r="AE587" i="8" s="1"/>
  <c r="Q448" i="2"/>
  <c r="AE448" i="8" s="1"/>
  <c r="Q63" i="2"/>
  <c r="AE63" i="8" s="1"/>
  <c r="Q106" i="2"/>
  <c r="AE106" i="8" s="1"/>
  <c r="Q248" i="2"/>
  <c r="AE248" i="8" s="1"/>
  <c r="Q7" i="2"/>
  <c r="AE7" i="8" s="1"/>
  <c r="Q849" i="2"/>
  <c r="AE849" i="8" s="1"/>
  <c r="Q925" i="2"/>
  <c r="AE925" i="8" s="1"/>
  <c r="Q1091" i="2"/>
  <c r="AE1091" i="8" s="1"/>
  <c r="Q1042" i="2"/>
  <c r="AE1042" i="8" s="1"/>
  <c r="Q945" i="2"/>
  <c r="AE945" i="8" s="1"/>
  <c r="Q526" i="2"/>
  <c r="AE526" i="8" s="1"/>
  <c r="Q661" i="2"/>
  <c r="AE661" i="8" s="1"/>
  <c r="Q149" i="2"/>
  <c r="AE149" i="8" s="1"/>
  <c r="Q548" i="2"/>
  <c r="AE548" i="8" s="1"/>
  <c r="Q36" i="2"/>
  <c r="AE36" i="8" s="1"/>
  <c r="Q347" i="2"/>
  <c r="AE347" i="8" s="1"/>
  <c r="Q730" i="2"/>
  <c r="AE730" i="8" s="1"/>
  <c r="AF150" i="9" s="1"/>
  <c r="Q218" i="2"/>
  <c r="AE218" i="8" s="1"/>
  <c r="Q601" i="2"/>
  <c r="AE601" i="8" s="1"/>
  <c r="Q89" i="2"/>
  <c r="AE89" i="8" s="1"/>
  <c r="Q456" i="2"/>
  <c r="AE456" i="8" s="1"/>
  <c r="Q1068" i="2"/>
  <c r="AE1068" i="8" s="1"/>
  <c r="Q1029" i="2"/>
  <c r="AE1029" i="8" s="1"/>
  <c r="Q158" i="2"/>
  <c r="AE158" i="8" s="1"/>
  <c r="Q1082" i="2"/>
  <c r="AE1082" i="8" s="1"/>
  <c r="Q985" i="2"/>
  <c r="AE985" i="8" s="1"/>
  <c r="AF115" i="9" s="1"/>
  <c r="Q366" i="2"/>
  <c r="AE366" i="8" s="1"/>
  <c r="Q637" i="2"/>
  <c r="AE637" i="8" s="1"/>
  <c r="Q125" i="2"/>
  <c r="AE125" i="8" s="1"/>
  <c r="Q524" i="2"/>
  <c r="AE524" i="8" s="1"/>
  <c r="Q12" i="2"/>
  <c r="AE12" i="8" s="1"/>
  <c r="Q782" i="2"/>
  <c r="AE782" i="8" s="1"/>
  <c r="AF191" i="9" s="1"/>
  <c r="Q1044" i="2"/>
  <c r="AE1044" i="8" s="1"/>
  <c r="Q878" i="2"/>
  <c r="AE878" i="8" s="1"/>
  <c r="AF95" i="9" s="1"/>
  <c r="Q110" i="2"/>
  <c r="AE110" i="8" s="1"/>
  <c r="Q1040" i="2"/>
  <c r="AE1040" i="8" s="1"/>
  <c r="Q885" i="2"/>
  <c r="AE885" i="8" s="1"/>
  <c r="AF70" i="9" s="1"/>
  <c r="Q373" i="2"/>
  <c r="AE373" i="8" s="1"/>
  <c r="Q772" i="2"/>
  <c r="AE772" i="8" s="1"/>
  <c r="AF161" i="9" s="1"/>
  <c r="Q260" i="2"/>
  <c r="AE260" i="8" s="1"/>
  <c r="Q635" i="2"/>
  <c r="AE635" i="8" s="1"/>
  <c r="Q123" i="2"/>
  <c r="AE123" i="8" s="1"/>
  <c r="Q506" i="2"/>
  <c r="AE506" i="8" s="1"/>
  <c r="Q889" i="2"/>
  <c r="AE889" i="8" s="1"/>
  <c r="AF195" i="9" s="1"/>
  <c r="Q377" i="2"/>
  <c r="AE377" i="8" s="1"/>
  <c r="Q744" i="2"/>
  <c r="AE744" i="8" s="1"/>
  <c r="AF53" i="9" s="1"/>
  <c r="Q910" i="2"/>
  <c r="AE910" i="8" s="1"/>
  <c r="Q906" i="2"/>
  <c r="AE906" i="8" s="1"/>
  <c r="Q936" i="2"/>
  <c r="AE936" i="8" s="1"/>
  <c r="Q397" i="2"/>
  <c r="AE397" i="8" s="1"/>
  <c r="AF11" i="6" s="1"/>
  <c r="Q428" i="2"/>
  <c r="AE428" i="8" s="1"/>
  <c r="Q467" i="2"/>
  <c r="AE467" i="8" s="1"/>
  <c r="Q690" i="2"/>
  <c r="AE690" i="8" s="1"/>
  <c r="Q10" i="2"/>
  <c r="AE10" i="8" s="1"/>
  <c r="Q990" i="2"/>
  <c r="AE990" i="8" s="1"/>
  <c r="AF112" i="9" s="1"/>
  <c r="Q494" i="2"/>
  <c r="AE494" i="8" s="1"/>
  <c r="Q685" i="2"/>
  <c r="AE685" i="8" s="1"/>
  <c r="Q820" i="2"/>
  <c r="AE820" i="8" s="1"/>
  <c r="AF117" i="9" s="1"/>
  <c r="Q755" i="2"/>
  <c r="AE755" i="8" s="1"/>
  <c r="AF26" i="9" s="1"/>
  <c r="Q19" i="2"/>
  <c r="AE19" i="8" s="1"/>
  <c r="Q258" i="2"/>
  <c r="AE258" i="8" s="1"/>
  <c r="Q489" i="2"/>
  <c r="AE489" i="8" s="1"/>
  <c r="Q704" i="2"/>
  <c r="AE704" i="8" s="1"/>
  <c r="AF33" i="9" s="1"/>
  <c r="Q128" i="2"/>
  <c r="AE128" i="8" s="1"/>
  <c r="Q503" i="2"/>
  <c r="AE503" i="8" s="1"/>
  <c r="Q678" i="2"/>
  <c r="AE678" i="8" s="1"/>
  <c r="Q822" i="2"/>
  <c r="AE822" i="8" s="1"/>
  <c r="AF4" i="9" s="1"/>
  <c r="Q382" i="2"/>
  <c r="AE382" i="8" s="1"/>
  <c r="AF17" i="6" s="1"/>
  <c r="Q677" i="2"/>
  <c r="AE677" i="8" s="1"/>
  <c r="Q812" i="2"/>
  <c r="AE812" i="8" s="1"/>
  <c r="AF97" i="9" s="1"/>
  <c r="Q747" i="2"/>
  <c r="AE747" i="8" s="1"/>
  <c r="AF127" i="9" s="1"/>
  <c r="Q11" i="2"/>
  <c r="AE11" i="8" s="1"/>
  <c r="Q973" i="2"/>
  <c r="AE973" i="8" s="1"/>
  <c r="AF86" i="9" s="1"/>
  <c r="Q142" i="2"/>
  <c r="AE142" i="8" s="1"/>
  <c r="Q334" i="2"/>
  <c r="AE334" i="8" s="1"/>
  <c r="Q773" i="2"/>
  <c r="AE773" i="8" s="1"/>
  <c r="AF167" i="9" s="1"/>
  <c r="Q892" i="2"/>
  <c r="AE892" i="8" s="1"/>
  <c r="Q84" i="2"/>
  <c r="AE84" i="8" s="1"/>
  <c r="Q83" i="2"/>
  <c r="AE83" i="8" s="1"/>
  <c r="Q322" i="2"/>
  <c r="AE322" i="8" s="1"/>
  <c r="Q553" i="2"/>
  <c r="AE553" i="8" s="1"/>
  <c r="Q768" i="2"/>
  <c r="AE768" i="8" s="1"/>
  <c r="AF168" i="9" s="1"/>
  <c r="Q176" i="2"/>
  <c r="AE176" i="8" s="1"/>
  <c r="Q551" i="2"/>
  <c r="AE551" i="8" s="1"/>
  <c r="Q39" i="2"/>
  <c r="AE39" i="8" s="1"/>
  <c r="Q1083" i="2"/>
  <c r="AE1083" i="8" s="1"/>
  <c r="Q86" i="2"/>
  <c r="AE86" i="8" s="1"/>
  <c r="Q262" i="2"/>
  <c r="AE262" i="8" s="1"/>
  <c r="Q349" i="2"/>
  <c r="AE349" i="8" s="1"/>
  <c r="Q476" i="2"/>
  <c r="AE476" i="8" s="1"/>
  <c r="Q523" i="2"/>
  <c r="AE523" i="8" s="1"/>
  <c r="Q650" i="2"/>
  <c r="AE650" i="8" s="1"/>
  <c r="Q881" i="2"/>
  <c r="AE881" i="8" s="1"/>
  <c r="AF142" i="9" s="1"/>
  <c r="Q201" i="2"/>
  <c r="AE201" i="8" s="1"/>
  <c r="Q432" i="2"/>
  <c r="AE432" i="8" s="1"/>
  <c r="Q799" i="2"/>
  <c r="AE799" i="8" s="1"/>
  <c r="AF28" i="9" s="1"/>
  <c r="Q287" i="2"/>
  <c r="AE287" i="8" s="1"/>
  <c r="Q358" i="2"/>
  <c r="AE358" i="8" s="1"/>
  <c r="Q38" i="2"/>
  <c r="AE38" i="8" s="1"/>
  <c r="Q150" i="2"/>
  <c r="AE150" i="8" s="1"/>
  <c r="Q741" i="2"/>
  <c r="AE741" i="8" s="1"/>
  <c r="AF2" i="9" s="1"/>
  <c r="Q876" i="2"/>
  <c r="AE876" i="8" s="1"/>
  <c r="Q52" i="2"/>
  <c r="AE52" i="8" s="1"/>
  <c r="Q147" i="2"/>
  <c r="AE147" i="8" s="1"/>
  <c r="Q386" i="2"/>
  <c r="AE386" i="8" s="1"/>
  <c r="Q617" i="2"/>
  <c r="AE617" i="8" s="1"/>
  <c r="Q832" i="2"/>
  <c r="AE832" i="8" s="1"/>
  <c r="Q224" i="2"/>
  <c r="AE224" i="8" s="1"/>
  <c r="Q599" i="2"/>
  <c r="AE599" i="8" s="1"/>
  <c r="Q87" i="2"/>
  <c r="AE87" i="8" s="1"/>
  <c r="Q1051" i="2"/>
  <c r="AE1051" i="8" s="1"/>
  <c r="Q1065" i="2"/>
  <c r="AE1065" i="8" s="1"/>
  <c r="Q1031" i="2"/>
  <c r="AE1031" i="8" s="1"/>
  <c r="Q221" i="2"/>
  <c r="AE221" i="8" s="1"/>
  <c r="Q348" i="2"/>
  <c r="AE348" i="8" s="1"/>
  <c r="Q395" i="2"/>
  <c r="AE395" i="8" s="1"/>
  <c r="AF6" i="6" s="1"/>
  <c r="Q626" i="2"/>
  <c r="AE626" i="8" s="1"/>
  <c r="Q865" i="2"/>
  <c r="AE865" i="8" s="1"/>
  <c r="Q177" i="2"/>
  <c r="AE177" i="8" s="1"/>
  <c r="Q416" i="2"/>
  <c r="AE416" i="8" s="1"/>
  <c r="Q783" i="2"/>
  <c r="AE783" i="8" s="1"/>
  <c r="AF76" i="9" s="1"/>
  <c r="Q271" i="2"/>
  <c r="AE271" i="8" s="1"/>
  <c r="Q919" i="2"/>
  <c r="AE919" i="8" s="1"/>
  <c r="Q393" i="2"/>
  <c r="AE393" i="8" s="1"/>
  <c r="AF13" i="6" s="1"/>
  <c r="Q687" i="2"/>
  <c r="AE687" i="8" s="1"/>
  <c r="Q211" i="2"/>
  <c r="AE211" i="8" s="1"/>
  <c r="Q544" i="2"/>
  <c r="AE544" i="8" s="1"/>
  <c r="Q135" i="2"/>
  <c r="AE135" i="8" s="1"/>
  <c r="Q786" i="2"/>
  <c r="AE786" i="8" s="1"/>
  <c r="AF34" i="9" s="1"/>
  <c r="Q328" i="2"/>
  <c r="AE328" i="8" s="1"/>
  <c r="Q947" i="2"/>
  <c r="AE947" i="8" s="1"/>
  <c r="Q242" i="2"/>
  <c r="AE242" i="8" s="1"/>
  <c r="Q136" i="2"/>
  <c r="AE136" i="8" s="1"/>
  <c r="Q517" i="2"/>
  <c r="AE517" i="8" s="1"/>
  <c r="Q49" i="2"/>
  <c r="AE49" i="8" s="1"/>
  <c r="Q431" i="2"/>
  <c r="AE431" i="8" s="1"/>
  <c r="Q530" i="2"/>
  <c r="AE530" i="8" s="1"/>
  <c r="Q264" i="2"/>
  <c r="AE264" i="8" s="1"/>
  <c r="Q1060" i="2"/>
  <c r="AE1060" i="8" s="1"/>
  <c r="Q905" i="2"/>
  <c r="AE905" i="8" s="1"/>
  <c r="Q72" i="2"/>
  <c r="AE72" i="8" s="1"/>
  <c r="Q56" i="2"/>
  <c r="AE56" i="8" s="1"/>
  <c r="Q205" i="2"/>
  <c r="AE205" i="8" s="1"/>
  <c r="Q608" i="2"/>
  <c r="AE608" i="8" s="1"/>
  <c r="Q74" i="2"/>
  <c r="AE74" i="8" s="1"/>
  <c r="Q718" i="2"/>
  <c r="AE718" i="8" s="1"/>
  <c r="AF123" i="9" s="1"/>
  <c r="Q1027" i="2"/>
  <c r="AE1027" i="8" s="1"/>
  <c r="Q978" i="2"/>
  <c r="AE978" i="8" s="1"/>
  <c r="AF132" i="9" s="1"/>
  <c r="Q870" i="2"/>
  <c r="AE870" i="8" s="1"/>
  <c r="Q1103" i="2"/>
  <c r="AE1103" i="8" s="1"/>
  <c r="Q597" i="2"/>
  <c r="AE597" i="8" s="1"/>
  <c r="Q85" i="2"/>
  <c r="AE85" i="8" s="1"/>
  <c r="Q484" i="2"/>
  <c r="AE484" i="8" s="1"/>
  <c r="Q795" i="2"/>
  <c r="AE795" i="8" s="1"/>
  <c r="AF11" i="9" s="1"/>
  <c r="Q283" i="2"/>
  <c r="AE283" i="8" s="1"/>
  <c r="Q666" i="2"/>
  <c r="AE666" i="8" s="1"/>
  <c r="Q154" i="2"/>
  <c r="AE154" i="8" s="1"/>
  <c r="Q537" i="2"/>
  <c r="AE537" i="8" s="1"/>
  <c r="Q25" i="2"/>
  <c r="AE25" i="8" s="1"/>
  <c r="Q392" i="2"/>
  <c r="AE392" i="8" s="1"/>
  <c r="AF10" i="6" s="1"/>
  <c r="Q1004" i="2"/>
  <c r="AE1004" i="8" s="1"/>
  <c r="Q965" i="2"/>
  <c r="AE965" i="8" s="1"/>
  <c r="AF138" i="9" s="1"/>
  <c r="Q1067" i="2"/>
  <c r="AE1067" i="8" s="1"/>
  <c r="Q1018" i="2"/>
  <c r="AE1018" i="8" s="1"/>
  <c r="Q921" i="2"/>
  <c r="AE921" i="8" s="1"/>
  <c r="Q1079" i="2"/>
  <c r="AE1079" i="8" s="1"/>
  <c r="Q573" i="2"/>
  <c r="AE573" i="8" s="1"/>
  <c r="Q61" i="2"/>
  <c r="AE61" i="8" s="1"/>
  <c r="Q460" i="2"/>
  <c r="AE460" i="8" s="1"/>
  <c r="Q835" i="2"/>
  <c r="AE835" i="8" s="1"/>
  <c r="Q350" i="2"/>
  <c r="AE350" i="8" s="1"/>
  <c r="Q980" i="2"/>
  <c r="AE980" i="8" s="1"/>
  <c r="AF130" i="9" s="1"/>
  <c r="Q430" i="2"/>
  <c r="AE430" i="8" s="1"/>
  <c r="Q1105" i="2"/>
  <c r="AE1105" i="8" s="1"/>
  <c r="Q976" i="2"/>
  <c r="AE976" i="8" s="1"/>
  <c r="AF163" i="9" s="1"/>
  <c r="Q821" i="2"/>
  <c r="AE821" i="8" s="1"/>
  <c r="AF71" i="9" s="1"/>
  <c r="Q309" i="2"/>
  <c r="AE309" i="8" s="1"/>
  <c r="Q708" i="2"/>
  <c r="AE708" i="8" s="1"/>
  <c r="AF15" i="9" s="1"/>
  <c r="Q196" i="2"/>
  <c r="AE196" i="8" s="1"/>
  <c r="Q571" i="2"/>
  <c r="AE571" i="8" s="1"/>
  <c r="Q59" i="2"/>
  <c r="AE59" i="8" s="1"/>
  <c r="Q442" i="2"/>
  <c r="AE442" i="8" s="1"/>
  <c r="Q825" i="2"/>
  <c r="AE825" i="8" s="1"/>
  <c r="AF118" i="9" s="1"/>
  <c r="Q313" i="2"/>
  <c r="AE313" i="8" s="1"/>
  <c r="Q680" i="2"/>
  <c r="AE680" i="8" s="1"/>
  <c r="Q1036" i="2"/>
  <c r="AE1036" i="8" s="1"/>
  <c r="Q398" i="2"/>
  <c r="AE398" i="8" s="1"/>
  <c r="AF2" i="6" s="1"/>
  <c r="Q638" i="2"/>
  <c r="AE638" i="8" s="1"/>
  <c r="Q293" i="2"/>
  <c r="AE293" i="8" s="1"/>
  <c r="Q316" i="2"/>
  <c r="AE316" i="8" s="1"/>
  <c r="Q371" i="2"/>
  <c r="AE371" i="8" s="1"/>
  <c r="Q610" i="2"/>
  <c r="AE610" i="8" s="1"/>
  <c r="Q886" i="2"/>
  <c r="AE886" i="8" s="1"/>
  <c r="AF79" i="9" s="1"/>
  <c r="Q270" i="2"/>
  <c r="AE270" i="8" s="1"/>
  <c r="Q1024" i="2"/>
  <c r="AE1024" i="8" s="1"/>
  <c r="Q589" i="2"/>
  <c r="AE589" i="8" s="1"/>
  <c r="Q724" i="2"/>
  <c r="AE724" i="8" s="1"/>
  <c r="AF178" i="9" s="1"/>
  <c r="Q659" i="2"/>
  <c r="AE659" i="8" s="1"/>
  <c r="Q850" i="2"/>
  <c r="AE850" i="8" s="1"/>
  <c r="Q170" i="2"/>
  <c r="AE170" i="8" s="1"/>
  <c r="Q401" i="2"/>
  <c r="AE401" i="8" s="1"/>
  <c r="AF5" i="6" s="1"/>
  <c r="Q624" i="2"/>
  <c r="AE624" i="8" s="1"/>
  <c r="Q64" i="2"/>
  <c r="AE64" i="8" s="1"/>
  <c r="Q439" i="2"/>
  <c r="AE439" i="8" s="1"/>
  <c r="Q997" i="2"/>
  <c r="AE997" i="8" s="1"/>
  <c r="Q182" i="2"/>
  <c r="AE182" i="8" s="1"/>
  <c r="Q1016" i="2"/>
  <c r="AE1016" i="8" s="1"/>
  <c r="Q581" i="2"/>
  <c r="AE581" i="8" s="1"/>
  <c r="Q700" i="2"/>
  <c r="AE700" i="8" s="1"/>
  <c r="AF46" i="9" s="1"/>
  <c r="Q651" i="2"/>
  <c r="AE651" i="8" s="1"/>
  <c r="Q842" i="2"/>
  <c r="AE842" i="8" s="1"/>
  <c r="Q606" i="2"/>
  <c r="AE606" i="8" s="1"/>
  <c r="Q1066" i="2"/>
  <c r="AE1066" i="8" s="1"/>
  <c r="Q1096" i="2"/>
  <c r="AE1096" i="8" s="1"/>
  <c r="Q669" i="2"/>
  <c r="AE669" i="8" s="1"/>
  <c r="Q796" i="2"/>
  <c r="AE796" i="8" s="1"/>
  <c r="AF56" i="9" s="1"/>
  <c r="Q739" i="2"/>
  <c r="AE739" i="8" s="1"/>
  <c r="AF189" i="9" s="1"/>
  <c r="Q3" i="2"/>
  <c r="AE3" i="8" s="1"/>
  <c r="Q234" i="2"/>
  <c r="AE234" i="8" s="1"/>
  <c r="Q465" i="2"/>
  <c r="AE465" i="8" s="1"/>
  <c r="Q688" i="2"/>
  <c r="AE688" i="8" s="1"/>
  <c r="Q112" i="2"/>
  <c r="AE112" i="8" s="1"/>
  <c r="Q487" i="2"/>
  <c r="AE487" i="8" s="1"/>
  <c r="Q462" i="2"/>
  <c r="AE462" i="8" s="1"/>
  <c r="Q979" i="2"/>
  <c r="AE979" i="8" s="1"/>
  <c r="AF148" i="9" s="1"/>
  <c r="Q1089" i="2"/>
  <c r="AE1089" i="8" s="1"/>
  <c r="Q1055" i="2"/>
  <c r="AE1055" i="8" s="1"/>
  <c r="Q237" i="2"/>
  <c r="AE237" i="8" s="1"/>
  <c r="Q372" i="2"/>
  <c r="AE372" i="8" s="1"/>
  <c r="Q419" i="2"/>
  <c r="AE419" i="8" s="1"/>
  <c r="Q562" i="2"/>
  <c r="AE562" i="8" s="1"/>
  <c r="Q801" i="2"/>
  <c r="AE801" i="8" s="1"/>
  <c r="AF45" i="9" s="1"/>
  <c r="Q113" i="2"/>
  <c r="AE113" i="8" s="1"/>
  <c r="Q360" i="2"/>
  <c r="AE360" i="8" s="1"/>
  <c r="Q735" i="2"/>
  <c r="AE735" i="8" s="1"/>
  <c r="AF177" i="9" s="1"/>
  <c r="Q223" i="2"/>
  <c r="AE223" i="8" s="1"/>
  <c r="Q1092" i="2"/>
  <c r="AE1092" i="8" s="1"/>
  <c r="Q1050" i="2"/>
  <c r="AE1050" i="8" s="1"/>
  <c r="Q1080" i="2"/>
  <c r="AE1080" i="8" s="1"/>
  <c r="Q645" i="2"/>
  <c r="AE645" i="8" s="1"/>
  <c r="Q764" i="2"/>
  <c r="AE764" i="8" s="1"/>
  <c r="AF50" i="9" s="1"/>
  <c r="Q811" i="2"/>
  <c r="AE811" i="8" s="1"/>
  <c r="AF74" i="9" s="1"/>
  <c r="Q67" i="2"/>
  <c r="AE67" i="8" s="1"/>
  <c r="Q298" i="2"/>
  <c r="AE298" i="8" s="1"/>
  <c r="Q529" i="2"/>
  <c r="AE529" i="8" s="1"/>
  <c r="Q752" i="2"/>
  <c r="AE752" i="8" s="1"/>
  <c r="AF6" i="9" s="1"/>
  <c r="Q160" i="2"/>
  <c r="AE160" i="8" s="1"/>
  <c r="Q535" i="2"/>
  <c r="AE535" i="8" s="1"/>
  <c r="Q23" i="2"/>
  <c r="AE23" i="8" s="1"/>
  <c r="Q955" i="2"/>
  <c r="AE955" i="8" s="1"/>
  <c r="AF199" i="9" s="1"/>
  <c r="Q961" i="2"/>
  <c r="AE961" i="8" s="1"/>
  <c r="AF188" i="9" s="1"/>
  <c r="Q927" i="2"/>
  <c r="AE927" i="8" s="1"/>
  <c r="Q109" i="2"/>
  <c r="AE109" i="8" s="1"/>
  <c r="Q244" i="2"/>
  <c r="AE244" i="8" s="1"/>
  <c r="Q307" i="2"/>
  <c r="AE307" i="8" s="1"/>
  <c r="Q546" i="2"/>
  <c r="AE546" i="8" s="1"/>
  <c r="Q777" i="2"/>
  <c r="AE777" i="8" s="1"/>
  <c r="AF145" i="9" s="1"/>
  <c r="Q97" i="2"/>
  <c r="AE97" i="8" s="1"/>
  <c r="Q344" i="2"/>
  <c r="AE344" i="8" s="1"/>
  <c r="Q719" i="2"/>
  <c r="AE719" i="8" s="1"/>
  <c r="AF193" i="9" s="1"/>
  <c r="Q207" i="2"/>
  <c r="AE207" i="8" s="1"/>
  <c r="Q101" i="2"/>
  <c r="AE101" i="8" s="1"/>
  <c r="Q161" i="2"/>
  <c r="AE161" i="8" s="1"/>
  <c r="Q511" i="2"/>
  <c r="AE511" i="8" s="1"/>
  <c r="Q874" i="2"/>
  <c r="AE874" i="8" s="1"/>
  <c r="Q336" i="2"/>
  <c r="AE336" i="8" s="1"/>
  <c r="Q1037" i="2"/>
  <c r="AE1037" i="8" s="1"/>
  <c r="Q274" i="2"/>
  <c r="AE274" i="8" s="1"/>
  <c r="Q144" i="2"/>
  <c r="AE144" i="8" s="1"/>
  <c r="Q22" i="2"/>
  <c r="AE22" i="8" s="1"/>
  <c r="Q753" i="2"/>
  <c r="AE753" i="8" s="1"/>
  <c r="AF41" i="9" s="1"/>
  <c r="Q775" i="2"/>
  <c r="AE775" i="8" s="1"/>
  <c r="AF173" i="9" s="1"/>
  <c r="Q236" i="2"/>
  <c r="AE236" i="8" s="1"/>
  <c r="Q896" i="2"/>
  <c r="AE896" i="8" s="1"/>
  <c r="Q255" i="2"/>
  <c r="AE255" i="8" s="1"/>
  <c r="Q162" i="2"/>
  <c r="AE162" i="8" s="1"/>
  <c r="Q80" i="2"/>
  <c r="AE80" i="8" s="1"/>
  <c r="Q953" i="2"/>
  <c r="AE953" i="8" s="1"/>
  <c r="AF196" i="9" s="1"/>
  <c r="Q673" i="2"/>
  <c r="AE673" i="8" s="1"/>
  <c r="Q895" i="2"/>
  <c r="AE895" i="8" s="1"/>
  <c r="Q417" i="2"/>
  <c r="AE417" i="8" s="1"/>
  <c r="Q191" i="2"/>
  <c r="AE191" i="8" s="1"/>
  <c r="Q1023" i="2"/>
  <c r="AE1023" i="8" s="1"/>
  <c r="Q598" i="2"/>
  <c r="AE598" i="8" s="1"/>
  <c r="O51" i="2"/>
  <c r="AC51" i="8" s="1"/>
  <c r="O115" i="2"/>
  <c r="AC115" i="8" s="1"/>
  <c r="O179" i="2"/>
  <c r="AC179" i="8" s="1"/>
  <c r="O243" i="2"/>
  <c r="AC243" i="8" s="1"/>
  <c r="O307" i="2"/>
  <c r="AC307" i="8" s="1"/>
  <c r="O371" i="2"/>
  <c r="AC371" i="8" s="1"/>
  <c r="O435" i="2"/>
  <c r="AC435" i="8" s="1"/>
  <c r="O20" i="2"/>
  <c r="AC20" i="8" s="1"/>
  <c r="O84" i="2"/>
  <c r="AC84" i="8" s="1"/>
  <c r="O148" i="2"/>
  <c r="AC148" i="8" s="1"/>
  <c r="O212" i="2"/>
  <c r="AC212" i="8" s="1"/>
  <c r="O276" i="2"/>
  <c r="AC276" i="8" s="1"/>
  <c r="O340" i="2"/>
  <c r="AC340" i="8" s="1"/>
  <c r="O404" i="2"/>
  <c r="AC404" i="8" s="1"/>
  <c r="O468" i="2"/>
  <c r="AC468" i="8" s="1"/>
  <c r="O532" i="2"/>
  <c r="AC532" i="8" s="1"/>
  <c r="O596" i="2"/>
  <c r="AC596" i="8" s="1"/>
  <c r="O53" i="2"/>
  <c r="AC53" i="8" s="1"/>
  <c r="O117" i="2"/>
  <c r="AC117" i="8" s="1"/>
  <c r="O181" i="2"/>
  <c r="AC181" i="8" s="1"/>
  <c r="O245" i="2"/>
  <c r="AC245" i="8" s="1"/>
  <c r="O309" i="2"/>
  <c r="AC309" i="8" s="1"/>
  <c r="O373" i="2"/>
  <c r="AC373" i="8" s="1"/>
  <c r="O437" i="2"/>
  <c r="AC437" i="8" s="1"/>
  <c r="O14" i="2"/>
  <c r="AC14" i="8" s="1"/>
  <c r="O78" i="2"/>
  <c r="AC78" i="8" s="1"/>
  <c r="O142" i="2"/>
  <c r="AC142" i="8" s="1"/>
  <c r="O206" i="2"/>
  <c r="AC206" i="8" s="1"/>
  <c r="O270" i="2"/>
  <c r="AC270" i="8" s="1"/>
  <c r="O334" i="2"/>
  <c r="AC334" i="8" s="1"/>
  <c r="O398" i="2"/>
  <c r="AC398" i="8" s="1"/>
  <c r="AD2" i="6" s="1"/>
  <c r="O462" i="2"/>
  <c r="AC462" i="8" s="1"/>
  <c r="O526" i="2"/>
  <c r="AC526" i="8" s="1"/>
  <c r="O590" i="2"/>
  <c r="AC590" i="8" s="1"/>
  <c r="O39" i="2"/>
  <c r="AC39" i="8" s="1"/>
  <c r="O103" i="2"/>
  <c r="AC103" i="8" s="1"/>
  <c r="O167" i="2"/>
  <c r="AC167" i="8" s="1"/>
  <c r="O231" i="2"/>
  <c r="AC231" i="8" s="1"/>
  <c r="O295" i="2"/>
  <c r="AC295" i="8" s="1"/>
  <c r="O359" i="2"/>
  <c r="AC359" i="8" s="1"/>
  <c r="O423" i="2"/>
  <c r="AC423" i="8" s="1"/>
  <c r="O487" i="2"/>
  <c r="AC487" i="8" s="1"/>
  <c r="O551" i="2"/>
  <c r="AC551" i="8" s="1"/>
  <c r="O615" i="2"/>
  <c r="AC615" i="8" s="1"/>
  <c r="O56" i="2"/>
  <c r="AC56" i="8" s="1"/>
  <c r="O120" i="2"/>
  <c r="AC120" i="8" s="1"/>
  <c r="O200" i="2"/>
  <c r="AC200" i="8" s="1"/>
  <c r="O280" i="2"/>
  <c r="AC280" i="8" s="1"/>
  <c r="O368" i="2"/>
  <c r="AC368" i="8" s="1"/>
  <c r="O456" i="2"/>
  <c r="AC456" i="8" s="1"/>
  <c r="O536" i="2"/>
  <c r="AC536" i="8" s="1"/>
  <c r="O41" i="2"/>
  <c r="AC41" i="8" s="1"/>
  <c r="O129" i="2"/>
  <c r="AC129" i="8" s="1"/>
  <c r="O217" i="2"/>
  <c r="AC217" i="8" s="1"/>
  <c r="O297" i="2"/>
  <c r="AC297" i="8" s="1"/>
  <c r="O385" i="2"/>
  <c r="AC385" i="8" s="1"/>
  <c r="O473" i="2"/>
  <c r="AC473" i="8" s="1"/>
  <c r="O628" i="2"/>
  <c r="AC628" i="8" s="1"/>
  <c r="O716" i="2"/>
  <c r="AC716" i="8" s="1"/>
  <c r="AD82" i="9" s="1"/>
  <c r="O804" i="2"/>
  <c r="AC804" i="8" s="1"/>
  <c r="AD137" i="9" s="1"/>
  <c r="O884" i="2"/>
  <c r="AC884" i="8" s="1"/>
  <c r="AD87" i="9" s="1"/>
  <c r="O980" i="2"/>
  <c r="AC980" i="8" s="1"/>
  <c r="AD130" i="9" s="1"/>
  <c r="O1076" i="2"/>
  <c r="AC1076" i="8" s="1"/>
  <c r="O994" i="2"/>
  <c r="AC994" i="8" s="1"/>
  <c r="O1019" i="2"/>
  <c r="AC1019" i="8" s="1"/>
  <c r="O565" i="2"/>
  <c r="AC565" i="8" s="1"/>
  <c r="O669" i="2"/>
  <c r="AC669" i="8" s="1"/>
  <c r="O765" i="2"/>
  <c r="AC765" i="8" s="1"/>
  <c r="AD40" i="9" s="1"/>
  <c r="O877" i="2"/>
  <c r="AC877" i="8" s="1"/>
  <c r="AD184" i="9" s="1"/>
  <c r="O981" i="2"/>
  <c r="AC981" i="8" s="1"/>
  <c r="AD175" i="9" s="1"/>
  <c r="O1077" i="2"/>
  <c r="AC1077" i="8" s="1"/>
  <c r="O1034" i="2"/>
  <c r="AC1034" i="8" s="1"/>
  <c r="O1099" i="2"/>
  <c r="AC1099" i="8" s="1"/>
  <c r="O686" i="2"/>
  <c r="AC686" i="8" s="1"/>
  <c r="O790" i="2"/>
  <c r="AC790" i="8" s="1"/>
  <c r="AD58" i="9" s="1"/>
  <c r="O886" i="2"/>
  <c r="AC886" i="8" s="1"/>
  <c r="AD79" i="9" s="1"/>
  <c r="O990" i="2"/>
  <c r="AC990" i="8" s="1"/>
  <c r="AD112" i="9" s="1"/>
  <c r="O1086" i="2"/>
  <c r="AC1086" i="8" s="1"/>
  <c r="O507" i="2"/>
  <c r="AC507" i="8" s="1"/>
  <c r="Q519" i="2"/>
  <c r="AE519" i="8" s="1"/>
  <c r="O711" i="2"/>
  <c r="AC711" i="8" s="1"/>
  <c r="AD27" i="9" s="1"/>
  <c r="O815" i="2"/>
  <c r="AC815" i="8" s="1"/>
  <c r="AD122" i="9" s="1"/>
  <c r="O911" i="2"/>
  <c r="AC911" i="8" s="1"/>
  <c r="O1023" i="2"/>
  <c r="AC1023" i="8" s="1"/>
  <c r="O498" i="2"/>
  <c r="AC498" i="8" s="1"/>
  <c r="O515" i="2"/>
  <c r="AC515" i="8" s="1"/>
  <c r="O664" i="2"/>
  <c r="AC664" i="8" s="1"/>
  <c r="O824" i="2"/>
  <c r="AC824" i="8" s="1"/>
  <c r="AD107" i="9" s="1"/>
  <c r="O1000" i="2"/>
  <c r="AC1000" i="8" s="1"/>
  <c r="O658" i="2"/>
  <c r="AC658" i="8" s="1"/>
  <c r="Q208" i="2"/>
  <c r="AE208" i="8" s="1"/>
  <c r="O697" i="2"/>
  <c r="AC697" i="8" s="1"/>
  <c r="AD103" i="9" s="1"/>
  <c r="O873" i="2"/>
  <c r="AC873" i="8" s="1"/>
  <c r="O1033" i="2"/>
  <c r="AC1033" i="8" s="1"/>
  <c r="O539" i="2"/>
  <c r="AC539" i="8" s="1"/>
  <c r="Q408" i="2"/>
  <c r="AE408" i="8" s="1"/>
  <c r="Q903" i="2"/>
  <c r="AE903" i="8" s="1"/>
  <c r="AF153" i="9" s="1"/>
  <c r="Q272" i="2"/>
  <c r="AE272" i="8" s="1"/>
  <c r="Q480" i="2"/>
  <c r="AE480" i="8" s="1"/>
  <c r="Q815" i="2"/>
  <c r="AE815" i="8" s="1"/>
  <c r="AF122" i="9" s="1"/>
  <c r="Q831" i="2"/>
  <c r="AE831" i="8" s="1"/>
  <c r="Q16" i="2"/>
  <c r="AE16" i="8" s="1"/>
  <c r="Q143" i="2"/>
  <c r="AE143" i="8" s="1"/>
  <c r="Q736" i="2"/>
  <c r="AE736" i="8" s="1"/>
  <c r="AF131" i="9" s="1"/>
  <c r="Q802" i="2"/>
  <c r="AE802" i="8" s="1"/>
  <c r="AF29" i="9" s="1"/>
  <c r="Q13" i="2"/>
  <c r="AE13" i="8" s="1"/>
  <c r="Q1034" i="2"/>
  <c r="AE1034" i="8" s="1"/>
  <c r="Q727" i="2"/>
  <c r="AE727" i="8" s="1"/>
  <c r="Q449" i="2"/>
  <c r="AE449" i="8" s="1"/>
  <c r="Q668" i="2"/>
  <c r="AE668" i="8" s="1"/>
  <c r="Q671" i="2"/>
  <c r="AE671" i="8" s="1"/>
  <c r="Q959" i="2"/>
  <c r="AE959" i="8" s="1"/>
  <c r="AF182" i="9" s="1"/>
  <c r="Q146" i="2"/>
  <c r="AE146" i="8" s="1"/>
  <c r="Q754" i="2"/>
  <c r="AE754" i="8" s="1"/>
  <c r="AF25" i="9" s="1"/>
  <c r="Q887" i="2"/>
  <c r="AE887" i="8" s="1"/>
  <c r="AF128" i="9" s="1"/>
  <c r="Q928" i="2"/>
  <c r="AE928" i="8" s="1"/>
  <c r="Q14" i="2"/>
  <c r="AE14" i="8" s="1"/>
  <c r="Q132" i="2"/>
  <c r="AE132" i="8" s="1"/>
  <c r="Q1085" i="2"/>
  <c r="AE1085" i="8" s="1"/>
  <c r="Q1003" i="2"/>
  <c r="AE1003" i="8" s="1"/>
  <c r="Q219" i="2"/>
  <c r="AE219" i="8" s="1"/>
  <c r="Q963" i="2"/>
  <c r="AE963" i="8" s="1"/>
  <c r="AF139" i="9" s="1"/>
  <c r="O434" i="2"/>
  <c r="AC434" i="8" s="1"/>
  <c r="O59" i="2"/>
  <c r="AC59" i="8" s="1"/>
  <c r="O123" i="2"/>
  <c r="AC123" i="8" s="1"/>
  <c r="O187" i="2"/>
  <c r="AC187" i="8" s="1"/>
  <c r="O251" i="2"/>
  <c r="AC251" i="8" s="1"/>
  <c r="O315" i="2"/>
  <c r="AC315" i="8" s="1"/>
  <c r="O379" i="2"/>
  <c r="AC379" i="8" s="1"/>
  <c r="O443" i="2"/>
  <c r="AC443" i="8" s="1"/>
  <c r="O28" i="2"/>
  <c r="AC28" i="8" s="1"/>
  <c r="O92" i="2"/>
  <c r="AC92" i="8" s="1"/>
  <c r="O156" i="2"/>
  <c r="AC156" i="8" s="1"/>
  <c r="O220" i="2"/>
  <c r="AC220" i="8" s="1"/>
  <c r="O284" i="2"/>
  <c r="AC284" i="8" s="1"/>
  <c r="O348" i="2"/>
  <c r="AC348" i="8" s="1"/>
  <c r="O412" i="2"/>
  <c r="AC412" i="8" s="1"/>
  <c r="O476" i="2"/>
  <c r="AC476" i="8" s="1"/>
  <c r="O540" i="2"/>
  <c r="AC540" i="8" s="1"/>
  <c r="O604" i="2"/>
  <c r="AC604" i="8" s="1"/>
  <c r="O61" i="2"/>
  <c r="AC61" i="8" s="1"/>
  <c r="O125" i="2"/>
  <c r="AC125" i="8" s="1"/>
  <c r="O189" i="2"/>
  <c r="AC189" i="8" s="1"/>
  <c r="O253" i="2"/>
  <c r="AC253" i="8" s="1"/>
  <c r="O317" i="2"/>
  <c r="AC317" i="8" s="1"/>
  <c r="O381" i="2"/>
  <c r="AC381" i="8" s="1"/>
  <c r="O445" i="2"/>
  <c r="AC445" i="8" s="1"/>
  <c r="O22" i="2"/>
  <c r="AC22" i="8" s="1"/>
  <c r="O86" i="2"/>
  <c r="AC86" i="8" s="1"/>
  <c r="O150" i="2"/>
  <c r="AC150" i="8" s="1"/>
  <c r="O214" i="2"/>
  <c r="AC214" i="8" s="1"/>
  <c r="O278" i="2"/>
  <c r="AC278" i="8" s="1"/>
  <c r="O342" i="2"/>
  <c r="AC342" i="8" s="1"/>
  <c r="O406" i="2"/>
  <c r="AC406" i="8" s="1"/>
  <c r="O470" i="2"/>
  <c r="AC470" i="8" s="1"/>
  <c r="O534" i="2"/>
  <c r="AC534" i="8" s="1"/>
  <c r="O598" i="2"/>
  <c r="AC598" i="8" s="1"/>
  <c r="O47" i="2"/>
  <c r="AC47" i="8" s="1"/>
  <c r="O111" i="2"/>
  <c r="AC111" i="8" s="1"/>
  <c r="O175" i="2"/>
  <c r="AC175" i="8" s="1"/>
  <c r="O239" i="2"/>
  <c r="AC239" i="8" s="1"/>
  <c r="O303" i="2"/>
  <c r="AC303" i="8" s="1"/>
  <c r="O367" i="2"/>
  <c r="AC367" i="8" s="1"/>
  <c r="O431" i="2"/>
  <c r="AC431" i="8" s="1"/>
  <c r="O495" i="2"/>
  <c r="AC495" i="8" s="1"/>
  <c r="O559" i="2"/>
  <c r="AC559" i="8" s="1"/>
  <c r="O64" i="2"/>
  <c r="AC64" i="8" s="1"/>
  <c r="O128" i="2"/>
  <c r="AC128" i="8" s="1"/>
  <c r="O208" i="2"/>
  <c r="AC208" i="8" s="1"/>
  <c r="O296" i="2"/>
  <c r="AC296" i="8" s="1"/>
  <c r="O376" i="2"/>
  <c r="AC376" i="8" s="1"/>
  <c r="O464" i="2"/>
  <c r="AC464" i="8" s="1"/>
  <c r="O552" i="2"/>
  <c r="AC552" i="8" s="1"/>
  <c r="O57" i="2"/>
  <c r="AC57" i="8" s="1"/>
  <c r="O137" i="2"/>
  <c r="AC137" i="8" s="1"/>
  <c r="O225" i="2"/>
  <c r="AC225" i="8" s="1"/>
  <c r="O313" i="2"/>
  <c r="AC313" i="8" s="1"/>
  <c r="O393" i="2"/>
  <c r="AC393" i="8" s="1"/>
  <c r="AD13" i="6" s="1"/>
  <c r="O481" i="2"/>
  <c r="AC481" i="8" s="1"/>
  <c r="O644" i="2"/>
  <c r="AC644" i="8" s="1"/>
  <c r="O724" i="2"/>
  <c r="AC724" i="8" s="1"/>
  <c r="AD178" i="9" s="1"/>
  <c r="O812" i="2"/>
  <c r="AC812" i="8" s="1"/>
  <c r="AD97" i="9" s="1"/>
  <c r="O900" i="2"/>
  <c r="AC900" i="8" s="1"/>
  <c r="O996" i="2"/>
  <c r="AC996" i="8" s="1"/>
  <c r="O1100" i="2"/>
  <c r="AC1100" i="8" s="1"/>
  <c r="O1050" i="2"/>
  <c r="AC1050" i="8" s="1"/>
  <c r="O1067" i="2"/>
  <c r="AC1067" i="8" s="1"/>
  <c r="O573" i="2"/>
  <c r="AC573" i="8" s="1"/>
  <c r="O685" i="2"/>
  <c r="AC685" i="8" s="1"/>
  <c r="O789" i="2"/>
  <c r="AC789" i="8" s="1"/>
  <c r="AD81" i="9" s="1"/>
  <c r="O885" i="2"/>
  <c r="AC885" i="8" s="1"/>
  <c r="AD70" i="9" s="1"/>
  <c r="O989" i="2"/>
  <c r="AC989" i="8" s="1"/>
  <c r="AD134" i="9" s="1"/>
  <c r="O1085" i="2"/>
  <c r="AC1085" i="8" s="1"/>
  <c r="O523" i="2"/>
  <c r="AC523" i="8" s="1"/>
  <c r="Q816" i="2"/>
  <c r="AE816" i="8" s="1"/>
  <c r="AF171" i="9" s="1"/>
  <c r="O694" i="2"/>
  <c r="AC694" i="8" s="1"/>
  <c r="AD49" i="9" s="1"/>
  <c r="O798" i="2"/>
  <c r="AC798" i="8" s="1"/>
  <c r="AD61" i="9" s="1"/>
  <c r="O894" i="2"/>
  <c r="AC894" i="8" s="1"/>
  <c r="AD187" i="9" s="1"/>
  <c r="O1006" i="2"/>
  <c r="AC1006" i="8" s="1"/>
  <c r="O426" i="2"/>
  <c r="AC426" i="8" s="1"/>
  <c r="O563" i="2"/>
  <c r="AC563" i="8" s="1"/>
  <c r="O623" i="2"/>
  <c r="AC623" i="8" s="1"/>
  <c r="O719" i="2"/>
  <c r="AC719" i="8" s="1"/>
  <c r="AD193" i="9" s="1"/>
  <c r="O831" i="2"/>
  <c r="AC831" i="8" s="1"/>
  <c r="O935" i="2"/>
  <c r="AC935" i="8" s="1"/>
  <c r="O1031" i="2"/>
  <c r="AC1031" i="8" s="1"/>
  <c r="O522" i="2"/>
  <c r="AC522" i="8" s="1"/>
  <c r="O595" i="2"/>
  <c r="AC595" i="8" s="1"/>
  <c r="O680" i="2"/>
  <c r="AC680" i="8" s="1"/>
  <c r="O856" i="2"/>
  <c r="AC856" i="8" s="1"/>
  <c r="AD42" i="9" s="1"/>
  <c r="O1016" i="2"/>
  <c r="AC1016" i="8" s="1"/>
  <c r="O762" i="2"/>
  <c r="AC762" i="8" s="1"/>
  <c r="AD24" i="9" s="1"/>
  <c r="O553" i="2"/>
  <c r="AC553" i="8" s="1"/>
  <c r="O713" i="2"/>
  <c r="AC713" i="8" s="1"/>
  <c r="AD68" i="9" s="1"/>
  <c r="O889" i="2"/>
  <c r="AC889" i="8" s="1"/>
  <c r="AD195" i="9" s="1"/>
  <c r="O1065" i="2"/>
  <c r="AC1065" i="8" s="1"/>
  <c r="O635" i="2"/>
  <c r="AC635" i="8" s="1"/>
  <c r="Q864" i="2"/>
  <c r="AE864" i="8" s="1"/>
  <c r="Q640" i="2"/>
  <c r="AE640" i="8" s="1"/>
  <c r="Q696" i="2"/>
  <c r="AE696" i="8" s="1"/>
  <c r="AF105" i="9" s="1"/>
  <c r="Q73" i="2"/>
  <c r="AE73" i="8" s="1"/>
  <c r="Q728" i="2"/>
  <c r="AE728" i="8" s="1"/>
  <c r="AF166" i="9" s="1"/>
  <c r="Q184" i="2"/>
  <c r="AE184" i="8" s="1"/>
  <c r="Q376" i="2"/>
  <c r="AE376" i="8" s="1"/>
  <c r="Q399" i="2"/>
  <c r="AE399" i="8" s="1"/>
  <c r="AF7" i="6" s="1"/>
  <c r="Q9" i="2"/>
  <c r="AE9" i="8" s="1"/>
  <c r="Q51" i="2"/>
  <c r="AE51" i="8" s="1"/>
  <c r="Q421" i="2"/>
  <c r="AE421" i="8" s="1"/>
  <c r="Q851" i="2"/>
  <c r="AE851" i="8" s="1"/>
  <c r="Q855" i="2"/>
  <c r="AE855" i="8" s="1"/>
  <c r="AF133" i="9" s="1"/>
  <c r="Q785" i="2"/>
  <c r="AE785" i="8" s="1"/>
  <c r="AF30" i="9" s="1"/>
  <c r="Q133" i="2"/>
  <c r="AE133" i="8" s="1"/>
  <c r="Q296" i="2"/>
  <c r="AE296" i="8" s="1"/>
  <c r="Q993" i="2"/>
  <c r="AE993" i="8" s="1"/>
  <c r="Q834" i="2"/>
  <c r="AE834" i="8" s="1"/>
  <c r="Q547" i="2"/>
  <c r="AE547" i="8" s="1"/>
  <c r="Q536" i="2"/>
  <c r="AE536" i="8" s="1"/>
  <c r="Q1098" i="2"/>
  <c r="AE1098" i="8" s="1"/>
  <c r="Q958" i="2"/>
  <c r="AE958" i="8" s="1"/>
  <c r="AF198" i="9" s="1"/>
  <c r="Q644" i="2"/>
  <c r="AE644" i="8" s="1"/>
  <c r="Q771" i="2"/>
  <c r="AE771" i="8" s="1"/>
  <c r="AF165" i="9" s="1"/>
  <c r="Q1030" i="2"/>
  <c r="AE1030" i="8" s="1"/>
  <c r="Q731" i="2"/>
  <c r="AE731" i="8" s="1"/>
  <c r="AF159" i="9" s="1"/>
  <c r="Q214" i="2"/>
  <c r="AE214" i="8" s="1"/>
  <c r="O866" i="2"/>
  <c r="AC866" i="8" s="1"/>
  <c r="O3" i="2"/>
  <c r="AC3" i="8" s="1"/>
  <c r="O67" i="2"/>
  <c r="AC67" i="8" s="1"/>
  <c r="O131" i="2"/>
  <c r="AC131" i="8" s="1"/>
  <c r="O195" i="2"/>
  <c r="AC195" i="8" s="1"/>
  <c r="O259" i="2"/>
  <c r="AC259" i="8" s="1"/>
  <c r="O323" i="2"/>
  <c r="AC323" i="8" s="1"/>
  <c r="O387" i="2"/>
  <c r="AC387" i="8" s="1"/>
  <c r="O451" i="2"/>
  <c r="AC451" i="8" s="1"/>
  <c r="O36" i="2"/>
  <c r="AC36" i="8" s="1"/>
  <c r="O100" i="2"/>
  <c r="AC100" i="8" s="1"/>
  <c r="O164" i="2"/>
  <c r="AC164" i="8" s="1"/>
  <c r="O228" i="2"/>
  <c r="AC228" i="8" s="1"/>
  <c r="O292" i="2"/>
  <c r="AC292" i="8" s="1"/>
  <c r="O356" i="2"/>
  <c r="AC356" i="8" s="1"/>
  <c r="O420" i="2"/>
  <c r="AC420" i="8" s="1"/>
  <c r="O484" i="2"/>
  <c r="AC484" i="8" s="1"/>
  <c r="O548" i="2"/>
  <c r="AC548" i="8" s="1"/>
  <c r="O612" i="2"/>
  <c r="AC612" i="8" s="1"/>
  <c r="O5" i="2"/>
  <c r="AC5" i="8" s="1"/>
  <c r="O69" i="2"/>
  <c r="AC69" i="8" s="1"/>
  <c r="O133" i="2"/>
  <c r="AC133" i="8" s="1"/>
  <c r="O197" i="2"/>
  <c r="AC197" i="8" s="1"/>
  <c r="O261" i="2"/>
  <c r="AC261" i="8" s="1"/>
  <c r="O325" i="2"/>
  <c r="AC325" i="8" s="1"/>
  <c r="O389" i="2"/>
  <c r="AC389" i="8" s="1"/>
  <c r="AD16" i="6" s="1"/>
  <c r="O453" i="2"/>
  <c r="AC453" i="8" s="1"/>
  <c r="O30" i="2"/>
  <c r="AC30" i="8" s="1"/>
  <c r="O94" i="2"/>
  <c r="AC94" i="8" s="1"/>
  <c r="O158" i="2"/>
  <c r="AC158" i="8" s="1"/>
  <c r="O222" i="2"/>
  <c r="AC222" i="8" s="1"/>
  <c r="O286" i="2"/>
  <c r="AC286" i="8" s="1"/>
  <c r="O350" i="2"/>
  <c r="AC350" i="8" s="1"/>
  <c r="O414" i="2"/>
  <c r="AC414" i="8" s="1"/>
  <c r="O478" i="2"/>
  <c r="AC478" i="8" s="1"/>
  <c r="O542" i="2"/>
  <c r="AC542" i="8" s="1"/>
  <c r="O606" i="2"/>
  <c r="AC606" i="8" s="1"/>
  <c r="O55" i="2"/>
  <c r="AC55" i="8" s="1"/>
  <c r="O119" i="2"/>
  <c r="AC119" i="8" s="1"/>
  <c r="O183" i="2"/>
  <c r="AC183" i="8" s="1"/>
  <c r="O247" i="2"/>
  <c r="AC247" i="8" s="1"/>
  <c r="O311" i="2"/>
  <c r="AC311" i="8" s="1"/>
  <c r="O375" i="2"/>
  <c r="AC375" i="8" s="1"/>
  <c r="O439" i="2"/>
  <c r="AC439" i="8" s="1"/>
  <c r="O503" i="2"/>
  <c r="AC503" i="8" s="1"/>
  <c r="O567" i="2"/>
  <c r="AC567" i="8" s="1"/>
  <c r="O8" i="2"/>
  <c r="AC8" i="8" s="1"/>
  <c r="O72" i="2"/>
  <c r="AC72" i="8" s="1"/>
  <c r="O136" i="2"/>
  <c r="AC136" i="8" s="1"/>
  <c r="O216" i="2"/>
  <c r="AC216" i="8" s="1"/>
  <c r="O304" i="2"/>
  <c r="AC304" i="8" s="1"/>
  <c r="O392" i="2"/>
  <c r="AC392" i="8" s="1"/>
  <c r="AD10" i="6" s="1"/>
  <c r="O472" i="2"/>
  <c r="AC472" i="8" s="1"/>
  <c r="O560" i="2"/>
  <c r="AC560" i="8" s="1"/>
  <c r="O65" i="2"/>
  <c r="AC65" i="8" s="1"/>
  <c r="O153" i="2"/>
  <c r="AC153" i="8" s="1"/>
  <c r="O233" i="2"/>
  <c r="AC233" i="8" s="1"/>
  <c r="O321" i="2"/>
  <c r="AC321" i="8" s="1"/>
  <c r="O409" i="2"/>
  <c r="AC409" i="8" s="1"/>
  <c r="O489" i="2"/>
  <c r="AC489" i="8" s="1"/>
  <c r="O652" i="2"/>
  <c r="AC652" i="8" s="1"/>
  <c r="O740" i="2"/>
  <c r="AC740" i="8" s="1"/>
  <c r="AD156" i="9" s="1"/>
  <c r="O820" i="2"/>
  <c r="AC820" i="8" s="1"/>
  <c r="AD117" i="9" s="1"/>
  <c r="O908" i="2"/>
  <c r="AC908" i="8" s="1"/>
  <c r="O1004" i="2"/>
  <c r="AC1004" i="8" s="1"/>
  <c r="O2" i="2"/>
  <c r="AC2" i="8" s="1"/>
  <c r="O1106" i="2"/>
  <c r="AC1106" i="8" s="1"/>
  <c r="Q879" i="2"/>
  <c r="AE879" i="8" s="1"/>
  <c r="AF158" i="9" s="1"/>
  <c r="O597" i="2"/>
  <c r="AC597" i="8" s="1"/>
  <c r="O693" i="2"/>
  <c r="AC693" i="8" s="1"/>
  <c r="AD64" i="9" s="1"/>
  <c r="O797" i="2"/>
  <c r="AC797" i="8" s="1"/>
  <c r="AD60" i="9" s="1"/>
  <c r="O893" i="2"/>
  <c r="AC893" i="8" s="1"/>
  <c r="AD192" i="9" s="1"/>
  <c r="O1005" i="2"/>
  <c r="AC1005" i="8" s="1"/>
  <c r="O474" i="2"/>
  <c r="AC474" i="8" s="1"/>
  <c r="O571" i="2"/>
  <c r="AC571" i="8" s="1"/>
  <c r="Q703" i="2"/>
  <c r="AE703" i="8" s="1"/>
  <c r="AF10" i="9" s="1"/>
  <c r="O702" i="2"/>
  <c r="AC702" i="8" s="1"/>
  <c r="AD48" i="9" s="1"/>
  <c r="O814" i="2"/>
  <c r="AC814" i="8" s="1"/>
  <c r="AD147" i="9" s="1"/>
  <c r="O918" i="2"/>
  <c r="AC918" i="8" s="1"/>
  <c r="O1014" i="2"/>
  <c r="AC1014" i="8" s="1"/>
  <c r="O554" i="2"/>
  <c r="AC554" i="8" s="1"/>
  <c r="O619" i="2"/>
  <c r="AC619" i="8" s="1"/>
  <c r="O639" i="2"/>
  <c r="AC639" i="8" s="1"/>
  <c r="O743" i="2"/>
  <c r="AC743" i="8" s="1"/>
  <c r="AD8" i="9" s="1"/>
  <c r="O839" i="2"/>
  <c r="AC839" i="8" s="1"/>
  <c r="O943" i="2"/>
  <c r="AC943" i="8" s="1"/>
  <c r="O1039" i="2"/>
  <c r="AC1039" i="8" s="1"/>
  <c r="O618" i="2"/>
  <c r="AC618" i="8" s="1"/>
  <c r="O819" i="2"/>
  <c r="AC819" i="8" s="1"/>
  <c r="AD140" i="9" s="1"/>
  <c r="O696" i="2"/>
  <c r="AC696" i="8" s="1"/>
  <c r="AD105" i="9" s="1"/>
  <c r="O872" i="2"/>
  <c r="AC872" i="8" s="1"/>
  <c r="O1048" i="2"/>
  <c r="AC1048" i="8" s="1"/>
  <c r="O882" i="2"/>
  <c r="AC882" i="8" s="1"/>
  <c r="AD94" i="9" s="1"/>
  <c r="O569" i="2"/>
  <c r="AC569" i="8" s="1"/>
  <c r="O745" i="2"/>
  <c r="AC745" i="8" s="1"/>
  <c r="AD18" i="9" s="1"/>
  <c r="O905" i="2"/>
  <c r="AC905" i="8" s="1"/>
  <c r="O1081" i="2"/>
  <c r="AC1081" i="8" s="1"/>
  <c r="O875" i="2"/>
  <c r="AC875" i="8" s="1"/>
  <c r="Q425" i="2"/>
  <c r="AE425" i="8" s="1"/>
  <c r="Q241" i="2"/>
  <c r="AE241" i="8" s="1"/>
  <c r="Q497" i="2"/>
  <c r="AE497" i="8" s="1"/>
  <c r="Q513" i="2"/>
  <c r="AE513" i="8" s="1"/>
  <c r="Q329" i="2"/>
  <c r="AE329" i="8" s="1"/>
  <c r="Q137" i="2"/>
  <c r="AE137" i="8" s="1"/>
  <c r="Q800" i="2"/>
  <c r="AE800" i="8" s="1"/>
  <c r="AF22" i="9" s="1"/>
  <c r="Q527" i="2"/>
  <c r="AE527" i="8" s="1"/>
  <c r="Q353" i="2"/>
  <c r="AE353" i="8" s="1"/>
  <c r="Q227" i="2"/>
  <c r="AE227" i="8" s="1"/>
  <c r="Q621" i="2"/>
  <c r="AE621" i="8" s="1"/>
  <c r="Q956" i="2"/>
  <c r="AE956" i="8" s="1"/>
  <c r="AF109" i="9" s="1"/>
  <c r="Q96" i="2"/>
  <c r="AE96" i="8" s="1"/>
  <c r="Q210" i="2"/>
  <c r="AE210" i="8" s="1"/>
  <c r="Q541" i="2"/>
  <c r="AE541" i="8" s="1"/>
  <c r="Q33" i="2"/>
  <c r="AE33" i="8" s="1"/>
  <c r="Q883" i="2"/>
  <c r="AE883" i="8" s="1"/>
  <c r="AF104" i="9" s="1"/>
  <c r="Q627" i="2"/>
  <c r="AE627" i="8" s="1"/>
  <c r="Q604" i="2"/>
  <c r="AE604" i="8" s="1"/>
  <c r="Q321" i="2"/>
  <c r="AE321" i="8" s="1"/>
  <c r="Q1005" i="2"/>
  <c r="AE1005" i="8" s="1"/>
  <c r="Q616" i="2"/>
  <c r="AE616" i="8" s="1"/>
  <c r="Q245" i="2"/>
  <c r="AE245" i="8" s="1"/>
  <c r="Q396" i="2"/>
  <c r="AE396" i="8" s="1"/>
  <c r="AF4" i="6" s="1"/>
  <c r="Q940" i="2"/>
  <c r="AE940" i="8" s="1"/>
  <c r="Q420" i="2"/>
  <c r="AE420" i="8" s="1"/>
  <c r="O18" i="2"/>
  <c r="AC18" i="8" s="1"/>
  <c r="O699" i="2"/>
  <c r="AC699" i="8" s="1"/>
  <c r="AD57" i="9" s="1"/>
  <c r="U2" i="2"/>
  <c r="O890" i="2" l="1"/>
  <c r="AC890" i="8" s="1"/>
  <c r="AD149" i="9" s="1"/>
  <c r="O415" i="2"/>
  <c r="AC415" i="8" s="1"/>
  <c r="O841" i="2"/>
  <c r="AC841" i="8" s="1"/>
  <c r="AF202" i="9"/>
  <c r="AX2" i="8"/>
  <c r="O235" i="2"/>
  <c r="AC235" i="8" s="1"/>
  <c r="O661" i="2"/>
  <c r="AC661" i="8" s="1"/>
  <c r="O363" i="2"/>
  <c r="AC363" i="8" s="1"/>
  <c r="O588" i="2"/>
  <c r="AC588" i="8" s="1"/>
  <c r="AF25" i="6"/>
  <c r="AE25" i="6"/>
  <c r="O1068" i="2"/>
  <c r="AC1068" i="8" s="1"/>
  <c r="O528" i="2"/>
  <c r="AC528" i="8" s="1"/>
  <c r="O31" i="2"/>
  <c r="AC31" i="8" s="1"/>
  <c r="O632" i="2"/>
  <c r="AC632" i="8" s="1"/>
  <c r="O262" i="2"/>
  <c r="AC262" i="8" s="1"/>
  <c r="O962" i="2"/>
  <c r="AC962" i="8" s="1"/>
  <c r="AD162" i="9" s="1"/>
  <c r="O766" i="2"/>
  <c r="AC766" i="8" s="1"/>
  <c r="AD35" i="9" s="1"/>
  <c r="O6" i="2"/>
  <c r="AC6" i="8" s="1"/>
  <c r="O984" i="2"/>
  <c r="AC984" i="8" s="1"/>
  <c r="AD113" i="9" s="1"/>
  <c r="O121" i="2"/>
  <c r="AC121" i="8" s="1"/>
  <c r="O429" i="2"/>
  <c r="AC429" i="8" s="1"/>
  <c r="O1075" i="2"/>
  <c r="AC1075" i="8" s="1"/>
  <c r="O360" i="2"/>
  <c r="AC360" i="8" s="1"/>
  <c r="O140" i="2"/>
  <c r="AC140" i="8" s="1"/>
  <c r="O1070" i="2"/>
  <c r="AC1070" i="8" s="1"/>
  <c r="O1043" i="2"/>
  <c r="AC1043" i="8" s="1"/>
  <c r="O351" i="2"/>
  <c r="AC351" i="8" s="1"/>
  <c r="O43" i="2"/>
  <c r="AC43" i="8" s="1"/>
  <c r="O254" i="2"/>
  <c r="AC254" i="8" s="1"/>
  <c r="O982" i="2"/>
  <c r="AC982" i="8" s="1"/>
  <c r="AD144" i="9" s="1"/>
  <c r="O289" i="2"/>
  <c r="AC289" i="8" s="1"/>
  <c r="O159" i="2"/>
  <c r="AC159" i="8" s="1"/>
  <c r="O268" i="2"/>
  <c r="AC268" i="8" s="1"/>
  <c r="O386" i="2"/>
  <c r="AC386" i="8" s="1"/>
  <c r="O541" i="2"/>
  <c r="AC541" i="8" s="1"/>
  <c r="O808" i="2"/>
  <c r="AC808" i="8" s="1"/>
  <c r="AD116" i="9" s="1"/>
  <c r="O851" i="2"/>
  <c r="AC851" i="8" s="1"/>
  <c r="O272" i="2"/>
  <c r="AC272" i="8" s="1"/>
  <c r="O493" i="2"/>
  <c r="AC493" i="8" s="1"/>
  <c r="O1010" i="2"/>
  <c r="AC1010" i="8" s="1"/>
  <c r="O876" i="2"/>
  <c r="AC876" i="8" s="1"/>
  <c r="O287" i="2"/>
  <c r="AC287" i="8" s="1"/>
  <c r="O396" i="2"/>
  <c r="AC396" i="8" s="1"/>
  <c r="AD4" i="6" s="1"/>
  <c r="O361" i="2"/>
  <c r="AC361" i="8" s="1"/>
  <c r="O825" i="2"/>
  <c r="AC825" i="8" s="1"/>
  <c r="AD118" i="9" s="1"/>
  <c r="O40" i="2"/>
  <c r="AC40" i="8" s="1"/>
  <c r="O662" i="2"/>
  <c r="AC662" i="8" s="1"/>
  <c r="O1103" i="2"/>
  <c r="AC1103" i="8" s="1"/>
  <c r="O986" i="2"/>
  <c r="AC986" i="8" s="1"/>
  <c r="AD80" i="9" s="1"/>
  <c r="O708" i="2"/>
  <c r="AC708" i="8" s="1"/>
  <c r="AD15" i="9" s="1"/>
  <c r="O184" i="2"/>
  <c r="AC184" i="8" s="1"/>
  <c r="O518" i="2"/>
  <c r="AC518" i="8" s="1"/>
  <c r="O301" i="2"/>
  <c r="AC301" i="8" s="1"/>
  <c r="O76" i="2"/>
  <c r="AC76" i="8" s="1"/>
  <c r="O999" i="2"/>
  <c r="AC999" i="8" s="1"/>
  <c r="O834" i="2"/>
  <c r="AC834" i="8" s="1"/>
  <c r="O357" i="2"/>
  <c r="AC357" i="8" s="1"/>
  <c r="O903" i="2"/>
  <c r="AC903" i="8" s="1"/>
  <c r="AD153" i="9" s="1"/>
  <c r="O1069" i="2"/>
  <c r="AC1069" i="8" s="1"/>
  <c r="O457" i="2"/>
  <c r="AC457" i="8" s="1"/>
  <c r="O48" i="2"/>
  <c r="AC48" i="8" s="1"/>
  <c r="O454" i="2"/>
  <c r="AC454" i="8" s="1"/>
  <c r="O173" i="2"/>
  <c r="AC173" i="8" s="1"/>
  <c r="O12" i="2"/>
  <c r="AC12" i="8" s="1"/>
  <c r="O783" i="2"/>
  <c r="AC783" i="8" s="1"/>
  <c r="AD76" i="9" s="1"/>
  <c r="O780" i="2"/>
  <c r="AC780" i="8" s="1"/>
  <c r="AD179" i="9" s="1"/>
  <c r="O229" i="2"/>
  <c r="AC229" i="8" s="1"/>
  <c r="O1026" i="2"/>
  <c r="AC1026" i="8" s="1"/>
  <c r="O703" i="2"/>
  <c r="AC703" i="8" s="1"/>
  <c r="AD10" i="9" s="1"/>
  <c r="O861" i="2"/>
  <c r="AC861" i="8" s="1"/>
  <c r="O377" i="2"/>
  <c r="AC377" i="8" s="1"/>
  <c r="O543" i="2"/>
  <c r="AC543" i="8" s="1"/>
  <c r="O390" i="2"/>
  <c r="AC390" i="8" s="1"/>
  <c r="AD12" i="6" s="1"/>
  <c r="O45" i="2"/>
  <c r="AC45" i="8" s="1"/>
  <c r="O427" i="2"/>
  <c r="AC427" i="8" s="1"/>
  <c r="O1001" i="2"/>
  <c r="AC1001" i="8" s="1"/>
  <c r="O1011" i="2"/>
  <c r="AC1011" i="8" s="1"/>
  <c r="O68" i="2"/>
  <c r="AC68" i="8" s="1"/>
  <c r="O134" i="2"/>
  <c r="AC134" i="8" s="1"/>
  <c r="O524" i="2"/>
  <c r="AC524" i="8" s="1"/>
  <c r="O107" i="2"/>
  <c r="AC107" i="8" s="1"/>
  <c r="O649" i="2"/>
  <c r="AC649" i="8" s="1"/>
  <c r="O862" i="2"/>
  <c r="AC862" i="8" s="1"/>
  <c r="O520" i="2"/>
  <c r="AC520" i="8" s="1"/>
  <c r="O792" i="2"/>
  <c r="AC792" i="8" s="1"/>
  <c r="AD37" i="9" s="1"/>
  <c r="O818" i="2"/>
  <c r="AC818" i="8" s="1"/>
  <c r="AD120" i="9" s="1"/>
  <c r="O279" i="2"/>
  <c r="AC279" i="8" s="1"/>
  <c r="O531" i="2"/>
  <c r="AC531" i="8" s="1"/>
  <c r="O382" i="2"/>
  <c r="AC382" i="8" s="1"/>
  <c r="AD17" i="6" s="1"/>
  <c r="O366" i="2"/>
  <c r="AC366" i="8" s="1"/>
  <c r="O344" i="2"/>
  <c r="AC344" i="8" s="1"/>
  <c r="O580" i="2"/>
  <c r="AC580" i="8" s="1"/>
  <c r="O638" i="2"/>
  <c r="AC638" i="8" s="1"/>
  <c r="O709" i="2"/>
  <c r="AC709" i="8" s="1"/>
  <c r="AD16" i="9" s="1"/>
  <c r="O407" i="2"/>
  <c r="AC407" i="8" s="1"/>
  <c r="O483" i="2"/>
  <c r="AC483" i="8" s="1"/>
  <c r="O796" i="2"/>
  <c r="AC796" i="8" s="1"/>
  <c r="AD56" i="9" s="1"/>
  <c r="O948" i="2"/>
  <c r="AC948" i="8" s="1"/>
  <c r="O176" i="2"/>
  <c r="AC176" i="8" s="1"/>
  <c r="O485" i="2"/>
  <c r="AC485" i="8" s="1"/>
  <c r="O355" i="2"/>
  <c r="AC355" i="8" s="1"/>
  <c r="O835" i="2"/>
  <c r="AC835" i="8" s="1"/>
  <c r="O912" i="2"/>
  <c r="AC912" i="8" s="1"/>
  <c r="O949" i="2"/>
  <c r="AC949" i="8" s="1"/>
  <c r="O193" i="2"/>
  <c r="AC193" i="8" s="1"/>
  <c r="O151" i="2"/>
  <c r="AC151" i="8" s="1"/>
  <c r="O452" i="2"/>
  <c r="AC452" i="8" s="1"/>
  <c r="O749" i="2"/>
  <c r="AC749" i="8" s="1"/>
  <c r="AD14" i="9" s="1"/>
  <c r="O25" i="2"/>
  <c r="AC25" i="8" s="1"/>
  <c r="O510" i="2"/>
  <c r="AC510" i="8" s="1"/>
  <c r="O324" i="2"/>
  <c r="AC324" i="8" s="1"/>
  <c r="O93" i="2"/>
  <c r="AC93" i="8" s="1"/>
  <c r="O731" i="2"/>
  <c r="AC731" i="8" s="1"/>
  <c r="AD159" i="9" s="1"/>
  <c r="O1018" i="2"/>
  <c r="AC1018" i="8" s="1"/>
  <c r="O746" i="2"/>
  <c r="AC746" i="8" s="1"/>
  <c r="AD13" i="9" s="1"/>
  <c r="O512" i="2"/>
  <c r="AC512" i="8" s="1"/>
  <c r="O968" i="2"/>
  <c r="AC968" i="8" s="1"/>
  <c r="AD102" i="9" s="1"/>
  <c r="O931" i="2"/>
  <c r="AC931" i="8" s="1"/>
  <c r="O263" i="2"/>
  <c r="AC263" i="8" s="1"/>
  <c r="O683" i="2"/>
  <c r="AC683" i="8" s="1"/>
  <c r="O609" i="2"/>
  <c r="AC609" i="8" s="1"/>
  <c r="O880" i="2"/>
  <c r="AC880" i="8" s="1"/>
  <c r="AD78" i="9" s="1"/>
  <c r="O341" i="2"/>
  <c r="AC341" i="8" s="1"/>
  <c r="O775" i="2"/>
  <c r="AC775" i="8" s="1"/>
  <c r="AD173" i="9" s="1"/>
  <c r="O983" i="2"/>
  <c r="AC983" i="8" s="1"/>
  <c r="AD72" i="9" s="1"/>
  <c r="O514" i="2"/>
  <c r="AC514" i="8" s="1"/>
  <c r="O730" i="2"/>
  <c r="AC730" i="8" s="1"/>
  <c r="AD150" i="9" s="1"/>
  <c r="O15" i="2"/>
  <c r="AC15" i="8" s="1"/>
  <c r="O778" i="2"/>
  <c r="AC778" i="8" s="1"/>
  <c r="AD152" i="9" s="1"/>
  <c r="O549" i="2"/>
  <c r="AC549" i="8" s="1"/>
  <c r="O118" i="2"/>
  <c r="AC118" i="8" s="1"/>
  <c r="O718" i="2"/>
  <c r="AC718" i="8" s="1"/>
  <c r="AD123" i="9" s="1"/>
  <c r="O1061" i="2"/>
  <c r="AC1061" i="8" s="1"/>
  <c r="O562" i="2"/>
  <c r="AC562" i="8" s="1"/>
  <c r="O521" i="2"/>
  <c r="AC521" i="8" s="1"/>
  <c r="O1094" i="2"/>
  <c r="AC1094" i="8" s="1"/>
  <c r="O530" i="2"/>
  <c r="AC530" i="8" s="1"/>
  <c r="O870" i="2"/>
  <c r="AC870" i="8" s="1"/>
  <c r="O436" i="2"/>
  <c r="AC436" i="8" s="1"/>
  <c r="O1035" i="2"/>
  <c r="AC1035" i="8" s="1"/>
  <c r="O1089" i="2"/>
  <c r="AC1089" i="8" s="1"/>
  <c r="O188" i="2"/>
  <c r="AC188" i="8" s="1"/>
  <c r="O845" i="2"/>
  <c r="AC845" i="8" s="1"/>
  <c r="O306" i="2"/>
  <c r="AC306" i="8" s="1"/>
  <c r="O754" i="2"/>
  <c r="AC754" i="8" s="1"/>
  <c r="AD25" i="9" s="1"/>
  <c r="O1036" i="2"/>
  <c r="AC1036" i="8" s="1"/>
  <c r="O533" i="2"/>
  <c r="AC533" i="8" s="1"/>
  <c r="O155" i="2"/>
  <c r="AC155" i="8" s="1"/>
  <c r="O768" i="2"/>
  <c r="AC768" i="8" s="1"/>
  <c r="AD168" i="9" s="1"/>
  <c r="O450" i="2"/>
  <c r="AC450" i="8" s="1"/>
  <c r="O370" i="2"/>
  <c r="AC370" i="8" s="1"/>
  <c r="O695" i="2"/>
  <c r="AC695" i="8" s="1"/>
  <c r="AD88" i="9" s="1"/>
  <c r="O641" i="2"/>
  <c r="AC641" i="8" s="1"/>
  <c r="O1021" i="2"/>
  <c r="AC1021" i="8" s="1"/>
  <c r="O403" i="2"/>
  <c r="AC403" i="8" s="1"/>
  <c r="O504" i="2"/>
  <c r="AC504" i="8" s="1"/>
  <c r="O433" i="2"/>
  <c r="AC433" i="8" s="1"/>
  <c r="O1041" i="2"/>
  <c r="AC1041" i="8" s="1"/>
  <c r="O665" i="2"/>
  <c r="AC665" i="8" s="1"/>
  <c r="O352" i="2"/>
  <c r="AC352" i="8" s="1"/>
  <c r="O1056" i="2"/>
  <c r="AC1056" i="8" s="1"/>
  <c r="O330" i="2"/>
  <c r="AC330" i="8" s="1"/>
  <c r="O257" i="2"/>
  <c r="AC257" i="8" s="1"/>
  <c r="O527" i="2"/>
  <c r="AC527" i="8" s="1"/>
  <c r="O1020" i="2"/>
  <c r="AC1020" i="8" s="1"/>
  <c r="O282" i="2"/>
  <c r="AC282" i="8" s="1"/>
  <c r="O914" i="2"/>
  <c r="AC914" i="8" s="1"/>
  <c r="O209" i="2"/>
  <c r="AC209" i="8" s="1"/>
  <c r="O753" i="2"/>
  <c r="AC753" i="8" s="1"/>
  <c r="AD41" i="9" s="1"/>
  <c r="O152" i="2"/>
  <c r="AC152" i="8" s="1"/>
  <c r="O1017" i="2"/>
  <c r="AC1017" i="8" s="1"/>
  <c r="O1066" i="2"/>
  <c r="AC1066" i="8" s="1"/>
  <c r="O1078" i="2"/>
  <c r="AC1078" i="8" s="1"/>
  <c r="O957" i="2"/>
  <c r="AC957" i="8" s="1"/>
  <c r="AD197" i="9" s="1"/>
  <c r="O972" i="2"/>
  <c r="AC972" i="8" s="1"/>
  <c r="AD83" i="9" s="1"/>
  <c r="O201" i="2"/>
  <c r="AC201" i="8" s="1"/>
  <c r="O112" i="2"/>
  <c r="AC112" i="8" s="1"/>
  <c r="O223" i="2"/>
  <c r="AC223" i="8" s="1"/>
  <c r="O326" i="2"/>
  <c r="AC326" i="8" s="1"/>
  <c r="O365" i="2"/>
  <c r="AC365" i="8" s="1"/>
  <c r="O460" i="2"/>
  <c r="AC460" i="8" s="1"/>
  <c r="O491" i="2"/>
  <c r="AC491" i="8" s="1"/>
  <c r="O274" i="2"/>
  <c r="AC274" i="8" s="1"/>
  <c r="O1003" i="2"/>
  <c r="AC1003" i="8" s="1"/>
  <c r="O895" i="2"/>
  <c r="AC895" i="8" s="1"/>
  <c r="O758" i="2"/>
  <c r="AC758" i="8" s="1"/>
  <c r="AD75" i="9" s="1"/>
  <c r="O637" i="2"/>
  <c r="AC637" i="8" s="1"/>
  <c r="O692" i="2"/>
  <c r="AC692" i="8" s="1"/>
  <c r="AD3" i="9" s="1"/>
  <c r="O600" i="2"/>
  <c r="AC600" i="8" s="1"/>
  <c r="O599" i="2"/>
  <c r="AC599" i="8" s="1"/>
  <c r="O87" i="2"/>
  <c r="AC87" i="8" s="1"/>
  <c r="O190" i="2"/>
  <c r="AC190" i="8" s="1"/>
  <c r="O165" i="2"/>
  <c r="AC165" i="8" s="1"/>
  <c r="O260" i="2"/>
  <c r="AC260" i="8" s="1"/>
  <c r="O291" i="2"/>
  <c r="AC291" i="8" s="1"/>
  <c r="O936" i="2"/>
  <c r="AC936" i="8" s="1"/>
  <c r="O679" i="2"/>
  <c r="AC679" i="8" s="1"/>
  <c r="O859" i="2"/>
  <c r="AC859" i="8" s="1"/>
  <c r="O747" i="2"/>
  <c r="AC747" i="8" s="1"/>
  <c r="AD127" i="9" s="1"/>
  <c r="O441" i="2"/>
  <c r="AC441" i="8" s="1"/>
  <c r="O424" i="2"/>
  <c r="AC424" i="8" s="1"/>
  <c r="O463" i="2"/>
  <c r="AC463" i="8" s="1"/>
  <c r="O566" i="2"/>
  <c r="AC566" i="8" s="1"/>
  <c r="O54" i="2"/>
  <c r="AC54" i="8" s="1"/>
  <c r="O29" i="2"/>
  <c r="AC29" i="8" s="1"/>
  <c r="O124" i="2"/>
  <c r="AC124" i="8" s="1"/>
  <c r="O91" i="2"/>
  <c r="AC91" i="8" s="1"/>
  <c r="O576" i="2"/>
  <c r="AC576" i="8" s="1"/>
  <c r="O497" i="2"/>
  <c r="AC497" i="8" s="1"/>
  <c r="O1084" i="2"/>
  <c r="AC1084" i="8" s="1"/>
  <c r="O773" i="2"/>
  <c r="AC773" i="8" s="1"/>
  <c r="AD167" i="9" s="1"/>
  <c r="O646" i="2"/>
  <c r="AC646" i="8" s="1"/>
  <c r="O858" i="2"/>
  <c r="AC858" i="8" s="1"/>
  <c r="O1047" i="2"/>
  <c r="AC1047" i="8" s="1"/>
  <c r="O832" i="2"/>
  <c r="AC832" i="8" s="1"/>
  <c r="O593" i="2"/>
  <c r="AC593" i="8" s="1"/>
  <c r="O442" i="2"/>
  <c r="AC442" i="8" s="1"/>
  <c r="O346" i="2"/>
  <c r="AC346" i="8" s="1"/>
  <c r="O547" i="2"/>
  <c r="AC547" i="8" s="1"/>
  <c r="O909" i="2"/>
  <c r="AC909" i="8" s="1"/>
  <c r="O782" i="2"/>
  <c r="AC782" i="8" s="1"/>
  <c r="AD191" i="9" s="1"/>
  <c r="O671" i="2"/>
  <c r="AC671" i="8" s="1"/>
  <c r="O850" i="2"/>
  <c r="AC850" i="8" s="1"/>
  <c r="O1032" i="2"/>
  <c r="AC1032" i="8" s="1"/>
  <c r="O729" i="2"/>
  <c r="AC729" i="8" s="1"/>
  <c r="AD141" i="9" s="1"/>
  <c r="O763" i="2"/>
  <c r="AC763" i="8" s="1"/>
  <c r="AD38" i="9" s="1"/>
  <c r="O978" i="2"/>
  <c r="AC978" i="8" s="1"/>
  <c r="AD132" i="9" s="1"/>
  <c r="O976" i="2"/>
  <c r="AC976" i="8" s="1"/>
  <c r="AD163" i="9" s="1"/>
  <c r="O673" i="2"/>
  <c r="AC673" i="8" s="1"/>
  <c r="O970" i="2"/>
  <c r="AC970" i="8" s="1"/>
  <c r="AD155" i="9" s="1"/>
  <c r="O586" i="2"/>
  <c r="AC586" i="8" s="1"/>
  <c r="O394" i="2"/>
  <c r="AC394" i="8" s="1"/>
  <c r="AD8" i="6" s="1"/>
  <c r="O416" i="2"/>
  <c r="AC416" i="8" s="1"/>
  <c r="O273" i="2"/>
  <c r="AC273" i="8" s="1"/>
  <c r="O860" i="2"/>
  <c r="AC860" i="8" s="1"/>
  <c r="O613" i="2"/>
  <c r="AC613" i="8" s="1"/>
  <c r="O666" i="2"/>
  <c r="AC666" i="8" s="1"/>
  <c r="O934" i="2"/>
  <c r="AC934" i="8" s="1"/>
  <c r="O759" i="2"/>
  <c r="AC759" i="8" s="1"/>
  <c r="AD44" i="9" s="1"/>
  <c r="O883" i="2"/>
  <c r="AC883" i="8" s="1"/>
  <c r="AD104" i="9" s="1"/>
  <c r="O1097" i="2"/>
  <c r="AC1097" i="8" s="1"/>
  <c r="O817" i="2"/>
  <c r="AC817" i="8" s="1"/>
  <c r="AD73" i="9" s="1"/>
  <c r="O58" i="2"/>
  <c r="AC58" i="8" s="1"/>
  <c r="O987" i="2"/>
  <c r="AC987" i="8" s="1"/>
  <c r="AD146" i="9" s="1"/>
  <c r="O587" i="2"/>
  <c r="AC587" i="8" s="1"/>
  <c r="O944" i="2"/>
  <c r="AC944" i="8" s="1"/>
  <c r="O705" i="2"/>
  <c r="AC705" i="8" s="1"/>
  <c r="AD84" i="9" s="1"/>
  <c r="O579" i="2"/>
  <c r="AC579" i="8" s="1"/>
  <c r="O418" i="2"/>
  <c r="AC418" i="8" s="1"/>
  <c r="O953" i="2"/>
  <c r="AC953" i="8" s="1"/>
  <c r="AD196" i="9" s="1"/>
  <c r="O738" i="2"/>
  <c r="AC738" i="8" s="1"/>
  <c r="AD174" i="9" s="1"/>
  <c r="O1046" i="2"/>
  <c r="AC1046" i="8" s="1"/>
  <c r="O925" i="2"/>
  <c r="AC925" i="8" s="1"/>
  <c r="O932" i="2"/>
  <c r="AC932" i="8" s="1"/>
  <c r="O169" i="2"/>
  <c r="AC169" i="8" s="1"/>
  <c r="O88" i="2"/>
  <c r="AC88" i="8" s="1"/>
  <c r="O199" i="2"/>
  <c r="AC199" i="8" s="1"/>
  <c r="O302" i="2"/>
  <c r="AC302" i="8" s="1"/>
  <c r="O277" i="2"/>
  <c r="AC277" i="8" s="1"/>
  <c r="O372" i="2"/>
  <c r="AC372" i="8" s="1"/>
  <c r="O339" i="2"/>
  <c r="AC339" i="8" s="1"/>
  <c r="O535" i="2"/>
  <c r="AC535" i="8" s="1"/>
  <c r="O23" i="2"/>
  <c r="AC23" i="8" s="1"/>
  <c r="O126" i="2"/>
  <c r="AC126" i="8" s="1"/>
  <c r="O101" i="2"/>
  <c r="AC101" i="8" s="1"/>
  <c r="O196" i="2"/>
  <c r="AC196" i="8" s="1"/>
  <c r="O227" i="2"/>
  <c r="AC227" i="8" s="1"/>
  <c r="O760" i="2"/>
  <c r="AC760" i="8" s="1"/>
  <c r="AD43" i="9" s="1"/>
  <c r="O955" i="2"/>
  <c r="AC955" i="8" s="1"/>
  <c r="AD199" i="9" s="1"/>
  <c r="O770" i="2"/>
  <c r="AC770" i="8" s="1"/>
  <c r="AD121" i="9" s="1"/>
  <c r="O650" i="2"/>
  <c r="AC650" i="8" s="1"/>
  <c r="O353" i="2"/>
  <c r="AC353" i="8" s="1"/>
  <c r="O336" i="2"/>
  <c r="AC336" i="8" s="1"/>
  <c r="O399" i="2"/>
  <c r="AC399" i="8" s="1"/>
  <c r="AD7" i="6" s="1"/>
  <c r="O502" i="2"/>
  <c r="AC502" i="8" s="1"/>
  <c r="O477" i="2"/>
  <c r="AC477" i="8" s="1"/>
  <c r="O572" i="2"/>
  <c r="AC572" i="8" s="1"/>
  <c r="O60" i="2"/>
  <c r="AC60" i="8" s="1"/>
  <c r="O27" i="2"/>
  <c r="AC27" i="8" s="1"/>
  <c r="O49" i="2"/>
  <c r="AC49" i="8" s="1"/>
  <c r="O636" i="2"/>
  <c r="AC636" i="8" s="1"/>
  <c r="O722" i="2"/>
  <c r="AC722" i="8" s="1"/>
  <c r="AD129" i="9" s="1"/>
  <c r="O837" i="2"/>
  <c r="AC837" i="8" s="1"/>
  <c r="O710" i="2"/>
  <c r="AC710" i="8" s="1"/>
  <c r="AD7" i="9" s="1"/>
  <c r="O675" i="2"/>
  <c r="AC675" i="8" s="1"/>
  <c r="O362" i="2"/>
  <c r="AC362" i="8" s="1"/>
  <c r="O896" i="2"/>
  <c r="AC896" i="8" s="1"/>
  <c r="O657" i="2"/>
  <c r="AC657" i="8" s="1"/>
  <c r="O842" i="2"/>
  <c r="AC842" i="8" s="1"/>
  <c r="O482" i="2"/>
  <c r="AC482" i="8" s="1"/>
  <c r="O963" i="2"/>
  <c r="AC963" i="8" s="1"/>
  <c r="AD139" i="9" s="1"/>
  <c r="O973" i="2"/>
  <c r="AC973" i="8" s="1"/>
  <c r="AD86" i="9" s="1"/>
  <c r="O846" i="2"/>
  <c r="AC846" i="8" s="1"/>
  <c r="O735" i="2"/>
  <c r="AC735" i="8" s="1"/>
  <c r="AD177" i="9" s="1"/>
  <c r="O715" i="2"/>
  <c r="AC715" i="8" s="1"/>
  <c r="AD23" i="9" s="1"/>
  <c r="O1096" i="2"/>
  <c r="AC1096" i="8" s="1"/>
  <c r="O793" i="2"/>
  <c r="AC793" i="8" s="1"/>
  <c r="AD110" i="9" s="1"/>
  <c r="O34" i="2"/>
  <c r="AC34" i="8" s="1"/>
  <c r="O811" i="2"/>
  <c r="AC811" i="8" s="1"/>
  <c r="AD74" i="9" s="1"/>
  <c r="O1040" i="2"/>
  <c r="AC1040" i="8" s="1"/>
  <c r="O737" i="2"/>
  <c r="AC737" i="8" s="1"/>
  <c r="AD91" i="9" s="1"/>
  <c r="O827" i="2"/>
  <c r="AC827" i="8" s="1"/>
  <c r="AD93" i="9" s="1"/>
  <c r="O1042" i="2"/>
  <c r="AC1042" i="8" s="1"/>
  <c r="O642" i="2"/>
  <c r="AC642" i="8" s="1"/>
  <c r="O480" i="2"/>
  <c r="AC480" i="8" s="1"/>
  <c r="O337" i="2"/>
  <c r="AC337" i="8" s="1"/>
  <c r="O924" i="2"/>
  <c r="AC924" i="8" s="1"/>
  <c r="O677" i="2"/>
  <c r="AC677" i="8" s="1"/>
  <c r="O1090" i="2"/>
  <c r="AC1090" i="8" s="1"/>
  <c r="O998" i="2"/>
  <c r="AC998" i="8" s="1"/>
  <c r="O823" i="2"/>
  <c r="AC823" i="8" s="1"/>
  <c r="AD17" i="9" s="1"/>
  <c r="O672" i="2"/>
  <c r="AC672" i="8" s="1"/>
  <c r="O706" i="2"/>
  <c r="AC706" i="8" s="1"/>
  <c r="AD12" i="9" s="1"/>
  <c r="O881" i="2"/>
  <c r="AC881" i="8" s="1"/>
  <c r="AD142" i="9" s="1"/>
  <c r="O122" i="2"/>
  <c r="AC122" i="8" s="1"/>
  <c r="O66" i="2"/>
  <c r="AC66" i="8" s="1"/>
  <c r="O1051" i="2"/>
  <c r="AC1051" i="8" s="1"/>
  <c r="O1008" i="2"/>
  <c r="AC1008" i="8" s="1"/>
  <c r="O769" i="2"/>
  <c r="AC769" i="8" s="1"/>
  <c r="AD98" i="9" s="1"/>
  <c r="O1027" i="2"/>
  <c r="AC1027" i="8" s="1"/>
  <c r="O810" i="2"/>
  <c r="AC810" i="8" s="1"/>
  <c r="AD67" i="9" s="1"/>
  <c r="O777" i="2"/>
  <c r="AC777" i="8" s="1"/>
  <c r="AD145" i="9" s="1"/>
  <c r="O1071" i="2"/>
  <c r="AC1071" i="8" s="1"/>
  <c r="O942" i="2"/>
  <c r="AC942" i="8" s="1"/>
  <c r="O821" i="2"/>
  <c r="AC821" i="8" s="1"/>
  <c r="AD71" i="9" s="1"/>
  <c r="O844" i="2"/>
  <c r="AC844" i="8" s="1"/>
  <c r="O89" i="2"/>
  <c r="AC89" i="8" s="1"/>
  <c r="O24" i="2"/>
  <c r="AC24" i="8" s="1"/>
  <c r="O135" i="2"/>
  <c r="AC135" i="8" s="1"/>
  <c r="O238" i="2"/>
  <c r="AC238" i="8" s="1"/>
  <c r="O213" i="2"/>
  <c r="AC213" i="8" s="1"/>
  <c r="O308" i="2"/>
  <c r="AC308" i="8" s="1"/>
  <c r="O275" i="2"/>
  <c r="AC275" i="8" s="1"/>
  <c r="O681" i="2"/>
  <c r="AC681" i="8" s="1"/>
  <c r="O1007" i="2"/>
  <c r="AC1007" i="8" s="1"/>
  <c r="O878" i="2"/>
  <c r="AC878" i="8" s="1"/>
  <c r="AD95" i="9" s="1"/>
  <c r="O757" i="2"/>
  <c r="AC757" i="8" s="1"/>
  <c r="AD31" i="9" s="1"/>
  <c r="O788" i="2"/>
  <c r="AC788" i="8" s="1"/>
  <c r="AD77" i="9" s="1"/>
  <c r="O33" i="2"/>
  <c r="AC33" i="8" s="1"/>
  <c r="O607" i="2"/>
  <c r="AC607" i="8" s="1"/>
  <c r="O95" i="2"/>
  <c r="AC95" i="8" s="1"/>
  <c r="O198" i="2"/>
  <c r="AC198" i="8" s="1"/>
  <c r="O237" i="2"/>
  <c r="AC237" i="8" s="1"/>
  <c r="O332" i="2"/>
  <c r="AC332" i="8" s="1"/>
  <c r="O299" i="2"/>
  <c r="AC299" i="8" s="1"/>
  <c r="O952" i="2"/>
  <c r="AC952" i="8" s="1"/>
  <c r="AD183" i="9" s="1"/>
  <c r="O687" i="2"/>
  <c r="AC687" i="8" s="1"/>
  <c r="O979" i="2"/>
  <c r="AC979" i="8" s="1"/>
  <c r="AD148" i="9" s="1"/>
  <c r="O795" i="2"/>
  <c r="AC795" i="8" s="1"/>
  <c r="AD11" i="9" s="1"/>
  <c r="O449" i="2"/>
  <c r="AC449" i="8" s="1"/>
  <c r="O432" i="2"/>
  <c r="AC432" i="8" s="1"/>
  <c r="O471" i="2"/>
  <c r="AC471" i="8" s="1"/>
  <c r="O574" i="2"/>
  <c r="AC574" i="8" s="1"/>
  <c r="O62" i="2"/>
  <c r="AC62" i="8" s="1"/>
  <c r="O37" i="2"/>
  <c r="AC37" i="8" s="1"/>
  <c r="O132" i="2"/>
  <c r="AC132" i="8" s="1"/>
  <c r="O163" i="2"/>
  <c r="AC163" i="8" s="1"/>
  <c r="O674" i="2"/>
  <c r="AC674" i="8" s="1"/>
  <c r="O802" i="2"/>
  <c r="AC802" i="8" s="1"/>
  <c r="AD29" i="9" s="1"/>
  <c r="O1045" i="2"/>
  <c r="AC1045" i="8" s="1"/>
  <c r="O1044" i="2"/>
  <c r="AC1044" i="8" s="1"/>
  <c r="O265" i="2"/>
  <c r="AC265" i="8" s="1"/>
  <c r="O248" i="2"/>
  <c r="AC248" i="8" s="1"/>
  <c r="O335" i="2"/>
  <c r="AC335" i="8" s="1"/>
  <c r="O438" i="2"/>
  <c r="AC438" i="8" s="1"/>
  <c r="O413" i="2"/>
  <c r="AC413" i="8" s="1"/>
  <c r="O508" i="2"/>
  <c r="AC508" i="8" s="1"/>
  <c r="O475" i="2"/>
  <c r="AC475" i="8" s="1"/>
  <c r="O192" i="2"/>
  <c r="AC192" i="8" s="1"/>
  <c r="O113" i="2"/>
  <c r="AC113" i="8" s="1"/>
  <c r="O700" i="2"/>
  <c r="AC700" i="8" s="1"/>
  <c r="AD46" i="9" s="1"/>
  <c r="O499" i="2"/>
  <c r="AC499" i="8" s="1"/>
  <c r="O901" i="2"/>
  <c r="AC901" i="8" s="1"/>
  <c r="AD154" i="9" s="1"/>
  <c r="O774" i="2"/>
  <c r="AC774" i="8" s="1"/>
  <c r="AD160" i="9" s="1"/>
  <c r="O663" i="2"/>
  <c r="AC663" i="8" s="1"/>
  <c r="O794" i="2"/>
  <c r="AC794" i="8" s="1"/>
  <c r="AD5" i="9" s="1"/>
  <c r="O960" i="2"/>
  <c r="AC960" i="8" s="1"/>
  <c r="AD125" i="9" s="1"/>
  <c r="O721" i="2"/>
  <c r="AC721" i="8" s="1"/>
  <c r="AD172" i="9" s="1"/>
  <c r="O691" i="2"/>
  <c r="AC691" i="8" s="1"/>
  <c r="O922" i="2"/>
  <c r="AC922" i="8" s="1"/>
  <c r="O525" i="2"/>
  <c r="AC525" i="8" s="1"/>
  <c r="O1037" i="2"/>
  <c r="AC1037" i="8" s="1"/>
  <c r="O910" i="2"/>
  <c r="AC910" i="8" s="1"/>
  <c r="O799" i="2"/>
  <c r="AC799" i="8" s="1"/>
  <c r="AD28" i="9" s="1"/>
  <c r="O648" i="2"/>
  <c r="AC648" i="8" s="1"/>
  <c r="O578" i="2"/>
  <c r="AC578" i="8" s="1"/>
  <c r="O857" i="2"/>
  <c r="AC857" i="8" s="1"/>
  <c r="AD32" i="9" s="1"/>
  <c r="O98" i="2"/>
  <c r="AC98" i="8" s="1"/>
  <c r="O771" i="2"/>
  <c r="AC771" i="8" s="1"/>
  <c r="AD165" i="9" s="1"/>
  <c r="O1104" i="2"/>
  <c r="AC1104" i="8" s="1"/>
  <c r="O801" i="2"/>
  <c r="AC801" i="8" s="1"/>
  <c r="AD45" i="9" s="1"/>
  <c r="O42" i="2"/>
  <c r="AC42" i="8" s="1"/>
  <c r="O867" i="2"/>
  <c r="AC867" i="8" s="1"/>
  <c r="O1098" i="2"/>
  <c r="AC1098" i="8" s="1"/>
  <c r="O544" i="2"/>
  <c r="AC544" i="8" s="1"/>
  <c r="O401" i="2"/>
  <c r="AC401" i="8" s="1"/>
  <c r="AD5" i="6" s="1"/>
  <c r="O988" i="2"/>
  <c r="AC988" i="8" s="1"/>
  <c r="AD157" i="9" s="1"/>
  <c r="O741" i="2"/>
  <c r="AC741" i="8" s="1"/>
  <c r="AD2" i="9" s="1"/>
  <c r="O915" i="2"/>
  <c r="AC915" i="8" s="1"/>
  <c r="O1062" i="2"/>
  <c r="AC1062" i="8" s="1"/>
  <c r="O887" i="2"/>
  <c r="AC887" i="8" s="1"/>
  <c r="AD128" i="9" s="1"/>
  <c r="O736" i="2"/>
  <c r="AC736" i="8" s="1"/>
  <c r="AD131" i="9" s="1"/>
  <c r="O611" i="2"/>
  <c r="AC611" i="8" s="1"/>
  <c r="O945" i="2"/>
  <c r="AC945" i="8" s="1"/>
  <c r="O186" i="2"/>
  <c r="AC186" i="8" s="1"/>
  <c r="O130" i="2"/>
  <c r="AC130" i="8" s="1"/>
  <c r="O995" i="2"/>
  <c r="AC995" i="8" s="1"/>
  <c r="O1072" i="2"/>
  <c r="AC1072" i="8" s="1"/>
  <c r="O833" i="2"/>
  <c r="AC833" i="8" s="1"/>
  <c r="O10" i="2"/>
  <c r="AC10" i="8" s="1"/>
  <c r="O643" i="2"/>
  <c r="AC643" i="8" s="1"/>
  <c r="O617" i="2"/>
  <c r="AC617" i="8" s="1"/>
  <c r="O967" i="2"/>
  <c r="AC967" i="8" s="1"/>
  <c r="AD136" i="9" s="1"/>
  <c r="O830" i="2"/>
  <c r="AC830" i="8" s="1"/>
  <c r="O725" i="2"/>
  <c r="AC725" i="8" s="1"/>
  <c r="O756" i="2"/>
  <c r="AC756" i="8" s="1"/>
  <c r="AD20" i="9" s="1"/>
  <c r="O584" i="2"/>
  <c r="AC584" i="8" s="1"/>
  <c r="O583" i="2"/>
  <c r="AC583" i="8" s="1"/>
  <c r="O71" i="2"/>
  <c r="AC71" i="8" s="1"/>
  <c r="O174" i="2"/>
  <c r="AC174" i="8" s="1"/>
  <c r="O149" i="2"/>
  <c r="AC149" i="8" s="1"/>
  <c r="O244" i="2"/>
  <c r="AC244" i="8" s="1"/>
  <c r="O211" i="2"/>
  <c r="AC211" i="8" s="1"/>
  <c r="O99" i="2"/>
  <c r="AC99" i="8" s="1"/>
  <c r="O969" i="2"/>
  <c r="AC969" i="8" s="1"/>
  <c r="AD151" i="9" s="1"/>
  <c r="O898" i="2"/>
  <c r="AC898" i="8" s="1"/>
  <c r="O1054" i="2"/>
  <c r="AC1054" i="8" s="1"/>
  <c r="O941" i="2"/>
  <c r="AC941" i="8" s="1"/>
  <c r="O940" i="2"/>
  <c r="AC940" i="8" s="1"/>
  <c r="O185" i="2"/>
  <c r="AC185" i="8" s="1"/>
  <c r="O168" i="2"/>
  <c r="AC168" i="8" s="1"/>
  <c r="O271" i="2"/>
  <c r="AC271" i="8" s="1"/>
  <c r="O374" i="2"/>
  <c r="AC374" i="8" s="1"/>
  <c r="O349" i="2"/>
  <c r="AC349" i="8" s="1"/>
  <c r="O444" i="2"/>
  <c r="AC444" i="8" s="1"/>
  <c r="O411" i="2"/>
  <c r="AC411" i="8" s="1"/>
  <c r="O256" i="2"/>
  <c r="AC256" i="8" s="1"/>
  <c r="O177" i="2"/>
  <c r="AC177" i="8" s="1"/>
  <c r="O764" i="2"/>
  <c r="AC764" i="8" s="1"/>
  <c r="AD50" i="9" s="1"/>
  <c r="O907" i="2"/>
  <c r="AC907" i="8" s="1"/>
  <c r="O965" i="2"/>
  <c r="AC965" i="8" s="1"/>
  <c r="AD138" i="9" s="1"/>
  <c r="O838" i="2"/>
  <c r="AC838" i="8" s="1"/>
  <c r="O727" i="2"/>
  <c r="AC727" i="8" s="1"/>
  <c r="O651" i="2"/>
  <c r="AC651" i="8" s="1"/>
  <c r="O1024" i="2"/>
  <c r="AC1024" i="8" s="1"/>
  <c r="O785" i="2"/>
  <c r="AC785" i="8" s="1"/>
  <c r="AD30" i="9" s="1"/>
  <c r="O26" i="2"/>
  <c r="AC26" i="8" s="1"/>
  <c r="O755" i="2"/>
  <c r="AC755" i="8" s="1"/>
  <c r="AD26" i="9" s="1"/>
  <c r="O589" i="2"/>
  <c r="AC589" i="8" s="1"/>
  <c r="O1101" i="2"/>
  <c r="AC1101" i="8" s="1"/>
  <c r="O974" i="2"/>
  <c r="AC974" i="8" s="1"/>
  <c r="AD124" i="9" s="1"/>
  <c r="O863" i="2"/>
  <c r="AC863" i="8" s="1"/>
  <c r="O712" i="2"/>
  <c r="AC712" i="8" s="1"/>
  <c r="AD90" i="9" s="1"/>
  <c r="O1002" i="2"/>
  <c r="AC1002" i="8" s="1"/>
  <c r="O921" i="2"/>
  <c r="AC921" i="8" s="1"/>
  <c r="O162" i="2"/>
  <c r="AC162" i="8" s="1"/>
  <c r="O656" i="2"/>
  <c r="AC656" i="8" s="1"/>
  <c r="O610" i="2"/>
  <c r="AC610" i="8" s="1"/>
  <c r="O865" i="2"/>
  <c r="AC865" i="8" s="1"/>
  <c r="O106" i="2"/>
  <c r="AC106" i="8" s="1"/>
  <c r="O50" i="2"/>
  <c r="AC50" i="8" s="1"/>
  <c r="O923" i="2"/>
  <c r="AC923" i="8" s="1"/>
  <c r="O608" i="2"/>
  <c r="AC608" i="8" s="1"/>
  <c r="O465" i="2"/>
  <c r="AC465" i="8" s="1"/>
  <c r="O1052" i="2"/>
  <c r="AC1052" i="8" s="1"/>
  <c r="O805" i="2"/>
  <c r="AC805" i="8" s="1"/>
  <c r="AD114" i="9" s="1"/>
  <c r="O614" i="2"/>
  <c r="AC614" i="8" s="1"/>
  <c r="O634" i="2"/>
  <c r="AC634" i="8" s="1"/>
  <c r="O951" i="2"/>
  <c r="AC951" i="8" s="1"/>
  <c r="O800" i="2"/>
  <c r="AC800" i="8" s="1"/>
  <c r="AD22" i="9" s="1"/>
  <c r="O1059" i="2"/>
  <c r="AC1059" i="8" s="1"/>
  <c r="O1009" i="2"/>
  <c r="AC1009" i="8" s="1"/>
  <c r="O250" i="2"/>
  <c r="AC250" i="8" s="1"/>
  <c r="O194" i="2"/>
  <c r="AC194" i="8" s="1"/>
  <c r="O624" i="2"/>
  <c r="AC624" i="8" s="1"/>
  <c r="O458" i="2"/>
  <c r="AC458" i="8" s="1"/>
  <c r="O897" i="2"/>
  <c r="AC897" i="8" s="1"/>
  <c r="O74" i="2"/>
  <c r="AC74" i="8" s="1"/>
  <c r="O1107" i="2"/>
  <c r="AC1107" i="8" s="1"/>
  <c r="O667" i="2"/>
  <c r="AC667" i="8" s="1"/>
  <c r="O871" i="2"/>
  <c r="AC871" i="8" s="1"/>
  <c r="AD126" i="9" s="1"/>
  <c r="O734" i="2"/>
  <c r="AC734" i="8" s="1"/>
  <c r="AD194" i="9" s="1"/>
  <c r="O621" i="2"/>
  <c r="AC621" i="8" s="1"/>
  <c r="O676" i="2"/>
  <c r="AC676" i="8" s="1"/>
  <c r="O496" i="2"/>
  <c r="AC496" i="8" s="1"/>
  <c r="O519" i="2"/>
  <c r="AC519" i="8" s="1"/>
  <c r="O7" i="2"/>
  <c r="AC7" i="8" s="1"/>
  <c r="O110" i="2"/>
  <c r="AC110" i="8" s="1"/>
  <c r="O85" i="2"/>
  <c r="AC85" i="8" s="1"/>
  <c r="O180" i="2"/>
  <c r="AC180" i="8" s="1"/>
  <c r="O147" i="2"/>
  <c r="AC147" i="8" s="1"/>
  <c r="O338" i="2"/>
  <c r="AC338" i="8" s="1"/>
  <c r="O506" i="2"/>
  <c r="AC506" i="8" s="1"/>
  <c r="O807" i="2"/>
  <c r="AC807" i="8" s="1"/>
  <c r="AD89" i="9" s="1"/>
  <c r="O670" i="2"/>
  <c r="AC670" i="8" s="1"/>
  <c r="O557" i="2"/>
  <c r="AC557" i="8" s="1"/>
  <c r="O620" i="2"/>
  <c r="AC620" i="8" s="1"/>
  <c r="O440" i="2"/>
  <c r="AC440" i="8" s="1"/>
  <c r="O479" i="2"/>
  <c r="AC479" i="8" s="1"/>
  <c r="O582" i="2"/>
  <c r="AC582" i="8" s="1"/>
  <c r="O70" i="2"/>
  <c r="AC70" i="8" s="1"/>
  <c r="O109" i="2"/>
  <c r="AC109" i="8" s="1"/>
  <c r="O204" i="2"/>
  <c r="AC204" i="8" s="1"/>
  <c r="O171" i="2"/>
  <c r="AC171" i="8" s="1"/>
  <c r="O786" i="2"/>
  <c r="AC786" i="8" s="1"/>
  <c r="AD34" i="9" s="1"/>
  <c r="O616" i="2"/>
  <c r="AC616" i="8" s="1"/>
  <c r="O954" i="2"/>
  <c r="AC954" i="8" s="1"/>
  <c r="AD186" i="9" s="1"/>
  <c r="O1053" i="2"/>
  <c r="AC1053" i="8" s="1"/>
  <c r="O1060" i="2"/>
  <c r="AC1060" i="8" s="1"/>
  <c r="O281" i="2"/>
  <c r="AC281" i="8" s="1"/>
  <c r="O264" i="2"/>
  <c r="AC264" i="8" s="1"/>
  <c r="O343" i="2"/>
  <c r="AC343" i="8" s="1"/>
  <c r="O446" i="2"/>
  <c r="AC446" i="8" s="1"/>
  <c r="O421" i="2"/>
  <c r="AC421" i="8" s="1"/>
  <c r="O516" i="2"/>
  <c r="AC516" i="8" s="1"/>
  <c r="O4" i="2"/>
  <c r="AC4" i="8" s="1"/>
  <c r="O35" i="2"/>
  <c r="AC35" i="8" s="1"/>
  <c r="O809" i="2"/>
  <c r="AC809" i="8" s="1"/>
  <c r="AD55" i="9" s="1"/>
  <c r="O1087" i="2"/>
  <c r="AC1087" i="8" s="1"/>
  <c r="O950" i="2"/>
  <c r="AC950" i="8" s="1"/>
  <c r="O829" i="2"/>
  <c r="AC829" i="8" s="1"/>
  <c r="AD100" i="9" s="1"/>
  <c r="O852" i="2"/>
  <c r="AC852" i="8" s="1"/>
  <c r="O97" i="2"/>
  <c r="AC97" i="8" s="1"/>
  <c r="O96" i="2"/>
  <c r="AC96" i="8" s="1"/>
  <c r="O207" i="2"/>
  <c r="AC207" i="8" s="1"/>
  <c r="O310" i="2"/>
  <c r="AC310" i="8" s="1"/>
  <c r="O285" i="2"/>
  <c r="AC285" i="8" s="1"/>
  <c r="O380" i="2"/>
  <c r="AC380" i="8" s="1"/>
  <c r="O347" i="2"/>
  <c r="AC347" i="8" s="1"/>
  <c r="O320" i="2"/>
  <c r="AC320" i="8" s="1"/>
  <c r="O241" i="2"/>
  <c r="AC241" i="8" s="1"/>
  <c r="O828" i="2"/>
  <c r="AC828" i="8" s="1"/>
  <c r="AD54" i="9" s="1"/>
  <c r="O517" i="2"/>
  <c r="AC517" i="8" s="1"/>
  <c r="O1029" i="2"/>
  <c r="AC1029" i="8" s="1"/>
  <c r="O902" i="2"/>
  <c r="AC902" i="8" s="1"/>
  <c r="AD176" i="9" s="1"/>
  <c r="O791" i="2"/>
  <c r="AC791" i="8" s="1"/>
  <c r="AD108" i="9" s="1"/>
  <c r="O1083" i="2"/>
  <c r="AC1083" i="8" s="1"/>
  <c r="O1088" i="2"/>
  <c r="AC1088" i="8" s="1"/>
  <c r="O849" i="2"/>
  <c r="AC849" i="8" s="1"/>
  <c r="O90" i="2"/>
  <c r="AC90" i="8" s="1"/>
  <c r="O964" i="2"/>
  <c r="AC964" i="8" s="1"/>
  <c r="AD51" i="9" s="1"/>
  <c r="O653" i="2"/>
  <c r="AC653" i="8" s="1"/>
  <c r="O930" i="2"/>
  <c r="AC930" i="8" s="1"/>
  <c r="O1038" i="2"/>
  <c r="AC1038" i="8" s="1"/>
  <c r="O927" i="2"/>
  <c r="AC927" i="8" s="1"/>
  <c r="O776" i="2"/>
  <c r="AC776" i="8" s="1"/>
  <c r="AD85" i="9" s="1"/>
  <c r="O891" i="2"/>
  <c r="AC891" i="8" s="1"/>
  <c r="O985" i="2"/>
  <c r="AC985" i="8" s="1"/>
  <c r="AD115" i="9" s="1"/>
  <c r="O226" i="2"/>
  <c r="AC226" i="8" s="1"/>
  <c r="O720" i="2"/>
  <c r="AC720" i="8" s="1"/>
  <c r="AD119" i="9" s="1"/>
  <c r="O1058" i="2"/>
  <c r="AC1058" i="8" s="1"/>
  <c r="O929" i="2"/>
  <c r="AC929" i="8" s="1"/>
  <c r="O170" i="2"/>
  <c r="AC170" i="8" s="1"/>
  <c r="O114" i="2"/>
  <c r="AC114" i="8" s="1"/>
  <c r="O160" i="2"/>
  <c r="AC160" i="8" s="1"/>
  <c r="O17" i="2"/>
  <c r="AC17" i="8" s="1"/>
  <c r="O529" i="2"/>
  <c r="AC529" i="8" s="1"/>
  <c r="O466" i="2"/>
  <c r="AC466" i="8" s="1"/>
  <c r="O869" i="2"/>
  <c r="AC869" i="8" s="1"/>
  <c r="O678" i="2"/>
  <c r="AC678" i="8" s="1"/>
  <c r="O1074" i="2"/>
  <c r="AC1074" i="8" s="1"/>
  <c r="O1015" i="2"/>
  <c r="AC1015" i="8" s="1"/>
  <c r="O864" i="2"/>
  <c r="AC864" i="8" s="1"/>
  <c r="O561" i="2"/>
  <c r="AC561" i="8" s="1"/>
  <c r="O1073" i="2"/>
  <c r="AC1073" i="8" s="1"/>
  <c r="O314" i="2"/>
  <c r="AC314" i="8" s="1"/>
  <c r="O258" i="2"/>
  <c r="AC258" i="8" s="1"/>
  <c r="O688" i="2"/>
  <c r="AC688" i="8" s="1"/>
  <c r="O826" i="2"/>
  <c r="AC826" i="8" s="1"/>
  <c r="AD63" i="9" s="1"/>
  <c r="O961" i="2"/>
  <c r="AC961" i="8" s="1"/>
  <c r="AD188" i="9" s="1"/>
  <c r="O138" i="2"/>
  <c r="AC138" i="8" s="1"/>
  <c r="O1080" i="2"/>
  <c r="AC1080" i="8" s="1"/>
  <c r="O767" i="2"/>
  <c r="AC767" i="8" s="1"/>
  <c r="AD185" i="9" s="1"/>
  <c r="O630" i="2"/>
  <c r="AC630" i="8" s="1"/>
  <c r="O509" i="2"/>
  <c r="AC509" i="8" s="1"/>
  <c r="O513" i="2"/>
  <c r="AC513" i="8" s="1"/>
  <c r="O408" i="2"/>
  <c r="AC408" i="8" s="1"/>
  <c r="O455" i="2"/>
  <c r="AC455" i="8" s="1"/>
  <c r="O558" i="2"/>
  <c r="AC558" i="8" s="1"/>
  <c r="O46" i="2"/>
  <c r="AC46" i="8" s="1"/>
  <c r="O21" i="2"/>
  <c r="AC21" i="8" s="1"/>
  <c r="O116" i="2"/>
  <c r="AC116" i="8" s="1"/>
  <c r="O916" i="2"/>
  <c r="AC916" i="8" s="1"/>
  <c r="O73" i="2"/>
  <c r="AC73" i="8" s="1"/>
  <c r="O232" i="2"/>
  <c r="AC232" i="8" s="1"/>
  <c r="O16" i="2"/>
  <c r="AC16" i="8" s="1"/>
  <c r="O319" i="2"/>
  <c r="AC319" i="8" s="1"/>
  <c r="O127" i="2"/>
  <c r="AC127" i="8" s="1"/>
  <c r="O550" i="2"/>
  <c r="AC550" i="8" s="1"/>
  <c r="O294" i="2"/>
  <c r="AC294" i="8" s="1"/>
  <c r="O38" i="2"/>
  <c r="AC38" i="8" s="1"/>
  <c r="O333" i="2"/>
  <c r="AC333" i="8" s="1"/>
  <c r="O77" i="2"/>
  <c r="AC77" i="8" s="1"/>
  <c r="O556" i="2"/>
  <c r="AC556" i="8" s="1"/>
  <c r="O300" i="2"/>
  <c r="AC300" i="8" s="1"/>
  <c r="O44" i="2"/>
  <c r="AC44" i="8" s="1"/>
  <c r="O395" i="2"/>
  <c r="AC395" i="8" s="1"/>
  <c r="AD6" i="6" s="1"/>
  <c r="O75" i="2"/>
  <c r="AC75" i="8" s="1"/>
  <c r="O511" i="2"/>
  <c r="AC511" i="8" s="1"/>
  <c r="O748" i="2"/>
  <c r="AC748" i="8" s="1"/>
  <c r="AD111" i="9" s="1"/>
  <c r="O488" i="2"/>
  <c r="AC488" i="8" s="1"/>
  <c r="O144" i="2"/>
  <c r="AC144" i="8" s="1"/>
  <c r="O447" i="2"/>
  <c r="AC447" i="8" s="1"/>
  <c r="O63" i="2"/>
  <c r="AC63" i="8" s="1"/>
  <c r="O486" i="2"/>
  <c r="AC486" i="8" s="1"/>
  <c r="O230" i="2"/>
  <c r="AC230" i="8" s="1"/>
  <c r="O269" i="2"/>
  <c r="AC269" i="8" s="1"/>
  <c r="O364" i="2"/>
  <c r="AC364" i="8" s="1"/>
  <c r="O108" i="2"/>
  <c r="AC108" i="8" s="1"/>
  <c r="O203" i="2"/>
  <c r="AC203" i="8" s="1"/>
  <c r="O461" i="2"/>
  <c r="AC461" i="8" s="1"/>
  <c r="O139" i="2"/>
  <c r="AC139" i="8" s="1"/>
  <c r="O400" i="2"/>
  <c r="AC400" i="8" s="1"/>
  <c r="AD9" i="6" s="1"/>
  <c r="O836" i="2"/>
  <c r="AC836" i="8" s="1"/>
  <c r="O312" i="2"/>
  <c r="AC312" i="8" s="1"/>
  <c r="O575" i="2"/>
  <c r="AC575" i="8" s="1"/>
  <c r="O255" i="2"/>
  <c r="AC255" i="8" s="1"/>
  <c r="O422" i="2"/>
  <c r="AC422" i="8" s="1"/>
  <c r="O166" i="2"/>
  <c r="AC166" i="8" s="1"/>
  <c r="O397" i="2"/>
  <c r="AC397" i="8" s="1"/>
  <c r="AD11" i="6" s="1"/>
  <c r="O141" i="2"/>
  <c r="AC141" i="8" s="1"/>
  <c r="O492" i="2"/>
  <c r="AC492" i="8" s="1"/>
  <c r="O236" i="2"/>
  <c r="AC236" i="8" s="1"/>
  <c r="O459" i="2"/>
  <c r="AC459" i="8" s="1"/>
  <c r="O267" i="2"/>
  <c r="AC267" i="8" s="1"/>
  <c r="O11" i="2"/>
  <c r="AC11" i="8" s="1"/>
  <c r="O82" i="2"/>
  <c r="AC82" i="8" s="1"/>
  <c r="O971" i="2"/>
  <c r="AC971" i="8" s="1"/>
  <c r="AD96" i="9" s="1"/>
  <c r="O378" i="2"/>
  <c r="AC378" i="8" s="1"/>
  <c r="O937" i="2"/>
  <c r="AC937" i="8" s="1"/>
  <c r="O761" i="2"/>
  <c r="AC761" i="8" s="1"/>
  <c r="AD9" i="9" s="1"/>
  <c r="O585" i="2"/>
  <c r="AC585" i="8" s="1"/>
  <c r="O555" i="2"/>
  <c r="AC555" i="8" s="1"/>
  <c r="O1064" i="2"/>
  <c r="AC1064" i="8" s="1"/>
  <c r="O888" i="2"/>
  <c r="AC888" i="8" s="1"/>
  <c r="O728" i="2"/>
  <c r="AC728" i="8" s="1"/>
  <c r="AD166" i="9" s="1"/>
  <c r="O939" i="2"/>
  <c r="AC939" i="8" s="1"/>
  <c r="O682" i="2"/>
  <c r="AC682" i="8" s="1"/>
  <c r="O1063" i="2"/>
  <c r="AC1063" i="8" s="1"/>
  <c r="O959" i="2"/>
  <c r="AC959" i="8" s="1"/>
  <c r="AD182" i="9" s="1"/>
  <c r="O847" i="2"/>
  <c r="AC847" i="8" s="1"/>
  <c r="O751" i="2"/>
  <c r="AC751" i="8" s="1"/>
  <c r="AD21" i="9" s="1"/>
  <c r="O647" i="2"/>
  <c r="AC647" i="8" s="1"/>
  <c r="O787" i="2"/>
  <c r="AC787" i="8" s="1"/>
  <c r="AD66" i="9" s="1"/>
  <c r="O690" i="2"/>
  <c r="AC690" i="8" s="1"/>
  <c r="O1022" i="2"/>
  <c r="AC1022" i="8" s="1"/>
  <c r="O926" i="2"/>
  <c r="AC926" i="8" s="1"/>
  <c r="O822" i="2"/>
  <c r="AC822" i="8" s="1"/>
  <c r="AD4" i="9" s="1"/>
  <c r="O726" i="2"/>
  <c r="AC726" i="8" s="1"/>
  <c r="O622" i="2"/>
  <c r="AC622" i="8" s="1"/>
  <c r="O627" i="2"/>
  <c r="AC627" i="8" s="1"/>
  <c r="O602" i="2"/>
  <c r="AC602" i="8" s="1"/>
  <c r="O1013" i="2"/>
  <c r="AC1013" i="8" s="1"/>
  <c r="O917" i="2"/>
  <c r="AC917" i="8" s="1"/>
  <c r="O813" i="2"/>
  <c r="AC813" i="8" s="1"/>
  <c r="AD135" i="9" s="1"/>
  <c r="O701" i="2"/>
  <c r="AC701" i="8" s="1"/>
  <c r="AD19" i="9" s="1"/>
  <c r="O605" i="2"/>
  <c r="AC605" i="8" s="1"/>
  <c r="O501" i="2"/>
  <c r="AC501" i="8" s="1"/>
  <c r="O603" i="2"/>
  <c r="AC603" i="8" s="1"/>
  <c r="O546" i="2"/>
  <c r="AC546" i="8" s="1"/>
  <c r="O1012" i="2"/>
  <c r="AC1012" i="8" s="1"/>
  <c r="O660" i="2"/>
  <c r="AC660" i="8" s="1"/>
  <c r="O505" i="2"/>
  <c r="AC505" i="8" s="1"/>
  <c r="O417" i="2"/>
  <c r="AC417" i="8" s="1"/>
  <c r="O329" i="2"/>
  <c r="AC329" i="8" s="1"/>
  <c r="O249" i="2"/>
  <c r="AC249" i="8" s="1"/>
  <c r="O161" i="2"/>
  <c r="AC161" i="8" s="1"/>
  <c r="O568" i="2"/>
  <c r="AC568" i="8" s="1"/>
  <c r="O80" i="2"/>
  <c r="AC80" i="8" s="1"/>
  <c r="O383" i="2"/>
  <c r="AC383" i="8" s="1"/>
  <c r="O191" i="2"/>
  <c r="AC191" i="8" s="1"/>
  <c r="O358" i="2"/>
  <c r="AC358" i="8" s="1"/>
  <c r="O102" i="2"/>
  <c r="AC102" i="8" s="1"/>
  <c r="O205" i="2"/>
  <c r="AC205" i="8" s="1"/>
  <c r="O13" i="2"/>
  <c r="AC13" i="8" s="1"/>
  <c r="O428" i="2"/>
  <c r="AC428" i="8" s="1"/>
  <c r="O172" i="2"/>
  <c r="AC172" i="8" s="1"/>
  <c r="O331" i="2"/>
  <c r="AC331" i="8" s="1"/>
  <c r="O633" i="2"/>
  <c r="AC633" i="8" s="1"/>
  <c r="O975" i="2"/>
  <c r="AC975" i="8" s="1"/>
  <c r="AD180" i="9" s="1"/>
  <c r="O854" i="2"/>
  <c r="AC854" i="8" s="1"/>
  <c r="O733" i="2"/>
  <c r="AC733" i="8" s="1"/>
  <c r="AD169" i="9" s="1"/>
  <c r="O772" i="2"/>
  <c r="AC772" i="8" s="1"/>
  <c r="AD161" i="9" s="1"/>
  <c r="O9" i="2"/>
  <c r="AC9" i="8" s="1"/>
  <c r="O32" i="2"/>
  <c r="AC32" i="8" s="1"/>
  <c r="O143" i="2"/>
  <c r="AC143" i="8" s="1"/>
  <c r="O246" i="2"/>
  <c r="AC246" i="8" s="1"/>
  <c r="O221" i="2"/>
  <c r="AC221" i="8" s="1"/>
  <c r="O316" i="2"/>
  <c r="AC316" i="8" s="1"/>
  <c r="O283" i="2"/>
  <c r="AC283" i="8" s="1"/>
  <c r="O384" i="2"/>
  <c r="AC384" i="8" s="1"/>
  <c r="AD3" i="6" s="1"/>
  <c r="O305" i="2"/>
  <c r="AC305" i="8" s="1"/>
  <c r="O892" i="2"/>
  <c r="AC892" i="8" s="1"/>
  <c r="O581" i="2"/>
  <c r="AC581" i="8" s="1"/>
  <c r="O1093" i="2"/>
  <c r="AC1093" i="8" s="1"/>
  <c r="O966" i="2"/>
  <c r="AC966" i="8" s="1"/>
  <c r="AD106" i="9" s="1"/>
  <c r="O855" i="2"/>
  <c r="AC855" i="8" s="1"/>
  <c r="AD133" i="9" s="1"/>
  <c r="O640" i="2"/>
  <c r="AC640" i="8" s="1"/>
  <c r="O538" i="2"/>
  <c r="AC538" i="8" s="1"/>
  <c r="O913" i="2"/>
  <c r="AC913" i="8" s="1"/>
  <c r="O154" i="2"/>
  <c r="AC154" i="8" s="1"/>
  <c r="O1028" i="2"/>
  <c r="AC1028" i="8" s="1"/>
  <c r="O717" i="2"/>
  <c r="AC717" i="8" s="1"/>
  <c r="AD47" i="9" s="1"/>
  <c r="O739" i="2"/>
  <c r="AC739" i="8" s="1"/>
  <c r="AD189" i="9" s="1"/>
  <c r="O1102" i="2"/>
  <c r="AC1102" i="8" s="1"/>
  <c r="O991" i="2"/>
  <c r="AC991" i="8" s="1"/>
  <c r="O840" i="2"/>
  <c r="AC840" i="8" s="1"/>
  <c r="O537" i="2"/>
  <c r="AC537" i="8" s="1"/>
  <c r="O1049" i="2"/>
  <c r="AC1049" i="8" s="1"/>
  <c r="O290" i="2"/>
  <c r="AC290" i="8" s="1"/>
  <c r="O784" i="2"/>
  <c r="AC784" i="8" s="1"/>
  <c r="AD52" i="9" s="1"/>
  <c r="O947" i="2"/>
  <c r="AC947" i="8" s="1"/>
  <c r="O993" i="2"/>
  <c r="AC993" i="8" s="1"/>
  <c r="O234" i="2"/>
  <c r="AC234" i="8" s="1"/>
  <c r="O178" i="2"/>
  <c r="AC178" i="8" s="1"/>
  <c r="O224" i="2"/>
  <c r="AC224" i="8" s="1"/>
  <c r="O81" i="2"/>
  <c r="AC81" i="8" s="1"/>
  <c r="O668" i="2"/>
  <c r="AC668" i="8" s="1"/>
  <c r="O946" i="2"/>
  <c r="AC946" i="8" s="1"/>
  <c r="O933" i="2"/>
  <c r="AC933" i="8" s="1"/>
  <c r="O742" i="2"/>
  <c r="AC742" i="8" s="1"/>
  <c r="AD99" i="9" s="1"/>
  <c r="O899" i="2"/>
  <c r="AC899" i="8" s="1"/>
  <c r="O1079" i="2"/>
  <c r="AC1079" i="8" s="1"/>
  <c r="O928" i="2"/>
  <c r="AC928" i="8" s="1"/>
  <c r="O625" i="2"/>
  <c r="AC625" i="8" s="1"/>
  <c r="O626" i="2"/>
  <c r="AC626" i="8" s="1"/>
  <c r="O402" i="2"/>
  <c r="AC402" i="8" s="1"/>
  <c r="AD14" i="6" s="1"/>
  <c r="O322" i="2"/>
  <c r="AC322" i="8" s="1"/>
  <c r="O752" i="2"/>
  <c r="AC752" i="8" s="1"/>
  <c r="AD6" i="9" s="1"/>
  <c r="O723" i="2"/>
  <c r="AC723" i="8" s="1"/>
  <c r="AD164" i="9" s="1"/>
  <c r="O1025" i="2"/>
  <c r="AC1025" i="8" s="1"/>
  <c r="O202" i="2"/>
  <c r="AC202" i="8" s="1"/>
  <c r="O920" i="2"/>
  <c r="AC920" i="8" s="1"/>
  <c r="O655" i="2"/>
  <c r="AC655" i="8" s="1"/>
  <c r="O803" i="2"/>
  <c r="AC803" i="8" s="1"/>
  <c r="AD69" i="9" s="1"/>
  <c r="O659" i="2"/>
  <c r="AC659" i="8" s="1"/>
  <c r="O425" i="2"/>
  <c r="AC425" i="8" s="1"/>
  <c r="O328" i="2"/>
  <c r="AC328" i="8" s="1"/>
  <c r="O391" i="2"/>
  <c r="AC391" i="8" s="1"/>
  <c r="AD15" i="6" s="1"/>
  <c r="O494" i="2"/>
  <c r="AC494" i="8" s="1"/>
  <c r="O469" i="2"/>
  <c r="AC469" i="8" s="1"/>
  <c r="O564" i="2"/>
  <c r="AC564" i="8" s="1"/>
  <c r="O52" i="2"/>
  <c r="AC52" i="8" s="1"/>
  <c r="O19" i="2"/>
  <c r="AC19" i="8" s="1"/>
  <c r="O1095" i="2"/>
  <c r="AC1095" i="8" s="1"/>
  <c r="O958" i="2"/>
  <c r="AC958" i="8" s="1"/>
  <c r="AD198" i="9" s="1"/>
  <c r="O853" i="2"/>
  <c r="AC853" i="8" s="1"/>
  <c r="AD65" i="9" s="1"/>
  <c r="O868" i="2"/>
  <c r="AC868" i="8" s="1"/>
  <c r="O105" i="2"/>
  <c r="AC105" i="8" s="1"/>
  <c r="O104" i="2"/>
  <c r="AC104" i="8" s="1"/>
  <c r="O215" i="2"/>
  <c r="AC215" i="8" s="1"/>
  <c r="O318" i="2"/>
  <c r="AC318" i="8" s="1"/>
  <c r="O293" i="2"/>
  <c r="AC293" i="8" s="1"/>
  <c r="O388" i="2"/>
  <c r="AC388" i="8" s="1"/>
  <c r="O419" i="2"/>
  <c r="AC419" i="8" s="1"/>
  <c r="O210" i="2"/>
  <c r="AC210" i="8" s="1"/>
  <c r="O779" i="2"/>
  <c r="AC779" i="8" s="1"/>
  <c r="AD143" i="9" s="1"/>
  <c r="O879" i="2"/>
  <c r="AC879" i="8" s="1"/>
  <c r="AD158" i="9" s="1"/>
  <c r="O750" i="2"/>
  <c r="AC750" i="8" s="1"/>
  <c r="AD59" i="9" s="1"/>
  <c r="O629" i="2"/>
  <c r="AC629" i="8" s="1"/>
  <c r="O684" i="2"/>
  <c r="AC684" i="8" s="1"/>
  <c r="O592" i="2"/>
  <c r="AC592" i="8" s="1"/>
  <c r="O591" i="2"/>
  <c r="AC591" i="8" s="1"/>
  <c r="O79" i="2"/>
  <c r="AC79" i="8" s="1"/>
  <c r="O182" i="2"/>
  <c r="AC182" i="8" s="1"/>
  <c r="O157" i="2"/>
  <c r="AC157" i="8" s="1"/>
  <c r="O252" i="2"/>
  <c r="AC252" i="8" s="1"/>
  <c r="O219" i="2"/>
  <c r="AC219" i="8" s="1"/>
  <c r="O448" i="2"/>
  <c r="AC448" i="8" s="1"/>
  <c r="O369" i="2"/>
  <c r="AC369" i="8" s="1"/>
  <c r="O956" i="2"/>
  <c r="AC956" i="8" s="1"/>
  <c r="AD109" i="9" s="1"/>
  <c r="O645" i="2"/>
  <c r="AC645" i="8" s="1"/>
  <c r="O874" i="2"/>
  <c r="AC874" i="8" s="1"/>
  <c r="O1030" i="2"/>
  <c r="AC1030" i="8" s="1"/>
  <c r="O919" i="2"/>
  <c r="AC919" i="8" s="1"/>
  <c r="O704" i="2"/>
  <c r="AC704" i="8" s="1"/>
  <c r="AD33" i="9" s="1"/>
  <c r="O938" i="2"/>
  <c r="AC938" i="8" s="1"/>
  <c r="O977" i="2"/>
  <c r="AC977" i="8" s="1"/>
  <c r="AD101" i="9" s="1"/>
  <c r="O218" i="2"/>
  <c r="AC218" i="8" s="1"/>
  <c r="O1092" i="2"/>
  <c r="AC1092" i="8" s="1"/>
  <c r="O781" i="2"/>
  <c r="AC781" i="8" s="1"/>
  <c r="AD170" i="9" s="1"/>
  <c r="O654" i="2"/>
  <c r="AC654" i="8" s="1"/>
  <c r="O906" i="2"/>
  <c r="AC906" i="8" s="1"/>
  <c r="O1055" i="2"/>
  <c r="AC1055" i="8" s="1"/>
  <c r="O904" i="2"/>
  <c r="AC904" i="8" s="1"/>
  <c r="AD190" i="9" s="1"/>
  <c r="O601" i="2"/>
  <c r="AC601" i="8" s="1"/>
  <c r="O490" i="2"/>
  <c r="AC490" i="8" s="1"/>
  <c r="O354" i="2"/>
  <c r="AC354" i="8" s="1"/>
  <c r="O848" i="2"/>
  <c r="AC848" i="8" s="1"/>
  <c r="O545" i="2"/>
  <c r="AC545" i="8" s="1"/>
  <c r="O1057" i="2"/>
  <c r="AC1057" i="8" s="1"/>
  <c r="O298" i="2"/>
  <c r="AC298" i="8" s="1"/>
  <c r="O242" i="2"/>
  <c r="AC242" i="8" s="1"/>
  <c r="O288" i="2"/>
  <c r="AC288" i="8" s="1"/>
  <c r="O145" i="2"/>
  <c r="AC145" i="8" s="1"/>
  <c r="O732" i="2"/>
  <c r="AC732" i="8" s="1"/>
  <c r="AD181" i="9" s="1"/>
  <c r="O707" i="2"/>
  <c r="AC707" i="8" s="1"/>
  <c r="AD36" i="9" s="1"/>
  <c r="O997" i="2"/>
  <c r="AC997" i="8" s="1"/>
  <c r="O806" i="2"/>
  <c r="AC806" i="8" s="1"/>
  <c r="AD92" i="9" s="1"/>
  <c r="O631" i="2"/>
  <c r="AC631" i="8" s="1"/>
  <c r="O570" i="2"/>
  <c r="AC570" i="8" s="1"/>
  <c r="O992" i="2"/>
  <c r="AC992" i="8" s="1"/>
  <c r="O689" i="2"/>
  <c r="AC689" i="8" s="1"/>
  <c r="O1082" i="2"/>
  <c r="AC1082" i="8" s="1"/>
  <c r="O698" i="2"/>
  <c r="AC698" i="8" s="1"/>
  <c r="AD39" i="9" s="1"/>
  <c r="O410" i="2"/>
  <c r="AC410" i="8" s="1"/>
  <c r="O816" i="2"/>
  <c r="AC816" i="8" s="1"/>
  <c r="AD171" i="9" s="1"/>
  <c r="O577" i="2"/>
  <c r="AC577" i="8" s="1"/>
  <c r="O1105" i="2"/>
  <c r="AC1105" i="8" s="1"/>
  <c r="O266" i="2"/>
  <c r="AC266" i="8" s="1"/>
  <c r="O1091" i="2"/>
  <c r="AC1091" i="8" s="1"/>
  <c r="O744" i="2"/>
  <c r="AC744" i="8" s="1"/>
  <c r="AD53" i="9" s="1"/>
  <c r="O843" i="2"/>
  <c r="AC843" i="8" s="1"/>
  <c r="O714" i="2"/>
  <c r="AC714" i="8" s="1"/>
  <c r="AD62" i="9" s="1"/>
  <c r="O594" i="2"/>
  <c r="AC594" i="8" s="1"/>
  <c r="O345" i="2"/>
  <c r="AC345" i="8" s="1"/>
  <c r="O240" i="2"/>
  <c r="AC240" i="8" s="1"/>
  <c r="O327" i="2"/>
  <c r="AC327" i="8" s="1"/>
  <c r="O430" i="2"/>
  <c r="AC430" i="8" s="1"/>
  <c r="O405" i="2"/>
  <c r="AC405" i="8" s="1"/>
  <c r="O500" i="2"/>
  <c r="AC500" i="8" s="1"/>
  <c r="O467" i="2"/>
  <c r="AC467" i="8" s="1"/>
  <c r="O146" i="2"/>
  <c r="AC146" i="8" s="1"/>
  <c r="AD25" i="6" l="1"/>
  <c r="AV2" i="8"/>
  <c r="AD202" i="9"/>
  <c r="AC2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R_Model_A9_SUS" type="6" refreshedVersion="6" background="1" saveData="1">
    <textPr codePage="437" sourceFile="C:\Users\snehaa17\Desktop\LR_Model_A9_SUS.txt" delimited="0">
      <textFields count="6">
        <textField/>
        <textField position="21"/>
        <textField position="32"/>
        <textField position="44"/>
        <textField position="51"/>
        <textField position="60"/>
      </textFields>
    </textPr>
  </connection>
  <connection id="2" xr16:uid="{27A97B6D-076B-E940-B6F7-EF0F2AD80B12}" name="Model2" type="6" refreshedVersion="6" background="1" saveData="1">
    <textPr sourceFile="/Users/rubirodriguez/Documents/Documents/CEE224X_Fall2018/Final Project/Model2.rtf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<sst xmlns="http://schemas.openxmlformats.org/spreadsheetml/2006/main" count="2245" uniqueCount="1743">
  <si>
    <t>FIDSVI</t>
  </si>
  <si>
    <t>FipsSVI</t>
  </si>
  <si>
    <t>AreaSqmiSVI</t>
  </si>
  <si>
    <t>SumSETheme1SVI</t>
  </si>
  <si>
    <t>SumHCTheme2SVI</t>
  </si>
  <si>
    <t>SumMSTTheme3SVI</t>
  </si>
  <si>
    <t>SumHTTheme4SVI</t>
  </si>
  <si>
    <t>OverallSumSVI</t>
  </si>
  <si>
    <t>ValueCDC</t>
  </si>
  <si>
    <t>LowConfLimCDE</t>
  </si>
  <si>
    <t>HighConfLimCDC</t>
  </si>
  <si>
    <t>PopCountCDC</t>
  </si>
  <si>
    <t>LatitudeCDC</t>
  </si>
  <si>
    <t>LongitudeCDC</t>
  </si>
  <si>
    <t>ScoreCES</t>
  </si>
  <si>
    <t>OzoneCountCES</t>
  </si>
  <si>
    <t>PM2.5CES</t>
  </si>
  <si>
    <t>DieselPMCountCES</t>
  </si>
  <si>
    <t>DrinkingWaterCES</t>
  </si>
  <si>
    <t>PesticidesCountCES</t>
  </si>
  <si>
    <t>Tox.ReleaseCountCES</t>
  </si>
  <si>
    <t>TrafficCES</t>
  </si>
  <si>
    <t>CleanupSitesCountCES</t>
  </si>
  <si>
    <t>GroundwaterThreatsCES</t>
  </si>
  <si>
    <t>Haz.WasteCES</t>
  </si>
  <si>
    <t>Imp.WaterBodiesCES</t>
  </si>
  <si>
    <t>SolidWasteCES</t>
  </si>
  <si>
    <t>PollutionBurdenCES</t>
  </si>
  <si>
    <t>E_TOTPOP</t>
  </si>
  <si>
    <t>E_HU</t>
  </si>
  <si>
    <t>E_HH</t>
  </si>
  <si>
    <t>E_POV</t>
  </si>
  <si>
    <t>E_UNEMP</t>
  </si>
  <si>
    <t>E_PCI</t>
  </si>
  <si>
    <t>E_NOHSDP</t>
  </si>
  <si>
    <t>E_AGE65</t>
  </si>
  <si>
    <t>E_AGE17</t>
  </si>
  <si>
    <t>E_DISABL</t>
  </si>
  <si>
    <t>E_SNGPNT</t>
  </si>
  <si>
    <t>E_MINRTY</t>
  </si>
  <si>
    <t>E_LIMENG</t>
  </si>
  <si>
    <t>E_MUNIT</t>
  </si>
  <si>
    <t>E_MOBILE</t>
  </si>
  <si>
    <t>E_CROWD</t>
  </si>
  <si>
    <t>E_NOVEH</t>
  </si>
  <si>
    <t>E_GROUPQ</t>
  </si>
  <si>
    <t>EP_POV</t>
  </si>
  <si>
    <t>EP_UNEMP</t>
  </si>
  <si>
    <t>EP_PCI</t>
  </si>
  <si>
    <t>EP_NOHSDP</t>
  </si>
  <si>
    <t>EP_AGE65</t>
  </si>
  <si>
    <t>EP_AGE17</t>
  </si>
  <si>
    <t>EP_DISABL</t>
  </si>
  <si>
    <t>EP_SNGPNT</t>
  </si>
  <si>
    <t>EP_MINRTY</t>
  </si>
  <si>
    <t>EP_LIMENG</t>
  </si>
  <si>
    <t>EP_MUNIT</t>
  </si>
  <si>
    <t>EP_MOBILE</t>
  </si>
  <si>
    <t>EP_CROWD</t>
  </si>
  <si>
    <t>EP_NOVEH</t>
  </si>
  <si>
    <t>EP_GROUPQ</t>
  </si>
  <si>
    <t>NA</t>
  </si>
  <si>
    <t>Estimate</t>
  </si>
  <si>
    <t>Std. Error t</t>
  </si>
  <si>
    <t>value</t>
  </si>
  <si>
    <t>Pr(&gt;|t|)</t>
  </si>
  <si>
    <t>(Intercept)</t>
  </si>
  <si>
    <t>***</t>
  </si>
  <si>
    <t>&lt; 2e-16</t>
  </si>
  <si>
    <t>*</t>
  </si>
  <si>
    <t>**</t>
  </si>
  <si>
    <t>Delta</t>
  </si>
  <si>
    <t>max</t>
  </si>
  <si>
    <t>min</t>
  </si>
  <si>
    <t>Health Index</t>
  </si>
  <si>
    <t>Index</t>
  </si>
  <si>
    <t>Name</t>
  </si>
  <si>
    <t>Median Household Income, 2018</t>
  </si>
  <si>
    <t>CT611400, San Mateo County, CA</t>
  </si>
  <si>
    <t>CT605700, San Mateo County, CA</t>
  </si>
  <si>
    <t>CT605600, San Mateo County, CA</t>
  </si>
  <si>
    <t>CT613400, San Mateo County, CA</t>
  </si>
  <si>
    <t>CT426100, Alameda County, CA</t>
  </si>
  <si>
    <t>CT511200, Santa Clara County, CA</t>
  </si>
  <si>
    <t>CT612800, San Mateo County, CA</t>
  </si>
  <si>
    <t>CT507206, Santa Clara County, CA</t>
  </si>
  <si>
    <t>CT503334, Santa Clara County, CA</t>
  </si>
  <si>
    <t>CT613200, San Mateo County, CA</t>
  </si>
  <si>
    <t>CT511704, Santa Clara County, CA</t>
  </si>
  <si>
    <t>CT611500, San Mateo County, CA</t>
  </si>
  <si>
    <t>CT511705, Santa Clara County, CA</t>
  </si>
  <si>
    <t>CT510001, Santa Clara County, CA</t>
  </si>
  <si>
    <t>CT404300, Alameda County, CA</t>
  </si>
  <si>
    <t>CT443103, Alameda County, CA</t>
  </si>
  <si>
    <t>CT355116, Contra Costa County, CA</t>
  </si>
  <si>
    <t>CT510100, Santa Clara County, CA</t>
  </si>
  <si>
    <t>CT612700, San Mateo County, CA</t>
  </si>
  <si>
    <t>CT450751, Alameda County, CA</t>
  </si>
  <si>
    <t>CT511702, Santa Clara County, CA</t>
  </si>
  <si>
    <t>CT507002, Santa Clara County, CA</t>
  </si>
  <si>
    <t>CT353001, Contra Costa County, CA</t>
  </si>
  <si>
    <t>CT426200, Alameda County, CA</t>
  </si>
  <si>
    <t>CT443200, Alameda County, CA</t>
  </si>
  <si>
    <t>CT511910, Santa Clara County, CA</t>
  </si>
  <si>
    <t>CT405100, Alameda County, CA</t>
  </si>
  <si>
    <t>CT123000, Marin County, CA</t>
  </si>
  <si>
    <t>CT503330, Santa Clara County, CA</t>
  </si>
  <si>
    <t>CT507702, Santa Clara County, CA</t>
  </si>
  <si>
    <t>CT511701, Santa Clara County, CA</t>
  </si>
  <si>
    <t>CT507904, Santa Clara County, CA</t>
  </si>
  <si>
    <t>CT507600, Santa Clara County, CA</t>
  </si>
  <si>
    <t>CT609700, San Mateo County, CA</t>
  </si>
  <si>
    <t>CT503326, Santa Clara County, CA</t>
  </si>
  <si>
    <t>CT346102, Contra Costa County, CA</t>
  </si>
  <si>
    <t>CT507500, Santa Clara County, CA</t>
  </si>
  <si>
    <t>CT510002, Santa Clara County, CA</t>
  </si>
  <si>
    <t>CT509901, Santa Clara County, CA</t>
  </si>
  <si>
    <t>CT507401, Santa Clara County, CA</t>
  </si>
  <si>
    <t>CT510400, Santa Clara County, CA</t>
  </si>
  <si>
    <t>CT355112, Contra Costa County, CA</t>
  </si>
  <si>
    <t>CT450701, Alameda County, CA</t>
  </si>
  <si>
    <t>CT355302, Contra Costa County, CA</t>
  </si>
  <si>
    <t>CT348000, Contra Costa County, CA</t>
  </si>
  <si>
    <t>CT443105, Alameda County, CA</t>
  </si>
  <si>
    <t>CT511100, Santa Clara County, CA</t>
  </si>
  <si>
    <t>CT613300, San Mateo County, CA</t>
  </si>
  <si>
    <t>CT450752, Alameda County, CA</t>
  </si>
  <si>
    <t>CT511400, Santa Clara County, CA</t>
  </si>
  <si>
    <t>CT980900, San Francisco County, CA</t>
  </si>
  <si>
    <t>CT354002, Contra Costa County, CA</t>
  </si>
  <si>
    <t>CT354001, Contra Costa County, CA</t>
  </si>
  <si>
    <t>CT440332, Alameda County, CA</t>
  </si>
  <si>
    <t>CT510801, Santa Clara County, CA</t>
  </si>
  <si>
    <t>CT442000, Alameda County, CA</t>
  </si>
  <si>
    <t>CT345115, Contra Costa County, CA</t>
  </si>
  <si>
    <t>CT510200, Santa Clara County, CA</t>
  </si>
  <si>
    <t>CT511909, Santa Clara County, CA</t>
  </si>
  <si>
    <t>CT451102, Alameda County, CA</t>
  </si>
  <si>
    <t>CT507808, Santa Clara County, CA</t>
  </si>
  <si>
    <t>CT421200, Alameda County, CA</t>
  </si>
  <si>
    <t>CT353002, Contra Costa County, CA</t>
  </si>
  <si>
    <t>CT347000, Contra Costa County, CA</t>
  </si>
  <si>
    <t>CT355117, Contra Costa County, CA</t>
  </si>
  <si>
    <t>CT421100, Alameda County, CA</t>
  </si>
  <si>
    <t>CT345113, Contra Costa County, CA</t>
  </si>
  <si>
    <t>CT606500, San Mateo County, CA</t>
  </si>
  <si>
    <t>CT346204, Contra Costa County, CA</t>
  </si>
  <si>
    <t>CT400100, Alameda County, CA</t>
  </si>
  <si>
    <t>CT609400, San Mateo County, CA</t>
  </si>
  <si>
    <t>CT404200, Alameda County, CA</t>
  </si>
  <si>
    <t>CT442100, Alameda County, CA</t>
  </si>
  <si>
    <t>CT613000, San Mateo County, CA</t>
  </si>
  <si>
    <t>CT507302, Santa Clara County, CA</t>
  </si>
  <si>
    <t>CT511912, Santa Clara County, CA</t>
  </si>
  <si>
    <t>CT450502, Alameda County, CA</t>
  </si>
  <si>
    <t>CT450601, Alameda County, CA</t>
  </si>
  <si>
    <t>CT119100, Marin County, CA</t>
  </si>
  <si>
    <t>CT355114, Contra Costa County, CA</t>
  </si>
  <si>
    <t>CT511914, Santa Clara County, CA</t>
  </si>
  <si>
    <t>CT508403, Santa Clara County, CA</t>
  </si>
  <si>
    <t>CT503329, Santa Clara County, CA</t>
  </si>
  <si>
    <t>CT510300, Santa Clara County, CA</t>
  </si>
  <si>
    <t>CT351200, Contra Costa County, CA</t>
  </si>
  <si>
    <t>CT118100, Marin County, CA</t>
  </si>
  <si>
    <t>CT013200, San Francisco County, CA</t>
  </si>
  <si>
    <t>CT443102, Alameda County, CA</t>
  </si>
  <si>
    <t>CT404600, Alameda County, CA</t>
  </si>
  <si>
    <t>CT127000, Marin County, CA</t>
  </si>
  <si>
    <t>CT352102, Contra Costa County, CA</t>
  </si>
  <si>
    <t>CT252104, Solano County, CA</t>
  </si>
  <si>
    <t>CT442200, Alameda County, CA</t>
  </si>
  <si>
    <t>CT507701, Santa Clara County, CA</t>
  </si>
  <si>
    <t>CT404501, Alameda County, CA</t>
  </si>
  <si>
    <t>CT610303, San Mateo County, CA</t>
  </si>
  <si>
    <t>CT511913, Santa Clara County, CA</t>
  </si>
  <si>
    <t>CT119202, Marin County, CA</t>
  </si>
  <si>
    <t>CT450606, Alameda County, CA</t>
  </si>
  <si>
    <t>CT346101, Contra Costa County, CA</t>
  </si>
  <si>
    <t>CT507402, Santa Clara County, CA</t>
  </si>
  <si>
    <t>CT443301, Alameda County, CA</t>
  </si>
  <si>
    <t>CT507301, Santa Clara County, CA</t>
  </si>
  <si>
    <t>CT508301, Santa Clara County, CA</t>
  </si>
  <si>
    <t>CT355113, Contra Costa County, CA</t>
  </si>
  <si>
    <t>CT507205, Santa Clara County, CA</t>
  </si>
  <si>
    <t>CT352101, Contra Costa County, CA</t>
  </si>
  <si>
    <t>CT110200, Marin County, CA</t>
  </si>
  <si>
    <t>CT508102, Santa Clara County, CA</t>
  </si>
  <si>
    <t>CT609500, San Mateo County, CA</t>
  </si>
  <si>
    <t>CT030400, San Francisco County, CA</t>
  </si>
  <si>
    <t>CT611600, San Mateo County, CA</t>
  </si>
  <si>
    <t>CT507906, Santa Clara County, CA</t>
  </si>
  <si>
    <t>CT508203, Santa Clara County, CA</t>
  </si>
  <si>
    <t>CT435103, Alameda County, CA</t>
  </si>
  <si>
    <t>CT509109, Santa Clara County, CA</t>
  </si>
  <si>
    <t>CT607000, San Mateo County, CA</t>
  </si>
  <si>
    <t>CT511905, Santa Clara County, CA</t>
  </si>
  <si>
    <t>CT421500, Alameda County, CA</t>
  </si>
  <si>
    <t>CT511707, Santa Clara County, CA</t>
  </si>
  <si>
    <t>CT428302, Alameda County, CA</t>
  </si>
  <si>
    <t>CT450102, Alameda County, CA</t>
  </si>
  <si>
    <t>CT392000, Contra Costa County, CA</t>
  </si>
  <si>
    <t>CT608023, San Mateo County, CA</t>
  </si>
  <si>
    <t>CT609602, San Mateo County, CA</t>
  </si>
  <si>
    <t>CT504415, Santa Clara County, CA</t>
  </si>
  <si>
    <t>CT441503, Alameda County, CA</t>
  </si>
  <si>
    <t>CT022704, San Francisco County, CA</t>
  </si>
  <si>
    <t>CT608800, San Mateo County, CA</t>
  </si>
  <si>
    <t>CT609300, San Mateo County, CA</t>
  </si>
  <si>
    <t>CT042800, San Francisco County, CA</t>
  </si>
  <si>
    <t>CT983200, Alameda County, CA</t>
  </si>
  <si>
    <t>CT021200, San Francisco County, CA</t>
  </si>
  <si>
    <t>CT505006, Santa Clara County, CA</t>
  </si>
  <si>
    <t>CT441301, Alameda County, CA</t>
  </si>
  <si>
    <t>CT510900, Santa Clara County, CA</t>
  </si>
  <si>
    <t>CT441501, Alameda County, CA</t>
  </si>
  <si>
    <t>CT507903, Santa Clara County, CA</t>
  </si>
  <si>
    <t>CT450602, Alameda County, CA</t>
  </si>
  <si>
    <t>CT030600, San Francisco County, CA</t>
  </si>
  <si>
    <t>CT404700, Alameda County, CA</t>
  </si>
  <si>
    <t>CT030900, San Francisco County, CA</t>
  </si>
  <si>
    <t>CT346201, Contra Costa County, CA</t>
  </si>
  <si>
    <t>CT423800, Alameda County, CA</t>
  </si>
  <si>
    <t>CT507806, Santa Clara County, CA</t>
  </si>
  <si>
    <t>CT512001, Santa Clara County, CA</t>
  </si>
  <si>
    <t>CT345204, Contra Costa County, CA</t>
  </si>
  <si>
    <t>CT511907, Santa Clara County, CA</t>
  </si>
  <si>
    <t>CT612900, San Mateo County, CA</t>
  </si>
  <si>
    <t>CT115000, Marin County, CA</t>
  </si>
  <si>
    <t>CT982000, Alameda County, CA</t>
  </si>
  <si>
    <t>CT022702, San Francisco County, CA</t>
  </si>
  <si>
    <t>CT609601, San Mateo County, CA</t>
  </si>
  <si>
    <t>CT443104, Alameda County, CA</t>
  </si>
  <si>
    <t>CT345102, Contra Costa County, CA</t>
  </si>
  <si>
    <t>CT606900, San Mateo County, CA</t>
  </si>
  <si>
    <t>CT404400, Alameda County, CA</t>
  </si>
  <si>
    <t>CT450745, Alameda County, CA</t>
  </si>
  <si>
    <t>CT608013, San Mateo County, CA</t>
  </si>
  <si>
    <t>CT451101, Alameda County, CA</t>
  </si>
  <si>
    <t>CT421300, Alameda County, CA</t>
  </si>
  <si>
    <t>CT506900, Santa Clara County, CA</t>
  </si>
  <si>
    <t>CT609603, San Mateo County, CA</t>
  </si>
  <si>
    <t>CT506801, Santa Clara County, CA</t>
  </si>
  <si>
    <t>CT345116, Contra Costa County, CA</t>
  </si>
  <si>
    <t>CT201402, Napa County, CA</t>
  </si>
  <si>
    <t>CT607300, San Mateo County, CA</t>
  </si>
  <si>
    <t>CT020401, San Francisco County, CA</t>
  </si>
  <si>
    <t>CT606700, San Mateo County, CA</t>
  </si>
  <si>
    <t>CT508001, Santa Clara County, CA</t>
  </si>
  <si>
    <t>CT508101, Santa Clara County, CA</t>
  </si>
  <si>
    <t>CT507001, Santa Clara County, CA</t>
  </si>
  <si>
    <t>CT101100, Marin County, CA</t>
  </si>
  <si>
    <t>CT509600, Santa Clara County, CA</t>
  </si>
  <si>
    <t>CT512312, Santa Clara County, CA</t>
  </si>
  <si>
    <t>CT511500, Santa Clara County, CA</t>
  </si>
  <si>
    <t>CT510802, Santa Clara County, CA</t>
  </si>
  <si>
    <t>CT421600, Alameda County, CA</t>
  </si>
  <si>
    <t>CT338301, Contra Costa County, CA</t>
  </si>
  <si>
    <t>CT430400, Alameda County, CA</t>
  </si>
  <si>
    <t>CT508404, Santa Clara County, CA</t>
  </si>
  <si>
    <t>CT107000, Marin County, CA</t>
  </si>
  <si>
    <t>CT345114, Contra Costa County, CA</t>
  </si>
  <si>
    <t>CT012602, San Francisco County, CA</t>
  </si>
  <si>
    <t>CT605800, San Mateo County, CA</t>
  </si>
  <si>
    <t>CT507703, Santa Clara County, CA</t>
  </si>
  <si>
    <t>CT404502, Alameda County, CA</t>
  </si>
  <si>
    <t>CT443322, Alameda County, CA</t>
  </si>
  <si>
    <t>CT440335, Alameda County, CA</t>
  </si>
  <si>
    <t>CT506804, Santa Clara County, CA</t>
  </si>
  <si>
    <t>CT022600, San Francisco County, CA</t>
  </si>
  <si>
    <t>CT507203, Santa Clara County, CA</t>
  </si>
  <si>
    <t>CT151503, Sonoma County, CA</t>
  </si>
  <si>
    <t>CT450603, Alameda County, CA</t>
  </si>
  <si>
    <t>CT345108, Contra Costa County, CA</t>
  </si>
  <si>
    <t>CT606800, San Mateo County, CA</t>
  </si>
  <si>
    <t>CT512503, Santa Clara County, CA</t>
  </si>
  <si>
    <t>CT018000, San Francisco County, CA</t>
  </si>
  <si>
    <t>CT508303, Santa Clara County, CA</t>
  </si>
  <si>
    <t>CT030700, San Francisco County, CA</t>
  </si>
  <si>
    <t>CT508601, Santa Clara County, CA</t>
  </si>
  <si>
    <t>CT030800, San Francisco County, CA</t>
  </si>
  <si>
    <t>CT441524, Alameda County, CA</t>
  </si>
  <si>
    <t>CT126100, Marin County, CA</t>
  </si>
  <si>
    <t>CT252903, Solano County, CA</t>
  </si>
  <si>
    <t>CT451505, Alameda County, CA</t>
  </si>
  <si>
    <t>CT430101, Alameda County, CA</t>
  </si>
  <si>
    <t>CT114100, Marin County, CA</t>
  </si>
  <si>
    <t>CT511000, Santa Clara County, CA</t>
  </si>
  <si>
    <t>CT512308, Santa Clara County, CA</t>
  </si>
  <si>
    <t>CT421400, Alameda County, CA</t>
  </si>
  <si>
    <t>CT608002, San Mateo County, CA</t>
  </si>
  <si>
    <t>CT503333, Santa Clara County, CA</t>
  </si>
  <si>
    <t>CT021300, San Francisco County, CA</t>
  </si>
  <si>
    <t>CT130201, Marin County, CA</t>
  </si>
  <si>
    <t>CT603100, San Mateo County, CA</t>
  </si>
  <si>
    <t>CT504420, Santa Clara County, CA</t>
  </si>
  <si>
    <t>CT503321, Santa Clara County, CA</t>
  </si>
  <si>
    <t>CT390200, Contra Costa County, CA</t>
  </si>
  <si>
    <t>CT253206, Solano County, CA</t>
  </si>
  <si>
    <t>CT408000, Alameda County, CA</t>
  </si>
  <si>
    <t>CT013300, San Francisco County, CA</t>
  </si>
  <si>
    <t>CT420100, Alameda County, CA</t>
  </si>
  <si>
    <t>CT509902, Santa Clara County, CA</t>
  </si>
  <si>
    <t>CT013101, San Francisco County, CA</t>
  </si>
  <si>
    <t>CT509802, Santa Clara County, CA</t>
  </si>
  <si>
    <t>CT017101, San Francisco County, CA</t>
  </si>
  <si>
    <t>CT338302, Contra Costa County, CA</t>
  </si>
  <si>
    <t>CT337300, Contra Costa County, CA</t>
  </si>
  <si>
    <t>CT450604, Alameda County, CA</t>
  </si>
  <si>
    <t>CT131100, Marin County, CA</t>
  </si>
  <si>
    <t>CT504901, Santa Clara County, CA</t>
  </si>
  <si>
    <t>CT201401, Napa County, CA</t>
  </si>
  <si>
    <t>CT511800, Santa Clara County, CA</t>
  </si>
  <si>
    <t>CT506604, Santa Clara County, CA</t>
  </si>
  <si>
    <t>CT506103, Santa Clara County, CA</t>
  </si>
  <si>
    <t>CT430300, Alameda County, CA</t>
  </si>
  <si>
    <t>CT450746, Alameda County, CA</t>
  </si>
  <si>
    <t>CT392300, Contra Costa County, CA</t>
  </si>
  <si>
    <t>CT507807, Santa Clara County, CA</t>
  </si>
  <si>
    <t>CT509801, Santa Clara County, CA</t>
  </si>
  <si>
    <t>CT504414, Santa Clara County, CA</t>
  </si>
  <si>
    <t>CT505008, Santa Clara County, CA</t>
  </si>
  <si>
    <t>CT512305, Santa Clara County, CA</t>
  </si>
  <si>
    <t>CT504322, Santa Clara County, CA</t>
  </si>
  <si>
    <t>CT030302, San Francisco County, CA</t>
  </si>
  <si>
    <t>CT360102, Contra Costa County, CA</t>
  </si>
  <si>
    <t>CT021100, San Francisco County, CA</t>
  </si>
  <si>
    <t>CT391000, Contra Costa County, CA</t>
  </si>
  <si>
    <t>CT508401, Santa Clara County, CA</t>
  </si>
  <si>
    <t>CT252915, Solano County, CA</t>
  </si>
  <si>
    <t>CT607100, San Mateo County, CA</t>
  </si>
  <si>
    <t>CT124200, Marin County, CA</t>
  </si>
  <si>
    <t>CT252201, Solano County, CA</t>
  </si>
  <si>
    <t>CT012700, San Francisco County, CA</t>
  </si>
  <si>
    <t>CT451601, Alameda County, CA</t>
  </si>
  <si>
    <t>CT345105, Contra Costa County, CA</t>
  </si>
  <si>
    <t>CT613900, San Mateo County, CA</t>
  </si>
  <si>
    <t>CT355301, Contra Costa County, CA</t>
  </si>
  <si>
    <t>CT503313, Santa Clara County, CA</t>
  </si>
  <si>
    <t>CT352201, Contra Costa County, CA</t>
  </si>
  <si>
    <t>CT013400, San Francisco County, CA</t>
  </si>
  <si>
    <t>CT304004, Contra Costa County, CA</t>
  </si>
  <si>
    <t>CT608004, San Mateo County, CA</t>
  </si>
  <si>
    <t>CT610304, San Mateo County, CA</t>
  </si>
  <si>
    <t>CT436402, Alameda County, CA</t>
  </si>
  <si>
    <t>CT451703, Alameda County, CA</t>
  </si>
  <si>
    <t>CT355306, Contra Costa County, CA</t>
  </si>
  <si>
    <t>CT502903, Santa Clara County, CA</t>
  </si>
  <si>
    <t>CT405000, Alameda County, CA</t>
  </si>
  <si>
    <t>CT503001, Santa Clara County, CA</t>
  </si>
  <si>
    <t>CT611200, San Mateo County, CA</t>
  </si>
  <si>
    <t>CT345101, Contra Costa County, CA</t>
  </si>
  <si>
    <t>CT502500, Santa Clara County, CA</t>
  </si>
  <si>
    <t>CT441521, Alameda County, CA</t>
  </si>
  <si>
    <t>CT507905, Santa Clara County, CA</t>
  </si>
  <si>
    <t>CT061500, San Francisco County, CA</t>
  </si>
  <si>
    <t>CT508204, Santa Clara County, CA</t>
  </si>
  <si>
    <t>CT512030, Santa Clara County, CA</t>
  </si>
  <si>
    <t>CT502601, Santa Clara County, CA</t>
  </si>
  <si>
    <t>CT017102, San Francisco County, CA</t>
  </si>
  <si>
    <t>CT343003, Contra Costa County, CA</t>
  </si>
  <si>
    <t>CT017000, San Francisco County, CA</t>
  </si>
  <si>
    <t>CT511916, Santa Clara County, CA</t>
  </si>
  <si>
    <t>CT609900, San Mateo County, CA</t>
  </si>
  <si>
    <t>CT128100, Marin County, CA</t>
  </si>
  <si>
    <t>CT510500, Santa Clara County, CA</t>
  </si>
  <si>
    <t>CT124100, Marin County, CA</t>
  </si>
  <si>
    <t>CT346203, Contra Costa County, CA</t>
  </si>
  <si>
    <t>CT450101, Alameda County, CA</t>
  </si>
  <si>
    <t>CT345203, Contra Costa County, CA</t>
  </si>
  <si>
    <t>CT021400, San Francisco County, CA</t>
  </si>
  <si>
    <t>CT508202, Santa Clara County, CA</t>
  </si>
  <si>
    <t>CT512200, Santa Clara County, CA</t>
  </si>
  <si>
    <t>CT441523, Alameda County, CA</t>
  </si>
  <si>
    <t>CT334200, Contra Costa County, CA</t>
  </si>
  <si>
    <t>CT128200, Marin County, CA</t>
  </si>
  <si>
    <t>CT502400, Santa Clara County, CA</t>
  </si>
  <si>
    <t>CT320003, Contra Costa County, CA</t>
  </si>
  <si>
    <t>CT121100, Marin County, CA</t>
  </si>
  <si>
    <t>CT350000, Contra Costa County, CA</t>
  </si>
  <si>
    <t>CT614000, San Mateo County, CA</t>
  </si>
  <si>
    <t>CT450605, Alameda County, CA</t>
  </si>
  <si>
    <t>CT150607, Sonoma County, CA</t>
  </si>
  <si>
    <t>CT450744, Alameda County, CA</t>
  </si>
  <si>
    <t>CT252311, Solano County, CA</t>
  </si>
  <si>
    <t>CT250106, Solano County, CA</t>
  </si>
  <si>
    <t>CT334006, Contra Costa County, CA</t>
  </si>
  <si>
    <t>CT352202, Contra Costa County, CA</t>
  </si>
  <si>
    <t>CT608100, San Mateo County, CA</t>
  </si>
  <si>
    <t>CT025200, San Francisco County, CA</t>
  </si>
  <si>
    <t>CT385200, Contra Costa County, CA</t>
  </si>
  <si>
    <t>CT060100, San Francisco County, CA</t>
  </si>
  <si>
    <t>CT512309, Santa Clara County, CA</t>
  </si>
  <si>
    <t>CT435102, Alameda County, CA</t>
  </si>
  <si>
    <t>CT511301, Santa Clara County, CA</t>
  </si>
  <si>
    <t>CT400200, Alameda County, CA</t>
  </si>
  <si>
    <t>CT104300, Marin County, CA</t>
  </si>
  <si>
    <t>CT340002, Contra Costa County, CA</t>
  </si>
  <si>
    <t>CT607900, San Mateo County, CA</t>
  </si>
  <si>
    <t>CT102100, Marin County, CA</t>
  </si>
  <si>
    <t>CT611100, San Mateo County, CA</t>
  </si>
  <si>
    <t>CT504311, Santa Clara County, CA</t>
  </si>
  <si>
    <t>CT609800, San Mateo County, CA</t>
  </si>
  <si>
    <t>CT506202, Santa Clara County, CA</t>
  </si>
  <si>
    <t>CT506802, Santa Clara County, CA</t>
  </si>
  <si>
    <t>CT504202, Santa Clara County, CA</t>
  </si>
  <si>
    <t>CT503003, Santa Clara County, CA</t>
  </si>
  <si>
    <t>CT359204, Contra Costa County, CA</t>
  </si>
  <si>
    <t>CT607800, San Mateo County, CA</t>
  </si>
  <si>
    <t>CT345202, Contra Costa County, CA</t>
  </si>
  <si>
    <t>CT508505, Santa Clara County, CA</t>
  </si>
  <si>
    <t>CT502603, Santa Clara County, CA</t>
  </si>
  <si>
    <t>CT020600, San Francisco County, CA</t>
  </si>
  <si>
    <t>CT502907, Santa Clara County, CA</t>
  </si>
  <si>
    <t>CT201101, Napa County, CA</t>
  </si>
  <si>
    <t>CT359105, Contra Costa County, CA</t>
  </si>
  <si>
    <t>CT509102, Santa Clara County, CA</t>
  </si>
  <si>
    <t>CT252912, Solano County, CA</t>
  </si>
  <si>
    <t>CT444602, Alameda County, CA</t>
  </si>
  <si>
    <t>CT504413, Santa Clara County, CA</t>
  </si>
  <si>
    <t>CT505001, Santa Clara County, CA</t>
  </si>
  <si>
    <t>CT608700, San Mateo County, CA</t>
  </si>
  <si>
    <t>CT010200, San Francisco County, CA</t>
  </si>
  <si>
    <t>CT441925, Alameda County, CA</t>
  </si>
  <si>
    <t>CT504504, Santa Clara County, CA</t>
  </si>
  <si>
    <t>CT345111, Contra Costa County, CA</t>
  </si>
  <si>
    <t>CT504421, Santa Clara County, CA</t>
  </si>
  <si>
    <t>CT510600, Santa Clara County, CA</t>
  </si>
  <si>
    <t>CT450742, Alameda County, CA</t>
  </si>
  <si>
    <t>CT612500, San Mateo County, CA</t>
  </si>
  <si>
    <t>CT345103, Contra Costa County, CA</t>
  </si>
  <si>
    <t>CT608300, San Mateo County, CA</t>
  </si>
  <si>
    <t>CT510700, Santa Clara County, CA</t>
  </si>
  <si>
    <t>CT033100, San Francisco County, CA</t>
  </si>
  <si>
    <t>CT420600, Alameda County, CA</t>
  </si>
  <si>
    <t>CT605200, San Mateo County, CA</t>
  </si>
  <si>
    <t>CT512032, Santa Clara County, CA</t>
  </si>
  <si>
    <t>CT508004, Santa Clara County, CA</t>
  </si>
  <si>
    <t>CT509202, Santa Clara County, CA</t>
  </si>
  <si>
    <t>CT608200, San Mateo County, CA</t>
  </si>
  <si>
    <t>CT201403, Napa County, CA</t>
  </si>
  <si>
    <t>CT356002, Contra Costa County, CA</t>
  </si>
  <si>
    <t>CT021800, San Francisco County, CA</t>
  </si>
  <si>
    <t>CT504320, Santa Clara County, CA</t>
  </si>
  <si>
    <t>CT349000, Contra Costa County, CA</t>
  </si>
  <si>
    <t>CT409900, Alameda County, CA</t>
  </si>
  <si>
    <t>CT012800, San Francisco County, CA</t>
  </si>
  <si>
    <t>CT504308, Santa Clara County, CA</t>
  </si>
  <si>
    <t>CT010500, San Francisco County, CA</t>
  </si>
  <si>
    <t>CT503312, Santa Clara County, CA</t>
  </si>
  <si>
    <t>CT504307, Santa Clara County, CA</t>
  </si>
  <si>
    <t>CT408100, Alameda County, CA</t>
  </si>
  <si>
    <t>CT512025, Santa Clara County, CA</t>
  </si>
  <si>
    <t>CT506803, Santa Clara County, CA</t>
  </si>
  <si>
    <t>CT252310, Solano County, CA</t>
  </si>
  <si>
    <t>CT430200, Alameda County, CA</t>
  </si>
  <si>
    <t>CT030102, San Francisco County, CA</t>
  </si>
  <si>
    <t>CT427100, Alameda County, CA</t>
  </si>
  <si>
    <t>CT308002, Contra Costa County, CA</t>
  </si>
  <si>
    <t>CT505305, Santa Clara County, CA</t>
  </si>
  <si>
    <t>CT033000, San Francisco County, CA</t>
  </si>
  <si>
    <t>CT303202, Contra Costa County, CA</t>
  </si>
  <si>
    <t>CT030500, San Francisco County, CA</t>
  </si>
  <si>
    <t>CT013000, San Francisco County, CA</t>
  </si>
  <si>
    <t>CT120000, Marin County, CA</t>
  </si>
  <si>
    <t>CT440333, Alameda County, CA</t>
  </si>
  <si>
    <t>CT511911, Santa Clara County, CA</t>
  </si>
  <si>
    <t>CT512039, Santa Clara County, CA</t>
  </si>
  <si>
    <t>CT385100, Contra Costa County, CA</t>
  </si>
  <si>
    <t>CT613800, San Mateo County, CA</t>
  </si>
  <si>
    <t>CT503803, Santa Clara County, CA</t>
  </si>
  <si>
    <t>CT384000, Contra Costa County, CA</t>
  </si>
  <si>
    <t>CT355304, Contra Costa County, CA</t>
  </si>
  <si>
    <t>CT343002, Contra Costa County, CA</t>
  </si>
  <si>
    <t>CT104101, Marin County, CA</t>
  </si>
  <si>
    <t>CT504505, Santa Clara County, CA</t>
  </si>
  <si>
    <t>CT326000, Contra Costa County, CA</t>
  </si>
  <si>
    <t>CT430102, Alameda County, CA</t>
  </si>
  <si>
    <t>CT512031, Santa Clara County, CA</t>
  </si>
  <si>
    <t>CT503322, Santa Clara County, CA</t>
  </si>
  <si>
    <t>CT304005, Contra Costa County, CA</t>
  </si>
  <si>
    <t>CT505800, Santa Clara County, CA</t>
  </si>
  <si>
    <t>CT504317, Santa Clara County, CA</t>
  </si>
  <si>
    <t>CT103100, Marin County, CA</t>
  </si>
  <si>
    <t>CT152400, Sonoma County, CA</t>
  </si>
  <si>
    <t>CT502902, Santa Clara County, CA</t>
  </si>
  <si>
    <t>CT020700, San Francisco County, CA</t>
  </si>
  <si>
    <t>CT153807, Sonoma County, CA</t>
  </si>
  <si>
    <t>CT512033, Santa Clara County, CA</t>
  </si>
  <si>
    <t>CT507805, Santa Clara County, CA</t>
  </si>
  <si>
    <t>CT345112, Contra Costa County, CA</t>
  </si>
  <si>
    <t>CT108100, Marin County, CA</t>
  </si>
  <si>
    <t>CT031100, San Francisco County, CA</t>
  </si>
  <si>
    <t>CT321102, Contra Costa County, CA</t>
  </si>
  <si>
    <t>CT607500, San Mateo County, CA</t>
  </si>
  <si>
    <t>CT502301, Santa Clara County, CA</t>
  </si>
  <si>
    <t>CT010900, San Francisco County, CA</t>
  </si>
  <si>
    <t>CT110100, Marin County, CA</t>
  </si>
  <si>
    <t>CT441302, Alameda County, CA</t>
  </si>
  <si>
    <t>CT440334, Alameda County, CA</t>
  </si>
  <si>
    <t>CT502702, Santa Clara County, CA</t>
  </si>
  <si>
    <t>CT602500, San Mateo County, CA</t>
  </si>
  <si>
    <t>CT020300, San Francisco County, CA</t>
  </si>
  <si>
    <t>CT601000, San Mateo County, CA</t>
  </si>
  <si>
    <t>CT502908, Santa Clara County, CA</t>
  </si>
  <si>
    <t>CT441402, Alameda County, CA</t>
  </si>
  <si>
    <t>CT504803, Santa Clara County, CA</t>
  </si>
  <si>
    <t>CT608001, San Mateo County, CA</t>
  </si>
  <si>
    <t>CT505401, Santa Clara County, CA</t>
  </si>
  <si>
    <t>CT338201, Contra Costa County, CA</t>
  </si>
  <si>
    <t>CT250604, Solano County, CA</t>
  </si>
  <si>
    <t>CT512035, Santa Clara County, CA</t>
  </si>
  <si>
    <t>CT604000, San Mateo County, CA</t>
  </si>
  <si>
    <t>CT200703, Napa County, CA</t>
  </si>
  <si>
    <t>CT505304, Santa Clara County, CA</t>
  </si>
  <si>
    <t>CT338204, Contra Costa County, CA</t>
  </si>
  <si>
    <t>CT511609, Santa Clara County, CA</t>
  </si>
  <si>
    <t>CT509700, Santa Clara County, CA</t>
  </si>
  <si>
    <t>CT506603, Santa Clara County, CA</t>
  </si>
  <si>
    <t>CT430600, Alameda County, CA</t>
  </si>
  <si>
    <t>CT504319, Santa Clara County, CA</t>
  </si>
  <si>
    <t>CT603700, San Mateo County, CA</t>
  </si>
  <si>
    <t>CT601603, San Mateo County, CA</t>
  </si>
  <si>
    <t>CT602700, San Mateo County, CA</t>
  </si>
  <si>
    <t>CT252202, Solano County, CA</t>
  </si>
  <si>
    <t>CT500500, Santa Clara County, CA</t>
  </si>
  <si>
    <t>CT506102, Santa Clara County, CA</t>
  </si>
  <si>
    <t>CT252105, Solano County, CA</t>
  </si>
  <si>
    <t>CT032902, San Francisco County, CA</t>
  </si>
  <si>
    <t>CT509302, Santa Clara County, CA</t>
  </si>
  <si>
    <t>CT504321, Santa Clara County, CA</t>
  </si>
  <si>
    <t>CT304001, Contra Costa County, CA</t>
  </si>
  <si>
    <t>CT601501, San Mateo County, CA</t>
  </si>
  <si>
    <t>CT021500, San Francisco County, CA</t>
  </si>
  <si>
    <t>CT504417, Santa Clara County, CA</t>
  </si>
  <si>
    <t>CT506101, Santa Clara County, CA</t>
  </si>
  <si>
    <t>CT441100, Alameda County, CA</t>
  </si>
  <si>
    <t>CT601800, San Mateo County, CA</t>
  </si>
  <si>
    <t>CT506000, Santa Clara County, CA</t>
  </si>
  <si>
    <t>CT440304, Alameda County, CA</t>
  </si>
  <si>
    <t>CT013500, San Francisco County, CA</t>
  </si>
  <si>
    <t>CT013102, San Francisco County, CA</t>
  </si>
  <si>
    <t>CT512005, Santa Clara County, CA</t>
  </si>
  <si>
    <t>CT150610, Sonoma County, CA</t>
  </si>
  <si>
    <t>CT437101, Alameda County, CA</t>
  </si>
  <si>
    <t>CT604700, San Mateo County, CA</t>
  </si>
  <si>
    <t>CT451504, Alameda County, CA</t>
  </si>
  <si>
    <t>CT613600, San Mateo County, CA</t>
  </si>
  <si>
    <t>CT512029, Santa Clara County, CA</t>
  </si>
  <si>
    <t>CT012901, San Francisco County, CA</t>
  </si>
  <si>
    <t>CT510803, Santa Clara County, CA</t>
  </si>
  <si>
    <t>CT613502, San Mateo County, CA</t>
  </si>
  <si>
    <t>CT512021, Santa Clara County, CA</t>
  </si>
  <si>
    <t>CT512037, Santa Clara County, CA</t>
  </si>
  <si>
    <t>CT511302, Santa Clara County, CA</t>
  </si>
  <si>
    <t>CT451202, Alameda County, CA</t>
  </si>
  <si>
    <t>CT440305, Alameda County, CA</t>
  </si>
  <si>
    <t>CT150702, Sonoma County, CA</t>
  </si>
  <si>
    <t>CT442601, Alameda County, CA</t>
  </si>
  <si>
    <t>CT509304, Santa Clara County, CA</t>
  </si>
  <si>
    <t>CT605000, San Mateo County, CA</t>
  </si>
  <si>
    <t>CT130202, Marin County, CA</t>
  </si>
  <si>
    <t>CT603200, San Mateo County, CA</t>
  </si>
  <si>
    <t>CT503211, Santa Clara County, CA</t>
  </si>
  <si>
    <t>CT252706, Solano County, CA</t>
  </si>
  <si>
    <t>CT508703, Santa Clara County, CA</t>
  </si>
  <si>
    <t>CT505302, Santa Clara County, CA</t>
  </si>
  <si>
    <t>CT451501, Alameda County, CA</t>
  </si>
  <si>
    <t>CT450300, Alameda County, CA</t>
  </si>
  <si>
    <t>CT506701, Santa Clara County, CA</t>
  </si>
  <si>
    <t>CT252317, Solano County, CA</t>
  </si>
  <si>
    <t>CT504416, Santa Clara County, CA</t>
  </si>
  <si>
    <t>CT606600, San Mateo County, CA</t>
  </si>
  <si>
    <t>CT611300, San Mateo County, CA</t>
  </si>
  <si>
    <t>CT512402, Santa Clara County, CA</t>
  </si>
  <si>
    <t>CT355111, Contra Costa County, CA</t>
  </si>
  <si>
    <t>CT450501, Alameda County, CA</t>
  </si>
  <si>
    <t>CT503324, Santa Clara County, CA</t>
  </si>
  <si>
    <t>CT509404, Santa Clara County, CA</t>
  </si>
  <si>
    <t>CT512038, Santa Clara County, CA</t>
  </si>
  <si>
    <t>CT250105, Solano County, CA</t>
  </si>
  <si>
    <t>CT502202, Santa Clara County, CA</t>
  </si>
  <si>
    <t>CT015300, San Francisco County, CA</t>
  </si>
  <si>
    <t>CT504314, Santa Clara County, CA</t>
  </si>
  <si>
    <t>CT323000, Contra Costa County, CA</t>
  </si>
  <si>
    <t>CT508507, Santa Clara County, CA</t>
  </si>
  <si>
    <t>CT503323, Santa Clara County, CA</t>
  </si>
  <si>
    <t>CT441921, Alameda County, CA</t>
  </si>
  <si>
    <t>CT337100, Contra Costa County, CA</t>
  </si>
  <si>
    <t>CT441924, Alameda County, CA</t>
  </si>
  <si>
    <t>CT512045, Santa Clara County, CA</t>
  </si>
  <si>
    <t>CT250605, Solano County, CA</t>
  </si>
  <si>
    <t>CT604900, San Mateo County, CA</t>
  </si>
  <si>
    <t>CT201003, Napa County, CA</t>
  </si>
  <si>
    <t>CT451300, Alameda County, CA</t>
  </si>
  <si>
    <t>CT503115, Santa Clara County, CA</t>
  </si>
  <si>
    <t>CT152600, Sonoma County, CA</t>
  </si>
  <si>
    <t>CT060700, San Francisco County, CA</t>
  </si>
  <si>
    <t>CT428301, Alameda County, CA</t>
  </si>
  <si>
    <t>CT020500, San Francisco County, CA</t>
  </si>
  <si>
    <t>CT031000, San Francisco County, CA</t>
  </si>
  <si>
    <t>CT016700, San Francisco County, CA</t>
  </si>
  <si>
    <t>CT451201, Alameda County, CA</t>
  </si>
  <si>
    <t>CT338102, Contra Costa County, CA</t>
  </si>
  <si>
    <t>CT504423, Santa Clara County, CA</t>
  </si>
  <si>
    <t>CT608900, San Mateo County, CA</t>
  </si>
  <si>
    <t>CT980300, San Francisco County, CA</t>
  </si>
  <si>
    <t>CT025300, San Francisco County, CA</t>
  </si>
  <si>
    <t>CT602800, San Mateo County, CA</t>
  </si>
  <si>
    <t>CT390100, Contra Costa County, CA</t>
  </si>
  <si>
    <t>CT505007, Santa Clara County, CA</t>
  </si>
  <si>
    <t>CT252315, Solano County, CA</t>
  </si>
  <si>
    <t>CT012902, San Francisco County, CA</t>
  </si>
  <si>
    <t>CT201500, Napa County, CA</t>
  </si>
  <si>
    <t>CT441200, Alameda County, CA</t>
  </si>
  <si>
    <t>CT430700, Alameda County, CA</t>
  </si>
  <si>
    <t>CT508503, Santa Clara County, CA</t>
  </si>
  <si>
    <t>CT600401, San Mateo County, CA</t>
  </si>
  <si>
    <t>CT608600, San Mateo County, CA</t>
  </si>
  <si>
    <t>CT410000, Alameda County, CA</t>
  </si>
  <si>
    <t>CT600900, San Mateo County, CA</t>
  </si>
  <si>
    <t>CT509106, Santa Clara County, CA</t>
  </si>
  <si>
    <t>CT303102, Contra Costa County, CA</t>
  </si>
  <si>
    <t>CT012601, San Francisco County, CA</t>
  </si>
  <si>
    <t>CT150612, Sonoma County, CA</t>
  </si>
  <si>
    <t>CT603300, San Mateo County, CA</t>
  </si>
  <si>
    <t>CT504201, Santa Clara County, CA</t>
  </si>
  <si>
    <t>CT503327, Santa Clara County, CA</t>
  </si>
  <si>
    <t>CT512034, Santa Clara County, CA</t>
  </si>
  <si>
    <t>CT504806, Santa Clara County, CA</t>
  </si>
  <si>
    <t>CT601605, San Mateo County, CA</t>
  </si>
  <si>
    <t>CT605300, San Mateo County, CA</t>
  </si>
  <si>
    <t>CT506302, Santa Clara County, CA</t>
  </si>
  <si>
    <t>CT061000, San Francisco County, CA</t>
  </si>
  <si>
    <t>CT507100, Santa Clara County, CA</t>
  </si>
  <si>
    <t>CT355108, Contra Costa County, CA</t>
  </si>
  <si>
    <t>CT508003, Santa Clara County, CA</t>
  </si>
  <si>
    <t>CT503210, Santa Clara County, CA</t>
  </si>
  <si>
    <t>CT512036, Santa Clara County, CA</t>
  </si>
  <si>
    <t>CT109002, Marin County, CA</t>
  </si>
  <si>
    <t>CT030301, San Francisco County, CA</t>
  </si>
  <si>
    <t>CT442400, Alameda County, CA</t>
  </si>
  <si>
    <t>CT509105, Santa Clara County, CA</t>
  </si>
  <si>
    <t>CT505403, Santa Clara County, CA</t>
  </si>
  <si>
    <t>CT200706, Napa County, CA</t>
  </si>
  <si>
    <t>CT303203, Contra Costa County, CA</t>
  </si>
  <si>
    <t>CT341000, Contra Costa County, CA</t>
  </si>
  <si>
    <t>CT355109, Contra Costa County, CA</t>
  </si>
  <si>
    <t>CT435200, Alameda County, CA</t>
  </si>
  <si>
    <t>CT451704, Alameda County, CA</t>
  </si>
  <si>
    <t>CT421900, Alameda County, CA</t>
  </si>
  <si>
    <t>CT116000, Marin County, CA</t>
  </si>
  <si>
    <t>CT609201, San Mateo County, CA</t>
  </si>
  <si>
    <t>CT322000, Contra Costa County, CA</t>
  </si>
  <si>
    <t>CT504411, Santa Clara County, CA</t>
  </si>
  <si>
    <t>CT508704, Santa Clara County, CA</t>
  </si>
  <si>
    <t>CT406700, Alameda County, CA</t>
  </si>
  <si>
    <t>CT610602, San Mateo County, CA</t>
  </si>
  <si>
    <t>CT021000, San Francisco County, CA</t>
  </si>
  <si>
    <t>CT512307, Santa Clara County, CA</t>
  </si>
  <si>
    <t>CT303201, Contra Costa County, CA</t>
  </si>
  <si>
    <t>CT600300, San Mateo County, CA</t>
  </si>
  <si>
    <t>CT035100, San Francisco County, CA</t>
  </si>
  <si>
    <t>CT500300, Santa Clara County, CA</t>
  </si>
  <si>
    <t>CT609100, San Mateo County, CA</t>
  </si>
  <si>
    <t>CT355115, Contra Costa County, CA</t>
  </si>
  <si>
    <t>CT601700, San Mateo County, CA</t>
  </si>
  <si>
    <t>CT504323, Santa Clara County, CA</t>
  </si>
  <si>
    <t>CT451701, Alameda County, CA</t>
  </si>
  <si>
    <t>CT021600, San Francisco County, CA</t>
  </si>
  <si>
    <t>CT152906, Sonoma County, CA</t>
  </si>
  <si>
    <t>CT023300, San Francisco County, CA</t>
  </si>
  <si>
    <t>CT040200, San Francisco County, CA</t>
  </si>
  <si>
    <t>CT613501, San Mateo County, CA</t>
  </si>
  <si>
    <t>CT015400, San Francisco County, CA</t>
  </si>
  <si>
    <t>CT428200, Alameda County, CA</t>
  </si>
  <si>
    <t>CT017700, San Francisco County, CA</t>
  </si>
  <si>
    <t>CT252913, Solano County, CA</t>
  </si>
  <si>
    <t>CT441522, Alameda County, CA</t>
  </si>
  <si>
    <t>CT421800, Alameda County, CA</t>
  </si>
  <si>
    <t>CT505402, Santa Clara County, CA</t>
  </si>
  <si>
    <t>CT338203, Contra Costa County, CA</t>
  </si>
  <si>
    <t>CT015600, San Francisco County, CA</t>
  </si>
  <si>
    <t>CT508304, Santa Clara County, CA</t>
  </si>
  <si>
    <t>CT253201, Solano County, CA</t>
  </si>
  <si>
    <t>CT150204, Sonoma County, CA</t>
  </si>
  <si>
    <t>CT603802, San Mateo County, CA</t>
  </si>
  <si>
    <t>CT321101, Contra Costa County, CA</t>
  </si>
  <si>
    <t>CT503002, Santa Clara County, CA</t>
  </si>
  <si>
    <t>CT400400, Alameda County, CA</t>
  </si>
  <si>
    <t>CT607702, San Mateo County, CA</t>
  </si>
  <si>
    <t>CT252306, Solano County, CA</t>
  </si>
  <si>
    <t>CT505203, Santa Clara County, CA</t>
  </si>
  <si>
    <t>CT021700, San Francisco County, CA</t>
  </si>
  <si>
    <t>CT604600, San Mateo County, CA</t>
  </si>
  <si>
    <t>CT603400, San Mateo County, CA</t>
  </si>
  <si>
    <t>CT503509, Santa Clara County, CA</t>
  </si>
  <si>
    <t>CT015100, San Francisco County, CA</t>
  </si>
  <si>
    <t>CT302010, Contra Costa County, CA</t>
  </si>
  <si>
    <t>CT508504, Santa Clara County, CA</t>
  </si>
  <si>
    <t>CT441401, Alameda County, CA</t>
  </si>
  <si>
    <t>CT503332, Santa Clara County, CA</t>
  </si>
  <si>
    <t>CT320004, Contra Costa County, CA</t>
  </si>
  <si>
    <t>CT604500, San Mateo County, CA</t>
  </si>
  <si>
    <t>CT016900, San Francisco County, CA</t>
  </si>
  <si>
    <t>CT121200, Marin County, CA</t>
  </si>
  <si>
    <t>CT612600, San Mateo County, CA</t>
  </si>
  <si>
    <t>CT509107, Santa Clara County, CA</t>
  </si>
  <si>
    <t>CT433500, Alameda County, CA</t>
  </si>
  <si>
    <t>CT359202, Contra Costa County, CA</t>
  </si>
  <si>
    <t>CT252106, Solano County, CA</t>
  </si>
  <si>
    <t>CT031301, San Francisco County, CA</t>
  </si>
  <si>
    <t>CT512047, Santa Clara County, CA</t>
  </si>
  <si>
    <t>CT602600, San Mateo County, CA</t>
  </si>
  <si>
    <t>CT315000, Contra Costa County, CA</t>
  </si>
  <si>
    <t>CT442900, Alameda County, CA</t>
  </si>
  <si>
    <t>CT061400, San Francisco County, CA</t>
  </si>
  <si>
    <t>CT601100, San Mateo County, CA</t>
  </si>
  <si>
    <t>CT407900, Alameda County, CA</t>
  </si>
  <si>
    <t>CT432800, Alameda County, CA</t>
  </si>
  <si>
    <t>CT252904, Solano County, CA</t>
  </si>
  <si>
    <t>CT010300, San Francisco County, CA</t>
  </si>
  <si>
    <t>CT600100, San Mateo County, CA</t>
  </si>
  <si>
    <t>CT302006, Contra Costa County, CA</t>
  </si>
  <si>
    <t>CT200400, Napa County, CA</t>
  </si>
  <si>
    <t>CT125000, Marin County, CA</t>
  </si>
  <si>
    <t>CT450741, Alameda County, CA</t>
  </si>
  <si>
    <t>CT321103, Contra Costa County, CA</t>
  </si>
  <si>
    <t>CT015700, San Francisco County, CA</t>
  </si>
  <si>
    <t>CT608501, San Mateo County, CA</t>
  </si>
  <si>
    <t>CT504700, Santa Clara County, CA</t>
  </si>
  <si>
    <t>CT113000, Marin County, CA</t>
  </si>
  <si>
    <t>CT450743, Alameda County, CA</t>
  </si>
  <si>
    <t>CT506502, Santa Clara County, CA</t>
  </si>
  <si>
    <t>CT503336, Santa Clara County, CA</t>
  </si>
  <si>
    <t>CT451403, Alameda County, CA</t>
  </si>
  <si>
    <t>CT025100, San Francisco County, CA</t>
  </si>
  <si>
    <t>CT503108, Santa Clara County, CA</t>
  </si>
  <si>
    <t>CT512401, Santa Clara County, CA</t>
  </si>
  <si>
    <t>CT503207, Santa Clara County, CA</t>
  </si>
  <si>
    <t>CT502906, Santa Clara County, CA</t>
  </si>
  <si>
    <t>CT443001, Alameda County, CA</t>
  </si>
  <si>
    <t>CT506703, Santa Clara County, CA</t>
  </si>
  <si>
    <t>CT442700, Alameda County, CA</t>
  </si>
  <si>
    <t>CT604800, San Mateo County, CA</t>
  </si>
  <si>
    <t>CT609000, San Mateo County, CA</t>
  </si>
  <si>
    <t>CT355107, Contra Costa County, CA</t>
  </si>
  <si>
    <t>CT438100, Alameda County, CA</t>
  </si>
  <si>
    <t>CT504507, Santa Clara County, CA</t>
  </si>
  <si>
    <t>CT117000, Marin County, CA</t>
  </si>
  <si>
    <t>CT153804, Sonoma County, CA</t>
  </si>
  <si>
    <t>CT506702, Santa Clara County, CA</t>
  </si>
  <si>
    <t>CT250104, Solano County, CA</t>
  </si>
  <si>
    <t>CT428700, Alameda County, CA</t>
  </si>
  <si>
    <t>CT360101, Contra Costa County, CA</t>
  </si>
  <si>
    <t>CT600500, San Mateo County, CA</t>
  </si>
  <si>
    <t>CT023003, San Francisco County, CA</t>
  </si>
  <si>
    <t>CT441601, Alameda County, CA</t>
  </si>
  <si>
    <t>CT509201, Santa Clara County, CA</t>
  </si>
  <si>
    <t>CT603900, San Mateo County, CA</t>
  </si>
  <si>
    <t>CT252914, Solano County, CA</t>
  </si>
  <si>
    <t>CT016600, San Francisco County, CA</t>
  </si>
  <si>
    <t>CT025900, San Francisco County, CA</t>
  </si>
  <si>
    <t>CT602900, San Mateo County, CA</t>
  </si>
  <si>
    <t>CT513500, Santa Clara County, CA</t>
  </si>
  <si>
    <t>CT503337, Santa Clara County, CA</t>
  </si>
  <si>
    <t>CT444301, Alameda County, CA</t>
  </si>
  <si>
    <t>CT444100, Alameda County, CA</t>
  </si>
  <si>
    <t>CT356001, Contra Costa County, CA</t>
  </si>
  <si>
    <t>CT303205, Contra Costa County, CA</t>
  </si>
  <si>
    <t>CT440306, Alameda County, CA</t>
  </si>
  <si>
    <t>CT980000, Solano County, CA</t>
  </si>
  <si>
    <t>CT505301, Santa Clara County, CA</t>
  </si>
  <si>
    <t>CT150902, Sonoma County, CA</t>
  </si>
  <si>
    <t>CT252305, Solano County, CA</t>
  </si>
  <si>
    <t>CT451506, Alameda County, CA</t>
  </si>
  <si>
    <t>CT151504, Sonoma County, CA</t>
  </si>
  <si>
    <t>CT450400, Alameda County, CA</t>
  </si>
  <si>
    <t>CT020402, San Francisco County, CA</t>
  </si>
  <si>
    <t>CT608502, San Mateo County, CA</t>
  </si>
  <si>
    <t>CT512052, Santa Clara County, CA</t>
  </si>
  <si>
    <t>CT613700, San Mateo County, CA</t>
  </si>
  <si>
    <t>CT025500, San Francisco County, CA</t>
  </si>
  <si>
    <t>CT154000, Sonoma County, CA</t>
  </si>
  <si>
    <t>CT504316, Santa Clara County, CA</t>
  </si>
  <si>
    <t>CT370000, Contra Costa County, CA</t>
  </si>
  <si>
    <t>CT607600, San Mateo County, CA</t>
  </si>
  <si>
    <t>CT503212, Santa Clara County, CA</t>
  </si>
  <si>
    <t>CT503325, Santa Clara County, CA</t>
  </si>
  <si>
    <t>CT605100, San Mateo County, CA</t>
  </si>
  <si>
    <t>CT502901, Santa Clara County, CA</t>
  </si>
  <si>
    <t>CT201102, Napa County, CA</t>
  </si>
  <si>
    <t>CT506601, Santa Clara County, CA</t>
  </si>
  <si>
    <t>CT302009, Contra Costa County, CA</t>
  </si>
  <si>
    <t>CT423000, Alameda County, CA</t>
  </si>
  <si>
    <t>CT425103, Alameda County, CA</t>
  </si>
  <si>
    <t>CT201602, Napa County, CA</t>
  </si>
  <si>
    <t>CT047702, San Francisco County, CA</t>
  </si>
  <si>
    <t>CT444601, Alameda County, CA</t>
  </si>
  <si>
    <t>CT252107, Solano County, CA</t>
  </si>
  <si>
    <t>CT030201, San Francisco County, CA</t>
  </si>
  <si>
    <t>CT031202, San Francisco County, CA</t>
  </si>
  <si>
    <t>CT441800, Alameda County, CA</t>
  </si>
  <si>
    <t>CT253205, Solano County, CA</t>
  </si>
  <si>
    <t>CT443321, Alameda County, CA</t>
  </si>
  <si>
    <t>CT606100, San Mateo County, CA</t>
  </si>
  <si>
    <t>CT010400, San Francisco County, CA</t>
  </si>
  <si>
    <t>CT035400, San Francisco County, CA</t>
  </si>
  <si>
    <t>CT126200, Marin County, CA</t>
  </si>
  <si>
    <t>CT428600, Alameda County, CA</t>
  </si>
  <si>
    <t>CT253403, Solano County, CA</t>
  </si>
  <si>
    <t>CT506605, Santa Clara County, CA</t>
  </si>
  <si>
    <t>CT359203, Contra Costa County, CA</t>
  </si>
  <si>
    <t>CT030101, San Francisco County, CA</t>
  </si>
  <si>
    <t>CT502101, Santa Clara County, CA</t>
  </si>
  <si>
    <t>CT201900, Napa County, CA</t>
  </si>
  <si>
    <t>CT403800, Alameda County, CA</t>
  </si>
  <si>
    <t>CT433400, Alameda County, CA</t>
  </si>
  <si>
    <t>CT504315, Santa Clara County, CA</t>
  </si>
  <si>
    <t>CT451503, Alameda County, CA</t>
  </si>
  <si>
    <t>CT022801, San Francisco County, CA</t>
  </si>
  <si>
    <t>CT252909, Solano County, CA</t>
  </si>
  <si>
    <t>CT512024, Santa Clara County, CA</t>
  </si>
  <si>
    <t>CT509000, Santa Clara County, CA</t>
  </si>
  <si>
    <t>CT406900, Alameda County, CA</t>
  </si>
  <si>
    <t>CT151311, Sonoma County, CA</t>
  </si>
  <si>
    <t>CT406800, Alameda County, CA</t>
  </si>
  <si>
    <t>CT150602, Sonoma County, CA</t>
  </si>
  <si>
    <t>CT512311, Santa Clara County, CA</t>
  </si>
  <si>
    <t>CT313205, Contra Costa County, CA</t>
  </si>
  <si>
    <t>CT102202, Marin County, CA</t>
  </si>
  <si>
    <t>CT304003, Contra Costa County, CA</t>
  </si>
  <si>
    <t>CT357000, Contra Costa County, CA</t>
  </si>
  <si>
    <t>CT150800, Sonoma County, CA</t>
  </si>
  <si>
    <t>CT606400, San Mateo County, CA</t>
  </si>
  <si>
    <t>CT432700, Alameda County, CA</t>
  </si>
  <si>
    <t>CT333200, Contra Costa County, CA</t>
  </si>
  <si>
    <t>CT151309, Sonoma County, CA</t>
  </si>
  <si>
    <t>CT032700, San Francisco County, CA</t>
  </si>
  <si>
    <t>CT355110, Contra Costa County, CA</t>
  </si>
  <si>
    <t>CT601901, San Mateo County, CA</t>
  </si>
  <si>
    <t>CT504802, Santa Clara County, CA</t>
  </si>
  <si>
    <t>CT504422, Santa Clara County, CA</t>
  </si>
  <si>
    <t>CT604400, San Mateo County, CA</t>
  </si>
  <si>
    <t>CT026303, San Francisco County, CA</t>
  </si>
  <si>
    <t>CT508508, Santa Clara County, CA</t>
  </si>
  <si>
    <t>CT153502, Sonoma County, CA</t>
  </si>
  <si>
    <t>CT607701, San Mateo County, CA</t>
  </si>
  <si>
    <t>CT504410, Santa Clara County, CA</t>
  </si>
  <si>
    <t>CT512019, Santa Clara County, CA</t>
  </si>
  <si>
    <t>CT200601, Napa County, CA</t>
  </si>
  <si>
    <t>CT153801, Sonoma County, CA</t>
  </si>
  <si>
    <t>CT508900, Santa Clara County, CA</t>
  </si>
  <si>
    <t>CT201005, Napa County, CA</t>
  </si>
  <si>
    <t>CT340001, Contra Costa County, CA</t>
  </si>
  <si>
    <t>CT512510, Santa Clara County, CA</t>
  </si>
  <si>
    <t>CT502701, Santa Clara County, CA</t>
  </si>
  <si>
    <t>CT325000, Contra Costa County, CA</t>
  </si>
  <si>
    <t>CT252316, Solano County, CA</t>
  </si>
  <si>
    <t>CT201006, Napa County, CA</t>
  </si>
  <si>
    <t>CT441602, Alameda County, CA</t>
  </si>
  <si>
    <t>CT104200, Marin County, CA</t>
  </si>
  <si>
    <t>CT150100, Sonoma County, CA</t>
  </si>
  <si>
    <t>CT511608, Santa Clara County, CA</t>
  </si>
  <si>
    <t>CT506401, Santa Clara County, CA</t>
  </si>
  <si>
    <t>CT602300, San Mateo County, CA</t>
  </si>
  <si>
    <t>CT450200, Alameda County, CA</t>
  </si>
  <si>
    <t>CT022902, San Francisco County, CA</t>
  </si>
  <si>
    <t>CT252108, Solano County, CA</t>
  </si>
  <si>
    <t>CT504318, Santa Clara County, CA</t>
  </si>
  <si>
    <t>CT444200, Alameda County, CA</t>
  </si>
  <si>
    <t>CT047902, San Francisco County, CA</t>
  </si>
  <si>
    <t>CT601400, San Mateo County, CA</t>
  </si>
  <si>
    <t>CT407700, Alameda County, CA</t>
  </si>
  <si>
    <t>CT201700, Napa County, CA</t>
  </si>
  <si>
    <t>CT451602, Alameda County, CA</t>
  </si>
  <si>
    <t>CT250502, Solano County, CA</t>
  </si>
  <si>
    <t>CT506204, Santa Clara County, CA</t>
  </si>
  <si>
    <t>CT153501, Sonoma County, CA</t>
  </si>
  <si>
    <t>CT421700, Alameda County, CA</t>
  </si>
  <si>
    <t>CT016400, San Francisco County, CA</t>
  </si>
  <si>
    <t>CT451401, Alameda County, CA</t>
  </si>
  <si>
    <t>CT501800, Santa Clara County, CA</t>
  </si>
  <si>
    <t>CT025701, San Francisco County, CA</t>
  </si>
  <si>
    <t>CT432100, Alameda County, CA</t>
  </si>
  <si>
    <t>CT504602, Santa Clara County, CA</t>
  </si>
  <si>
    <t>CT252910, Solano County, CA</t>
  </si>
  <si>
    <t>CT035300, San Francisco County, CA</t>
  </si>
  <si>
    <t>CT152801, Sonoma County, CA</t>
  </si>
  <si>
    <t>CT420200, Alameda County, CA</t>
  </si>
  <si>
    <t>CT420300, Alameda County, CA</t>
  </si>
  <si>
    <t>CT313103, Contra Costa County, CA</t>
  </si>
  <si>
    <t>CT333101, Contra Costa County, CA</t>
  </si>
  <si>
    <t>CT508800, Santa Clara County, CA</t>
  </si>
  <si>
    <t>CT608400, San Mateo County, CA</t>
  </si>
  <si>
    <t>CT151000, Sonoma County, CA</t>
  </si>
  <si>
    <t>CT427800, Alameda County, CA</t>
  </si>
  <si>
    <t>CT603000, San Mateo County, CA</t>
  </si>
  <si>
    <t>CT343001, Contra Costa County, CA</t>
  </si>
  <si>
    <t>CT011200, San Francisco County, CA</t>
  </si>
  <si>
    <t>CT512509, Santa Clara County, CA</t>
  </si>
  <si>
    <t>CT114200, Marin County, CA</t>
  </si>
  <si>
    <t>CT428100, Alameda County, CA</t>
  </si>
  <si>
    <t>CT450750, Alameda County, CA</t>
  </si>
  <si>
    <t>CT506606, Santa Clara County, CA</t>
  </si>
  <si>
    <t>CT330000, Contra Costa County, CA</t>
  </si>
  <si>
    <t>CT252702, Solano County, CA</t>
  </si>
  <si>
    <t>CT610000, San Mateo County, CA</t>
  </si>
  <si>
    <t>CT980600, San Francisco County, CA</t>
  </si>
  <si>
    <t>CT509108, Santa Clara County, CA</t>
  </si>
  <si>
    <t>CT504506, Santa Clara County, CA</t>
  </si>
  <si>
    <t>CT388000, Contra Costa County, CA</t>
  </si>
  <si>
    <t>CT025600, San Francisco County, CA</t>
  </si>
  <si>
    <t>CT201800, Napa County, CA</t>
  </si>
  <si>
    <t>CT408300, Alameda County, CA</t>
  </si>
  <si>
    <t>CT016801, San Francisco County, CA</t>
  </si>
  <si>
    <t>CT026200, San Francisco County, CA</t>
  </si>
  <si>
    <t>CT441927, Alameda County, CA</t>
  </si>
  <si>
    <t>CT030202, San Francisco County, CA</t>
  </si>
  <si>
    <t>CT332000, Contra Costa County, CA</t>
  </si>
  <si>
    <t>CT501300, Santa Clara County, CA</t>
  </si>
  <si>
    <t>CT150306, Sonoma County, CA</t>
  </si>
  <si>
    <t>CT251903, Solano County, CA</t>
  </si>
  <si>
    <t>CT302008, Contra Costa County, CA</t>
  </si>
  <si>
    <t>CT201004, Napa County, CA</t>
  </si>
  <si>
    <t>CT512100, Santa Clara County, CA</t>
  </si>
  <si>
    <t>CT504412, Santa Clara County, CA</t>
  </si>
  <si>
    <t>CT508602, Santa Clara County, CA</t>
  </si>
  <si>
    <t>CT512505, Santa Clara County, CA</t>
  </si>
  <si>
    <t>CT432502, Alameda County, CA</t>
  </si>
  <si>
    <t>CT505500, Santa Clara County, CA</t>
  </si>
  <si>
    <t>CT355200, Contra Costa County, CA</t>
  </si>
  <si>
    <t>CT437800, Alameda County, CA</t>
  </si>
  <si>
    <t>CT403702, Alameda County, CA</t>
  </si>
  <si>
    <t>CT502800, Santa Clara County, CA</t>
  </si>
  <si>
    <t>CT378000, Contra Costa County, CA</t>
  </si>
  <si>
    <t>CT609202, San Mateo County, CA</t>
  </si>
  <si>
    <t>CT025401, San Francisco County, CA</t>
  </si>
  <si>
    <t>CT430800, Alameda County, CA</t>
  </si>
  <si>
    <t>CT435900, Alameda County, CA</t>
  </si>
  <si>
    <t>CT359103, Contra Costa County, CA</t>
  </si>
  <si>
    <t>CT602000, San Mateo County, CA</t>
  </si>
  <si>
    <t>CT339002, Contra Costa County, CA</t>
  </si>
  <si>
    <t>CT252705, Solano County, CA</t>
  </si>
  <si>
    <t>CT010800, San Francisco County, CA</t>
  </si>
  <si>
    <t>CT016500, San Francisco County, CA</t>
  </si>
  <si>
    <t>CT351103, Contra Costa County, CA</t>
  </si>
  <si>
    <t>CT253204, Solano County, CA</t>
  </si>
  <si>
    <t>CT503116, Santa Clara County, CA</t>
  </si>
  <si>
    <t>CT392200, Contra Costa County, CA</t>
  </si>
  <si>
    <t>CT500600, Santa Clara County, CA</t>
  </si>
  <si>
    <t>CT442800, Alameda County, CA</t>
  </si>
  <si>
    <t>CT601604, San Mateo County, CA</t>
  </si>
  <si>
    <t>CT505100, Santa Clara County, CA</t>
  </si>
  <si>
    <t>CT980200, San Francisco County, CA</t>
  </si>
  <si>
    <t>CT151307, Sonoma County, CA</t>
  </si>
  <si>
    <t>CT032601, San Francisco County, CA</t>
  </si>
  <si>
    <t>CT436401, Alameda County, CA</t>
  </si>
  <si>
    <t>CT611000, San Mateo County, CA</t>
  </si>
  <si>
    <t>CT423902, Alameda County, CA</t>
  </si>
  <si>
    <t>CT444400, Alameda County, CA</t>
  </si>
  <si>
    <t>CT359104, Contra Costa County, CA</t>
  </si>
  <si>
    <t>CT438203, Alameda County, CA</t>
  </si>
  <si>
    <t>CT153005, Sonoma County, CA</t>
  </si>
  <si>
    <t>CT438000, Alameda County, CA</t>
  </si>
  <si>
    <t>CT031302, San Francisco County, CA</t>
  </si>
  <si>
    <t>CT442301, Alameda County, CA</t>
  </si>
  <si>
    <t>CT600402, San Mateo County, CA</t>
  </si>
  <si>
    <t>CT331000, Contra Costa County, CA</t>
  </si>
  <si>
    <t>CT152300, Sonoma County, CA</t>
  </si>
  <si>
    <t>CT032801, San Francisco County, CA</t>
  </si>
  <si>
    <t>CT032901, San Francisco County, CA</t>
  </si>
  <si>
    <t>CT251804, Solano County, CA</t>
  </si>
  <si>
    <t>CT506203, Santa Clara County, CA</t>
  </si>
  <si>
    <t>CT112100, Marin County, CA</t>
  </si>
  <si>
    <t>CT047901, San Francisco County, CA</t>
  </si>
  <si>
    <t>CT502909, Santa Clara County, CA</t>
  </si>
  <si>
    <t>CT503511, Santa Clara County, CA</t>
  </si>
  <si>
    <t>CT436000, Alameda County, CA</t>
  </si>
  <si>
    <t>CT441700, Alameda County, CA</t>
  </si>
  <si>
    <t>CT428500, Alameda County, CA</t>
  </si>
  <si>
    <t>CT404900, Alameda County, CA</t>
  </si>
  <si>
    <t>CT607200, San Mateo County, CA</t>
  </si>
  <si>
    <t>CT443002, Alameda County, CA</t>
  </si>
  <si>
    <t>CT500200, Santa Clara County, CA</t>
  </si>
  <si>
    <t>CT151800, Sonoma County, CA</t>
  </si>
  <si>
    <t>CT252102, Solano County, CA</t>
  </si>
  <si>
    <t>CT026402, San Francisco County, CA</t>
  </si>
  <si>
    <t>CT438400, Alameda County, CA</t>
  </si>
  <si>
    <t>CT502604, Santa Clara County, CA</t>
  </si>
  <si>
    <t>CT503315, Santa Clara County, CA</t>
  </si>
  <si>
    <t>CT011901, San Francisco County, CA</t>
  </si>
  <si>
    <t>CT437000, Alameda County, CA</t>
  </si>
  <si>
    <t>CT425102, Alameda County, CA</t>
  </si>
  <si>
    <t>CT201007, Napa County, CA</t>
  </si>
  <si>
    <t>CT425101, Alameda County, CA</t>
  </si>
  <si>
    <t>CT042700, San Francisco County, CA</t>
  </si>
  <si>
    <t>CT506304, Santa Clara County, CA</t>
  </si>
  <si>
    <t>CT432300, Alameda County, CA</t>
  </si>
  <si>
    <t>CT505009, Santa Clara County, CA</t>
  </si>
  <si>
    <t>CT153600, Sonoma County, CA</t>
  </si>
  <si>
    <t>CT440331, Alameda County, CA</t>
  </si>
  <si>
    <t>CT450607, Alameda County, CA</t>
  </si>
  <si>
    <t>CT108200, Marin County, CA</t>
  </si>
  <si>
    <t>CT512053, Santa Clara County, CA</t>
  </si>
  <si>
    <t>CT442500, Alameda County, CA</t>
  </si>
  <si>
    <t>CT444500, Alameda County, CA</t>
  </si>
  <si>
    <t>CT152701, Sonoma County, CA</t>
  </si>
  <si>
    <t>CT047802, San Francisco County, CA</t>
  </si>
  <si>
    <t>CT109001, Marin County, CA</t>
  </si>
  <si>
    <t>CT404101, Alameda County, CA</t>
  </si>
  <si>
    <t>CT153809, Sonoma County, CA</t>
  </si>
  <si>
    <t>CT407800, Alameda County, CA</t>
  </si>
  <si>
    <t>CT605400, San Mateo County, CA</t>
  </si>
  <si>
    <t>CT435800, Alameda County, CA</t>
  </si>
  <si>
    <t>CT420500, Alameda County, CA</t>
  </si>
  <si>
    <t>CT405200, Alameda County, CA</t>
  </si>
  <si>
    <t>CT250103, Solano County, CA</t>
  </si>
  <si>
    <t>CT150611, Sonoma County, CA</t>
  </si>
  <si>
    <t>CT106002, Marin County, CA</t>
  </si>
  <si>
    <t>CT154302, Sonoma County, CA</t>
  </si>
  <si>
    <t>CT601200, San Mateo County, CA</t>
  </si>
  <si>
    <t>CT153706, Sonoma County, CA</t>
  </si>
  <si>
    <t>CT015200, San Francisco County, CA</t>
  </si>
  <si>
    <t>CT433000, Alameda County, CA</t>
  </si>
  <si>
    <t>CT040100, San Francisco County, CA</t>
  </si>
  <si>
    <t>CT153403, Sonoma County, CA</t>
  </si>
  <si>
    <t>CT200707, Napa County, CA</t>
  </si>
  <si>
    <t>CT035202, San Francisco County, CA</t>
  </si>
  <si>
    <t>CT252802, Solano County, CA</t>
  </si>
  <si>
    <t>CT047600, San Francisco County, CA</t>
  </si>
  <si>
    <t>CT101200, Marin County, CA</t>
  </si>
  <si>
    <t>CT335000, Contra Costa County, CA</t>
  </si>
  <si>
    <t>CT252000, Solano County, CA</t>
  </si>
  <si>
    <t>CT509500, Santa Clara County, CA</t>
  </si>
  <si>
    <t>CT150202, Sonoma County, CA</t>
  </si>
  <si>
    <t>CT150601, Sonoma County, CA</t>
  </si>
  <si>
    <t>CT600700, San Mateo County, CA</t>
  </si>
  <si>
    <t>CT032802, San Francisco County, CA</t>
  </si>
  <si>
    <t>CT606300, San Mateo County, CA</t>
  </si>
  <si>
    <t>CT251702, Solano County, CA</t>
  </si>
  <si>
    <t>CT361000, Contra Costa County, CA</t>
  </si>
  <si>
    <t>CT437400, Alameda County, CA</t>
  </si>
  <si>
    <t>CT032602, San Francisco County, CA</t>
  </si>
  <si>
    <t>CT602400, San Mateo County, CA</t>
  </si>
  <si>
    <t>CT045100, San Francisco County, CA</t>
  </si>
  <si>
    <t>CT504418, Santa Clara County, CA</t>
  </si>
  <si>
    <t>CT503802, Santa Clara County, CA</t>
  </si>
  <si>
    <t>CT503208, Santa Clara County, CA</t>
  </si>
  <si>
    <t>CT504805, Santa Clara County, CA</t>
  </si>
  <si>
    <t>CT333102, Contra Costa County, CA</t>
  </si>
  <si>
    <t>CT502910, Santa Clara County, CA</t>
  </si>
  <si>
    <t>CT119201, Marin County, CA</t>
  </si>
  <si>
    <t>CT252703, Solano County, CA</t>
  </si>
  <si>
    <t>CT026004, San Francisco County, CA</t>
  </si>
  <si>
    <t>CT150500, Sonoma County, CA</t>
  </si>
  <si>
    <t>CT045200, San Francisco County, CA</t>
  </si>
  <si>
    <t>CT389100, Contra Costa County, CA</t>
  </si>
  <si>
    <t>CT042601, San Francisco County, CA</t>
  </si>
  <si>
    <t>CT154100, Sonoma County, CA</t>
  </si>
  <si>
    <t>CT153404, Sonoma County, CA</t>
  </si>
  <si>
    <t>CT362000, Contra Costa County, CA</t>
  </si>
  <si>
    <t>CT505303, Santa Clara County, CA</t>
  </si>
  <si>
    <t>CT509401, Santa Clara County, CA</t>
  </si>
  <si>
    <t>CT152904, Sonoma County, CA</t>
  </si>
  <si>
    <t>CT442602, Alameda County, CA</t>
  </si>
  <si>
    <t>CT503111, Santa Clara County, CA</t>
  </si>
  <si>
    <t>CT604200, San Mateo County, CA</t>
  </si>
  <si>
    <t>CT047801, San Francisco County, CA</t>
  </si>
  <si>
    <t>CT105000, Marin County, CA</t>
  </si>
  <si>
    <t>CT440100, Alameda County, CA</t>
  </si>
  <si>
    <t>CT365003, Contra Costa County, CA</t>
  </si>
  <si>
    <t>CT512020, Santa Clara County, CA</t>
  </si>
  <si>
    <t>CT151100, Sonoma County, CA</t>
  </si>
  <si>
    <t>CT302007, Contra Costa County, CA</t>
  </si>
  <si>
    <t>CT103200, Marin County, CA</t>
  </si>
  <si>
    <t>CT512023, Santa Clara County, CA</t>
  </si>
  <si>
    <t>CT401200, Alameda County, CA</t>
  </si>
  <si>
    <t>CT512313, Santa Clara County, CA</t>
  </si>
  <si>
    <t>CT601601, San Mateo County, CA</t>
  </si>
  <si>
    <t>CT252908, Solano County, CA</t>
  </si>
  <si>
    <t>CT502302, Santa Clara County, CA</t>
  </si>
  <si>
    <t>CT153300, Sonoma County, CA</t>
  </si>
  <si>
    <t>CT601902, San Mateo County, CA</t>
  </si>
  <si>
    <t>CT133000, Marin County, CA</t>
  </si>
  <si>
    <t>CT427300, Alameda County, CA</t>
  </si>
  <si>
    <t>CT438300, Alameda County, CA</t>
  </si>
  <si>
    <t>CT433300, Alameda County, CA</t>
  </si>
  <si>
    <t>CT200802, Napa County, CA</t>
  </si>
  <si>
    <t>CT016802, San Francisco County, CA</t>
  </si>
  <si>
    <t>CT427900, Alameda County, CA</t>
  </si>
  <si>
    <t>CT427200, Alameda County, CA</t>
  </si>
  <si>
    <t>CT400300, Alameda County, CA</t>
  </si>
  <si>
    <t>CT026001, San Francisco County, CA</t>
  </si>
  <si>
    <t>CT505900, Santa Clara County, CA</t>
  </si>
  <si>
    <t>CT334004, Contra Costa County, CA</t>
  </si>
  <si>
    <t>CT433102, Alameda County, CA</t>
  </si>
  <si>
    <t>CT313203, Contra Costa County, CA</t>
  </si>
  <si>
    <t>CT201300, Napa County, CA</t>
  </si>
  <si>
    <t>CT444302, Alameda County, CA</t>
  </si>
  <si>
    <t>CT200705, Napa County, CA</t>
  </si>
  <si>
    <t>CT504601, Santa Clara County, CA</t>
  </si>
  <si>
    <t>CT438201, Alameda County, CA</t>
  </si>
  <si>
    <t>CT253106, Solano County, CA</t>
  </si>
  <si>
    <t>CT253404, Solano County, CA</t>
  </si>
  <si>
    <t>CT387000, Contra Costa County, CA</t>
  </si>
  <si>
    <t>CT503804, Santa Clara County, CA</t>
  </si>
  <si>
    <t>CT441923, Alameda County, CA</t>
  </si>
  <si>
    <t>CT401700, Alameda County, CA</t>
  </si>
  <si>
    <t>CT026302, San Francisco County, CA</t>
  </si>
  <si>
    <t>CT035201, San Francisco County, CA</t>
  </si>
  <si>
    <t>CT436100, Alameda County, CA</t>
  </si>
  <si>
    <t>CT017802, San Francisco County, CA</t>
  </si>
  <si>
    <t>CT025403, San Francisco County, CA</t>
  </si>
  <si>
    <t>CT307101, Contra Costa County, CA</t>
  </si>
  <si>
    <t>CT022803, San Francisco County, CA</t>
  </si>
  <si>
    <t>CT505700, Santa Clara County, CA</t>
  </si>
  <si>
    <t>CT252314, Solano County, CA</t>
  </si>
  <si>
    <t>CT047701, San Francisco County, CA</t>
  </si>
  <si>
    <t>CT151602, Sonoma County, CA</t>
  </si>
  <si>
    <t>CT025402, San Francisco County, CA</t>
  </si>
  <si>
    <t>CT151203, Sonoma County, CA</t>
  </si>
  <si>
    <t>CT403502, Alameda County, CA</t>
  </si>
  <si>
    <t>CT404800, Alameda County, CA</t>
  </si>
  <si>
    <t>CT512017, Santa Clara County, CA</t>
  </si>
  <si>
    <t>CT251300, Solano County, CA</t>
  </si>
  <si>
    <t>CT151310, Sonoma County, CA</t>
  </si>
  <si>
    <t>CT503306, Santa Clara County, CA</t>
  </si>
  <si>
    <t>CT329000, Contra Costa County, CA</t>
  </si>
  <si>
    <t>CT313204, Contra Costa County, CA</t>
  </si>
  <si>
    <t>CT607400, San Mateo County, CA</t>
  </si>
  <si>
    <t>CT111000, Marin County, CA</t>
  </si>
  <si>
    <t>CT428400, Alameda County, CA</t>
  </si>
  <si>
    <t>CT400500, Alameda County, CA</t>
  </si>
  <si>
    <t>CT360200, Contra Costa County, CA</t>
  </si>
  <si>
    <t>CT015802, San Francisco County, CA</t>
  </si>
  <si>
    <t>CT981900, Alameda County, CA</t>
  </si>
  <si>
    <t>CT153903, Sonoma County, CA</t>
  </si>
  <si>
    <t>CT016300, San Francisco County, CA</t>
  </si>
  <si>
    <t>CT252313, Solano County, CA</t>
  </si>
  <si>
    <t>CT154303, Sonoma County, CA</t>
  </si>
  <si>
    <t>CT423601, Alameda County, CA</t>
  </si>
  <si>
    <t>CT440336, Alameda County, CA</t>
  </si>
  <si>
    <t>CT432200, Alameda County, CA</t>
  </si>
  <si>
    <t>CT303103, Contra Costa County, CA</t>
  </si>
  <si>
    <t>CT252610, Solano County, CA</t>
  </si>
  <si>
    <t>CT153103, Sonoma County, CA</t>
  </si>
  <si>
    <t>CT253108, Solano County, CA</t>
  </si>
  <si>
    <t>CT359102, Contra Costa County, CA</t>
  </si>
  <si>
    <t>CT152202, Sonoma County, CA</t>
  </si>
  <si>
    <t>CT505202, Santa Clara County, CA</t>
  </si>
  <si>
    <t>CT042602, San Francisco County, CA</t>
  </si>
  <si>
    <t>CT303204, Contra Costa County, CA</t>
  </si>
  <si>
    <t>CT506402, Santa Clara County, CA</t>
  </si>
  <si>
    <t>CT606200, San Mateo County, CA</t>
  </si>
  <si>
    <t>CT440308, Alameda County, CA</t>
  </si>
  <si>
    <t>CT440301, Alameda County, CA</t>
  </si>
  <si>
    <t>CT512022, Santa Clara County, CA</t>
  </si>
  <si>
    <t>CT451404, Alameda County, CA</t>
  </si>
  <si>
    <t>CT503707, Santa Clara County, CA</t>
  </si>
  <si>
    <t>CT435700, Alameda County, CA</t>
  </si>
  <si>
    <t>CT430500, Alameda County, CA</t>
  </si>
  <si>
    <t>CT502201, Santa Clara County, CA</t>
  </si>
  <si>
    <t>CT025702, San Francisco County, CA</t>
  </si>
  <si>
    <t>CT011100, San Francisco County, CA</t>
  </si>
  <si>
    <t>CT503508, Santa Clara County, CA</t>
  </si>
  <si>
    <t>CT603801, San Mateo County, CA</t>
  </si>
  <si>
    <t>CT313102, Contra Costa County, CA</t>
  </si>
  <si>
    <t>CT503331, Santa Clara County, CA</t>
  </si>
  <si>
    <t>CT427700, Alameda County, CA</t>
  </si>
  <si>
    <t>CT317000, Contra Costa County, CA</t>
  </si>
  <si>
    <t>CT132100, Marin County, CA</t>
  </si>
  <si>
    <t>CT154202, Sonoma County, CA</t>
  </si>
  <si>
    <t>CT442302, Alameda County, CA</t>
  </si>
  <si>
    <t>CT611900, San Mateo County, CA</t>
  </si>
  <si>
    <t>CT404000, Alameda County, CA</t>
  </si>
  <si>
    <t>CT432501, Alameda County, CA</t>
  </si>
  <si>
    <t>CT252103, Solano County, CA</t>
  </si>
  <si>
    <t>CT437600, Alameda County, CA</t>
  </si>
  <si>
    <t>CT404102, Alameda County, CA</t>
  </si>
  <si>
    <t>CT506503, Santa Clara County, CA</t>
  </si>
  <si>
    <t>CT336201, Contra Costa County, CA</t>
  </si>
  <si>
    <t>CT250501, Solano County, CA</t>
  </si>
  <si>
    <t>CT383000, Contra Costa County, CA</t>
  </si>
  <si>
    <t>CT438204, Alameda County, CA</t>
  </si>
  <si>
    <t>CT016000, San Francisco County, CA</t>
  </si>
  <si>
    <t>CT106001, Marin County, CA</t>
  </si>
  <si>
    <t>CT152501, Sonoma County, CA</t>
  </si>
  <si>
    <t>CT610100, San Mateo County, CA</t>
  </si>
  <si>
    <t>CT152203, Sonoma County, CA</t>
  </si>
  <si>
    <t>CT150701, Sonoma County, CA</t>
  </si>
  <si>
    <t>CT410400, Alameda County, CA</t>
  </si>
  <si>
    <t>CT026002, San Francisco County, CA</t>
  </si>
  <si>
    <t>CT011000, San Francisco County, CA</t>
  </si>
  <si>
    <t>CT433600, Alameda County, CA</t>
  </si>
  <si>
    <t>CT503401, Santa Clara County, CA</t>
  </si>
  <si>
    <t>CT154304, Sonoma County, CA</t>
  </si>
  <si>
    <t>CT200704, Napa County, CA</t>
  </si>
  <si>
    <t>CT151502, Sonoma County, CA</t>
  </si>
  <si>
    <t>CT436800, Alameda County, CA</t>
  </si>
  <si>
    <t>CT512042, Santa Clara County, CA</t>
  </si>
  <si>
    <t>CT437200, Alameda County, CA</t>
  </si>
  <si>
    <t>CT150901, Sonoma County, CA</t>
  </si>
  <si>
    <t>CT406602, Alameda County, CA</t>
  </si>
  <si>
    <t>CT605500, San Mateo County, CA</t>
  </si>
  <si>
    <t>CT433700, Alameda County, CA</t>
  </si>
  <si>
    <t>CT600200, San Mateo County, CA</t>
  </si>
  <si>
    <t>CT503902, Santa Clara County, CA</t>
  </si>
  <si>
    <t>CT509303, Santa Clara County, CA</t>
  </si>
  <si>
    <t>CT380000, Contra Costa County, CA</t>
  </si>
  <si>
    <t>CT022903, San Francisco County, CA</t>
  </si>
  <si>
    <t>CT324002, Contra Costa County, CA</t>
  </si>
  <si>
    <t>CT500100, Santa Clara County, CA</t>
  </si>
  <si>
    <t>CT150603, Sonoma County, CA</t>
  </si>
  <si>
    <t>CT104102, Marin County, CA</t>
  </si>
  <si>
    <t>CT500400, Santa Clara County, CA</t>
  </si>
  <si>
    <t>CT366001, Contra Costa County, CA</t>
  </si>
  <si>
    <t>CT512026, Santa Clara County, CA</t>
  </si>
  <si>
    <t>CT369002, Contra Costa County, CA</t>
  </si>
  <si>
    <t>CT319000, Contra Costa County, CA</t>
  </si>
  <si>
    <t>CT435104, Alameda County, CA</t>
  </si>
  <si>
    <t>CT436700, Alameda County, CA</t>
  </si>
  <si>
    <t>CT151204, Sonoma County, CA</t>
  </si>
  <si>
    <t>CT403701, Alameda County, CA</t>
  </si>
  <si>
    <t>CT152502, Sonoma County, CA</t>
  </si>
  <si>
    <t>CT200602, Napa County, CA</t>
  </si>
  <si>
    <t>CT309000, Contra Costa County, CA</t>
  </si>
  <si>
    <t>CT503118, Santa Clara County, CA</t>
  </si>
  <si>
    <t>CT253203, Solano County, CA</t>
  </si>
  <si>
    <t>CT252707, Solano County, CA</t>
  </si>
  <si>
    <t>CT337200, Contra Costa County, CA</t>
  </si>
  <si>
    <t>CT150303, Sonoma County, CA</t>
  </si>
  <si>
    <t>CT441926, Alameda County, CA</t>
  </si>
  <si>
    <t>CT200505, Napa County, CA</t>
  </si>
  <si>
    <t>CT253300, Solano County, CA</t>
  </si>
  <si>
    <t>CT251803, Solano County, CA</t>
  </si>
  <si>
    <t>CT504102, Santa Clara County, CA</t>
  </si>
  <si>
    <t>CT151601, Sonoma County, CA</t>
  </si>
  <si>
    <t>CT403300, Alameda County, CA</t>
  </si>
  <si>
    <t>CT318000, Contra Costa County, CA</t>
  </si>
  <si>
    <t>CT363000, Contra Costa County, CA</t>
  </si>
  <si>
    <t>CT600600, San Mateo County, CA</t>
  </si>
  <si>
    <t>CT308001, Contra Costa County, CA</t>
  </si>
  <si>
    <t>CT503507, Santa Clara County, CA</t>
  </si>
  <si>
    <t>CT253500, Solano County, CA</t>
  </si>
  <si>
    <t>CT606000, San Mateo County, CA</t>
  </si>
  <si>
    <t>CT153401, Sonoma County, CA</t>
  </si>
  <si>
    <t>CT432400, Alameda County, CA</t>
  </si>
  <si>
    <t>CT381000, Contra Costa County, CA</t>
  </si>
  <si>
    <t>CT512508, Santa Clara County, CA</t>
  </si>
  <si>
    <t>CT431000, Alameda County, CA</t>
  </si>
  <si>
    <t>CT400900, Alameda County, CA</t>
  </si>
  <si>
    <t>CT251400, Solano County, CA</t>
  </si>
  <si>
    <t>CT025800, San Francisco County, CA</t>
  </si>
  <si>
    <t>CT031400, San Francisco County, CA</t>
  </si>
  <si>
    <t>CT605900, San Mateo County, CA</t>
  </si>
  <si>
    <t>CT423500, Alameda County, CA</t>
  </si>
  <si>
    <t>CT253101, Solano County, CA</t>
  </si>
  <si>
    <t>CT031201, San Francisco County, CA</t>
  </si>
  <si>
    <t>CT026100, San Francisco County, CA</t>
  </si>
  <si>
    <t>CT251902, Solano County, CA</t>
  </si>
  <si>
    <t>CT430900, Alameda County, CA</t>
  </si>
  <si>
    <t>CT604101, San Mateo County, CA</t>
  </si>
  <si>
    <t>CT403900, Alameda County, CA</t>
  </si>
  <si>
    <t>CT422000, Alameda County, CA</t>
  </si>
  <si>
    <t>CT252312, Solano County, CA</t>
  </si>
  <si>
    <t>CT252611, Solano County, CA</t>
  </si>
  <si>
    <t>CT200501, Napa County, CA</t>
  </si>
  <si>
    <t>CT112202, Marin County, CA</t>
  </si>
  <si>
    <t>CT150609, Sonoma County, CA</t>
  </si>
  <si>
    <t>CT304002, Contra Costa County, CA</t>
  </si>
  <si>
    <t>CT334001, Contra Costa County, CA</t>
  </si>
  <si>
    <t>CT252704, Solano County, CA</t>
  </si>
  <si>
    <t>CT200302, Napa County, CA</t>
  </si>
  <si>
    <t>CT132200, Marin County, CA</t>
  </si>
  <si>
    <t>CT437102, Alameda County, CA</t>
  </si>
  <si>
    <t>CT152905, Sonoma County, CA</t>
  </si>
  <si>
    <t>CT400800, Alameda County, CA</t>
  </si>
  <si>
    <t>CT512027, Santa Clara County, CA</t>
  </si>
  <si>
    <t>CT423300, Alameda County, CA</t>
  </si>
  <si>
    <t>CT201200, Napa County, CA</t>
  </si>
  <si>
    <t>CT151306, Sonoma County, CA</t>
  </si>
  <si>
    <t>CT026301, San Francisco County, CA</t>
  </si>
  <si>
    <t>CT601502, San Mateo County, CA</t>
  </si>
  <si>
    <t>CT428000, Alameda County, CA</t>
  </si>
  <si>
    <t>CT026003, San Francisco County, CA</t>
  </si>
  <si>
    <t>CT152702, Sonoma County, CA</t>
  </si>
  <si>
    <t>CT604102, San Mateo County, CA</t>
  </si>
  <si>
    <t>CT306002, Contra Costa County, CA</t>
  </si>
  <si>
    <t>CT610700, San Mateo County, CA</t>
  </si>
  <si>
    <t>CT153806, Sonoma County, CA</t>
  </si>
  <si>
    <t>CT422300, Alameda County, CA</t>
  </si>
  <si>
    <t>CT503712, Santa Clara County, CA</t>
  </si>
  <si>
    <t>CT431100, Alameda County, CA</t>
  </si>
  <si>
    <t>CT409100, Alameda County, CA</t>
  </si>
  <si>
    <t>CT250400, Solano County, CA</t>
  </si>
  <si>
    <t>CT253402, Solano County, CA</t>
  </si>
  <si>
    <t>CT010100, San Francisco County, CA</t>
  </si>
  <si>
    <t>CT512314, Santa Clara County, CA</t>
  </si>
  <si>
    <t>CT501900, Santa Clara County, CA</t>
  </si>
  <si>
    <t>CT151700, Sonoma County, CA</t>
  </si>
  <si>
    <t>CT253107, Solano County, CA</t>
  </si>
  <si>
    <t>CT015500, San Francisco County, CA</t>
  </si>
  <si>
    <t>CT060400, San Francisco County, CA</t>
  </si>
  <si>
    <t>CT151201, Sonoma County, CA</t>
  </si>
  <si>
    <t>CT403600, Alameda County, CA</t>
  </si>
  <si>
    <t>CT372000, Contra Costa County, CA</t>
  </si>
  <si>
    <t>CT611800, San Mateo County, CA</t>
  </si>
  <si>
    <t>CT506301, Santa Clara County, CA</t>
  </si>
  <si>
    <t>CT102203, Marin County, CA</t>
  </si>
  <si>
    <t>CT409800, Alameda County, CA</t>
  </si>
  <si>
    <t>CT503708, Santa Clara County, CA</t>
  </si>
  <si>
    <t>CT425104, Alameda County, CA</t>
  </si>
  <si>
    <t>CT501102, Santa Clara County, CA</t>
  </si>
  <si>
    <t>CT501402, Santa Clara County, CA</t>
  </si>
  <si>
    <t>CT033203, San Francisco County, CA</t>
  </si>
  <si>
    <t>CT512602, Santa Clara County, CA</t>
  </si>
  <si>
    <t>CT153901, Sonoma County, CA</t>
  </si>
  <si>
    <t>CT506305, Santa Clara County, CA</t>
  </si>
  <si>
    <t>CT501101, Santa Clara County, CA</t>
  </si>
  <si>
    <t>CT422200, Alameda County, CA</t>
  </si>
  <si>
    <t>CT509403, Santa Clara County, CA</t>
  </si>
  <si>
    <t>CT250601, Solano County, CA</t>
  </si>
  <si>
    <t>CT433200, Alameda County, CA</t>
  </si>
  <si>
    <t>CT153808, Sonoma County, CA</t>
  </si>
  <si>
    <t>CT200301, Napa County, CA</t>
  </si>
  <si>
    <t>CT504001, Santa Clara County, CA</t>
  </si>
  <si>
    <t>CT406400, Alameda County, CA</t>
  </si>
  <si>
    <t>CT351101, Contra Costa County, CA</t>
  </si>
  <si>
    <t>CT339001, Contra Costa County, CA</t>
  </si>
  <si>
    <t>CT437900, Alameda County, CA</t>
  </si>
  <si>
    <t>CT433104, Alameda County, CA</t>
  </si>
  <si>
    <t>CT023001, San Francisco County, CA</t>
  </si>
  <si>
    <t>CT020200, San Francisco County, CA</t>
  </si>
  <si>
    <t>CT433800, Alameda County, CA</t>
  </si>
  <si>
    <t>CT364002, Contra Costa County, CA</t>
  </si>
  <si>
    <t>CT022901, San Francisco County, CA</t>
  </si>
  <si>
    <t>CT252801, Solano County, CA</t>
  </si>
  <si>
    <t>CT321200, Contra Costa County, CA</t>
  </si>
  <si>
    <t>CT150304, Sonoma County, CA</t>
  </si>
  <si>
    <t>CT503506, Santa Clara County, CA</t>
  </si>
  <si>
    <t>CT251901, Solano County, CA</t>
  </si>
  <si>
    <t>CT408200, Alameda County, CA</t>
  </si>
  <si>
    <t>CT435602, Alameda County, CA</t>
  </si>
  <si>
    <t>CT423901, Alameda County, CA</t>
  </si>
  <si>
    <t>CT301000, Contra Costa County, CA</t>
  </si>
  <si>
    <t>CT020900, San Francisco County, CA</t>
  </si>
  <si>
    <t>CT151301, Sonoma County, CA</t>
  </si>
  <si>
    <t>CT250801, Solano County, CA</t>
  </si>
  <si>
    <t>CT423100, Alameda County, CA</t>
  </si>
  <si>
    <t>CT151308, Sonoma County, CA</t>
  </si>
  <si>
    <t>CT320001, Contra Costa County, CA</t>
  </si>
  <si>
    <t>CT371000, Contra Costa County, CA</t>
  </si>
  <si>
    <t>CT512506, Santa Clara County, CA</t>
  </si>
  <si>
    <t>CT338101, Contra Costa County, CA</t>
  </si>
  <si>
    <t>CT405301, Alameda County, CA</t>
  </si>
  <si>
    <t>CT403100, Alameda County, CA</t>
  </si>
  <si>
    <t>CT440307, Alameda County, CA</t>
  </si>
  <si>
    <t>CT153705, Sonoma County, CA</t>
  </si>
  <si>
    <t>CT500800, Santa Clara County, CA</t>
  </si>
  <si>
    <t>CT610900, San Mateo County, CA</t>
  </si>
  <si>
    <t>CT026401, San Francisco County, CA</t>
  </si>
  <si>
    <t>CT022802, San Francisco County, CA</t>
  </si>
  <si>
    <t>CT015801, San Francisco County, CA</t>
  </si>
  <si>
    <t>CT202000, Napa County, CA</t>
  </si>
  <si>
    <t>CT324001, Contra Costa County, CA</t>
  </si>
  <si>
    <t>CT501501, Santa Clara County, CA</t>
  </si>
  <si>
    <t>CT153200, Sonoma County, CA</t>
  </si>
  <si>
    <t>CT306004, Contra Costa County, CA</t>
  </si>
  <si>
    <t>CT503217, Santa Clara County, CA</t>
  </si>
  <si>
    <t>CT502001, Santa Clara County, CA</t>
  </si>
  <si>
    <t>CT427600, Alameda County, CA</t>
  </si>
  <si>
    <t>CT503504, Santa Clara County, CA</t>
  </si>
  <si>
    <t>CT200201, Napa County, CA</t>
  </si>
  <si>
    <t>CT501502, Santa Clara County, CA</t>
  </si>
  <si>
    <t>CT358000, Contra Costa County, CA</t>
  </si>
  <si>
    <t>CT431200, Alameda County, CA</t>
  </si>
  <si>
    <t>CT253105, Solano County, CA</t>
  </si>
  <si>
    <t>CT406100, Alameda County, CA</t>
  </si>
  <si>
    <t>CT200504, Napa County, CA</t>
  </si>
  <si>
    <t>CT251100, Solano County, CA</t>
  </si>
  <si>
    <t>CT252911, Solano County, CA</t>
  </si>
  <si>
    <t>CT432600, Alameda County, CA</t>
  </si>
  <si>
    <t>CT512310, Santa Clara County, CA</t>
  </si>
  <si>
    <t>CT367200, Contra Costa County, CA</t>
  </si>
  <si>
    <t>CT436602, Alameda County, CA</t>
  </si>
  <si>
    <t>CT313206, Contra Costa County, CA</t>
  </si>
  <si>
    <t>CT023200, San Francisco County, CA</t>
  </si>
  <si>
    <t>CT150203, Sonoma County, CA</t>
  </si>
  <si>
    <t>CT389200, Contra Costa County, CA</t>
  </si>
  <si>
    <t>CT503903, Santa Clara County, CA</t>
  </si>
  <si>
    <t>CT251600, Solano County, CA</t>
  </si>
  <si>
    <t>CT250701, Solano County, CA</t>
  </si>
  <si>
    <t>CT503213, Santa Clara County, CA</t>
  </si>
  <si>
    <t>CT436601, Alameda County, CA</t>
  </si>
  <si>
    <t>CT327000, Contra Costa County, CA</t>
  </si>
  <si>
    <t>CT302005, Contra Costa County, CA</t>
  </si>
  <si>
    <t>CT400600, Alameda County, CA</t>
  </si>
  <si>
    <t>CT504101, Santa Clara County, CA</t>
  </si>
  <si>
    <t>CT435300, Alameda County, CA</t>
  </si>
  <si>
    <t>CT200203, Napa County, CA</t>
  </si>
  <si>
    <t>CT503204, Santa Clara County, CA</t>
  </si>
  <si>
    <t>CT610500, San Mateo County, CA</t>
  </si>
  <si>
    <t>CT250300, Solano County, CA</t>
  </si>
  <si>
    <t>CT436500, Alameda County, CA</t>
  </si>
  <si>
    <t>CT437701, Alameda County, CA</t>
  </si>
  <si>
    <t>CT200804, Napa County, CA</t>
  </si>
  <si>
    <t>CT200803, Napa County, CA</t>
  </si>
  <si>
    <t>CT307205, Contra Costa County, CA</t>
  </si>
  <si>
    <t>CT602100, San Mateo County, CA</t>
  </si>
  <si>
    <t>CT306003, Contra Costa County, CA</t>
  </si>
  <si>
    <t>CT367100, Contra Costa County, CA</t>
  </si>
  <si>
    <t>CT011902, San Francisco County, CA</t>
  </si>
  <si>
    <t>CT440200, Alameda County, CA</t>
  </si>
  <si>
    <t>CT151401, Sonoma County, CA</t>
  </si>
  <si>
    <t>CT153006, Sonoma County, CA</t>
  </si>
  <si>
    <t>CT503510, Santa Clara County, CA</t>
  </si>
  <si>
    <t>CT152201, Sonoma County, CA</t>
  </si>
  <si>
    <t>CT410200, Alameda County, CA</t>
  </si>
  <si>
    <t>CT503711, Santa Clara County, CA</t>
  </si>
  <si>
    <t>CT310000, Contra Costa County, CA</t>
  </si>
  <si>
    <t>CT601300, San Mateo County, CA</t>
  </si>
  <si>
    <t>CT422100, Alameda County, CA</t>
  </si>
  <si>
    <t>CT201601, Napa County, CA</t>
  </si>
  <si>
    <t>CT407600, Alameda County, CA</t>
  </si>
  <si>
    <t>CT437500, Alameda County, CA</t>
  </si>
  <si>
    <t>CT061200, San Francisco County, CA</t>
  </si>
  <si>
    <t>CT153002, Sonoma County, CA</t>
  </si>
  <si>
    <t>CT401100, Alameda County, CA</t>
  </si>
  <si>
    <t>CT423200, Alameda County, CA</t>
  </si>
  <si>
    <t>CT386000, Contra Costa County, CA</t>
  </si>
  <si>
    <t>CT410100, Alameda County, CA</t>
  </si>
  <si>
    <t>CT405800, Alameda County, CA</t>
  </si>
  <si>
    <t>CT610203, San Mateo County, CA</t>
  </si>
  <si>
    <t>CT503703, Santa Clara County, CA</t>
  </si>
  <si>
    <t>CT406300, Alameda County, CA</t>
  </si>
  <si>
    <t>CT435400, Alameda County, CA</t>
  </si>
  <si>
    <t>CT406601, Alameda County, CA</t>
  </si>
  <si>
    <t>CT250200, Solano County, CA</t>
  </si>
  <si>
    <t>CT502102, Santa Clara County, CA</t>
  </si>
  <si>
    <t>CT423700, Alameda County, CA</t>
  </si>
  <si>
    <t>CT436300, Alameda County, CA</t>
  </si>
  <si>
    <t>CT351102, Contra Costa County, CA</t>
  </si>
  <si>
    <t>CT251701, Solano County, CA</t>
  </si>
  <si>
    <t>CT252401, Solano County, CA</t>
  </si>
  <si>
    <t>CT501200, Santa Clara County, CA</t>
  </si>
  <si>
    <t>CT252608, Solano County, CA</t>
  </si>
  <si>
    <t>CT436900, Alameda County, CA</t>
  </si>
  <si>
    <t>CT151402, Sonoma County, CA</t>
  </si>
  <si>
    <t>CT610400, San Mateo County, CA</t>
  </si>
  <si>
    <t>CT311000, Contra Costa County, CA</t>
  </si>
  <si>
    <t>CT600800, San Mateo County, CA</t>
  </si>
  <si>
    <t>CT612000, San Mateo County, CA</t>
  </si>
  <si>
    <t>CT366002, Contra Costa County, CA</t>
  </si>
  <si>
    <t>CT153104, Sonoma County, CA</t>
  </si>
  <si>
    <t>CT422500, Alameda County, CA</t>
  </si>
  <si>
    <t>CT374000, Contra Costa County, CA</t>
  </si>
  <si>
    <t>CT200202, Napa County, CA</t>
  </si>
  <si>
    <t>CT153003, Sonoma County, CA</t>
  </si>
  <si>
    <t>CT307204, Contra Costa County, CA</t>
  </si>
  <si>
    <t>CT505600, Santa Clara County, CA</t>
  </si>
  <si>
    <t>CT402700, Alameda County, CA</t>
  </si>
  <si>
    <t>CT610201, San Mateo County, CA</t>
  </si>
  <si>
    <t>CT020800, San Francisco County, CA</t>
  </si>
  <si>
    <t>CT506501, Santa Clara County, CA</t>
  </si>
  <si>
    <t>CT313101, Contra Costa County, CA</t>
  </si>
  <si>
    <t>CT501700, Santa Clara County, CA</t>
  </si>
  <si>
    <t>CT153704, Sonoma County, CA</t>
  </si>
  <si>
    <t>CT314103, Contra Costa County, CA</t>
  </si>
  <si>
    <t>CT016200, San Francisco County, CA</t>
  </si>
  <si>
    <t>CT252604, Solano County, CA</t>
  </si>
  <si>
    <t>CT602200, San Mateo County, CA</t>
  </si>
  <si>
    <t>CT152100, Sonoma County, CA</t>
  </si>
  <si>
    <t>CT422400, Alameda County, CA</t>
  </si>
  <si>
    <t>CT503121, Santa Clara County, CA</t>
  </si>
  <si>
    <t>CT307102, Contra Costa County, CA</t>
  </si>
  <si>
    <t>CT153902, Sonoma County, CA</t>
  </si>
  <si>
    <t>CT500901, Santa Clara County, CA</t>
  </si>
  <si>
    <t>CT401000, Alameda County, CA</t>
  </si>
  <si>
    <t>CT503112, Santa Clara County, CA</t>
  </si>
  <si>
    <t>CT012100, San Francisco County, CA</t>
  </si>
  <si>
    <t>CT405700, Alameda County, CA</t>
  </si>
  <si>
    <t>CT503305, Santa Clara County, CA</t>
  </si>
  <si>
    <t>CT405902, Alameda County, CA</t>
  </si>
  <si>
    <t>CT150305, Sonoma County, CA</t>
  </si>
  <si>
    <t>CT433103, Alameda County, CA</t>
  </si>
  <si>
    <t>CT503117, Santa Clara County, CA</t>
  </si>
  <si>
    <t>CT423400, Alameda County, CA</t>
  </si>
  <si>
    <t>CT610800, San Mateo County, CA</t>
  </si>
  <si>
    <t>CT405600, Alameda County, CA</t>
  </si>
  <si>
    <t>CT252402, Solano County, CA</t>
  </si>
  <si>
    <t>CT503601, Santa Clara County, CA</t>
  </si>
  <si>
    <t>CT401500, Alameda County, CA</t>
  </si>
  <si>
    <t>CT611700, San Mateo County, CA</t>
  </si>
  <si>
    <t>CT420400, Alameda County, CA</t>
  </si>
  <si>
    <t>CT200503, Napa County, CA</t>
  </si>
  <si>
    <t>CT151900, Sonoma County, CA</t>
  </si>
  <si>
    <t>CT424002, Alameda County, CA</t>
  </si>
  <si>
    <t>CT435601, Alameda County, CA</t>
  </si>
  <si>
    <t>CT401600, Alameda County, CA</t>
  </si>
  <si>
    <t>CT405901, Alameda County, CA</t>
  </si>
  <si>
    <t>CT503304, Santa Clara County, CA</t>
  </si>
  <si>
    <t>CT409400, Alameda County, CA</t>
  </si>
  <si>
    <t>CT422700, Alameda County, CA</t>
  </si>
  <si>
    <t>CT437300, Alameda County, CA</t>
  </si>
  <si>
    <t>CT424001, Alameda County, CA</t>
  </si>
  <si>
    <t>CT368001, Contra Costa County, CA</t>
  </si>
  <si>
    <t>CT433900, Alameda County, CA</t>
  </si>
  <si>
    <t>CT501401, Santa Clara County, CA</t>
  </si>
  <si>
    <t>CT504002, Santa Clara County, CA</t>
  </si>
  <si>
    <t>CT154201, Sonoma County, CA</t>
  </si>
  <si>
    <t>CT503214, Santa Clara County, CA</t>
  </si>
  <si>
    <t>CT435500, Alameda County, CA</t>
  </si>
  <si>
    <t>CT407000, Alameda County, CA</t>
  </si>
  <si>
    <t>CT503402, Santa Clara County, CA</t>
  </si>
  <si>
    <t>CT026403, San Francisco County, CA</t>
  </si>
  <si>
    <t>CT312000, Contra Costa County, CA</t>
  </si>
  <si>
    <t>CT314200, Contra Costa County, CA</t>
  </si>
  <si>
    <t>CT403400, Alameda County, CA</t>
  </si>
  <si>
    <t>CT252605, Solano County, CA</t>
  </si>
  <si>
    <t>CT033204, San Francisco County, CA</t>
  </si>
  <si>
    <t>CT314102, Contra Costa County, CA</t>
  </si>
  <si>
    <t>CT152903, Sonoma County, CA</t>
  </si>
  <si>
    <t>CT023400, San Francisco County, CA</t>
  </si>
  <si>
    <t>CT511915, Santa Clara County, CA</t>
  </si>
  <si>
    <t>CT503602, Santa Clara County, CA</t>
  </si>
  <si>
    <t>CT026404, San Francisco County, CA</t>
  </si>
  <si>
    <t>CT153703, Sonoma County, CA</t>
  </si>
  <si>
    <t>CT503110, Santa Clara County, CA</t>
  </si>
  <si>
    <t>CT409200, Alameda County, CA</t>
  </si>
  <si>
    <t>CT409500, Alameda County, CA</t>
  </si>
  <si>
    <t>CT434000, Alameda County, CA</t>
  </si>
  <si>
    <t>CT151305, Sonoma County, CA</t>
  </si>
  <si>
    <t>CT251000, Solano County, CA</t>
  </si>
  <si>
    <t>CT307201, Contra Costa County, CA</t>
  </si>
  <si>
    <t>CT610302, San Mateo County, CA</t>
  </si>
  <si>
    <t>CT153102, Sonoma County, CA</t>
  </si>
  <si>
    <t>CT400700, Alameda County, CA</t>
  </si>
  <si>
    <t>CT252606, Solano County, CA</t>
  </si>
  <si>
    <t>CT423602, Alameda County, CA</t>
  </si>
  <si>
    <t>CT612100, San Mateo County, CA</t>
  </si>
  <si>
    <t>CT365002, Contra Costa County, CA</t>
  </si>
  <si>
    <t>CT377000, Contra Costa County, CA</t>
  </si>
  <si>
    <t>CT408500, Alameda County, CA</t>
  </si>
  <si>
    <t>CT368002, Contra Costa County, CA</t>
  </si>
  <si>
    <t>CT407300, Alameda County, CA</t>
  </si>
  <si>
    <t>CT314104, Contra Costa County, CA</t>
  </si>
  <si>
    <t>CT408700, Alameda County, CA</t>
  </si>
  <si>
    <t>CT503105, Santa Clara County, CA</t>
  </si>
  <si>
    <t>CT152802, Sonoma County, CA</t>
  </si>
  <si>
    <t>CT012000, San Francisco County, CA</t>
  </si>
  <si>
    <t>CT336102, Contra Costa County, CA</t>
  </si>
  <si>
    <t>CT513000, Santa Clara County, CA</t>
  </si>
  <si>
    <t>CT503113, Santa Clara County, CA</t>
  </si>
  <si>
    <t>CT402200, Alameda County, CA</t>
  </si>
  <si>
    <t>CT251200, Solano County, CA</t>
  </si>
  <si>
    <t>CT406500, Alameda County, CA</t>
  </si>
  <si>
    <t>CT512043, Santa Clara County, CA</t>
  </si>
  <si>
    <t>CT020100, San Francisco County, CA</t>
  </si>
  <si>
    <t>CT436200, Alameda County, CA</t>
  </si>
  <si>
    <t>CT336101, Contra Costa County, CA</t>
  </si>
  <si>
    <t>CT252502, Solano County, CA</t>
  </si>
  <si>
    <t>CT153001, Sonoma County, CA</t>
  </si>
  <si>
    <t>CT129000, Marin County, CA</t>
  </si>
  <si>
    <t>CT409000, Alameda County, CA</t>
  </si>
  <si>
    <t>CT375000, Contra Costa County, CA</t>
  </si>
  <si>
    <t>CT305000, Contra Costa County, CA</t>
  </si>
  <si>
    <t>CT408600, Alameda County, CA</t>
  </si>
  <si>
    <t>CT379000, Contra Costa County, CA</t>
  </si>
  <si>
    <t>CT307202, Contra Costa County, CA</t>
  </si>
  <si>
    <t>CT502002, Santa Clara County, CA</t>
  </si>
  <si>
    <t>CT373000, Contra Costa County, CA</t>
  </si>
  <si>
    <t>CT382000, Contra Costa County, CA</t>
  </si>
  <si>
    <t>CT409600, Alameda County, CA</t>
  </si>
  <si>
    <t>CT403501, Alameda County, CA</t>
  </si>
  <si>
    <t>CT405500, Alameda County, CA</t>
  </si>
  <si>
    <t>CT407200, Alameda County, CA</t>
  </si>
  <si>
    <t>CT422900, Alameda County, CA</t>
  </si>
  <si>
    <t>CT401300, Alameda County, CA</t>
  </si>
  <si>
    <t>CT252501, Solano County, CA</t>
  </si>
  <si>
    <t>CT015900, San Francisco County, CA</t>
  </si>
  <si>
    <t>CT252607, Solano County, CA</t>
  </si>
  <si>
    <t>CT152000, Sonoma County, CA</t>
  </si>
  <si>
    <t>CT503218, Santa Clara County, CA</t>
  </si>
  <si>
    <t>CT409700, Alameda County, CA</t>
  </si>
  <si>
    <t>CT401800, Alameda County, CA</t>
  </si>
  <si>
    <t>CT410300, Alameda County, CA</t>
  </si>
  <si>
    <t>CT512603, Santa Clara County, CA</t>
  </si>
  <si>
    <t>CT501600, Santa Clara County, CA</t>
  </si>
  <si>
    <t>CT437702, Alameda County, CA</t>
  </si>
  <si>
    <t>CT033201, San Francisco County, CA</t>
  </si>
  <si>
    <t>CT251802, Solano County, CA</t>
  </si>
  <si>
    <t>CT409300, Alameda County, CA</t>
  </si>
  <si>
    <t>CT405401, Alameda County, CA</t>
  </si>
  <si>
    <t>CT503123, Santa Clara County, CA</t>
  </si>
  <si>
    <t>CT017902, San Francisco County, CA</t>
  </si>
  <si>
    <t>CT610601, San Mateo County, CA</t>
  </si>
  <si>
    <t>CT010600, San Francisco County, CA</t>
  </si>
  <si>
    <t>CT369001, Contra Costa County, CA</t>
  </si>
  <si>
    <t>CT251500, Solano County, CA</t>
  </si>
  <si>
    <t>CT336202, Contra Costa County, CA</t>
  </si>
  <si>
    <t>CT610202, San Mateo County, CA</t>
  </si>
  <si>
    <t>CT316000, Contra Costa County, CA</t>
  </si>
  <si>
    <t>CT501000, Santa Clara County, CA</t>
  </si>
  <si>
    <t>CT512604, Santa Clara County, CA</t>
  </si>
  <si>
    <t>CT023102, San Francisco County, CA</t>
  </si>
  <si>
    <t>CT011700, San Francisco County, CA</t>
  </si>
  <si>
    <t>CT328000, Contra Costa County, CA</t>
  </si>
  <si>
    <t>CT408400, Alameda County, CA</t>
  </si>
  <si>
    <t>CT405402, Alameda County, CA</t>
  </si>
  <si>
    <t>CT407102, Alameda County, CA</t>
  </si>
  <si>
    <t>CT011800, San Francisco County, CA</t>
  </si>
  <si>
    <t>CT406201, Alameda County, CA</t>
  </si>
  <si>
    <t>CT405302, Alameda County, CA</t>
  </si>
  <si>
    <t>CT012201, San Francisco County, CA</t>
  </si>
  <si>
    <t>CT503709, Santa Clara County, CA</t>
  </si>
  <si>
    <t>CT407400, Alameda County, CA</t>
  </si>
  <si>
    <t>CT407101, Alameda County, CA</t>
  </si>
  <si>
    <t>CT376000, Contra Costa County, CA</t>
  </si>
  <si>
    <t>CT406000, Alameda County, CA</t>
  </si>
  <si>
    <t>CT060502, San Francisco County, CA</t>
  </si>
  <si>
    <t>CT401400, Alameda County, CA</t>
  </si>
  <si>
    <t>CT503710, Santa Clara County, CA</t>
  </si>
  <si>
    <t>CT402500, Alameda County, CA</t>
  </si>
  <si>
    <t>CT017601, San Francisco County, CA</t>
  </si>
  <si>
    <t>CT012202, San Francisco County, CA</t>
  </si>
  <si>
    <t>CT503122, Santa Clara County, CA</t>
  </si>
  <si>
    <t>CT112201, Marin County, CA</t>
  </si>
  <si>
    <t>CT402400, Alameda County, CA</t>
  </si>
  <si>
    <t>CT012302, San Francisco County, CA</t>
  </si>
  <si>
    <t>CT402600, Alameda County, CA</t>
  </si>
  <si>
    <t>CT023103, San Francisco County, CA</t>
  </si>
  <si>
    <t>CT011300, San Francisco County, CA</t>
  </si>
  <si>
    <t>CT406202, Alameda County, CA</t>
  </si>
  <si>
    <t>CT422800, Alameda County, CA</t>
  </si>
  <si>
    <t>CT503713, Santa Clara County, CA</t>
  </si>
  <si>
    <t>CT016100, San Francisco County, CA</t>
  </si>
  <si>
    <t>CT012402, San Francisco County, CA</t>
  </si>
  <si>
    <t>CT408800, Alameda County, CA</t>
  </si>
  <si>
    <t>CT407500, Alameda County, CA</t>
  </si>
  <si>
    <t>CT410500, Alameda County, CA</t>
  </si>
  <si>
    <t>CT980501, San Francisco County, CA</t>
  </si>
  <si>
    <t>CT408900, Alameda County, CA</t>
  </si>
  <si>
    <t>CT010700, San Francisco County, CA</t>
  </si>
  <si>
    <t>CT402800, Alameda County, CA</t>
  </si>
  <si>
    <t>CT402900, Alameda County, CA</t>
  </si>
  <si>
    <t>CT403000, Alameda County, CA</t>
  </si>
  <si>
    <t>CT012401, San Francisco County, CA</t>
  </si>
  <si>
    <t>CT500902, Santa Clara County, CA</t>
  </si>
  <si>
    <t>CT017801, San Francisco County, CA</t>
  </si>
  <si>
    <t>CT061100, San Francisco County, CA</t>
  </si>
  <si>
    <t>CT250900, Solano County, CA</t>
  </si>
  <si>
    <t>CT012501, San Francisco County, CA</t>
  </si>
  <si>
    <t>CT012301, San Francisco County, CA</t>
  </si>
  <si>
    <t>CT012502, San Francisco County, CA</t>
  </si>
  <si>
    <t>CT422600, Alameda County, CA</t>
  </si>
  <si>
    <t>CT200900, Napa County, CA</t>
  </si>
  <si>
    <t>CT122000, Marin County, CA</t>
  </si>
  <si>
    <t>CT253000, Solano County, CA</t>
  </si>
  <si>
    <t>CT980401, San Francisco County, CA</t>
  </si>
  <si>
    <t>CT984300, San Mateo County, CA</t>
  </si>
  <si>
    <t>CT990000, Alameda County, CA</t>
  </si>
  <si>
    <t>CT990000, Contra Costa County, CA</t>
  </si>
  <si>
    <t>CT990100, Marin County, CA</t>
  </si>
  <si>
    <t>CT990100, San Francisco County, CA</t>
  </si>
  <si>
    <t>CT990100, San Mateo County, CA</t>
  </si>
  <si>
    <t>CT990100, Sonoma County, CA</t>
  </si>
  <si>
    <t>MedianHouseholdIncome</t>
  </si>
  <si>
    <t>FIPS_MHI</t>
  </si>
  <si>
    <t>Score_SVI</t>
  </si>
  <si>
    <t>Metric</t>
  </si>
  <si>
    <t>Mean</t>
  </si>
  <si>
    <t>SVI</t>
  </si>
  <si>
    <t>CES</t>
  </si>
  <si>
    <t>CDC</t>
  </si>
  <si>
    <t>Standard Deviation</t>
  </si>
  <si>
    <t>Min</t>
  </si>
  <si>
    <t>Max</t>
  </si>
  <si>
    <t>TopScore</t>
  </si>
  <si>
    <t>ScaledIndex</t>
  </si>
  <si>
    <t>ScaledCDC</t>
  </si>
  <si>
    <t>ScaledCES</t>
  </si>
  <si>
    <t>ScaledSVI</t>
  </si>
  <si>
    <t>value - min</t>
  </si>
  <si>
    <t>max-min</t>
  </si>
  <si>
    <t>FIPS</t>
  </si>
  <si>
    <t>City</t>
  </si>
  <si>
    <t>Richmond</t>
  </si>
  <si>
    <t>ScaledPopCountCDC</t>
  </si>
  <si>
    <t>ScaledPM2.5CES</t>
  </si>
  <si>
    <t>ScaledDieselPMCountCES</t>
  </si>
  <si>
    <t>ScaledPesticidesCountCES</t>
  </si>
  <si>
    <t>ScaledTox.ReleaseCountCES</t>
  </si>
  <si>
    <t>ScaledSolidWasteCES</t>
  </si>
  <si>
    <t>ScaledE_POV</t>
  </si>
  <si>
    <t>ScaledE_PCI</t>
  </si>
  <si>
    <t>ScaledEP_POV</t>
  </si>
  <si>
    <t>ScaledEP_NOHSDP</t>
  </si>
  <si>
    <t>ScaledEP_AGE17</t>
  </si>
  <si>
    <t>ScaledEP_DISABL</t>
  </si>
  <si>
    <t>ScaledEP_GROUPQ</t>
  </si>
  <si>
    <t>Average</t>
  </si>
  <si>
    <t>4 indices</t>
  </si>
  <si>
    <t>Bay Area</t>
  </si>
  <si>
    <t>13 variables</t>
  </si>
  <si>
    <t>Data for Graph (Average of Scaled values)</t>
  </si>
  <si>
    <t>Region</t>
  </si>
  <si>
    <t>Our Index</t>
  </si>
  <si>
    <t>San Jose</t>
  </si>
  <si>
    <t xml:space="preserve">Alameda </t>
  </si>
  <si>
    <t>Fremont</t>
  </si>
  <si>
    <t xml:space="preserve">Napa </t>
  </si>
  <si>
    <t>Napa</t>
  </si>
  <si>
    <t>Santa Clara</t>
  </si>
  <si>
    <t>Morgan Hill</t>
  </si>
  <si>
    <t xml:space="preserve">Solano </t>
  </si>
  <si>
    <t>Vacaville</t>
  </si>
  <si>
    <t xml:space="preserve">Sonoma </t>
  </si>
  <si>
    <t>Santa Rosa</t>
  </si>
  <si>
    <t>ZIP</t>
  </si>
  <si>
    <t>Longitude</t>
  </si>
  <si>
    <t>Latitude</t>
  </si>
  <si>
    <t>PesticideCount</t>
  </si>
  <si>
    <t xml:space="preserve">NearbyCity </t>
  </si>
  <si>
    <t>County</t>
  </si>
  <si>
    <t>TotalPopulation</t>
  </si>
  <si>
    <t>CensusTract</t>
  </si>
  <si>
    <t>&lt;2.00E-16</t>
  </si>
  <si>
    <t>.</t>
  </si>
  <si>
    <t>PercPeopBelowPoverty</t>
  </si>
  <si>
    <t>PeopBelowPoverty</t>
  </si>
  <si>
    <t>PeopInstGroups</t>
  </si>
  <si>
    <t>PeopleWithDisability</t>
  </si>
  <si>
    <t>Age17</t>
  </si>
  <si>
    <t>PeopNoDiploma</t>
  </si>
  <si>
    <t>PerCapitaIncome</t>
  </si>
  <si>
    <t>_</t>
  </si>
  <si>
    <t>Second Model</t>
  </si>
  <si>
    <t>Index2</t>
  </si>
  <si>
    <t>Index1</t>
  </si>
  <si>
    <t>mean</t>
  </si>
  <si>
    <t>median</t>
  </si>
  <si>
    <t>standDev</t>
  </si>
  <si>
    <t>CensusTracts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</si>
</sst>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411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1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 applyProtection="1"/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11" fontId="0" fillId="0" borderId="7" xfId="0" applyNumberFormat="1" applyBorder="1"/>
    <xf numFmtId="0" fontId="0" fillId="0" borderId="8" xfId="0" applyBorder="1"/>
    <xf numFmtId="11" fontId="0" fillId="4" borderId="1" xfId="0" applyNumberFormat="1" applyFont="1" applyFill="1" applyBorder="1"/>
    <xf numFmtId="0" fontId="0" fillId="4" borderId="1" xfId="0" applyFont="1" applyFill="1" applyBorder="1"/>
    <xf numFmtId="11" fontId="0" fillId="0" borderId="1" xfId="0" applyNumberFormat="1" applyFont="1" applyBorder="1"/>
    <xf numFmtId="0" fontId="0" fillId="0" borderId="1" xfId="0" applyFont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411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13 Main Variables Comparison (scaled values)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CaseStudiesRichmond!$O$33</c:f>
              <c:strCache>
                <c:ptCount val="1"/>
                <c:pt idx="0">
                  <c:v>Bay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CaseStudiesRichmond!$P$32:$AB$32</c:f>
              <c:strCache>
                <c:ptCount val="13"/>
                <c:pt idx="0">
                  <c:v>PopCountCDC</c:v>
                </c:pt>
                <c:pt idx="1">
                  <c:v>PM2.5CES</c:v>
                </c:pt>
                <c:pt idx="2">
                  <c:v>DieselPMCountCES</c:v>
                </c:pt>
                <c:pt idx="3">
                  <c:v>PesticidesCountCES</c:v>
                </c:pt>
                <c:pt idx="4">
                  <c:v>Tox.ReleaseCountCES</c:v>
                </c:pt>
                <c:pt idx="5">
                  <c:v>SolidWasteCES</c:v>
                </c:pt>
                <c:pt idx="6">
                  <c:v>E_POV</c:v>
                </c:pt>
                <c:pt idx="7">
                  <c:v>E_PCI</c:v>
                </c:pt>
                <c:pt idx="8">
                  <c:v>EP_POV</c:v>
                </c:pt>
                <c:pt idx="9">
                  <c:v>EP_NOHSDP</c:v>
                </c:pt>
                <c:pt idx="10">
                  <c:v>EP_AGE17</c:v>
                </c:pt>
                <c:pt idx="11">
                  <c:v>EP_DISABL</c:v>
                </c:pt>
                <c:pt idx="12">
                  <c:v>EP_GROUPQ</c:v>
                </c:pt>
              </c:strCache>
            </c:strRef>
          </c:cat>
          <c:val>
            <c:numRef>
              <c:f>CaseStudiesRichmond!$P$33:$AB$33</c:f>
              <c:numCache>
                <c:formatCode>0.00</c:formatCode>
                <c:ptCount val="13"/>
                <c:pt idx="0">
                  <c:v>3.23</c:v>
                </c:pt>
                <c:pt idx="1">
                  <c:v>6.78</c:v>
                </c:pt>
                <c:pt idx="2">
                  <c:v>2.48</c:v>
                </c:pt>
                <c:pt idx="3">
                  <c:v>0.04</c:v>
                </c:pt>
                <c:pt idx="4">
                  <c:v>0.63</c:v>
                </c:pt>
                <c:pt idx="5">
                  <c:v>0.19</c:v>
                </c:pt>
                <c:pt idx="6">
                  <c:v>1.77</c:v>
                </c:pt>
                <c:pt idx="7">
                  <c:v>2.4900000000000002</c:v>
                </c:pt>
                <c:pt idx="8">
                  <c:v>2.06</c:v>
                </c:pt>
                <c:pt idx="9">
                  <c:v>2.23</c:v>
                </c:pt>
                <c:pt idx="10">
                  <c:v>4.62</c:v>
                </c:pt>
                <c:pt idx="11">
                  <c:v>2.37</c:v>
                </c:pt>
                <c:pt idx="1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8F4A-94B7-D2BAFC0B7C3A}"/>
            </c:ext>
          </c:extLst>
        </c:ser>
        <c:ser>
          <c:idx val="1"/>
          <c:order val="1"/>
          <c:tx>
            <c:strRef>
              <c:f>CaseStudiesRichmond!$O$34</c:f>
              <c:strCache>
                <c:ptCount val="1"/>
                <c:pt idx="0">
                  <c:v>Richmond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CaseStudiesRichmond!$P$32:$AB$32</c:f>
              <c:strCache>
                <c:ptCount val="13"/>
                <c:pt idx="0">
                  <c:v>PopCountCDC</c:v>
                </c:pt>
                <c:pt idx="1">
                  <c:v>PM2.5CES</c:v>
                </c:pt>
                <c:pt idx="2">
                  <c:v>DieselPMCountCES</c:v>
                </c:pt>
                <c:pt idx="3">
                  <c:v>PesticidesCountCES</c:v>
                </c:pt>
                <c:pt idx="4">
                  <c:v>Tox.ReleaseCountCES</c:v>
                </c:pt>
                <c:pt idx="5">
                  <c:v>SolidWasteCES</c:v>
                </c:pt>
                <c:pt idx="6">
                  <c:v>E_POV</c:v>
                </c:pt>
                <c:pt idx="7">
                  <c:v>E_PCI</c:v>
                </c:pt>
                <c:pt idx="8">
                  <c:v>EP_POV</c:v>
                </c:pt>
                <c:pt idx="9">
                  <c:v>EP_NOHSDP</c:v>
                </c:pt>
                <c:pt idx="10">
                  <c:v>EP_AGE17</c:v>
                </c:pt>
                <c:pt idx="11">
                  <c:v>EP_DISABL</c:v>
                </c:pt>
                <c:pt idx="12">
                  <c:v>EP_GROUPQ</c:v>
                </c:pt>
              </c:strCache>
            </c:strRef>
          </c:cat>
          <c:val>
            <c:numRef>
              <c:f>CaseStudiesRichmond!$P$34:$AB$34</c:f>
              <c:numCache>
                <c:formatCode>0.00</c:formatCode>
                <c:ptCount val="13"/>
                <c:pt idx="0">
                  <c:v>3.6817190056884597</c:v>
                </c:pt>
                <c:pt idx="1">
                  <c:v>5.5098980520811747</c:v>
                </c:pt>
                <c:pt idx="2">
                  <c:v>2.6690337524290082</c:v>
                </c:pt>
                <c:pt idx="3">
                  <c:v>4.5463086344644182E-4</c:v>
                </c:pt>
                <c:pt idx="4">
                  <c:v>2.1978304105659983</c:v>
                </c:pt>
                <c:pt idx="5">
                  <c:v>0.37762237762237771</c:v>
                </c:pt>
                <c:pt idx="6">
                  <c:v>3.4661947050938338</c:v>
                </c:pt>
                <c:pt idx="7">
                  <c:v>1.3369775479869999</c:v>
                </c:pt>
                <c:pt idx="8">
                  <c:v>3.1654283216783217</c:v>
                </c:pt>
                <c:pt idx="9">
                  <c:v>4.1602198697068413</c:v>
                </c:pt>
                <c:pt idx="10">
                  <c:v>5.3196347031963453</c:v>
                </c:pt>
                <c:pt idx="11">
                  <c:v>2.8196930946291565</c:v>
                </c:pt>
                <c:pt idx="12">
                  <c:v>6.981382978723405E-2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2-8F4A-94B7-D2BAFC0B7C3A}"/>
            </c:ext>
          </c:extLst>
        </c:ser>
        <c:ser>
          <c:idx val="2"/>
          <c:order val="2"/>
          <c:tx>
            <c:strRef>
              <c:f>CaseStudiesRichmond!$O$35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CaseStudiesRichmond!$P$32:$AB$32</c:f>
              <c:strCache>
                <c:ptCount val="13"/>
                <c:pt idx="0">
                  <c:v>PopCountCDC</c:v>
                </c:pt>
                <c:pt idx="1">
                  <c:v>PM2.5CES</c:v>
                </c:pt>
                <c:pt idx="2">
                  <c:v>DieselPMCountCES</c:v>
                </c:pt>
                <c:pt idx="3">
                  <c:v>PesticidesCountCES</c:v>
                </c:pt>
                <c:pt idx="4">
                  <c:v>Tox.ReleaseCountCES</c:v>
                </c:pt>
                <c:pt idx="5">
                  <c:v>SolidWasteCES</c:v>
                </c:pt>
                <c:pt idx="6">
                  <c:v>E_POV</c:v>
                </c:pt>
                <c:pt idx="7">
                  <c:v>E_PCI</c:v>
                </c:pt>
                <c:pt idx="8">
                  <c:v>EP_POV</c:v>
                </c:pt>
                <c:pt idx="9">
                  <c:v>EP_NOHSDP</c:v>
                </c:pt>
                <c:pt idx="10">
                  <c:v>EP_AGE17</c:v>
                </c:pt>
                <c:pt idx="11">
                  <c:v>EP_DISABL</c:v>
                </c:pt>
                <c:pt idx="12">
                  <c:v>EP_GROUPQ</c:v>
                </c:pt>
              </c:strCache>
            </c:strRef>
          </c:cat>
          <c:val>
            <c:numRef>
              <c:f>CaseStudiesRichmond!$P$35:$AB$35</c:f>
              <c:numCache>
                <c:formatCode>0.00</c:formatCode>
                <c:ptCount val="13"/>
                <c:pt idx="0">
                  <c:v>3.6260839518066978</c:v>
                </c:pt>
                <c:pt idx="1">
                  <c:v>10</c:v>
                </c:pt>
                <c:pt idx="2">
                  <c:v>1.7903398357150329</c:v>
                </c:pt>
                <c:pt idx="3">
                  <c:v>1.3369787213403664E-2</c:v>
                </c:pt>
                <c:pt idx="4">
                  <c:v>0.27517854927885804</c:v>
                </c:pt>
                <c:pt idx="5">
                  <c:v>0.21325139506957669</c:v>
                </c:pt>
                <c:pt idx="6">
                  <c:v>1.8588363528041816</c:v>
                </c:pt>
                <c:pt idx="7">
                  <c:v>2.1647809929665547</c:v>
                </c:pt>
                <c:pt idx="8">
                  <c:v>1.9258140849049943</c:v>
                </c:pt>
                <c:pt idx="9">
                  <c:v>2.9432764123317852</c:v>
                </c:pt>
                <c:pt idx="10">
                  <c:v>5.2955352612886886</c:v>
                </c:pt>
                <c:pt idx="11">
                  <c:v>1.9787387945955717</c:v>
                </c:pt>
                <c:pt idx="12">
                  <c:v>0.15742531699978482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2-8F4A-94B7-D2BAFC0B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92720"/>
        <c:axId val="1221254880"/>
      </c:barChart>
      <c:catAx>
        <c:axId val="12210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54880"/>
        <c:crosses val="autoZero"/>
        <c:auto val="1"/>
        <c:lblAlgn val="ctr"/>
        <c:lblOffset val="100"/>
        <c:noMultiLvlLbl val="0"/>
      </c:catAx>
      <c:valAx>
        <c:axId val="1221254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Indices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CaseStudiesRichmond!$O$38</c:f>
              <c:strCache>
                <c:ptCount val="1"/>
                <c:pt idx="0">
                  <c:v>Bay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CaseStudiesRichmond!$P$37:$S$37</c:f>
              <c:strCache>
                <c:ptCount val="4"/>
                <c:pt idx="0">
                  <c:v>Our Index</c:v>
                </c:pt>
                <c:pt idx="1">
                  <c:v>CDC</c:v>
                </c:pt>
                <c:pt idx="2">
                  <c:v>CES</c:v>
                </c:pt>
                <c:pt idx="3">
                  <c:v>SVI</c:v>
                </c:pt>
              </c:strCache>
            </c:strRef>
          </c:cat>
          <c:val>
            <c:numRef>
              <c:f>CaseStudiesRichmond!$P$38:$S$38</c:f>
              <c:numCache>
                <c:formatCode>0.00</c:formatCode>
                <c:ptCount val="4"/>
                <c:pt idx="0">
                  <c:v>5.1689999999999996</c:v>
                </c:pt>
                <c:pt idx="1">
                  <c:v>4.3520000000000003</c:v>
                </c:pt>
                <c:pt idx="2">
                  <c:v>3.198</c:v>
                </c:pt>
                <c:pt idx="3">
                  <c:v>4.6589999999999998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3-F140-8E4D-EF7CF08774D2}"/>
            </c:ext>
          </c:extLst>
        </c:ser>
        <c:ser>
          <c:idx val="1"/>
          <c:order val="1"/>
          <c:tx>
            <c:strRef>
              <c:f>CaseStudiesRichmond!$O$39</c:f>
              <c:strCache>
                <c:ptCount val="1"/>
                <c:pt idx="0">
                  <c:v>Richmond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CaseStudiesRichmond!$P$37:$S$37</c:f>
              <c:strCache>
                <c:ptCount val="4"/>
                <c:pt idx="0">
                  <c:v>Our Index</c:v>
                </c:pt>
                <c:pt idx="1">
                  <c:v>CDC</c:v>
                </c:pt>
                <c:pt idx="2">
                  <c:v>CES</c:v>
                </c:pt>
                <c:pt idx="3">
                  <c:v>SVI</c:v>
                </c:pt>
              </c:strCache>
            </c:strRef>
          </c:cat>
          <c:val>
            <c:numRef>
              <c:f>CaseStudiesRichmond!$P$39:$S$39</c:f>
              <c:numCache>
                <c:formatCode>0.00</c:formatCode>
                <c:ptCount val="4"/>
                <c:pt idx="0">
                  <c:v>6.9603390528994478</c:v>
                </c:pt>
                <c:pt idx="1">
                  <c:v>5.8066239316239328</c:v>
                </c:pt>
                <c:pt idx="2">
                  <c:v>6.1002539914322593</c:v>
                </c:pt>
                <c:pt idx="3">
                  <c:v>6.4588838875175441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3-F140-8E4D-EF7CF08774D2}"/>
            </c:ext>
          </c:extLst>
        </c:ser>
        <c:ser>
          <c:idx val="2"/>
          <c:order val="2"/>
          <c:tx>
            <c:strRef>
              <c:f>CaseStudiesRichmond!$O$40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CaseStudiesRichmond!$P$37:$S$37</c:f>
              <c:strCache>
                <c:ptCount val="4"/>
                <c:pt idx="0">
                  <c:v>Our Index</c:v>
                </c:pt>
                <c:pt idx="1">
                  <c:v>CDC</c:v>
                </c:pt>
                <c:pt idx="2">
                  <c:v>CES</c:v>
                </c:pt>
                <c:pt idx="3">
                  <c:v>SVI</c:v>
                </c:pt>
              </c:strCache>
            </c:strRef>
          </c:cat>
          <c:val>
            <c:numRef>
              <c:f>CaseStudiesRichmond!$P$40:$S$40</c:f>
              <c:numCache>
                <c:formatCode>0.00</c:formatCode>
                <c:ptCount val="4"/>
                <c:pt idx="0">
                  <c:v>5.3963994266557576</c:v>
                </c:pt>
                <c:pt idx="1">
                  <c:v>4.4006302339635655</c:v>
                </c:pt>
                <c:pt idx="2">
                  <c:v>3.3375618616066904</c:v>
                </c:pt>
                <c:pt idx="3">
                  <c:v>4.9048350989689764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3-F140-8E4D-EF7CF087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738752"/>
        <c:axId val="1242709184"/>
      </c:barChart>
      <c:catAx>
        <c:axId val="12427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09184"/>
        <c:crosses val="autoZero"/>
        <c:auto val="1"/>
        <c:lblAlgn val="ctr"/>
        <c:lblOffset val="100"/>
        <c:noMultiLvlLbl val="0"/>
      </c:catAx>
      <c:valAx>
        <c:axId val="1242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723900</xdr:colOff>
      <xdr:row>37</xdr:row>
      <xdr:rowOff>158750</xdr:rowOff>
    </xdr:from>
    <xdr:to>
      <xdr:col>30</xdr:col>
      <xdr:colOff>279400</xdr:colOff>
      <xdr:row>59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E5A52-8AC9-BF4D-98C8-5BC3032B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42</xdr:row>
      <xdr:rowOff>107950</xdr:rowOff>
    </xdr:from>
    <xdr:to>
      <xdr:col>19</xdr:col>
      <xdr:colOff>215900</xdr:colOff>
      <xdr:row>57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BBA806-0D66-854A-8A8D-32A14C415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_Model_A9_SU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2" connectionId="2" xr16:uid="{0D3E3509-42CF-6F4B-87F5-668F26AB066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FF8D2-5376-2346-95BC-B5D6A23E1DEB}" name="Table2" displayName="Table2" ref="C3:F17" totalsRowShown="0" headerRowDxfId="7" headerRowBorderDxfId="6" tableBorderDxfId="5" totalsRowBorderDxfId="4">
  <autoFilter ref="C3:F17" xr:uid="{697AC9C6-4B5A-4448-AD81-63C6F8330418}"/>
  <tableColumns count="4">
    <tableColumn id="1" xr3:uid="{8072B093-562A-534E-99CD-DEA790F5DC56}" name="." dataDxfId="3"/>
    <tableColumn id="2" xr3:uid="{A1291BEB-C647-E247-BB40-E411F1DBD6A2}" name="Estimate" dataDxfId="2"/>
    <tableColumn id="3" xr3:uid="{4B8934C5-009C-9745-8ED8-AF5C18DD61DD}" name="Pr(&gt;|t|)" dataDxfId="1"/>
    <tableColumn id="4" xr3:uid="{8A74728A-FDCB-614C-9E32-FC38DF7914C5}" name="_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07"/>
  <sheetViews>
    <sheetView workbookViewId="0">
      <selection activeCell="N13" sqref="N13"/>
    </sheetView>
  </sheetViews>
  <sheetFormatPr baseColWidth="10" defaultColWidth="11" defaultRowHeight="16" x14ac:dyDescent="0.2"/>
  <cols>
    <col min="19" max="19" width="10.83203125" style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30</v>
      </c>
      <c r="B2">
        <v>6001400100</v>
      </c>
      <c r="C2">
        <v>2.6619185000000001</v>
      </c>
      <c r="D2">
        <v>0.2591</v>
      </c>
      <c r="E2">
        <v>1.6220000000000001</v>
      </c>
      <c r="F2">
        <v>0.39529999999999998</v>
      </c>
      <c r="G2">
        <v>0.22989999999999999</v>
      </c>
      <c r="H2">
        <v>2.5062000000000002</v>
      </c>
      <c r="I2">
        <v>7.9</v>
      </c>
      <c r="J2">
        <v>7.2</v>
      </c>
      <c r="K2">
        <v>8.9</v>
      </c>
      <c r="L2">
        <v>2937</v>
      </c>
      <c r="M2">
        <v>37.86759532</v>
      </c>
      <c r="N2">
        <v>-122.2319038</v>
      </c>
      <c r="O2">
        <v>3.9705733288089999</v>
      </c>
      <c r="P2">
        <v>2.9592332999999998E-2</v>
      </c>
      <c r="Q2">
        <v>8.6979437700000002</v>
      </c>
      <c r="R2">
        <v>27.436932840000001</v>
      </c>
      <c r="S2" s="1">
        <v>70.599582896249103</v>
      </c>
      <c r="T2">
        <v>0</v>
      </c>
      <c r="U2">
        <v>485.31121080000003</v>
      </c>
      <c r="V2">
        <v>929.74</v>
      </c>
      <c r="W2">
        <v>4.5</v>
      </c>
      <c r="X2">
        <v>4.05</v>
      </c>
      <c r="Y2">
        <v>6</v>
      </c>
      <c r="Z2">
        <v>2</v>
      </c>
      <c r="AA2">
        <v>1</v>
      </c>
      <c r="AB2">
        <v>37.9429714233029</v>
      </c>
      <c r="AC2">
        <v>3018</v>
      </c>
      <c r="AD2">
        <v>1349</v>
      </c>
      <c r="AE2">
        <v>1292</v>
      </c>
      <c r="AF2">
        <v>113</v>
      </c>
      <c r="AG2">
        <v>75</v>
      </c>
      <c r="AH2">
        <v>106897</v>
      </c>
      <c r="AI2">
        <v>32</v>
      </c>
      <c r="AJ2">
        <v>718</v>
      </c>
      <c r="AK2">
        <v>387</v>
      </c>
      <c r="AL2">
        <v>325</v>
      </c>
      <c r="AM2">
        <v>19</v>
      </c>
      <c r="AN2">
        <v>873</v>
      </c>
      <c r="AO2">
        <v>73</v>
      </c>
      <c r="AP2">
        <v>0</v>
      </c>
      <c r="AQ2">
        <v>0</v>
      </c>
      <c r="AR2">
        <v>9</v>
      </c>
      <c r="AS2">
        <v>18</v>
      </c>
      <c r="AT2">
        <v>0</v>
      </c>
      <c r="AU2">
        <v>3.8</v>
      </c>
      <c r="AV2">
        <v>4.5999999999999996</v>
      </c>
      <c r="AW2">
        <v>106897</v>
      </c>
      <c r="AX2">
        <v>1.3</v>
      </c>
      <c r="AY2">
        <v>23.8</v>
      </c>
      <c r="AZ2">
        <v>12.8</v>
      </c>
      <c r="BA2">
        <v>10.8</v>
      </c>
      <c r="BB2">
        <v>1.5</v>
      </c>
      <c r="BC2">
        <v>28.9</v>
      </c>
      <c r="BD2">
        <v>2.6</v>
      </c>
      <c r="BE2">
        <v>0</v>
      </c>
      <c r="BF2">
        <v>0</v>
      </c>
      <c r="BG2">
        <v>0.7</v>
      </c>
      <c r="BH2">
        <v>1.4</v>
      </c>
      <c r="BI2">
        <v>0</v>
      </c>
    </row>
    <row r="3" spans="1:61" x14ac:dyDescent="0.2">
      <c r="A3">
        <v>7240</v>
      </c>
      <c r="B3">
        <v>6001400200</v>
      </c>
      <c r="C3">
        <v>0.22681560000000001</v>
      </c>
      <c r="D3">
        <v>0.29499999999999998</v>
      </c>
      <c r="E3">
        <v>1.3144</v>
      </c>
      <c r="F3">
        <v>0.19750000000000001</v>
      </c>
      <c r="G3">
        <v>2.0377999999999998</v>
      </c>
      <c r="H3">
        <v>3.8447</v>
      </c>
      <c r="I3">
        <v>7</v>
      </c>
      <c r="J3">
        <v>6.3</v>
      </c>
      <c r="K3">
        <v>7.9</v>
      </c>
      <c r="L3">
        <v>1974</v>
      </c>
      <c r="M3">
        <v>37.848171010000002</v>
      </c>
      <c r="N3">
        <v>-122.24957620000001</v>
      </c>
      <c r="O3">
        <v>1.8102573875343699</v>
      </c>
      <c r="P3">
        <v>2.9592332999999998E-2</v>
      </c>
      <c r="Q3">
        <v>8.6979437700000002</v>
      </c>
      <c r="R3">
        <v>42.19</v>
      </c>
      <c r="S3" s="1">
        <v>70.599582896249103</v>
      </c>
      <c r="T3">
        <v>0</v>
      </c>
      <c r="U3">
        <v>442.4680396</v>
      </c>
      <c r="V3">
        <v>1392.34</v>
      </c>
      <c r="W3">
        <v>0</v>
      </c>
      <c r="X3">
        <v>20.55</v>
      </c>
      <c r="Y3">
        <v>0</v>
      </c>
      <c r="Z3">
        <v>0</v>
      </c>
      <c r="AA3">
        <v>0</v>
      </c>
      <c r="AB3">
        <v>30.168790898065001</v>
      </c>
      <c r="AC3">
        <v>1960</v>
      </c>
      <c r="AD3">
        <v>845</v>
      </c>
      <c r="AE3">
        <v>813</v>
      </c>
      <c r="AF3">
        <v>106</v>
      </c>
      <c r="AG3">
        <v>41</v>
      </c>
      <c r="AH3">
        <v>80710</v>
      </c>
      <c r="AI3">
        <v>30</v>
      </c>
      <c r="AJ3">
        <v>415</v>
      </c>
      <c r="AK3">
        <v>335</v>
      </c>
      <c r="AL3">
        <v>109</v>
      </c>
      <c r="AM3">
        <v>30</v>
      </c>
      <c r="AN3">
        <v>534</v>
      </c>
      <c r="AO3">
        <v>11</v>
      </c>
      <c r="AP3">
        <v>94</v>
      </c>
      <c r="AQ3">
        <v>0</v>
      </c>
      <c r="AR3">
        <v>0</v>
      </c>
      <c r="AS3">
        <v>46</v>
      </c>
      <c r="AT3">
        <v>91</v>
      </c>
      <c r="AU3">
        <v>5.4</v>
      </c>
      <c r="AV3">
        <v>3.2</v>
      </c>
      <c r="AW3">
        <v>80710</v>
      </c>
      <c r="AX3">
        <v>1.9</v>
      </c>
      <c r="AY3">
        <v>21.2</v>
      </c>
      <c r="AZ3">
        <v>17.100000000000001</v>
      </c>
      <c r="BA3">
        <v>5.6</v>
      </c>
      <c r="BB3">
        <v>3.7</v>
      </c>
      <c r="BC3">
        <v>27.2</v>
      </c>
      <c r="BD3">
        <v>0.6</v>
      </c>
      <c r="BE3">
        <v>11.1</v>
      </c>
      <c r="BF3">
        <v>0</v>
      </c>
      <c r="BG3">
        <v>0</v>
      </c>
      <c r="BH3">
        <v>5.7</v>
      </c>
      <c r="BI3">
        <v>4.5999999999999996</v>
      </c>
    </row>
    <row r="4" spans="1:61" x14ac:dyDescent="0.2">
      <c r="A4">
        <v>31</v>
      </c>
      <c r="B4">
        <v>6001400300</v>
      </c>
      <c r="C4">
        <v>0.42676940000000002</v>
      </c>
      <c r="D4">
        <v>0.81200000000000006</v>
      </c>
      <c r="E4">
        <v>1.31</v>
      </c>
      <c r="F4">
        <v>0.41310000000000002</v>
      </c>
      <c r="G4">
        <v>2.9039999999999999</v>
      </c>
      <c r="H4">
        <v>5.4390999999999998</v>
      </c>
      <c r="I4">
        <v>7.7</v>
      </c>
      <c r="J4">
        <v>6.9</v>
      </c>
      <c r="K4">
        <v>8.6999999999999993</v>
      </c>
      <c r="L4">
        <v>4865</v>
      </c>
      <c r="M4">
        <v>37.84059834</v>
      </c>
      <c r="N4">
        <v>-122.25443629999999</v>
      </c>
      <c r="O4">
        <v>12.0411348666109</v>
      </c>
      <c r="P4">
        <v>2.9592332999999998E-2</v>
      </c>
      <c r="Q4">
        <v>8.6979437700000002</v>
      </c>
      <c r="R4">
        <v>42.19</v>
      </c>
      <c r="S4" s="1">
        <v>70.599582896249103</v>
      </c>
      <c r="T4">
        <v>0</v>
      </c>
      <c r="U4">
        <v>426.12743540000002</v>
      </c>
      <c r="V4">
        <v>1207.3</v>
      </c>
      <c r="W4">
        <v>0.9</v>
      </c>
      <c r="X4">
        <v>35.25</v>
      </c>
      <c r="Y4">
        <v>0</v>
      </c>
      <c r="Z4">
        <v>0</v>
      </c>
      <c r="AA4">
        <v>0</v>
      </c>
      <c r="AB4">
        <v>31.379081330226601</v>
      </c>
      <c r="AC4">
        <v>5236</v>
      </c>
      <c r="AD4">
        <v>2555</v>
      </c>
      <c r="AE4">
        <v>2439</v>
      </c>
      <c r="AF4">
        <v>450</v>
      </c>
      <c r="AG4">
        <v>204</v>
      </c>
      <c r="AH4">
        <v>64584</v>
      </c>
      <c r="AI4">
        <v>166</v>
      </c>
      <c r="AJ4">
        <v>712</v>
      </c>
      <c r="AK4">
        <v>922</v>
      </c>
      <c r="AL4">
        <v>469</v>
      </c>
      <c r="AM4">
        <v>81</v>
      </c>
      <c r="AN4">
        <v>1890</v>
      </c>
      <c r="AO4">
        <v>90</v>
      </c>
      <c r="AP4">
        <v>592</v>
      </c>
      <c r="AQ4">
        <v>8</v>
      </c>
      <c r="AR4">
        <v>13</v>
      </c>
      <c r="AS4">
        <v>354</v>
      </c>
      <c r="AT4">
        <v>36</v>
      </c>
      <c r="AU4">
        <v>8.6999999999999993</v>
      </c>
      <c r="AV4">
        <v>6</v>
      </c>
      <c r="AW4">
        <v>64584</v>
      </c>
      <c r="AX4">
        <v>4</v>
      </c>
      <c r="AY4">
        <v>13.6</v>
      </c>
      <c r="AZ4">
        <v>17.600000000000001</v>
      </c>
      <c r="BA4">
        <v>9</v>
      </c>
      <c r="BB4">
        <v>3.3</v>
      </c>
      <c r="BC4">
        <v>36.1</v>
      </c>
      <c r="BD4">
        <v>1.8</v>
      </c>
      <c r="BE4">
        <v>23.2</v>
      </c>
      <c r="BF4">
        <v>0.3</v>
      </c>
      <c r="BG4">
        <v>0.5</v>
      </c>
      <c r="BH4">
        <v>14.5</v>
      </c>
      <c r="BI4">
        <v>0.7</v>
      </c>
    </row>
    <row r="5" spans="1:61" x14ac:dyDescent="0.2">
      <c r="A5">
        <v>32</v>
      </c>
      <c r="B5">
        <v>6001400400</v>
      </c>
      <c r="C5">
        <v>0.27595829999999999</v>
      </c>
      <c r="D5">
        <v>0.66320000000000001</v>
      </c>
      <c r="E5">
        <v>1.6259999999999999</v>
      </c>
      <c r="F5">
        <v>0.44469999999999998</v>
      </c>
      <c r="G5">
        <v>2.2683</v>
      </c>
      <c r="H5">
        <v>5.0022000000000002</v>
      </c>
      <c r="I5">
        <v>7.2</v>
      </c>
      <c r="J5">
        <v>6.6</v>
      </c>
      <c r="K5">
        <v>8</v>
      </c>
      <c r="L5">
        <v>3703</v>
      </c>
      <c r="M5">
        <v>37.848210760000001</v>
      </c>
      <c r="N5">
        <v>-122.2574628</v>
      </c>
      <c r="O5">
        <v>10.9126337455439</v>
      </c>
      <c r="P5">
        <v>2.9592332999999998E-2</v>
      </c>
      <c r="Q5">
        <v>8.6979437700000002</v>
      </c>
      <c r="R5">
        <v>42.19</v>
      </c>
      <c r="S5" s="1">
        <v>70.599582896249103</v>
      </c>
      <c r="T5">
        <v>0</v>
      </c>
      <c r="U5">
        <v>444.95743759999999</v>
      </c>
      <c r="V5">
        <v>1153.54</v>
      </c>
      <c r="W5">
        <v>0</v>
      </c>
      <c r="X5">
        <v>38.75</v>
      </c>
      <c r="Y5">
        <v>0</v>
      </c>
      <c r="Z5">
        <v>0</v>
      </c>
      <c r="AA5">
        <v>0</v>
      </c>
      <c r="AB5">
        <v>30.544732684167201</v>
      </c>
      <c r="AC5">
        <v>4171</v>
      </c>
      <c r="AD5">
        <v>1871</v>
      </c>
      <c r="AE5">
        <v>1798</v>
      </c>
      <c r="AF5">
        <v>268</v>
      </c>
      <c r="AG5">
        <v>114</v>
      </c>
      <c r="AH5">
        <v>57103</v>
      </c>
      <c r="AI5">
        <v>193</v>
      </c>
      <c r="AJ5">
        <v>511</v>
      </c>
      <c r="AK5">
        <v>655</v>
      </c>
      <c r="AL5">
        <v>488</v>
      </c>
      <c r="AM5">
        <v>108</v>
      </c>
      <c r="AN5">
        <v>1413</v>
      </c>
      <c r="AO5">
        <v>97</v>
      </c>
      <c r="AP5">
        <v>284</v>
      </c>
      <c r="AQ5">
        <v>0</v>
      </c>
      <c r="AR5">
        <v>27</v>
      </c>
      <c r="AS5">
        <v>133</v>
      </c>
      <c r="AT5">
        <v>62</v>
      </c>
      <c r="AU5">
        <v>6.4</v>
      </c>
      <c r="AV5">
        <v>4.3</v>
      </c>
      <c r="AW5">
        <v>57103</v>
      </c>
      <c r="AX5">
        <v>5.8</v>
      </c>
      <c r="AY5">
        <v>12.3</v>
      </c>
      <c r="AZ5">
        <v>15.7</v>
      </c>
      <c r="BA5">
        <v>11.7</v>
      </c>
      <c r="BB5">
        <v>6</v>
      </c>
      <c r="BC5">
        <v>33.9</v>
      </c>
      <c r="BD5">
        <v>2.5</v>
      </c>
      <c r="BE5">
        <v>15.2</v>
      </c>
      <c r="BF5">
        <v>0</v>
      </c>
      <c r="BG5">
        <v>1.5</v>
      </c>
      <c r="BH5">
        <v>7.4</v>
      </c>
      <c r="BI5">
        <v>1.5</v>
      </c>
    </row>
    <row r="6" spans="1:61" x14ac:dyDescent="0.2">
      <c r="A6">
        <v>33</v>
      </c>
      <c r="B6">
        <v>6001400500</v>
      </c>
      <c r="C6">
        <v>0.2279187</v>
      </c>
      <c r="D6">
        <v>0.7198</v>
      </c>
      <c r="E6">
        <v>0.84489999999999998</v>
      </c>
      <c r="F6">
        <v>0.52949999999999997</v>
      </c>
      <c r="G6">
        <v>1.7990999999999999</v>
      </c>
      <c r="H6">
        <v>3.8933</v>
      </c>
      <c r="I6">
        <v>8.1999999999999993</v>
      </c>
      <c r="J6">
        <v>7.4</v>
      </c>
      <c r="K6">
        <v>9.1</v>
      </c>
      <c r="L6">
        <v>3517</v>
      </c>
      <c r="M6">
        <v>37.848516770000003</v>
      </c>
      <c r="N6">
        <v>-122.26474450000001</v>
      </c>
      <c r="O6">
        <v>18.549441221346498</v>
      </c>
      <c r="P6">
        <v>2.9592332999999998E-2</v>
      </c>
      <c r="Q6">
        <v>8.6979437700000002</v>
      </c>
      <c r="R6">
        <v>42.19</v>
      </c>
      <c r="S6" s="1">
        <v>70.599582896249103</v>
      </c>
      <c r="T6">
        <v>0</v>
      </c>
      <c r="U6">
        <v>448.93140199999999</v>
      </c>
      <c r="V6">
        <v>668.28</v>
      </c>
      <c r="W6">
        <v>3.5</v>
      </c>
      <c r="X6">
        <v>21.6</v>
      </c>
      <c r="Y6">
        <v>0</v>
      </c>
      <c r="Z6">
        <v>0</v>
      </c>
      <c r="AA6">
        <v>0</v>
      </c>
      <c r="AB6">
        <v>29.473116334634302</v>
      </c>
      <c r="AC6">
        <v>3748</v>
      </c>
      <c r="AD6">
        <v>1693</v>
      </c>
      <c r="AE6">
        <v>1643</v>
      </c>
      <c r="AF6">
        <v>339</v>
      </c>
      <c r="AG6">
        <v>82</v>
      </c>
      <c r="AH6">
        <v>42847</v>
      </c>
      <c r="AI6">
        <v>88</v>
      </c>
      <c r="AJ6">
        <v>345</v>
      </c>
      <c r="AK6">
        <v>500</v>
      </c>
      <c r="AL6">
        <v>329</v>
      </c>
      <c r="AM6">
        <v>45</v>
      </c>
      <c r="AN6">
        <v>1776</v>
      </c>
      <c r="AO6">
        <v>61</v>
      </c>
      <c r="AP6">
        <v>303</v>
      </c>
      <c r="AQ6">
        <v>0</v>
      </c>
      <c r="AR6">
        <v>44</v>
      </c>
      <c r="AS6">
        <v>193</v>
      </c>
      <c r="AT6">
        <v>0</v>
      </c>
      <c r="AU6">
        <v>9.1</v>
      </c>
      <c r="AV6">
        <v>3.2</v>
      </c>
      <c r="AW6">
        <v>42847</v>
      </c>
      <c r="AX6">
        <v>3</v>
      </c>
      <c r="AY6">
        <v>9.1999999999999993</v>
      </c>
      <c r="AZ6">
        <v>13.3</v>
      </c>
      <c r="BA6">
        <v>8.8000000000000007</v>
      </c>
      <c r="BB6">
        <v>2.7</v>
      </c>
      <c r="BC6">
        <v>47.4</v>
      </c>
      <c r="BD6">
        <v>1.8</v>
      </c>
      <c r="BE6">
        <v>17.899999999999999</v>
      </c>
      <c r="BF6">
        <v>0</v>
      </c>
      <c r="BG6">
        <v>2.7</v>
      </c>
      <c r="BH6">
        <v>11.7</v>
      </c>
      <c r="BI6">
        <v>0</v>
      </c>
    </row>
    <row r="7" spans="1:61" x14ac:dyDescent="0.2">
      <c r="A7">
        <v>34</v>
      </c>
      <c r="B7">
        <v>6001400600</v>
      </c>
      <c r="C7">
        <v>0.1150028</v>
      </c>
      <c r="D7">
        <v>1.3646</v>
      </c>
      <c r="E7">
        <v>1.5222</v>
      </c>
      <c r="F7">
        <v>0.63119999999999998</v>
      </c>
      <c r="G7">
        <v>2.0539000000000001</v>
      </c>
      <c r="H7">
        <v>5.5717999999999996</v>
      </c>
      <c r="I7">
        <v>8.8000000000000007</v>
      </c>
      <c r="J7">
        <v>7.9</v>
      </c>
      <c r="K7">
        <v>9.8000000000000007</v>
      </c>
      <c r="L7">
        <v>1571</v>
      </c>
      <c r="M7">
        <v>37.841990940000002</v>
      </c>
      <c r="N7">
        <v>-122.26488809999999</v>
      </c>
      <c r="O7">
        <v>18.279743109890301</v>
      </c>
      <c r="P7">
        <v>2.9592332999999998E-2</v>
      </c>
      <c r="Q7">
        <v>8.6979437700000002</v>
      </c>
      <c r="R7">
        <v>42.19</v>
      </c>
      <c r="S7" s="1">
        <v>70.599582896249103</v>
      </c>
      <c r="T7">
        <v>0</v>
      </c>
      <c r="U7">
        <v>426.71992399999999</v>
      </c>
      <c r="V7">
        <v>1743.09</v>
      </c>
      <c r="W7">
        <v>1.75</v>
      </c>
      <c r="X7">
        <v>20.5</v>
      </c>
      <c r="Y7">
        <v>0</v>
      </c>
      <c r="Z7">
        <v>0</v>
      </c>
      <c r="AA7">
        <v>0</v>
      </c>
      <c r="AB7">
        <v>32.3919140527181</v>
      </c>
      <c r="AC7">
        <v>1661</v>
      </c>
      <c r="AD7">
        <v>748</v>
      </c>
      <c r="AE7">
        <v>713</v>
      </c>
      <c r="AF7">
        <v>158</v>
      </c>
      <c r="AG7">
        <v>104</v>
      </c>
      <c r="AH7">
        <v>40871</v>
      </c>
      <c r="AI7">
        <v>50</v>
      </c>
      <c r="AJ7">
        <v>174</v>
      </c>
      <c r="AK7">
        <v>233</v>
      </c>
      <c r="AL7">
        <v>185</v>
      </c>
      <c r="AM7">
        <v>54</v>
      </c>
      <c r="AN7">
        <v>1025</v>
      </c>
      <c r="AO7">
        <v>20</v>
      </c>
      <c r="AP7">
        <v>20</v>
      </c>
      <c r="AQ7">
        <v>0</v>
      </c>
      <c r="AR7">
        <v>11</v>
      </c>
      <c r="AS7">
        <v>162</v>
      </c>
      <c r="AT7">
        <v>9</v>
      </c>
      <c r="AU7">
        <v>9.5</v>
      </c>
      <c r="AV7">
        <v>9.3000000000000007</v>
      </c>
      <c r="AW7">
        <v>40871</v>
      </c>
      <c r="AX7">
        <v>4.0999999999999996</v>
      </c>
      <c r="AY7">
        <v>10.5</v>
      </c>
      <c r="AZ7">
        <v>14</v>
      </c>
      <c r="BA7">
        <v>11.1</v>
      </c>
      <c r="BB7">
        <v>7.6</v>
      </c>
      <c r="BC7">
        <v>61.7</v>
      </c>
      <c r="BD7">
        <v>1.3</v>
      </c>
      <c r="BE7">
        <v>2.7</v>
      </c>
      <c r="BF7">
        <v>0</v>
      </c>
      <c r="BG7">
        <v>1.5</v>
      </c>
      <c r="BH7">
        <v>22.7</v>
      </c>
      <c r="BI7">
        <v>0.5</v>
      </c>
    </row>
    <row r="8" spans="1:61" x14ac:dyDescent="0.2">
      <c r="A8">
        <v>35</v>
      </c>
      <c r="B8">
        <v>6001400700</v>
      </c>
      <c r="C8">
        <v>0.33988639999999998</v>
      </c>
      <c r="D8">
        <v>2.0783999999999998</v>
      </c>
      <c r="E8">
        <v>1.9865999999999999</v>
      </c>
      <c r="F8">
        <v>0.89910000000000001</v>
      </c>
      <c r="G8">
        <v>3.1983999999999999</v>
      </c>
      <c r="H8">
        <v>8.1624999999999996</v>
      </c>
      <c r="I8">
        <v>12.2</v>
      </c>
      <c r="J8">
        <v>11.3</v>
      </c>
      <c r="K8">
        <v>13.3</v>
      </c>
      <c r="L8">
        <v>4206</v>
      </c>
      <c r="M8">
        <v>37.841757870000002</v>
      </c>
      <c r="N8">
        <v>-122.2723136</v>
      </c>
      <c r="O8">
        <v>35.866573799130698</v>
      </c>
      <c r="P8">
        <v>2.9592332999999998E-2</v>
      </c>
      <c r="Q8">
        <v>8.6979437700000002</v>
      </c>
      <c r="R8">
        <v>42.079849299999999</v>
      </c>
      <c r="S8" s="1">
        <v>70.599582896249103</v>
      </c>
      <c r="T8">
        <v>0</v>
      </c>
      <c r="U8">
        <v>428.21031340000002</v>
      </c>
      <c r="V8">
        <v>646.61</v>
      </c>
      <c r="W8">
        <v>10.050000000000001</v>
      </c>
      <c r="X8">
        <v>41.55</v>
      </c>
      <c r="Y8">
        <v>0.47499999999999998</v>
      </c>
      <c r="Z8">
        <v>10</v>
      </c>
      <c r="AA8">
        <v>0</v>
      </c>
      <c r="AB8">
        <v>42.808942808282502</v>
      </c>
      <c r="AC8">
        <v>4552</v>
      </c>
      <c r="AD8">
        <v>1936</v>
      </c>
      <c r="AE8">
        <v>1787</v>
      </c>
      <c r="AF8">
        <v>820</v>
      </c>
      <c r="AG8">
        <v>227</v>
      </c>
      <c r="AH8">
        <v>29601</v>
      </c>
      <c r="AI8">
        <v>424</v>
      </c>
      <c r="AJ8">
        <v>602</v>
      </c>
      <c r="AK8">
        <v>741</v>
      </c>
      <c r="AL8">
        <v>662</v>
      </c>
      <c r="AM8">
        <v>134</v>
      </c>
      <c r="AN8">
        <v>2852</v>
      </c>
      <c r="AO8">
        <v>201</v>
      </c>
      <c r="AP8">
        <v>186</v>
      </c>
      <c r="AQ8">
        <v>16</v>
      </c>
      <c r="AR8">
        <v>110</v>
      </c>
      <c r="AS8">
        <v>459</v>
      </c>
      <c r="AT8">
        <v>19</v>
      </c>
      <c r="AU8">
        <v>18</v>
      </c>
      <c r="AV8">
        <v>8.4</v>
      </c>
      <c r="AW8">
        <v>29601</v>
      </c>
      <c r="AX8">
        <v>12.2</v>
      </c>
      <c r="AY8">
        <v>13.2</v>
      </c>
      <c r="AZ8">
        <v>16.3</v>
      </c>
      <c r="BA8">
        <v>14.5</v>
      </c>
      <c r="BB8">
        <v>7.5</v>
      </c>
      <c r="BC8">
        <v>62.7</v>
      </c>
      <c r="BD8">
        <v>4.5999999999999996</v>
      </c>
      <c r="BE8">
        <v>9.6</v>
      </c>
      <c r="BF8">
        <v>0.8</v>
      </c>
      <c r="BG8">
        <v>6.2</v>
      </c>
      <c r="BH8">
        <v>25.7</v>
      </c>
      <c r="BI8">
        <v>0.4</v>
      </c>
    </row>
    <row r="9" spans="1:61" x14ac:dyDescent="0.2">
      <c r="A9">
        <v>36</v>
      </c>
      <c r="B9">
        <v>6001400800</v>
      </c>
      <c r="C9">
        <v>0.26949070000000003</v>
      </c>
      <c r="D9">
        <v>1.6419999999999999</v>
      </c>
      <c r="E9">
        <v>1.573</v>
      </c>
      <c r="F9">
        <v>0.90559999999999996</v>
      </c>
      <c r="G9">
        <v>2.5827</v>
      </c>
      <c r="H9">
        <v>6.7032999999999996</v>
      </c>
      <c r="I9">
        <v>9.3000000000000007</v>
      </c>
      <c r="J9">
        <v>8.4</v>
      </c>
      <c r="K9">
        <v>10.199999999999999</v>
      </c>
      <c r="L9">
        <v>3594</v>
      </c>
      <c r="M9">
        <v>37.845449309999999</v>
      </c>
      <c r="N9">
        <v>-122.2833803</v>
      </c>
      <c r="O9">
        <v>34.188969170887297</v>
      </c>
      <c r="P9">
        <v>2.9592332999999998E-2</v>
      </c>
      <c r="Q9">
        <v>8.6979437700000002</v>
      </c>
      <c r="R9">
        <v>33.75</v>
      </c>
      <c r="S9" s="1">
        <v>70.599582896249103</v>
      </c>
      <c r="T9">
        <v>0</v>
      </c>
      <c r="U9">
        <v>437.68912979999999</v>
      </c>
      <c r="V9">
        <v>384.87</v>
      </c>
      <c r="W9">
        <v>67.400000000000006</v>
      </c>
      <c r="X9">
        <v>157.4</v>
      </c>
      <c r="Y9">
        <v>1.86</v>
      </c>
      <c r="Z9">
        <v>10</v>
      </c>
      <c r="AA9">
        <v>0</v>
      </c>
      <c r="AB9">
        <v>43.9855901021268</v>
      </c>
      <c r="AC9">
        <v>3506</v>
      </c>
      <c r="AD9">
        <v>1769</v>
      </c>
      <c r="AE9">
        <v>1580</v>
      </c>
      <c r="AF9">
        <v>381</v>
      </c>
      <c r="AG9">
        <v>203</v>
      </c>
      <c r="AH9">
        <v>37274</v>
      </c>
      <c r="AI9">
        <v>245</v>
      </c>
      <c r="AJ9">
        <v>484</v>
      </c>
      <c r="AK9">
        <v>412</v>
      </c>
      <c r="AL9">
        <v>454</v>
      </c>
      <c r="AM9">
        <v>55</v>
      </c>
      <c r="AN9">
        <v>2116</v>
      </c>
      <c r="AO9">
        <v>171</v>
      </c>
      <c r="AP9">
        <v>397</v>
      </c>
      <c r="AQ9">
        <v>0</v>
      </c>
      <c r="AR9">
        <v>38</v>
      </c>
      <c r="AS9">
        <v>171</v>
      </c>
      <c r="AT9">
        <v>49</v>
      </c>
      <c r="AU9">
        <v>11</v>
      </c>
      <c r="AV9">
        <v>8.9</v>
      </c>
      <c r="AW9">
        <v>37274</v>
      </c>
      <c r="AX9">
        <v>8.6999999999999993</v>
      </c>
      <c r="AY9">
        <v>13.8</v>
      </c>
      <c r="AZ9">
        <v>11.8</v>
      </c>
      <c r="BA9">
        <v>13</v>
      </c>
      <c r="BB9">
        <v>3.5</v>
      </c>
      <c r="BC9">
        <v>60.4</v>
      </c>
      <c r="BD9">
        <v>5.0999999999999996</v>
      </c>
      <c r="BE9">
        <v>22.4</v>
      </c>
      <c r="BF9">
        <v>0</v>
      </c>
      <c r="BG9">
        <v>2.4</v>
      </c>
      <c r="BH9">
        <v>10.8</v>
      </c>
      <c r="BI9">
        <v>1.4</v>
      </c>
    </row>
    <row r="10" spans="1:61" x14ac:dyDescent="0.2">
      <c r="A10">
        <v>37</v>
      </c>
      <c r="B10">
        <v>6001400900</v>
      </c>
      <c r="C10">
        <v>0.16250149999999999</v>
      </c>
      <c r="D10">
        <v>1.3953</v>
      </c>
      <c r="E10">
        <v>1.8956</v>
      </c>
      <c r="F10">
        <v>0.87819999999999998</v>
      </c>
      <c r="G10">
        <v>1.7994000000000001</v>
      </c>
      <c r="H10">
        <v>5.9684999999999997</v>
      </c>
      <c r="I10">
        <v>11.1</v>
      </c>
      <c r="J10">
        <v>10.199999999999999</v>
      </c>
      <c r="K10">
        <v>12.1</v>
      </c>
      <c r="L10">
        <v>2302</v>
      </c>
      <c r="M10">
        <v>37.839466860000002</v>
      </c>
      <c r="N10">
        <v>-122.2802437</v>
      </c>
      <c r="O10">
        <v>34.018285626061903</v>
      </c>
      <c r="P10">
        <v>2.9592332999999998E-2</v>
      </c>
      <c r="Q10">
        <v>8.6979437700000002</v>
      </c>
      <c r="R10">
        <v>34.28165241</v>
      </c>
      <c r="S10" s="1">
        <v>70.599582896249103</v>
      </c>
      <c r="T10">
        <v>0</v>
      </c>
      <c r="U10">
        <v>410.9216528</v>
      </c>
      <c r="V10">
        <v>378.29</v>
      </c>
      <c r="W10">
        <v>39.15</v>
      </c>
      <c r="X10">
        <v>97.9</v>
      </c>
      <c r="Y10">
        <v>2.5049999999999999</v>
      </c>
      <c r="Z10">
        <v>10</v>
      </c>
      <c r="AA10">
        <v>0.2</v>
      </c>
      <c r="AB10">
        <v>44.1782665538896</v>
      </c>
      <c r="AC10">
        <v>2262</v>
      </c>
      <c r="AD10">
        <v>1141</v>
      </c>
      <c r="AE10">
        <v>1025</v>
      </c>
      <c r="AF10">
        <v>358</v>
      </c>
      <c r="AG10">
        <v>62</v>
      </c>
      <c r="AH10">
        <v>38707</v>
      </c>
      <c r="AI10">
        <v>175</v>
      </c>
      <c r="AJ10">
        <v>223</v>
      </c>
      <c r="AK10">
        <v>410</v>
      </c>
      <c r="AL10">
        <v>307</v>
      </c>
      <c r="AM10">
        <v>94</v>
      </c>
      <c r="AN10">
        <v>1363</v>
      </c>
      <c r="AO10">
        <v>100</v>
      </c>
      <c r="AP10">
        <v>111</v>
      </c>
      <c r="AQ10">
        <v>0</v>
      </c>
      <c r="AR10">
        <v>61</v>
      </c>
      <c r="AS10">
        <v>103</v>
      </c>
      <c r="AT10">
        <v>0</v>
      </c>
      <c r="AU10">
        <v>16.100000000000001</v>
      </c>
      <c r="AV10">
        <v>4.3</v>
      </c>
      <c r="AW10">
        <v>38707</v>
      </c>
      <c r="AX10">
        <v>10.199999999999999</v>
      </c>
      <c r="AY10">
        <v>9.9</v>
      </c>
      <c r="AZ10">
        <v>18.100000000000001</v>
      </c>
      <c r="BA10">
        <v>13.6</v>
      </c>
      <c r="BB10">
        <v>9.1999999999999993</v>
      </c>
      <c r="BC10">
        <v>60.3</v>
      </c>
      <c r="BD10">
        <v>4.7</v>
      </c>
      <c r="BE10">
        <v>9.6999999999999993</v>
      </c>
      <c r="BF10">
        <v>0</v>
      </c>
      <c r="BG10">
        <v>6</v>
      </c>
      <c r="BH10">
        <v>10</v>
      </c>
      <c r="BI10">
        <v>0</v>
      </c>
    </row>
    <row r="11" spans="1:61" x14ac:dyDescent="0.2">
      <c r="A11">
        <v>38</v>
      </c>
      <c r="B11">
        <v>6001401000</v>
      </c>
      <c r="C11">
        <v>0.44287789999999999</v>
      </c>
      <c r="D11">
        <v>2.2014</v>
      </c>
      <c r="E11">
        <v>1.8695999999999999</v>
      </c>
      <c r="F11">
        <v>0.91849999999999998</v>
      </c>
      <c r="G11">
        <v>2.3191999999999999</v>
      </c>
      <c r="H11">
        <v>7.3086000000000002</v>
      </c>
      <c r="I11">
        <v>12.4</v>
      </c>
      <c r="J11">
        <v>11.5</v>
      </c>
      <c r="K11">
        <v>13.3</v>
      </c>
      <c r="L11">
        <v>5678</v>
      </c>
      <c r="M11">
        <v>37.831217080000002</v>
      </c>
      <c r="N11">
        <v>-122.2719625</v>
      </c>
      <c r="O11">
        <v>41.808593352865401</v>
      </c>
      <c r="P11">
        <v>2.9592332999999998E-2</v>
      </c>
      <c r="Q11">
        <v>8.6979437700000002</v>
      </c>
      <c r="R11">
        <v>52.178000920000002</v>
      </c>
      <c r="S11" s="1">
        <v>70.599582896249103</v>
      </c>
      <c r="T11">
        <v>0</v>
      </c>
      <c r="U11">
        <v>392.00938230000003</v>
      </c>
      <c r="V11">
        <v>1720.02</v>
      </c>
      <c r="W11">
        <v>17.350000000000001</v>
      </c>
      <c r="X11">
        <v>119.3</v>
      </c>
      <c r="Y11">
        <v>0.73499999999999999</v>
      </c>
      <c r="Z11">
        <v>10</v>
      </c>
      <c r="AA11">
        <v>0.2</v>
      </c>
      <c r="AB11">
        <v>49.775223807899998</v>
      </c>
      <c r="AC11">
        <v>6193</v>
      </c>
      <c r="AD11">
        <v>2729</v>
      </c>
      <c r="AE11">
        <v>2619</v>
      </c>
      <c r="AF11">
        <v>1466</v>
      </c>
      <c r="AG11">
        <v>333</v>
      </c>
      <c r="AH11">
        <v>31158</v>
      </c>
      <c r="AI11">
        <v>600</v>
      </c>
      <c r="AJ11">
        <v>482</v>
      </c>
      <c r="AK11">
        <v>820</v>
      </c>
      <c r="AL11">
        <v>1064</v>
      </c>
      <c r="AM11">
        <v>310</v>
      </c>
      <c r="AN11">
        <v>4279</v>
      </c>
      <c r="AO11">
        <v>236</v>
      </c>
      <c r="AP11">
        <v>164</v>
      </c>
      <c r="AQ11">
        <v>0</v>
      </c>
      <c r="AR11">
        <v>70</v>
      </c>
      <c r="AS11">
        <v>659</v>
      </c>
      <c r="AT11">
        <v>38</v>
      </c>
      <c r="AU11">
        <v>23.7</v>
      </c>
      <c r="AV11">
        <v>8.4</v>
      </c>
      <c r="AW11">
        <v>31158</v>
      </c>
      <c r="AX11">
        <v>13.4</v>
      </c>
      <c r="AY11">
        <v>7.8</v>
      </c>
      <c r="AZ11">
        <v>13.2</v>
      </c>
      <c r="BA11">
        <v>17.2</v>
      </c>
      <c r="BB11">
        <v>11.8</v>
      </c>
      <c r="BC11">
        <v>69.099999999999994</v>
      </c>
      <c r="BD11">
        <v>3.9</v>
      </c>
      <c r="BE11">
        <v>6</v>
      </c>
      <c r="BF11">
        <v>0</v>
      </c>
      <c r="BG11">
        <v>2.7</v>
      </c>
      <c r="BH11">
        <v>25.2</v>
      </c>
      <c r="BI11">
        <v>0.6</v>
      </c>
    </row>
    <row r="12" spans="1:61" x14ac:dyDescent="0.2">
      <c r="A12">
        <v>39</v>
      </c>
      <c r="B12">
        <v>6001401100</v>
      </c>
      <c r="C12">
        <v>0.34103349999999999</v>
      </c>
      <c r="D12">
        <v>1.5503</v>
      </c>
      <c r="E12">
        <v>0.67420000000000002</v>
      </c>
      <c r="F12">
        <v>0.66180000000000005</v>
      </c>
      <c r="G12">
        <v>2.8138000000000001</v>
      </c>
      <c r="H12">
        <v>5.7000999999999999</v>
      </c>
      <c r="I12">
        <v>8.1</v>
      </c>
      <c r="J12">
        <v>7.4</v>
      </c>
      <c r="K12">
        <v>9.1</v>
      </c>
      <c r="L12">
        <v>4156</v>
      </c>
      <c r="M12">
        <v>37.830483639999997</v>
      </c>
      <c r="N12">
        <v>-122.2638645</v>
      </c>
      <c r="O12">
        <v>29.499981059143199</v>
      </c>
      <c r="P12">
        <v>2.9592332999999998E-2</v>
      </c>
      <c r="Q12">
        <v>8.6979437700000002</v>
      </c>
      <c r="R12">
        <v>50.621593859999997</v>
      </c>
      <c r="S12" s="1">
        <v>70.599582896249103</v>
      </c>
      <c r="T12">
        <v>0</v>
      </c>
      <c r="U12">
        <v>394.91283140000002</v>
      </c>
      <c r="V12">
        <v>1537.35</v>
      </c>
      <c r="W12">
        <v>7.4</v>
      </c>
      <c r="X12">
        <v>93.3</v>
      </c>
      <c r="Y12">
        <v>0.01</v>
      </c>
      <c r="Z12">
        <v>0</v>
      </c>
      <c r="AA12">
        <v>0</v>
      </c>
      <c r="AB12">
        <v>36.2428414103777</v>
      </c>
      <c r="AC12">
        <v>4138</v>
      </c>
      <c r="AD12">
        <v>2079</v>
      </c>
      <c r="AE12">
        <v>2032</v>
      </c>
      <c r="AF12">
        <v>667</v>
      </c>
      <c r="AG12">
        <v>306</v>
      </c>
      <c r="AH12">
        <v>44590</v>
      </c>
      <c r="AI12">
        <v>124</v>
      </c>
      <c r="AJ12">
        <v>310</v>
      </c>
      <c r="AK12">
        <v>264</v>
      </c>
      <c r="AL12">
        <v>310</v>
      </c>
      <c r="AM12">
        <v>102</v>
      </c>
      <c r="AN12">
        <v>2008</v>
      </c>
      <c r="AO12">
        <v>132</v>
      </c>
      <c r="AP12">
        <v>431</v>
      </c>
      <c r="AQ12">
        <v>0</v>
      </c>
      <c r="AR12">
        <v>56</v>
      </c>
      <c r="AS12">
        <v>396</v>
      </c>
      <c r="AT12">
        <v>95</v>
      </c>
      <c r="AU12">
        <v>16.100000000000001</v>
      </c>
      <c r="AV12">
        <v>9.6</v>
      </c>
      <c r="AW12">
        <v>44590</v>
      </c>
      <c r="AX12">
        <v>3.5</v>
      </c>
      <c r="AY12">
        <v>7.5</v>
      </c>
      <c r="AZ12">
        <v>6.4</v>
      </c>
      <c r="BA12">
        <v>7.5</v>
      </c>
      <c r="BB12">
        <v>5</v>
      </c>
      <c r="BC12">
        <v>48.5</v>
      </c>
      <c r="BD12">
        <v>3.3</v>
      </c>
      <c r="BE12">
        <v>20.7</v>
      </c>
      <c r="BF12">
        <v>0</v>
      </c>
      <c r="BG12">
        <v>2.8</v>
      </c>
      <c r="BH12">
        <v>19.5</v>
      </c>
      <c r="BI12">
        <v>2.2999999999999998</v>
      </c>
    </row>
    <row r="13" spans="1:61" x14ac:dyDescent="0.2">
      <c r="A13">
        <v>40</v>
      </c>
      <c r="B13">
        <v>6001401200</v>
      </c>
      <c r="C13">
        <v>0.25709609999999999</v>
      </c>
      <c r="D13">
        <v>1.3688</v>
      </c>
      <c r="E13">
        <v>1.0972</v>
      </c>
      <c r="F13">
        <v>0.48060000000000003</v>
      </c>
      <c r="G13">
        <v>2.2736999999999998</v>
      </c>
      <c r="H13">
        <v>5.2202999999999999</v>
      </c>
      <c r="I13">
        <v>8.3000000000000007</v>
      </c>
      <c r="J13">
        <v>7.4</v>
      </c>
      <c r="K13">
        <v>9.3000000000000007</v>
      </c>
      <c r="L13">
        <v>2416</v>
      </c>
      <c r="M13">
        <v>37.830597849999997</v>
      </c>
      <c r="N13">
        <v>-122.2579071</v>
      </c>
      <c r="O13">
        <v>18.034181930928099</v>
      </c>
      <c r="P13">
        <v>2.9592332999999998E-2</v>
      </c>
      <c r="Q13">
        <v>8.6979437700000002</v>
      </c>
      <c r="R13">
        <v>50.639614709999996</v>
      </c>
      <c r="S13" s="1">
        <v>70.599582896249103</v>
      </c>
      <c r="T13">
        <v>0</v>
      </c>
      <c r="U13">
        <v>399.33139729999999</v>
      </c>
      <c r="V13">
        <v>758.13</v>
      </c>
      <c r="W13">
        <v>4.5</v>
      </c>
      <c r="X13">
        <v>76.05</v>
      </c>
      <c r="Y13">
        <v>0</v>
      </c>
      <c r="Z13">
        <v>0</v>
      </c>
      <c r="AA13">
        <v>0</v>
      </c>
      <c r="AB13">
        <v>32.057014536858702</v>
      </c>
      <c r="AC13">
        <v>2614</v>
      </c>
      <c r="AD13">
        <v>1254</v>
      </c>
      <c r="AE13">
        <v>1231</v>
      </c>
      <c r="AF13">
        <v>208</v>
      </c>
      <c r="AG13">
        <v>203</v>
      </c>
      <c r="AH13">
        <v>53330</v>
      </c>
      <c r="AI13">
        <v>133</v>
      </c>
      <c r="AJ13">
        <v>221</v>
      </c>
      <c r="AK13">
        <v>372</v>
      </c>
      <c r="AL13">
        <v>237</v>
      </c>
      <c r="AM13">
        <v>78</v>
      </c>
      <c r="AN13">
        <v>1128</v>
      </c>
      <c r="AO13">
        <v>43</v>
      </c>
      <c r="AP13">
        <v>169</v>
      </c>
      <c r="AQ13">
        <v>0</v>
      </c>
      <c r="AR13">
        <v>12</v>
      </c>
      <c r="AS13">
        <v>163</v>
      </c>
      <c r="AT13">
        <v>21</v>
      </c>
      <c r="AU13">
        <v>8</v>
      </c>
      <c r="AV13">
        <v>10.7</v>
      </c>
      <c r="AW13">
        <v>53330</v>
      </c>
      <c r="AX13">
        <v>6.3</v>
      </c>
      <c r="AY13">
        <v>8.5</v>
      </c>
      <c r="AZ13">
        <v>14.2</v>
      </c>
      <c r="BA13">
        <v>9.1999999999999993</v>
      </c>
      <c r="BB13">
        <v>6.3</v>
      </c>
      <c r="BC13">
        <v>43.2</v>
      </c>
      <c r="BD13">
        <v>1.7</v>
      </c>
      <c r="BE13">
        <v>13.5</v>
      </c>
      <c r="BF13">
        <v>0</v>
      </c>
      <c r="BG13">
        <v>1</v>
      </c>
      <c r="BH13">
        <v>13.2</v>
      </c>
      <c r="BI13">
        <v>0.8</v>
      </c>
    </row>
    <row r="14" spans="1:61" x14ac:dyDescent="0.2">
      <c r="A14">
        <v>7241</v>
      </c>
      <c r="B14">
        <v>6001401300</v>
      </c>
      <c r="C14">
        <v>0.33145239999999998</v>
      </c>
      <c r="D14">
        <v>2.7185000000000001</v>
      </c>
      <c r="E14">
        <v>1.7354000000000001</v>
      </c>
      <c r="F14">
        <v>1.1648000000000001</v>
      </c>
      <c r="G14">
        <v>3.5834999999999999</v>
      </c>
      <c r="H14">
        <v>9.2020999999999997</v>
      </c>
      <c r="I14">
        <v>14.4</v>
      </c>
      <c r="J14">
        <v>13.5</v>
      </c>
      <c r="K14">
        <v>15.3</v>
      </c>
      <c r="L14">
        <v>3528</v>
      </c>
      <c r="M14">
        <v>37.818099869999998</v>
      </c>
      <c r="N14">
        <v>-122.2667132</v>
      </c>
      <c r="O14">
        <v>36.692315187967601</v>
      </c>
      <c r="P14">
        <v>2.9592332999999998E-2</v>
      </c>
      <c r="Q14">
        <v>8.6979437700000002</v>
      </c>
      <c r="R14">
        <v>54.34</v>
      </c>
      <c r="S14" s="1">
        <v>70.599582896249103</v>
      </c>
      <c r="T14">
        <v>0</v>
      </c>
      <c r="U14">
        <v>362.47877990000001</v>
      </c>
      <c r="V14">
        <v>1341.83</v>
      </c>
      <c r="W14">
        <v>30.7</v>
      </c>
      <c r="X14">
        <v>180.35</v>
      </c>
      <c r="Y14">
        <v>0.15</v>
      </c>
      <c r="Z14">
        <v>11</v>
      </c>
      <c r="AA14">
        <v>0</v>
      </c>
      <c r="AB14">
        <v>47.381396537630799</v>
      </c>
      <c r="AC14">
        <v>3976</v>
      </c>
      <c r="AD14">
        <v>1809</v>
      </c>
      <c r="AE14">
        <v>1705</v>
      </c>
      <c r="AF14">
        <v>1185</v>
      </c>
      <c r="AG14">
        <v>360</v>
      </c>
      <c r="AH14">
        <v>32350</v>
      </c>
      <c r="AI14">
        <v>582</v>
      </c>
      <c r="AJ14">
        <v>596</v>
      </c>
      <c r="AK14">
        <v>218</v>
      </c>
      <c r="AL14">
        <v>669</v>
      </c>
      <c r="AM14">
        <v>47</v>
      </c>
      <c r="AN14">
        <v>2689</v>
      </c>
      <c r="AO14">
        <v>371</v>
      </c>
      <c r="AP14">
        <v>1211</v>
      </c>
      <c r="AQ14">
        <v>0</v>
      </c>
      <c r="AR14">
        <v>168</v>
      </c>
      <c r="AS14">
        <v>634</v>
      </c>
      <c r="AT14">
        <v>716</v>
      </c>
      <c r="AU14">
        <v>32.299999999999997</v>
      </c>
      <c r="AV14">
        <v>14.2</v>
      </c>
      <c r="AW14">
        <v>32350</v>
      </c>
      <c r="AX14">
        <v>16.5</v>
      </c>
      <c r="AY14">
        <v>15</v>
      </c>
      <c r="AZ14">
        <v>5.5</v>
      </c>
      <c r="BA14">
        <v>18.2</v>
      </c>
      <c r="BB14">
        <v>2.8</v>
      </c>
      <c r="BC14">
        <v>67.599999999999994</v>
      </c>
      <c r="BD14">
        <v>9.5</v>
      </c>
      <c r="BE14">
        <v>66.900000000000006</v>
      </c>
      <c r="BF14">
        <v>0</v>
      </c>
      <c r="BG14">
        <v>9.9</v>
      </c>
      <c r="BH14">
        <v>37.200000000000003</v>
      </c>
      <c r="BI14">
        <v>18</v>
      </c>
    </row>
    <row r="15" spans="1:61" x14ac:dyDescent="0.2">
      <c r="A15">
        <v>7242</v>
      </c>
      <c r="B15">
        <v>6001401400</v>
      </c>
      <c r="C15">
        <v>0.29275839999999997</v>
      </c>
      <c r="D15">
        <v>3.1688000000000001</v>
      </c>
      <c r="E15">
        <v>2.2517</v>
      </c>
      <c r="F15">
        <v>1.3311999999999999</v>
      </c>
      <c r="G15">
        <v>3.0796999999999999</v>
      </c>
      <c r="H15">
        <v>9.8314000000000004</v>
      </c>
      <c r="I15">
        <v>16.399999999999999</v>
      </c>
      <c r="J15">
        <v>15.5</v>
      </c>
      <c r="K15">
        <v>17.2</v>
      </c>
      <c r="L15">
        <v>4314</v>
      </c>
      <c r="M15">
        <v>37.82073887</v>
      </c>
      <c r="N15">
        <v>-122.2733758</v>
      </c>
      <c r="O15">
        <v>46.922784132650399</v>
      </c>
      <c r="P15">
        <v>2.9592332999999998E-2</v>
      </c>
      <c r="Q15">
        <v>8.6979437700000002</v>
      </c>
      <c r="R15">
        <v>56.118295930000002</v>
      </c>
      <c r="S15" s="1">
        <v>70.599582896249103</v>
      </c>
      <c r="T15">
        <v>0</v>
      </c>
      <c r="U15">
        <v>364.56035379999997</v>
      </c>
      <c r="V15">
        <v>1639.88</v>
      </c>
      <c r="W15">
        <v>55.35</v>
      </c>
      <c r="X15">
        <v>153.69999999999999</v>
      </c>
      <c r="Y15">
        <v>0.20499999999999999</v>
      </c>
      <c r="Z15">
        <v>11</v>
      </c>
      <c r="AA15">
        <v>0.7</v>
      </c>
      <c r="AB15">
        <v>50.318959339680198</v>
      </c>
      <c r="AC15">
        <v>4108</v>
      </c>
      <c r="AD15">
        <v>1727</v>
      </c>
      <c r="AE15">
        <v>1544</v>
      </c>
      <c r="AF15">
        <v>1742</v>
      </c>
      <c r="AG15">
        <v>234</v>
      </c>
      <c r="AH15">
        <v>16392</v>
      </c>
      <c r="AI15">
        <v>566</v>
      </c>
      <c r="AJ15">
        <v>343</v>
      </c>
      <c r="AK15">
        <v>869</v>
      </c>
      <c r="AL15">
        <v>850</v>
      </c>
      <c r="AM15">
        <v>181</v>
      </c>
      <c r="AN15">
        <v>3417</v>
      </c>
      <c r="AO15">
        <v>376</v>
      </c>
      <c r="AP15">
        <v>193</v>
      </c>
      <c r="AQ15">
        <v>0</v>
      </c>
      <c r="AR15">
        <v>114</v>
      </c>
      <c r="AS15">
        <v>572</v>
      </c>
      <c r="AT15">
        <v>267</v>
      </c>
      <c r="AU15">
        <v>42.9</v>
      </c>
      <c r="AV15">
        <v>11.7</v>
      </c>
      <c r="AW15">
        <v>16392</v>
      </c>
      <c r="AX15">
        <v>19.7</v>
      </c>
      <c r="AY15">
        <v>8.3000000000000007</v>
      </c>
      <c r="AZ15">
        <v>21.2</v>
      </c>
      <c r="BA15">
        <v>20.7</v>
      </c>
      <c r="BB15">
        <v>11.7</v>
      </c>
      <c r="BC15">
        <v>83.2</v>
      </c>
      <c r="BD15">
        <v>9.5</v>
      </c>
      <c r="BE15">
        <v>11.2</v>
      </c>
      <c r="BF15">
        <v>0</v>
      </c>
      <c r="BG15">
        <v>7.4</v>
      </c>
      <c r="BH15">
        <v>37</v>
      </c>
      <c r="BI15">
        <v>6.5</v>
      </c>
    </row>
    <row r="16" spans="1:61" x14ac:dyDescent="0.2">
      <c r="A16">
        <v>41</v>
      </c>
      <c r="B16">
        <v>6001401500</v>
      </c>
      <c r="C16">
        <v>0.1806953</v>
      </c>
      <c r="D16">
        <v>2.5139999999999998</v>
      </c>
      <c r="E16">
        <v>2.125</v>
      </c>
      <c r="F16">
        <v>0.92230000000000001</v>
      </c>
      <c r="G16">
        <v>2.3144</v>
      </c>
      <c r="H16">
        <v>7.8757999999999999</v>
      </c>
      <c r="I16">
        <v>12.5</v>
      </c>
      <c r="J16">
        <v>11.4</v>
      </c>
      <c r="K16">
        <v>13.8</v>
      </c>
      <c r="L16">
        <v>2630</v>
      </c>
      <c r="M16">
        <v>37.822923189999997</v>
      </c>
      <c r="N16">
        <v>-122.2806358</v>
      </c>
      <c r="O16">
        <v>44.6787551154993</v>
      </c>
      <c r="P16">
        <v>2.9592332999999998E-2</v>
      </c>
      <c r="Q16">
        <v>8.6979437700000002</v>
      </c>
      <c r="R16">
        <v>76.11</v>
      </c>
      <c r="S16" s="1">
        <v>70.599582896249103</v>
      </c>
      <c r="T16">
        <v>0</v>
      </c>
      <c r="U16">
        <v>362.538479</v>
      </c>
      <c r="V16">
        <v>916.65</v>
      </c>
      <c r="W16">
        <v>85.45</v>
      </c>
      <c r="X16">
        <v>136.75</v>
      </c>
      <c r="Y16">
        <v>0.745</v>
      </c>
      <c r="Z16">
        <v>10</v>
      </c>
      <c r="AA16">
        <v>5.5</v>
      </c>
      <c r="AB16">
        <v>53.315827794656499</v>
      </c>
      <c r="AC16">
        <v>2605</v>
      </c>
      <c r="AD16">
        <v>1193</v>
      </c>
      <c r="AE16">
        <v>1023</v>
      </c>
      <c r="AF16">
        <v>652</v>
      </c>
      <c r="AG16">
        <v>200</v>
      </c>
      <c r="AH16">
        <v>29530</v>
      </c>
      <c r="AI16">
        <v>279</v>
      </c>
      <c r="AJ16">
        <v>347</v>
      </c>
      <c r="AK16">
        <v>247</v>
      </c>
      <c r="AL16">
        <v>581</v>
      </c>
      <c r="AM16">
        <v>91</v>
      </c>
      <c r="AN16">
        <v>1648</v>
      </c>
      <c r="AO16">
        <v>123</v>
      </c>
      <c r="AP16">
        <v>407</v>
      </c>
      <c r="AQ16">
        <v>0</v>
      </c>
      <c r="AR16">
        <v>56</v>
      </c>
      <c r="AS16">
        <v>329</v>
      </c>
      <c r="AT16">
        <v>0</v>
      </c>
      <c r="AU16">
        <v>25</v>
      </c>
      <c r="AV16">
        <v>12</v>
      </c>
      <c r="AW16">
        <v>29530</v>
      </c>
      <c r="AX16">
        <v>13.1</v>
      </c>
      <c r="AY16">
        <v>13.3</v>
      </c>
      <c r="AZ16">
        <v>9.5</v>
      </c>
      <c r="BA16">
        <v>22.3</v>
      </c>
      <c r="BB16">
        <v>8.9</v>
      </c>
      <c r="BC16">
        <v>63.3</v>
      </c>
      <c r="BD16">
        <v>4.9000000000000004</v>
      </c>
      <c r="BE16">
        <v>34.1</v>
      </c>
      <c r="BF16">
        <v>0</v>
      </c>
      <c r="BG16">
        <v>5.5</v>
      </c>
      <c r="BH16">
        <v>32.200000000000003</v>
      </c>
      <c r="BI16">
        <v>0</v>
      </c>
    </row>
    <row r="17" spans="1:61" x14ac:dyDescent="0.2">
      <c r="A17">
        <v>42</v>
      </c>
      <c r="B17">
        <v>6001401600</v>
      </c>
      <c r="C17">
        <v>0.2455871</v>
      </c>
      <c r="D17">
        <v>2.2755999999999998</v>
      </c>
      <c r="E17">
        <v>2.4748999999999999</v>
      </c>
      <c r="F17">
        <v>1.3532</v>
      </c>
      <c r="G17">
        <v>3.2957000000000001</v>
      </c>
      <c r="H17">
        <v>9.3994</v>
      </c>
      <c r="I17">
        <v>12.3</v>
      </c>
      <c r="J17">
        <v>11.1</v>
      </c>
      <c r="K17">
        <v>13.4</v>
      </c>
      <c r="L17">
        <v>2163</v>
      </c>
      <c r="M17">
        <v>37.81737158</v>
      </c>
      <c r="N17">
        <v>-122.2814826</v>
      </c>
      <c r="O17">
        <v>41.350519398459099</v>
      </c>
      <c r="P17">
        <v>2.9592332999999998E-2</v>
      </c>
      <c r="Q17">
        <v>8.6979437700000002</v>
      </c>
      <c r="R17">
        <v>73.417363390000006</v>
      </c>
      <c r="S17" s="1">
        <v>70.599582896249103</v>
      </c>
      <c r="T17">
        <v>0</v>
      </c>
      <c r="U17">
        <v>350.01429880000001</v>
      </c>
      <c r="V17">
        <v>385.52</v>
      </c>
      <c r="W17">
        <v>95.8</v>
      </c>
      <c r="X17">
        <v>159.85</v>
      </c>
      <c r="Y17">
        <v>0.4</v>
      </c>
      <c r="Z17">
        <v>10</v>
      </c>
      <c r="AA17">
        <v>5.5</v>
      </c>
      <c r="AB17">
        <v>48.432805842296801</v>
      </c>
      <c r="AC17">
        <v>2173</v>
      </c>
      <c r="AD17">
        <v>865</v>
      </c>
      <c r="AE17">
        <v>781</v>
      </c>
      <c r="AF17">
        <v>627</v>
      </c>
      <c r="AG17">
        <v>67</v>
      </c>
      <c r="AH17">
        <v>21532</v>
      </c>
      <c r="AI17">
        <v>212</v>
      </c>
      <c r="AJ17">
        <v>109</v>
      </c>
      <c r="AK17">
        <v>544</v>
      </c>
      <c r="AL17">
        <v>442</v>
      </c>
      <c r="AM17">
        <v>130</v>
      </c>
      <c r="AN17">
        <v>1619</v>
      </c>
      <c r="AO17">
        <v>283</v>
      </c>
      <c r="AP17">
        <v>160</v>
      </c>
      <c r="AQ17">
        <v>0</v>
      </c>
      <c r="AR17">
        <v>99</v>
      </c>
      <c r="AS17">
        <v>231</v>
      </c>
      <c r="AT17">
        <v>63</v>
      </c>
      <c r="AU17">
        <v>28.9</v>
      </c>
      <c r="AV17">
        <v>5.7</v>
      </c>
      <c r="AW17">
        <v>21532</v>
      </c>
      <c r="AX17">
        <v>14.3</v>
      </c>
      <c r="AY17">
        <v>5</v>
      </c>
      <c r="AZ17">
        <v>25</v>
      </c>
      <c r="BA17">
        <v>20.3</v>
      </c>
      <c r="BB17">
        <v>16.600000000000001</v>
      </c>
      <c r="BC17">
        <v>74.5</v>
      </c>
      <c r="BD17">
        <v>14.1</v>
      </c>
      <c r="BE17">
        <v>18.5</v>
      </c>
      <c r="BF17">
        <v>0</v>
      </c>
      <c r="BG17">
        <v>12.7</v>
      </c>
      <c r="BH17">
        <v>29.6</v>
      </c>
      <c r="BI17">
        <v>2.9</v>
      </c>
    </row>
    <row r="18" spans="1:61" x14ac:dyDescent="0.2">
      <c r="A18">
        <v>43</v>
      </c>
      <c r="B18">
        <v>6001401700</v>
      </c>
      <c r="C18">
        <v>2.2180417000000001</v>
      </c>
      <c r="D18">
        <v>1.8561000000000001</v>
      </c>
      <c r="E18">
        <v>1.7097</v>
      </c>
      <c r="F18">
        <v>0.87329999999999997</v>
      </c>
      <c r="G18">
        <v>3.1225000000000001</v>
      </c>
      <c r="H18">
        <v>7.5616000000000003</v>
      </c>
      <c r="I18">
        <v>10.7</v>
      </c>
      <c r="J18">
        <v>9.9</v>
      </c>
      <c r="K18">
        <v>11.6</v>
      </c>
      <c r="L18">
        <v>2667</v>
      </c>
      <c r="M18">
        <v>37.821126990000003</v>
      </c>
      <c r="N18">
        <v>-122.3138637</v>
      </c>
      <c r="O18">
        <v>46.225486667229497</v>
      </c>
      <c r="P18">
        <v>2.9592332999999998E-2</v>
      </c>
      <c r="Q18">
        <v>8.6979437700000002</v>
      </c>
      <c r="R18">
        <v>75.685651629999995</v>
      </c>
      <c r="S18" s="1">
        <v>70.599582896249103</v>
      </c>
      <c r="T18">
        <v>0</v>
      </c>
      <c r="U18">
        <v>342.7641759</v>
      </c>
      <c r="V18">
        <v>2080.5300000000002</v>
      </c>
      <c r="W18">
        <v>323.75</v>
      </c>
      <c r="X18">
        <v>335.35</v>
      </c>
      <c r="Y18">
        <v>5.08</v>
      </c>
      <c r="Z18">
        <v>10</v>
      </c>
      <c r="AA18">
        <v>14.7</v>
      </c>
      <c r="AB18">
        <v>58.2323143094331</v>
      </c>
      <c r="AC18">
        <v>2679</v>
      </c>
      <c r="AD18">
        <v>1299</v>
      </c>
      <c r="AE18">
        <v>1231</v>
      </c>
      <c r="AF18">
        <v>614</v>
      </c>
      <c r="AG18">
        <v>110</v>
      </c>
      <c r="AH18">
        <v>41473</v>
      </c>
      <c r="AI18">
        <v>254</v>
      </c>
      <c r="AJ18">
        <v>204</v>
      </c>
      <c r="AK18">
        <v>506</v>
      </c>
      <c r="AL18">
        <v>344</v>
      </c>
      <c r="AM18">
        <v>109</v>
      </c>
      <c r="AN18">
        <v>1828</v>
      </c>
      <c r="AO18">
        <v>83</v>
      </c>
      <c r="AP18">
        <v>463</v>
      </c>
      <c r="AQ18">
        <v>0</v>
      </c>
      <c r="AR18">
        <v>119</v>
      </c>
      <c r="AS18">
        <v>112</v>
      </c>
      <c r="AT18">
        <v>83</v>
      </c>
      <c r="AU18">
        <v>23</v>
      </c>
      <c r="AV18">
        <v>7</v>
      </c>
      <c r="AW18">
        <v>41473</v>
      </c>
      <c r="AX18">
        <v>12.7</v>
      </c>
      <c r="AY18">
        <v>7.6</v>
      </c>
      <c r="AZ18">
        <v>18.899999999999999</v>
      </c>
      <c r="BA18">
        <v>12.9</v>
      </c>
      <c r="BB18">
        <v>8.9</v>
      </c>
      <c r="BC18">
        <v>68.2</v>
      </c>
      <c r="BD18">
        <v>3.4</v>
      </c>
      <c r="BE18">
        <v>35.6</v>
      </c>
      <c r="BF18">
        <v>0</v>
      </c>
      <c r="BG18">
        <v>9.6999999999999993</v>
      </c>
      <c r="BH18">
        <v>9.1</v>
      </c>
      <c r="BI18">
        <v>3.1</v>
      </c>
    </row>
    <row r="19" spans="1:61" x14ac:dyDescent="0.2">
      <c r="A19">
        <v>44</v>
      </c>
      <c r="B19">
        <v>6001401800</v>
      </c>
      <c r="C19">
        <v>0.11530319999999999</v>
      </c>
      <c r="D19">
        <v>3.0470999999999999</v>
      </c>
      <c r="E19">
        <v>2.3921000000000001</v>
      </c>
      <c r="F19">
        <v>1.1345000000000001</v>
      </c>
      <c r="G19">
        <v>2.7031999999999998</v>
      </c>
      <c r="H19">
        <v>9.2768999999999995</v>
      </c>
      <c r="I19">
        <v>14.7</v>
      </c>
      <c r="J19">
        <v>13.3</v>
      </c>
      <c r="K19">
        <v>16.2</v>
      </c>
      <c r="L19">
        <v>1703</v>
      </c>
      <c r="M19">
        <v>37.809531999999997</v>
      </c>
      <c r="N19">
        <v>-122.298236</v>
      </c>
      <c r="O19">
        <v>47.537801860666598</v>
      </c>
      <c r="P19">
        <v>2.9592332999999998E-2</v>
      </c>
      <c r="Q19">
        <v>8.6979437700000002</v>
      </c>
      <c r="R19">
        <v>76.11</v>
      </c>
      <c r="S19" s="1">
        <v>70.599582896249103</v>
      </c>
      <c r="T19">
        <v>0</v>
      </c>
      <c r="U19">
        <v>330.97532260000003</v>
      </c>
      <c r="V19">
        <v>180.13</v>
      </c>
      <c r="W19">
        <v>87.45</v>
      </c>
      <c r="X19">
        <v>70.3</v>
      </c>
      <c r="Y19">
        <v>2.69</v>
      </c>
      <c r="Z19">
        <v>10</v>
      </c>
      <c r="AA19">
        <v>10.5</v>
      </c>
      <c r="AB19">
        <v>48.992046688933002</v>
      </c>
      <c r="AC19">
        <v>1866</v>
      </c>
      <c r="AD19">
        <v>782</v>
      </c>
      <c r="AE19">
        <v>731</v>
      </c>
      <c r="AF19">
        <v>749</v>
      </c>
      <c r="AG19">
        <v>150</v>
      </c>
      <c r="AH19">
        <v>21779</v>
      </c>
      <c r="AI19">
        <v>190</v>
      </c>
      <c r="AJ19">
        <v>123</v>
      </c>
      <c r="AK19">
        <v>425</v>
      </c>
      <c r="AL19">
        <v>280</v>
      </c>
      <c r="AM19">
        <v>166</v>
      </c>
      <c r="AN19">
        <v>1356</v>
      </c>
      <c r="AO19">
        <v>127</v>
      </c>
      <c r="AP19">
        <v>137</v>
      </c>
      <c r="AQ19">
        <v>0</v>
      </c>
      <c r="AR19">
        <v>53</v>
      </c>
      <c r="AS19">
        <v>250</v>
      </c>
      <c r="AT19">
        <v>5</v>
      </c>
      <c r="AU19">
        <v>40.1</v>
      </c>
      <c r="AV19">
        <v>14.9</v>
      </c>
      <c r="AW19">
        <v>21779</v>
      </c>
      <c r="AX19">
        <v>15.8</v>
      </c>
      <c r="AY19">
        <v>6.6</v>
      </c>
      <c r="AZ19">
        <v>22.8</v>
      </c>
      <c r="BA19">
        <v>15</v>
      </c>
      <c r="BB19">
        <v>22.7</v>
      </c>
      <c r="BC19">
        <v>72.7</v>
      </c>
      <c r="BD19">
        <v>7.5</v>
      </c>
      <c r="BE19">
        <v>17.5</v>
      </c>
      <c r="BF19">
        <v>0</v>
      </c>
      <c r="BG19">
        <v>7.3</v>
      </c>
      <c r="BH19">
        <v>34.200000000000003</v>
      </c>
      <c r="BI19">
        <v>0.3</v>
      </c>
    </row>
    <row r="20" spans="1:61" x14ac:dyDescent="0.2">
      <c r="A20">
        <v>45</v>
      </c>
      <c r="B20">
        <v>6001402200</v>
      </c>
      <c r="C20">
        <v>0.27493590000000001</v>
      </c>
      <c r="D20">
        <v>2.7793000000000001</v>
      </c>
      <c r="E20">
        <v>2.3694000000000002</v>
      </c>
      <c r="F20">
        <v>1.3283</v>
      </c>
      <c r="G20">
        <v>3.5167000000000002</v>
      </c>
      <c r="H20">
        <v>9.9938000000000002</v>
      </c>
      <c r="I20">
        <v>13.9</v>
      </c>
      <c r="J20">
        <v>12.9</v>
      </c>
      <c r="K20">
        <v>14.9</v>
      </c>
      <c r="L20">
        <v>2385</v>
      </c>
      <c r="M20">
        <v>37.80635127</v>
      </c>
      <c r="N20">
        <v>-122.2963075</v>
      </c>
      <c r="O20">
        <v>49.455272896468102</v>
      </c>
      <c r="P20">
        <v>2.9592332999999998E-2</v>
      </c>
      <c r="Q20">
        <v>8.6979437700000002</v>
      </c>
      <c r="R20">
        <v>76.11</v>
      </c>
      <c r="S20" s="1">
        <v>70.599582896249103</v>
      </c>
      <c r="T20">
        <v>0</v>
      </c>
      <c r="U20">
        <v>325.56380610000002</v>
      </c>
      <c r="V20">
        <v>769.38</v>
      </c>
      <c r="W20">
        <v>174.3</v>
      </c>
      <c r="X20">
        <v>137.25</v>
      </c>
      <c r="Y20">
        <v>2.875</v>
      </c>
      <c r="Z20">
        <v>10</v>
      </c>
      <c r="AA20">
        <v>11.75</v>
      </c>
      <c r="AB20">
        <v>54.1958545385666</v>
      </c>
      <c r="AC20">
        <v>2406</v>
      </c>
      <c r="AD20">
        <v>962</v>
      </c>
      <c r="AE20">
        <v>838</v>
      </c>
      <c r="AF20">
        <v>634</v>
      </c>
      <c r="AG20">
        <v>153</v>
      </c>
      <c r="AH20">
        <v>23876</v>
      </c>
      <c r="AI20">
        <v>312</v>
      </c>
      <c r="AJ20">
        <v>243</v>
      </c>
      <c r="AK20">
        <v>501</v>
      </c>
      <c r="AL20">
        <v>374</v>
      </c>
      <c r="AM20">
        <v>124</v>
      </c>
      <c r="AN20">
        <v>1754</v>
      </c>
      <c r="AO20">
        <v>314</v>
      </c>
      <c r="AP20">
        <v>144</v>
      </c>
      <c r="AQ20">
        <v>8</v>
      </c>
      <c r="AR20">
        <v>105</v>
      </c>
      <c r="AS20">
        <v>180</v>
      </c>
      <c r="AT20">
        <v>11</v>
      </c>
      <c r="AU20">
        <v>26.5</v>
      </c>
      <c r="AV20">
        <v>11.3</v>
      </c>
      <c r="AW20">
        <v>23876</v>
      </c>
      <c r="AX20">
        <v>19.5</v>
      </c>
      <c r="AY20">
        <v>10.1</v>
      </c>
      <c r="AZ20">
        <v>20.8</v>
      </c>
      <c r="BA20">
        <v>15.5</v>
      </c>
      <c r="BB20">
        <v>14.8</v>
      </c>
      <c r="BC20">
        <v>72.900000000000006</v>
      </c>
      <c r="BD20">
        <v>13.8</v>
      </c>
      <c r="BE20">
        <v>15</v>
      </c>
      <c r="BF20">
        <v>0.8</v>
      </c>
      <c r="BG20">
        <v>12.5</v>
      </c>
      <c r="BH20">
        <v>21.5</v>
      </c>
      <c r="BI20">
        <v>0.5</v>
      </c>
    </row>
    <row r="21" spans="1:61" x14ac:dyDescent="0.2">
      <c r="A21">
        <v>46</v>
      </c>
      <c r="B21">
        <v>6001402400</v>
      </c>
      <c r="C21">
        <v>0.13014690000000001</v>
      </c>
      <c r="D21">
        <v>2.3748</v>
      </c>
      <c r="E21">
        <v>2.6128999999999998</v>
      </c>
      <c r="F21">
        <v>1.3277000000000001</v>
      </c>
      <c r="G21">
        <v>3.1739999999999999</v>
      </c>
      <c r="H21">
        <v>9.4893999999999998</v>
      </c>
      <c r="I21">
        <v>14.3</v>
      </c>
      <c r="J21">
        <v>12.9</v>
      </c>
      <c r="K21">
        <v>15.7</v>
      </c>
      <c r="L21">
        <v>2351</v>
      </c>
      <c r="M21">
        <v>37.812030999999998</v>
      </c>
      <c r="N21">
        <v>-122.2824569</v>
      </c>
      <c r="O21">
        <v>42.7653790929688</v>
      </c>
      <c r="P21">
        <v>2.9592332999999998E-2</v>
      </c>
      <c r="Q21">
        <v>8.6979437700000002</v>
      </c>
      <c r="R21">
        <v>76.11</v>
      </c>
      <c r="S21" s="1">
        <v>70.599582896249103</v>
      </c>
      <c r="T21">
        <v>0</v>
      </c>
      <c r="U21">
        <v>340.45525520000001</v>
      </c>
      <c r="V21">
        <v>186.3</v>
      </c>
      <c r="W21">
        <v>35.200000000000003</v>
      </c>
      <c r="X21">
        <v>91.1</v>
      </c>
      <c r="Y21">
        <v>0.29499999999999998</v>
      </c>
      <c r="Z21">
        <v>10</v>
      </c>
      <c r="AA21">
        <v>1.95</v>
      </c>
      <c r="AB21">
        <v>43.822290225049002</v>
      </c>
      <c r="AC21">
        <v>2773</v>
      </c>
      <c r="AD21">
        <v>1199</v>
      </c>
      <c r="AE21">
        <v>1151</v>
      </c>
      <c r="AF21">
        <v>544</v>
      </c>
      <c r="AG21">
        <v>138</v>
      </c>
      <c r="AH21">
        <v>26228</v>
      </c>
      <c r="AI21">
        <v>370</v>
      </c>
      <c r="AJ21">
        <v>443</v>
      </c>
      <c r="AK21">
        <v>432</v>
      </c>
      <c r="AL21">
        <v>507</v>
      </c>
      <c r="AM21">
        <v>186</v>
      </c>
      <c r="AN21">
        <v>2168</v>
      </c>
      <c r="AO21">
        <v>295</v>
      </c>
      <c r="AP21">
        <v>400</v>
      </c>
      <c r="AQ21">
        <v>0</v>
      </c>
      <c r="AR21">
        <v>93</v>
      </c>
      <c r="AS21">
        <v>400</v>
      </c>
      <c r="AT21">
        <v>32</v>
      </c>
      <c r="AU21">
        <v>19.8</v>
      </c>
      <c r="AV21">
        <v>9</v>
      </c>
      <c r="AW21">
        <v>26228</v>
      </c>
      <c r="AX21">
        <v>17.3</v>
      </c>
      <c r="AY21">
        <v>16</v>
      </c>
      <c r="AZ21">
        <v>15.6</v>
      </c>
      <c r="BA21">
        <v>18.399999999999999</v>
      </c>
      <c r="BB21">
        <v>16.2</v>
      </c>
      <c r="BC21">
        <v>78.2</v>
      </c>
      <c r="BD21">
        <v>11.4</v>
      </c>
      <c r="BE21">
        <v>33.4</v>
      </c>
      <c r="BF21">
        <v>0</v>
      </c>
      <c r="BG21">
        <v>8.1</v>
      </c>
      <c r="BH21">
        <v>34.799999999999997</v>
      </c>
      <c r="BI21">
        <v>1.2</v>
      </c>
    </row>
    <row r="22" spans="1:61" x14ac:dyDescent="0.2">
      <c r="A22">
        <v>47</v>
      </c>
      <c r="B22">
        <v>6001402500</v>
      </c>
      <c r="C22">
        <v>0.14110249999999999</v>
      </c>
      <c r="D22">
        <v>3.4213</v>
      </c>
      <c r="E22">
        <v>3.0811000000000002</v>
      </c>
      <c r="F22">
        <v>1.2635000000000001</v>
      </c>
      <c r="G22">
        <v>2.6036000000000001</v>
      </c>
      <c r="H22">
        <v>10.3695</v>
      </c>
      <c r="I22">
        <v>17.7</v>
      </c>
      <c r="J22">
        <v>16</v>
      </c>
      <c r="K22">
        <v>19.3</v>
      </c>
      <c r="L22">
        <v>1784</v>
      </c>
      <c r="M22">
        <v>37.805730570000001</v>
      </c>
      <c r="N22">
        <v>-122.28478029999999</v>
      </c>
      <c r="O22">
        <v>43.960149181244901</v>
      </c>
      <c r="P22">
        <v>2.9592332999999998E-2</v>
      </c>
      <c r="Q22">
        <v>8.6979437700000002</v>
      </c>
      <c r="R22">
        <v>76.11</v>
      </c>
      <c r="S22" s="1">
        <v>70.599582896249103</v>
      </c>
      <c r="T22">
        <v>0</v>
      </c>
      <c r="U22">
        <v>330.6953216</v>
      </c>
      <c r="V22">
        <v>531.54</v>
      </c>
      <c r="W22">
        <v>56.8</v>
      </c>
      <c r="X22">
        <v>106.9</v>
      </c>
      <c r="Y22">
        <v>0.38</v>
      </c>
      <c r="Z22">
        <v>10</v>
      </c>
      <c r="AA22">
        <v>0.5</v>
      </c>
      <c r="AB22">
        <v>45.724110627522997</v>
      </c>
      <c r="AC22">
        <v>1833</v>
      </c>
      <c r="AD22">
        <v>777</v>
      </c>
      <c r="AE22">
        <v>704</v>
      </c>
      <c r="AF22">
        <v>754</v>
      </c>
      <c r="AG22">
        <v>161</v>
      </c>
      <c r="AH22">
        <v>16005</v>
      </c>
      <c r="AI22">
        <v>221</v>
      </c>
      <c r="AJ22">
        <v>143</v>
      </c>
      <c r="AK22">
        <v>617</v>
      </c>
      <c r="AL22">
        <v>392</v>
      </c>
      <c r="AM22">
        <v>192</v>
      </c>
      <c r="AN22">
        <v>1678</v>
      </c>
      <c r="AO22">
        <v>85</v>
      </c>
      <c r="AP22">
        <v>401</v>
      </c>
      <c r="AQ22">
        <v>0</v>
      </c>
      <c r="AR22">
        <v>76</v>
      </c>
      <c r="AS22">
        <v>283</v>
      </c>
      <c r="AT22">
        <v>0</v>
      </c>
      <c r="AU22">
        <v>41.1</v>
      </c>
      <c r="AV22">
        <v>22.5</v>
      </c>
      <c r="AW22">
        <v>16005</v>
      </c>
      <c r="AX22">
        <v>21.2</v>
      </c>
      <c r="AY22">
        <v>7.8</v>
      </c>
      <c r="AZ22">
        <v>33.700000000000003</v>
      </c>
      <c r="BA22">
        <v>21.4</v>
      </c>
      <c r="BB22">
        <v>27.3</v>
      </c>
      <c r="BC22">
        <v>91.5</v>
      </c>
      <c r="BD22">
        <v>5.3</v>
      </c>
      <c r="BE22">
        <v>51.6</v>
      </c>
      <c r="BF22">
        <v>0</v>
      </c>
      <c r="BG22">
        <v>10.8</v>
      </c>
      <c r="BH22">
        <v>40.200000000000003</v>
      </c>
      <c r="BI22">
        <v>0</v>
      </c>
    </row>
    <row r="23" spans="1:61" x14ac:dyDescent="0.2">
      <c r="A23">
        <v>48</v>
      </c>
      <c r="B23">
        <v>6001402600</v>
      </c>
      <c r="C23">
        <v>0.12310550000000001</v>
      </c>
      <c r="D23">
        <v>3.0678000000000001</v>
      </c>
      <c r="E23">
        <v>2.1728000000000001</v>
      </c>
      <c r="F23">
        <v>1.6898</v>
      </c>
      <c r="G23">
        <v>2.6143000000000001</v>
      </c>
      <c r="H23">
        <v>9.5447000000000006</v>
      </c>
      <c r="I23">
        <v>17.7</v>
      </c>
      <c r="J23">
        <v>16.2</v>
      </c>
      <c r="K23">
        <v>19.3</v>
      </c>
      <c r="L23">
        <v>1151</v>
      </c>
      <c r="M23">
        <v>37.804271139999997</v>
      </c>
      <c r="N23">
        <v>-122.2799541</v>
      </c>
      <c r="O23">
        <v>34.9960398565742</v>
      </c>
      <c r="P23">
        <v>2.9592332999999998E-2</v>
      </c>
      <c r="Q23">
        <v>8.6979437700000002</v>
      </c>
      <c r="R23">
        <v>76.11</v>
      </c>
      <c r="S23" s="1">
        <v>70.599582896249103</v>
      </c>
      <c r="T23">
        <v>0</v>
      </c>
      <c r="U23">
        <v>330.32852129999998</v>
      </c>
      <c r="V23">
        <v>765.85</v>
      </c>
      <c r="W23">
        <v>38.75</v>
      </c>
      <c r="X23">
        <v>87.6</v>
      </c>
      <c r="Y23">
        <v>0.39500000000000002</v>
      </c>
      <c r="Z23">
        <v>10</v>
      </c>
      <c r="AA23">
        <v>0</v>
      </c>
      <c r="AB23">
        <v>46.099924743919402</v>
      </c>
      <c r="AC23">
        <v>1272</v>
      </c>
      <c r="AD23">
        <v>673</v>
      </c>
      <c r="AE23">
        <v>654</v>
      </c>
      <c r="AF23">
        <v>526</v>
      </c>
      <c r="AG23">
        <v>89</v>
      </c>
      <c r="AH23">
        <v>22911</v>
      </c>
      <c r="AI23">
        <v>224</v>
      </c>
      <c r="AJ23">
        <v>281</v>
      </c>
      <c r="AK23">
        <v>151</v>
      </c>
      <c r="AL23">
        <v>266</v>
      </c>
      <c r="AM23">
        <v>30</v>
      </c>
      <c r="AN23">
        <v>1053</v>
      </c>
      <c r="AO23">
        <v>386</v>
      </c>
      <c r="AP23">
        <v>456</v>
      </c>
      <c r="AQ23">
        <v>0</v>
      </c>
      <c r="AR23">
        <v>64</v>
      </c>
      <c r="AS23">
        <v>307</v>
      </c>
      <c r="AT23">
        <v>0</v>
      </c>
      <c r="AU23">
        <v>41.4</v>
      </c>
      <c r="AV23">
        <v>13.1</v>
      </c>
      <c r="AW23">
        <v>22911</v>
      </c>
      <c r="AX23">
        <v>21.4</v>
      </c>
      <c r="AY23">
        <v>22.1</v>
      </c>
      <c r="AZ23">
        <v>11.9</v>
      </c>
      <c r="BA23">
        <v>20.9</v>
      </c>
      <c r="BB23">
        <v>4.5999999999999996</v>
      </c>
      <c r="BC23">
        <v>82.8</v>
      </c>
      <c r="BD23">
        <v>32.200000000000003</v>
      </c>
      <c r="BE23">
        <v>67.8</v>
      </c>
      <c r="BF23">
        <v>0</v>
      </c>
      <c r="BG23">
        <v>9.8000000000000007</v>
      </c>
      <c r="BH23">
        <v>46.9</v>
      </c>
      <c r="BI23">
        <v>0</v>
      </c>
    </row>
    <row r="24" spans="1:61" x14ac:dyDescent="0.2">
      <c r="A24">
        <v>49</v>
      </c>
      <c r="B24">
        <v>6001402700</v>
      </c>
      <c r="C24">
        <v>0.15398519999999999</v>
      </c>
      <c r="D24">
        <v>2.2517</v>
      </c>
      <c r="E24">
        <v>1.5664</v>
      </c>
      <c r="F24">
        <v>1.2041999999999999</v>
      </c>
      <c r="G24">
        <v>2.2044999999999999</v>
      </c>
      <c r="H24">
        <v>7.2267999999999999</v>
      </c>
      <c r="I24">
        <v>14.9</v>
      </c>
      <c r="J24">
        <v>13.7</v>
      </c>
      <c r="K24">
        <v>16.100000000000001</v>
      </c>
      <c r="L24">
        <v>1569</v>
      </c>
      <c r="M24">
        <v>37.810387239999997</v>
      </c>
      <c r="N24">
        <v>-122.2769914</v>
      </c>
      <c r="O24">
        <v>40.225208536639002</v>
      </c>
      <c r="P24">
        <v>2.9592332999999998E-2</v>
      </c>
      <c r="Q24">
        <v>8.6979437700000002</v>
      </c>
      <c r="R24">
        <v>68.355323619999993</v>
      </c>
      <c r="S24" s="1">
        <v>70.599582896249103</v>
      </c>
      <c r="T24">
        <v>0</v>
      </c>
      <c r="U24">
        <v>341.04076859999998</v>
      </c>
      <c r="V24">
        <v>609.13</v>
      </c>
      <c r="W24">
        <v>22.4</v>
      </c>
      <c r="X24">
        <v>113</v>
      </c>
      <c r="Y24">
        <v>0.39500000000000002</v>
      </c>
      <c r="Z24">
        <v>11</v>
      </c>
      <c r="AA24">
        <v>0.5</v>
      </c>
      <c r="AB24">
        <v>46.105903036629698</v>
      </c>
      <c r="AC24">
        <v>1734</v>
      </c>
      <c r="AD24">
        <v>745</v>
      </c>
      <c r="AE24">
        <v>680</v>
      </c>
      <c r="AF24">
        <v>457</v>
      </c>
      <c r="AG24">
        <v>72</v>
      </c>
      <c r="AH24">
        <v>32658</v>
      </c>
      <c r="AI24">
        <v>290</v>
      </c>
      <c r="AJ24">
        <v>115</v>
      </c>
      <c r="AK24">
        <v>230</v>
      </c>
      <c r="AL24">
        <v>283</v>
      </c>
      <c r="AM24">
        <v>54</v>
      </c>
      <c r="AN24">
        <v>1257</v>
      </c>
      <c r="AO24">
        <v>158</v>
      </c>
      <c r="AP24">
        <v>165</v>
      </c>
      <c r="AQ24">
        <v>0</v>
      </c>
      <c r="AR24">
        <v>34</v>
      </c>
      <c r="AS24">
        <v>287</v>
      </c>
      <c r="AT24">
        <v>0</v>
      </c>
      <c r="AU24">
        <v>26.5</v>
      </c>
      <c r="AV24">
        <v>6.5</v>
      </c>
      <c r="AW24">
        <v>32658</v>
      </c>
      <c r="AX24">
        <v>25.3</v>
      </c>
      <c r="AY24">
        <v>6.6</v>
      </c>
      <c r="AZ24">
        <v>13.3</v>
      </c>
      <c r="BA24">
        <v>16.3</v>
      </c>
      <c r="BB24">
        <v>7.9</v>
      </c>
      <c r="BC24">
        <v>72.5</v>
      </c>
      <c r="BD24">
        <v>9.3000000000000007</v>
      </c>
      <c r="BE24">
        <v>22.1</v>
      </c>
      <c r="BF24">
        <v>0</v>
      </c>
      <c r="BG24">
        <v>5</v>
      </c>
      <c r="BH24">
        <v>42.2</v>
      </c>
      <c r="BI24">
        <v>0</v>
      </c>
    </row>
    <row r="25" spans="1:61" x14ac:dyDescent="0.2">
      <c r="A25">
        <v>7243</v>
      </c>
      <c r="B25">
        <v>6001402800</v>
      </c>
      <c r="C25">
        <v>0.15378910000000001</v>
      </c>
      <c r="D25">
        <v>2.7932999999999999</v>
      </c>
      <c r="E25">
        <v>1.875</v>
      </c>
      <c r="F25">
        <v>1.3613</v>
      </c>
      <c r="G25">
        <v>3.4670999999999998</v>
      </c>
      <c r="H25">
        <v>9.4968000000000004</v>
      </c>
      <c r="I25">
        <v>16.2</v>
      </c>
      <c r="J25">
        <v>14.8</v>
      </c>
      <c r="K25">
        <v>17.899999999999999</v>
      </c>
      <c r="L25">
        <v>3345</v>
      </c>
      <c r="M25">
        <v>37.808718349999999</v>
      </c>
      <c r="N25">
        <v>-122.2715003</v>
      </c>
      <c r="O25">
        <v>38.174207336665901</v>
      </c>
      <c r="P25">
        <v>2.9592332999999998E-2</v>
      </c>
      <c r="Q25">
        <v>8.6979437700000002</v>
      </c>
      <c r="R25">
        <v>54.344429869999999</v>
      </c>
      <c r="S25" s="1">
        <v>70.599582896249103</v>
      </c>
      <c r="T25">
        <v>0</v>
      </c>
      <c r="U25">
        <v>341.9095547</v>
      </c>
      <c r="V25">
        <v>459.86</v>
      </c>
      <c r="W25">
        <v>17.5</v>
      </c>
      <c r="X25">
        <v>101.05</v>
      </c>
      <c r="Y25">
        <v>0.58499999999999996</v>
      </c>
      <c r="Z25">
        <v>11</v>
      </c>
      <c r="AA25">
        <v>0.25</v>
      </c>
      <c r="AB25">
        <v>43.864403978381198</v>
      </c>
      <c r="AC25">
        <v>3798</v>
      </c>
      <c r="AD25">
        <v>2481</v>
      </c>
      <c r="AE25">
        <v>2295</v>
      </c>
      <c r="AF25">
        <v>1475</v>
      </c>
      <c r="AG25">
        <v>292</v>
      </c>
      <c r="AH25">
        <v>37003</v>
      </c>
      <c r="AI25">
        <v>771</v>
      </c>
      <c r="AJ25">
        <v>634</v>
      </c>
      <c r="AK25">
        <v>226</v>
      </c>
      <c r="AL25">
        <v>989</v>
      </c>
      <c r="AM25">
        <v>65</v>
      </c>
      <c r="AN25">
        <v>2886</v>
      </c>
      <c r="AO25">
        <v>512</v>
      </c>
      <c r="AP25">
        <v>2169</v>
      </c>
      <c r="AQ25">
        <v>0</v>
      </c>
      <c r="AR25">
        <v>142</v>
      </c>
      <c r="AS25">
        <v>1247</v>
      </c>
      <c r="AT25">
        <v>329</v>
      </c>
      <c r="AU25">
        <v>38.799999999999997</v>
      </c>
      <c r="AV25">
        <v>13.7</v>
      </c>
      <c r="AW25">
        <v>37003</v>
      </c>
      <c r="AX25">
        <v>23.8</v>
      </c>
      <c r="AY25">
        <v>16.7</v>
      </c>
      <c r="AZ25">
        <v>6</v>
      </c>
      <c r="BA25">
        <v>26.2</v>
      </c>
      <c r="BB25">
        <v>2.8</v>
      </c>
      <c r="BC25">
        <v>76</v>
      </c>
      <c r="BD25">
        <v>13.8</v>
      </c>
      <c r="BE25">
        <v>87.4</v>
      </c>
      <c r="BF25">
        <v>0</v>
      </c>
      <c r="BG25">
        <v>6.2</v>
      </c>
      <c r="BH25">
        <v>54.3</v>
      </c>
      <c r="BI25">
        <v>8.6999999999999993</v>
      </c>
    </row>
    <row r="26" spans="1:61" x14ac:dyDescent="0.2">
      <c r="A26">
        <v>7244</v>
      </c>
      <c r="B26">
        <v>6001402900</v>
      </c>
      <c r="C26">
        <v>0.1512744</v>
      </c>
      <c r="D26">
        <v>2.0621</v>
      </c>
      <c r="E26">
        <v>2.0358000000000001</v>
      </c>
      <c r="F26">
        <v>1.5124</v>
      </c>
      <c r="G26">
        <v>3.4691999999999998</v>
      </c>
      <c r="H26">
        <v>9.0793999999999997</v>
      </c>
      <c r="I26">
        <v>12.4</v>
      </c>
      <c r="J26">
        <v>11.2</v>
      </c>
      <c r="K26">
        <v>13.5</v>
      </c>
      <c r="L26">
        <v>1434</v>
      </c>
      <c r="M26">
        <v>37.807150120000003</v>
      </c>
      <c r="N26">
        <v>-122.2668099</v>
      </c>
      <c r="O26">
        <v>26.646813100060999</v>
      </c>
      <c r="P26">
        <v>2.9592332999999998E-2</v>
      </c>
      <c r="Q26">
        <v>8.6979437700000002</v>
      </c>
      <c r="R26">
        <v>54.34</v>
      </c>
      <c r="S26" s="1">
        <v>70.599582896249103</v>
      </c>
      <c r="T26">
        <v>0</v>
      </c>
      <c r="U26">
        <v>342.87725369999998</v>
      </c>
      <c r="V26">
        <v>294.2</v>
      </c>
      <c r="W26">
        <v>13.15</v>
      </c>
      <c r="X26">
        <v>63.1</v>
      </c>
      <c r="Y26">
        <v>0.56000000000000005</v>
      </c>
      <c r="Z26">
        <v>11</v>
      </c>
      <c r="AA26">
        <v>0.5</v>
      </c>
      <c r="AB26">
        <v>42.335764266625297</v>
      </c>
      <c r="AC26">
        <v>1392</v>
      </c>
      <c r="AD26">
        <v>891</v>
      </c>
      <c r="AE26">
        <v>853</v>
      </c>
      <c r="AF26">
        <v>330</v>
      </c>
      <c r="AG26">
        <v>47</v>
      </c>
      <c r="AH26">
        <v>32074</v>
      </c>
      <c r="AI26">
        <v>211</v>
      </c>
      <c r="AJ26">
        <v>290</v>
      </c>
      <c r="AK26">
        <v>63</v>
      </c>
      <c r="AL26">
        <v>303</v>
      </c>
      <c r="AM26">
        <v>31</v>
      </c>
      <c r="AN26">
        <v>1066</v>
      </c>
      <c r="AO26">
        <v>294</v>
      </c>
      <c r="AP26">
        <v>839</v>
      </c>
      <c r="AQ26">
        <v>0</v>
      </c>
      <c r="AR26">
        <v>52</v>
      </c>
      <c r="AS26">
        <v>548</v>
      </c>
      <c r="AT26">
        <v>110</v>
      </c>
      <c r="AU26">
        <v>25.4</v>
      </c>
      <c r="AV26">
        <v>6</v>
      </c>
      <c r="AW26">
        <v>32074</v>
      </c>
      <c r="AX26">
        <v>17.7</v>
      </c>
      <c r="AY26">
        <v>20.8</v>
      </c>
      <c r="AZ26">
        <v>4.5</v>
      </c>
      <c r="BA26">
        <v>21.8</v>
      </c>
      <c r="BB26">
        <v>3.6</v>
      </c>
      <c r="BC26">
        <v>76.599999999999994</v>
      </c>
      <c r="BD26">
        <v>21.7</v>
      </c>
      <c r="BE26">
        <v>94.2</v>
      </c>
      <c r="BF26">
        <v>0</v>
      </c>
      <c r="BG26">
        <v>6.1</v>
      </c>
      <c r="BH26">
        <v>64.2</v>
      </c>
      <c r="BI26">
        <v>7.9</v>
      </c>
    </row>
    <row r="27" spans="1:61" x14ac:dyDescent="0.2">
      <c r="A27">
        <v>50</v>
      </c>
      <c r="B27">
        <v>6001403000</v>
      </c>
      <c r="C27">
        <v>0.13605999999999999</v>
      </c>
      <c r="D27">
        <v>2.8330000000000002</v>
      </c>
      <c r="E27">
        <v>2.2056</v>
      </c>
      <c r="F27">
        <v>1.8682000000000001</v>
      </c>
      <c r="G27">
        <v>4.0998999999999999</v>
      </c>
      <c r="H27">
        <v>11.0067</v>
      </c>
      <c r="I27">
        <v>19.100000000000001</v>
      </c>
      <c r="J27">
        <v>16.399999999999999</v>
      </c>
      <c r="K27">
        <v>21.6</v>
      </c>
      <c r="L27">
        <v>2788</v>
      </c>
      <c r="M27">
        <v>37.800426520000002</v>
      </c>
      <c r="N27">
        <v>-122.270732</v>
      </c>
      <c r="O27">
        <v>46.6341196073761</v>
      </c>
      <c r="P27">
        <v>2.9592332999999998E-2</v>
      </c>
      <c r="Q27">
        <v>8.6979437700000002</v>
      </c>
      <c r="R27">
        <v>54.34</v>
      </c>
      <c r="S27" s="1">
        <v>70.599582896249103</v>
      </c>
      <c r="T27">
        <v>0</v>
      </c>
      <c r="U27">
        <v>330.25933739999999</v>
      </c>
      <c r="V27">
        <v>1220.7</v>
      </c>
      <c r="W27">
        <v>32.5</v>
      </c>
      <c r="X27">
        <v>100.55</v>
      </c>
      <c r="Y27">
        <v>0.53500000000000003</v>
      </c>
      <c r="Z27">
        <v>11</v>
      </c>
      <c r="AA27">
        <v>1</v>
      </c>
      <c r="AB27">
        <v>50.604408269885603</v>
      </c>
      <c r="AC27">
        <v>3167</v>
      </c>
      <c r="AD27">
        <v>1760</v>
      </c>
      <c r="AE27">
        <v>1611</v>
      </c>
      <c r="AF27">
        <v>939</v>
      </c>
      <c r="AG27">
        <v>106</v>
      </c>
      <c r="AH27">
        <v>22564</v>
      </c>
      <c r="AI27">
        <v>1150</v>
      </c>
      <c r="AJ27">
        <v>1179</v>
      </c>
      <c r="AK27">
        <v>308</v>
      </c>
      <c r="AL27">
        <v>792</v>
      </c>
      <c r="AM27">
        <v>61</v>
      </c>
      <c r="AN27">
        <v>2957</v>
      </c>
      <c r="AO27">
        <v>1566</v>
      </c>
      <c r="AP27">
        <v>1574</v>
      </c>
      <c r="AQ27">
        <v>24</v>
      </c>
      <c r="AR27">
        <v>113</v>
      </c>
      <c r="AS27">
        <v>780</v>
      </c>
      <c r="AT27">
        <v>83</v>
      </c>
      <c r="AU27">
        <v>29.6</v>
      </c>
      <c r="AV27">
        <v>7.5</v>
      </c>
      <c r="AW27">
        <v>22564</v>
      </c>
      <c r="AX27">
        <v>43.3</v>
      </c>
      <c r="AY27">
        <v>37.200000000000003</v>
      </c>
      <c r="AZ27">
        <v>9.6999999999999993</v>
      </c>
      <c r="BA27">
        <v>25</v>
      </c>
      <c r="BB27">
        <v>3.8</v>
      </c>
      <c r="BC27">
        <v>93.4</v>
      </c>
      <c r="BD27">
        <v>50.9</v>
      </c>
      <c r="BE27">
        <v>89.4</v>
      </c>
      <c r="BF27">
        <v>1.4</v>
      </c>
      <c r="BG27">
        <v>7</v>
      </c>
      <c r="BH27">
        <v>48.4</v>
      </c>
      <c r="BI27">
        <v>2.6</v>
      </c>
    </row>
    <row r="28" spans="1:61" x14ac:dyDescent="0.2">
      <c r="A28">
        <v>7245</v>
      </c>
      <c r="B28">
        <v>6001403100</v>
      </c>
      <c r="C28">
        <v>0.13392029999999999</v>
      </c>
      <c r="D28">
        <v>2.3174999999999999</v>
      </c>
      <c r="E28">
        <v>1.6081000000000001</v>
      </c>
      <c r="F28">
        <v>1.4678</v>
      </c>
      <c r="G28">
        <v>3.6873999999999998</v>
      </c>
      <c r="H28">
        <v>9.0808</v>
      </c>
      <c r="I28">
        <v>11.6</v>
      </c>
      <c r="J28">
        <v>10.3</v>
      </c>
      <c r="K28">
        <v>13</v>
      </c>
      <c r="L28">
        <v>2238</v>
      </c>
      <c r="M28">
        <v>37.802274259999997</v>
      </c>
      <c r="N28">
        <v>-122.2755009</v>
      </c>
      <c r="O28">
        <v>34.0880967520553</v>
      </c>
      <c r="P28">
        <v>2.9592332999999998E-2</v>
      </c>
      <c r="Q28">
        <v>8.6979437700000002</v>
      </c>
      <c r="R28">
        <v>65.29077384</v>
      </c>
      <c r="S28" s="1">
        <v>70.599582896249103</v>
      </c>
      <c r="T28">
        <v>0</v>
      </c>
      <c r="U28">
        <v>330.48595189999998</v>
      </c>
      <c r="V28">
        <v>1052.4000000000001</v>
      </c>
      <c r="W28">
        <v>33.950000000000003</v>
      </c>
      <c r="X28">
        <v>93</v>
      </c>
      <c r="Y28">
        <v>0.53</v>
      </c>
      <c r="Z28">
        <v>11</v>
      </c>
      <c r="AA28">
        <v>0.25</v>
      </c>
      <c r="AB28">
        <v>48.651122670779003</v>
      </c>
      <c r="AC28">
        <v>1721</v>
      </c>
      <c r="AD28">
        <v>723</v>
      </c>
      <c r="AE28">
        <v>712</v>
      </c>
      <c r="AF28">
        <v>521</v>
      </c>
      <c r="AG28">
        <v>55</v>
      </c>
      <c r="AH28">
        <v>35472</v>
      </c>
      <c r="AI28">
        <v>361</v>
      </c>
      <c r="AJ28">
        <v>223</v>
      </c>
      <c r="AK28">
        <v>122</v>
      </c>
      <c r="AL28">
        <v>265</v>
      </c>
      <c r="AM28">
        <v>16</v>
      </c>
      <c r="AN28">
        <v>1285</v>
      </c>
      <c r="AO28">
        <v>337</v>
      </c>
      <c r="AP28">
        <v>549</v>
      </c>
      <c r="AQ28">
        <v>0</v>
      </c>
      <c r="AR28">
        <v>98</v>
      </c>
      <c r="AS28">
        <v>207</v>
      </c>
      <c r="AT28">
        <v>437</v>
      </c>
      <c r="AU28">
        <v>36.799999999999997</v>
      </c>
      <c r="AV28">
        <v>6.7</v>
      </c>
      <c r="AW28">
        <v>35472</v>
      </c>
      <c r="AX28">
        <v>24.5</v>
      </c>
      <c r="AY28">
        <v>13</v>
      </c>
      <c r="AZ28">
        <v>7.1</v>
      </c>
      <c r="BA28">
        <v>18.600000000000001</v>
      </c>
      <c r="BB28">
        <v>2.2000000000000002</v>
      </c>
      <c r="BC28">
        <v>74.7</v>
      </c>
      <c r="BD28">
        <v>20.100000000000001</v>
      </c>
      <c r="BE28">
        <v>75.900000000000006</v>
      </c>
      <c r="BF28">
        <v>0</v>
      </c>
      <c r="BG28">
        <v>13.8</v>
      </c>
      <c r="BH28">
        <v>29.1</v>
      </c>
      <c r="BI28">
        <v>25.4</v>
      </c>
    </row>
    <row r="29" spans="1:61" x14ac:dyDescent="0.2">
      <c r="A29">
        <v>51</v>
      </c>
      <c r="B29">
        <v>6001403300</v>
      </c>
      <c r="C29">
        <v>0.35412969999999999</v>
      </c>
      <c r="D29">
        <v>2.6486999999999998</v>
      </c>
      <c r="E29">
        <v>1.8648</v>
      </c>
      <c r="F29">
        <v>1.6552</v>
      </c>
      <c r="G29">
        <v>3.3029999999999999</v>
      </c>
      <c r="H29">
        <v>9.4717000000000002</v>
      </c>
      <c r="I29">
        <v>10.9</v>
      </c>
      <c r="J29">
        <v>9.6999999999999993</v>
      </c>
      <c r="K29">
        <v>12.3</v>
      </c>
      <c r="L29">
        <v>4054</v>
      </c>
      <c r="M29">
        <v>37.794536409999999</v>
      </c>
      <c r="N29">
        <v>-122.26640690000001</v>
      </c>
      <c r="O29">
        <v>44.365687983148597</v>
      </c>
      <c r="P29">
        <v>2.9592332999999998E-2</v>
      </c>
      <c r="Q29">
        <v>8.6979437700000002</v>
      </c>
      <c r="R29">
        <v>48.070193099999997</v>
      </c>
      <c r="S29" s="1">
        <v>70.599582896249103</v>
      </c>
      <c r="T29">
        <v>0</v>
      </c>
      <c r="U29">
        <v>325.16232919999999</v>
      </c>
      <c r="V29">
        <v>1600.1</v>
      </c>
      <c r="W29">
        <v>45.55</v>
      </c>
      <c r="X29">
        <v>110.85</v>
      </c>
      <c r="Y29">
        <v>2.2999999999999998</v>
      </c>
      <c r="Z29">
        <v>11</v>
      </c>
      <c r="AA29">
        <v>1</v>
      </c>
      <c r="AB29">
        <v>52.5797237733983</v>
      </c>
      <c r="AC29">
        <v>4159</v>
      </c>
      <c r="AD29">
        <v>2310</v>
      </c>
      <c r="AE29">
        <v>2158</v>
      </c>
      <c r="AF29">
        <v>1193</v>
      </c>
      <c r="AG29">
        <v>354</v>
      </c>
      <c r="AH29">
        <v>39445</v>
      </c>
      <c r="AI29">
        <v>755</v>
      </c>
      <c r="AJ29">
        <v>743</v>
      </c>
      <c r="AK29">
        <v>504</v>
      </c>
      <c r="AL29">
        <v>588</v>
      </c>
      <c r="AM29">
        <v>85</v>
      </c>
      <c r="AN29">
        <v>3310</v>
      </c>
      <c r="AO29">
        <v>1323</v>
      </c>
      <c r="AP29">
        <v>1732</v>
      </c>
      <c r="AQ29">
        <v>61</v>
      </c>
      <c r="AR29">
        <v>178</v>
      </c>
      <c r="AS29">
        <v>594</v>
      </c>
      <c r="AT29">
        <v>0</v>
      </c>
      <c r="AU29">
        <v>28.7</v>
      </c>
      <c r="AV29">
        <v>14</v>
      </c>
      <c r="AW29">
        <v>39445</v>
      </c>
      <c r="AX29">
        <v>22.4</v>
      </c>
      <c r="AY29">
        <v>17.899999999999999</v>
      </c>
      <c r="AZ29">
        <v>12.1</v>
      </c>
      <c r="BA29">
        <v>14.2</v>
      </c>
      <c r="BB29">
        <v>3.9</v>
      </c>
      <c r="BC29">
        <v>79.599999999999994</v>
      </c>
      <c r="BD29">
        <v>32.6</v>
      </c>
      <c r="BE29">
        <v>75</v>
      </c>
      <c r="BF29">
        <v>2.6</v>
      </c>
      <c r="BG29">
        <v>8.1999999999999993</v>
      </c>
      <c r="BH29">
        <v>27.5</v>
      </c>
      <c r="BI29">
        <v>0</v>
      </c>
    </row>
    <row r="30" spans="1:61" x14ac:dyDescent="0.2">
      <c r="A30">
        <v>52</v>
      </c>
      <c r="B30">
        <v>6001403400</v>
      </c>
      <c r="C30">
        <v>0.25714049999999999</v>
      </c>
      <c r="D30">
        <v>1.0099</v>
      </c>
      <c r="E30">
        <v>1.9276</v>
      </c>
      <c r="F30">
        <v>1.1536999999999999</v>
      </c>
      <c r="G30">
        <v>3.6196999999999999</v>
      </c>
      <c r="H30">
        <v>7.7108999999999996</v>
      </c>
      <c r="I30">
        <v>9.1999999999999993</v>
      </c>
      <c r="J30">
        <v>8.3000000000000007</v>
      </c>
      <c r="K30">
        <v>10.199999999999999</v>
      </c>
      <c r="L30">
        <v>4146</v>
      </c>
      <c r="M30">
        <v>37.804622819999999</v>
      </c>
      <c r="N30">
        <v>-122.25897449999999</v>
      </c>
      <c r="O30">
        <v>29.992815164171201</v>
      </c>
      <c r="P30">
        <v>2.9592332999999998E-2</v>
      </c>
      <c r="Q30">
        <v>8.6979437700000002</v>
      </c>
      <c r="R30">
        <v>54.34</v>
      </c>
      <c r="S30" s="1">
        <v>70.599582896249103</v>
      </c>
      <c r="T30">
        <v>0</v>
      </c>
      <c r="U30">
        <v>341.86604779999999</v>
      </c>
      <c r="V30">
        <v>430.14</v>
      </c>
      <c r="W30">
        <v>13.75</v>
      </c>
      <c r="X30">
        <v>114.4</v>
      </c>
      <c r="Y30">
        <v>0.85</v>
      </c>
      <c r="Z30">
        <v>11</v>
      </c>
      <c r="AA30">
        <v>1</v>
      </c>
      <c r="AB30">
        <v>45.050763900319403</v>
      </c>
      <c r="AC30">
        <v>4360</v>
      </c>
      <c r="AD30">
        <v>2999</v>
      </c>
      <c r="AE30">
        <v>2746</v>
      </c>
      <c r="AF30">
        <v>529</v>
      </c>
      <c r="AG30">
        <v>114</v>
      </c>
      <c r="AH30">
        <v>47667</v>
      </c>
      <c r="AI30">
        <v>271</v>
      </c>
      <c r="AJ30">
        <v>821</v>
      </c>
      <c r="AK30">
        <v>320</v>
      </c>
      <c r="AL30">
        <v>827</v>
      </c>
      <c r="AM30">
        <v>83</v>
      </c>
      <c r="AN30">
        <v>2726</v>
      </c>
      <c r="AO30">
        <v>458</v>
      </c>
      <c r="AP30">
        <v>2856</v>
      </c>
      <c r="AQ30">
        <v>7</v>
      </c>
      <c r="AR30">
        <v>151</v>
      </c>
      <c r="AS30">
        <v>1071</v>
      </c>
      <c r="AT30">
        <v>25</v>
      </c>
      <c r="AU30">
        <v>12.2</v>
      </c>
      <c r="AV30">
        <v>3.8</v>
      </c>
      <c r="AW30">
        <v>47667</v>
      </c>
      <c r="AX30">
        <v>7</v>
      </c>
      <c r="AY30">
        <v>18.8</v>
      </c>
      <c r="AZ30">
        <v>7.3</v>
      </c>
      <c r="BA30">
        <v>19.100000000000001</v>
      </c>
      <c r="BB30">
        <v>3</v>
      </c>
      <c r="BC30">
        <v>62.5</v>
      </c>
      <c r="BD30">
        <v>10.9</v>
      </c>
      <c r="BE30">
        <v>95.2</v>
      </c>
      <c r="BF30">
        <v>0.2</v>
      </c>
      <c r="BG30">
        <v>5.5</v>
      </c>
      <c r="BH30">
        <v>39</v>
      </c>
      <c r="BI30">
        <v>0.6</v>
      </c>
    </row>
    <row r="31" spans="1:61" x14ac:dyDescent="0.2">
      <c r="A31">
        <v>53</v>
      </c>
      <c r="B31">
        <v>6001403501</v>
      </c>
      <c r="C31">
        <v>0.25808219999999998</v>
      </c>
      <c r="D31">
        <v>1.7684</v>
      </c>
      <c r="E31">
        <v>1.9044000000000001</v>
      </c>
      <c r="F31">
        <v>1.2685</v>
      </c>
      <c r="G31">
        <v>3.2444000000000002</v>
      </c>
      <c r="H31">
        <v>8.1857000000000006</v>
      </c>
      <c r="I31">
        <v>11.7</v>
      </c>
      <c r="J31">
        <v>10.7</v>
      </c>
      <c r="K31">
        <v>12.7</v>
      </c>
      <c r="L31">
        <v>4374</v>
      </c>
      <c r="M31">
        <v>37.81772952</v>
      </c>
      <c r="N31">
        <v>-122.2600767</v>
      </c>
      <c r="O31">
        <v>24.963468982750101</v>
      </c>
      <c r="P31">
        <v>2.9592332999999998E-2</v>
      </c>
      <c r="Q31">
        <v>8.6979437700000002</v>
      </c>
      <c r="R31">
        <v>54.34</v>
      </c>
      <c r="S31" s="1">
        <v>70.599582896249103</v>
      </c>
      <c r="T31">
        <v>0</v>
      </c>
      <c r="U31">
        <v>365.41105219999997</v>
      </c>
      <c r="V31">
        <v>1142.45</v>
      </c>
      <c r="W31">
        <v>12.25</v>
      </c>
      <c r="X31">
        <v>136.05000000000001</v>
      </c>
      <c r="Y31">
        <v>0.18</v>
      </c>
      <c r="Z31">
        <v>2</v>
      </c>
      <c r="AA31">
        <v>0</v>
      </c>
      <c r="AB31">
        <v>41.560061670106201</v>
      </c>
      <c r="AC31">
        <v>4435</v>
      </c>
      <c r="AD31">
        <v>2815</v>
      </c>
      <c r="AE31">
        <v>2583</v>
      </c>
      <c r="AF31">
        <v>1108</v>
      </c>
      <c r="AG31">
        <v>110</v>
      </c>
      <c r="AH31">
        <v>35404</v>
      </c>
      <c r="AI31">
        <v>505</v>
      </c>
      <c r="AJ31">
        <v>756</v>
      </c>
      <c r="AK31">
        <v>573</v>
      </c>
      <c r="AL31">
        <v>847</v>
      </c>
      <c r="AM31">
        <v>74</v>
      </c>
      <c r="AN31">
        <v>2967</v>
      </c>
      <c r="AO31">
        <v>582</v>
      </c>
      <c r="AP31">
        <v>2043</v>
      </c>
      <c r="AQ31">
        <v>0</v>
      </c>
      <c r="AR31">
        <v>247</v>
      </c>
      <c r="AS31">
        <v>858</v>
      </c>
      <c r="AT31">
        <v>29</v>
      </c>
      <c r="AU31">
        <v>25.4</v>
      </c>
      <c r="AV31">
        <v>4.5999999999999996</v>
      </c>
      <c r="AW31">
        <v>35404</v>
      </c>
      <c r="AX31">
        <v>13.6</v>
      </c>
      <c r="AY31">
        <v>17</v>
      </c>
      <c r="AZ31">
        <v>12.9</v>
      </c>
      <c r="BA31">
        <v>19.100000000000001</v>
      </c>
      <c r="BB31">
        <v>2.9</v>
      </c>
      <c r="BC31">
        <v>66.900000000000006</v>
      </c>
      <c r="BD31">
        <v>13.6</v>
      </c>
      <c r="BE31">
        <v>72.599999999999994</v>
      </c>
      <c r="BF31">
        <v>0</v>
      </c>
      <c r="BG31">
        <v>9.6</v>
      </c>
      <c r="BH31">
        <v>33.200000000000003</v>
      </c>
      <c r="BI31">
        <v>0.7</v>
      </c>
    </row>
    <row r="32" spans="1:61" x14ac:dyDescent="0.2">
      <c r="A32">
        <v>54</v>
      </c>
      <c r="B32">
        <v>6001403502</v>
      </c>
      <c r="C32">
        <v>7.04486E-2</v>
      </c>
      <c r="D32">
        <v>1.6111</v>
      </c>
      <c r="E32">
        <v>1.1067</v>
      </c>
      <c r="F32">
        <v>0.64629999999999999</v>
      </c>
      <c r="G32">
        <v>2.5884999999999998</v>
      </c>
      <c r="H32">
        <v>5.9526000000000003</v>
      </c>
      <c r="I32">
        <v>8</v>
      </c>
      <c r="J32">
        <v>7.4</v>
      </c>
      <c r="K32">
        <v>8.8000000000000007</v>
      </c>
      <c r="L32">
        <v>1991</v>
      </c>
      <c r="M32">
        <v>37.815960570000001</v>
      </c>
      <c r="N32">
        <v>-122.2569405</v>
      </c>
      <c r="O32">
        <v>15.761333217389</v>
      </c>
      <c r="P32">
        <v>2.9592332999999998E-2</v>
      </c>
      <c r="Q32">
        <v>8.6979437700000002</v>
      </c>
      <c r="R32">
        <v>54.34</v>
      </c>
      <c r="S32" s="1">
        <v>70.599582896249103</v>
      </c>
      <c r="T32">
        <v>0</v>
      </c>
      <c r="U32">
        <v>363.22077030000003</v>
      </c>
      <c r="V32">
        <v>2935.47</v>
      </c>
      <c r="W32">
        <v>3.5</v>
      </c>
      <c r="X32">
        <v>63.75</v>
      </c>
      <c r="Y32">
        <v>7.4999999999999997E-2</v>
      </c>
      <c r="Z32">
        <v>2</v>
      </c>
      <c r="AA32">
        <v>0</v>
      </c>
      <c r="AB32">
        <v>39.432698580683201</v>
      </c>
      <c r="AC32">
        <v>2081</v>
      </c>
      <c r="AD32">
        <v>1272</v>
      </c>
      <c r="AE32">
        <v>1170</v>
      </c>
      <c r="AF32">
        <v>289</v>
      </c>
      <c r="AG32">
        <v>164</v>
      </c>
      <c r="AH32">
        <v>48031</v>
      </c>
      <c r="AI32">
        <v>120</v>
      </c>
      <c r="AJ32">
        <v>224</v>
      </c>
      <c r="AK32">
        <v>118</v>
      </c>
      <c r="AL32">
        <v>216</v>
      </c>
      <c r="AM32">
        <v>41</v>
      </c>
      <c r="AN32">
        <v>1006</v>
      </c>
      <c r="AO32">
        <v>62</v>
      </c>
      <c r="AP32">
        <v>633</v>
      </c>
      <c r="AQ32">
        <v>0</v>
      </c>
      <c r="AR32">
        <v>15</v>
      </c>
      <c r="AS32">
        <v>120</v>
      </c>
      <c r="AT32">
        <v>23</v>
      </c>
      <c r="AU32">
        <v>13.9</v>
      </c>
      <c r="AV32">
        <v>10</v>
      </c>
      <c r="AW32">
        <v>48031</v>
      </c>
      <c r="AX32">
        <v>6.4</v>
      </c>
      <c r="AY32">
        <v>10.8</v>
      </c>
      <c r="AZ32">
        <v>5.7</v>
      </c>
      <c r="BA32">
        <v>10.4</v>
      </c>
      <c r="BB32">
        <v>3.5</v>
      </c>
      <c r="BC32">
        <v>48.3</v>
      </c>
      <c r="BD32">
        <v>3.1</v>
      </c>
      <c r="BE32">
        <v>49.8</v>
      </c>
      <c r="BF32">
        <v>0</v>
      </c>
      <c r="BG32">
        <v>1.3</v>
      </c>
      <c r="BH32">
        <v>10.3</v>
      </c>
      <c r="BI32">
        <v>1.1000000000000001</v>
      </c>
    </row>
    <row r="33" spans="1:61" x14ac:dyDescent="0.2">
      <c r="A33">
        <v>55</v>
      </c>
      <c r="B33">
        <v>6001403600</v>
      </c>
      <c r="C33">
        <v>0.15049409999999999</v>
      </c>
      <c r="D33">
        <v>1.06</v>
      </c>
      <c r="E33">
        <v>0.64070000000000005</v>
      </c>
      <c r="F33">
        <v>0.91139999999999999</v>
      </c>
      <c r="G33">
        <v>3.9089999999999998</v>
      </c>
      <c r="H33">
        <v>6.5209999999999999</v>
      </c>
      <c r="I33">
        <v>8.5</v>
      </c>
      <c r="J33">
        <v>7.8</v>
      </c>
      <c r="K33">
        <v>9.3000000000000007</v>
      </c>
      <c r="L33">
        <v>4482</v>
      </c>
      <c r="M33">
        <v>37.81351274</v>
      </c>
      <c r="N33">
        <v>-122.25349199999999</v>
      </c>
      <c r="O33">
        <v>19.1501897242007</v>
      </c>
      <c r="P33">
        <v>2.9592332999999998E-2</v>
      </c>
      <c r="Q33">
        <v>8.6979437700000002</v>
      </c>
      <c r="R33">
        <v>54.34</v>
      </c>
      <c r="S33" s="1">
        <v>70.599582896249103</v>
      </c>
      <c r="T33">
        <v>0</v>
      </c>
      <c r="U33">
        <v>362.0819371</v>
      </c>
      <c r="V33">
        <v>2123.5300000000002</v>
      </c>
      <c r="W33">
        <v>1.75</v>
      </c>
      <c r="X33">
        <v>47.75</v>
      </c>
      <c r="Y33">
        <v>3.5000000000000003E-2</v>
      </c>
      <c r="Z33">
        <v>2</v>
      </c>
      <c r="AA33">
        <v>0</v>
      </c>
      <c r="AB33">
        <v>37.1593356289832</v>
      </c>
      <c r="AC33">
        <v>4751</v>
      </c>
      <c r="AD33">
        <v>2620</v>
      </c>
      <c r="AE33">
        <v>2530</v>
      </c>
      <c r="AF33">
        <v>317</v>
      </c>
      <c r="AG33">
        <v>243</v>
      </c>
      <c r="AH33">
        <v>43459</v>
      </c>
      <c r="AI33">
        <v>219</v>
      </c>
      <c r="AJ33">
        <v>423</v>
      </c>
      <c r="AK33">
        <v>592</v>
      </c>
      <c r="AL33">
        <v>315</v>
      </c>
      <c r="AM33">
        <v>80</v>
      </c>
      <c r="AN33">
        <v>2953</v>
      </c>
      <c r="AO33">
        <v>219</v>
      </c>
      <c r="AP33">
        <v>2087</v>
      </c>
      <c r="AQ33">
        <v>51</v>
      </c>
      <c r="AR33">
        <v>183</v>
      </c>
      <c r="AS33">
        <v>251</v>
      </c>
      <c r="AT33">
        <v>146</v>
      </c>
      <c r="AU33">
        <v>6.8</v>
      </c>
      <c r="AV33">
        <v>7.1</v>
      </c>
      <c r="AW33">
        <v>43459</v>
      </c>
      <c r="AX33">
        <v>5.4</v>
      </c>
      <c r="AY33">
        <v>8.9</v>
      </c>
      <c r="AZ33">
        <v>12.5</v>
      </c>
      <c r="BA33">
        <v>6.8</v>
      </c>
      <c r="BB33">
        <v>3.2</v>
      </c>
      <c r="BC33">
        <v>62.2</v>
      </c>
      <c r="BD33">
        <v>4.9000000000000004</v>
      </c>
      <c r="BE33">
        <v>79.7</v>
      </c>
      <c r="BF33">
        <v>1.9</v>
      </c>
      <c r="BG33">
        <v>7.2</v>
      </c>
      <c r="BH33">
        <v>9.9</v>
      </c>
      <c r="BI33">
        <v>3.1</v>
      </c>
    </row>
    <row r="34" spans="1:61" x14ac:dyDescent="0.2">
      <c r="A34">
        <v>56</v>
      </c>
      <c r="B34">
        <v>6001403701</v>
      </c>
      <c r="C34">
        <v>6.7161299999999993E-2</v>
      </c>
      <c r="D34">
        <v>0.87390000000000001</v>
      </c>
      <c r="E34">
        <v>1.4244000000000001</v>
      </c>
      <c r="F34">
        <v>0.48080000000000001</v>
      </c>
      <c r="G34">
        <v>3.6173999999999999</v>
      </c>
      <c r="H34">
        <v>6.3964999999999996</v>
      </c>
      <c r="I34">
        <v>8.3000000000000007</v>
      </c>
      <c r="J34">
        <v>7.4</v>
      </c>
      <c r="K34">
        <v>9.4</v>
      </c>
      <c r="L34">
        <v>2587</v>
      </c>
      <c r="M34">
        <v>37.8112134</v>
      </c>
      <c r="N34">
        <v>-122.2586656</v>
      </c>
      <c r="O34">
        <v>8.8923396754435906</v>
      </c>
      <c r="P34">
        <v>2.9592332999999998E-2</v>
      </c>
      <c r="Q34">
        <v>8.6979437700000002</v>
      </c>
      <c r="R34">
        <v>54.34</v>
      </c>
      <c r="S34" s="1">
        <v>70.599582896249103</v>
      </c>
      <c r="T34">
        <v>0</v>
      </c>
      <c r="U34">
        <v>357.03384360000001</v>
      </c>
      <c r="V34">
        <v>537.97</v>
      </c>
      <c r="W34">
        <v>3.5</v>
      </c>
      <c r="X34">
        <v>62.5</v>
      </c>
      <c r="Y34">
        <v>0.15</v>
      </c>
      <c r="Z34">
        <v>2</v>
      </c>
      <c r="AA34">
        <v>0</v>
      </c>
      <c r="AB34">
        <v>35.009999656459797</v>
      </c>
      <c r="AC34">
        <v>2755</v>
      </c>
      <c r="AD34">
        <v>1766</v>
      </c>
      <c r="AE34">
        <v>1683</v>
      </c>
      <c r="AF34">
        <v>395</v>
      </c>
      <c r="AG34">
        <v>19</v>
      </c>
      <c r="AH34">
        <v>46504</v>
      </c>
      <c r="AI34">
        <v>92</v>
      </c>
      <c r="AJ34">
        <v>479</v>
      </c>
      <c r="AK34">
        <v>233</v>
      </c>
      <c r="AL34">
        <v>276</v>
      </c>
      <c r="AM34">
        <v>46</v>
      </c>
      <c r="AN34">
        <v>1231</v>
      </c>
      <c r="AO34">
        <v>42</v>
      </c>
      <c r="AP34">
        <v>1388</v>
      </c>
      <c r="AQ34">
        <v>11</v>
      </c>
      <c r="AR34">
        <v>34</v>
      </c>
      <c r="AS34">
        <v>416</v>
      </c>
      <c r="AT34">
        <v>64</v>
      </c>
      <c r="AU34">
        <v>14.5</v>
      </c>
      <c r="AV34">
        <v>1</v>
      </c>
      <c r="AW34">
        <v>46504</v>
      </c>
      <c r="AX34">
        <v>3.8</v>
      </c>
      <c r="AY34">
        <v>17.399999999999999</v>
      </c>
      <c r="AZ34">
        <v>8.5</v>
      </c>
      <c r="BA34">
        <v>10.199999999999999</v>
      </c>
      <c r="BB34">
        <v>2.7</v>
      </c>
      <c r="BC34">
        <v>44.7</v>
      </c>
      <c r="BD34">
        <v>1.6</v>
      </c>
      <c r="BE34">
        <v>78.599999999999994</v>
      </c>
      <c r="BF34">
        <v>0.6</v>
      </c>
      <c r="BG34">
        <v>2</v>
      </c>
      <c r="BH34">
        <v>24.7</v>
      </c>
      <c r="BI34">
        <v>2.2999999999999998</v>
      </c>
    </row>
    <row r="35" spans="1:61" x14ac:dyDescent="0.2">
      <c r="A35">
        <v>57</v>
      </c>
      <c r="B35">
        <v>6001403702</v>
      </c>
      <c r="C35">
        <v>7.75343E-2</v>
      </c>
      <c r="D35">
        <v>0.45390000000000003</v>
      </c>
      <c r="E35">
        <v>1.2942</v>
      </c>
      <c r="F35">
        <v>0.79379999999999995</v>
      </c>
      <c r="G35">
        <v>2.7627999999999999</v>
      </c>
      <c r="H35">
        <v>5.3047000000000004</v>
      </c>
      <c r="I35">
        <v>6.8</v>
      </c>
      <c r="J35">
        <v>6.3</v>
      </c>
      <c r="K35">
        <v>7.4</v>
      </c>
      <c r="L35">
        <v>1724</v>
      </c>
      <c r="M35">
        <v>37.809526460000001</v>
      </c>
      <c r="N35">
        <v>-122.2520804</v>
      </c>
      <c r="O35">
        <v>12.6725083490236</v>
      </c>
      <c r="P35">
        <v>2.9592332999999998E-2</v>
      </c>
      <c r="Q35">
        <v>8.6979437700000002</v>
      </c>
      <c r="R35">
        <v>54.34</v>
      </c>
      <c r="S35" s="1">
        <v>70.599582896249103</v>
      </c>
      <c r="T35">
        <v>0</v>
      </c>
      <c r="U35">
        <v>352.55383999999998</v>
      </c>
      <c r="V35">
        <v>1418.49</v>
      </c>
      <c r="W35">
        <v>0</v>
      </c>
      <c r="X35">
        <v>27.75</v>
      </c>
      <c r="Y35">
        <v>0.05</v>
      </c>
      <c r="Z35">
        <v>11</v>
      </c>
      <c r="AA35">
        <v>0</v>
      </c>
      <c r="AB35">
        <v>38.2712261776296</v>
      </c>
      <c r="AC35">
        <v>2027</v>
      </c>
      <c r="AD35">
        <v>1183</v>
      </c>
      <c r="AE35">
        <v>1123</v>
      </c>
      <c r="AF35">
        <v>85</v>
      </c>
      <c r="AG35">
        <v>20</v>
      </c>
      <c r="AH35">
        <v>52650</v>
      </c>
      <c r="AI35">
        <v>99</v>
      </c>
      <c r="AJ35">
        <v>318</v>
      </c>
      <c r="AK35">
        <v>144</v>
      </c>
      <c r="AL35">
        <v>188</v>
      </c>
      <c r="AM35">
        <v>40</v>
      </c>
      <c r="AN35">
        <v>843</v>
      </c>
      <c r="AO35">
        <v>136</v>
      </c>
      <c r="AP35">
        <v>800</v>
      </c>
      <c r="AQ35">
        <v>19</v>
      </c>
      <c r="AR35">
        <v>28</v>
      </c>
      <c r="AS35">
        <v>137</v>
      </c>
      <c r="AT35">
        <v>0</v>
      </c>
      <c r="AU35">
        <v>4.2</v>
      </c>
      <c r="AV35">
        <v>1.3</v>
      </c>
      <c r="AW35">
        <v>52650</v>
      </c>
      <c r="AX35">
        <v>5.4</v>
      </c>
      <c r="AY35">
        <v>15.7</v>
      </c>
      <c r="AZ35">
        <v>7.1</v>
      </c>
      <c r="BA35">
        <v>9.3000000000000007</v>
      </c>
      <c r="BB35">
        <v>3.6</v>
      </c>
      <c r="BC35">
        <v>41.6</v>
      </c>
      <c r="BD35">
        <v>6.8</v>
      </c>
      <c r="BE35">
        <v>67.599999999999994</v>
      </c>
      <c r="BF35">
        <v>1.6</v>
      </c>
      <c r="BG35">
        <v>2.5</v>
      </c>
      <c r="BH35">
        <v>12.2</v>
      </c>
      <c r="BI35">
        <v>0</v>
      </c>
    </row>
    <row r="36" spans="1:61" x14ac:dyDescent="0.2">
      <c r="A36">
        <v>58</v>
      </c>
      <c r="B36">
        <v>6001403800</v>
      </c>
      <c r="C36">
        <v>0.25191190000000002</v>
      </c>
      <c r="D36">
        <v>0.61129999999999995</v>
      </c>
      <c r="E36">
        <v>0.60809999999999997</v>
      </c>
      <c r="F36">
        <v>0.44119999999999998</v>
      </c>
      <c r="G36">
        <v>2.5962000000000001</v>
      </c>
      <c r="H36">
        <v>4.2568000000000001</v>
      </c>
      <c r="I36">
        <v>7</v>
      </c>
      <c r="J36">
        <v>6.2</v>
      </c>
      <c r="K36">
        <v>7.9</v>
      </c>
      <c r="L36">
        <v>3461</v>
      </c>
      <c r="M36">
        <v>37.814834279999999</v>
      </c>
      <c r="N36">
        <v>-122.24162320000001</v>
      </c>
      <c r="O36">
        <v>11.717608807888499</v>
      </c>
      <c r="P36">
        <v>2.9592332999999998E-2</v>
      </c>
      <c r="Q36">
        <v>8.6979437700000002</v>
      </c>
      <c r="R36">
        <v>54.34</v>
      </c>
      <c r="S36" s="1">
        <v>70.599582896249103</v>
      </c>
      <c r="T36">
        <v>0</v>
      </c>
      <c r="U36">
        <v>373.16092149999997</v>
      </c>
      <c r="V36">
        <v>945.68</v>
      </c>
      <c r="W36">
        <v>0</v>
      </c>
      <c r="X36">
        <v>20</v>
      </c>
      <c r="Y36">
        <v>0</v>
      </c>
      <c r="Z36">
        <v>2</v>
      </c>
      <c r="AA36">
        <v>0</v>
      </c>
      <c r="AB36">
        <v>30.515602137147699</v>
      </c>
      <c r="AC36">
        <v>3323</v>
      </c>
      <c r="AD36">
        <v>1859</v>
      </c>
      <c r="AE36">
        <v>1808</v>
      </c>
      <c r="AF36">
        <v>218</v>
      </c>
      <c r="AG36">
        <v>126</v>
      </c>
      <c r="AH36">
        <v>58826</v>
      </c>
      <c r="AI36">
        <v>84</v>
      </c>
      <c r="AJ36">
        <v>348</v>
      </c>
      <c r="AK36">
        <v>377</v>
      </c>
      <c r="AL36">
        <v>222</v>
      </c>
      <c r="AM36">
        <v>8</v>
      </c>
      <c r="AN36">
        <v>1183</v>
      </c>
      <c r="AO36">
        <v>69</v>
      </c>
      <c r="AP36">
        <v>567</v>
      </c>
      <c r="AQ36">
        <v>27</v>
      </c>
      <c r="AR36">
        <v>10</v>
      </c>
      <c r="AS36">
        <v>76</v>
      </c>
      <c r="AT36">
        <v>15</v>
      </c>
      <c r="AU36">
        <v>6.6</v>
      </c>
      <c r="AV36">
        <v>5.2</v>
      </c>
      <c r="AW36">
        <v>58826</v>
      </c>
      <c r="AX36">
        <v>3</v>
      </c>
      <c r="AY36">
        <v>10.5</v>
      </c>
      <c r="AZ36">
        <v>11.3</v>
      </c>
      <c r="BA36">
        <v>6.7</v>
      </c>
      <c r="BB36">
        <v>0.4</v>
      </c>
      <c r="BC36">
        <v>35.6</v>
      </c>
      <c r="BD36">
        <v>2.2000000000000002</v>
      </c>
      <c r="BE36">
        <v>30.5</v>
      </c>
      <c r="BF36">
        <v>1.5</v>
      </c>
      <c r="BG36">
        <v>0.6</v>
      </c>
      <c r="BH36">
        <v>4.2</v>
      </c>
      <c r="BI36">
        <v>0.5</v>
      </c>
    </row>
    <row r="37" spans="1:61" x14ac:dyDescent="0.2">
      <c r="A37">
        <v>59</v>
      </c>
      <c r="B37">
        <v>6001403900</v>
      </c>
      <c r="C37">
        <v>0.19038769999999999</v>
      </c>
      <c r="D37">
        <v>1.0609999999999999</v>
      </c>
      <c r="E37">
        <v>1.6955</v>
      </c>
      <c r="F37">
        <v>0.70669999999999999</v>
      </c>
      <c r="G37">
        <v>2.5470000000000002</v>
      </c>
      <c r="H37">
        <v>6.0101000000000004</v>
      </c>
      <c r="I37">
        <v>8.1</v>
      </c>
      <c r="J37">
        <v>7.3</v>
      </c>
      <c r="K37">
        <v>9</v>
      </c>
      <c r="L37">
        <v>3584</v>
      </c>
      <c r="M37">
        <v>37.817193179999997</v>
      </c>
      <c r="N37">
        <v>-122.2487541</v>
      </c>
      <c r="O37">
        <v>17.127862758141401</v>
      </c>
      <c r="P37">
        <v>2.9592332999999998E-2</v>
      </c>
      <c r="Q37">
        <v>8.6979437700000002</v>
      </c>
      <c r="R37">
        <v>54.34</v>
      </c>
      <c r="S37" s="1">
        <v>70.599582896249103</v>
      </c>
      <c r="T37">
        <v>0</v>
      </c>
      <c r="U37">
        <v>372.42071129999999</v>
      </c>
      <c r="V37">
        <v>1896.48</v>
      </c>
      <c r="W37">
        <v>0.9</v>
      </c>
      <c r="X37">
        <v>25</v>
      </c>
      <c r="Y37">
        <v>0</v>
      </c>
      <c r="Z37">
        <v>2</v>
      </c>
      <c r="AA37">
        <v>0</v>
      </c>
      <c r="AB37">
        <v>34.145234754838</v>
      </c>
      <c r="AC37">
        <v>3938</v>
      </c>
      <c r="AD37">
        <v>2244</v>
      </c>
      <c r="AE37">
        <v>2244</v>
      </c>
      <c r="AF37">
        <v>373</v>
      </c>
      <c r="AG37">
        <v>168</v>
      </c>
      <c r="AH37">
        <v>51701</v>
      </c>
      <c r="AI37">
        <v>179</v>
      </c>
      <c r="AJ37">
        <v>637</v>
      </c>
      <c r="AK37">
        <v>442</v>
      </c>
      <c r="AL37">
        <v>550</v>
      </c>
      <c r="AM37">
        <v>58</v>
      </c>
      <c r="AN37">
        <v>1785</v>
      </c>
      <c r="AO37">
        <v>161</v>
      </c>
      <c r="AP37">
        <v>1249</v>
      </c>
      <c r="AQ37">
        <v>0</v>
      </c>
      <c r="AR37">
        <v>44</v>
      </c>
      <c r="AS37">
        <v>166</v>
      </c>
      <c r="AT37">
        <v>45</v>
      </c>
      <c r="AU37">
        <v>9.5</v>
      </c>
      <c r="AV37">
        <v>6.7</v>
      </c>
      <c r="AW37">
        <v>51701</v>
      </c>
      <c r="AX37">
        <v>5.4</v>
      </c>
      <c r="AY37">
        <v>16.2</v>
      </c>
      <c r="AZ37">
        <v>11.2</v>
      </c>
      <c r="BA37">
        <v>14</v>
      </c>
      <c r="BB37">
        <v>2.6</v>
      </c>
      <c r="BC37">
        <v>45.3</v>
      </c>
      <c r="BD37">
        <v>4.4000000000000004</v>
      </c>
      <c r="BE37">
        <v>55.7</v>
      </c>
      <c r="BF37">
        <v>0</v>
      </c>
      <c r="BG37">
        <v>2</v>
      </c>
      <c r="BH37">
        <v>7.4</v>
      </c>
      <c r="BI37">
        <v>1.1000000000000001</v>
      </c>
    </row>
    <row r="38" spans="1:61" x14ac:dyDescent="0.2">
      <c r="A38">
        <v>60</v>
      </c>
      <c r="B38">
        <v>6001404000</v>
      </c>
      <c r="C38">
        <v>0.14225119999999999</v>
      </c>
      <c r="D38">
        <v>0.89370000000000005</v>
      </c>
      <c r="E38">
        <v>0.61180000000000001</v>
      </c>
      <c r="F38">
        <v>0.35780000000000001</v>
      </c>
      <c r="G38">
        <v>1.8964000000000001</v>
      </c>
      <c r="H38">
        <v>3.7597</v>
      </c>
      <c r="I38">
        <v>7.3</v>
      </c>
      <c r="J38">
        <v>6.7</v>
      </c>
      <c r="K38">
        <v>7.9</v>
      </c>
      <c r="L38">
        <v>2819</v>
      </c>
      <c r="M38">
        <v>37.823277390000001</v>
      </c>
      <c r="N38">
        <v>-122.25365429999999</v>
      </c>
      <c r="O38">
        <v>7.7468819546952901</v>
      </c>
      <c r="P38">
        <v>2.9592332999999998E-2</v>
      </c>
      <c r="Q38">
        <v>8.6979437700000002</v>
      </c>
      <c r="R38">
        <v>54.34</v>
      </c>
      <c r="S38" s="1">
        <v>70.599582896249103</v>
      </c>
      <c r="T38">
        <v>0</v>
      </c>
      <c r="U38">
        <v>384.86512169999997</v>
      </c>
      <c r="V38">
        <v>1104.4100000000001</v>
      </c>
      <c r="W38">
        <v>4.5</v>
      </c>
      <c r="X38">
        <v>47.25</v>
      </c>
      <c r="Y38">
        <v>0</v>
      </c>
      <c r="Z38">
        <v>0</v>
      </c>
      <c r="AA38">
        <v>0</v>
      </c>
      <c r="AB38">
        <v>33.386883458240902</v>
      </c>
      <c r="AC38">
        <v>2932</v>
      </c>
      <c r="AD38">
        <v>1769</v>
      </c>
      <c r="AE38">
        <v>1650</v>
      </c>
      <c r="AF38">
        <v>269</v>
      </c>
      <c r="AG38">
        <v>157</v>
      </c>
      <c r="AH38">
        <v>48438</v>
      </c>
      <c r="AI38">
        <v>11</v>
      </c>
      <c r="AJ38">
        <v>254</v>
      </c>
      <c r="AK38">
        <v>205</v>
      </c>
      <c r="AL38">
        <v>190</v>
      </c>
      <c r="AM38">
        <v>66</v>
      </c>
      <c r="AN38">
        <v>1190</v>
      </c>
      <c r="AO38">
        <v>19</v>
      </c>
      <c r="AP38">
        <v>1236</v>
      </c>
      <c r="AQ38">
        <v>0</v>
      </c>
      <c r="AR38">
        <v>39</v>
      </c>
      <c r="AS38">
        <v>131</v>
      </c>
      <c r="AT38">
        <v>0</v>
      </c>
      <c r="AU38">
        <v>9.1999999999999993</v>
      </c>
      <c r="AV38">
        <v>7</v>
      </c>
      <c r="AW38">
        <v>48438</v>
      </c>
      <c r="AX38">
        <v>0.4</v>
      </c>
      <c r="AY38">
        <v>8.6999999999999993</v>
      </c>
      <c r="AZ38">
        <v>7</v>
      </c>
      <c r="BA38">
        <v>6.5</v>
      </c>
      <c r="BB38">
        <v>4</v>
      </c>
      <c r="BC38">
        <v>40.6</v>
      </c>
      <c r="BD38">
        <v>0.7</v>
      </c>
      <c r="BE38">
        <v>69.900000000000006</v>
      </c>
      <c r="BF38">
        <v>0</v>
      </c>
      <c r="BG38">
        <v>2.4</v>
      </c>
      <c r="BH38">
        <v>7.9</v>
      </c>
      <c r="BI38">
        <v>0</v>
      </c>
    </row>
    <row r="39" spans="1:61" x14ac:dyDescent="0.2">
      <c r="A39">
        <v>61</v>
      </c>
      <c r="B39">
        <v>6001404101</v>
      </c>
      <c r="C39">
        <v>0.22074959999999999</v>
      </c>
      <c r="D39">
        <v>0.71809999999999996</v>
      </c>
      <c r="E39">
        <v>1.2008000000000001</v>
      </c>
      <c r="F39">
        <v>0.2873</v>
      </c>
      <c r="G39">
        <v>3.0211999999999999</v>
      </c>
      <c r="H39">
        <v>5.2274000000000003</v>
      </c>
      <c r="I39">
        <v>7.1</v>
      </c>
      <c r="J39">
        <v>6.4</v>
      </c>
      <c r="K39">
        <v>7.8</v>
      </c>
      <c r="L39">
        <v>2929</v>
      </c>
      <c r="M39">
        <v>37.830077189999997</v>
      </c>
      <c r="N39">
        <v>-122.24979519999999</v>
      </c>
      <c r="O39">
        <v>8.1215167580627607</v>
      </c>
      <c r="P39">
        <v>2.9592332999999998E-2</v>
      </c>
      <c r="Q39">
        <v>8.6979437700000002</v>
      </c>
      <c r="R39">
        <v>53.9408119</v>
      </c>
      <c r="S39" s="1">
        <v>70.599582896249103</v>
      </c>
      <c r="T39">
        <v>0</v>
      </c>
      <c r="U39">
        <v>401.54848729999998</v>
      </c>
      <c r="V39">
        <v>464.4</v>
      </c>
      <c r="W39">
        <v>9</v>
      </c>
      <c r="X39">
        <v>39.799999999999997</v>
      </c>
      <c r="Y39">
        <v>0</v>
      </c>
      <c r="Z39">
        <v>0</v>
      </c>
      <c r="AA39">
        <v>0</v>
      </c>
      <c r="AB39">
        <v>30.169362691963801</v>
      </c>
      <c r="AC39">
        <v>3187</v>
      </c>
      <c r="AD39">
        <v>1757</v>
      </c>
      <c r="AE39">
        <v>1679</v>
      </c>
      <c r="AF39">
        <v>260</v>
      </c>
      <c r="AG39">
        <v>145</v>
      </c>
      <c r="AH39">
        <v>62922</v>
      </c>
      <c r="AI39">
        <v>40</v>
      </c>
      <c r="AJ39">
        <v>469</v>
      </c>
      <c r="AK39">
        <v>347</v>
      </c>
      <c r="AL39">
        <v>310</v>
      </c>
      <c r="AM39">
        <v>23</v>
      </c>
      <c r="AN39">
        <v>1095</v>
      </c>
      <c r="AO39">
        <v>21</v>
      </c>
      <c r="AP39">
        <v>761</v>
      </c>
      <c r="AQ39">
        <v>3</v>
      </c>
      <c r="AR39">
        <v>20</v>
      </c>
      <c r="AS39">
        <v>289</v>
      </c>
      <c r="AT39">
        <v>12</v>
      </c>
      <c r="AU39">
        <v>8.1999999999999993</v>
      </c>
      <c r="AV39">
        <v>6.4</v>
      </c>
      <c r="AW39">
        <v>62922</v>
      </c>
      <c r="AX39">
        <v>1.5</v>
      </c>
      <c r="AY39">
        <v>14.7</v>
      </c>
      <c r="AZ39">
        <v>10.9</v>
      </c>
      <c r="BA39">
        <v>9.6999999999999993</v>
      </c>
      <c r="BB39">
        <v>1.4</v>
      </c>
      <c r="BC39">
        <v>34.4</v>
      </c>
      <c r="BD39">
        <v>0.7</v>
      </c>
      <c r="BE39">
        <v>43.3</v>
      </c>
      <c r="BF39">
        <v>0.2</v>
      </c>
      <c r="BG39">
        <v>1.2</v>
      </c>
      <c r="BH39">
        <v>17.2</v>
      </c>
      <c r="BI39">
        <v>0.4</v>
      </c>
    </row>
    <row r="40" spans="1:61" x14ac:dyDescent="0.2">
      <c r="A40">
        <v>7246</v>
      </c>
      <c r="B40">
        <v>6001404102</v>
      </c>
      <c r="C40">
        <v>8.8869900000000002E-2</v>
      </c>
      <c r="D40">
        <v>0.66590000000000005</v>
      </c>
      <c r="E40">
        <v>1.9613</v>
      </c>
      <c r="F40">
        <v>0.67079999999999995</v>
      </c>
      <c r="G40">
        <v>2.9152</v>
      </c>
      <c r="H40">
        <v>6.2131999999999996</v>
      </c>
      <c r="I40">
        <v>9.3000000000000007</v>
      </c>
      <c r="J40">
        <v>8.1</v>
      </c>
      <c r="K40">
        <v>11</v>
      </c>
      <c r="L40">
        <v>2283</v>
      </c>
      <c r="M40">
        <v>37.826021869999998</v>
      </c>
      <c r="N40">
        <v>-122.2510668</v>
      </c>
      <c r="O40">
        <v>11.718772945307901</v>
      </c>
      <c r="P40">
        <v>2.9592332999999998E-2</v>
      </c>
      <c r="Q40">
        <v>8.6979437700000002</v>
      </c>
      <c r="R40">
        <v>54.34</v>
      </c>
      <c r="S40" s="1">
        <v>70.599582896249103</v>
      </c>
      <c r="T40">
        <v>0</v>
      </c>
      <c r="U40">
        <v>391.19981369999999</v>
      </c>
      <c r="V40">
        <v>421.88</v>
      </c>
      <c r="W40">
        <v>9</v>
      </c>
      <c r="X40">
        <v>40.75</v>
      </c>
      <c r="Y40">
        <v>0</v>
      </c>
      <c r="Z40">
        <v>0</v>
      </c>
      <c r="AA40">
        <v>0</v>
      </c>
      <c r="AB40">
        <v>29.797162063937702</v>
      </c>
      <c r="AC40">
        <v>2438</v>
      </c>
      <c r="AD40">
        <v>1613</v>
      </c>
      <c r="AE40">
        <v>1515</v>
      </c>
      <c r="AF40">
        <v>179</v>
      </c>
      <c r="AG40">
        <v>68</v>
      </c>
      <c r="AH40">
        <v>71972</v>
      </c>
      <c r="AI40">
        <v>114</v>
      </c>
      <c r="AJ40">
        <v>700</v>
      </c>
      <c r="AK40">
        <v>162</v>
      </c>
      <c r="AL40">
        <v>396</v>
      </c>
      <c r="AM40">
        <v>20</v>
      </c>
      <c r="AN40">
        <v>823</v>
      </c>
      <c r="AO40">
        <v>145</v>
      </c>
      <c r="AP40">
        <v>1055</v>
      </c>
      <c r="AQ40">
        <v>0</v>
      </c>
      <c r="AR40">
        <v>8</v>
      </c>
      <c r="AS40">
        <v>305</v>
      </c>
      <c r="AT40">
        <v>131</v>
      </c>
      <c r="AU40">
        <v>7.8</v>
      </c>
      <c r="AV40">
        <v>4.5999999999999996</v>
      </c>
      <c r="AW40">
        <v>71972</v>
      </c>
      <c r="AX40">
        <v>5.0999999999999996</v>
      </c>
      <c r="AY40">
        <v>28.7</v>
      </c>
      <c r="AZ40">
        <v>6.6</v>
      </c>
      <c r="BA40">
        <v>17.399999999999999</v>
      </c>
      <c r="BB40">
        <v>1.3</v>
      </c>
      <c r="BC40">
        <v>33.799999999999997</v>
      </c>
      <c r="BD40">
        <v>6.1</v>
      </c>
      <c r="BE40">
        <v>65.400000000000006</v>
      </c>
      <c r="BF40">
        <v>0</v>
      </c>
      <c r="BG40">
        <v>0.5</v>
      </c>
      <c r="BH40">
        <v>20.100000000000001</v>
      </c>
      <c r="BI40">
        <v>5.4</v>
      </c>
    </row>
    <row r="41" spans="1:61" x14ac:dyDescent="0.2">
      <c r="A41">
        <v>7247</v>
      </c>
      <c r="B41">
        <v>6001404200</v>
      </c>
      <c r="C41">
        <v>1.0517422000000001</v>
      </c>
      <c r="D41">
        <v>0.44379999999999997</v>
      </c>
      <c r="E41">
        <v>1.9119999999999999</v>
      </c>
      <c r="F41">
        <v>0.33160000000000001</v>
      </c>
      <c r="G41">
        <v>1.9314</v>
      </c>
      <c r="H41">
        <v>4.6186999999999996</v>
      </c>
      <c r="I41">
        <v>7.7</v>
      </c>
      <c r="J41">
        <v>6.8</v>
      </c>
      <c r="K41">
        <v>9.1</v>
      </c>
      <c r="L41">
        <v>3483</v>
      </c>
      <c r="M41">
        <v>37.836107609999999</v>
      </c>
      <c r="N41">
        <v>-122.234465</v>
      </c>
      <c r="O41">
        <v>5.6575918848366999</v>
      </c>
      <c r="P41">
        <v>2.9592332999999998E-2</v>
      </c>
      <c r="Q41">
        <v>8.6979437700000002</v>
      </c>
      <c r="R41">
        <v>37.695215330000003</v>
      </c>
      <c r="S41" s="1">
        <v>70.599582896249103</v>
      </c>
      <c r="T41">
        <v>0</v>
      </c>
      <c r="U41">
        <v>415.52820050000003</v>
      </c>
      <c r="V41">
        <v>547.4</v>
      </c>
      <c r="W41">
        <v>4.5</v>
      </c>
      <c r="X41">
        <v>20.3</v>
      </c>
      <c r="Y41">
        <v>0</v>
      </c>
      <c r="Z41">
        <v>0</v>
      </c>
      <c r="AA41">
        <v>2</v>
      </c>
      <c r="AB41">
        <v>31.713575265938701</v>
      </c>
      <c r="AC41">
        <v>3650</v>
      </c>
      <c r="AD41">
        <v>1395</v>
      </c>
      <c r="AE41">
        <v>1285</v>
      </c>
      <c r="AF41">
        <v>120</v>
      </c>
      <c r="AG41">
        <v>101</v>
      </c>
      <c r="AH41">
        <v>72393</v>
      </c>
      <c r="AI41">
        <v>66</v>
      </c>
      <c r="AJ41">
        <v>573</v>
      </c>
      <c r="AK41">
        <v>932</v>
      </c>
      <c r="AL41">
        <v>280</v>
      </c>
      <c r="AM41">
        <v>78</v>
      </c>
      <c r="AN41">
        <v>1225</v>
      </c>
      <c r="AO41">
        <v>44</v>
      </c>
      <c r="AP41">
        <v>190</v>
      </c>
      <c r="AQ41">
        <v>0</v>
      </c>
      <c r="AR41">
        <v>11</v>
      </c>
      <c r="AS41">
        <v>32</v>
      </c>
      <c r="AT41">
        <v>189</v>
      </c>
      <c r="AU41">
        <v>3.5</v>
      </c>
      <c r="AV41">
        <v>5.6</v>
      </c>
      <c r="AW41">
        <v>72393</v>
      </c>
      <c r="AX41">
        <v>2.8</v>
      </c>
      <c r="AY41">
        <v>15.7</v>
      </c>
      <c r="AZ41">
        <v>25.5</v>
      </c>
      <c r="BA41">
        <v>7.7</v>
      </c>
      <c r="BB41">
        <v>6.1</v>
      </c>
      <c r="BC41">
        <v>33.6</v>
      </c>
      <c r="BD41">
        <v>1.3</v>
      </c>
      <c r="BE41">
        <v>13.6</v>
      </c>
      <c r="BF41">
        <v>0</v>
      </c>
      <c r="BG41">
        <v>0.9</v>
      </c>
      <c r="BH41">
        <v>2.5</v>
      </c>
      <c r="BI41">
        <v>5.2</v>
      </c>
    </row>
    <row r="42" spans="1:61" x14ac:dyDescent="0.2">
      <c r="A42">
        <v>62</v>
      </c>
      <c r="B42">
        <v>6001404300</v>
      </c>
      <c r="C42">
        <v>0.70554119999999998</v>
      </c>
      <c r="D42">
        <v>0.26960000000000001</v>
      </c>
      <c r="E42">
        <v>1.385</v>
      </c>
      <c r="F42">
        <v>0.43419999999999997</v>
      </c>
      <c r="G42">
        <v>1.4300999999999999</v>
      </c>
      <c r="H42">
        <v>3.5188999999999999</v>
      </c>
      <c r="I42">
        <v>7.2</v>
      </c>
      <c r="J42">
        <v>6.4</v>
      </c>
      <c r="K42">
        <v>8.3000000000000007</v>
      </c>
      <c r="L42">
        <v>3218</v>
      </c>
      <c r="M42">
        <v>37.845444399999998</v>
      </c>
      <c r="N42">
        <v>-122.2381972</v>
      </c>
      <c r="O42">
        <v>4.6132338133027497</v>
      </c>
      <c r="P42">
        <v>2.9592332999999998E-2</v>
      </c>
      <c r="Q42">
        <v>8.6979437700000002</v>
      </c>
      <c r="R42">
        <v>40.351627829999998</v>
      </c>
      <c r="S42" s="1">
        <v>70.599582896249103</v>
      </c>
      <c r="T42">
        <v>0</v>
      </c>
      <c r="U42">
        <v>433.36949759999999</v>
      </c>
      <c r="V42">
        <v>1089.96</v>
      </c>
      <c r="W42">
        <v>0</v>
      </c>
      <c r="X42">
        <v>11</v>
      </c>
      <c r="Y42">
        <v>0</v>
      </c>
      <c r="Z42">
        <v>0</v>
      </c>
      <c r="AA42">
        <v>0</v>
      </c>
      <c r="AB42">
        <v>27.860871671073799</v>
      </c>
      <c r="AC42">
        <v>3329</v>
      </c>
      <c r="AD42">
        <v>1328</v>
      </c>
      <c r="AE42">
        <v>1252</v>
      </c>
      <c r="AF42">
        <v>74</v>
      </c>
      <c r="AG42">
        <v>89</v>
      </c>
      <c r="AH42">
        <v>92882</v>
      </c>
      <c r="AI42">
        <v>51</v>
      </c>
      <c r="AJ42">
        <v>659</v>
      </c>
      <c r="AK42">
        <v>679</v>
      </c>
      <c r="AL42">
        <v>196</v>
      </c>
      <c r="AM42">
        <v>32</v>
      </c>
      <c r="AN42">
        <v>1191</v>
      </c>
      <c r="AO42">
        <v>66</v>
      </c>
      <c r="AP42">
        <v>118</v>
      </c>
      <c r="AQ42">
        <v>7</v>
      </c>
      <c r="AR42">
        <v>0</v>
      </c>
      <c r="AS42">
        <v>42</v>
      </c>
      <c r="AT42">
        <v>0</v>
      </c>
      <c r="AU42">
        <v>2.2000000000000002</v>
      </c>
      <c r="AV42">
        <v>4.9000000000000004</v>
      </c>
      <c r="AW42">
        <v>92882</v>
      </c>
      <c r="AX42">
        <v>2</v>
      </c>
      <c r="AY42">
        <v>19.8</v>
      </c>
      <c r="AZ42">
        <v>20.399999999999999</v>
      </c>
      <c r="BA42">
        <v>5.9</v>
      </c>
      <c r="BB42">
        <v>2.6</v>
      </c>
      <c r="BC42">
        <v>35.799999999999997</v>
      </c>
      <c r="BD42">
        <v>2.1</v>
      </c>
      <c r="BE42">
        <v>8.9</v>
      </c>
      <c r="BF42">
        <v>0.5</v>
      </c>
      <c r="BG42">
        <v>0</v>
      </c>
      <c r="BH42">
        <v>3.4</v>
      </c>
      <c r="BI42">
        <v>0</v>
      </c>
    </row>
    <row r="43" spans="1:61" x14ac:dyDescent="0.2">
      <c r="A43">
        <v>63</v>
      </c>
      <c r="B43">
        <v>6001404400</v>
      </c>
      <c r="C43">
        <v>1.5906148</v>
      </c>
      <c r="D43">
        <v>0.21840000000000001</v>
      </c>
      <c r="E43">
        <v>1.1888000000000001</v>
      </c>
      <c r="F43">
        <v>0.2326</v>
      </c>
      <c r="G43">
        <v>0.75460000000000005</v>
      </c>
      <c r="H43">
        <v>2.3944000000000001</v>
      </c>
      <c r="I43">
        <v>7.2</v>
      </c>
      <c r="J43">
        <v>6.6</v>
      </c>
      <c r="K43">
        <v>8.1</v>
      </c>
      <c r="L43">
        <v>5314</v>
      </c>
      <c r="M43">
        <v>37.846244429999999</v>
      </c>
      <c r="N43">
        <v>-122.2150895</v>
      </c>
      <c r="O43">
        <v>5.6179972820246702</v>
      </c>
      <c r="P43">
        <v>2.9592332999999998E-2</v>
      </c>
      <c r="Q43">
        <v>8.6979437700000002</v>
      </c>
      <c r="R43">
        <v>23.83838128</v>
      </c>
      <c r="S43" s="1">
        <v>233.992399182995</v>
      </c>
      <c r="T43">
        <v>0</v>
      </c>
      <c r="U43">
        <v>429.03432980000002</v>
      </c>
      <c r="V43">
        <v>1273.83</v>
      </c>
      <c r="W43">
        <v>0</v>
      </c>
      <c r="X43">
        <v>0</v>
      </c>
      <c r="Y43">
        <v>0</v>
      </c>
      <c r="Z43">
        <v>0</v>
      </c>
      <c r="AA43">
        <v>1</v>
      </c>
      <c r="AB43">
        <v>26.968173690840398</v>
      </c>
      <c r="AC43">
        <v>5404</v>
      </c>
      <c r="AD43">
        <v>2368</v>
      </c>
      <c r="AE43">
        <v>2317</v>
      </c>
      <c r="AF43">
        <v>285</v>
      </c>
      <c r="AG43">
        <v>48</v>
      </c>
      <c r="AH43">
        <v>82976</v>
      </c>
      <c r="AI43">
        <v>60</v>
      </c>
      <c r="AJ43">
        <v>651</v>
      </c>
      <c r="AK43">
        <v>1027</v>
      </c>
      <c r="AL43">
        <v>200</v>
      </c>
      <c r="AM43">
        <v>167</v>
      </c>
      <c r="AN43">
        <v>1653</v>
      </c>
      <c r="AO43">
        <v>30</v>
      </c>
      <c r="AP43">
        <v>452</v>
      </c>
      <c r="AQ43">
        <v>0</v>
      </c>
      <c r="AR43">
        <v>0</v>
      </c>
      <c r="AS43">
        <v>13</v>
      </c>
      <c r="AT43">
        <v>0</v>
      </c>
      <c r="AU43">
        <v>5.3</v>
      </c>
      <c r="AV43">
        <v>1.4</v>
      </c>
      <c r="AW43">
        <v>82976</v>
      </c>
      <c r="AX43">
        <v>1.4</v>
      </c>
      <c r="AY43">
        <v>12</v>
      </c>
      <c r="AZ43">
        <v>19</v>
      </c>
      <c r="BA43">
        <v>3.7</v>
      </c>
      <c r="BB43">
        <v>7.2</v>
      </c>
      <c r="BC43">
        <v>30.6</v>
      </c>
      <c r="BD43">
        <v>0.6</v>
      </c>
      <c r="BE43">
        <v>19.100000000000001</v>
      </c>
      <c r="BF43">
        <v>0</v>
      </c>
      <c r="BG43">
        <v>0</v>
      </c>
      <c r="BH43">
        <v>0.6</v>
      </c>
      <c r="BI43">
        <v>0</v>
      </c>
    </row>
    <row r="44" spans="1:61" x14ac:dyDescent="0.2">
      <c r="A44">
        <v>64</v>
      </c>
      <c r="B44">
        <v>6001404501</v>
      </c>
      <c r="C44">
        <v>0.42004960000000002</v>
      </c>
      <c r="D44">
        <v>0.45300000000000001</v>
      </c>
      <c r="E44">
        <v>1.6883999999999999</v>
      </c>
      <c r="F44">
        <v>0.3795</v>
      </c>
      <c r="G44">
        <v>0.36730000000000002</v>
      </c>
      <c r="H44">
        <v>2.8881999999999999</v>
      </c>
      <c r="I44">
        <v>7.3</v>
      </c>
      <c r="J44">
        <v>6.5</v>
      </c>
      <c r="K44">
        <v>8.4</v>
      </c>
      <c r="L44">
        <v>1677</v>
      </c>
      <c r="M44">
        <v>37.826311400000002</v>
      </c>
      <c r="N44">
        <v>-122.2158646</v>
      </c>
      <c r="O44">
        <v>4.4891659277178402</v>
      </c>
      <c r="P44">
        <v>2.9592332999999998E-2</v>
      </c>
      <c r="Q44">
        <v>8.6979437700000002</v>
      </c>
      <c r="R44">
        <v>22.17</v>
      </c>
      <c r="S44" s="1">
        <v>70.599582896249103</v>
      </c>
      <c r="T44">
        <v>0</v>
      </c>
      <c r="U44">
        <v>395.61948960000001</v>
      </c>
      <c r="V44">
        <v>723.5</v>
      </c>
      <c r="W44">
        <v>0</v>
      </c>
      <c r="X44">
        <v>0</v>
      </c>
      <c r="Y44">
        <v>0</v>
      </c>
      <c r="Z44">
        <v>1</v>
      </c>
      <c r="AA44">
        <v>0.6</v>
      </c>
      <c r="AB44">
        <v>22.332121687050101</v>
      </c>
      <c r="AC44">
        <v>1836</v>
      </c>
      <c r="AD44">
        <v>693</v>
      </c>
      <c r="AE44">
        <v>679</v>
      </c>
      <c r="AF44">
        <v>66</v>
      </c>
      <c r="AG44">
        <v>60</v>
      </c>
      <c r="AH44">
        <v>100772</v>
      </c>
      <c r="AI44">
        <v>44</v>
      </c>
      <c r="AJ44">
        <v>388</v>
      </c>
      <c r="AK44">
        <v>424</v>
      </c>
      <c r="AL44">
        <v>109</v>
      </c>
      <c r="AM44">
        <v>29</v>
      </c>
      <c r="AN44">
        <v>643</v>
      </c>
      <c r="AO44">
        <v>28</v>
      </c>
      <c r="AP44">
        <v>0</v>
      </c>
      <c r="AQ44">
        <v>0</v>
      </c>
      <c r="AR44">
        <v>11</v>
      </c>
      <c r="AS44">
        <v>12</v>
      </c>
      <c r="AT44">
        <v>0</v>
      </c>
      <c r="AU44">
        <v>3.6</v>
      </c>
      <c r="AV44">
        <v>5.7</v>
      </c>
      <c r="AW44">
        <v>100772</v>
      </c>
      <c r="AX44">
        <v>3.3</v>
      </c>
      <c r="AY44">
        <v>21.1</v>
      </c>
      <c r="AZ44">
        <v>23.1</v>
      </c>
      <c r="BA44">
        <v>5.9</v>
      </c>
      <c r="BB44">
        <v>4.3</v>
      </c>
      <c r="BC44">
        <v>35</v>
      </c>
      <c r="BD44">
        <v>1.6</v>
      </c>
      <c r="BE44">
        <v>0</v>
      </c>
      <c r="BF44">
        <v>0</v>
      </c>
      <c r="BG44">
        <v>1.6</v>
      </c>
      <c r="BH44">
        <v>1.8</v>
      </c>
      <c r="BI44">
        <v>0</v>
      </c>
    </row>
    <row r="45" spans="1:61" x14ac:dyDescent="0.2">
      <c r="A45">
        <v>65</v>
      </c>
      <c r="B45">
        <v>6001404502</v>
      </c>
      <c r="C45">
        <v>1.1858922000000001</v>
      </c>
      <c r="D45">
        <v>0.1085</v>
      </c>
      <c r="E45">
        <v>2.0495000000000001</v>
      </c>
      <c r="F45">
        <v>0.31669999999999998</v>
      </c>
      <c r="G45">
        <v>1.5763</v>
      </c>
      <c r="H45">
        <v>4.0510000000000002</v>
      </c>
      <c r="I45">
        <v>7.6</v>
      </c>
      <c r="J45">
        <v>6.8</v>
      </c>
      <c r="K45">
        <v>8.6</v>
      </c>
      <c r="L45">
        <v>5784</v>
      </c>
      <c r="M45">
        <v>37.834525999999997</v>
      </c>
      <c r="N45">
        <v>-122.2026151</v>
      </c>
      <c r="O45">
        <v>4.3201061180741203</v>
      </c>
      <c r="P45">
        <v>2.9592332999999998E-2</v>
      </c>
      <c r="Q45">
        <v>8.6979437700000002</v>
      </c>
      <c r="R45">
        <v>23.128177430000001</v>
      </c>
      <c r="S45" s="1">
        <v>238.65984357278401</v>
      </c>
      <c r="T45">
        <v>0</v>
      </c>
      <c r="U45">
        <v>406.80890699999998</v>
      </c>
      <c r="V45">
        <v>586.44000000000005</v>
      </c>
      <c r="W45">
        <v>0</v>
      </c>
      <c r="X45">
        <v>0</v>
      </c>
      <c r="Y45">
        <v>0</v>
      </c>
      <c r="Z45">
        <v>1</v>
      </c>
      <c r="AA45">
        <v>1</v>
      </c>
      <c r="AB45">
        <v>24.216008602463599</v>
      </c>
      <c r="AC45">
        <v>5403</v>
      </c>
      <c r="AD45">
        <v>2339</v>
      </c>
      <c r="AE45">
        <v>2339</v>
      </c>
      <c r="AF45">
        <v>87</v>
      </c>
      <c r="AG45">
        <v>60</v>
      </c>
      <c r="AH45">
        <v>78857</v>
      </c>
      <c r="AI45">
        <v>73</v>
      </c>
      <c r="AJ45">
        <v>1086</v>
      </c>
      <c r="AK45">
        <v>1149</v>
      </c>
      <c r="AL45">
        <v>577</v>
      </c>
      <c r="AM45">
        <v>109</v>
      </c>
      <c r="AN45">
        <v>1836</v>
      </c>
      <c r="AO45">
        <v>56</v>
      </c>
      <c r="AP45">
        <v>63</v>
      </c>
      <c r="AQ45">
        <v>9</v>
      </c>
      <c r="AR45">
        <v>0</v>
      </c>
      <c r="AS45">
        <v>76</v>
      </c>
      <c r="AT45">
        <v>9</v>
      </c>
      <c r="AU45">
        <v>1.6</v>
      </c>
      <c r="AV45">
        <v>2</v>
      </c>
      <c r="AW45">
        <v>78857</v>
      </c>
      <c r="AX45">
        <v>1.8</v>
      </c>
      <c r="AY45">
        <v>20.100000000000001</v>
      </c>
      <c r="AZ45">
        <v>21.3</v>
      </c>
      <c r="BA45">
        <v>10.7</v>
      </c>
      <c r="BB45">
        <v>4.7</v>
      </c>
      <c r="BC45">
        <v>34</v>
      </c>
      <c r="BD45">
        <v>1.1000000000000001</v>
      </c>
      <c r="BE45">
        <v>2.7</v>
      </c>
      <c r="BF45">
        <v>0.4</v>
      </c>
      <c r="BG45">
        <v>0</v>
      </c>
      <c r="BH45">
        <v>3.2</v>
      </c>
      <c r="BI45">
        <v>0.2</v>
      </c>
    </row>
    <row r="46" spans="1:61" x14ac:dyDescent="0.2">
      <c r="A46">
        <v>66</v>
      </c>
      <c r="B46">
        <v>6001404600</v>
      </c>
      <c r="C46">
        <v>1.8640379</v>
      </c>
      <c r="D46">
        <v>0.1855</v>
      </c>
      <c r="E46">
        <v>1.3001</v>
      </c>
      <c r="F46">
        <v>0.23250000000000001</v>
      </c>
      <c r="G46">
        <v>0.46610000000000001</v>
      </c>
      <c r="H46">
        <v>2.1842000000000001</v>
      </c>
      <c r="I46">
        <v>8.1999999999999993</v>
      </c>
      <c r="J46">
        <v>7.3</v>
      </c>
      <c r="K46">
        <v>9.4</v>
      </c>
      <c r="L46">
        <v>4353</v>
      </c>
      <c r="M46">
        <v>37.819746139999999</v>
      </c>
      <c r="N46">
        <v>-122.19106050000001</v>
      </c>
      <c r="O46">
        <v>2.05358245157811</v>
      </c>
      <c r="P46">
        <v>2.9592332999999998E-2</v>
      </c>
      <c r="Q46">
        <v>8.6979437700000002</v>
      </c>
      <c r="R46">
        <v>18.99328199</v>
      </c>
      <c r="S46" s="1">
        <v>236.65756882961099</v>
      </c>
      <c r="T46">
        <v>0</v>
      </c>
      <c r="U46">
        <v>386.56101289999998</v>
      </c>
      <c r="V46">
        <v>423.6</v>
      </c>
      <c r="W46">
        <v>0</v>
      </c>
      <c r="X46">
        <v>2</v>
      </c>
      <c r="Y46">
        <v>0</v>
      </c>
      <c r="Z46">
        <v>1</v>
      </c>
      <c r="AA46">
        <v>1</v>
      </c>
      <c r="AB46">
        <v>22.210335350380099</v>
      </c>
      <c r="AC46">
        <v>4347</v>
      </c>
      <c r="AD46">
        <v>1820</v>
      </c>
      <c r="AE46">
        <v>1761</v>
      </c>
      <c r="AF46">
        <v>131</v>
      </c>
      <c r="AG46">
        <v>84</v>
      </c>
      <c r="AH46">
        <v>80487</v>
      </c>
      <c r="AI46">
        <v>62</v>
      </c>
      <c r="AJ46">
        <v>956</v>
      </c>
      <c r="AK46">
        <v>682</v>
      </c>
      <c r="AL46">
        <v>303</v>
      </c>
      <c r="AM46">
        <v>42</v>
      </c>
      <c r="AN46">
        <v>1169</v>
      </c>
      <c r="AO46">
        <v>41</v>
      </c>
      <c r="AP46">
        <v>44</v>
      </c>
      <c r="AQ46">
        <v>0</v>
      </c>
      <c r="AR46">
        <v>0</v>
      </c>
      <c r="AS46">
        <v>30</v>
      </c>
      <c r="AT46">
        <v>0</v>
      </c>
      <c r="AU46">
        <v>3</v>
      </c>
      <c r="AV46">
        <v>3.3</v>
      </c>
      <c r="AW46">
        <v>80487</v>
      </c>
      <c r="AX46">
        <v>1.8</v>
      </c>
      <c r="AY46">
        <v>22</v>
      </c>
      <c r="AZ46">
        <v>15.7</v>
      </c>
      <c r="BA46">
        <v>7</v>
      </c>
      <c r="BB46">
        <v>2.4</v>
      </c>
      <c r="BC46">
        <v>26.9</v>
      </c>
      <c r="BD46">
        <v>1</v>
      </c>
      <c r="BE46">
        <v>2.4</v>
      </c>
      <c r="BF46">
        <v>0</v>
      </c>
      <c r="BG46">
        <v>0</v>
      </c>
      <c r="BH46">
        <v>1.7</v>
      </c>
      <c r="BI46">
        <v>0</v>
      </c>
    </row>
    <row r="47" spans="1:61" x14ac:dyDescent="0.2">
      <c r="A47">
        <v>67</v>
      </c>
      <c r="B47">
        <v>6001404700</v>
      </c>
      <c r="C47">
        <v>0.46338770000000001</v>
      </c>
      <c r="D47">
        <v>0.40439999999999998</v>
      </c>
      <c r="E47">
        <v>1.6171</v>
      </c>
      <c r="F47">
        <v>0.45040000000000002</v>
      </c>
      <c r="G47">
        <v>0.9788</v>
      </c>
      <c r="H47">
        <v>3.4508000000000001</v>
      </c>
      <c r="I47">
        <v>7.9</v>
      </c>
      <c r="J47">
        <v>7.1</v>
      </c>
      <c r="K47">
        <v>9</v>
      </c>
      <c r="L47">
        <v>1954</v>
      </c>
      <c r="M47">
        <v>37.813362550000001</v>
      </c>
      <c r="N47">
        <v>-122.2070119</v>
      </c>
      <c r="O47">
        <v>8.2223171201839396</v>
      </c>
      <c r="P47">
        <v>2.9592332999999998E-2</v>
      </c>
      <c r="Q47">
        <v>8.6979437700000002</v>
      </c>
      <c r="R47">
        <v>22.17</v>
      </c>
      <c r="S47" s="1">
        <v>70.599582896249103</v>
      </c>
      <c r="T47">
        <v>0</v>
      </c>
      <c r="U47">
        <v>379.06219520000002</v>
      </c>
      <c r="V47">
        <v>611.54</v>
      </c>
      <c r="W47">
        <v>0</v>
      </c>
      <c r="X47">
        <v>3.5</v>
      </c>
      <c r="Y47">
        <v>0</v>
      </c>
      <c r="Z47">
        <v>1</v>
      </c>
      <c r="AA47">
        <v>0.1</v>
      </c>
      <c r="AB47">
        <v>21.636939258710399</v>
      </c>
      <c r="AC47">
        <v>2166</v>
      </c>
      <c r="AD47">
        <v>808</v>
      </c>
      <c r="AE47">
        <v>795</v>
      </c>
      <c r="AF47">
        <v>57</v>
      </c>
      <c r="AG47">
        <v>66</v>
      </c>
      <c r="AH47">
        <v>71502</v>
      </c>
      <c r="AI47">
        <v>45</v>
      </c>
      <c r="AJ47">
        <v>370</v>
      </c>
      <c r="AK47">
        <v>486</v>
      </c>
      <c r="AL47">
        <v>170</v>
      </c>
      <c r="AM47">
        <v>27</v>
      </c>
      <c r="AN47">
        <v>636</v>
      </c>
      <c r="AO47">
        <v>64</v>
      </c>
      <c r="AP47">
        <v>0</v>
      </c>
      <c r="AQ47">
        <v>7</v>
      </c>
      <c r="AR47">
        <v>19</v>
      </c>
      <c r="AS47">
        <v>6</v>
      </c>
      <c r="AT47">
        <v>0</v>
      </c>
      <c r="AU47">
        <v>2.6</v>
      </c>
      <c r="AV47">
        <v>5.5</v>
      </c>
      <c r="AW47">
        <v>71502</v>
      </c>
      <c r="AX47">
        <v>2.8</v>
      </c>
      <c r="AY47">
        <v>17.100000000000001</v>
      </c>
      <c r="AZ47">
        <v>22.4</v>
      </c>
      <c r="BA47">
        <v>7.8</v>
      </c>
      <c r="BB47">
        <v>3.4</v>
      </c>
      <c r="BC47">
        <v>29.4</v>
      </c>
      <c r="BD47">
        <v>3.3</v>
      </c>
      <c r="BE47">
        <v>0</v>
      </c>
      <c r="BF47">
        <v>0.9</v>
      </c>
      <c r="BG47">
        <v>2.4</v>
      </c>
      <c r="BH47">
        <v>0.8</v>
      </c>
      <c r="BI47">
        <v>0</v>
      </c>
    </row>
    <row r="48" spans="1:61" x14ac:dyDescent="0.2">
      <c r="A48">
        <v>68</v>
      </c>
      <c r="B48">
        <v>6001404800</v>
      </c>
      <c r="C48">
        <v>0.24262839999999999</v>
      </c>
      <c r="D48">
        <v>1.3812</v>
      </c>
      <c r="E48">
        <v>2.4733000000000001</v>
      </c>
      <c r="F48">
        <v>1.0941000000000001</v>
      </c>
      <c r="G48">
        <v>1.752</v>
      </c>
      <c r="H48">
        <v>6.7007000000000003</v>
      </c>
      <c r="I48">
        <v>10.5</v>
      </c>
      <c r="J48">
        <v>9.5</v>
      </c>
      <c r="K48">
        <v>11.6</v>
      </c>
      <c r="L48">
        <v>2684</v>
      </c>
      <c r="M48">
        <v>37.805507669999997</v>
      </c>
      <c r="N48">
        <v>-122.2131962</v>
      </c>
      <c r="O48">
        <v>17.058158346366401</v>
      </c>
      <c r="P48">
        <v>2.9592332999999998E-2</v>
      </c>
      <c r="Q48">
        <v>8.6979437700000002</v>
      </c>
      <c r="R48">
        <v>22.17</v>
      </c>
      <c r="S48" s="1">
        <v>70.599582896249103</v>
      </c>
      <c r="T48">
        <v>0</v>
      </c>
      <c r="U48">
        <v>367.38522039999998</v>
      </c>
      <c r="V48">
        <v>394.52</v>
      </c>
      <c r="W48">
        <v>0</v>
      </c>
      <c r="X48">
        <v>15</v>
      </c>
      <c r="Y48">
        <v>0.1</v>
      </c>
      <c r="Z48">
        <v>1</v>
      </c>
      <c r="AA48">
        <v>0</v>
      </c>
      <c r="AB48">
        <v>24.768209355222499</v>
      </c>
      <c r="AC48">
        <v>2784</v>
      </c>
      <c r="AD48">
        <v>1289</v>
      </c>
      <c r="AE48">
        <v>1243</v>
      </c>
      <c r="AF48">
        <v>260</v>
      </c>
      <c r="AG48">
        <v>133</v>
      </c>
      <c r="AH48">
        <v>46897</v>
      </c>
      <c r="AI48">
        <v>145</v>
      </c>
      <c r="AJ48">
        <v>392</v>
      </c>
      <c r="AK48">
        <v>643</v>
      </c>
      <c r="AL48">
        <v>331</v>
      </c>
      <c r="AM48">
        <v>150</v>
      </c>
      <c r="AN48">
        <v>1653</v>
      </c>
      <c r="AO48">
        <v>251</v>
      </c>
      <c r="AP48">
        <v>322</v>
      </c>
      <c r="AQ48">
        <v>0</v>
      </c>
      <c r="AR48">
        <v>6</v>
      </c>
      <c r="AS48">
        <v>201</v>
      </c>
      <c r="AT48">
        <v>0</v>
      </c>
      <c r="AU48">
        <v>9.3000000000000007</v>
      </c>
      <c r="AV48">
        <v>8.6999999999999993</v>
      </c>
      <c r="AW48">
        <v>46897</v>
      </c>
      <c r="AX48">
        <v>7.7</v>
      </c>
      <c r="AY48">
        <v>14.1</v>
      </c>
      <c r="AZ48">
        <v>23.1</v>
      </c>
      <c r="BA48">
        <v>11.9</v>
      </c>
      <c r="BB48">
        <v>12.1</v>
      </c>
      <c r="BC48">
        <v>59.4</v>
      </c>
      <c r="BD48">
        <v>9.9</v>
      </c>
      <c r="BE48">
        <v>25</v>
      </c>
      <c r="BF48">
        <v>0</v>
      </c>
      <c r="BG48">
        <v>0.5</v>
      </c>
      <c r="BH48">
        <v>16.2</v>
      </c>
      <c r="BI48">
        <v>0</v>
      </c>
    </row>
    <row r="49" spans="1:61" x14ac:dyDescent="0.2">
      <c r="A49">
        <v>69</v>
      </c>
      <c r="B49">
        <v>6001404900</v>
      </c>
      <c r="C49">
        <v>0.39042060000000001</v>
      </c>
      <c r="D49">
        <v>0.45650000000000002</v>
      </c>
      <c r="E49">
        <v>2.3199999999999998</v>
      </c>
      <c r="F49">
        <v>0.51959999999999995</v>
      </c>
      <c r="G49">
        <v>1.3964000000000001</v>
      </c>
      <c r="H49">
        <v>4.6924000000000001</v>
      </c>
      <c r="I49">
        <v>9.1</v>
      </c>
      <c r="J49">
        <v>8</v>
      </c>
      <c r="K49">
        <v>10.199999999999999</v>
      </c>
      <c r="L49">
        <v>4129</v>
      </c>
      <c r="M49">
        <v>37.804147950000001</v>
      </c>
      <c r="N49">
        <v>-122.2215013</v>
      </c>
      <c r="O49">
        <v>17.6564456135476</v>
      </c>
      <c r="P49">
        <v>2.9592332999999998E-2</v>
      </c>
      <c r="Q49">
        <v>8.6979437700000002</v>
      </c>
      <c r="R49">
        <v>22.716389379999999</v>
      </c>
      <c r="S49" s="1">
        <v>70.599582896249103</v>
      </c>
      <c r="T49">
        <v>0</v>
      </c>
      <c r="U49">
        <v>362.34261099999998</v>
      </c>
      <c r="V49">
        <v>1306.6300000000001</v>
      </c>
      <c r="W49">
        <v>0</v>
      </c>
      <c r="X49">
        <v>18</v>
      </c>
      <c r="Y49">
        <v>0.15</v>
      </c>
      <c r="Z49">
        <v>1</v>
      </c>
      <c r="AA49">
        <v>0</v>
      </c>
      <c r="AB49">
        <v>31.556933355182402</v>
      </c>
      <c r="AC49">
        <v>3995</v>
      </c>
      <c r="AD49">
        <v>2020</v>
      </c>
      <c r="AE49">
        <v>1945</v>
      </c>
      <c r="AF49">
        <v>285</v>
      </c>
      <c r="AG49">
        <v>44</v>
      </c>
      <c r="AH49">
        <v>52819</v>
      </c>
      <c r="AI49">
        <v>75</v>
      </c>
      <c r="AJ49">
        <v>759</v>
      </c>
      <c r="AK49">
        <v>830</v>
      </c>
      <c r="AL49">
        <v>451</v>
      </c>
      <c r="AM49">
        <v>169</v>
      </c>
      <c r="AN49">
        <v>1735</v>
      </c>
      <c r="AO49">
        <v>77</v>
      </c>
      <c r="AP49">
        <v>270</v>
      </c>
      <c r="AQ49">
        <v>0</v>
      </c>
      <c r="AR49">
        <v>10</v>
      </c>
      <c r="AS49">
        <v>165</v>
      </c>
      <c r="AT49">
        <v>0</v>
      </c>
      <c r="AU49">
        <v>7.1</v>
      </c>
      <c r="AV49">
        <v>1.9</v>
      </c>
      <c r="AW49">
        <v>52819</v>
      </c>
      <c r="AX49">
        <v>2.4</v>
      </c>
      <c r="AY49">
        <v>19</v>
      </c>
      <c r="AZ49">
        <v>20.8</v>
      </c>
      <c r="BA49">
        <v>11.3</v>
      </c>
      <c r="BB49">
        <v>8.6999999999999993</v>
      </c>
      <c r="BC49">
        <v>43.4</v>
      </c>
      <c r="BD49">
        <v>2.1</v>
      </c>
      <c r="BE49">
        <v>13.4</v>
      </c>
      <c r="BF49">
        <v>0</v>
      </c>
      <c r="BG49">
        <v>0.5</v>
      </c>
      <c r="BH49">
        <v>8.5</v>
      </c>
      <c r="BI49">
        <v>0</v>
      </c>
    </row>
    <row r="50" spans="1:61" x14ac:dyDescent="0.2">
      <c r="A50">
        <v>70</v>
      </c>
      <c r="B50">
        <v>6001405000</v>
      </c>
      <c r="C50">
        <v>0.30902750000000001</v>
      </c>
      <c r="D50">
        <v>0.621</v>
      </c>
      <c r="E50">
        <v>1.8348</v>
      </c>
      <c r="F50">
        <v>0.60919999999999996</v>
      </c>
      <c r="G50">
        <v>1.6701999999999999</v>
      </c>
      <c r="H50">
        <v>4.7351999999999999</v>
      </c>
      <c r="I50">
        <v>8.4</v>
      </c>
      <c r="J50">
        <v>7.7</v>
      </c>
      <c r="K50">
        <v>9.1999999999999993</v>
      </c>
      <c r="L50">
        <v>3136</v>
      </c>
      <c r="M50">
        <v>37.808319009999998</v>
      </c>
      <c r="N50">
        <v>-122.2276379</v>
      </c>
      <c r="O50">
        <v>9.6235179495250396</v>
      </c>
      <c r="P50">
        <v>2.9592332999999998E-2</v>
      </c>
      <c r="Q50">
        <v>8.6979437700000002</v>
      </c>
      <c r="R50">
        <v>33.960442260000001</v>
      </c>
      <c r="S50" s="1">
        <v>70.599582896249103</v>
      </c>
      <c r="T50">
        <v>0</v>
      </c>
      <c r="U50">
        <v>364.82638420000001</v>
      </c>
      <c r="V50">
        <v>1329.47</v>
      </c>
      <c r="W50">
        <v>0</v>
      </c>
      <c r="X50">
        <v>15.5</v>
      </c>
      <c r="Y50">
        <v>0.06</v>
      </c>
      <c r="Z50">
        <v>3</v>
      </c>
      <c r="AA50">
        <v>0</v>
      </c>
      <c r="AB50">
        <v>33.1948545834139</v>
      </c>
      <c r="AC50">
        <v>3248</v>
      </c>
      <c r="AD50">
        <v>1597</v>
      </c>
      <c r="AE50">
        <v>1476</v>
      </c>
      <c r="AF50">
        <v>181</v>
      </c>
      <c r="AG50">
        <v>112</v>
      </c>
      <c r="AH50">
        <v>66712</v>
      </c>
      <c r="AI50">
        <v>111</v>
      </c>
      <c r="AJ50">
        <v>614</v>
      </c>
      <c r="AK50">
        <v>485</v>
      </c>
      <c r="AL50">
        <v>425</v>
      </c>
      <c r="AM50">
        <v>47</v>
      </c>
      <c r="AN50">
        <v>1140</v>
      </c>
      <c r="AO50">
        <v>141</v>
      </c>
      <c r="AP50">
        <v>198</v>
      </c>
      <c r="AQ50">
        <v>0</v>
      </c>
      <c r="AR50">
        <v>0</v>
      </c>
      <c r="AS50">
        <v>119</v>
      </c>
      <c r="AT50">
        <v>6</v>
      </c>
      <c r="AU50">
        <v>5.6</v>
      </c>
      <c r="AV50">
        <v>5.5</v>
      </c>
      <c r="AW50">
        <v>66712</v>
      </c>
      <c r="AX50">
        <v>4.2</v>
      </c>
      <c r="AY50">
        <v>18.899999999999999</v>
      </c>
      <c r="AZ50">
        <v>14.9</v>
      </c>
      <c r="BA50">
        <v>13.1</v>
      </c>
      <c r="BB50">
        <v>3.2</v>
      </c>
      <c r="BC50">
        <v>35.1</v>
      </c>
      <c r="BD50">
        <v>4.5999999999999996</v>
      </c>
      <c r="BE50">
        <v>12.4</v>
      </c>
      <c r="BF50">
        <v>0</v>
      </c>
      <c r="BG50">
        <v>0</v>
      </c>
      <c r="BH50">
        <v>8.1</v>
      </c>
      <c r="BI50">
        <v>0.2</v>
      </c>
    </row>
    <row r="51" spans="1:61" x14ac:dyDescent="0.2">
      <c r="A51">
        <v>71</v>
      </c>
      <c r="B51">
        <v>6001405100</v>
      </c>
      <c r="C51">
        <v>0.4851491</v>
      </c>
      <c r="D51">
        <v>7.2599999999999998E-2</v>
      </c>
      <c r="E51">
        <v>1.377</v>
      </c>
      <c r="F51">
        <v>0.40770000000000001</v>
      </c>
      <c r="G51">
        <v>0.46929999999999999</v>
      </c>
      <c r="H51">
        <v>2.3266</v>
      </c>
      <c r="I51">
        <v>7.3</v>
      </c>
      <c r="J51">
        <v>6.6</v>
      </c>
      <c r="K51">
        <v>8.3000000000000007</v>
      </c>
      <c r="L51">
        <v>4197</v>
      </c>
      <c r="M51">
        <v>37.811447690000001</v>
      </c>
      <c r="N51">
        <v>-122.2321836</v>
      </c>
      <c r="O51">
        <v>6.3443031810914796</v>
      </c>
      <c r="P51">
        <v>2.9592332999999998E-2</v>
      </c>
      <c r="Q51">
        <v>8.6979437700000002</v>
      </c>
      <c r="R51">
        <v>44.402590750000002</v>
      </c>
      <c r="S51" s="1">
        <v>70.599582896249103</v>
      </c>
      <c r="T51">
        <v>0</v>
      </c>
      <c r="U51">
        <v>369.52334500000001</v>
      </c>
      <c r="V51">
        <v>1228.3599999999999</v>
      </c>
      <c r="W51">
        <v>0</v>
      </c>
      <c r="X51">
        <v>5.5</v>
      </c>
      <c r="Y51">
        <v>0.01</v>
      </c>
      <c r="Z51">
        <v>3</v>
      </c>
      <c r="AA51">
        <v>0</v>
      </c>
      <c r="AB51">
        <v>30.244474650873698</v>
      </c>
      <c r="AC51">
        <v>4265</v>
      </c>
      <c r="AD51">
        <v>1604</v>
      </c>
      <c r="AE51">
        <v>1565</v>
      </c>
      <c r="AF51">
        <v>56</v>
      </c>
      <c r="AG51">
        <v>16</v>
      </c>
      <c r="AH51">
        <v>88649</v>
      </c>
      <c r="AI51">
        <v>50</v>
      </c>
      <c r="AJ51">
        <v>757</v>
      </c>
      <c r="AK51">
        <v>1000</v>
      </c>
      <c r="AL51">
        <v>188</v>
      </c>
      <c r="AM51">
        <v>21</v>
      </c>
      <c r="AN51">
        <v>1535</v>
      </c>
      <c r="AO51">
        <v>71</v>
      </c>
      <c r="AP51">
        <v>40</v>
      </c>
      <c r="AQ51">
        <v>0</v>
      </c>
      <c r="AR51">
        <v>0</v>
      </c>
      <c r="AS51">
        <v>27</v>
      </c>
      <c r="AT51">
        <v>0</v>
      </c>
      <c r="AU51">
        <v>1.3</v>
      </c>
      <c r="AV51">
        <v>0.7</v>
      </c>
      <c r="AW51">
        <v>88649</v>
      </c>
      <c r="AX51">
        <v>1.6</v>
      </c>
      <c r="AY51">
        <v>17.7</v>
      </c>
      <c r="AZ51">
        <v>23.4</v>
      </c>
      <c r="BA51">
        <v>4.4000000000000004</v>
      </c>
      <c r="BB51">
        <v>1.3</v>
      </c>
      <c r="BC51">
        <v>36</v>
      </c>
      <c r="BD51">
        <v>1.8</v>
      </c>
      <c r="BE51">
        <v>2.5</v>
      </c>
      <c r="BF51">
        <v>0</v>
      </c>
      <c r="BG51">
        <v>0</v>
      </c>
      <c r="BH51">
        <v>1.7</v>
      </c>
      <c r="BI51">
        <v>0</v>
      </c>
    </row>
    <row r="52" spans="1:61" x14ac:dyDescent="0.2">
      <c r="A52">
        <v>72</v>
      </c>
      <c r="B52">
        <v>6001405200</v>
      </c>
      <c r="C52">
        <v>0.33132260000000002</v>
      </c>
      <c r="D52">
        <v>1.1698999999999999</v>
      </c>
      <c r="E52">
        <v>1.4113</v>
      </c>
      <c r="F52">
        <v>1.123</v>
      </c>
      <c r="G52">
        <v>2.3847999999999998</v>
      </c>
      <c r="H52">
        <v>6.0890000000000004</v>
      </c>
      <c r="I52">
        <v>7.8</v>
      </c>
      <c r="J52">
        <v>7.2</v>
      </c>
      <c r="K52">
        <v>8.4</v>
      </c>
      <c r="L52">
        <v>4597</v>
      </c>
      <c r="M52">
        <v>37.805260349999998</v>
      </c>
      <c r="N52">
        <v>-122.24338779999999</v>
      </c>
      <c r="O52">
        <v>21.8160127986276</v>
      </c>
      <c r="P52">
        <v>2.9592332999999998E-2</v>
      </c>
      <c r="Q52">
        <v>8.6979437700000002</v>
      </c>
      <c r="R52">
        <v>54.34</v>
      </c>
      <c r="S52" s="1">
        <v>70.599582896249103</v>
      </c>
      <c r="T52">
        <v>0</v>
      </c>
      <c r="U52">
        <v>352.44881290000001</v>
      </c>
      <c r="V52">
        <v>1364.82</v>
      </c>
      <c r="W52">
        <v>1.4</v>
      </c>
      <c r="X52">
        <v>27.8</v>
      </c>
      <c r="Y52">
        <v>2.5000000000000001E-2</v>
      </c>
      <c r="Z52">
        <v>11</v>
      </c>
      <c r="AA52">
        <v>0</v>
      </c>
      <c r="AB52">
        <v>38.899604544368302</v>
      </c>
      <c r="AC52">
        <v>5099</v>
      </c>
      <c r="AD52">
        <v>2534</v>
      </c>
      <c r="AE52">
        <v>2391</v>
      </c>
      <c r="AF52">
        <v>329</v>
      </c>
      <c r="AG52">
        <v>256</v>
      </c>
      <c r="AH52">
        <v>43369</v>
      </c>
      <c r="AI52">
        <v>335</v>
      </c>
      <c r="AJ52">
        <v>647</v>
      </c>
      <c r="AK52">
        <v>582</v>
      </c>
      <c r="AL52">
        <v>693</v>
      </c>
      <c r="AM52">
        <v>24</v>
      </c>
      <c r="AN52">
        <v>3406</v>
      </c>
      <c r="AO52">
        <v>414</v>
      </c>
      <c r="AP52">
        <v>825</v>
      </c>
      <c r="AQ52">
        <v>0</v>
      </c>
      <c r="AR52">
        <v>90</v>
      </c>
      <c r="AS52">
        <v>182</v>
      </c>
      <c r="AT52">
        <v>18</v>
      </c>
      <c r="AU52">
        <v>6.5</v>
      </c>
      <c r="AV52">
        <v>7.3</v>
      </c>
      <c r="AW52">
        <v>43369</v>
      </c>
      <c r="AX52">
        <v>7.9</v>
      </c>
      <c r="AY52">
        <v>12.7</v>
      </c>
      <c r="AZ52">
        <v>11.4</v>
      </c>
      <c r="BA52">
        <v>13.6</v>
      </c>
      <c r="BB52">
        <v>1</v>
      </c>
      <c r="BC52">
        <v>66.8</v>
      </c>
      <c r="BD52">
        <v>8.5</v>
      </c>
      <c r="BE52">
        <v>32.6</v>
      </c>
      <c r="BF52">
        <v>0</v>
      </c>
      <c r="BG52">
        <v>3.8</v>
      </c>
      <c r="BH52">
        <v>7.6</v>
      </c>
      <c r="BI52">
        <v>0.4</v>
      </c>
    </row>
    <row r="53" spans="1:61" x14ac:dyDescent="0.2">
      <c r="A53">
        <v>73</v>
      </c>
      <c r="B53">
        <v>6001405301</v>
      </c>
      <c r="C53">
        <v>8.7935899999999997E-2</v>
      </c>
      <c r="D53">
        <v>1.2432000000000001</v>
      </c>
      <c r="E53">
        <v>1.5568</v>
      </c>
      <c r="F53">
        <v>0.90869999999999995</v>
      </c>
      <c r="G53">
        <v>2.2471999999999999</v>
      </c>
      <c r="H53">
        <v>5.9558999999999997</v>
      </c>
      <c r="I53">
        <v>7.8</v>
      </c>
      <c r="J53">
        <v>7.1</v>
      </c>
      <c r="K53">
        <v>8.6</v>
      </c>
      <c r="L53">
        <v>2603</v>
      </c>
      <c r="M53">
        <v>37.802075719999998</v>
      </c>
      <c r="N53">
        <v>-122.2513558</v>
      </c>
      <c r="O53">
        <v>23.802754860797201</v>
      </c>
      <c r="P53">
        <v>2.9592332999999998E-2</v>
      </c>
      <c r="Q53">
        <v>8.6979437700000002</v>
      </c>
      <c r="R53">
        <v>54.34</v>
      </c>
      <c r="S53" s="1">
        <v>70.599582896249103</v>
      </c>
      <c r="T53">
        <v>0</v>
      </c>
      <c r="U53">
        <v>339.69312239999999</v>
      </c>
      <c r="V53">
        <v>404.09</v>
      </c>
      <c r="W53">
        <v>2.4500000000000002</v>
      </c>
      <c r="X53">
        <v>28.3</v>
      </c>
      <c r="Y53">
        <v>0.22</v>
      </c>
      <c r="Z53">
        <v>11</v>
      </c>
      <c r="AA53">
        <v>0</v>
      </c>
      <c r="AB53">
        <v>36.920234558995197</v>
      </c>
      <c r="AC53">
        <v>2899</v>
      </c>
      <c r="AD53">
        <v>1634</v>
      </c>
      <c r="AE53">
        <v>1517</v>
      </c>
      <c r="AF53">
        <v>243</v>
      </c>
      <c r="AG53">
        <v>138</v>
      </c>
      <c r="AH53">
        <v>40328</v>
      </c>
      <c r="AI53">
        <v>191</v>
      </c>
      <c r="AJ53">
        <v>358</v>
      </c>
      <c r="AK53">
        <v>318</v>
      </c>
      <c r="AL53">
        <v>437</v>
      </c>
      <c r="AM53">
        <v>48</v>
      </c>
      <c r="AN53">
        <v>1636</v>
      </c>
      <c r="AO53">
        <v>160</v>
      </c>
      <c r="AP53">
        <v>943</v>
      </c>
      <c r="AQ53">
        <v>0</v>
      </c>
      <c r="AR53">
        <v>63</v>
      </c>
      <c r="AS53">
        <v>252</v>
      </c>
      <c r="AT53">
        <v>0</v>
      </c>
      <c r="AU53">
        <v>8.4</v>
      </c>
      <c r="AV53">
        <v>6.8</v>
      </c>
      <c r="AW53">
        <v>40328</v>
      </c>
      <c r="AX53">
        <v>8</v>
      </c>
      <c r="AY53">
        <v>12.3</v>
      </c>
      <c r="AZ53">
        <v>11</v>
      </c>
      <c r="BA53">
        <v>15.1</v>
      </c>
      <c r="BB53">
        <v>3.2</v>
      </c>
      <c r="BC53">
        <v>56.4</v>
      </c>
      <c r="BD53">
        <v>5.9</v>
      </c>
      <c r="BE53">
        <v>57.7</v>
      </c>
      <c r="BF53">
        <v>0</v>
      </c>
      <c r="BG53">
        <v>4.2</v>
      </c>
      <c r="BH53">
        <v>16.600000000000001</v>
      </c>
      <c r="BI53">
        <v>0</v>
      </c>
    </row>
    <row r="54" spans="1:61" x14ac:dyDescent="0.2">
      <c r="A54">
        <v>74</v>
      </c>
      <c r="B54">
        <v>6001405302</v>
      </c>
      <c r="C54">
        <v>7.86911E-2</v>
      </c>
      <c r="D54">
        <v>2.3913000000000002</v>
      </c>
      <c r="E54">
        <v>2.0790000000000002</v>
      </c>
      <c r="F54">
        <v>1.5323</v>
      </c>
      <c r="G54">
        <v>2.6446999999999998</v>
      </c>
      <c r="H54">
        <v>8.6473999999999993</v>
      </c>
      <c r="I54">
        <v>12.6</v>
      </c>
      <c r="J54">
        <v>11.4</v>
      </c>
      <c r="K54">
        <v>13.7</v>
      </c>
      <c r="L54">
        <v>2530</v>
      </c>
      <c r="M54">
        <v>37.798501369999997</v>
      </c>
      <c r="N54">
        <v>-122.2542495</v>
      </c>
      <c r="O54">
        <v>33.437687951838001</v>
      </c>
      <c r="P54">
        <v>2.9592332999999998E-2</v>
      </c>
      <c r="Q54">
        <v>8.6979437700000002</v>
      </c>
      <c r="R54">
        <v>54.139743490000001</v>
      </c>
      <c r="S54" s="1">
        <v>70.599582896249103</v>
      </c>
      <c r="T54">
        <v>0</v>
      </c>
      <c r="U54">
        <v>335.558224</v>
      </c>
      <c r="V54">
        <v>326.99</v>
      </c>
      <c r="W54">
        <v>9.6999999999999993</v>
      </c>
      <c r="X54">
        <v>31.9</v>
      </c>
      <c r="Y54">
        <v>0.56999999999999995</v>
      </c>
      <c r="Z54">
        <v>11</v>
      </c>
      <c r="AA54">
        <v>0.25</v>
      </c>
      <c r="AB54">
        <v>40.359336408262301</v>
      </c>
      <c r="AC54">
        <v>2616</v>
      </c>
      <c r="AD54">
        <v>1533</v>
      </c>
      <c r="AE54">
        <v>1488</v>
      </c>
      <c r="AF54">
        <v>551</v>
      </c>
      <c r="AG54">
        <v>151</v>
      </c>
      <c r="AH54">
        <v>34898</v>
      </c>
      <c r="AI54">
        <v>493</v>
      </c>
      <c r="AJ54">
        <v>461</v>
      </c>
      <c r="AK54">
        <v>301</v>
      </c>
      <c r="AL54">
        <v>497</v>
      </c>
      <c r="AM54">
        <v>81</v>
      </c>
      <c r="AN54">
        <v>1934</v>
      </c>
      <c r="AO54">
        <v>632</v>
      </c>
      <c r="AP54">
        <v>947</v>
      </c>
      <c r="AQ54">
        <v>0</v>
      </c>
      <c r="AR54">
        <v>177</v>
      </c>
      <c r="AS54">
        <v>485</v>
      </c>
      <c r="AT54">
        <v>0</v>
      </c>
      <c r="AU54">
        <v>21.1</v>
      </c>
      <c r="AV54">
        <v>10.1</v>
      </c>
      <c r="AW54">
        <v>34898</v>
      </c>
      <c r="AX54">
        <v>22.6</v>
      </c>
      <c r="AY54">
        <v>17.600000000000001</v>
      </c>
      <c r="AZ54">
        <v>11.5</v>
      </c>
      <c r="BA54">
        <v>19</v>
      </c>
      <c r="BB54">
        <v>5.4</v>
      </c>
      <c r="BC54">
        <v>73.900000000000006</v>
      </c>
      <c r="BD54">
        <v>25.6</v>
      </c>
      <c r="BE54">
        <v>61.8</v>
      </c>
      <c r="BF54">
        <v>0</v>
      </c>
      <c r="BG54">
        <v>11.9</v>
      </c>
      <c r="BH54">
        <v>32.6</v>
      </c>
      <c r="BI54">
        <v>0</v>
      </c>
    </row>
    <row r="55" spans="1:61" x14ac:dyDescent="0.2">
      <c r="A55">
        <v>75</v>
      </c>
      <c r="B55">
        <v>6001405401</v>
      </c>
      <c r="C55">
        <v>0.121209</v>
      </c>
      <c r="D55">
        <v>3.0649000000000002</v>
      </c>
      <c r="E55">
        <v>1.1698</v>
      </c>
      <c r="F55">
        <v>1.6871</v>
      </c>
      <c r="G55">
        <v>3.7633000000000001</v>
      </c>
      <c r="H55">
        <v>9.6851000000000003</v>
      </c>
      <c r="I55">
        <v>14</v>
      </c>
      <c r="J55">
        <v>12.9</v>
      </c>
      <c r="K55">
        <v>15.1</v>
      </c>
      <c r="L55">
        <v>3957</v>
      </c>
      <c r="M55">
        <v>37.796538419999997</v>
      </c>
      <c r="N55">
        <v>-122.2494562</v>
      </c>
      <c r="O55">
        <v>39.678059912901702</v>
      </c>
      <c r="P55">
        <v>2.9592332999999998E-2</v>
      </c>
      <c r="Q55">
        <v>8.6979437700000002</v>
      </c>
      <c r="R55">
        <v>49.325918780000002</v>
      </c>
      <c r="S55" s="1">
        <v>70.599582896249103</v>
      </c>
      <c r="T55">
        <v>0</v>
      </c>
      <c r="U55">
        <v>334.97104810000002</v>
      </c>
      <c r="V55">
        <v>295.33</v>
      </c>
      <c r="W55">
        <v>11.4</v>
      </c>
      <c r="X55">
        <v>25.3</v>
      </c>
      <c r="Y55">
        <v>0.55000000000000004</v>
      </c>
      <c r="Z55">
        <v>15</v>
      </c>
      <c r="AA55">
        <v>0</v>
      </c>
      <c r="AB55">
        <v>39.704963708030803</v>
      </c>
      <c r="AC55">
        <v>4087</v>
      </c>
      <c r="AD55">
        <v>1787</v>
      </c>
      <c r="AE55">
        <v>1655</v>
      </c>
      <c r="AF55">
        <v>1120</v>
      </c>
      <c r="AG55">
        <v>274</v>
      </c>
      <c r="AH55">
        <v>19725</v>
      </c>
      <c r="AI55">
        <v>940</v>
      </c>
      <c r="AJ55">
        <v>413</v>
      </c>
      <c r="AK55">
        <v>606</v>
      </c>
      <c r="AL55">
        <v>372</v>
      </c>
      <c r="AM55">
        <v>94</v>
      </c>
      <c r="AN55">
        <v>3401</v>
      </c>
      <c r="AO55">
        <v>1212</v>
      </c>
      <c r="AP55">
        <v>838</v>
      </c>
      <c r="AQ55">
        <v>8</v>
      </c>
      <c r="AR55">
        <v>155</v>
      </c>
      <c r="AS55">
        <v>403</v>
      </c>
      <c r="AT55">
        <v>36</v>
      </c>
      <c r="AU55">
        <v>27.6</v>
      </c>
      <c r="AV55">
        <v>11</v>
      </c>
      <c r="AW55">
        <v>19725</v>
      </c>
      <c r="AX55">
        <v>31.4</v>
      </c>
      <c r="AY55">
        <v>10.1</v>
      </c>
      <c r="AZ55">
        <v>14.8</v>
      </c>
      <c r="BA55">
        <v>9.1999999999999993</v>
      </c>
      <c r="BB55">
        <v>5.7</v>
      </c>
      <c r="BC55">
        <v>83.2</v>
      </c>
      <c r="BD55">
        <v>31</v>
      </c>
      <c r="BE55">
        <v>46.9</v>
      </c>
      <c r="BF55">
        <v>0.4</v>
      </c>
      <c r="BG55">
        <v>9.4</v>
      </c>
      <c r="BH55">
        <v>24.4</v>
      </c>
      <c r="BI55">
        <v>0.9</v>
      </c>
    </row>
    <row r="56" spans="1:61" x14ac:dyDescent="0.2">
      <c r="A56">
        <v>76</v>
      </c>
      <c r="B56">
        <v>6001405402</v>
      </c>
      <c r="C56">
        <v>0.1101815</v>
      </c>
      <c r="D56">
        <v>3.222</v>
      </c>
      <c r="E56">
        <v>1.7697000000000001</v>
      </c>
      <c r="F56">
        <v>1.6583000000000001</v>
      </c>
      <c r="G56">
        <v>3.4321000000000002</v>
      </c>
      <c r="H56">
        <v>10.082100000000001</v>
      </c>
      <c r="I56">
        <v>15.7</v>
      </c>
      <c r="J56">
        <v>14.5</v>
      </c>
      <c r="K56">
        <v>16.899999999999999</v>
      </c>
      <c r="L56">
        <v>3114</v>
      </c>
      <c r="M56">
        <v>37.793331960000003</v>
      </c>
      <c r="N56">
        <v>-122.24610060000001</v>
      </c>
      <c r="O56">
        <v>30.090021575542998</v>
      </c>
      <c r="P56">
        <v>2.9592332999999998E-2</v>
      </c>
      <c r="Q56">
        <v>8.6979437700000002</v>
      </c>
      <c r="R56">
        <v>44.308029670000003</v>
      </c>
      <c r="S56" s="1">
        <v>70.599582896249103</v>
      </c>
      <c r="T56">
        <v>0</v>
      </c>
      <c r="U56">
        <v>332.16873850000002</v>
      </c>
      <c r="V56">
        <v>280.89</v>
      </c>
      <c r="W56">
        <v>6.15</v>
      </c>
      <c r="X56">
        <v>18.5</v>
      </c>
      <c r="Y56">
        <v>2.5000000000000001E-2</v>
      </c>
      <c r="Z56">
        <v>15</v>
      </c>
      <c r="AA56">
        <v>0</v>
      </c>
      <c r="AB56">
        <v>33.481727649780701</v>
      </c>
      <c r="AC56">
        <v>3239</v>
      </c>
      <c r="AD56">
        <v>1244</v>
      </c>
      <c r="AE56">
        <v>1155</v>
      </c>
      <c r="AF56">
        <v>803</v>
      </c>
      <c r="AG56">
        <v>303</v>
      </c>
      <c r="AH56">
        <v>17213</v>
      </c>
      <c r="AI56">
        <v>534</v>
      </c>
      <c r="AJ56">
        <v>256</v>
      </c>
      <c r="AK56">
        <v>725</v>
      </c>
      <c r="AL56">
        <v>301</v>
      </c>
      <c r="AM56">
        <v>139</v>
      </c>
      <c r="AN56">
        <v>2930</v>
      </c>
      <c r="AO56">
        <v>610</v>
      </c>
      <c r="AP56">
        <v>434</v>
      </c>
      <c r="AQ56">
        <v>0</v>
      </c>
      <c r="AR56">
        <v>173</v>
      </c>
      <c r="AS56">
        <v>270</v>
      </c>
      <c r="AT56">
        <v>69</v>
      </c>
      <c r="AU56">
        <v>25.5</v>
      </c>
      <c r="AV56">
        <v>16.100000000000001</v>
      </c>
      <c r="AW56">
        <v>17213</v>
      </c>
      <c r="AX56">
        <v>25</v>
      </c>
      <c r="AY56">
        <v>7.9</v>
      </c>
      <c r="AZ56">
        <v>22.4</v>
      </c>
      <c r="BA56">
        <v>9.5</v>
      </c>
      <c r="BB56">
        <v>12</v>
      </c>
      <c r="BC56">
        <v>90.5</v>
      </c>
      <c r="BD56">
        <v>19.899999999999999</v>
      </c>
      <c r="BE56">
        <v>34.9</v>
      </c>
      <c r="BF56">
        <v>0</v>
      </c>
      <c r="BG56">
        <v>15</v>
      </c>
      <c r="BH56">
        <v>23.4</v>
      </c>
      <c r="BI56">
        <v>2.1</v>
      </c>
    </row>
    <row r="57" spans="1:61" x14ac:dyDescent="0.2">
      <c r="A57">
        <v>77</v>
      </c>
      <c r="B57">
        <v>6001405500</v>
      </c>
      <c r="C57">
        <v>0.1589663</v>
      </c>
      <c r="D57">
        <v>2.1583999999999999</v>
      </c>
      <c r="E57">
        <v>2.0691999999999999</v>
      </c>
      <c r="F57">
        <v>1.5519000000000001</v>
      </c>
      <c r="G57">
        <v>2.2867999999999999</v>
      </c>
      <c r="H57">
        <v>8.0663999999999998</v>
      </c>
      <c r="I57">
        <v>11.2</v>
      </c>
      <c r="J57">
        <v>10.199999999999999</v>
      </c>
      <c r="K57">
        <v>12.2</v>
      </c>
      <c r="L57">
        <v>3643</v>
      </c>
      <c r="M57">
        <v>37.798282139999998</v>
      </c>
      <c r="N57">
        <v>-122.2432791</v>
      </c>
      <c r="O57">
        <v>27.3367492814162</v>
      </c>
      <c r="P57">
        <v>2.9592332999999998E-2</v>
      </c>
      <c r="Q57">
        <v>8.6979437700000002</v>
      </c>
      <c r="R57">
        <v>52.05272935</v>
      </c>
      <c r="S57" s="1">
        <v>70.599582896249103</v>
      </c>
      <c r="T57">
        <v>0</v>
      </c>
      <c r="U57">
        <v>341.30774280000003</v>
      </c>
      <c r="V57">
        <v>264.60000000000002</v>
      </c>
      <c r="W57">
        <v>1.4</v>
      </c>
      <c r="X57">
        <v>16.350000000000001</v>
      </c>
      <c r="Y57">
        <v>2.5000000000000001E-2</v>
      </c>
      <c r="Z57">
        <v>15</v>
      </c>
      <c r="AA57">
        <v>0</v>
      </c>
      <c r="AB57">
        <v>31.468638984562599</v>
      </c>
      <c r="AC57">
        <v>4104</v>
      </c>
      <c r="AD57">
        <v>1699</v>
      </c>
      <c r="AE57">
        <v>1615</v>
      </c>
      <c r="AF57">
        <v>938</v>
      </c>
      <c r="AG57">
        <v>125</v>
      </c>
      <c r="AH57">
        <v>25112</v>
      </c>
      <c r="AI57">
        <v>649</v>
      </c>
      <c r="AJ57">
        <v>465</v>
      </c>
      <c r="AK57">
        <v>683</v>
      </c>
      <c r="AL57">
        <v>602</v>
      </c>
      <c r="AM57">
        <v>173</v>
      </c>
      <c r="AN57">
        <v>3263</v>
      </c>
      <c r="AO57">
        <v>867</v>
      </c>
      <c r="AP57">
        <v>382</v>
      </c>
      <c r="AQ57">
        <v>0</v>
      </c>
      <c r="AR57">
        <v>169</v>
      </c>
      <c r="AS57">
        <v>228</v>
      </c>
      <c r="AT57">
        <v>0</v>
      </c>
      <c r="AU57">
        <v>22.9</v>
      </c>
      <c r="AV57">
        <v>5.2</v>
      </c>
      <c r="AW57">
        <v>25112</v>
      </c>
      <c r="AX57">
        <v>20.8</v>
      </c>
      <c r="AY57">
        <v>11.3</v>
      </c>
      <c r="AZ57">
        <v>16.600000000000001</v>
      </c>
      <c r="BA57">
        <v>14.7</v>
      </c>
      <c r="BB57">
        <v>10.7</v>
      </c>
      <c r="BC57">
        <v>79.5</v>
      </c>
      <c r="BD57">
        <v>22.1</v>
      </c>
      <c r="BE57">
        <v>22.5</v>
      </c>
      <c r="BF57">
        <v>0</v>
      </c>
      <c r="BG57">
        <v>10.5</v>
      </c>
      <c r="BH57">
        <v>14.1</v>
      </c>
      <c r="BI57">
        <v>0</v>
      </c>
    </row>
    <row r="58" spans="1:61" x14ac:dyDescent="0.2">
      <c r="A58">
        <v>78</v>
      </c>
      <c r="B58">
        <v>6001405600</v>
      </c>
      <c r="C58">
        <v>0.16555049999999999</v>
      </c>
      <c r="D58">
        <v>1.8133999999999999</v>
      </c>
      <c r="E58">
        <v>1.9251</v>
      </c>
      <c r="F58">
        <v>1.1973</v>
      </c>
      <c r="G58">
        <v>2.5034999999999998</v>
      </c>
      <c r="H58">
        <v>7.4394</v>
      </c>
      <c r="I58">
        <v>10.5</v>
      </c>
      <c r="J58">
        <v>9.8000000000000007</v>
      </c>
      <c r="K58">
        <v>11.3</v>
      </c>
      <c r="L58">
        <v>3137</v>
      </c>
      <c r="M58">
        <v>37.800801880000002</v>
      </c>
      <c r="N58">
        <v>-122.2372726</v>
      </c>
      <c r="O58">
        <v>25.433734573948801</v>
      </c>
      <c r="P58">
        <v>2.9592332999999998E-2</v>
      </c>
      <c r="Q58">
        <v>8.6979437700000002</v>
      </c>
      <c r="R58">
        <v>54.333574419999998</v>
      </c>
      <c r="S58" s="1">
        <v>70.599582896249103</v>
      </c>
      <c r="T58">
        <v>0</v>
      </c>
      <c r="U58">
        <v>348.69290050000001</v>
      </c>
      <c r="V58">
        <v>997.19</v>
      </c>
      <c r="W58">
        <v>0</v>
      </c>
      <c r="X58">
        <v>5.5</v>
      </c>
      <c r="Y58">
        <v>0.05</v>
      </c>
      <c r="Z58">
        <v>11</v>
      </c>
      <c r="AA58">
        <v>0</v>
      </c>
      <c r="AB58">
        <v>33.853192091500901</v>
      </c>
      <c r="AC58">
        <v>3148</v>
      </c>
      <c r="AD58">
        <v>1470</v>
      </c>
      <c r="AE58">
        <v>1411</v>
      </c>
      <c r="AF58">
        <v>434</v>
      </c>
      <c r="AG58">
        <v>151</v>
      </c>
      <c r="AH58">
        <v>32788</v>
      </c>
      <c r="AI58">
        <v>268</v>
      </c>
      <c r="AJ58">
        <v>325</v>
      </c>
      <c r="AK58">
        <v>617</v>
      </c>
      <c r="AL58">
        <v>332</v>
      </c>
      <c r="AM58">
        <v>184</v>
      </c>
      <c r="AN58">
        <v>2234</v>
      </c>
      <c r="AO58">
        <v>282</v>
      </c>
      <c r="AP58">
        <v>339</v>
      </c>
      <c r="AQ58">
        <v>3</v>
      </c>
      <c r="AR58">
        <v>70</v>
      </c>
      <c r="AS58">
        <v>137</v>
      </c>
      <c r="AT58">
        <v>0</v>
      </c>
      <c r="AU58">
        <v>13.8</v>
      </c>
      <c r="AV58">
        <v>7.6</v>
      </c>
      <c r="AW58">
        <v>32788</v>
      </c>
      <c r="AX58">
        <v>12.1</v>
      </c>
      <c r="AY58">
        <v>10.3</v>
      </c>
      <c r="AZ58">
        <v>19.600000000000001</v>
      </c>
      <c r="BA58">
        <v>10.5</v>
      </c>
      <c r="BB58">
        <v>13</v>
      </c>
      <c r="BC58">
        <v>71</v>
      </c>
      <c r="BD58">
        <v>9.6</v>
      </c>
      <c r="BE58">
        <v>23.1</v>
      </c>
      <c r="BF58">
        <v>0.2</v>
      </c>
      <c r="BG58">
        <v>5</v>
      </c>
      <c r="BH58">
        <v>9.6999999999999993</v>
      </c>
      <c r="BI58">
        <v>0</v>
      </c>
    </row>
    <row r="59" spans="1:61" x14ac:dyDescent="0.2">
      <c r="A59">
        <v>79</v>
      </c>
      <c r="B59">
        <v>6001405700</v>
      </c>
      <c r="C59">
        <v>0.21114369999999999</v>
      </c>
      <c r="D59">
        <v>3.0621</v>
      </c>
      <c r="E59">
        <v>1.5209999999999999</v>
      </c>
      <c r="F59">
        <v>1.6067</v>
      </c>
      <c r="G59">
        <v>3.0552000000000001</v>
      </c>
      <c r="H59">
        <v>9.2448999999999995</v>
      </c>
      <c r="I59">
        <v>13.5</v>
      </c>
      <c r="J59">
        <v>12.8</v>
      </c>
      <c r="K59">
        <v>14.2</v>
      </c>
      <c r="L59">
        <v>3243</v>
      </c>
      <c r="M59">
        <v>37.798230740000001</v>
      </c>
      <c r="N59">
        <v>-122.22967370000001</v>
      </c>
      <c r="O59">
        <v>30.4645424180706</v>
      </c>
      <c r="P59">
        <v>2.9592332999999998E-2</v>
      </c>
      <c r="Q59">
        <v>8.6979437700000002</v>
      </c>
      <c r="R59">
        <v>40.532208109999999</v>
      </c>
      <c r="S59" s="1">
        <v>70.599582896249103</v>
      </c>
      <c r="T59">
        <v>0</v>
      </c>
      <c r="U59">
        <v>347.0211008</v>
      </c>
      <c r="V59">
        <v>1284.52</v>
      </c>
      <c r="W59">
        <v>0</v>
      </c>
      <c r="X59">
        <v>9.5</v>
      </c>
      <c r="Y59">
        <v>0.125</v>
      </c>
      <c r="Z59">
        <v>11</v>
      </c>
      <c r="AA59">
        <v>0</v>
      </c>
      <c r="AB59">
        <v>37.0386411137656</v>
      </c>
      <c r="AC59">
        <v>3701</v>
      </c>
      <c r="AD59">
        <v>1474</v>
      </c>
      <c r="AE59">
        <v>1372</v>
      </c>
      <c r="AF59">
        <v>770</v>
      </c>
      <c r="AG59">
        <v>394</v>
      </c>
      <c r="AH59">
        <v>22037</v>
      </c>
      <c r="AI59">
        <v>715</v>
      </c>
      <c r="AJ59">
        <v>265</v>
      </c>
      <c r="AK59">
        <v>610</v>
      </c>
      <c r="AL59">
        <v>564</v>
      </c>
      <c r="AM59">
        <v>87</v>
      </c>
      <c r="AN59">
        <v>3272</v>
      </c>
      <c r="AO59">
        <v>638</v>
      </c>
      <c r="AP59">
        <v>353</v>
      </c>
      <c r="AQ59">
        <v>0</v>
      </c>
      <c r="AR59">
        <v>193</v>
      </c>
      <c r="AS59">
        <v>230</v>
      </c>
      <c r="AT59">
        <v>22</v>
      </c>
      <c r="AU59">
        <v>21.1</v>
      </c>
      <c r="AV59">
        <v>18.7</v>
      </c>
      <c r="AW59">
        <v>22037</v>
      </c>
      <c r="AX59">
        <v>26.9</v>
      </c>
      <c r="AY59">
        <v>7.2</v>
      </c>
      <c r="AZ59">
        <v>16.5</v>
      </c>
      <c r="BA59">
        <v>15.2</v>
      </c>
      <c r="BB59">
        <v>6.3</v>
      </c>
      <c r="BC59">
        <v>88.4</v>
      </c>
      <c r="BD59">
        <v>18.399999999999999</v>
      </c>
      <c r="BE59">
        <v>23.9</v>
      </c>
      <c r="BF59">
        <v>0</v>
      </c>
      <c r="BG59">
        <v>14.1</v>
      </c>
      <c r="BH59">
        <v>16.8</v>
      </c>
      <c r="BI59">
        <v>0.6</v>
      </c>
    </row>
    <row r="60" spans="1:61" x14ac:dyDescent="0.2">
      <c r="A60">
        <v>80</v>
      </c>
      <c r="B60">
        <v>6001405800</v>
      </c>
      <c r="C60">
        <v>0.2004078</v>
      </c>
      <c r="D60">
        <v>2.9264000000000001</v>
      </c>
      <c r="E60">
        <v>1.7076</v>
      </c>
      <c r="F60">
        <v>1.7166999999999999</v>
      </c>
      <c r="G60">
        <v>1.9222999999999999</v>
      </c>
      <c r="H60">
        <v>8.2729999999999997</v>
      </c>
      <c r="I60">
        <v>14.3</v>
      </c>
      <c r="J60">
        <v>13</v>
      </c>
      <c r="K60">
        <v>15.6</v>
      </c>
      <c r="L60">
        <v>3965</v>
      </c>
      <c r="M60">
        <v>37.793945170000001</v>
      </c>
      <c r="N60">
        <v>-122.23309860000001</v>
      </c>
      <c r="O60">
        <v>24.197252891894799</v>
      </c>
      <c r="P60">
        <v>2.9592332999999998E-2</v>
      </c>
      <c r="Q60">
        <v>8.6979437700000002</v>
      </c>
      <c r="R60">
        <v>44.791693700000003</v>
      </c>
      <c r="S60" s="1">
        <v>70.599582896249103</v>
      </c>
      <c r="T60">
        <v>0</v>
      </c>
      <c r="U60">
        <v>340.053314</v>
      </c>
      <c r="V60">
        <v>207.52</v>
      </c>
      <c r="W60">
        <v>0</v>
      </c>
      <c r="X60">
        <v>3.95</v>
      </c>
      <c r="Y60">
        <v>0.12</v>
      </c>
      <c r="Z60">
        <v>11</v>
      </c>
      <c r="AA60">
        <v>0</v>
      </c>
      <c r="AB60">
        <v>28.642391917936099</v>
      </c>
      <c r="AC60">
        <v>4237</v>
      </c>
      <c r="AD60">
        <v>1400</v>
      </c>
      <c r="AE60">
        <v>1320</v>
      </c>
      <c r="AF60">
        <v>1304</v>
      </c>
      <c r="AG60">
        <v>200</v>
      </c>
      <c r="AH60">
        <v>20464</v>
      </c>
      <c r="AI60">
        <v>823</v>
      </c>
      <c r="AJ60">
        <v>298</v>
      </c>
      <c r="AK60">
        <v>921</v>
      </c>
      <c r="AL60">
        <v>440</v>
      </c>
      <c r="AM60">
        <v>140</v>
      </c>
      <c r="AN60">
        <v>3773</v>
      </c>
      <c r="AO60">
        <v>1042</v>
      </c>
      <c r="AP60">
        <v>39</v>
      </c>
      <c r="AQ60">
        <v>0</v>
      </c>
      <c r="AR60">
        <v>157</v>
      </c>
      <c r="AS60">
        <v>213</v>
      </c>
      <c r="AT60">
        <v>0</v>
      </c>
      <c r="AU60">
        <v>31</v>
      </c>
      <c r="AV60">
        <v>9.1</v>
      </c>
      <c r="AW60">
        <v>20464</v>
      </c>
      <c r="AX60">
        <v>29.7</v>
      </c>
      <c r="AY60">
        <v>7</v>
      </c>
      <c r="AZ60">
        <v>21.7</v>
      </c>
      <c r="BA60">
        <v>10.4</v>
      </c>
      <c r="BB60">
        <v>10.6</v>
      </c>
      <c r="BC60">
        <v>89</v>
      </c>
      <c r="BD60">
        <v>25.8</v>
      </c>
      <c r="BE60">
        <v>2.8</v>
      </c>
      <c r="BF60">
        <v>0</v>
      </c>
      <c r="BG60">
        <v>11.9</v>
      </c>
      <c r="BH60">
        <v>16.100000000000001</v>
      </c>
      <c r="BI60">
        <v>0</v>
      </c>
    </row>
    <row r="61" spans="1:61" x14ac:dyDescent="0.2">
      <c r="A61">
        <v>81</v>
      </c>
      <c r="B61">
        <v>6001405901</v>
      </c>
      <c r="C61">
        <v>0.17474509999999999</v>
      </c>
      <c r="D61">
        <v>3.6049000000000002</v>
      </c>
      <c r="E61">
        <v>2.3742000000000001</v>
      </c>
      <c r="F61">
        <v>1.8845000000000001</v>
      </c>
      <c r="G61">
        <v>3.1263999999999998</v>
      </c>
      <c r="H61">
        <v>10.9901</v>
      </c>
      <c r="I61">
        <v>16.600000000000001</v>
      </c>
      <c r="J61">
        <v>15.4</v>
      </c>
      <c r="K61">
        <v>17.899999999999999</v>
      </c>
      <c r="L61">
        <v>3910</v>
      </c>
      <c r="M61">
        <v>37.787786009999998</v>
      </c>
      <c r="N61">
        <v>-122.2357701</v>
      </c>
      <c r="O61">
        <v>34.894619155745801</v>
      </c>
      <c r="P61">
        <v>2.9592332999999998E-2</v>
      </c>
      <c r="Q61">
        <v>8.6979437700000002</v>
      </c>
      <c r="R61">
        <v>44.27</v>
      </c>
      <c r="S61" s="1">
        <v>70.599582896249103</v>
      </c>
      <c r="T61">
        <v>0</v>
      </c>
      <c r="U61">
        <v>330.56847950000002</v>
      </c>
      <c r="V61">
        <v>235.29</v>
      </c>
      <c r="W61">
        <v>4.1500000000000004</v>
      </c>
      <c r="X61">
        <v>25.95</v>
      </c>
      <c r="Y61">
        <v>0.13500000000000001</v>
      </c>
      <c r="Z61">
        <v>15</v>
      </c>
      <c r="AA61">
        <v>0</v>
      </c>
      <c r="AB61">
        <v>35.551328253230103</v>
      </c>
      <c r="AC61">
        <v>4293</v>
      </c>
      <c r="AD61">
        <v>1191</v>
      </c>
      <c r="AE61">
        <v>1057</v>
      </c>
      <c r="AF61">
        <v>1556</v>
      </c>
      <c r="AG61">
        <v>242</v>
      </c>
      <c r="AH61">
        <v>12738</v>
      </c>
      <c r="AI61">
        <v>1294</v>
      </c>
      <c r="AJ61">
        <v>334</v>
      </c>
      <c r="AK61">
        <v>1099</v>
      </c>
      <c r="AL61">
        <v>585</v>
      </c>
      <c r="AM61">
        <v>146</v>
      </c>
      <c r="AN61">
        <v>4172</v>
      </c>
      <c r="AO61">
        <v>1205</v>
      </c>
      <c r="AP61">
        <v>174</v>
      </c>
      <c r="AQ61">
        <v>0</v>
      </c>
      <c r="AR61">
        <v>326</v>
      </c>
      <c r="AS61">
        <v>199</v>
      </c>
      <c r="AT61">
        <v>24</v>
      </c>
      <c r="AU61">
        <v>36.200000000000003</v>
      </c>
      <c r="AV61">
        <v>12.7</v>
      </c>
      <c r="AW61">
        <v>12738</v>
      </c>
      <c r="AX61">
        <v>48.8</v>
      </c>
      <c r="AY61">
        <v>7.8</v>
      </c>
      <c r="AZ61">
        <v>25.6</v>
      </c>
      <c r="BA61">
        <v>13.6</v>
      </c>
      <c r="BB61">
        <v>13.8</v>
      </c>
      <c r="BC61">
        <v>97.2</v>
      </c>
      <c r="BD61">
        <v>29.7</v>
      </c>
      <c r="BE61">
        <v>14.6</v>
      </c>
      <c r="BF61">
        <v>0</v>
      </c>
      <c r="BG61">
        <v>30.8</v>
      </c>
      <c r="BH61">
        <v>18.8</v>
      </c>
      <c r="BI61">
        <v>0.6</v>
      </c>
    </row>
    <row r="62" spans="1:61" x14ac:dyDescent="0.2">
      <c r="A62">
        <v>82</v>
      </c>
      <c r="B62">
        <v>6001405902</v>
      </c>
      <c r="C62">
        <v>0.1881398</v>
      </c>
      <c r="D62">
        <v>3.6503000000000001</v>
      </c>
      <c r="E62">
        <v>2.2993000000000001</v>
      </c>
      <c r="F62">
        <v>1.8515999999999999</v>
      </c>
      <c r="G62">
        <v>2.7134999999999998</v>
      </c>
      <c r="H62">
        <v>10.514699999999999</v>
      </c>
      <c r="I62">
        <v>15.8</v>
      </c>
      <c r="J62">
        <v>14.6</v>
      </c>
      <c r="K62">
        <v>17.100000000000001</v>
      </c>
      <c r="L62">
        <v>3035</v>
      </c>
      <c r="M62">
        <v>37.790944670000002</v>
      </c>
      <c r="N62">
        <v>-122.240953</v>
      </c>
      <c r="O62">
        <v>34.493504223967697</v>
      </c>
      <c r="P62">
        <v>2.9592332999999998E-2</v>
      </c>
      <c r="Q62">
        <v>8.6979437700000002</v>
      </c>
      <c r="R62">
        <v>44.27</v>
      </c>
      <c r="S62" s="1">
        <v>70.599582896249103</v>
      </c>
      <c r="T62">
        <v>0</v>
      </c>
      <c r="U62">
        <v>333.12852959999998</v>
      </c>
      <c r="V62">
        <v>276.41000000000003</v>
      </c>
      <c r="W62">
        <v>2.85</v>
      </c>
      <c r="X62">
        <v>19.55</v>
      </c>
      <c r="Y62">
        <v>0.105</v>
      </c>
      <c r="Z62">
        <v>14</v>
      </c>
      <c r="AA62">
        <v>0</v>
      </c>
      <c r="AB62">
        <v>34.168154536965403</v>
      </c>
      <c r="AC62">
        <v>3170</v>
      </c>
      <c r="AD62">
        <v>990</v>
      </c>
      <c r="AE62">
        <v>916</v>
      </c>
      <c r="AF62">
        <v>999</v>
      </c>
      <c r="AG62">
        <v>282</v>
      </c>
      <c r="AH62">
        <v>14264</v>
      </c>
      <c r="AI62">
        <v>984</v>
      </c>
      <c r="AJ62">
        <v>351</v>
      </c>
      <c r="AK62">
        <v>680</v>
      </c>
      <c r="AL62">
        <v>498</v>
      </c>
      <c r="AM62">
        <v>93</v>
      </c>
      <c r="AN62">
        <v>2981</v>
      </c>
      <c r="AO62">
        <v>1007</v>
      </c>
      <c r="AP62">
        <v>63</v>
      </c>
      <c r="AQ62">
        <v>0</v>
      </c>
      <c r="AR62">
        <v>263</v>
      </c>
      <c r="AS62">
        <v>204</v>
      </c>
      <c r="AT62">
        <v>5</v>
      </c>
      <c r="AU62">
        <v>31.6</v>
      </c>
      <c r="AV62">
        <v>17.7</v>
      </c>
      <c r="AW62">
        <v>14264</v>
      </c>
      <c r="AX62">
        <v>48.6</v>
      </c>
      <c r="AY62">
        <v>11.1</v>
      </c>
      <c r="AZ62">
        <v>21.5</v>
      </c>
      <c r="BA62">
        <v>15.8</v>
      </c>
      <c r="BB62">
        <v>10.199999999999999</v>
      </c>
      <c r="BC62">
        <v>94</v>
      </c>
      <c r="BD62">
        <v>33.299999999999997</v>
      </c>
      <c r="BE62">
        <v>6.4</v>
      </c>
      <c r="BF62">
        <v>0</v>
      </c>
      <c r="BG62">
        <v>28.7</v>
      </c>
      <c r="BH62">
        <v>22.3</v>
      </c>
      <c r="BI62">
        <v>0.2</v>
      </c>
    </row>
    <row r="63" spans="1:61" x14ac:dyDescent="0.2">
      <c r="A63">
        <v>83</v>
      </c>
      <c r="B63">
        <v>6001406000</v>
      </c>
      <c r="C63">
        <v>0.81569179999999997</v>
      </c>
      <c r="D63">
        <v>3.0857999999999999</v>
      </c>
      <c r="E63">
        <v>1.8362000000000001</v>
      </c>
      <c r="F63">
        <v>1.6220000000000001</v>
      </c>
      <c r="G63">
        <v>3.5207999999999999</v>
      </c>
      <c r="H63">
        <v>10.0648</v>
      </c>
      <c r="I63">
        <v>15.1</v>
      </c>
      <c r="J63">
        <v>13.7</v>
      </c>
      <c r="K63">
        <v>16.5</v>
      </c>
      <c r="L63">
        <v>3450</v>
      </c>
      <c r="M63">
        <v>37.786466279999999</v>
      </c>
      <c r="N63">
        <v>-122.2502831</v>
      </c>
      <c r="O63">
        <v>50.284330566863702</v>
      </c>
      <c r="P63">
        <v>2.9592332999999998E-2</v>
      </c>
      <c r="Q63">
        <v>8.6979437700000002</v>
      </c>
      <c r="R63">
        <v>44.580358289999999</v>
      </c>
      <c r="S63" s="1">
        <v>70.599582896249103</v>
      </c>
      <c r="T63">
        <v>0</v>
      </c>
      <c r="U63">
        <v>324.06188220000001</v>
      </c>
      <c r="V63">
        <v>1732.58</v>
      </c>
      <c r="W63">
        <v>67</v>
      </c>
      <c r="X63">
        <v>144.80000000000001</v>
      </c>
      <c r="Y63">
        <v>3.15</v>
      </c>
      <c r="Z63">
        <v>17</v>
      </c>
      <c r="AA63">
        <v>0.45</v>
      </c>
      <c r="AB63">
        <v>52.302910636410402</v>
      </c>
      <c r="AC63">
        <v>3447</v>
      </c>
      <c r="AD63">
        <v>1558</v>
      </c>
      <c r="AE63">
        <v>1448</v>
      </c>
      <c r="AF63">
        <v>1307</v>
      </c>
      <c r="AG63">
        <v>220</v>
      </c>
      <c r="AH63">
        <v>25498</v>
      </c>
      <c r="AI63">
        <v>855</v>
      </c>
      <c r="AJ63">
        <v>595</v>
      </c>
      <c r="AK63">
        <v>450</v>
      </c>
      <c r="AL63">
        <v>654</v>
      </c>
      <c r="AM63">
        <v>18</v>
      </c>
      <c r="AN63">
        <v>2661</v>
      </c>
      <c r="AO63">
        <v>1039</v>
      </c>
      <c r="AP63">
        <v>954</v>
      </c>
      <c r="AQ63">
        <v>25</v>
      </c>
      <c r="AR63">
        <v>332</v>
      </c>
      <c r="AS63">
        <v>380</v>
      </c>
      <c r="AT63">
        <v>0</v>
      </c>
      <c r="AU63">
        <v>37.9</v>
      </c>
      <c r="AV63">
        <v>12</v>
      </c>
      <c r="AW63">
        <v>25498</v>
      </c>
      <c r="AX63">
        <v>33.1</v>
      </c>
      <c r="AY63">
        <v>17.3</v>
      </c>
      <c r="AZ63">
        <v>13.1</v>
      </c>
      <c r="BA63">
        <v>19</v>
      </c>
      <c r="BB63">
        <v>1.2</v>
      </c>
      <c r="BC63">
        <v>77.2</v>
      </c>
      <c r="BD63">
        <v>31.5</v>
      </c>
      <c r="BE63">
        <v>61.2</v>
      </c>
      <c r="BF63">
        <v>1.6</v>
      </c>
      <c r="BG63">
        <v>22.9</v>
      </c>
      <c r="BH63">
        <v>26.2</v>
      </c>
      <c r="BI63">
        <v>0</v>
      </c>
    </row>
    <row r="64" spans="1:61" x14ac:dyDescent="0.2">
      <c r="A64">
        <v>84</v>
      </c>
      <c r="B64">
        <v>6001406100</v>
      </c>
      <c r="C64">
        <v>0.71185739999999997</v>
      </c>
      <c r="D64">
        <v>2.9729000000000001</v>
      </c>
      <c r="E64">
        <v>1.9810000000000001</v>
      </c>
      <c r="F64">
        <v>1.5818000000000001</v>
      </c>
      <c r="G64">
        <v>3.2399</v>
      </c>
      <c r="H64">
        <v>9.7754999999999992</v>
      </c>
      <c r="I64">
        <v>15</v>
      </c>
      <c r="J64">
        <v>13.5</v>
      </c>
      <c r="K64">
        <v>16.399999999999999</v>
      </c>
      <c r="L64">
        <v>4381</v>
      </c>
      <c r="M64">
        <v>37.773629280000002</v>
      </c>
      <c r="N64">
        <v>-122.2278329</v>
      </c>
      <c r="O64">
        <v>47.313395955513599</v>
      </c>
      <c r="P64">
        <v>2.9592332999999998E-2</v>
      </c>
      <c r="Q64">
        <v>8.6979437700000002</v>
      </c>
      <c r="R64">
        <v>41.028406480000001</v>
      </c>
      <c r="S64" s="1">
        <v>70.599582896249103</v>
      </c>
      <c r="T64">
        <v>0</v>
      </c>
      <c r="U64">
        <v>342.79404399999999</v>
      </c>
      <c r="V64">
        <v>1573.2</v>
      </c>
      <c r="W64">
        <v>66.45</v>
      </c>
      <c r="X64">
        <v>202.8</v>
      </c>
      <c r="Y64">
        <v>1.125</v>
      </c>
      <c r="Z64">
        <v>17</v>
      </c>
      <c r="AA64">
        <v>8</v>
      </c>
      <c r="AB64">
        <v>56.471087806899597</v>
      </c>
      <c r="AC64">
        <v>4835</v>
      </c>
      <c r="AD64">
        <v>1636</v>
      </c>
      <c r="AE64">
        <v>1496</v>
      </c>
      <c r="AF64">
        <v>1180</v>
      </c>
      <c r="AG64">
        <v>309</v>
      </c>
      <c r="AH64">
        <v>22188</v>
      </c>
      <c r="AI64">
        <v>905</v>
      </c>
      <c r="AJ64">
        <v>318</v>
      </c>
      <c r="AK64">
        <v>1258</v>
      </c>
      <c r="AL64">
        <v>432</v>
      </c>
      <c r="AM64">
        <v>244</v>
      </c>
      <c r="AN64">
        <v>4143</v>
      </c>
      <c r="AO64">
        <v>863</v>
      </c>
      <c r="AP64">
        <v>685</v>
      </c>
      <c r="AQ64">
        <v>19</v>
      </c>
      <c r="AR64">
        <v>203</v>
      </c>
      <c r="AS64">
        <v>281</v>
      </c>
      <c r="AT64">
        <v>0</v>
      </c>
      <c r="AU64">
        <v>24.5</v>
      </c>
      <c r="AV64">
        <v>11.9</v>
      </c>
      <c r="AW64">
        <v>22188</v>
      </c>
      <c r="AX64">
        <v>29.9</v>
      </c>
      <c r="AY64">
        <v>6.6</v>
      </c>
      <c r="AZ64">
        <v>26</v>
      </c>
      <c r="BA64">
        <v>8.9</v>
      </c>
      <c r="BB64">
        <v>16.3</v>
      </c>
      <c r="BC64">
        <v>85.7</v>
      </c>
      <c r="BD64">
        <v>19.100000000000001</v>
      </c>
      <c r="BE64">
        <v>41.9</v>
      </c>
      <c r="BF64">
        <v>1.2</v>
      </c>
      <c r="BG64">
        <v>13.6</v>
      </c>
      <c r="BH64">
        <v>18.8</v>
      </c>
      <c r="BI64">
        <v>0</v>
      </c>
    </row>
    <row r="65" spans="1:61" x14ac:dyDescent="0.2">
      <c r="A65">
        <v>85</v>
      </c>
      <c r="B65">
        <v>6001406201</v>
      </c>
      <c r="C65">
        <v>0.15755820000000001</v>
      </c>
      <c r="D65">
        <v>3.4087000000000001</v>
      </c>
      <c r="E65">
        <v>2.2909000000000002</v>
      </c>
      <c r="F65">
        <v>1.6624000000000001</v>
      </c>
      <c r="G65">
        <v>4.2618</v>
      </c>
      <c r="H65">
        <v>11.623900000000001</v>
      </c>
      <c r="I65">
        <v>14.2</v>
      </c>
      <c r="J65">
        <v>13.1</v>
      </c>
      <c r="K65">
        <v>15.5</v>
      </c>
      <c r="L65">
        <v>4649</v>
      </c>
      <c r="M65">
        <v>37.785044859999999</v>
      </c>
      <c r="N65">
        <v>-122.2307359</v>
      </c>
      <c r="O65">
        <v>39.636018864578801</v>
      </c>
      <c r="P65">
        <v>2.9592332999999998E-2</v>
      </c>
      <c r="Q65">
        <v>8.6979437700000002</v>
      </c>
      <c r="R65">
        <v>43.222343039999998</v>
      </c>
      <c r="S65" s="1">
        <v>70.599582896249103</v>
      </c>
      <c r="T65">
        <v>0</v>
      </c>
      <c r="U65">
        <v>330.71357560000001</v>
      </c>
      <c r="V65">
        <v>236.09</v>
      </c>
      <c r="W65">
        <v>8.6</v>
      </c>
      <c r="X65">
        <v>29.3</v>
      </c>
      <c r="Y65">
        <v>0.17499999999999999</v>
      </c>
      <c r="Z65">
        <v>11</v>
      </c>
      <c r="AA65">
        <v>0</v>
      </c>
      <c r="AB65">
        <v>36.8577663785494</v>
      </c>
      <c r="AC65">
        <v>4296</v>
      </c>
      <c r="AD65">
        <v>1480</v>
      </c>
      <c r="AE65">
        <v>1352</v>
      </c>
      <c r="AF65">
        <v>1161</v>
      </c>
      <c r="AG65">
        <v>392</v>
      </c>
      <c r="AH65">
        <v>15902</v>
      </c>
      <c r="AI65">
        <v>896</v>
      </c>
      <c r="AJ65">
        <v>251</v>
      </c>
      <c r="AK65">
        <v>1111</v>
      </c>
      <c r="AL65">
        <v>510</v>
      </c>
      <c r="AM65">
        <v>245</v>
      </c>
      <c r="AN65">
        <v>3968</v>
      </c>
      <c r="AO65">
        <v>728</v>
      </c>
      <c r="AP65">
        <v>621</v>
      </c>
      <c r="AQ65">
        <v>21</v>
      </c>
      <c r="AR65">
        <v>464</v>
      </c>
      <c r="AS65">
        <v>351</v>
      </c>
      <c r="AT65">
        <v>49</v>
      </c>
      <c r="AU65">
        <v>27.7</v>
      </c>
      <c r="AV65">
        <v>16.8</v>
      </c>
      <c r="AW65">
        <v>15902</v>
      </c>
      <c r="AX65">
        <v>33.299999999999997</v>
      </c>
      <c r="AY65">
        <v>5.8</v>
      </c>
      <c r="AZ65">
        <v>25.9</v>
      </c>
      <c r="BA65">
        <v>12</v>
      </c>
      <c r="BB65">
        <v>18.100000000000001</v>
      </c>
      <c r="BC65">
        <v>92.4</v>
      </c>
      <c r="BD65">
        <v>18.5</v>
      </c>
      <c r="BE65">
        <v>42</v>
      </c>
      <c r="BF65">
        <v>1.4</v>
      </c>
      <c r="BG65">
        <v>34.299999999999997</v>
      </c>
      <c r="BH65">
        <v>26</v>
      </c>
      <c r="BI65">
        <v>1.1000000000000001</v>
      </c>
    </row>
    <row r="66" spans="1:61" x14ac:dyDescent="0.2">
      <c r="A66">
        <v>7248</v>
      </c>
      <c r="B66">
        <v>6001406202</v>
      </c>
      <c r="C66">
        <v>0.15142259999999999</v>
      </c>
      <c r="D66">
        <v>3.2725</v>
      </c>
      <c r="E66">
        <v>2.4578000000000002</v>
      </c>
      <c r="F66">
        <v>1.8113999999999999</v>
      </c>
      <c r="G66">
        <v>4.3041999999999998</v>
      </c>
      <c r="H66">
        <v>11.845800000000001</v>
      </c>
      <c r="I66">
        <v>18.5</v>
      </c>
      <c r="J66">
        <v>16.7</v>
      </c>
      <c r="K66">
        <v>20.2</v>
      </c>
      <c r="L66">
        <v>4718</v>
      </c>
      <c r="M66">
        <v>37.781978619999997</v>
      </c>
      <c r="N66">
        <v>-122.22655570000001</v>
      </c>
      <c r="O66">
        <v>36.569000544289402</v>
      </c>
      <c r="P66">
        <v>2.9592332999999998E-2</v>
      </c>
      <c r="Q66">
        <v>8.6979437700000002</v>
      </c>
      <c r="R66">
        <v>39.465888839999998</v>
      </c>
      <c r="S66" s="1">
        <v>70.599582896249103</v>
      </c>
      <c r="T66">
        <v>0</v>
      </c>
      <c r="U66">
        <v>328.57679580000001</v>
      </c>
      <c r="V66">
        <v>410.99</v>
      </c>
      <c r="W66">
        <v>14.75</v>
      </c>
      <c r="X66">
        <v>45.55</v>
      </c>
      <c r="Y66">
        <v>7.4999999999999997E-2</v>
      </c>
      <c r="Z66">
        <v>11</v>
      </c>
      <c r="AA66">
        <v>0.2</v>
      </c>
      <c r="AB66">
        <v>38.844993772474702</v>
      </c>
      <c r="AC66">
        <v>4674</v>
      </c>
      <c r="AD66">
        <v>1402</v>
      </c>
      <c r="AE66">
        <v>1305</v>
      </c>
      <c r="AF66">
        <v>1582</v>
      </c>
      <c r="AG66">
        <v>237</v>
      </c>
      <c r="AH66">
        <v>14465</v>
      </c>
      <c r="AI66">
        <v>1121</v>
      </c>
      <c r="AJ66">
        <v>354</v>
      </c>
      <c r="AK66">
        <v>1213</v>
      </c>
      <c r="AL66">
        <v>528</v>
      </c>
      <c r="AM66">
        <v>320</v>
      </c>
      <c r="AN66">
        <v>4234</v>
      </c>
      <c r="AO66">
        <v>1562</v>
      </c>
      <c r="AP66">
        <v>537</v>
      </c>
      <c r="AQ66">
        <v>8</v>
      </c>
      <c r="AR66">
        <v>445</v>
      </c>
      <c r="AS66">
        <v>257</v>
      </c>
      <c r="AT66">
        <v>245</v>
      </c>
      <c r="AU66">
        <v>35.299999999999997</v>
      </c>
      <c r="AV66">
        <v>9.6999999999999993</v>
      </c>
      <c r="AW66">
        <v>14465</v>
      </c>
      <c r="AX66">
        <v>36.6</v>
      </c>
      <c r="AY66">
        <v>7.6</v>
      </c>
      <c r="AZ66">
        <v>26</v>
      </c>
      <c r="BA66">
        <v>11.8</v>
      </c>
      <c r="BB66">
        <v>24.5</v>
      </c>
      <c r="BC66">
        <v>90.6</v>
      </c>
      <c r="BD66">
        <v>36.6</v>
      </c>
      <c r="BE66">
        <v>38.299999999999997</v>
      </c>
      <c r="BF66">
        <v>0.6</v>
      </c>
      <c r="BG66">
        <v>34.1</v>
      </c>
      <c r="BH66">
        <v>19.7</v>
      </c>
      <c r="BI66">
        <v>5.2</v>
      </c>
    </row>
    <row r="67" spans="1:61" x14ac:dyDescent="0.2">
      <c r="A67">
        <v>86</v>
      </c>
      <c r="B67">
        <v>6001406300</v>
      </c>
      <c r="C67">
        <v>0.18754709999999999</v>
      </c>
      <c r="D67">
        <v>3.0678999999999998</v>
      </c>
      <c r="E67">
        <v>2.4912999999999998</v>
      </c>
      <c r="F67">
        <v>1.7094</v>
      </c>
      <c r="G67">
        <v>3.7978999999999998</v>
      </c>
      <c r="H67">
        <v>11.0665</v>
      </c>
      <c r="I67">
        <v>14.1</v>
      </c>
      <c r="J67">
        <v>13</v>
      </c>
      <c r="K67">
        <v>15.2</v>
      </c>
      <c r="L67">
        <v>4113</v>
      </c>
      <c r="M67">
        <v>37.789288120000002</v>
      </c>
      <c r="N67">
        <v>-122.22501250000001</v>
      </c>
      <c r="O67">
        <v>27.585257114399401</v>
      </c>
      <c r="P67">
        <v>2.9592332999999998E-2</v>
      </c>
      <c r="Q67">
        <v>8.6979437700000002</v>
      </c>
      <c r="R67">
        <v>38.782364919999999</v>
      </c>
      <c r="S67" s="1">
        <v>70.599582896249103</v>
      </c>
      <c r="T67">
        <v>0</v>
      </c>
      <c r="U67">
        <v>338.06685779999998</v>
      </c>
      <c r="V67">
        <v>468.88</v>
      </c>
      <c r="W67">
        <v>1</v>
      </c>
      <c r="X67">
        <v>6.8</v>
      </c>
      <c r="Y67">
        <v>4.4999999999999998E-2</v>
      </c>
      <c r="Z67">
        <v>11</v>
      </c>
      <c r="AA67">
        <v>0</v>
      </c>
      <c r="AB67">
        <v>30.6914531540498</v>
      </c>
      <c r="AC67">
        <v>4148</v>
      </c>
      <c r="AD67">
        <v>1265</v>
      </c>
      <c r="AE67">
        <v>1203</v>
      </c>
      <c r="AF67">
        <v>1027</v>
      </c>
      <c r="AG67">
        <v>219</v>
      </c>
      <c r="AH67">
        <v>17248</v>
      </c>
      <c r="AI67">
        <v>862</v>
      </c>
      <c r="AJ67">
        <v>411</v>
      </c>
      <c r="AK67">
        <v>1034</v>
      </c>
      <c r="AL67">
        <v>471</v>
      </c>
      <c r="AM67">
        <v>247</v>
      </c>
      <c r="AN67">
        <v>3704</v>
      </c>
      <c r="AO67">
        <v>953</v>
      </c>
      <c r="AP67">
        <v>234</v>
      </c>
      <c r="AQ67">
        <v>14</v>
      </c>
      <c r="AR67">
        <v>172</v>
      </c>
      <c r="AS67">
        <v>208</v>
      </c>
      <c r="AT67">
        <v>51</v>
      </c>
      <c r="AU67">
        <v>24.8</v>
      </c>
      <c r="AV67">
        <v>10.6</v>
      </c>
      <c r="AW67">
        <v>17248</v>
      </c>
      <c r="AX67">
        <v>31.6</v>
      </c>
      <c r="AY67">
        <v>9.9</v>
      </c>
      <c r="AZ67">
        <v>24.9</v>
      </c>
      <c r="BA67">
        <v>11.4</v>
      </c>
      <c r="BB67">
        <v>20.5</v>
      </c>
      <c r="BC67">
        <v>89.3</v>
      </c>
      <c r="BD67">
        <v>24.8</v>
      </c>
      <c r="BE67">
        <v>18.5</v>
      </c>
      <c r="BF67">
        <v>1.1000000000000001</v>
      </c>
      <c r="BG67">
        <v>14.3</v>
      </c>
      <c r="BH67">
        <v>17.3</v>
      </c>
      <c r="BI67">
        <v>1.2</v>
      </c>
    </row>
    <row r="68" spans="1:61" x14ac:dyDescent="0.2">
      <c r="A68">
        <v>7249</v>
      </c>
      <c r="B68">
        <v>6001406400</v>
      </c>
      <c r="C68">
        <v>0.1883842</v>
      </c>
      <c r="D68">
        <v>2.3538999999999999</v>
      </c>
      <c r="E68">
        <v>2.6981000000000002</v>
      </c>
      <c r="F68">
        <v>1.2954000000000001</v>
      </c>
      <c r="G68">
        <v>3.0091000000000001</v>
      </c>
      <c r="H68">
        <v>9.3564000000000007</v>
      </c>
      <c r="I68">
        <v>13.1</v>
      </c>
      <c r="J68">
        <v>12.2</v>
      </c>
      <c r="K68">
        <v>14.2</v>
      </c>
      <c r="L68">
        <v>2145</v>
      </c>
      <c r="M68">
        <v>37.795560969999997</v>
      </c>
      <c r="N68">
        <v>-122.22186960000001</v>
      </c>
      <c r="O68">
        <v>30.262987777325801</v>
      </c>
      <c r="P68">
        <v>2.9592332999999998E-2</v>
      </c>
      <c r="Q68">
        <v>8.6979437700000002</v>
      </c>
      <c r="R68">
        <v>34.769834750000001</v>
      </c>
      <c r="S68" s="1">
        <v>70.599582896249103</v>
      </c>
      <c r="T68">
        <v>0</v>
      </c>
      <c r="U68">
        <v>348.54876369999999</v>
      </c>
      <c r="V68">
        <v>1789.36</v>
      </c>
      <c r="W68">
        <v>0</v>
      </c>
      <c r="X68">
        <v>12.5</v>
      </c>
      <c r="Y68">
        <v>0.125</v>
      </c>
      <c r="Z68">
        <v>11</v>
      </c>
      <c r="AA68">
        <v>0</v>
      </c>
      <c r="AB68">
        <v>38.1948788144201</v>
      </c>
      <c r="AC68">
        <v>2218</v>
      </c>
      <c r="AD68">
        <v>769</v>
      </c>
      <c r="AE68">
        <v>716</v>
      </c>
      <c r="AF68">
        <v>492</v>
      </c>
      <c r="AG68">
        <v>76</v>
      </c>
      <c r="AH68">
        <v>26911</v>
      </c>
      <c r="AI68">
        <v>232</v>
      </c>
      <c r="AJ68">
        <v>503</v>
      </c>
      <c r="AK68">
        <v>397</v>
      </c>
      <c r="AL68">
        <v>494</v>
      </c>
      <c r="AM68">
        <v>71</v>
      </c>
      <c r="AN68">
        <v>1605</v>
      </c>
      <c r="AO68">
        <v>268</v>
      </c>
      <c r="AP68">
        <v>101</v>
      </c>
      <c r="AQ68">
        <v>0</v>
      </c>
      <c r="AR68">
        <v>42</v>
      </c>
      <c r="AS68">
        <v>137</v>
      </c>
      <c r="AT68">
        <v>273</v>
      </c>
      <c r="AU68">
        <v>23.4</v>
      </c>
      <c r="AV68">
        <v>8.9</v>
      </c>
      <c r="AW68">
        <v>26911</v>
      </c>
      <c r="AX68">
        <v>13.8</v>
      </c>
      <c r="AY68">
        <v>22.7</v>
      </c>
      <c r="AZ68">
        <v>17.899999999999999</v>
      </c>
      <c r="BA68">
        <v>23.5</v>
      </c>
      <c r="BB68">
        <v>9.9</v>
      </c>
      <c r="BC68">
        <v>72.400000000000006</v>
      </c>
      <c r="BD68">
        <v>12.6</v>
      </c>
      <c r="BE68">
        <v>13.1</v>
      </c>
      <c r="BF68">
        <v>0</v>
      </c>
      <c r="BG68">
        <v>5.9</v>
      </c>
      <c r="BH68">
        <v>19.100000000000001</v>
      </c>
      <c r="BI68">
        <v>12.3</v>
      </c>
    </row>
    <row r="69" spans="1:61" x14ac:dyDescent="0.2">
      <c r="A69">
        <v>87</v>
      </c>
      <c r="B69">
        <v>6001406500</v>
      </c>
      <c r="C69">
        <v>0.287663</v>
      </c>
      <c r="D69">
        <v>3.0830000000000002</v>
      </c>
      <c r="E69">
        <v>1.9811000000000001</v>
      </c>
      <c r="F69">
        <v>1.7474000000000001</v>
      </c>
      <c r="G69">
        <v>3.0226000000000002</v>
      </c>
      <c r="H69">
        <v>9.8341999999999992</v>
      </c>
      <c r="I69">
        <v>13.9</v>
      </c>
      <c r="J69">
        <v>12.9</v>
      </c>
      <c r="K69">
        <v>14.9</v>
      </c>
      <c r="L69">
        <v>5930</v>
      </c>
      <c r="M69">
        <v>37.788081390000002</v>
      </c>
      <c r="N69">
        <v>-122.2169866</v>
      </c>
      <c r="O69">
        <v>34.7576131576782</v>
      </c>
      <c r="P69">
        <v>2.9592332999999998E-2</v>
      </c>
      <c r="Q69">
        <v>8.6979437700000002</v>
      </c>
      <c r="R69">
        <v>38.369999999999997</v>
      </c>
      <c r="S69" s="1">
        <v>70.599582896249103</v>
      </c>
      <c r="T69">
        <v>0</v>
      </c>
      <c r="U69">
        <v>342.11726249999998</v>
      </c>
      <c r="V69">
        <v>598.83000000000004</v>
      </c>
      <c r="W69">
        <v>2.4500000000000002</v>
      </c>
      <c r="X69">
        <v>18</v>
      </c>
      <c r="Y69">
        <v>2.5000000000000001E-2</v>
      </c>
      <c r="Z69">
        <v>11</v>
      </c>
      <c r="AA69">
        <v>0.2</v>
      </c>
      <c r="AB69">
        <v>35.094944385716197</v>
      </c>
      <c r="AC69">
        <v>6574</v>
      </c>
      <c r="AD69">
        <v>2090</v>
      </c>
      <c r="AE69">
        <v>2018</v>
      </c>
      <c r="AF69">
        <v>1493</v>
      </c>
      <c r="AG69">
        <v>409</v>
      </c>
      <c r="AH69">
        <v>17802</v>
      </c>
      <c r="AI69">
        <v>1383</v>
      </c>
      <c r="AJ69">
        <v>500</v>
      </c>
      <c r="AK69">
        <v>1473</v>
      </c>
      <c r="AL69">
        <v>669</v>
      </c>
      <c r="AM69">
        <v>334</v>
      </c>
      <c r="AN69">
        <v>6061</v>
      </c>
      <c r="AO69">
        <v>1515</v>
      </c>
      <c r="AP69">
        <v>152</v>
      </c>
      <c r="AQ69">
        <v>0</v>
      </c>
      <c r="AR69">
        <v>335</v>
      </c>
      <c r="AS69">
        <v>372</v>
      </c>
      <c r="AT69">
        <v>118</v>
      </c>
      <c r="AU69">
        <v>23.1</v>
      </c>
      <c r="AV69">
        <v>11.6</v>
      </c>
      <c r="AW69">
        <v>17802</v>
      </c>
      <c r="AX69">
        <v>31.7</v>
      </c>
      <c r="AY69">
        <v>7.6</v>
      </c>
      <c r="AZ69">
        <v>22.4</v>
      </c>
      <c r="BA69">
        <v>10.199999999999999</v>
      </c>
      <c r="BB69">
        <v>16.600000000000001</v>
      </c>
      <c r="BC69">
        <v>92.2</v>
      </c>
      <c r="BD69">
        <v>24.6</v>
      </c>
      <c r="BE69">
        <v>7.3</v>
      </c>
      <c r="BF69">
        <v>0</v>
      </c>
      <c r="BG69">
        <v>16.600000000000001</v>
      </c>
      <c r="BH69">
        <v>18.399999999999999</v>
      </c>
      <c r="BI69">
        <v>1.8</v>
      </c>
    </row>
    <row r="70" spans="1:61" x14ac:dyDescent="0.2">
      <c r="A70">
        <v>88</v>
      </c>
      <c r="B70">
        <v>6001406601</v>
      </c>
      <c r="C70">
        <v>0.28857460000000001</v>
      </c>
      <c r="D70">
        <v>2.7469000000000001</v>
      </c>
      <c r="E70">
        <v>2.8218000000000001</v>
      </c>
      <c r="F70">
        <v>1.6055999999999999</v>
      </c>
      <c r="G70">
        <v>2.5365000000000002</v>
      </c>
      <c r="H70">
        <v>9.7108000000000008</v>
      </c>
      <c r="I70">
        <v>14.5</v>
      </c>
      <c r="J70">
        <v>13.5</v>
      </c>
      <c r="K70">
        <v>15.5</v>
      </c>
      <c r="L70">
        <v>4596</v>
      </c>
      <c r="M70">
        <v>37.79360853</v>
      </c>
      <c r="N70">
        <v>-122.20795680000001</v>
      </c>
      <c r="O70">
        <v>25.879264026403298</v>
      </c>
      <c r="P70">
        <v>2.9592332999999998E-2</v>
      </c>
      <c r="Q70">
        <v>8.6979437700000002</v>
      </c>
      <c r="R70">
        <v>37.271979250000001</v>
      </c>
      <c r="S70" s="1">
        <v>70.599582896249103</v>
      </c>
      <c r="T70">
        <v>0</v>
      </c>
      <c r="U70">
        <v>354.88834000000003</v>
      </c>
      <c r="V70">
        <v>1476.8</v>
      </c>
      <c r="W70">
        <v>0</v>
      </c>
      <c r="X70">
        <v>19.5</v>
      </c>
      <c r="Y70">
        <v>2.5000000000000001E-2</v>
      </c>
      <c r="Z70">
        <v>1</v>
      </c>
      <c r="AA70">
        <v>0</v>
      </c>
      <c r="AB70">
        <v>31.623741874725901</v>
      </c>
      <c r="AC70">
        <v>4835</v>
      </c>
      <c r="AD70">
        <v>1847</v>
      </c>
      <c r="AE70">
        <v>1679</v>
      </c>
      <c r="AF70">
        <v>796</v>
      </c>
      <c r="AG70">
        <v>300</v>
      </c>
      <c r="AH70">
        <v>23199</v>
      </c>
      <c r="AI70">
        <v>819</v>
      </c>
      <c r="AJ70">
        <v>607</v>
      </c>
      <c r="AK70">
        <v>1190</v>
      </c>
      <c r="AL70">
        <v>780</v>
      </c>
      <c r="AM70">
        <v>266</v>
      </c>
      <c r="AN70">
        <v>4308</v>
      </c>
      <c r="AO70">
        <v>810</v>
      </c>
      <c r="AP70">
        <v>222</v>
      </c>
      <c r="AQ70">
        <v>0</v>
      </c>
      <c r="AR70">
        <v>135</v>
      </c>
      <c r="AS70">
        <v>271</v>
      </c>
      <c r="AT70">
        <v>13</v>
      </c>
      <c r="AU70">
        <v>16.5</v>
      </c>
      <c r="AV70">
        <v>12.5</v>
      </c>
      <c r="AW70">
        <v>23199</v>
      </c>
      <c r="AX70">
        <v>25.7</v>
      </c>
      <c r="AY70">
        <v>12.6</v>
      </c>
      <c r="AZ70">
        <v>24.6</v>
      </c>
      <c r="BA70">
        <v>16.100000000000001</v>
      </c>
      <c r="BB70">
        <v>15.8</v>
      </c>
      <c r="BC70">
        <v>89.1</v>
      </c>
      <c r="BD70">
        <v>17.899999999999999</v>
      </c>
      <c r="BE70">
        <v>12</v>
      </c>
      <c r="BF70">
        <v>0</v>
      </c>
      <c r="BG70">
        <v>8</v>
      </c>
      <c r="BH70">
        <v>16.100000000000001</v>
      </c>
      <c r="BI70">
        <v>0.3</v>
      </c>
    </row>
    <row r="71" spans="1:61" x14ac:dyDescent="0.2">
      <c r="A71">
        <v>89</v>
      </c>
      <c r="B71">
        <v>6001406602</v>
      </c>
      <c r="C71">
        <v>0.16012580000000001</v>
      </c>
      <c r="D71">
        <v>2.7014</v>
      </c>
      <c r="E71">
        <v>2.1577000000000002</v>
      </c>
      <c r="F71">
        <v>1.5054000000000001</v>
      </c>
      <c r="G71">
        <v>2.8189000000000002</v>
      </c>
      <c r="H71">
        <v>9.1835000000000004</v>
      </c>
      <c r="I71">
        <v>13.9</v>
      </c>
      <c r="J71">
        <v>12.8</v>
      </c>
      <c r="K71">
        <v>15</v>
      </c>
      <c r="L71">
        <v>2493</v>
      </c>
      <c r="M71">
        <v>37.796478229999998</v>
      </c>
      <c r="N71">
        <v>-122.21430719999999</v>
      </c>
      <c r="O71">
        <v>24.521066865612699</v>
      </c>
      <c r="P71">
        <v>2.9592332999999998E-2</v>
      </c>
      <c r="Q71">
        <v>8.6979437700000002</v>
      </c>
      <c r="R71">
        <v>31.999347969999999</v>
      </c>
      <c r="S71" s="1">
        <v>70.599582896249103</v>
      </c>
      <c r="T71">
        <v>0</v>
      </c>
      <c r="U71">
        <v>356.2455842</v>
      </c>
      <c r="V71">
        <v>1762.85</v>
      </c>
      <c r="W71">
        <v>0</v>
      </c>
      <c r="X71">
        <v>16.5</v>
      </c>
      <c r="Y71">
        <v>0.1</v>
      </c>
      <c r="Z71">
        <v>1</v>
      </c>
      <c r="AA71">
        <v>0</v>
      </c>
      <c r="AB71">
        <v>33.267345935004599</v>
      </c>
      <c r="AC71">
        <v>2767</v>
      </c>
      <c r="AD71">
        <v>992</v>
      </c>
      <c r="AE71">
        <v>959</v>
      </c>
      <c r="AF71">
        <v>580</v>
      </c>
      <c r="AG71">
        <v>152</v>
      </c>
      <c r="AH71">
        <v>22788</v>
      </c>
      <c r="AI71">
        <v>523</v>
      </c>
      <c r="AJ71">
        <v>251</v>
      </c>
      <c r="AK71">
        <v>686</v>
      </c>
      <c r="AL71">
        <v>334</v>
      </c>
      <c r="AM71">
        <v>95</v>
      </c>
      <c r="AN71">
        <v>2285</v>
      </c>
      <c r="AO71">
        <v>424</v>
      </c>
      <c r="AP71">
        <v>201</v>
      </c>
      <c r="AQ71">
        <v>0</v>
      </c>
      <c r="AR71">
        <v>193</v>
      </c>
      <c r="AS71">
        <v>120</v>
      </c>
      <c r="AT71">
        <v>5</v>
      </c>
      <c r="AU71">
        <v>21</v>
      </c>
      <c r="AV71">
        <v>9.5</v>
      </c>
      <c r="AW71">
        <v>22788</v>
      </c>
      <c r="AX71">
        <v>27.6</v>
      </c>
      <c r="AY71">
        <v>9.1</v>
      </c>
      <c r="AZ71">
        <v>24.8</v>
      </c>
      <c r="BA71">
        <v>12.1</v>
      </c>
      <c r="BB71">
        <v>9.9</v>
      </c>
      <c r="BC71">
        <v>82.6</v>
      </c>
      <c r="BD71">
        <v>17</v>
      </c>
      <c r="BE71">
        <v>20.3</v>
      </c>
      <c r="BF71">
        <v>0</v>
      </c>
      <c r="BG71">
        <v>20.100000000000001</v>
      </c>
      <c r="BH71">
        <v>12.5</v>
      </c>
      <c r="BI71">
        <v>0.2</v>
      </c>
    </row>
    <row r="72" spans="1:61" x14ac:dyDescent="0.2">
      <c r="A72">
        <v>90</v>
      </c>
      <c r="B72">
        <v>6001406700</v>
      </c>
      <c r="C72">
        <v>0.65009039999999996</v>
      </c>
      <c r="D72">
        <v>1.6084000000000001</v>
      </c>
      <c r="E72">
        <v>2.2869999999999999</v>
      </c>
      <c r="F72">
        <v>0.85709999999999997</v>
      </c>
      <c r="G72">
        <v>2.0413000000000001</v>
      </c>
      <c r="H72">
        <v>6.7937000000000003</v>
      </c>
      <c r="I72">
        <v>10.3</v>
      </c>
      <c r="J72">
        <v>9.1999999999999993</v>
      </c>
      <c r="K72">
        <v>11.5</v>
      </c>
      <c r="L72">
        <v>5048</v>
      </c>
      <c r="M72">
        <v>37.803316459999998</v>
      </c>
      <c r="N72">
        <v>-122.2022247</v>
      </c>
      <c r="O72">
        <v>15.2443272692819</v>
      </c>
      <c r="P72">
        <v>2.9592332999999998E-2</v>
      </c>
      <c r="Q72">
        <v>8.6979437700000002</v>
      </c>
      <c r="R72">
        <v>22.322279989999998</v>
      </c>
      <c r="S72" s="1">
        <v>70.599582896249103</v>
      </c>
      <c r="T72">
        <v>0</v>
      </c>
      <c r="U72">
        <v>367.92015309999999</v>
      </c>
      <c r="V72">
        <v>564.71</v>
      </c>
      <c r="W72">
        <v>0</v>
      </c>
      <c r="X72">
        <v>9.5</v>
      </c>
      <c r="Y72">
        <v>0.05</v>
      </c>
      <c r="Z72">
        <v>1</v>
      </c>
      <c r="AA72">
        <v>0</v>
      </c>
      <c r="AB72">
        <v>24.340888206118901</v>
      </c>
      <c r="AC72">
        <v>4969</v>
      </c>
      <c r="AD72">
        <v>2321</v>
      </c>
      <c r="AE72">
        <v>2130</v>
      </c>
      <c r="AF72">
        <v>456</v>
      </c>
      <c r="AG72">
        <v>237</v>
      </c>
      <c r="AH72">
        <v>41896</v>
      </c>
      <c r="AI72">
        <v>406</v>
      </c>
      <c r="AJ72">
        <v>963</v>
      </c>
      <c r="AK72">
        <v>1001</v>
      </c>
      <c r="AL72">
        <v>643</v>
      </c>
      <c r="AM72">
        <v>140</v>
      </c>
      <c r="AN72">
        <v>2354</v>
      </c>
      <c r="AO72">
        <v>327</v>
      </c>
      <c r="AP72">
        <v>67</v>
      </c>
      <c r="AQ72">
        <v>0</v>
      </c>
      <c r="AR72">
        <v>33</v>
      </c>
      <c r="AS72">
        <v>305</v>
      </c>
      <c r="AT72">
        <v>37</v>
      </c>
      <c r="AU72">
        <v>9.1999999999999993</v>
      </c>
      <c r="AV72">
        <v>9</v>
      </c>
      <c r="AW72">
        <v>41896</v>
      </c>
      <c r="AX72">
        <v>11.9</v>
      </c>
      <c r="AY72">
        <v>19.399999999999999</v>
      </c>
      <c r="AZ72">
        <v>20.100000000000001</v>
      </c>
      <c r="BA72">
        <v>13</v>
      </c>
      <c r="BB72">
        <v>6.6</v>
      </c>
      <c r="BC72">
        <v>47.4</v>
      </c>
      <c r="BD72">
        <v>6.8</v>
      </c>
      <c r="BE72">
        <v>2.9</v>
      </c>
      <c r="BF72">
        <v>0</v>
      </c>
      <c r="BG72">
        <v>1.5</v>
      </c>
      <c r="BH72">
        <v>14.3</v>
      </c>
      <c r="BI72">
        <v>0.7</v>
      </c>
    </row>
    <row r="73" spans="1:61" x14ac:dyDescent="0.2">
      <c r="A73">
        <v>91</v>
      </c>
      <c r="B73">
        <v>6001406800</v>
      </c>
      <c r="C73">
        <v>0.3523289</v>
      </c>
      <c r="D73">
        <v>1.5412999999999999</v>
      </c>
      <c r="E73">
        <v>1.5343</v>
      </c>
      <c r="F73">
        <v>1.0677000000000001</v>
      </c>
      <c r="G73">
        <v>2.2530000000000001</v>
      </c>
      <c r="H73">
        <v>6.3963000000000001</v>
      </c>
      <c r="I73">
        <v>9.5</v>
      </c>
      <c r="J73">
        <v>8.8000000000000007</v>
      </c>
      <c r="K73">
        <v>10.3</v>
      </c>
      <c r="L73">
        <v>3428</v>
      </c>
      <c r="M73">
        <v>37.797894470000003</v>
      </c>
      <c r="N73">
        <v>-122.1949573</v>
      </c>
      <c r="O73">
        <v>12.7661640952469</v>
      </c>
      <c r="P73">
        <v>2.9592332999999998E-2</v>
      </c>
      <c r="Q73">
        <v>8.6979437700000002</v>
      </c>
      <c r="R73">
        <v>29.929337409999999</v>
      </c>
      <c r="S73" s="1">
        <v>70.599582896249103</v>
      </c>
      <c r="T73">
        <v>0</v>
      </c>
      <c r="U73">
        <v>363.78852030000002</v>
      </c>
      <c r="V73">
        <v>548.79</v>
      </c>
      <c r="W73">
        <v>0</v>
      </c>
      <c r="X73">
        <v>5</v>
      </c>
      <c r="Y73">
        <v>0</v>
      </c>
      <c r="Z73">
        <v>0</v>
      </c>
      <c r="AA73">
        <v>0</v>
      </c>
      <c r="AB73">
        <v>22.1102636850745</v>
      </c>
      <c r="AC73">
        <v>3483</v>
      </c>
      <c r="AD73">
        <v>1422</v>
      </c>
      <c r="AE73">
        <v>1368</v>
      </c>
      <c r="AF73">
        <v>332</v>
      </c>
      <c r="AG73">
        <v>174</v>
      </c>
      <c r="AH73">
        <v>48519</v>
      </c>
      <c r="AI73">
        <v>414</v>
      </c>
      <c r="AJ73">
        <v>417</v>
      </c>
      <c r="AK73">
        <v>628</v>
      </c>
      <c r="AL73">
        <v>266</v>
      </c>
      <c r="AM73">
        <v>137</v>
      </c>
      <c r="AN73">
        <v>2026</v>
      </c>
      <c r="AO73">
        <v>306</v>
      </c>
      <c r="AP73">
        <v>15</v>
      </c>
      <c r="AQ73">
        <v>33</v>
      </c>
      <c r="AR73">
        <v>51</v>
      </c>
      <c r="AS73">
        <v>55</v>
      </c>
      <c r="AT73">
        <v>11</v>
      </c>
      <c r="AU73">
        <v>9.5</v>
      </c>
      <c r="AV73">
        <v>7.9</v>
      </c>
      <c r="AW73">
        <v>48519</v>
      </c>
      <c r="AX73">
        <v>16.100000000000001</v>
      </c>
      <c r="AY73">
        <v>12</v>
      </c>
      <c r="AZ73">
        <v>18</v>
      </c>
      <c r="BA73">
        <v>7.7</v>
      </c>
      <c r="BB73">
        <v>10</v>
      </c>
      <c r="BC73">
        <v>58.2</v>
      </c>
      <c r="BD73">
        <v>9.4</v>
      </c>
      <c r="BE73">
        <v>1.1000000000000001</v>
      </c>
      <c r="BF73">
        <v>2.2999999999999998</v>
      </c>
      <c r="BG73">
        <v>3.7</v>
      </c>
      <c r="BH73">
        <v>4</v>
      </c>
      <c r="BI73">
        <v>0.3</v>
      </c>
    </row>
    <row r="74" spans="1:61" x14ac:dyDescent="0.2">
      <c r="A74">
        <v>92</v>
      </c>
      <c r="B74">
        <v>6001406900</v>
      </c>
      <c r="C74">
        <v>0.33711609999999997</v>
      </c>
      <c r="D74">
        <v>1.3218000000000001</v>
      </c>
      <c r="E74">
        <v>1.7954000000000001</v>
      </c>
      <c r="F74">
        <v>1.0089999999999999</v>
      </c>
      <c r="G74">
        <v>1.7042999999999999</v>
      </c>
      <c r="H74">
        <v>5.8304</v>
      </c>
      <c r="I74">
        <v>10.7</v>
      </c>
      <c r="J74">
        <v>9.6999999999999993</v>
      </c>
      <c r="K74">
        <v>11.7</v>
      </c>
      <c r="L74">
        <v>3719</v>
      </c>
      <c r="M74">
        <v>37.7932755</v>
      </c>
      <c r="N74">
        <v>-122.19038020000001</v>
      </c>
      <c r="O74">
        <v>16.0476885231515</v>
      </c>
      <c r="P74">
        <v>2.9592332999999998E-2</v>
      </c>
      <c r="Q74">
        <v>8.6979437700000002</v>
      </c>
      <c r="R74">
        <v>36.568949199999999</v>
      </c>
      <c r="S74" s="1">
        <v>70.599582896249103</v>
      </c>
      <c r="T74">
        <v>0</v>
      </c>
      <c r="U74">
        <v>362.93416020000001</v>
      </c>
      <c r="V74">
        <v>704.15</v>
      </c>
      <c r="W74">
        <v>0</v>
      </c>
      <c r="X74">
        <v>9.6</v>
      </c>
      <c r="Y74">
        <v>0</v>
      </c>
      <c r="Z74">
        <v>0</v>
      </c>
      <c r="AA74">
        <v>0</v>
      </c>
      <c r="AB74">
        <v>24.988501575271901</v>
      </c>
      <c r="AC74">
        <v>3989</v>
      </c>
      <c r="AD74">
        <v>1550</v>
      </c>
      <c r="AE74">
        <v>1528</v>
      </c>
      <c r="AF74">
        <v>425</v>
      </c>
      <c r="AG74">
        <v>136</v>
      </c>
      <c r="AH74">
        <v>37659</v>
      </c>
      <c r="AI74">
        <v>227</v>
      </c>
      <c r="AJ74">
        <v>528</v>
      </c>
      <c r="AK74">
        <v>874</v>
      </c>
      <c r="AL74">
        <v>297</v>
      </c>
      <c r="AM74">
        <v>154</v>
      </c>
      <c r="AN74">
        <v>2537</v>
      </c>
      <c r="AO74">
        <v>241</v>
      </c>
      <c r="AP74">
        <v>91</v>
      </c>
      <c r="AQ74">
        <v>0</v>
      </c>
      <c r="AR74">
        <v>73</v>
      </c>
      <c r="AS74">
        <v>56</v>
      </c>
      <c r="AT74">
        <v>10</v>
      </c>
      <c r="AU74">
        <v>10.7</v>
      </c>
      <c r="AV74">
        <v>6.1</v>
      </c>
      <c r="AW74">
        <v>37659</v>
      </c>
      <c r="AX74">
        <v>8.1</v>
      </c>
      <c r="AY74">
        <v>13.2</v>
      </c>
      <c r="AZ74">
        <v>21.9</v>
      </c>
      <c r="BA74">
        <v>7.4</v>
      </c>
      <c r="BB74">
        <v>10.1</v>
      </c>
      <c r="BC74">
        <v>63.6</v>
      </c>
      <c r="BD74">
        <v>6.6</v>
      </c>
      <c r="BE74">
        <v>5.9</v>
      </c>
      <c r="BF74">
        <v>0</v>
      </c>
      <c r="BG74">
        <v>4.8</v>
      </c>
      <c r="BH74">
        <v>3.7</v>
      </c>
      <c r="BI74">
        <v>0.3</v>
      </c>
    </row>
    <row r="75" spans="1:61" x14ac:dyDescent="0.2">
      <c r="A75">
        <v>93</v>
      </c>
      <c r="B75">
        <v>6001407000</v>
      </c>
      <c r="C75">
        <v>0.33318130000000001</v>
      </c>
      <c r="D75">
        <v>2.9201000000000001</v>
      </c>
      <c r="E75">
        <v>2.3559000000000001</v>
      </c>
      <c r="F75">
        <v>1.6876</v>
      </c>
      <c r="G75">
        <v>3.7273000000000001</v>
      </c>
      <c r="H75">
        <v>10.691000000000001</v>
      </c>
      <c r="I75">
        <v>15.3</v>
      </c>
      <c r="J75">
        <v>14.3</v>
      </c>
      <c r="K75">
        <v>16.3</v>
      </c>
      <c r="L75">
        <v>5885</v>
      </c>
      <c r="M75">
        <v>37.787942999999999</v>
      </c>
      <c r="N75">
        <v>-122.2024899</v>
      </c>
      <c r="O75">
        <v>27.213771670224901</v>
      </c>
      <c r="P75">
        <v>2.9592332999999998E-2</v>
      </c>
      <c r="Q75">
        <v>8.6979437700000002</v>
      </c>
      <c r="R75">
        <v>38.369999999999997</v>
      </c>
      <c r="S75" s="1">
        <v>70.599582896249103</v>
      </c>
      <c r="T75">
        <v>0</v>
      </c>
      <c r="U75">
        <v>352.52651600000002</v>
      </c>
      <c r="V75">
        <v>1393.73</v>
      </c>
      <c r="W75">
        <v>0</v>
      </c>
      <c r="X75">
        <v>27.3</v>
      </c>
      <c r="Y75">
        <v>0</v>
      </c>
      <c r="Z75">
        <v>1</v>
      </c>
      <c r="AA75">
        <v>0</v>
      </c>
      <c r="AB75">
        <v>31.086797661297702</v>
      </c>
      <c r="AC75">
        <v>5902</v>
      </c>
      <c r="AD75">
        <v>2144</v>
      </c>
      <c r="AE75">
        <v>1953</v>
      </c>
      <c r="AF75">
        <v>1403</v>
      </c>
      <c r="AG75">
        <v>308</v>
      </c>
      <c r="AH75">
        <v>22092</v>
      </c>
      <c r="AI75">
        <v>1289</v>
      </c>
      <c r="AJ75">
        <v>768</v>
      </c>
      <c r="AK75">
        <v>1380</v>
      </c>
      <c r="AL75">
        <v>694</v>
      </c>
      <c r="AM75">
        <v>202</v>
      </c>
      <c r="AN75">
        <v>5134</v>
      </c>
      <c r="AO75">
        <v>1454</v>
      </c>
      <c r="AP75">
        <v>208</v>
      </c>
      <c r="AQ75">
        <v>12</v>
      </c>
      <c r="AR75">
        <v>289</v>
      </c>
      <c r="AS75">
        <v>390</v>
      </c>
      <c r="AT75">
        <v>174</v>
      </c>
      <c r="AU75">
        <v>24.3</v>
      </c>
      <c r="AV75">
        <v>10.5</v>
      </c>
      <c r="AW75">
        <v>22092</v>
      </c>
      <c r="AX75">
        <v>32.6</v>
      </c>
      <c r="AY75">
        <v>13</v>
      </c>
      <c r="AZ75">
        <v>23.4</v>
      </c>
      <c r="BA75">
        <v>12</v>
      </c>
      <c r="BB75">
        <v>10.3</v>
      </c>
      <c r="BC75">
        <v>87</v>
      </c>
      <c r="BD75">
        <v>25.5</v>
      </c>
      <c r="BE75">
        <v>9.6999999999999993</v>
      </c>
      <c r="BF75">
        <v>0.6</v>
      </c>
      <c r="BG75">
        <v>14.8</v>
      </c>
      <c r="BH75">
        <v>20</v>
      </c>
      <c r="BI75">
        <v>2.9</v>
      </c>
    </row>
    <row r="76" spans="1:61" x14ac:dyDescent="0.2">
      <c r="A76">
        <v>94</v>
      </c>
      <c r="B76">
        <v>6001407101</v>
      </c>
      <c r="C76">
        <v>0.14318130000000001</v>
      </c>
      <c r="D76">
        <v>2.8039000000000001</v>
      </c>
      <c r="E76">
        <v>1.6665000000000001</v>
      </c>
      <c r="F76">
        <v>1.6819999999999999</v>
      </c>
      <c r="G76">
        <v>2.0476000000000001</v>
      </c>
      <c r="H76">
        <v>8.2001000000000008</v>
      </c>
      <c r="I76">
        <v>16.600000000000001</v>
      </c>
      <c r="J76">
        <v>15.2</v>
      </c>
      <c r="K76">
        <v>18</v>
      </c>
      <c r="L76">
        <v>3414</v>
      </c>
      <c r="M76">
        <v>37.78312871</v>
      </c>
      <c r="N76">
        <v>-122.21439650000001</v>
      </c>
      <c r="O76">
        <v>27.179355601194999</v>
      </c>
      <c r="P76">
        <v>2.9592332999999998E-2</v>
      </c>
      <c r="Q76">
        <v>8.6979437700000002</v>
      </c>
      <c r="R76">
        <v>38.369999999999997</v>
      </c>
      <c r="S76" s="1">
        <v>70.599582896249103</v>
      </c>
      <c r="T76">
        <v>0</v>
      </c>
      <c r="U76">
        <v>340.50298850000001</v>
      </c>
      <c r="V76">
        <v>392.75</v>
      </c>
      <c r="W76">
        <v>2.0499999999999998</v>
      </c>
      <c r="X76">
        <v>8.0500000000000007</v>
      </c>
      <c r="Y76">
        <v>0</v>
      </c>
      <c r="Z76">
        <v>11</v>
      </c>
      <c r="AA76">
        <v>0.2</v>
      </c>
      <c r="AB76">
        <v>30.256029751498101</v>
      </c>
      <c r="AC76">
        <v>3538</v>
      </c>
      <c r="AD76">
        <v>1098</v>
      </c>
      <c r="AE76">
        <v>1020</v>
      </c>
      <c r="AF76">
        <v>997</v>
      </c>
      <c r="AG76">
        <v>137</v>
      </c>
      <c r="AH76">
        <v>19007</v>
      </c>
      <c r="AI76">
        <v>834</v>
      </c>
      <c r="AJ76">
        <v>361</v>
      </c>
      <c r="AK76">
        <v>681</v>
      </c>
      <c r="AL76">
        <v>437</v>
      </c>
      <c r="AM76">
        <v>60</v>
      </c>
      <c r="AN76">
        <v>3191</v>
      </c>
      <c r="AO76">
        <v>727</v>
      </c>
      <c r="AP76">
        <v>116</v>
      </c>
      <c r="AQ76">
        <v>0</v>
      </c>
      <c r="AR76">
        <v>108</v>
      </c>
      <c r="AS76">
        <v>121</v>
      </c>
      <c r="AT76">
        <v>0</v>
      </c>
      <c r="AU76">
        <v>28.2</v>
      </c>
      <c r="AV76">
        <v>7</v>
      </c>
      <c r="AW76">
        <v>19007</v>
      </c>
      <c r="AX76">
        <v>36.5</v>
      </c>
      <c r="AY76">
        <v>10.199999999999999</v>
      </c>
      <c r="AZ76">
        <v>19.2</v>
      </c>
      <c r="BA76">
        <v>12.4</v>
      </c>
      <c r="BB76">
        <v>5.9</v>
      </c>
      <c r="BC76">
        <v>90.2</v>
      </c>
      <c r="BD76">
        <v>21.7</v>
      </c>
      <c r="BE76">
        <v>10.6</v>
      </c>
      <c r="BF76">
        <v>0</v>
      </c>
      <c r="BG76">
        <v>10.6</v>
      </c>
      <c r="BH76">
        <v>11.9</v>
      </c>
      <c r="BI76">
        <v>0</v>
      </c>
    </row>
    <row r="77" spans="1:61" x14ac:dyDescent="0.2">
      <c r="A77">
        <v>95</v>
      </c>
      <c r="B77">
        <v>6001407102</v>
      </c>
      <c r="C77">
        <v>0.25516050000000001</v>
      </c>
      <c r="D77">
        <v>2.9962</v>
      </c>
      <c r="E77">
        <v>2.3826000000000001</v>
      </c>
      <c r="F77">
        <v>1.6988000000000001</v>
      </c>
      <c r="G77">
        <v>3.1145999999999998</v>
      </c>
      <c r="H77">
        <v>10.1922</v>
      </c>
      <c r="I77">
        <v>12.8</v>
      </c>
      <c r="J77">
        <v>11.8</v>
      </c>
      <c r="K77">
        <v>13.8</v>
      </c>
      <c r="L77">
        <v>4351</v>
      </c>
      <c r="M77">
        <v>37.78077622</v>
      </c>
      <c r="N77">
        <v>-122.21023839999999</v>
      </c>
      <c r="O77">
        <v>32.928006916516402</v>
      </c>
      <c r="P77">
        <v>2.9592332999999998E-2</v>
      </c>
      <c r="Q77">
        <v>8.6979437700000002</v>
      </c>
      <c r="R77">
        <v>38.369999999999997</v>
      </c>
      <c r="S77" s="1">
        <v>70.599582896249103</v>
      </c>
      <c r="T77">
        <v>0</v>
      </c>
      <c r="U77">
        <v>345.968525</v>
      </c>
      <c r="V77">
        <v>441.53</v>
      </c>
      <c r="W77">
        <v>6.8</v>
      </c>
      <c r="X77">
        <v>14.2</v>
      </c>
      <c r="Y77">
        <v>0</v>
      </c>
      <c r="Z77">
        <v>11</v>
      </c>
      <c r="AA77">
        <v>1.75</v>
      </c>
      <c r="AB77">
        <v>35.420923875075303</v>
      </c>
      <c r="AC77">
        <v>4296</v>
      </c>
      <c r="AD77">
        <v>1422</v>
      </c>
      <c r="AE77">
        <v>1288</v>
      </c>
      <c r="AF77">
        <v>1031</v>
      </c>
      <c r="AG77">
        <v>314</v>
      </c>
      <c r="AH77">
        <v>23392</v>
      </c>
      <c r="AI77">
        <v>813</v>
      </c>
      <c r="AJ77">
        <v>395</v>
      </c>
      <c r="AK77">
        <v>1117</v>
      </c>
      <c r="AL77">
        <v>653</v>
      </c>
      <c r="AM77">
        <v>123</v>
      </c>
      <c r="AN77">
        <v>3883</v>
      </c>
      <c r="AO77">
        <v>899</v>
      </c>
      <c r="AP77">
        <v>158</v>
      </c>
      <c r="AQ77">
        <v>8</v>
      </c>
      <c r="AR77">
        <v>218</v>
      </c>
      <c r="AS77">
        <v>135</v>
      </c>
      <c r="AT77">
        <v>6</v>
      </c>
      <c r="AU77">
        <v>24.1</v>
      </c>
      <c r="AV77">
        <v>13.3</v>
      </c>
      <c r="AW77">
        <v>23392</v>
      </c>
      <c r="AX77">
        <v>29.7</v>
      </c>
      <c r="AY77">
        <v>9.1999999999999993</v>
      </c>
      <c r="AZ77">
        <v>26</v>
      </c>
      <c r="BA77">
        <v>15.3</v>
      </c>
      <c r="BB77">
        <v>9.5</v>
      </c>
      <c r="BC77">
        <v>90.4</v>
      </c>
      <c r="BD77">
        <v>22.7</v>
      </c>
      <c r="BE77">
        <v>11.1</v>
      </c>
      <c r="BF77">
        <v>0.6</v>
      </c>
      <c r="BG77">
        <v>16.899999999999999</v>
      </c>
      <c r="BH77">
        <v>10.5</v>
      </c>
      <c r="BI77">
        <v>0.1</v>
      </c>
    </row>
    <row r="78" spans="1:61" x14ac:dyDescent="0.2">
      <c r="A78">
        <v>96</v>
      </c>
      <c r="B78">
        <v>6001407200</v>
      </c>
      <c r="C78">
        <v>0.27609030000000001</v>
      </c>
      <c r="D78">
        <v>3.4763000000000002</v>
      </c>
      <c r="E78">
        <v>2.7353999999999998</v>
      </c>
      <c r="F78">
        <v>1.8283</v>
      </c>
      <c r="G78">
        <v>4.0671999999999997</v>
      </c>
      <c r="H78">
        <v>12.107200000000001</v>
      </c>
      <c r="I78">
        <v>17.3</v>
      </c>
      <c r="J78">
        <v>15.5</v>
      </c>
      <c r="K78">
        <v>19</v>
      </c>
      <c r="L78">
        <v>6746</v>
      </c>
      <c r="M78">
        <v>37.777784879999999</v>
      </c>
      <c r="N78">
        <v>-122.21928200000001</v>
      </c>
      <c r="O78">
        <v>41.7597576098945</v>
      </c>
      <c r="P78">
        <v>2.9592332999999998E-2</v>
      </c>
      <c r="Q78">
        <v>8.6979437700000002</v>
      </c>
      <c r="R78">
        <v>38.369999999999997</v>
      </c>
      <c r="S78" s="1">
        <v>70.599582896249103</v>
      </c>
      <c r="T78">
        <v>0</v>
      </c>
      <c r="U78">
        <v>338.78627949999998</v>
      </c>
      <c r="V78">
        <v>388.04</v>
      </c>
      <c r="W78">
        <v>28.15</v>
      </c>
      <c r="X78">
        <v>58.25</v>
      </c>
      <c r="Y78">
        <v>9.5000000000000001E-2</v>
      </c>
      <c r="Z78">
        <v>11</v>
      </c>
      <c r="AA78">
        <v>3</v>
      </c>
      <c r="AB78">
        <v>43.348317515743098</v>
      </c>
      <c r="AC78">
        <v>6616</v>
      </c>
      <c r="AD78">
        <v>1971</v>
      </c>
      <c r="AE78">
        <v>1801</v>
      </c>
      <c r="AF78">
        <v>2129</v>
      </c>
      <c r="AG78">
        <v>378</v>
      </c>
      <c r="AH78">
        <v>14450</v>
      </c>
      <c r="AI78">
        <v>1957</v>
      </c>
      <c r="AJ78">
        <v>718</v>
      </c>
      <c r="AK78">
        <v>1678</v>
      </c>
      <c r="AL78">
        <v>939</v>
      </c>
      <c r="AM78">
        <v>324</v>
      </c>
      <c r="AN78">
        <v>6177</v>
      </c>
      <c r="AO78">
        <v>1948</v>
      </c>
      <c r="AP78">
        <v>507</v>
      </c>
      <c r="AQ78">
        <v>9</v>
      </c>
      <c r="AR78">
        <v>459</v>
      </c>
      <c r="AS78">
        <v>386</v>
      </c>
      <c r="AT78">
        <v>144</v>
      </c>
      <c r="AU78">
        <v>32.5</v>
      </c>
      <c r="AV78">
        <v>11.8</v>
      </c>
      <c r="AW78">
        <v>14450</v>
      </c>
      <c r="AX78">
        <v>49.3</v>
      </c>
      <c r="AY78">
        <v>10.9</v>
      </c>
      <c r="AZ78">
        <v>25.4</v>
      </c>
      <c r="BA78">
        <v>14.3</v>
      </c>
      <c r="BB78">
        <v>18</v>
      </c>
      <c r="BC78">
        <v>93.4</v>
      </c>
      <c r="BD78">
        <v>31.5</v>
      </c>
      <c r="BE78">
        <v>25.7</v>
      </c>
      <c r="BF78">
        <v>0.5</v>
      </c>
      <c r="BG78">
        <v>25.5</v>
      </c>
      <c r="BH78">
        <v>21.4</v>
      </c>
      <c r="BI78">
        <v>2.2000000000000002</v>
      </c>
    </row>
    <row r="79" spans="1:61" x14ac:dyDescent="0.2">
      <c r="A79">
        <v>97</v>
      </c>
      <c r="B79">
        <v>6001407300</v>
      </c>
      <c r="C79">
        <v>0.9154158</v>
      </c>
      <c r="D79">
        <v>3.0806</v>
      </c>
      <c r="E79">
        <v>0.80159999999999998</v>
      </c>
      <c r="F79">
        <v>1.6473</v>
      </c>
      <c r="G79">
        <v>3.8551000000000002</v>
      </c>
      <c r="H79">
        <v>9.3847000000000005</v>
      </c>
      <c r="I79">
        <v>14.7</v>
      </c>
      <c r="J79">
        <v>13.6</v>
      </c>
      <c r="K79">
        <v>15.7</v>
      </c>
      <c r="L79">
        <v>2598</v>
      </c>
      <c r="M79">
        <v>37.763011460000001</v>
      </c>
      <c r="N79">
        <v>-122.2126318</v>
      </c>
      <c r="O79">
        <v>52.539246856972603</v>
      </c>
      <c r="P79">
        <v>2.9592332999999998E-2</v>
      </c>
      <c r="Q79">
        <v>8.6979437700000002</v>
      </c>
      <c r="R79">
        <v>38.35423385</v>
      </c>
      <c r="S79" s="1">
        <v>70.599582896249103</v>
      </c>
      <c r="T79">
        <v>0</v>
      </c>
      <c r="U79">
        <v>364.46279900000002</v>
      </c>
      <c r="V79">
        <v>1406.6</v>
      </c>
      <c r="W79">
        <v>79.45</v>
      </c>
      <c r="X79">
        <v>183.05</v>
      </c>
      <c r="Y79">
        <v>0.86</v>
      </c>
      <c r="Z79">
        <v>16</v>
      </c>
      <c r="AA79">
        <v>30.5</v>
      </c>
      <c r="AB79">
        <v>56.830015165646799</v>
      </c>
      <c r="AC79">
        <v>2501</v>
      </c>
      <c r="AD79">
        <v>803</v>
      </c>
      <c r="AE79">
        <v>744</v>
      </c>
      <c r="AF79">
        <v>678</v>
      </c>
      <c r="AG79">
        <v>165</v>
      </c>
      <c r="AH79">
        <v>21089</v>
      </c>
      <c r="AI79">
        <v>627</v>
      </c>
      <c r="AJ79">
        <v>133</v>
      </c>
      <c r="AK79">
        <v>406</v>
      </c>
      <c r="AL79">
        <v>213</v>
      </c>
      <c r="AM79">
        <v>38</v>
      </c>
      <c r="AN79">
        <v>2067</v>
      </c>
      <c r="AO79">
        <v>643</v>
      </c>
      <c r="AP79">
        <v>175</v>
      </c>
      <c r="AQ79">
        <v>20</v>
      </c>
      <c r="AR79">
        <v>178</v>
      </c>
      <c r="AS79">
        <v>93</v>
      </c>
      <c r="AT79">
        <v>15</v>
      </c>
      <c r="AU79">
        <v>27.4</v>
      </c>
      <c r="AV79">
        <v>11.4</v>
      </c>
      <c r="AW79">
        <v>21089</v>
      </c>
      <c r="AX79">
        <v>34.700000000000003</v>
      </c>
      <c r="AY79">
        <v>5.3</v>
      </c>
      <c r="AZ79">
        <v>16.2</v>
      </c>
      <c r="BA79">
        <v>8.5</v>
      </c>
      <c r="BB79">
        <v>5.0999999999999996</v>
      </c>
      <c r="BC79">
        <v>82.6</v>
      </c>
      <c r="BD79">
        <v>27</v>
      </c>
      <c r="BE79">
        <v>21.8</v>
      </c>
      <c r="BF79">
        <v>2.5</v>
      </c>
      <c r="BG79">
        <v>23.9</v>
      </c>
      <c r="BH79">
        <v>12.5</v>
      </c>
      <c r="BI79">
        <v>0.6</v>
      </c>
    </row>
    <row r="80" spans="1:61" x14ac:dyDescent="0.2">
      <c r="A80">
        <v>98</v>
      </c>
      <c r="B80">
        <v>6001407400</v>
      </c>
      <c r="C80">
        <v>0.19748769999999999</v>
      </c>
      <c r="D80">
        <v>3.4552999999999998</v>
      </c>
      <c r="E80">
        <v>2.5030000000000001</v>
      </c>
      <c r="F80">
        <v>1.8431999999999999</v>
      </c>
      <c r="G80">
        <v>3.1057999999999999</v>
      </c>
      <c r="H80">
        <v>10.907400000000001</v>
      </c>
      <c r="I80">
        <v>15.7</v>
      </c>
      <c r="J80">
        <v>14.3</v>
      </c>
      <c r="K80">
        <v>17</v>
      </c>
      <c r="L80">
        <v>3954</v>
      </c>
      <c r="M80">
        <v>37.771040669999998</v>
      </c>
      <c r="N80">
        <v>-122.206748</v>
      </c>
      <c r="O80">
        <v>40.616951761012899</v>
      </c>
      <c r="P80">
        <v>2.9592332999999998E-2</v>
      </c>
      <c r="Q80">
        <v>8.6979437700000002</v>
      </c>
      <c r="R80">
        <v>38.369999999999997</v>
      </c>
      <c r="S80" s="1">
        <v>70.599582896249103</v>
      </c>
      <c r="T80">
        <v>0</v>
      </c>
      <c r="U80">
        <v>372.9750358</v>
      </c>
      <c r="V80">
        <v>256.10000000000002</v>
      </c>
      <c r="W80">
        <v>26.4</v>
      </c>
      <c r="X80">
        <v>50.1</v>
      </c>
      <c r="Y80">
        <v>0.08</v>
      </c>
      <c r="Z80">
        <v>10</v>
      </c>
      <c r="AA80">
        <v>3.9</v>
      </c>
      <c r="AB80">
        <v>42.180627478026999</v>
      </c>
      <c r="AC80">
        <v>4452</v>
      </c>
      <c r="AD80">
        <v>1222</v>
      </c>
      <c r="AE80">
        <v>1147</v>
      </c>
      <c r="AF80">
        <v>1053</v>
      </c>
      <c r="AG80">
        <v>321</v>
      </c>
      <c r="AH80">
        <v>15351</v>
      </c>
      <c r="AI80">
        <v>1356</v>
      </c>
      <c r="AJ80">
        <v>266</v>
      </c>
      <c r="AK80">
        <v>1183</v>
      </c>
      <c r="AL80">
        <v>570</v>
      </c>
      <c r="AM80">
        <v>316</v>
      </c>
      <c r="AN80">
        <v>4276</v>
      </c>
      <c r="AO80">
        <v>1116</v>
      </c>
      <c r="AP80">
        <v>80</v>
      </c>
      <c r="AQ80">
        <v>0</v>
      </c>
      <c r="AR80">
        <v>340</v>
      </c>
      <c r="AS80">
        <v>191</v>
      </c>
      <c r="AT80">
        <v>75</v>
      </c>
      <c r="AU80">
        <v>23.7</v>
      </c>
      <c r="AV80">
        <v>15.2</v>
      </c>
      <c r="AW80">
        <v>15351</v>
      </c>
      <c r="AX80">
        <v>48.4</v>
      </c>
      <c r="AY80">
        <v>6</v>
      </c>
      <c r="AZ80">
        <v>26.6</v>
      </c>
      <c r="BA80">
        <v>12.8</v>
      </c>
      <c r="BB80">
        <v>27.6</v>
      </c>
      <c r="BC80">
        <v>96</v>
      </c>
      <c r="BD80">
        <v>27.4</v>
      </c>
      <c r="BE80">
        <v>6.5</v>
      </c>
      <c r="BF80">
        <v>0</v>
      </c>
      <c r="BG80">
        <v>29.6</v>
      </c>
      <c r="BH80">
        <v>16.7</v>
      </c>
      <c r="BI80">
        <v>1.7</v>
      </c>
    </row>
    <row r="81" spans="1:61" x14ac:dyDescent="0.2">
      <c r="A81">
        <v>99</v>
      </c>
      <c r="B81">
        <v>6001407500</v>
      </c>
      <c r="C81">
        <v>0.19093170000000001</v>
      </c>
      <c r="D81">
        <v>3.6945999999999999</v>
      </c>
      <c r="E81">
        <v>2.915</v>
      </c>
      <c r="F81">
        <v>1.7242</v>
      </c>
      <c r="G81">
        <v>3.2101999999999999</v>
      </c>
      <c r="H81">
        <v>11.544</v>
      </c>
      <c r="I81">
        <v>17.600000000000001</v>
      </c>
      <c r="J81">
        <v>16.600000000000001</v>
      </c>
      <c r="K81">
        <v>18.600000000000001</v>
      </c>
      <c r="L81">
        <v>3931</v>
      </c>
      <c r="M81">
        <v>37.769515040000002</v>
      </c>
      <c r="N81">
        <v>-122.19760909999999</v>
      </c>
      <c r="O81">
        <v>37.585677218392803</v>
      </c>
      <c r="P81">
        <v>2.9592332999999998E-2</v>
      </c>
      <c r="Q81">
        <v>8.6979437700000002</v>
      </c>
      <c r="R81">
        <v>38.369999999999997</v>
      </c>
      <c r="S81" s="1">
        <v>70.599582896249103</v>
      </c>
      <c r="T81">
        <v>0</v>
      </c>
      <c r="U81">
        <v>361.9251223</v>
      </c>
      <c r="V81">
        <v>208.82</v>
      </c>
      <c r="W81">
        <v>11.25</v>
      </c>
      <c r="X81">
        <v>25</v>
      </c>
      <c r="Y81">
        <v>7.4999999999999997E-2</v>
      </c>
      <c r="Z81">
        <v>10</v>
      </c>
      <c r="AA81">
        <v>0.8</v>
      </c>
      <c r="AB81">
        <v>36.583514006725402</v>
      </c>
      <c r="AC81">
        <v>4201</v>
      </c>
      <c r="AD81">
        <v>1407</v>
      </c>
      <c r="AE81">
        <v>1279</v>
      </c>
      <c r="AF81">
        <v>1457</v>
      </c>
      <c r="AG81">
        <v>256</v>
      </c>
      <c r="AH81">
        <v>12815</v>
      </c>
      <c r="AI81">
        <v>1183</v>
      </c>
      <c r="AJ81">
        <v>388</v>
      </c>
      <c r="AK81">
        <v>1321</v>
      </c>
      <c r="AL81">
        <v>583</v>
      </c>
      <c r="AM81">
        <v>265</v>
      </c>
      <c r="AN81">
        <v>3944</v>
      </c>
      <c r="AO81">
        <v>782</v>
      </c>
      <c r="AP81">
        <v>245</v>
      </c>
      <c r="AQ81">
        <v>0</v>
      </c>
      <c r="AR81">
        <v>208</v>
      </c>
      <c r="AS81">
        <v>247</v>
      </c>
      <c r="AT81">
        <v>62</v>
      </c>
      <c r="AU81">
        <v>35.200000000000003</v>
      </c>
      <c r="AV81">
        <v>15.6</v>
      </c>
      <c r="AW81">
        <v>12815</v>
      </c>
      <c r="AX81">
        <v>49.2</v>
      </c>
      <c r="AY81">
        <v>9.1999999999999993</v>
      </c>
      <c r="AZ81">
        <v>31.4</v>
      </c>
      <c r="BA81">
        <v>14.1</v>
      </c>
      <c r="BB81">
        <v>20.7</v>
      </c>
      <c r="BC81">
        <v>93.9</v>
      </c>
      <c r="BD81">
        <v>20.7</v>
      </c>
      <c r="BE81">
        <v>17.399999999999999</v>
      </c>
      <c r="BF81">
        <v>0</v>
      </c>
      <c r="BG81">
        <v>16.3</v>
      </c>
      <c r="BH81">
        <v>19.3</v>
      </c>
      <c r="BI81">
        <v>1.5</v>
      </c>
    </row>
    <row r="82" spans="1:61" x14ac:dyDescent="0.2">
      <c r="A82">
        <v>100</v>
      </c>
      <c r="B82">
        <v>6001407600</v>
      </c>
      <c r="C82">
        <v>0.39487109999999997</v>
      </c>
      <c r="D82">
        <v>2.5724</v>
      </c>
      <c r="E82">
        <v>2.1415000000000002</v>
      </c>
      <c r="F82">
        <v>1.4666999999999999</v>
      </c>
      <c r="G82">
        <v>2.5741999999999998</v>
      </c>
      <c r="H82">
        <v>8.7546999999999997</v>
      </c>
      <c r="I82">
        <v>14.8</v>
      </c>
      <c r="J82">
        <v>13.9</v>
      </c>
      <c r="K82">
        <v>15.7</v>
      </c>
      <c r="L82">
        <v>6027</v>
      </c>
      <c r="M82">
        <v>37.777529389999998</v>
      </c>
      <c r="N82">
        <v>-122.20319910000001</v>
      </c>
      <c r="O82">
        <v>30.3865862675359</v>
      </c>
      <c r="P82">
        <v>2.9592332999999998E-2</v>
      </c>
      <c r="Q82">
        <v>8.6979437700000002</v>
      </c>
      <c r="R82">
        <v>38.369999999999997</v>
      </c>
      <c r="S82" s="1">
        <v>70.599582896249103</v>
      </c>
      <c r="T82">
        <v>0</v>
      </c>
      <c r="U82">
        <v>353.91833029999998</v>
      </c>
      <c r="V82">
        <v>345.52</v>
      </c>
      <c r="W82">
        <v>7.15</v>
      </c>
      <c r="X82">
        <v>18.95</v>
      </c>
      <c r="Y82">
        <v>0</v>
      </c>
      <c r="Z82">
        <v>10</v>
      </c>
      <c r="AA82">
        <v>1.75</v>
      </c>
      <c r="AB82">
        <v>35.200645684360701</v>
      </c>
      <c r="AC82">
        <v>6398</v>
      </c>
      <c r="AD82">
        <v>2288</v>
      </c>
      <c r="AE82">
        <v>2186</v>
      </c>
      <c r="AF82">
        <v>1254</v>
      </c>
      <c r="AG82">
        <v>262</v>
      </c>
      <c r="AH82">
        <v>22842</v>
      </c>
      <c r="AI82">
        <v>1145</v>
      </c>
      <c r="AJ82">
        <v>515</v>
      </c>
      <c r="AK82">
        <v>1651</v>
      </c>
      <c r="AL82">
        <v>726</v>
      </c>
      <c r="AM82">
        <v>246</v>
      </c>
      <c r="AN82">
        <v>5649</v>
      </c>
      <c r="AO82">
        <v>692</v>
      </c>
      <c r="AP82">
        <v>93</v>
      </c>
      <c r="AQ82">
        <v>0</v>
      </c>
      <c r="AR82">
        <v>187</v>
      </c>
      <c r="AS82">
        <v>296</v>
      </c>
      <c r="AT82">
        <v>71</v>
      </c>
      <c r="AU82">
        <v>19.7</v>
      </c>
      <c r="AV82">
        <v>8.5</v>
      </c>
      <c r="AW82">
        <v>22842</v>
      </c>
      <c r="AX82">
        <v>27</v>
      </c>
      <c r="AY82">
        <v>8</v>
      </c>
      <c r="AZ82">
        <v>25.8</v>
      </c>
      <c r="BA82">
        <v>11.4</v>
      </c>
      <c r="BB82">
        <v>11.3</v>
      </c>
      <c r="BC82">
        <v>88.3</v>
      </c>
      <c r="BD82">
        <v>11.9</v>
      </c>
      <c r="BE82">
        <v>4.0999999999999996</v>
      </c>
      <c r="BF82">
        <v>0</v>
      </c>
      <c r="BG82">
        <v>8.6</v>
      </c>
      <c r="BH82">
        <v>13.5</v>
      </c>
      <c r="BI82">
        <v>1.1000000000000001</v>
      </c>
    </row>
    <row r="83" spans="1:61" x14ac:dyDescent="0.2">
      <c r="A83">
        <v>101</v>
      </c>
      <c r="B83">
        <v>6001407700</v>
      </c>
      <c r="C83">
        <v>0.3546996</v>
      </c>
      <c r="D83">
        <v>1.6706000000000001</v>
      </c>
      <c r="E83">
        <v>2.2578999999999998</v>
      </c>
      <c r="F83">
        <v>0.64259999999999995</v>
      </c>
      <c r="G83">
        <v>2.3946000000000001</v>
      </c>
      <c r="H83">
        <v>6.9656000000000002</v>
      </c>
      <c r="I83">
        <v>11</v>
      </c>
      <c r="J83">
        <v>10.3</v>
      </c>
      <c r="K83">
        <v>11.7</v>
      </c>
      <c r="L83">
        <v>4109</v>
      </c>
      <c r="M83">
        <v>37.776522780000001</v>
      </c>
      <c r="N83">
        <v>-122.19319659999999</v>
      </c>
      <c r="O83">
        <v>13.107904106359999</v>
      </c>
      <c r="P83">
        <v>2.9592332999999998E-2</v>
      </c>
      <c r="Q83">
        <v>8.6979437700000002</v>
      </c>
      <c r="R83">
        <v>38.369999999999997</v>
      </c>
      <c r="S83" s="1">
        <v>70.599582896249103</v>
      </c>
      <c r="T83">
        <v>0</v>
      </c>
      <c r="U83">
        <v>358.56183620000002</v>
      </c>
      <c r="V83">
        <v>325.10000000000002</v>
      </c>
      <c r="W83">
        <v>0</v>
      </c>
      <c r="X83">
        <v>4.3</v>
      </c>
      <c r="Y83">
        <v>0</v>
      </c>
      <c r="Z83">
        <v>0</v>
      </c>
      <c r="AA83">
        <v>0</v>
      </c>
      <c r="AB83">
        <v>20.325596600396</v>
      </c>
      <c r="AC83">
        <v>4323</v>
      </c>
      <c r="AD83">
        <v>1843</v>
      </c>
      <c r="AE83">
        <v>1646</v>
      </c>
      <c r="AF83">
        <v>345</v>
      </c>
      <c r="AG83">
        <v>227</v>
      </c>
      <c r="AH83">
        <v>32771</v>
      </c>
      <c r="AI83">
        <v>251</v>
      </c>
      <c r="AJ83">
        <v>667</v>
      </c>
      <c r="AK83">
        <v>926</v>
      </c>
      <c r="AL83">
        <v>650</v>
      </c>
      <c r="AM83">
        <v>97</v>
      </c>
      <c r="AN83">
        <v>3074</v>
      </c>
      <c r="AO83">
        <v>17</v>
      </c>
      <c r="AP83">
        <v>62</v>
      </c>
      <c r="AQ83">
        <v>32</v>
      </c>
      <c r="AR83">
        <v>34</v>
      </c>
      <c r="AS83">
        <v>115</v>
      </c>
      <c r="AT83">
        <v>13</v>
      </c>
      <c r="AU83">
        <v>8.1</v>
      </c>
      <c r="AV83">
        <v>10.3</v>
      </c>
      <c r="AW83">
        <v>32771</v>
      </c>
      <c r="AX83">
        <v>7.9</v>
      </c>
      <c r="AY83">
        <v>15.4</v>
      </c>
      <c r="AZ83">
        <v>21.4</v>
      </c>
      <c r="BA83">
        <v>15.1</v>
      </c>
      <c r="BB83">
        <v>5.9</v>
      </c>
      <c r="BC83">
        <v>71.099999999999994</v>
      </c>
      <c r="BD83">
        <v>0.4</v>
      </c>
      <c r="BE83">
        <v>3.4</v>
      </c>
      <c r="BF83">
        <v>1.7</v>
      </c>
      <c r="BG83">
        <v>2.1</v>
      </c>
      <c r="BH83">
        <v>7</v>
      </c>
      <c r="BI83">
        <v>0.3</v>
      </c>
    </row>
    <row r="84" spans="1:61" x14ac:dyDescent="0.2">
      <c r="A84">
        <v>7250</v>
      </c>
      <c r="B84">
        <v>6001407800</v>
      </c>
      <c r="C84">
        <v>0.4767171</v>
      </c>
      <c r="D84">
        <v>1.7867999999999999</v>
      </c>
      <c r="E84">
        <v>1.444</v>
      </c>
      <c r="F84">
        <v>0.81689999999999996</v>
      </c>
      <c r="G84">
        <v>2.5823999999999998</v>
      </c>
      <c r="H84">
        <v>6.63</v>
      </c>
      <c r="I84">
        <v>8.5</v>
      </c>
      <c r="J84">
        <v>7.9</v>
      </c>
      <c r="K84">
        <v>9.3000000000000007</v>
      </c>
      <c r="L84">
        <v>2425</v>
      </c>
      <c r="M84">
        <v>37.781741259999997</v>
      </c>
      <c r="N84">
        <v>-122.1866596</v>
      </c>
      <c r="O84">
        <v>15.1706382455113</v>
      </c>
      <c r="P84">
        <v>2.9592332999999998E-2</v>
      </c>
      <c r="Q84">
        <v>8.6979437700000002</v>
      </c>
      <c r="R84">
        <v>33.87723914</v>
      </c>
      <c r="S84" s="1">
        <v>70.599582896249103</v>
      </c>
      <c r="T84">
        <v>0</v>
      </c>
      <c r="U84">
        <v>361.58442129999997</v>
      </c>
      <c r="V84">
        <v>2143.41</v>
      </c>
      <c r="W84">
        <v>0</v>
      </c>
      <c r="X84">
        <v>16.5</v>
      </c>
      <c r="Y84">
        <v>0</v>
      </c>
      <c r="Z84">
        <v>0</v>
      </c>
      <c r="AA84">
        <v>0</v>
      </c>
      <c r="AB84">
        <v>29.957439192197899</v>
      </c>
      <c r="AC84">
        <v>2719</v>
      </c>
      <c r="AD84">
        <v>820</v>
      </c>
      <c r="AE84">
        <v>759</v>
      </c>
      <c r="AF84">
        <v>69</v>
      </c>
      <c r="AG84">
        <v>193</v>
      </c>
      <c r="AH84">
        <v>29204</v>
      </c>
      <c r="AI84">
        <v>168</v>
      </c>
      <c r="AJ84">
        <v>279</v>
      </c>
      <c r="AK84">
        <v>335</v>
      </c>
      <c r="AL84">
        <v>278</v>
      </c>
      <c r="AM84">
        <v>64</v>
      </c>
      <c r="AN84">
        <v>1939</v>
      </c>
      <c r="AO84">
        <v>60</v>
      </c>
      <c r="AP84">
        <v>31</v>
      </c>
      <c r="AQ84">
        <v>7</v>
      </c>
      <c r="AR84">
        <v>0</v>
      </c>
      <c r="AS84">
        <v>50</v>
      </c>
      <c r="AT84">
        <v>855</v>
      </c>
      <c r="AU84">
        <v>3.7</v>
      </c>
      <c r="AV84">
        <v>12.2</v>
      </c>
      <c r="AW84">
        <v>29204</v>
      </c>
      <c r="AX84">
        <v>11.9</v>
      </c>
      <c r="AY84">
        <v>10.3</v>
      </c>
      <c r="AZ84">
        <v>12.3</v>
      </c>
      <c r="BA84">
        <v>10.199999999999999</v>
      </c>
      <c r="BB84">
        <v>8.4</v>
      </c>
      <c r="BC84">
        <v>71.3</v>
      </c>
      <c r="BD84">
        <v>2.2999999999999998</v>
      </c>
      <c r="BE84">
        <v>3.8</v>
      </c>
      <c r="BF84">
        <v>0.9</v>
      </c>
      <c r="BG84">
        <v>0</v>
      </c>
      <c r="BH84">
        <v>6.6</v>
      </c>
      <c r="BI84">
        <v>31.4</v>
      </c>
    </row>
    <row r="85" spans="1:61" x14ac:dyDescent="0.2">
      <c r="A85">
        <v>102</v>
      </c>
      <c r="B85">
        <v>6001407900</v>
      </c>
      <c r="C85">
        <v>0.4243635</v>
      </c>
      <c r="D85">
        <v>1.0404</v>
      </c>
      <c r="E85">
        <v>2.0141</v>
      </c>
      <c r="F85">
        <v>1.0754999999999999</v>
      </c>
      <c r="G85">
        <v>1.2414000000000001</v>
      </c>
      <c r="H85">
        <v>5.3715000000000002</v>
      </c>
      <c r="I85">
        <v>9.1999999999999993</v>
      </c>
      <c r="J85">
        <v>8.3000000000000007</v>
      </c>
      <c r="K85">
        <v>10.1</v>
      </c>
      <c r="L85">
        <v>2706</v>
      </c>
      <c r="M85">
        <v>37.788427660000004</v>
      </c>
      <c r="N85">
        <v>-122.1847834</v>
      </c>
      <c r="O85">
        <v>12.892885795326499</v>
      </c>
      <c r="P85">
        <v>2.9592332999999998E-2</v>
      </c>
      <c r="Q85">
        <v>8.6979437700000002</v>
      </c>
      <c r="R85">
        <v>33.447725239999997</v>
      </c>
      <c r="S85" s="1">
        <v>70.599582896249103</v>
      </c>
      <c r="T85">
        <v>0</v>
      </c>
      <c r="U85">
        <v>364.1966481</v>
      </c>
      <c r="V85">
        <v>1650.74</v>
      </c>
      <c r="W85">
        <v>0</v>
      </c>
      <c r="X85">
        <v>18.3</v>
      </c>
      <c r="Y85">
        <v>0</v>
      </c>
      <c r="Z85">
        <v>0</v>
      </c>
      <c r="AA85">
        <v>0</v>
      </c>
      <c r="AB85">
        <v>29.570157351532199</v>
      </c>
      <c r="AC85">
        <v>3077</v>
      </c>
      <c r="AD85">
        <v>1149</v>
      </c>
      <c r="AE85">
        <v>1113</v>
      </c>
      <c r="AF85">
        <v>205</v>
      </c>
      <c r="AG85">
        <v>93</v>
      </c>
      <c r="AH85">
        <v>45576</v>
      </c>
      <c r="AI85">
        <v>239</v>
      </c>
      <c r="AJ85">
        <v>461</v>
      </c>
      <c r="AK85">
        <v>690</v>
      </c>
      <c r="AL85">
        <v>252</v>
      </c>
      <c r="AM85">
        <v>113</v>
      </c>
      <c r="AN85">
        <v>1826</v>
      </c>
      <c r="AO85">
        <v>266</v>
      </c>
      <c r="AP85">
        <v>0</v>
      </c>
      <c r="AQ85">
        <v>0</v>
      </c>
      <c r="AR85">
        <v>39</v>
      </c>
      <c r="AS85">
        <v>9</v>
      </c>
      <c r="AT85">
        <v>53</v>
      </c>
      <c r="AU85">
        <v>6.7</v>
      </c>
      <c r="AV85">
        <v>5.3</v>
      </c>
      <c r="AW85">
        <v>45576</v>
      </c>
      <c r="AX85">
        <v>10.7</v>
      </c>
      <c r="AY85">
        <v>15</v>
      </c>
      <c r="AZ85">
        <v>22.4</v>
      </c>
      <c r="BA85">
        <v>8.1999999999999993</v>
      </c>
      <c r="BB85">
        <v>10.199999999999999</v>
      </c>
      <c r="BC85">
        <v>59.3</v>
      </c>
      <c r="BD85">
        <v>9.3000000000000007</v>
      </c>
      <c r="BE85">
        <v>0</v>
      </c>
      <c r="BF85">
        <v>0</v>
      </c>
      <c r="BG85">
        <v>3.5</v>
      </c>
      <c r="BH85">
        <v>0.8</v>
      </c>
      <c r="BI85">
        <v>1.7</v>
      </c>
    </row>
    <row r="86" spans="1:61" x14ac:dyDescent="0.2">
      <c r="A86">
        <v>7251</v>
      </c>
      <c r="B86">
        <v>6001408000</v>
      </c>
      <c r="C86">
        <v>0.75509040000000005</v>
      </c>
      <c r="D86">
        <v>0.58930000000000005</v>
      </c>
      <c r="E86">
        <v>1.2661</v>
      </c>
      <c r="F86">
        <v>0.4758</v>
      </c>
      <c r="G86">
        <v>2.4096000000000002</v>
      </c>
      <c r="H86">
        <v>4.7408000000000001</v>
      </c>
      <c r="I86">
        <v>8.1</v>
      </c>
      <c r="J86">
        <v>7.5</v>
      </c>
      <c r="K86">
        <v>8.8000000000000007</v>
      </c>
      <c r="L86">
        <v>2671</v>
      </c>
      <c r="M86">
        <v>37.802968</v>
      </c>
      <c r="N86">
        <v>-122.1830121</v>
      </c>
      <c r="O86">
        <v>5.9442672178519098</v>
      </c>
      <c r="P86">
        <v>2.9592332999999998E-2</v>
      </c>
      <c r="Q86">
        <v>8.6979437700000002</v>
      </c>
      <c r="R86">
        <v>15.045784960000001</v>
      </c>
      <c r="S86" s="1">
        <v>243.540549826617</v>
      </c>
      <c r="T86">
        <v>0</v>
      </c>
      <c r="U86">
        <v>372.27357669999998</v>
      </c>
      <c r="V86">
        <v>387.92</v>
      </c>
      <c r="W86">
        <v>0</v>
      </c>
      <c r="X86">
        <v>5.6</v>
      </c>
      <c r="Y86">
        <v>0</v>
      </c>
      <c r="Z86">
        <v>0</v>
      </c>
      <c r="AA86">
        <v>0</v>
      </c>
      <c r="AB86">
        <v>18.8258149285267</v>
      </c>
      <c r="AC86">
        <v>2739</v>
      </c>
      <c r="AD86">
        <v>1062</v>
      </c>
      <c r="AE86">
        <v>970</v>
      </c>
      <c r="AF86">
        <v>99</v>
      </c>
      <c r="AG86">
        <v>93</v>
      </c>
      <c r="AH86">
        <v>86369</v>
      </c>
      <c r="AI86">
        <v>83</v>
      </c>
      <c r="AJ86">
        <v>457</v>
      </c>
      <c r="AK86">
        <v>416</v>
      </c>
      <c r="AL86">
        <v>204</v>
      </c>
      <c r="AM86">
        <v>39</v>
      </c>
      <c r="AN86">
        <v>1440</v>
      </c>
      <c r="AO86">
        <v>16</v>
      </c>
      <c r="AP86">
        <v>49</v>
      </c>
      <c r="AQ86">
        <v>5</v>
      </c>
      <c r="AR86">
        <v>0</v>
      </c>
      <c r="AS86">
        <v>47</v>
      </c>
      <c r="AT86">
        <v>435</v>
      </c>
      <c r="AU86">
        <v>4.3</v>
      </c>
      <c r="AV86">
        <v>6.1</v>
      </c>
      <c r="AW86">
        <v>86369</v>
      </c>
      <c r="AX86">
        <v>4.4000000000000004</v>
      </c>
      <c r="AY86">
        <v>16.7</v>
      </c>
      <c r="AZ86">
        <v>15.2</v>
      </c>
      <c r="BA86">
        <v>7.4</v>
      </c>
      <c r="BB86">
        <v>4</v>
      </c>
      <c r="BC86">
        <v>52.6</v>
      </c>
      <c r="BD86">
        <v>0.6</v>
      </c>
      <c r="BE86">
        <v>4.5999999999999996</v>
      </c>
      <c r="BF86">
        <v>0.5</v>
      </c>
      <c r="BG86">
        <v>0</v>
      </c>
      <c r="BH86">
        <v>4.8</v>
      </c>
      <c r="BI86">
        <v>15.9</v>
      </c>
    </row>
    <row r="87" spans="1:61" x14ac:dyDescent="0.2">
      <c r="A87">
        <v>103</v>
      </c>
      <c r="B87">
        <v>6001408100</v>
      </c>
      <c r="C87">
        <v>3.4500418000000002</v>
      </c>
      <c r="D87">
        <v>0.6855</v>
      </c>
      <c r="E87">
        <v>1.3491</v>
      </c>
      <c r="F87">
        <v>0.7883</v>
      </c>
      <c r="G87">
        <v>0.44629999999999997</v>
      </c>
      <c r="H87">
        <v>3.2692000000000001</v>
      </c>
      <c r="I87">
        <v>8.4</v>
      </c>
      <c r="J87">
        <v>7.8</v>
      </c>
      <c r="K87">
        <v>9</v>
      </c>
      <c r="L87">
        <v>5991</v>
      </c>
      <c r="M87">
        <v>37.78537627</v>
      </c>
      <c r="N87">
        <v>-122.15747759999999</v>
      </c>
      <c r="O87">
        <v>12.190026970907301</v>
      </c>
      <c r="P87">
        <v>2.9592332999999998E-2</v>
      </c>
      <c r="Q87">
        <v>8.6979437700000002</v>
      </c>
      <c r="R87">
        <v>17.638082829999998</v>
      </c>
      <c r="S87" s="1">
        <v>325.31768730029199</v>
      </c>
      <c r="T87">
        <v>2.6836957000000002E-2</v>
      </c>
      <c r="U87">
        <v>373.92230690000002</v>
      </c>
      <c r="V87">
        <v>783.57</v>
      </c>
      <c r="W87">
        <v>5.5</v>
      </c>
      <c r="X87">
        <v>9</v>
      </c>
      <c r="Y87">
        <v>0.05</v>
      </c>
      <c r="Z87">
        <v>0</v>
      </c>
      <c r="AA87">
        <v>0</v>
      </c>
      <c r="AB87">
        <v>30.760370430894699</v>
      </c>
      <c r="AC87">
        <v>6266</v>
      </c>
      <c r="AD87">
        <v>2818</v>
      </c>
      <c r="AE87">
        <v>2662</v>
      </c>
      <c r="AF87">
        <v>280</v>
      </c>
      <c r="AG87">
        <v>220</v>
      </c>
      <c r="AH87">
        <v>61545</v>
      </c>
      <c r="AI87">
        <v>332</v>
      </c>
      <c r="AJ87">
        <v>1317</v>
      </c>
      <c r="AK87">
        <v>765</v>
      </c>
      <c r="AL87">
        <v>554</v>
      </c>
      <c r="AM87">
        <v>38</v>
      </c>
      <c r="AN87">
        <v>3953</v>
      </c>
      <c r="AO87">
        <v>177</v>
      </c>
      <c r="AP87">
        <v>30</v>
      </c>
      <c r="AQ87">
        <v>0</v>
      </c>
      <c r="AR87">
        <v>11</v>
      </c>
      <c r="AS87">
        <v>40</v>
      </c>
      <c r="AT87">
        <v>0</v>
      </c>
      <c r="AU87">
        <v>4.5</v>
      </c>
      <c r="AV87">
        <v>5.5</v>
      </c>
      <c r="AW87">
        <v>61545</v>
      </c>
      <c r="AX87">
        <v>6.4</v>
      </c>
      <c r="AY87">
        <v>21</v>
      </c>
      <c r="AZ87">
        <v>12.2</v>
      </c>
      <c r="BA87">
        <v>8.8000000000000007</v>
      </c>
      <c r="BB87">
        <v>1.4</v>
      </c>
      <c r="BC87">
        <v>63.1</v>
      </c>
      <c r="BD87">
        <v>3</v>
      </c>
      <c r="BE87">
        <v>1.1000000000000001</v>
      </c>
      <c r="BF87">
        <v>0</v>
      </c>
      <c r="BG87">
        <v>0.4</v>
      </c>
      <c r="BH87">
        <v>1.5</v>
      </c>
      <c r="BI87">
        <v>0</v>
      </c>
    </row>
    <row r="88" spans="1:61" x14ac:dyDescent="0.2">
      <c r="A88">
        <v>104</v>
      </c>
      <c r="B88">
        <v>6001408200</v>
      </c>
      <c r="C88">
        <v>0.34817330000000002</v>
      </c>
      <c r="D88">
        <v>2.1147</v>
      </c>
      <c r="E88">
        <v>2.1928000000000001</v>
      </c>
      <c r="F88">
        <v>0.90790000000000004</v>
      </c>
      <c r="G88">
        <v>2.2515000000000001</v>
      </c>
      <c r="H88">
        <v>7.4668999999999999</v>
      </c>
      <c r="I88">
        <v>12.3</v>
      </c>
      <c r="J88">
        <v>11.1</v>
      </c>
      <c r="K88">
        <v>13.5</v>
      </c>
      <c r="L88">
        <v>4054</v>
      </c>
      <c r="M88">
        <v>37.775100559999998</v>
      </c>
      <c r="N88">
        <v>-122.17557290000001</v>
      </c>
      <c r="O88">
        <v>16.418843842053999</v>
      </c>
      <c r="P88">
        <v>2.9592332999999998E-2</v>
      </c>
      <c r="Q88">
        <v>8.6979437700000002</v>
      </c>
      <c r="R88">
        <v>19.831822039999999</v>
      </c>
      <c r="S88" s="1">
        <v>70.599582896249103</v>
      </c>
      <c r="T88">
        <v>0</v>
      </c>
      <c r="U88">
        <v>372.91129519999998</v>
      </c>
      <c r="V88">
        <v>362.81</v>
      </c>
      <c r="W88">
        <v>0</v>
      </c>
      <c r="X88">
        <v>6.6</v>
      </c>
      <c r="Y88">
        <v>2.5000000000000001E-2</v>
      </c>
      <c r="Z88">
        <v>0</v>
      </c>
      <c r="AA88">
        <v>0</v>
      </c>
      <c r="AB88">
        <v>19.503905421285602</v>
      </c>
      <c r="AC88">
        <v>4162</v>
      </c>
      <c r="AD88">
        <v>1877</v>
      </c>
      <c r="AE88">
        <v>1703</v>
      </c>
      <c r="AF88">
        <v>897</v>
      </c>
      <c r="AG88">
        <v>209</v>
      </c>
      <c r="AH88">
        <v>28268</v>
      </c>
      <c r="AI88">
        <v>297</v>
      </c>
      <c r="AJ88">
        <v>428</v>
      </c>
      <c r="AK88">
        <v>784</v>
      </c>
      <c r="AL88">
        <v>574</v>
      </c>
      <c r="AM88">
        <v>244</v>
      </c>
      <c r="AN88">
        <v>3378</v>
      </c>
      <c r="AO88">
        <v>82</v>
      </c>
      <c r="AP88">
        <v>156</v>
      </c>
      <c r="AQ88">
        <v>10</v>
      </c>
      <c r="AR88">
        <v>41</v>
      </c>
      <c r="AS88">
        <v>305</v>
      </c>
      <c r="AT88">
        <v>0</v>
      </c>
      <c r="AU88">
        <v>21.7</v>
      </c>
      <c r="AV88">
        <v>8.1999999999999993</v>
      </c>
      <c r="AW88">
        <v>28268</v>
      </c>
      <c r="AX88">
        <v>10</v>
      </c>
      <c r="AY88">
        <v>10.3</v>
      </c>
      <c r="AZ88">
        <v>18.8</v>
      </c>
      <c r="BA88">
        <v>13.8</v>
      </c>
      <c r="BB88">
        <v>14.3</v>
      </c>
      <c r="BC88">
        <v>81.2</v>
      </c>
      <c r="BD88">
        <v>2.1</v>
      </c>
      <c r="BE88">
        <v>8.3000000000000007</v>
      </c>
      <c r="BF88">
        <v>0.5</v>
      </c>
      <c r="BG88">
        <v>2.4</v>
      </c>
      <c r="BH88">
        <v>17.899999999999999</v>
      </c>
      <c r="BI88">
        <v>0</v>
      </c>
    </row>
    <row r="89" spans="1:61" x14ac:dyDescent="0.2">
      <c r="A89">
        <v>105</v>
      </c>
      <c r="B89">
        <v>6001408300</v>
      </c>
      <c r="C89">
        <v>0.58751940000000002</v>
      </c>
      <c r="D89">
        <v>2.2976999999999999</v>
      </c>
      <c r="E89">
        <v>2.3372999999999999</v>
      </c>
      <c r="F89">
        <v>1.075</v>
      </c>
      <c r="G89">
        <v>2.4106999999999998</v>
      </c>
      <c r="H89">
        <v>8.1207999999999991</v>
      </c>
      <c r="I89">
        <v>11.2</v>
      </c>
      <c r="J89">
        <v>10.3</v>
      </c>
      <c r="K89">
        <v>12.3</v>
      </c>
      <c r="L89">
        <v>4167</v>
      </c>
      <c r="M89">
        <v>37.771098000000002</v>
      </c>
      <c r="N89">
        <v>-122.1645168</v>
      </c>
      <c r="O89">
        <v>24.516463410419899</v>
      </c>
      <c r="P89">
        <v>2.9592332999999998E-2</v>
      </c>
      <c r="Q89">
        <v>8.6979437700000002</v>
      </c>
      <c r="R89">
        <v>19.11</v>
      </c>
      <c r="S89" s="1">
        <v>70.599582896249103</v>
      </c>
      <c r="T89">
        <v>0</v>
      </c>
      <c r="U89">
        <v>381.76651049999998</v>
      </c>
      <c r="V89">
        <v>2584.77</v>
      </c>
      <c r="W89">
        <v>2.9</v>
      </c>
      <c r="X89">
        <v>5.9</v>
      </c>
      <c r="Y89">
        <v>0.1</v>
      </c>
      <c r="Z89">
        <v>0</v>
      </c>
      <c r="AA89">
        <v>0</v>
      </c>
      <c r="AB89">
        <v>30.4422422603763</v>
      </c>
      <c r="AC89">
        <v>4939</v>
      </c>
      <c r="AD89">
        <v>1838</v>
      </c>
      <c r="AE89">
        <v>1762</v>
      </c>
      <c r="AF89">
        <v>798</v>
      </c>
      <c r="AG89">
        <v>369</v>
      </c>
      <c r="AH89">
        <v>33469</v>
      </c>
      <c r="AI89">
        <v>492</v>
      </c>
      <c r="AJ89">
        <v>605</v>
      </c>
      <c r="AK89">
        <v>954</v>
      </c>
      <c r="AL89">
        <v>611</v>
      </c>
      <c r="AM89">
        <v>299</v>
      </c>
      <c r="AN89">
        <v>3765</v>
      </c>
      <c r="AO89">
        <v>255</v>
      </c>
      <c r="AP89">
        <v>178</v>
      </c>
      <c r="AQ89">
        <v>0</v>
      </c>
      <c r="AR89">
        <v>95</v>
      </c>
      <c r="AS89">
        <v>202</v>
      </c>
      <c r="AT89">
        <v>26</v>
      </c>
      <c r="AU89">
        <v>16.2</v>
      </c>
      <c r="AV89">
        <v>12.8</v>
      </c>
      <c r="AW89">
        <v>33469</v>
      </c>
      <c r="AX89">
        <v>14.1</v>
      </c>
      <c r="AY89">
        <v>12.2</v>
      </c>
      <c r="AZ89">
        <v>19.3</v>
      </c>
      <c r="BA89">
        <v>12.4</v>
      </c>
      <c r="BB89">
        <v>17</v>
      </c>
      <c r="BC89">
        <v>76.2</v>
      </c>
      <c r="BD89">
        <v>5.4</v>
      </c>
      <c r="BE89">
        <v>9.6999999999999993</v>
      </c>
      <c r="BF89">
        <v>0</v>
      </c>
      <c r="BG89">
        <v>5.4</v>
      </c>
      <c r="BH89">
        <v>11.5</v>
      </c>
      <c r="BI89">
        <v>0.5</v>
      </c>
    </row>
    <row r="90" spans="1:61" x14ac:dyDescent="0.2">
      <c r="A90">
        <v>106</v>
      </c>
      <c r="B90">
        <v>6001408400</v>
      </c>
      <c r="C90">
        <v>0.20952129999999999</v>
      </c>
      <c r="D90">
        <v>3.359</v>
      </c>
      <c r="E90">
        <v>3.0091000000000001</v>
      </c>
      <c r="F90">
        <v>1.6460999999999999</v>
      </c>
      <c r="G90">
        <v>2.4531000000000001</v>
      </c>
      <c r="H90">
        <v>10.4673</v>
      </c>
      <c r="I90">
        <v>17.7</v>
      </c>
      <c r="J90">
        <v>16.100000000000001</v>
      </c>
      <c r="K90">
        <v>19.3</v>
      </c>
      <c r="L90">
        <v>3323</v>
      </c>
      <c r="M90">
        <v>37.764605590000002</v>
      </c>
      <c r="N90">
        <v>-122.1709596</v>
      </c>
      <c r="O90">
        <v>20.9666920978934</v>
      </c>
      <c r="P90">
        <v>2.9592332999999998E-2</v>
      </c>
      <c r="Q90">
        <v>8.6979437700000002</v>
      </c>
      <c r="R90">
        <v>19.252786390000001</v>
      </c>
      <c r="S90" s="1">
        <v>70.599582896249103</v>
      </c>
      <c r="T90">
        <v>0</v>
      </c>
      <c r="U90">
        <v>388.1803913</v>
      </c>
      <c r="V90">
        <v>268.99</v>
      </c>
      <c r="W90">
        <v>0</v>
      </c>
      <c r="X90">
        <v>16</v>
      </c>
      <c r="Y90">
        <v>0.01</v>
      </c>
      <c r="Z90">
        <v>0</v>
      </c>
      <c r="AA90">
        <v>0</v>
      </c>
      <c r="AB90">
        <v>19.913144948012299</v>
      </c>
      <c r="AC90">
        <v>3129</v>
      </c>
      <c r="AD90">
        <v>1258</v>
      </c>
      <c r="AE90">
        <v>1086</v>
      </c>
      <c r="AF90">
        <v>1132</v>
      </c>
      <c r="AG90">
        <v>231</v>
      </c>
      <c r="AH90">
        <v>18626</v>
      </c>
      <c r="AI90">
        <v>560</v>
      </c>
      <c r="AJ90">
        <v>322</v>
      </c>
      <c r="AK90">
        <v>857</v>
      </c>
      <c r="AL90">
        <v>544</v>
      </c>
      <c r="AM90">
        <v>298</v>
      </c>
      <c r="AN90">
        <v>2801</v>
      </c>
      <c r="AO90">
        <v>582</v>
      </c>
      <c r="AP90">
        <v>130</v>
      </c>
      <c r="AQ90">
        <v>0</v>
      </c>
      <c r="AR90">
        <v>89</v>
      </c>
      <c r="AS90">
        <v>203</v>
      </c>
      <c r="AT90">
        <v>5</v>
      </c>
      <c r="AU90">
        <v>36.299999999999997</v>
      </c>
      <c r="AV90">
        <v>15.5</v>
      </c>
      <c r="AW90">
        <v>18626</v>
      </c>
      <c r="AX90">
        <v>29.6</v>
      </c>
      <c r="AY90">
        <v>10.3</v>
      </c>
      <c r="AZ90">
        <v>27.4</v>
      </c>
      <c r="BA90">
        <v>17.399999999999999</v>
      </c>
      <c r="BB90">
        <v>27.4</v>
      </c>
      <c r="BC90">
        <v>89.5</v>
      </c>
      <c r="BD90">
        <v>19.899999999999999</v>
      </c>
      <c r="BE90">
        <v>10.3</v>
      </c>
      <c r="BF90">
        <v>0</v>
      </c>
      <c r="BG90">
        <v>8.1999999999999993</v>
      </c>
      <c r="BH90">
        <v>18.7</v>
      </c>
      <c r="BI90">
        <v>0.2</v>
      </c>
    </row>
    <row r="91" spans="1:61" x14ac:dyDescent="0.2">
      <c r="A91">
        <v>107</v>
      </c>
      <c r="B91">
        <v>6001408500</v>
      </c>
      <c r="C91">
        <v>0.32098979999999999</v>
      </c>
      <c r="D91">
        <v>3.1444999999999999</v>
      </c>
      <c r="E91">
        <v>2.6732</v>
      </c>
      <c r="F91">
        <v>1.7353000000000001</v>
      </c>
      <c r="G91">
        <v>2.5760999999999998</v>
      </c>
      <c r="H91">
        <v>10.129200000000001</v>
      </c>
      <c r="I91">
        <v>15.6</v>
      </c>
      <c r="J91">
        <v>14.6</v>
      </c>
      <c r="K91">
        <v>16.8</v>
      </c>
      <c r="L91">
        <v>4972</v>
      </c>
      <c r="M91">
        <v>37.760417629999999</v>
      </c>
      <c r="N91">
        <v>-122.17851109999999</v>
      </c>
      <c r="O91">
        <v>25.889352422268502</v>
      </c>
      <c r="P91">
        <v>2.9592332999999998E-2</v>
      </c>
      <c r="Q91">
        <v>8.6979437700000002</v>
      </c>
      <c r="R91">
        <v>27.638984300000001</v>
      </c>
      <c r="S91" s="1">
        <v>70.599582896249103</v>
      </c>
      <c r="T91">
        <v>0</v>
      </c>
      <c r="U91">
        <v>396.93425330000002</v>
      </c>
      <c r="V91">
        <v>399.03</v>
      </c>
      <c r="W91">
        <v>2.25</v>
      </c>
      <c r="X91">
        <v>15.1</v>
      </c>
      <c r="Y91">
        <v>0.05</v>
      </c>
      <c r="Z91">
        <v>0</v>
      </c>
      <c r="AA91">
        <v>0</v>
      </c>
      <c r="AB91">
        <v>26.023866520205399</v>
      </c>
      <c r="AC91">
        <v>5747</v>
      </c>
      <c r="AD91">
        <v>1753</v>
      </c>
      <c r="AE91">
        <v>1617</v>
      </c>
      <c r="AF91">
        <v>1628</v>
      </c>
      <c r="AG91">
        <v>246</v>
      </c>
      <c r="AH91">
        <v>15964</v>
      </c>
      <c r="AI91">
        <v>1115</v>
      </c>
      <c r="AJ91">
        <v>321</v>
      </c>
      <c r="AK91">
        <v>2017</v>
      </c>
      <c r="AL91">
        <v>741</v>
      </c>
      <c r="AM91">
        <v>310</v>
      </c>
      <c r="AN91">
        <v>5644</v>
      </c>
      <c r="AO91">
        <v>860</v>
      </c>
      <c r="AP91">
        <v>141</v>
      </c>
      <c r="AQ91">
        <v>0</v>
      </c>
      <c r="AR91">
        <v>288</v>
      </c>
      <c r="AS91">
        <v>190</v>
      </c>
      <c r="AT91">
        <v>13</v>
      </c>
      <c r="AU91">
        <v>28.4</v>
      </c>
      <c r="AV91">
        <v>9.8000000000000007</v>
      </c>
      <c r="AW91">
        <v>15964</v>
      </c>
      <c r="AX91">
        <v>35.1</v>
      </c>
      <c r="AY91">
        <v>5.6</v>
      </c>
      <c r="AZ91">
        <v>35.1</v>
      </c>
      <c r="BA91">
        <v>12.9</v>
      </c>
      <c r="BB91">
        <v>19.2</v>
      </c>
      <c r="BC91">
        <v>98.2</v>
      </c>
      <c r="BD91">
        <v>16.7</v>
      </c>
      <c r="BE91">
        <v>8</v>
      </c>
      <c r="BF91">
        <v>0</v>
      </c>
      <c r="BG91">
        <v>17.8</v>
      </c>
      <c r="BH91">
        <v>11.8</v>
      </c>
      <c r="BI91">
        <v>0.2</v>
      </c>
    </row>
    <row r="92" spans="1:61" x14ac:dyDescent="0.2">
      <c r="A92">
        <v>108</v>
      </c>
      <c r="B92">
        <v>6001408600</v>
      </c>
      <c r="C92">
        <v>0.40982449999999998</v>
      </c>
      <c r="D92">
        <v>3.5386000000000002</v>
      </c>
      <c r="E92">
        <v>2.7111999999999998</v>
      </c>
      <c r="F92">
        <v>1.6715</v>
      </c>
      <c r="G92">
        <v>3.1326999999999998</v>
      </c>
      <c r="H92">
        <v>11.0541</v>
      </c>
      <c r="I92">
        <v>20</v>
      </c>
      <c r="J92">
        <v>18.899999999999999</v>
      </c>
      <c r="K92">
        <v>21.1</v>
      </c>
      <c r="L92">
        <v>5492</v>
      </c>
      <c r="M92">
        <v>37.76619642</v>
      </c>
      <c r="N92">
        <v>-122.1823028</v>
      </c>
      <c r="O92">
        <v>26.976883195739699</v>
      </c>
      <c r="P92">
        <v>2.9592332999999998E-2</v>
      </c>
      <c r="Q92">
        <v>8.6979437700000002</v>
      </c>
      <c r="R92">
        <v>29.60284631</v>
      </c>
      <c r="S92" s="1">
        <v>70.599582896249103</v>
      </c>
      <c r="T92">
        <v>0</v>
      </c>
      <c r="U92">
        <v>386.36427149999997</v>
      </c>
      <c r="V92">
        <v>348.72</v>
      </c>
      <c r="W92">
        <v>4</v>
      </c>
      <c r="X92">
        <v>14.8</v>
      </c>
      <c r="Y92">
        <v>0.02</v>
      </c>
      <c r="Z92">
        <v>0</v>
      </c>
      <c r="AA92">
        <v>0</v>
      </c>
      <c r="AB92">
        <v>25.362924631094401</v>
      </c>
      <c r="AC92">
        <v>6292</v>
      </c>
      <c r="AD92">
        <v>1957</v>
      </c>
      <c r="AE92">
        <v>1811</v>
      </c>
      <c r="AF92">
        <v>2120</v>
      </c>
      <c r="AG92">
        <v>325</v>
      </c>
      <c r="AH92">
        <v>13260</v>
      </c>
      <c r="AI92">
        <v>1418</v>
      </c>
      <c r="AJ92">
        <v>491</v>
      </c>
      <c r="AK92">
        <v>2211</v>
      </c>
      <c r="AL92">
        <v>682</v>
      </c>
      <c r="AM92">
        <v>500</v>
      </c>
      <c r="AN92">
        <v>6062</v>
      </c>
      <c r="AO92">
        <v>861</v>
      </c>
      <c r="AP92">
        <v>174</v>
      </c>
      <c r="AQ92">
        <v>9</v>
      </c>
      <c r="AR92">
        <v>280</v>
      </c>
      <c r="AS92">
        <v>368</v>
      </c>
      <c r="AT92">
        <v>5</v>
      </c>
      <c r="AU92">
        <v>33.700000000000003</v>
      </c>
      <c r="AV92">
        <v>13.4</v>
      </c>
      <c r="AW92">
        <v>13260</v>
      </c>
      <c r="AX92">
        <v>40.4</v>
      </c>
      <c r="AY92">
        <v>7.8</v>
      </c>
      <c r="AZ92">
        <v>35.1</v>
      </c>
      <c r="BA92">
        <v>10.9</v>
      </c>
      <c r="BB92">
        <v>27.6</v>
      </c>
      <c r="BC92">
        <v>96.3</v>
      </c>
      <c r="BD92">
        <v>15.4</v>
      </c>
      <c r="BE92">
        <v>8.9</v>
      </c>
      <c r="BF92">
        <v>0.5</v>
      </c>
      <c r="BG92">
        <v>15.5</v>
      </c>
      <c r="BH92">
        <v>20.3</v>
      </c>
      <c r="BI92">
        <v>0.1</v>
      </c>
    </row>
    <row r="93" spans="1:61" x14ac:dyDescent="0.2">
      <c r="A93">
        <v>109</v>
      </c>
      <c r="B93">
        <v>6001408700</v>
      </c>
      <c r="C93">
        <v>0.43653189999999997</v>
      </c>
      <c r="D93">
        <v>3.4575999999999998</v>
      </c>
      <c r="E93">
        <v>2.7204999999999999</v>
      </c>
      <c r="F93">
        <v>1.6291</v>
      </c>
      <c r="G93">
        <v>2.8650000000000002</v>
      </c>
      <c r="H93">
        <v>10.6722</v>
      </c>
      <c r="I93">
        <v>16.2</v>
      </c>
      <c r="J93">
        <v>15.1</v>
      </c>
      <c r="K93">
        <v>17.399999999999999</v>
      </c>
      <c r="L93">
        <v>7207</v>
      </c>
      <c r="M93">
        <v>37.76886116</v>
      </c>
      <c r="N93">
        <v>-122.1889432</v>
      </c>
      <c r="O93">
        <v>30.693075230326599</v>
      </c>
      <c r="P93">
        <v>2.9592332999999998E-2</v>
      </c>
      <c r="Q93">
        <v>8.6979437700000002</v>
      </c>
      <c r="R93">
        <v>37.956651890000003</v>
      </c>
      <c r="S93" s="1">
        <v>70.599582896249103</v>
      </c>
      <c r="T93">
        <v>0</v>
      </c>
      <c r="U93">
        <v>373.49899219999998</v>
      </c>
      <c r="V93">
        <v>267.33</v>
      </c>
      <c r="W93">
        <v>8.1999999999999993</v>
      </c>
      <c r="X93">
        <v>17.8</v>
      </c>
      <c r="Y93">
        <v>0.06</v>
      </c>
      <c r="Z93">
        <v>0</v>
      </c>
      <c r="AA93">
        <v>0.5</v>
      </c>
      <c r="AB93">
        <v>29.520432367882599</v>
      </c>
      <c r="AC93">
        <v>7758</v>
      </c>
      <c r="AD93">
        <v>2590</v>
      </c>
      <c r="AE93">
        <v>2325</v>
      </c>
      <c r="AF93">
        <v>2654</v>
      </c>
      <c r="AG93">
        <v>575</v>
      </c>
      <c r="AH93">
        <v>17198</v>
      </c>
      <c r="AI93">
        <v>1624</v>
      </c>
      <c r="AJ93">
        <v>704</v>
      </c>
      <c r="AK93">
        <v>2568</v>
      </c>
      <c r="AL93">
        <v>842</v>
      </c>
      <c r="AM93">
        <v>503</v>
      </c>
      <c r="AN93">
        <v>7370</v>
      </c>
      <c r="AO93">
        <v>1026</v>
      </c>
      <c r="AP93">
        <v>280</v>
      </c>
      <c r="AQ93">
        <v>0</v>
      </c>
      <c r="AR93">
        <v>568</v>
      </c>
      <c r="AS93">
        <v>431</v>
      </c>
      <c r="AT93">
        <v>22</v>
      </c>
      <c r="AU93">
        <v>34.4</v>
      </c>
      <c r="AV93">
        <v>16.100000000000001</v>
      </c>
      <c r="AW93">
        <v>17198</v>
      </c>
      <c r="AX93">
        <v>35.200000000000003</v>
      </c>
      <c r="AY93">
        <v>9.1</v>
      </c>
      <c r="AZ93">
        <v>33.1</v>
      </c>
      <c r="BA93">
        <v>10.9</v>
      </c>
      <c r="BB93">
        <v>21.6</v>
      </c>
      <c r="BC93">
        <v>95</v>
      </c>
      <c r="BD93">
        <v>14.5</v>
      </c>
      <c r="BE93">
        <v>10.8</v>
      </c>
      <c r="BF93">
        <v>0</v>
      </c>
      <c r="BG93">
        <v>24.4</v>
      </c>
      <c r="BH93">
        <v>18.5</v>
      </c>
      <c r="BI93">
        <v>0.3</v>
      </c>
    </row>
    <row r="94" spans="1:61" x14ac:dyDescent="0.2">
      <c r="A94">
        <v>110</v>
      </c>
      <c r="B94">
        <v>6001408800</v>
      </c>
      <c r="C94">
        <v>0.46500269999999999</v>
      </c>
      <c r="D94">
        <v>3.7860999999999998</v>
      </c>
      <c r="E94">
        <v>2.8157999999999999</v>
      </c>
      <c r="F94">
        <v>1.7915000000000001</v>
      </c>
      <c r="G94">
        <v>3.0312000000000001</v>
      </c>
      <c r="H94">
        <v>11.4246</v>
      </c>
      <c r="I94">
        <v>18.899999999999999</v>
      </c>
      <c r="J94">
        <v>17.5</v>
      </c>
      <c r="K94">
        <v>20.3</v>
      </c>
      <c r="L94">
        <v>5547</v>
      </c>
      <c r="M94">
        <v>37.758803999999998</v>
      </c>
      <c r="N94">
        <v>-122.1969422</v>
      </c>
      <c r="O94">
        <v>59.647241276578598</v>
      </c>
      <c r="P94">
        <v>2.9592332999999998E-2</v>
      </c>
      <c r="Q94">
        <v>8.6979437700000002</v>
      </c>
      <c r="R94">
        <v>38.315075669999999</v>
      </c>
      <c r="S94" s="1">
        <v>70.599582896249103</v>
      </c>
      <c r="T94">
        <v>0</v>
      </c>
      <c r="U94">
        <v>548.0919212</v>
      </c>
      <c r="V94">
        <v>411.44</v>
      </c>
      <c r="W94">
        <v>46.05</v>
      </c>
      <c r="X94">
        <v>37.65</v>
      </c>
      <c r="Y94">
        <v>0.81</v>
      </c>
      <c r="Z94">
        <v>15</v>
      </c>
      <c r="AA94">
        <v>14</v>
      </c>
      <c r="AB94">
        <v>50.3609501570498</v>
      </c>
      <c r="AC94">
        <v>6348</v>
      </c>
      <c r="AD94">
        <v>2076</v>
      </c>
      <c r="AE94">
        <v>1950</v>
      </c>
      <c r="AF94">
        <v>2361</v>
      </c>
      <c r="AG94">
        <v>464</v>
      </c>
      <c r="AH94">
        <v>11687</v>
      </c>
      <c r="AI94">
        <v>1729</v>
      </c>
      <c r="AJ94">
        <v>505</v>
      </c>
      <c r="AK94">
        <v>2090</v>
      </c>
      <c r="AL94">
        <v>794</v>
      </c>
      <c r="AM94">
        <v>510</v>
      </c>
      <c r="AN94">
        <v>6119</v>
      </c>
      <c r="AO94">
        <v>1261</v>
      </c>
      <c r="AP94">
        <v>459</v>
      </c>
      <c r="AQ94">
        <v>9</v>
      </c>
      <c r="AR94">
        <v>259</v>
      </c>
      <c r="AS94">
        <v>661</v>
      </c>
      <c r="AT94">
        <v>0</v>
      </c>
      <c r="AU94">
        <v>37.5</v>
      </c>
      <c r="AV94">
        <v>19.3</v>
      </c>
      <c r="AW94">
        <v>11687</v>
      </c>
      <c r="AX94">
        <v>48.2</v>
      </c>
      <c r="AY94">
        <v>8</v>
      </c>
      <c r="AZ94">
        <v>32.9</v>
      </c>
      <c r="BA94">
        <v>12.5</v>
      </c>
      <c r="BB94">
        <v>26.2</v>
      </c>
      <c r="BC94">
        <v>96.4</v>
      </c>
      <c r="BD94">
        <v>22.3</v>
      </c>
      <c r="BE94">
        <v>22.1</v>
      </c>
      <c r="BF94">
        <v>0.4</v>
      </c>
      <c r="BG94">
        <v>13.3</v>
      </c>
      <c r="BH94">
        <v>33.9</v>
      </c>
      <c r="BI94">
        <v>0</v>
      </c>
    </row>
    <row r="95" spans="1:61" x14ac:dyDescent="0.2">
      <c r="A95">
        <v>7252</v>
      </c>
      <c r="B95">
        <v>6001408900</v>
      </c>
      <c r="C95">
        <v>0.30981059999999999</v>
      </c>
      <c r="D95">
        <v>3.6429999999999998</v>
      </c>
      <c r="E95">
        <v>2.8759000000000001</v>
      </c>
      <c r="F95">
        <v>1.772</v>
      </c>
      <c r="G95">
        <v>3.3593999999999999</v>
      </c>
      <c r="H95">
        <v>11.650399999999999</v>
      </c>
      <c r="I95">
        <v>19.100000000000001</v>
      </c>
      <c r="J95">
        <v>17.600000000000001</v>
      </c>
      <c r="K95">
        <v>20.6</v>
      </c>
      <c r="L95">
        <v>3414</v>
      </c>
      <c r="M95">
        <v>37.754181549999998</v>
      </c>
      <c r="N95">
        <v>-122.1887801</v>
      </c>
      <c r="O95">
        <v>47.973012030111498</v>
      </c>
      <c r="P95">
        <v>2.9592332999999998E-2</v>
      </c>
      <c r="Q95">
        <v>8.6979437700000002</v>
      </c>
      <c r="R95">
        <v>38.045380180000002</v>
      </c>
      <c r="S95" s="1">
        <v>70.599582896249103</v>
      </c>
      <c r="T95">
        <v>0</v>
      </c>
      <c r="U95">
        <v>796.60199190000003</v>
      </c>
      <c r="V95">
        <v>469.47</v>
      </c>
      <c r="W95">
        <v>37</v>
      </c>
      <c r="X95">
        <v>31.3</v>
      </c>
      <c r="Y95">
        <v>2.0750000000000002</v>
      </c>
      <c r="Z95">
        <v>1</v>
      </c>
      <c r="AA95">
        <v>7</v>
      </c>
      <c r="AB95">
        <v>45.360315616372802</v>
      </c>
      <c r="AC95">
        <v>3105</v>
      </c>
      <c r="AD95">
        <v>1106</v>
      </c>
      <c r="AE95">
        <v>944</v>
      </c>
      <c r="AF95">
        <v>1335</v>
      </c>
      <c r="AG95">
        <v>196</v>
      </c>
      <c r="AH95">
        <v>12548</v>
      </c>
      <c r="AI95">
        <v>671</v>
      </c>
      <c r="AJ95">
        <v>294</v>
      </c>
      <c r="AK95">
        <v>901</v>
      </c>
      <c r="AL95">
        <v>487</v>
      </c>
      <c r="AM95">
        <v>175</v>
      </c>
      <c r="AN95">
        <v>2997</v>
      </c>
      <c r="AO95">
        <v>592</v>
      </c>
      <c r="AP95">
        <v>183</v>
      </c>
      <c r="AQ95">
        <v>0</v>
      </c>
      <c r="AR95">
        <v>139</v>
      </c>
      <c r="AS95">
        <v>264</v>
      </c>
      <c r="AT95">
        <v>148</v>
      </c>
      <c r="AU95">
        <v>43.2</v>
      </c>
      <c r="AV95">
        <v>15.4</v>
      </c>
      <c r="AW95">
        <v>12548</v>
      </c>
      <c r="AX95">
        <v>36.200000000000003</v>
      </c>
      <c r="AY95">
        <v>9.5</v>
      </c>
      <c r="AZ95">
        <v>29</v>
      </c>
      <c r="BA95">
        <v>15.7</v>
      </c>
      <c r="BB95">
        <v>18.5</v>
      </c>
      <c r="BC95">
        <v>96.5</v>
      </c>
      <c r="BD95">
        <v>20.7</v>
      </c>
      <c r="BE95">
        <v>16.5</v>
      </c>
      <c r="BF95">
        <v>0</v>
      </c>
      <c r="BG95">
        <v>14.7</v>
      </c>
      <c r="BH95">
        <v>28</v>
      </c>
      <c r="BI95">
        <v>4.8</v>
      </c>
    </row>
    <row r="96" spans="1:61" x14ac:dyDescent="0.2">
      <c r="A96">
        <v>111</v>
      </c>
      <c r="B96">
        <v>6001409000</v>
      </c>
      <c r="C96">
        <v>6.5359018000000004</v>
      </c>
      <c r="D96">
        <v>3.1939000000000002</v>
      </c>
      <c r="E96">
        <v>2.2317999999999998</v>
      </c>
      <c r="F96">
        <v>1.7315</v>
      </c>
      <c r="G96">
        <v>3.2894999999999999</v>
      </c>
      <c r="H96">
        <v>10.4467</v>
      </c>
      <c r="I96">
        <v>14.9</v>
      </c>
      <c r="J96">
        <v>13.7</v>
      </c>
      <c r="K96">
        <v>16.100000000000001</v>
      </c>
      <c r="L96">
        <v>3552</v>
      </c>
      <c r="M96">
        <v>37.727527569999999</v>
      </c>
      <c r="N96">
        <v>-122.2143612</v>
      </c>
      <c r="O96">
        <v>61.560436708179303</v>
      </c>
      <c r="P96">
        <v>2.9592332999999998E-2</v>
      </c>
      <c r="Q96">
        <v>8.6979437700000002</v>
      </c>
      <c r="R96">
        <v>38.28</v>
      </c>
      <c r="S96" s="1">
        <v>70.599582896249103</v>
      </c>
      <c r="T96">
        <v>0</v>
      </c>
      <c r="U96">
        <v>596.16776289999996</v>
      </c>
      <c r="V96">
        <v>1419.88</v>
      </c>
      <c r="W96">
        <v>63.15</v>
      </c>
      <c r="X96">
        <v>118.5</v>
      </c>
      <c r="Y96">
        <v>2.7</v>
      </c>
      <c r="Z96">
        <v>15</v>
      </c>
      <c r="AA96">
        <v>11.45</v>
      </c>
      <c r="AB96">
        <v>57.4130638766541</v>
      </c>
      <c r="AC96">
        <v>3752</v>
      </c>
      <c r="AD96">
        <v>1106</v>
      </c>
      <c r="AE96">
        <v>1038</v>
      </c>
      <c r="AF96">
        <v>781</v>
      </c>
      <c r="AG96">
        <v>255</v>
      </c>
      <c r="AH96">
        <v>17113</v>
      </c>
      <c r="AI96">
        <v>736</v>
      </c>
      <c r="AJ96">
        <v>309</v>
      </c>
      <c r="AK96">
        <v>1080</v>
      </c>
      <c r="AL96">
        <v>480</v>
      </c>
      <c r="AM96">
        <v>84</v>
      </c>
      <c r="AN96">
        <v>3618</v>
      </c>
      <c r="AO96">
        <v>637</v>
      </c>
      <c r="AP96">
        <v>51</v>
      </c>
      <c r="AQ96">
        <v>48</v>
      </c>
      <c r="AR96">
        <v>120</v>
      </c>
      <c r="AS96">
        <v>83</v>
      </c>
      <c r="AT96">
        <v>41</v>
      </c>
      <c r="AU96">
        <v>21.1</v>
      </c>
      <c r="AV96">
        <v>14.2</v>
      </c>
      <c r="AW96">
        <v>17113</v>
      </c>
      <c r="AX96">
        <v>33.6</v>
      </c>
      <c r="AY96">
        <v>8.1999999999999993</v>
      </c>
      <c r="AZ96">
        <v>28.8</v>
      </c>
      <c r="BA96">
        <v>12.8</v>
      </c>
      <c r="BB96">
        <v>8.1</v>
      </c>
      <c r="BC96">
        <v>96.4</v>
      </c>
      <c r="BD96">
        <v>18.399999999999999</v>
      </c>
      <c r="BE96">
        <v>4.5999999999999996</v>
      </c>
      <c r="BF96">
        <v>4.3</v>
      </c>
      <c r="BG96">
        <v>11.6</v>
      </c>
      <c r="BH96">
        <v>8</v>
      </c>
      <c r="BI96">
        <v>1.1000000000000001</v>
      </c>
    </row>
    <row r="97" spans="1:61" x14ac:dyDescent="0.2">
      <c r="A97">
        <v>112</v>
      </c>
      <c r="B97">
        <v>6001409100</v>
      </c>
      <c r="C97">
        <v>0.1894023</v>
      </c>
      <c r="D97">
        <v>3.4428000000000001</v>
      </c>
      <c r="E97">
        <v>2.6640000000000001</v>
      </c>
      <c r="F97">
        <v>1.7751999999999999</v>
      </c>
      <c r="G97">
        <v>1.7637</v>
      </c>
      <c r="H97">
        <v>9.6456999999999997</v>
      </c>
      <c r="I97">
        <v>17.8</v>
      </c>
      <c r="J97">
        <v>16.2</v>
      </c>
      <c r="K97">
        <v>19.3</v>
      </c>
      <c r="L97">
        <v>2255</v>
      </c>
      <c r="M97">
        <v>37.73232617</v>
      </c>
      <c r="N97">
        <v>-122.1834996</v>
      </c>
      <c r="O97">
        <v>59.868084410169502</v>
      </c>
      <c r="P97">
        <v>2.9592332999999998E-2</v>
      </c>
      <c r="Q97">
        <v>8.6979437700000002</v>
      </c>
      <c r="R97">
        <v>37.550043420000002</v>
      </c>
      <c r="S97" s="1">
        <v>70.599582896249103</v>
      </c>
      <c r="T97">
        <v>0</v>
      </c>
      <c r="U97">
        <v>611.92939449999994</v>
      </c>
      <c r="V97">
        <v>2145.7600000000002</v>
      </c>
      <c r="W97">
        <v>45.7</v>
      </c>
      <c r="X97">
        <v>25.1</v>
      </c>
      <c r="Y97">
        <v>0.33500000000000002</v>
      </c>
      <c r="Z97">
        <v>11</v>
      </c>
      <c r="AA97">
        <v>6</v>
      </c>
      <c r="AB97">
        <v>54.1433396547325</v>
      </c>
      <c r="AC97">
        <v>2414</v>
      </c>
      <c r="AD97">
        <v>703</v>
      </c>
      <c r="AE97">
        <v>634</v>
      </c>
      <c r="AF97">
        <v>815</v>
      </c>
      <c r="AG97">
        <v>113</v>
      </c>
      <c r="AH97">
        <v>14157</v>
      </c>
      <c r="AI97">
        <v>627</v>
      </c>
      <c r="AJ97">
        <v>198</v>
      </c>
      <c r="AK97">
        <v>729</v>
      </c>
      <c r="AL97">
        <v>287</v>
      </c>
      <c r="AM97">
        <v>134</v>
      </c>
      <c r="AN97">
        <v>2373</v>
      </c>
      <c r="AO97">
        <v>413</v>
      </c>
      <c r="AP97">
        <v>0</v>
      </c>
      <c r="AQ97">
        <v>0</v>
      </c>
      <c r="AR97">
        <v>109</v>
      </c>
      <c r="AS97">
        <v>135</v>
      </c>
      <c r="AT97">
        <v>0</v>
      </c>
      <c r="AU97">
        <v>33.799999999999997</v>
      </c>
      <c r="AV97">
        <v>11.3</v>
      </c>
      <c r="AW97">
        <v>14157</v>
      </c>
      <c r="AX97">
        <v>43.5</v>
      </c>
      <c r="AY97">
        <v>8.1999999999999993</v>
      </c>
      <c r="AZ97">
        <v>30.2</v>
      </c>
      <c r="BA97">
        <v>11.9</v>
      </c>
      <c r="BB97">
        <v>21.1</v>
      </c>
      <c r="BC97">
        <v>98.3</v>
      </c>
      <c r="BD97">
        <v>18.7</v>
      </c>
      <c r="BE97">
        <v>0</v>
      </c>
      <c r="BF97">
        <v>0</v>
      </c>
      <c r="BG97">
        <v>17.2</v>
      </c>
      <c r="BH97">
        <v>21.3</v>
      </c>
      <c r="BI97">
        <v>0</v>
      </c>
    </row>
    <row r="98" spans="1:61" x14ac:dyDescent="0.2">
      <c r="A98">
        <v>113</v>
      </c>
      <c r="B98">
        <v>6001409200</v>
      </c>
      <c r="C98">
        <v>0.2767579</v>
      </c>
      <c r="D98">
        <v>2.9466999999999999</v>
      </c>
      <c r="E98">
        <v>2.2541000000000002</v>
      </c>
      <c r="F98">
        <v>1.6215999999999999</v>
      </c>
      <c r="G98">
        <v>1.8723000000000001</v>
      </c>
      <c r="H98">
        <v>8.6945999999999994</v>
      </c>
      <c r="I98">
        <v>14.8</v>
      </c>
      <c r="J98">
        <v>13.5</v>
      </c>
      <c r="K98">
        <v>16</v>
      </c>
      <c r="L98">
        <v>3152</v>
      </c>
      <c r="M98">
        <v>37.7290846</v>
      </c>
      <c r="N98">
        <v>-122.1777872</v>
      </c>
      <c r="O98">
        <v>55.292007968984997</v>
      </c>
      <c r="P98">
        <v>2.9592332999999998E-2</v>
      </c>
      <c r="Q98">
        <v>8.6979437700000002</v>
      </c>
      <c r="R98">
        <v>31.07904182</v>
      </c>
      <c r="S98" s="1">
        <v>70.599582896249103</v>
      </c>
      <c r="T98">
        <v>0</v>
      </c>
      <c r="U98">
        <v>665.69417859999999</v>
      </c>
      <c r="V98">
        <v>4291.67</v>
      </c>
      <c r="W98">
        <v>57.6</v>
      </c>
      <c r="X98">
        <v>28</v>
      </c>
      <c r="Y98">
        <v>0.54500000000000004</v>
      </c>
      <c r="Z98">
        <v>11</v>
      </c>
      <c r="AA98">
        <v>5</v>
      </c>
      <c r="AB98">
        <v>54.957476193389603</v>
      </c>
      <c r="AC98">
        <v>3583</v>
      </c>
      <c r="AD98">
        <v>986</v>
      </c>
      <c r="AE98">
        <v>923</v>
      </c>
      <c r="AF98">
        <v>592</v>
      </c>
      <c r="AG98">
        <v>181</v>
      </c>
      <c r="AH98">
        <v>16592</v>
      </c>
      <c r="AI98">
        <v>739</v>
      </c>
      <c r="AJ98">
        <v>267</v>
      </c>
      <c r="AK98">
        <v>924</v>
      </c>
      <c r="AL98">
        <v>550</v>
      </c>
      <c r="AM98">
        <v>88</v>
      </c>
      <c r="AN98">
        <v>3442</v>
      </c>
      <c r="AO98">
        <v>438</v>
      </c>
      <c r="AP98">
        <v>47</v>
      </c>
      <c r="AQ98">
        <v>0</v>
      </c>
      <c r="AR98">
        <v>182</v>
      </c>
      <c r="AS98">
        <v>64</v>
      </c>
      <c r="AT98">
        <v>0</v>
      </c>
      <c r="AU98">
        <v>16.600000000000001</v>
      </c>
      <c r="AV98">
        <v>10.7</v>
      </c>
      <c r="AW98">
        <v>16592</v>
      </c>
      <c r="AX98">
        <v>34.700000000000003</v>
      </c>
      <c r="AY98">
        <v>7.5</v>
      </c>
      <c r="AZ98">
        <v>25.8</v>
      </c>
      <c r="BA98">
        <v>15.4</v>
      </c>
      <c r="BB98">
        <v>9.5</v>
      </c>
      <c r="BC98">
        <v>96.1</v>
      </c>
      <c r="BD98">
        <v>13.4</v>
      </c>
      <c r="BE98">
        <v>4.8</v>
      </c>
      <c r="BF98">
        <v>0</v>
      </c>
      <c r="BG98">
        <v>19.7</v>
      </c>
      <c r="BH98">
        <v>6.9</v>
      </c>
      <c r="BI98">
        <v>0</v>
      </c>
    </row>
    <row r="99" spans="1:61" x14ac:dyDescent="0.2">
      <c r="A99">
        <v>114</v>
      </c>
      <c r="B99">
        <v>6001409300</v>
      </c>
      <c r="C99">
        <v>0.41555389999999998</v>
      </c>
      <c r="D99">
        <v>3.5552999999999999</v>
      </c>
      <c r="E99">
        <v>2.8125</v>
      </c>
      <c r="F99">
        <v>1.6934</v>
      </c>
      <c r="G99">
        <v>3.7515000000000001</v>
      </c>
      <c r="H99">
        <v>11.8127</v>
      </c>
      <c r="I99">
        <v>16.600000000000001</v>
      </c>
      <c r="J99">
        <v>15.2</v>
      </c>
      <c r="K99">
        <v>17.899999999999999</v>
      </c>
      <c r="L99">
        <v>5220</v>
      </c>
      <c r="M99">
        <v>37.737852619999998</v>
      </c>
      <c r="N99">
        <v>-122.1733741</v>
      </c>
      <c r="O99">
        <v>44.829192386454103</v>
      </c>
      <c r="P99">
        <v>2.9592332999999998E-2</v>
      </c>
      <c r="Q99">
        <v>8.6979437700000002</v>
      </c>
      <c r="R99">
        <v>29.22</v>
      </c>
      <c r="S99" s="1">
        <v>70.599582896249103</v>
      </c>
      <c r="T99">
        <v>0</v>
      </c>
      <c r="U99">
        <v>493.22854439999998</v>
      </c>
      <c r="V99">
        <v>329.65</v>
      </c>
      <c r="W99">
        <v>54.8</v>
      </c>
      <c r="X99">
        <v>60.75</v>
      </c>
      <c r="Y99">
        <v>0.65</v>
      </c>
      <c r="Z99">
        <v>2</v>
      </c>
      <c r="AA99">
        <v>7.5</v>
      </c>
      <c r="AB99">
        <v>43.956216792336498</v>
      </c>
      <c r="AC99">
        <v>4986</v>
      </c>
      <c r="AD99">
        <v>1624</v>
      </c>
      <c r="AE99">
        <v>1553</v>
      </c>
      <c r="AF99">
        <v>1661</v>
      </c>
      <c r="AG99">
        <v>425</v>
      </c>
      <c r="AH99">
        <v>15389</v>
      </c>
      <c r="AI99">
        <v>1128</v>
      </c>
      <c r="AJ99">
        <v>397</v>
      </c>
      <c r="AK99">
        <v>1425</v>
      </c>
      <c r="AL99">
        <v>837</v>
      </c>
      <c r="AM99">
        <v>317</v>
      </c>
      <c r="AN99">
        <v>4674</v>
      </c>
      <c r="AO99">
        <v>853</v>
      </c>
      <c r="AP99">
        <v>100</v>
      </c>
      <c r="AQ99">
        <v>28</v>
      </c>
      <c r="AR99">
        <v>275</v>
      </c>
      <c r="AS99">
        <v>288</v>
      </c>
      <c r="AT99">
        <v>108</v>
      </c>
      <c r="AU99">
        <v>33.4</v>
      </c>
      <c r="AV99">
        <v>17.3</v>
      </c>
      <c r="AW99">
        <v>15389</v>
      </c>
      <c r="AX99">
        <v>38.1</v>
      </c>
      <c r="AY99">
        <v>8</v>
      </c>
      <c r="AZ99">
        <v>28.6</v>
      </c>
      <c r="BA99">
        <v>16.8</v>
      </c>
      <c r="BB99">
        <v>20.399999999999999</v>
      </c>
      <c r="BC99">
        <v>93.7</v>
      </c>
      <c r="BD99">
        <v>19</v>
      </c>
      <c r="BE99">
        <v>6.2</v>
      </c>
      <c r="BF99">
        <v>1.7</v>
      </c>
      <c r="BG99">
        <v>17.7</v>
      </c>
      <c r="BH99">
        <v>18.5</v>
      </c>
      <c r="BI99">
        <v>2.2000000000000002</v>
      </c>
    </row>
    <row r="100" spans="1:61" x14ac:dyDescent="0.2">
      <c r="A100">
        <v>115</v>
      </c>
      <c r="B100">
        <v>6001409400</v>
      </c>
      <c r="C100">
        <v>0.48402250000000002</v>
      </c>
      <c r="D100">
        <v>3.4537</v>
      </c>
      <c r="E100">
        <v>2.4822000000000002</v>
      </c>
      <c r="F100">
        <v>1.7663</v>
      </c>
      <c r="G100">
        <v>2.4077999999999999</v>
      </c>
      <c r="H100">
        <v>10.11</v>
      </c>
      <c r="I100">
        <v>17</v>
      </c>
      <c r="J100">
        <v>15.7</v>
      </c>
      <c r="K100">
        <v>18.399999999999999</v>
      </c>
      <c r="L100">
        <v>4306</v>
      </c>
      <c r="M100">
        <v>37.744613010000002</v>
      </c>
      <c r="N100">
        <v>-122.1803622</v>
      </c>
      <c r="O100">
        <v>49.223471111388299</v>
      </c>
      <c r="P100">
        <v>2.9592332999999998E-2</v>
      </c>
      <c r="Q100">
        <v>8.6979437700000002</v>
      </c>
      <c r="R100">
        <v>31.21028038</v>
      </c>
      <c r="S100" s="1">
        <v>70.599582896249103</v>
      </c>
      <c r="T100">
        <v>0</v>
      </c>
      <c r="U100">
        <v>478.60118360000001</v>
      </c>
      <c r="V100">
        <v>318.86</v>
      </c>
      <c r="W100">
        <v>37.35</v>
      </c>
      <c r="X100">
        <v>56.05</v>
      </c>
      <c r="Y100">
        <v>3.2949999999999999</v>
      </c>
      <c r="Z100">
        <v>1</v>
      </c>
      <c r="AA100">
        <v>12.5</v>
      </c>
      <c r="AB100">
        <v>44.346600171845502</v>
      </c>
      <c r="AC100">
        <v>4888</v>
      </c>
      <c r="AD100">
        <v>1345</v>
      </c>
      <c r="AE100">
        <v>1230</v>
      </c>
      <c r="AF100">
        <v>1397</v>
      </c>
      <c r="AG100">
        <v>286</v>
      </c>
      <c r="AH100">
        <v>15800</v>
      </c>
      <c r="AI100">
        <v>1157</v>
      </c>
      <c r="AJ100">
        <v>288</v>
      </c>
      <c r="AK100">
        <v>1772</v>
      </c>
      <c r="AL100">
        <v>498</v>
      </c>
      <c r="AM100">
        <v>256</v>
      </c>
      <c r="AN100">
        <v>4631</v>
      </c>
      <c r="AO100">
        <v>1009</v>
      </c>
      <c r="AP100">
        <v>31</v>
      </c>
      <c r="AQ100">
        <v>0</v>
      </c>
      <c r="AR100">
        <v>310</v>
      </c>
      <c r="AS100">
        <v>151</v>
      </c>
      <c r="AT100">
        <v>7</v>
      </c>
      <c r="AU100">
        <v>28.8</v>
      </c>
      <c r="AV100">
        <v>14</v>
      </c>
      <c r="AW100">
        <v>15800</v>
      </c>
      <c r="AX100">
        <v>43.8</v>
      </c>
      <c r="AY100">
        <v>5.9</v>
      </c>
      <c r="AZ100">
        <v>36.299999999999997</v>
      </c>
      <c r="BA100">
        <v>10.199999999999999</v>
      </c>
      <c r="BB100">
        <v>20.8</v>
      </c>
      <c r="BC100">
        <v>94.7</v>
      </c>
      <c r="BD100">
        <v>22.6</v>
      </c>
      <c r="BE100">
        <v>2.2999999999999998</v>
      </c>
      <c r="BF100">
        <v>0</v>
      </c>
      <c r="BG100">
        <v>25.2</v>
      </c>
      <c r="BH100">
        <v>12.3</v>
      </c>
      <c r="BI100">
        <v>0.1</v>
      </c>
    </row>
    <row r="101" spans="1:61" x14ac:dyDescent="0.2">
      <c r="A101">
        <v>116</v>
      </c>
      <c r="B101">
        <v>6001409500</v>
      </c>
      <c r="C101">
        <v>0.32301760000000002</v>
      </c>
      <c r="D101">
        <v>3.6894</v>
      </c>
      <c r="E101">
        <v>2.5804999999999998</v>
      </c>
      <c r="F101">
        <v>1.7519</v>
      </c>
      <c r="G101">
        <v>3.6158999999999999</v>
      </c>
      <c r="H101">
        <v>11.6378</v>
      </c>
      <c r="I101">
        <v>17.899999999999999</v>
      </c>
      <c r="J101">
        <v>16.3</v>
      </c>
      <c r="K101">
        <v>19.3</v>
      </c>
      <c r="L101">
        <v>3122</v>
      </c>
      <c r="M101">
        <v>37.750446259999997</v>
      </c>
      <c r="N101">
        <v>-122.1837658</v>
      </c>
      <c r="O101">
        <v>51.4419524630772</v>
      </c>
      <c r="P101">
        <v>2.9592332999999998E-2</v>
      </c>
      <c r="Q101">
        <v>8.6979437700000002</v>
      </c>
      <c r="R101">
        <v>35.084981210000002</v>
      </c>
      <c r="S101" s="1">
        <v>70.599582896249103</v>
      </c>
      <c r="T101">
        <v>0</v>
      </c>
      <c r="U101">
        <v>532.08817490000001</v>
      </c>
      <c r="V101">
        <v>346.51</v>
      </c>
      <c r="W101">
        <v>25.85</v>
      </c>
      <c r="X101">
        <v>40.85</v>
      </c>
      <c r="Y101">
        <v>3.56</v>
      </c>
      <c r="Z101">
        <v>1</v>
      </c>
      <c r="AA101">
        <v>12.5</v>
      </c>
      <c r="AB101">
        <v>44.367353792612398</v>
      </c>
      <c r="AC101">
        <v>4348</v>
      </c>
      <c r="AD101">
        <v>1179</v>
      </c>
      <c r="AE101">
        <v>1117</v>
      </c>
      <c r="AF101">
        <v>1528</v>
      </c>
      <c r="AG101">
        <v>285</v>
      </c>
      <c r="AH101">
        <v>11412</v>
      </c>
      <c r="AI101">
        <v>1081</v>
      </c>
      <c r="AJ101">
        <v>229</v>
      </c>
      <c r="AK101">
        <v>1581</v>
      </c>
      <c r="AL101">
        <v>476</v>
      </c>
      <c r="AM101">
        <v>287</v>
      </c>
      <c r="AN101">
        <v>4127</v>
      </c>
      <c r="AO101">
        <v>815</v>
      </c>
      <c r="AP101">
        <v>115</v>
      </c>
      <c r="AQ101">
        <v>12</v>
      </c>
      <c r="AR101">
        <v>218</v>
      </c>
      <c r="AS101">
        <v>177</v>
      </c>
      <c r="AT101">
        <v>34</v>
      </c>
      <c r="AU101">
        <v>35.4</v>
      </c>
      <c r="AV101">
        <v>14.8</v>
      </c>
      <c r="AW101">
        <v>11412</v>
      </c>
      <c r="AX101">
        <v>46.1</v>
      </c>
      <c r="AY101">
        <v>5.3</v>
      </c>
      <c r="AZ101">
        <v>36.4</v>
      </c>
      <c r="BA101">
        <v>10.9</v>
      </c>
      <c r="BB101">
        <v>25.7</v>
      </c>
      <c r="BC101">
        <v>94.9</v>
      </c>
      <c r="BD101">
        <v>21.4</v>
      </c>
      <c r="BE101">
        <v>9.8000000000000007</v>
      </c>
      <c r="BF101">
        <v>1</v>
      </c>
      <c r="BG101">
        <v>19.5</v>
      </c>
      <c r="BH101">
        <v>15.8</v>
      </c>
      <c r="BI101">
        <v>0.8</v>
      </c>
    </row>
    <row r="102" spans="1:61" x14ac:dyDescent="0.2">
      <c r="A102">
        <v>117</v>
      </c>
      <c r="B102">
        <v>6001409600</v>
      </c>
      <c r="C102">
        <v>0.28860279999999999</v>
      </c>
      <c r="D102">
        <v>3.3546</v>
      </c>
      <c r="E102">
        <v>2.6871999999999998</v>
      </c>
      <c r="F102">
        <v>1.8268</v>
      </c>
      <c r="G102">
        <v>2.5514999999999999</v>
      </c>
      <c r="H102">
        <v>10.4201</v>
      </c>
      <c r="I102">
        <v>17.600000000000001</v>
      </c>
      <c r="J102">
        <v>16.5</v>
      </c>
      <c r="K102">
        <v>18.8</v>
      </c>
      <c r="L102">
        <v>5063</v>
      </c>
      <c r="M102">
        <v>37.753266969999999</v>
      </c>
      <c r="N102">
        <v>-122.17261980000001</v>
      </c>
      <c r="O102">
        <v>32.455955236630501</v>
      </c>
      <c r="P102">
        <v>2.9592332999999998E-2</v>
      </c>
      <c r="Q102">
        <v>8.6979437700000002</v>
      </c>
      <c r="R102">
        <v>29.22</v>
      </c>
      <c r="S102" s="1">
        <v>70.599582896249103</v>
      </c>
      <c r="T102">
        <v>0</v>
      </c>
      <c r="U102">
        <v>417.82315419999998</v>
      </c>
      <c r="V102">
        <v>348.57</v>
      </c>
      <c r="W102">
        <v>3.2</v>
      </c>
      <c r="X102">
        <v>15.3</v>
      </c>
      <c r="Y102">
        <v>0.05</v>
      </c>
      <c r="Z102">
        <v>0</v>
      </c>
      <c r="AA102">
        <v>0.5</v>
      </c>
      <c r="AB102">
        <v>27.607631144650998</v>
      </c>
      <c r="AC102">
        <v>4843</v>
      </c>
      <c r="AD102">
        <v>1606</v>
      </c>
      <c r="AE102">
        <v>1382</v>
      </c>
      <c r="AF102">
        <v>1225</v>
      </c>
      <c r="AG102">
        <v>255</v>
      </c>
      <c r="AH102">
        <v>13865</v>
      </c>
      <c r="AI102">
        <v>1346</v>
      </c>
      <c r="AJ102">
        <v>370</v>
      </c>
      <c r="AK102">
        <v>1414</v>
      </c>
      <c r="AL102">
        <v>647</v>
      </c>
      <c r="AM102">
        <v>286</v>
      </c>
      <c r="AN102">
        <v>4724</v>
      </c>
      <c r="AO102">
        <v>1050</v>
      </c>
      <c r="AP102">
        <v>70</v>
      </c>
      <c r="AQ102">
        <v>0</v>
      </c>
      <c r="AR102">
        <v>235</v>
      </c>
      <c r="AS102">
        <v>197</v>
      </c>
      <c r="AT102">
        <v>15</v>
      </c>
      <c r="AU102">
        <v>25.3</v>
      </c>
      <c r="AV102">
        <v>11.2</v>
      </c>
      <c r="AW102">
        <v>13865</v>
      </c>
      <c r="AX102">
        <v>47.5</v>
      </c>
      <c r="AY102">
        <v>7.6</v>
      </c>
      <c r="AZ102">
        <v>29.2</v>
      </c>
      <c r="BA102">
        <v>13.4</v>
      </c>
      <c r="BB102">
        <v>20.7</v>
      </c>
      <c r="BC102">
        <v>97.5</v>
      </c>
      <c r="BD102">
        <v>23.2</v>
      </c>
      <c r="BE102">
        <v>4.4000000000000004</v>
      </c>
      <c r="BF102">
        <v>0</v>
      </c>
      <c r="BG102">
        <v>17</v>
      </c>
      <c r="BH102">
        <v>14.3</v>
      </c>
      <c r="BI102">
        <v>0.3</v>
      </c>
    </row>
    <row r="103" spans="1:61" x14ac:dyDescent="0.2">
      <c r="A103">
        <v>118</v>
      </c>
      <c r="B103">
        <v>6001409700</v>
      </c>
      <c r="C103">
        <v>0.31324610000000003</v>
      </c>
      <c r="D103">
        <v>3.1728999999999998</v>
      </c>
      <c r="E103">
        <v>2.3961999999999999</v>
      </c>
      <c r="F103">
        <v>1.7593000000000001</v>
      </c>
      <c r="G103">
        <v>2.8946999999999998</v>
      </c>
      <c r="H103">
        <v>10.223000000000001</v>
      </c>
      <c r="I103">
        <v>16</v>
      </c>
      <c r="J103">
        <v>15.1</v>
      </c>
      <c r="K103">
        <v>16.899999999999999</v>
      </c>
      <c r="L103">
        <v>4696</v>
      </c>
      <c r="M103">
        <v>37.756418789999998</v>
      </c>
      <c r="N103">
        <v>-122.1658929</v>
      </c>
      <c r="O103">
        <v>20.869573544285</v>
      </c>
      <c r="P103">
        <v>2.9592332999999998E-2</v>
      </c>
      <c r="Q103">
        <v>8.6979437700000002</v>
      </c>
      <c r="R103">
        <v>28.633058699999999</v>
      </c>
      <c r="S103" s="1">
        <v>70.599582896249103</v>
      </c>
      <c r="T103">
        <v>0</v>
      </c>
      <c r="U103">
        <v>403.562997</v>
      </c>
      <c r="V103">
        <v>200.83</v>
      </c>
      <c r="W103">
        <v>0</v>
      </c>
      <c r="X103">
        <v>3.25</v>
      </c>
      <c r="Y103">
        <v>0.05</v>
      </c>
      <c r="Z103">
        <v>0</v>
      </c>
      <c r="AA103">
        <v>0</v>
      </c>
      <c r="AB103">
        <v>20.185739086292699</v>
      </c>
      <c r="AC103">
        <v>5493</v>
      </c>
      <c r="AD103">
        <v>1782</v>
      </c>
      <c r="AE103">
        <v>1524</v>
      </c>
      <c r="AF103">
        <v>1250</v>
      </c>
      <c r="AG103">
        <v>289</v>
      </c>
      <c r="AH103">
        <v>15557</v>
      </c>
      <c r="AI103">
        <v>1127</v>
      </c>
      <c r="AJ103">
        <v>378</v>
      </c>
      <c r="AK103">
        <v>1826</v>
      </c>
      <c r="AL103">
        <v>503</v>
      </c>
      <c r="AM103">
        <v>337</v>
      </c>
      <c r="AN103">
        <v>5362</v>
      </c>
      <c r="AO103">
        <v>953</v>
      </c>
      <c r="AP103">
        <v>181</v>
      </c>
      <c r="AQ103">
        <v>0</v>
      </c>
      <c r="AR103">
        <v>235</v>
      </c>
      <c r="AS103">
        <v>210</v>
      </c>
      <c r="AT103">
        <v>50</v>
      </c>
      <c r="AU103">
        <v>22.9</v>
      </c>
      <c r="AV103">
        <v>11.2</v>
      </c>
      <c r="AW103">
        <v>15557</v>
      </c>
      <c r="AX103">
        <v>35.9</v>
      </c>
      <c r="AY103">
        <v>6.9</v>
      </c>
      <c r="AZ103">
        <v>33.200000000000003</v>
      </c>
      <c r="BA103">
        <v>9.1999999999999993</v>
      </c>
      <c r="BB103">
        <v>22.1</v>
      </c>
      <c r="BC103">
        <v>97.6</v>
      </c>
      <c r="BD103">
        <v>18.7</v>
      </c>
      <c r="BE103">
        <v>10.199999999999999</v>
      </c>
      <c r="BF103">
        <v>0</v>
      </c>
      <c r="BG103">
        <v>15.4</v>
      </c>
      <c r="BH103">
        <v>13.8</v>
      </c>
      <c r="BI103">
        <v>0.9</v>
      </c>
    </row>
    <row r="104" spans="1:61" x14ac:dyDescent="0.2">
      <c r="A104">
        <v>119</v>
      </c>
      <c r="B104">
        <v>6001409800</v>
      </c>
      <c r="C104">
        <v>0.69113179999999996</v>
      </c>
      <c r="D104">
        <v>1.9856</v>
      </c>
      <c r="E104">
        <v>3.2164000000000001</v>
      </c>
      <c r="F104">
        <v>1.1798</v>
      </c>
      <c r="G104">
        <v>2.5103</v>
      </c>
      <c r="H104">
        <v>8.8919999999999995</v>
      </c>
      <c r="I104">
        <v>13.1</v>
      </c>
      <c r="J104">
        <v>11.8</v>
      </c>
      <c r="K104">
        <v>14.4</v>
      </c>
      <c r="L104">
        <v>2887</v>
      </c>
      <c r="M104">
        <v>37.760361109999998</v>
      </c>
      <c r="N104">
        <v>-122.1557636</v>
      </c>
      <c r="O104">
        <v>27.378619976120699</v>
      </c>
      <c r="P104">
        <v>2.9592332999999998E-2</v>
      </c>
      <c r="Q104">
        <v>8.6979437700000002</v>
      </c>
      <c r="R104">
        <v>25.065587499999999</v>
      </c>
      <c r="S104" s="1">
        <v>70.599582896249103</v>
      </c>
      <c r="T104">
        <v>0</v>
      </c>
      <c r="U104">
        <v>390.22214869999999</v>
      </c>
      <c r="V104">
        <v>2232.3200000000002</v>
      </c>
      <c r="W104">
        <v>4.25</v>
      </c>
      <c r="X104">
        <v>0</v>
      </c>
      <c r="Y104">
        <v>0.52500000000000002</v>
      </c>
      <c r="Z104">
        <v>0</v>
      </c>
      <c r="AA104">
        <v>0</v>
      </c>
      <c r="AB104">
        <v>32.505371694068899</v>
      </c>
      <c r="AC104">
        <v>3220</v>
      </c>
      <c r="AD104">
        <v>1360</v>
      </c>
      <c r="AE104">
        <v>1255</v>
      </c>
      <c r="AF104">
        <v>550</v>
      </c>
      <c r="AG104">
        <v>78</v>
      </c>
      <c r="AH104">
        <v>27044</v>
      </c>
      <c r="AI104">
        <v>388</v>
      </c>
      <c r="AJ104">
        <v>554</v>
      </c>
      <c r="AK104">
        <v>863</v>
      </c>
      <c r="AL104">
        <v>572</v>
      </c>
      <c r="AM104">
        <v>199</v>
      </c>
      <c r="AN104">
        <v>2854</v>
      </c>
      <c r="AO104">
        <v>136</v>
      </c>
      <c r="AP104">
        <v>96</v>
      </c>
      <c r="AQ104">
        <v>0</v>
      </c>
      <c r="AR104">
        <v>42</v>
      </c>
      <c r="AS104">
        <v>225</v>
      </c>
      <c r="AT104">
        <v>46</v>
      </c>
      <c r="AU104">
        <v>17.2</v>
      </c>
      <c r="AV104">
        <v>5.9</v>
      </c>
      <c r="AW104">
        <v>27044</v>
      </c>
      <c r="AX104">
        <v>17.2</v>
      </c>
      <c r="AY104">
        <v>17.2</v>
      </c>
      <c r="AZ104">
        <v>26.8</v>
      </c>
      <c r="BA104">
        <v>17.8</v>
      </c>
      <c r="BB104">
        <v>15.9</v>
      </c>
      <c r="BC104">
        <v>88.6</v>
      </c>
      <c r="BD104">
        <v>4.5</v>
      </c>
      <c r="BE104">
        <v>7.1</v>
      </c>
      <c r="BF104">
        <v>0</v>
      </c>
      <c r="BG104">
        <v>3.3</v>
      </c>
      <c r="BH104">
        <v>17.899999999999999</v>
      </c>
      <c r="BI104">
        <v>1.4</v>
      </c>
    </row>
    <row r="105" spans="1:61" x14ac:dyDescent="0.2">
      <c r="A105">
        <v>120</v>
      </c>
      <c r="B105">
        <v>6001409900</v>
      </c>
      <c r="C105">
        <v>1.6728038999999999</v>
      </c>
      <c r="D105">
        <v>0.97809999999999997</v>
      </c>
      <c r="E105">
        <v>1.9332</v>
      </c>
      <c r="F105">
        <v>0.86499999999999999</v>
      </c>
      <c r="G105">
        <v>1.4646999999999999</v>
      </c>
      <c r="H105">
        <v>5.2411000000000003</v>
      </c>
      <c r="I105">
        <v>9.9</v>
      </c>
      <c r="J105">
        <v>8.9</v>
      </c>
      <c r="K105">
        <v>10.9</v>
      </c>
      <c r="L105">
        <v>3308</v>
      </c>
      <c r="M105">
        <v>37.76198823</v>
      </c>
      <c r="N105">
        <v>-122.1353854</v>
      </c>
      <c r="O105">
        <v>23.991554091689199</v>
      </c>
      <c r="P105">
        <v>2.9592332999999998E-2</v>
      </c>
      <c r="Q105">
        <v>8.6979437700000002</v>
      </c>
      <c r="R105">
        <v>10.704843650000001</v>
      </c>
      <c r="S105" s="1">
        <v>70.599582896249103</v>
      </c>
      <c r="T105">
        <v>0</v>
      </c>
      <c r="U105">
        <v>382.32966750000003</v>
      </c>
      <c r="V105">
        <v>1089.3499999999999</v>
      </c>
      <c r="W105">
        <v>11</v>
      </c>
      <c r="X105">
        <v>0</v>
      </c>
      <c r="Y105">
        <v>0.52500000000000002</v>
      </c>
      <c r="Z105">
        <v>5</v>
      </c>
      <c r="AA105">
        <v>4</v>
      </c>
      <c r="AB105">
        <v>35.9593092892135</v>
      </c>
      <c r="AC105">
        <v>3449</v>
      </c>
      <c r="AD105">
        <v>1437</v>
      </c>
      <c r="AE105">
        <v>1383</v>
      </c>
      <c r="AF105">
        <v>236</v>
      </c>
      <c r="AG105">
        <v>133</v>
      </c>
      <c r="AH105">
        <v>68358</v>
      </c>
      <c r="AI105">
        <v>186</v>
      </c>
      <c r="AJ105">
        <v>781</v>
      </c>
      <c r="AK105">
        <v>564</v>
      </c>
      <c r="AL105">
        <v>368</v>
      </c>
      <c r="AM105">
        <v>79</v>
      </c>
      <c r="AN105">
        <v>2629</v>
      </c>
      <c r="AO105">
        <v>71</v>
      </c>
      <c r="AP105">
        <v>58</v>
      </c>
      <c r="AQ105">
        <v>0</v>
      </c>
      <c r="AR105">
        <v>23</v>
      </c>
      <c r="AS105">
        <v>26</v>
      </c>
      <c r="AT105">
        <v>32</v>
      </c>
      <c r="AU105">
        <v>7</v>
      </c>
      <c r="AV105">
        <v>7.2</v>
      </c>
      <c r="AW105">
        <v>68358</v>
      </c>
      <c r="AX105">
        <v>6.9</v>
      </c>
      <c r="AY105">
        <v>22.6</v>
      </c>
      <c r="AZ105">
        <v>16.399999999999999</v>
      </c>
      <c r="BA105">
        <v>10.7</v>
      </c>
      <c r="BB105">
        <v>5.7</v>
      </c>
      <c r="BC105">
        <v>76.2</v>
      </c>
      <c r="BD105">
        <v>2.2000000000000002</v>
      </c>
      <c r="BE105">
        <v>4</v>
      </c>
      <c r="BF105">
        <v>0</v>
      </c>
      <c r="BG105">
        <v>1.7</v>
      </c>
      <c r="BH105">
        <v>1.9</v>
      </c>
      <c r="BI105">
        <v>0.9</v>
      </c>
    </row>
    <row r="106" spans="1:61" x14ac:dyDescent="0.2">
      <c r="A106">
        <v>121</v>
      </c>
      <c r="B106">
        <v>6001410000</v>
      </c>
      <c r="C106">
        <v>2.5337035999999999</v>
      </c>
      <c r="D106">
        <v>0.75990000000000002</v>
      </c>
      <c r="E106">
        <v>1.8863000000000001</v>
      </c>
      <c r="F106">
        <v>0.60750000000000004</v>
      </c>
      <c r="G106">
        <v>0.64339999999999997</v>
      </c>
      <c r="H106">
        <v>3.8971</v>
      </c>
      <c r="I106">
        <v>9.6999999999999993</v>
      </c>
      <c r="J106">
        <v>8.8000000000000007</v>
      </c>
      <c r="K106">
        <v>10.7</v>
      </c>
      <c r="L106">
        <v>2805</v>
      </c>
      <c r="M106">
        <v>37.743994090000001</v>
      </c>
      <c r="N106">
        <v>-122.1324915</v>
      </c>
      <c r="O106">
        <v>23.389591519372001</v>
      </c>
      <c r="P106">
        <v>2.9592332999999998E-2</v>
      </c>
      <c r="Q106">
        <v>8.6979437700000002</v>
      </c>
      <c r="R106">
        <v>15.55370445</v>
      </c>
      <c r="S106" s="1">
        <v>70.599582896249103</v>
      </c>
      <c r="T106">
        <v>0</v>
      </c>
      <c r="U106">
        <v>391.07805789999998</v>
      </c>
      <c r="V106">
        <v>1576.47</v>
      </c>
      <c r="W106">
        <v>0</v>
      </c>
      <c r="X106">
        <v>17.5</v>
      </c>
      <c r="Y106">
        <v>0.5</v>
      </c>
      <c r="Z106">
        <v>7</v>
      </c>
      <c r="AA106">
        <v>4</v>
      </c>
      <c r="AB106">
        <v>39.969440313157101</v>
      </c>
      <c r="AC106">
        <v>3224</v>
      </c>
      <c r="AD106">
        <v>1202</v>
      </c>
      <c r="AE106">
        <v>1197</v>
      </c>
      <c r="AF106">
        <v>164</v>
      </c>
      <c r="AG106">
        <v>92</v>
      </c>
      <c r="AH106">
        <v>43526</v>
      </c>
      <c r="AI106">
        <v>106</v>
      </c>
      <c r="AJ106">
        <v>800</v>
      </c>
      <c r="AK106">
        <v>471</v>
      </c>
      <c r="AL106">
        <v>323</v>
      </c>
      <c r="AM106">
        <v>76</v>
      </c>
      <c r="AN106">
        <v>2073</v>
      </c>
      <c r="AO106">
        <v>24</v>
      </c>
      <c r="AP106">
        <v>23</v>
      </c>
      <c r="AQ106">
        <v>0</v>
      </c>
      <c r="AR106">
        <v>0</v>
      </c>
      <c r="AS106">
        <v>43</v>
      </c>
      <c r="AT106">
        <v>0</v>
      </c>
      <c r="AU106">
        <v>5.2</v>
      </c>
      <c r="AV106">
        <v>5.5</v>
      </c>
      <c r="AW106">
        <v>43526</v>
      </c>
      <c r="AX106">
        <v>4.2</v>
      </c>
      <c r="AY106">
        <v>24.8</v>
      </c>
      <c r="AZ106">
        <v>14.6</v>
      </c>
      <c r="BA106">
        <v>10</v>
      </c>
      <c r="BB106">
        <v>6.3</v>
      </c>
      <c r="BC106">
        <v>64.3</v>
      </c>
      <c r="BD106">
        <v>0.8</v>
      </c>
      <c r="BE106">
        <v>1.9</v>
      </c>
      <c r="BF106">
        <v>0</v>
      </c>
      <c r="BG106">
        <v>0</v>
      </c>
      <c r="BH106">
        <v>3.6</v>
      </c>
      <c r="BI106">
        <v>0</v>
      </c>
    </row>
    <row r="107" spans="1:61" x14ac:dyDescent="0.2">
      <c r="A107">
        <v>122</v>
      </c>
      <c r="B107">
        <v>6001410100</v>
      </c>
      <c r="C107">
        <v>0.30287269999999999</v>
      </c>
      <c r="D107">
        <v>2.4657</v>
      </c>
      <c r="E107">
        <v>2.7383999999999999</v>
      </c>
      <c r="F107">
        <v>1.1856</v>
      </c>
      <c r="G107">
        <v>2.3683999999999998</v>
      </c>
      <c r="H107">
        <v>8.7581000000000007</v>
      </c>
      <c r="I107">
        <v>14.3</v>
      </c>
      <c r="J107">
        <v>13</v>
      </c>
      <c r="K107">
        <v>15.8</v>
      </c>
      <c r="L107">
        <v>2406</v>
      </c>
      <c r="M107">
        <v>37.747864290000003</v>
      </c>
      <c r="N107">
        <v>-122.1535287</v>
      </c>
      <c r="O107">
        <v>33.380009844740201</v>
      </c>
      <c r="P107">
        <v>2.9592332999999998E-2</v>
      </c>
      <c r="Q107">
        <v>8.6979437700000002</v>
      </c>
      <c r="R107">
        <v>29.22</v>
      </c>
      <c r="S107" s="1">
        <v>70.599582896249103</v>
      </c>
      <c r="T107">
        <v>0</v>
      </c>
      <c r="U107">
        <v>407.44055040000001</v>
      </c>
      <c r="V107">
        <v>1500.07</v>
      </c>
      <c r="W107">
        <v>0</v>
      </c>
      <c r="X107">
        <v>25</v>
      </c>
      <c r="Y107">
        <v>0.25</v>
      </c>
      <c r="Z107">
        <v>0</v>
      </c>
      <c r="AA107">
        <v>0</v>
      </c>
      <c r="AB107">
        <v>33.997591016650702</v>
      </c>
      <c r="AC107">
        <v>2734</v>
      </c>
      <c r="AD107">
        <v>1091</v>
      </c>
      <c r="AE107">
        <v>992</v>
      </c>
      <c r="AF107">
        <v>452</v>
      </c>
      <c r="AG107">
        <v>171</v>
      </c>
      <c r="AH107">
        <v>25157</v>
      </c>
      <c r="AI107">
        <v>243</v>
      </c>
      <c r="AJ107">
        <v>345</v>
      </c>
      <c r="AK107">
        <v>626</v>
      </c>
      <c r="AL107">
        <v>417</v>
      </c>
      <c r="AM107">
        <v>174</v>
      </c>
      <c r="AN107">
        <v>2463</v>
      </c>
      <c r="AO107">
        <v>111</v>
      </c>
      <c r="AP107">
        <v>89</v>
      </c>
      <c r="AQ107">
        <v>0</v>
      </c>
      <c r="AR107">
        <v>85</v>
      </c>
      <c r="AS107">
        <v>84</v>
      </c>
      <c r="AT107">
        <v>12</v>
      </c>
      <c r="AU107">
        <v>16.600000000000001</v>
      </c>
      <c r="AV107">
        <v>12.6</v>
      </c>
      <c r="AW107">
        <v>25157</v>
      </c>
      <c r="AX107">
        <v>13.1</v>
      </c>
      <c r="AY107">
        <v>12.6</v>
      </c>
      <c r="AZ107">
        <v>22.9</v>
      </c>
      <c r="BA107">
        <v>15.3</v>
      </c>
      <c r="BB107">
        <v>17.5</v>
      </c>
      <c r="BC107">
        <v>90.1</v>
      </c>
      <c r="BD107">
        <v>4.3</v>
      </c>
      <c r="BE107">
        <v>8.1999999999999993</v>
      </c>
      <c r="BF107">
        <v>0</v>
      </c>
      <c r="BG107">
        <v>8.6</v>
      </c>
      <c r="BH107">
        <v>8.5</v>
      </c>
      <c r="BI107">
        <v>0.4</v>
      </c>
    </row>
    <row r="108" spans="1:61" x14ac:dyDescent="0.2">
      <c r="A108">
        <v>123</v>
      </c>
      <c r="B108">
        <v>6001410200</v>
      </c>
      <c r="C108">
        <v>0.22619590000000001</v>
      </c>
      <c r="D108">
        <v>2.8123</v>
      </c>
      <c r="E108">
        <v>2.0649000000000002</v>
      </c>
      <c r="F108">
        <v>1.6015999999999999</v>
      </c>
      <c r="G108">
        <v>3.4062999999999999</v>
      </c>
      <c r="H108">
        <v>9.8849999999999998</v>
      </c>
      <c r="I108">
        <v>13.9</v>
      </c>
      <c r="J108">
        <v>12.7</v>
      </c>
      <c r="K108">
        <v>15.1</v>
      </c>
      <c r="L108">
        <v>3062</v>
      </c>
      <c r="M108">
        <v>37.745306460000002</v>
      </c>
      <c r="N108">
        <v>-122.1571745</v>
      </c>
      <c r="O108">
        <v>26.6557826668719</v>
      </c>
      <c r="P108">
        <v>2.9592332999999998E-2</v>
      </c>
      <c r="Q108">
        <v>8.6979437700000002</v>
      </c>
      <c r="R108">
        <v>29.22</v>
      </c>
      <c r="S108" s="1">
        <v>70.599582896249103</v>
      </c>
      <c r="T108">
        <v>0</v>
      </c>
      <c r="U108">
        <v>414.5896171</v>
      </c>
      <c r="V108">
        <v>242.09</v>
      </c>
      <c r="W108">
        <v>0</v>
      </c>
      <c r="X108">
        <v>28.5</v>
      </c>
      <c r="Y108">
        <v>0.06</v>
      </c>
      <c r="Z108">
        <v>0</v>
      </c>
      <c r="AA108">
        <v>0</v>
      </c>
      <c r="AB108">
        <v>24.586494762110998</v>
      </c>
      <c r="AC108">
        <v>3374</v>
      </c>
      <c r="AD108">
        <v>1216</v>
      </c>
      <c r="AE108">
        <v>1146</v>
      </c>
      <c r="AF108">
        <v>777</v>
      </c>
      <c r="AG108">
        <v>193</v>
      </c>
      <c r="AH108">
        <v>21845</v>
      </c>
      <c r="AI108">
        <v>484</v>
      </c>
      <c r="AJ108">
        <v>297</v>
      </c>
      <c r="AK108">
        <v>751</v>
      </c>
      <c r="AL108">
        <v>361</v>
      </c>
      <c r="AM108">
        <v>173</v>
      </c>
      <c r="AN108">
        <v>3142</v>
      </c>
      <c r="AO108">
        <v>447</v>
      </c>
      <c r="AP108">
        <v>161</v>
      </c>
      <c r="AQ108">
        <v>19</v>
      </c>
      <c r="AR108">
        <v>120</v>
      </c>
      <c r="AS108">
        <v>161</v>
      </c>
      <c r="AT108">
        <v>15</v>
      </c>
      <c r="AU108">
        <v>23.2</v>
      </c>
      <c r="AV108">
        <v>11.2</v>
      </c>
      <c r="AW108">
        <v>21845</v>
      </c>
      <c r="AX108">
        <v>21.9</v>
      </c>
      <c r="AY108">
        <v>8.8000000000000007</v>
      </c>
      <c r="AZ108">
        <v>22.3</v>
      </c>
      <c r="BA108">
        <v>10.7</v>
      </c>
      <c r="BB108">
        <v>15.1</v>
      </c>
      <c r="BC108">
        <v>93.1</v>
      </c>
      <c r="BD108">
        <v>14.7</v>
      </c>
      <c r="BE108">
        <v>13.2</v>
      </c>
      <c r="BF108">
        <v>1.6</v>
      </c>
      <c r="BG108">
        <v>10.5</v>
      </c>
      <c r="BH108">
        <v>14</v>
      </c>
      <c r="BI108">
        <v>0.4</v>
      </c>
    </row>
    <row r="109" spans="1:61" x14ac:dyDescent="0.2">
      <c r="A109">
        <v>124</v>
      </c>
      <c r="B109">
        <v>6001410300</v>
      </c>
      <c r="C109">
        <v>0.22329399999999999</v>
      </c>
      <c r="D109">
        <v>3.4211</v>
      </c>
      <c r="E109">
        <v>2.2745000000000002</v>
      </c>
      <c r="F109">
        <v>1.8660000000000001</v>
      </c>
      <c r="G109">
        <v>2.6030000000000002</v>
      </c>
      <c r="H109">
        <v>10.1647</v>
      </c>
      <c r="I109">
        <v>16.100000000000001</v>
      </c>
      <c r="J109">
        <v>14.8</v>
      </c>
      <c r="K109">
        <v>17.5</v>
      </c>
      <c r="L109">
        <v>3536</v>
      </c>
      <c r="M109">
        <v>37.746679810000003</v>
      </c>
      <c r="N109">
        <v>-122.1661407</v>
      </c>
      <c r="O109">
        <v>29.282331887425901</v>
      </c>
      <c r="P109">
        <v>2.9592332999999998E-2</v>
      </c>
      <c r="Q109">
        <v>8.6979437700000002</v>
      </c>
      <c r="R109">
        <v>29.22</v>
      </c>
      <c r="S109" s="1">
        <v>70.599582896249103</v>
      </c>
      <c r="T109">
        <v>0</v>
      </c>
      <c r="U109">
        <v>429.7770544</v>
      </c>
      <c r="V109">
        <v>226.27</v>
      </c>
      <c r="W109">
        <v>1.6</v>
      </c>
      <c r="X109">
        <v>22</v>
      </c>
      <c r="Y109">
        <v>2.5000000000000001E-2</v>
      </c>
      <c r="Z109">
        <v>0</v>
      </c>
      <c r="AA109">
        <v>0.5</v>
      </c>
      <c r="AB109">
        <v>26.1590252812546</v>
      </c>
      <c r="AC109">
        <v>3534</v>
      </c>
      <c r="AD109">
        <v>1063</v>
      </c>
      <c r="AE109">
        <v>946</v>
      </c>
      <c r="AF109">
        <v>846</v>
      </c>
      <c r="AG109">
        <v>274</v>
      </c>
      <c r="AH109">
        <v>16006</v>
      </c>
      <c r="AI109">
        <v>955</v>
      </c>
      <c r="AJ109">
        <v>203</v>
      </c>
      <c r="AK109">
        <v>978</v>
      </c>
      <c r="AL109">
        <v>355</v>
      </c>
      <c r="AM109">
        <v>239</v>
      </c>
      <c r="AN109">
        <v>3465</v>
      </c>
      <c r="AO109">
        <v>823</v>
      </c>
      <c r="AP109">
        <v>34</v>
      </c>
      <c r="AQ109">
        <v>8</v>
      </c>
      <c r="AR109">
        <v>170</v>
      </c>
      <c r="AS109">
        <v>105</v>
      </c>
      <c r="AT109">
        <v>0</v>
      </c>
      <c r="AU109">
        <v>23.9</v>
      </c>
      <c r="AV109">
        <v>15.1</v>
      </c>
      <c r="AW109">
        <v>16006</v>
      </c>
      <c r="AX109">
        <v>46.1</v>
      </c>
      <c r="AY109">
        <v>5.7</v>
      </c>
      <c r="AZ109">
        <v>27.7</v>
      </c>
      <c r="BA109">
        <v>10</v>
      </c>
      <c r="BB109">
        <v>25.3</v>
      </c>
      <c r="BC109">
        <v>98</v>
      </c>
      <c r="BD109">
        <v>25.8</v>
      </c>
      <c r="BE109">
        <v>3.2</v>
      </c>
      <c r="BF109">
        <v>0.8</v>
      </c>
      <c r="BG109">
        <v>18</v>
      </c>
      <c r="BH109">
        <v>11.1</v>
      </c>
      <c r="BI109">
        <v>0</v>
      </c>
    </row>
    <row r="110" spans="1:61" x14ac:dyDescent="0.2">
      <c r="A110">
        <v>125</v>
      </c>
      <c r="B110">
        <v>6001410400</v>
      </c>
      <c r="C110">
        <v>0.27282390000000001</v>
      </c>
      <c r="D110">
        <v>2.6755</v>
      </c>
      <c r="E110">
        <v>1.7982</v>
      </c>
      <c r="F110">
        <v>1.6480999999999999</v>
      </c>
      <c r="G110">
        <v>3.0688</v>
      </c>
      <c r="H110">
        <v>9.1905000000000001</v>
      </c>
      <c r="I110">
        <v>12.6</v>
      </c>
      <c r="J110">
        <v>11.5</v>
      </c>
      <c r="K110">
        <v>13.8</v>
      </c>
      <c r="L110">
        <v>3792</v>
      </c>
      <c r="M110">
        <v>37.740816090000003</v>
      </c>
      <c r="N110">
        <v>-122.1621741</v>
      </c>
      <c r="O110">
        <v>26.254297931804398</v>
      </c>
      <c r="P110">
        <v>2.9592332999999998E-2</v>
      </c>
      <c r="Q110">
        <v>8.6979437700000002</v>
      </c>
      <c r="R110">
        <v>29.22</v>
      </c>
      <c r="S110" s="1">
        <v>70.599582896249103</v>
      </c>
      <c r="T110">
        <v>0</v>
      </c>
      <c r="U110">
        <v>442.9156289</v>
      </c>
      <c r="V110">
        <v>212.59</v>
      </c>
      <c r="W110">
        <v>0</v>
      </c>
      <c r="X110">
        <v>42.05</v>
      </c>
      <c r="Y110">
        <v>0.15</v>
      </c>
      <c r="Z110">
        <v>0</v>
      </c>
      <c r="AA110">
        <v>0</v>
      </c>
      <c r="AB110">
        <v>26.8013429664359</v>
      </c>
      <c r="AC110">
        <v>4501</v>
      </c>
      <c r="AD110">
        <v>1409</v>
      </c>
      <c r="AE110">
        <v>1397</v>
      </c>
      <c r="AF110">
        <v>632</v>
      </c>
      <c r="AG110">
        <v>306</v>
      </c>
      <c r="AH110">
        <v>23688</v>
      </c>
      <c r="AI110">
        <v>823</v>
      </c>
      <c r="AJ110">
        <v>359</v>
      </c>
      <c r="AK110">
        <v>1015</v>
      </c>
      <c r="AL110">
        <v>470</v>
      </c>
      <c r="AM110">
        <v>138</v>
      </c>
      <c r="AN110">
        <v>4221</v>
      </c>
      <c r="AO110">
        <v>681</v>
      </c>
      <c r="AP110">
        <v>94</v>
      </c>
      <c r="AQ110">
        <v>20</v>
      </c>
      <c r="AR110">
        <v>176</v>
      </c>
      <c r="AS110">
        <v>126</v>
      </c>
      <c r="AT110">
        <v>13</v>
      </c>
      <c r="AU110">
        <v>14.1</v>
      </c>
      <c r="AV110">
        <v>12.5</v>
      </c>
      <c r="AW110">
        <v>23688</v>
      </c>
      <c r="AX110">
        <v>26.5</v>
      </c>
      <c r="AY110">
        <v>8</v>
      </c>
      <c r="AZ110">
        <v>22.6</v>
      </c>
      <c r="BA110">
        <v>10.5</v>
      </c>
      <c r="BB110">
        <v>9.9</v>
      </c>
      <c r="BC110">
        <v>93.8</v>
      </c>
      <c r="BD110">
        <v>16.5</v>
      </c>
      <c r="BE110">
        <v>6.7</v>
      </c>
      <c r="BF110">
        <v>1.4</v>
      </c>
      <c r="BG110">
        <v>12.6</v>
      </c>
      <c r="BH110">
        <v>9</v>
      </c>
      <c r="BI110">
        <v>0.3</v>
      </c>
    </row>
    <row r="111" spans="1:61" x14ac:dyDescent="0.2">
      <c r="A111">
        <v>126</v>
      </c>
      <c r="B111">
        <v>6001410500</v>
      </c>
      <c r="C111">
        <v>0.27972160000000001</v>
      </c>
      <c r="D111">
        <v>3.2784</v>
      </c>
      <c r="E111">
        <v>3.0184000000000002</v>
      </c>
      <c r="F111">
        <v>1.3986000000000001</v>
      </c>
      <c r="G111">
        <v>2.8641999999999999</v>
      </c>
      <c r="H111">
        <v>10.559699999999999</v>
      </c>
      <c r="I111">
        <v>17.100000000000001</v>
      </c>
      <c r="J111">
        <v>15.6</v>
      </c>
      <c r="K111">
        <v>18.5</v>
      </c>
      <c r="L111">
        <v>2193</v>
      </c>
      <c r="M111">
        <v>37.810019840000002</v>
      </c>
      <c r="N111">
        <v>-122.2889559</v>
      </c>
      <c r="O111">
        <v>43.754459718866499</v>
      </c>
      <c r="P111">
        <v>2.9592332999999998E-2</v>
      </c>
      <c r="Q111">
        <v>8.6979437700000002</v>
      </c>
      <c r="R111">
        <v>76.11</v>
      </c>
      <c r="S111" s="1">
        <v>70.599582896249103</v>
      </c>
      <c r="T111">
        <v>0</v>
      </c>
      <c r="U111">
        <v>334.08361380000002</v>
      </c>
      <c r="V111">
        <v>331.9</v>
      </c>
      <c r="W111">
        <v>116.1</v>
      </c>
      <c r="X111">
        <v>155.1</v>
      </c>
      <c r="Y111">
        <v>1.4350000000000001</v>
      </c>
      <c r="Z111">
        <v>10</v>
      </c>
      <c r="AA111">
        <v>5.2</v>
      </c>
      <c r="AB111">
        <v>48.9414010857558</v>
      </c>
      <c r="AC111">
        <v>2303</v>
      </c>
      <c r="AD111">
        <v>988</v>
      </c>
      <c r="AE111">
        <v>961</v>
      </c>
      <c r="AF111">
        <v>918</v>
      </c>
      <c r="AG111">
        <v>155</v>
      </c>
      <c r="AH111">
        <v>15893</v>
      </c>
      <c r="AI111">
        <v>255</v>
      </c>
      <c r="AJ111">
        <v>194</v>
      </c>
      <c r="AK111">
        <v>695</v>
      </c>
      <c r="AL111">
        <v>425</v>
      </c>
      <c r="AM111">
        <v>293</v>
      </c>
      <c r="AN111">
        <v>2175</v>
      </c>
      <c r="AO111">
        <v>148</v>
      </c>
      <c r="AP111">
        <v>411</v>
      </c>
      <c r="AQ111">
        <v>0</v>
      </c>
      <c r="AR111">
        <v>71</v>
      </c>
      <c r="AS111">
        <v>299</v>
      </c>
      <c r="AT111">
        <v>5</v>
      </c>
      <c r="AU111">
        <v>39.9</v>
      </c>
      <c r="AV111">
        <v>15.5</v>
      </c>
      <c r="AW111">
        <v>15893</v>
      </c>
      <c r="AX111">
        <v>17.600000000000001</v>
      </c>
      <c r="AY111">
        <v>8.4</v>
      </c>
      <c r="AZ111">
        <v>30.2</v>
      </c>
      <c r="BA111">
        <v>18.5</v>
      </c>
      <c r="BB111">
        <v>30.5</v>
      </c>
      <c r="BC111">
        <v>94.4</v>
      </c>
      <c r="BD111">
        <v>7.2</v>
      </c>
      <c r="BE111">
        <v>41.6</v>
      </c>
      <c r="BF111">
        <v>0</v>
      </c>
      <c r="BG111">
        <v>7.4</v>
      </c>
      <c r="BH111">
        <v>31.1</v>
      </c>
      <c r="BI111">
        <v>0.2</v>
      </c>
    </row>
    <row r="112" spans="1:61" x14ac:dyDescent="0.2">
      <c r="A112">
        <v>133</v>
      </c>
      <c r="B112">
        <v>6001421100</v>
      </c>
      <c r="C112">
        <v>0.28784290000000001</v>
      </c>
      <c r="D112">
        <v>0.2442</v>
      </c>
      <c r="E112">
        <v>1.9622999999999999</v>
      </c>
      <c r="F112">
        <v>0.1207</v>
      </c>
      <c r="G112">
        <v>0.80110000000000003</v>
      </c>
      <c r="H112">
        <v>3.1284000000000001</v>
      </c>
      <c r="I112">
        <v>8.1999999999999993</v>
      </c>
      <c r="J112">
        <v>7.2</v>
      </c>
      <c r="K112">
        <v>9.4</v>
      </c>
      <c r="L112">
        <v>1992</v>
      </c>
      <c r="M112">
        <v>37.899434120000002</v>
      </c>
      <c r="N112">
        <v>-122.26619289999999</v>
      </c>
      <c r="O112">
        <v>1.4731442983337</v>
      </c>
      <c r="P112">
        <v>2.9592332999999998E-2</v>
      </c>
      <c r="Q112">
        <v>8.6979437700000002</v>
      </c>
      <c r="R112">
        <v>13.01</v>
      </c>
      <c r="S112" s="1">
        <v>70.599582896249103</v>
      </c>
      <c r="T112">
        <v>0</v>
      </c>
      <c r="U112">
        <v>620.27303180000001</v>
      </c>
      <c r="V112">
        <v>264.93</v>
      </c>
      <c r="W112">
        <v>0</v>
      </c>
      <c r="X112">
        <v>0</v>
      </c>
      <c r="Y112">
        <v>0</v>
      </c>
      <c r="Z112">
        <v>2</v>
      </c>
      <c r="AA112">
        <v>0</v>
      </c>
      <c r="AB112">
        <v>15.7884991051219</v>
      </c>
      <c r="AC112">
        <v>2123</v>
      </c>
      <c r="AD112">
        <v>891</v>
      </c>
      <c r="AE112">
        <v>860</v>
      </c>
      <c r="AF112">
        <v>52</v>
      </c>
      <c r="AG112">
        <v>42</v>
      </c>
      <c r="AH112">
        <v>78664</v>
      </c>
      <c r="AI112">
        <v>43</v>
      </c>
      <c r="AJ112">
        <v>712</v>
      </c>
      <c r="AK112">
        <v>355</v>
      </c>
      <c r="AL112">
        <v>246</v>
      </c>
      <c r="AM112">
        <v>31</v>
      </c>
      <c r="AN112">
        <v>484</v>
      </c>
      <c r="AO112">
        <v>4</v>
      </c>
      <c r="AP112">
        <v>8</v>
      </c>
      <c r="AQ112">
        <v>0</v>
      </c>
      <c r="AR112">
        <v>8</v>
      </c>
      <c r="AS112">
        <v>39</v>
      </c>
      <c r="AT112">
        <v>0</v>
      </c>
      <c r="AU112">
        <v>2.4</v>
      </c>
      <c r="AV112">
        <v>4.0999999999999996</v>
      </c>
      <c r="AW112">
        <v>78664</v>
      </c>
      <c r="AX112">
        <v>2.5</v>
      </c>
      <c r="AY112">
        <v>33.5</v>
      </c>
      <c r="AZ112">
        <v>16.7</v>
      </c>
      <c r="BA112">
        <v>11.6</v>
      </c>
      <c r="BB112">
        <v>3.6</v>
      </c>
      <c r="BC112">
        <v>22.8</v>
      </c>
      <c r="BD112">
        <v>0.2</v>
      </c>
      <c r="BE112">
        <v>0.9</v>
      </c>
      <c r="BF112">
        <v>0</v>
      </c>
      <c r="BG112">
        <v>0.9</v>
      </c>
      <c r="BH112">
        <v>4.5</v>
      </c>
      <c r="BI112">
        <v>0</v>
      </c>
    </row>
    <row r="113" spans="1:61" x14ac:dyDescent="0.2">
      <c r="A113">
        <v>134</v>
      </c>
      <c r="B113">
        <v>6001421200</v>
      </c>
      <c r="C113">
        <v>0.5228389</v>
      </c>
      <c r="D113">
        <v>0.35310000000000002</v>
      </c>
      <c r="E113">
        <v>1.5212000000000001</v>
      </c>
      <c r="F113">
        <v>0.222</v>
      </c>
      <c r="G113">
        <v>0.37080000000000002</v>
      </c>
      <c r="H113">
        <v>2.4670999999999998</v>
      </c>
      <c r="I113">
        <v>7.7</v>
      </c>
      <c r="J113">
        <v>6.9</v>
      </c>
      <c r="K113">
        <v>8.8000000000000007</v>
      </c>
      <c r="L113">
        <v>3563</v>
      </c>
      <c r="M113">
        <v>37.89733889</v>
      </c>
      <c r="N113">
        <v>-122.2747444</v>
      </c>
      <c r="O113">
        <v>1.75053842613463</v>
      </c>
      <c r="P113">
        <v>2.9592332999999998E-2</v>
      </c>
      <c r="Q113">
        <v>8.6979437700000002</v>
      </c>
      <c r="R113">
        <v>15.475564820000001</v>
      </c>
      <c r="S113" s="1">
        <v>70.599582896249103</v>
      </c>
      <c r="T113">
        <v>0</v>
      </c>
      <c r="U113">
        <v>623.12260149999997</v>
      </c>
      <c r="V113">
        <v>284.81</v>
      </c>
      <c r="W113">
        <v>0</v>
      </c>
      <c r="X113">
        <v>0.3</v>
      </c>
      <c r="Y113">
        <v>0</v>
      </c>
      <c r="Z113">
        <v>3</v>
      </c>
      <c r="AA113">
        <v>0</v>
      </c>
      <c r="AB113">
        <v>17.641667898288802</v>
      </c>
      <c r="AC113">
        <v>3643</v>
      </c>
      <c r="AD113">
        <v>1548</v>
      </c>
      <c r="AE113">
        <v>1521</v>
      </c>
      <c r="AF113">
        <v>164</v>
      </c>
      <c r="AG113">
        <v>93</v>
      </c>
      <c r="AH113">
        <v>83746</v>
      </c>
      <c r="AI113">
        <v>33</v>
      </c>
      <c r="AJ113">
        <v>1058</v>
      </c>
      <c r="AK113">
        <v>645</v>
      </c>
      <c r="AL113">
        <v>277</v>
      </c>
      <c r="AM113">
        <v>43</v>
      </c>
      <c r="AN113">
        <v>800</v>
      </c>
      <c r="AO113">
        <v>49</v>
      </c>
      <c r="AP113">
        <v>0</v>
      </c>
      <c r="AQ113">
        <v>0</v>
      </c>
      <c r="AR113">
        <v>0</v>
      </c>
      <c r="AS113">
        <v>57</v>
      </c>
      <c r="AT113">
        <v>0</v>
      </c>
      <c r="AU113">
        <v>4.5</v>
      </c>
      <c r="AV113">
        <v>5.0999999999999996</v>
      </c>
      <c r="AW113">
        <v>83746</v>
      </c>
      <c r="AX113">
        <v>1.2</v>
      </c>
      <c r="AY113">
        <v>29</v>
      </c>
      <c r="AZ113">
        <v>17.7</v>
      </c>
      <c r="BA113">
        <v>7.6</v>
      </c>
      <c r="BB113">
        <v>2.8</v>
      </c>
      <c r="BC113">
        <v>22</v>
      </c>
      <c r="BD113">
        <v>1.4</v>
      </c>
      <c r="BE113">
        <v>0</v>
      </c>
      <c r="BF113">
        <v>0</v>
      </c>
      <c r="BG113">
        <v>0</v>
      </c>
      <c r="BH113">
        <v>3.7</v>
      </c>
      <c r="BI113">
        <v>0</v>
      </c>
    </row>
    <row r="114" spans="1:61" x14ac:dyDescent="0.2">
      <c r="A114">
        <v>135</v>
      </c>
      <c r="B114">
        <v>6001421300</v>
      </c>
      <c r="C114">
        <v>0.42727749999999998</v>
      </c>
      <c r="D114">
        <v>0.18509999999999999</v>
      </c>
      <c r="E114">
        <v>1.7447999999999999</v>
      </c>
      <c r="F114">
        <v>0.1177</v>
      </c>
      <c r="G114">
        <v>0.96460000000000001</v>
      </c>
      <c r="H114">
        <v>3.0121000000000002</v>
      </c>
      <c r="I114">
        <v>7.9</v>
      </c>
      <c r="J114">
        <v>7.1</v>
      </c>
      <c r="K114">
        <v>8.9</v>
      </c>
      <c r="L114">
        <v>3844</v>
      </c>
      <c r="M114">
        <v>37.891109559999997</v>
      </c>
      <c r="N114">
        <v>-122.2813665</v>
      </c>
      <c r="O114">
        <v>3.8994106841625098</v>
      </c>
      <c r="P114">
        <v>2.9592332999999998E-2</v>
      </c>
      <c r="Q114">
        <v>8.6979437700000002</v>
      </c>
      <c r="R114">
        <v>28.077771129999999</v>
      </c>
      <c r="S114" s="1">
        <v>70.599582896249103</v>
      </c>
      <c r="T114">
        <v>0</v>
      </c>
      <c r="U114">
        <v>629.98838539999997</v>
      </c>
      <c r="V114">
        <v>306.49</v>
      </c>
      <c r="W114">
        <v>0.2</v>
      </c>
      <c r="X114">
        <v>2.75</v>
      </c>
      <c r="Y114">
        <v>0.25</v>
      </c>
      <c r="Z114">
        <v>12</v>
      </c>
      <c r="AA114">
        <v>0</v>
      </c>
      <c r="AB114">
        <v>29.9575019314311</v>
      </c>
      <c r="AC114">
        <v>3942</v>
      </c>
      <c r="AD114">
        <v>1763</v>
      </c>
      <c r="AE114">
        <v>1638</v>
      </c>
      <c r="AF114">
        <v>156</v>
      </c>
      <c r="AG114">
        <v>53</v>
      </c>
      <c r="AH114">
        <v>69939</v>
      </c>
      <c r="AI114">
        <v>35</v>
      </c>
      <c r="AJ114">
        <v>1043</v>
      </c>
      <c r="AK114">
        <v>685</v>
      </c>
      <c r="AL114">
        <v>406</v>
      </c>
      <c r="AM114">
        <v>35</v>
      </c>
      <c r="AN114">
        <v>871</v>
      </c>
      <c r="AO114">
        <v>9</v>
      </c>
      <c r="AP114">
        <v>138</v>
      </c>
      <c r="AQ114">
        <v>0</v>
      </c>
      <c r="AR114">
        <v>0</v>
      </c>
      <c r="AS114">
        <v>78</v>
      </c>
      <c r="AT114">
        <v>0</v>
      </c>
      <c r="AU114">
        <v>4</v>
      </c>
      <c r="AV114">
        <v>2.4</v>
      </c>
      <c r="AW114">
        <v>69939</v>
      </c>
      <c r="AX114">
        <v>1.1000000000000001</v>
      </c>
      <c r="AY114">
        <v>26.5</v>
      </c>
      <c r="AZ114">
        <v>17.399999999999999</v>
      </c>
      <c r="BA114">
        <v>10.3</v>
      </c>
      <c r="BB114">
        <v>2.1</v>
      </c>
      <c r="BC114">
        <v>22.1</v>
      </c>
      <c r="BD114">
        <v>0.2</v>
      </c>
      <c r="BE114">
        <v>7.8</v>
      </c>
      <c r="BF114">
        <v>0</v>
      </c>
      <c r="BG114">
        <v>0</v>
      </c>
      <c r="BH114">
        <v>4.8</v>
      </c>
      <c r="BI114">
        <v>0</v>
      </c>
    </row>
    <row r="115" spans="1:61" x14ac:dyDescent="0.2">
      <c r="A115">
        <v>136</v>
      </c>
      <c r="B115">
        <v>6001421400</v>
      </c>
      <c r="C115">
        <v>0.18331349999999999</v>
      </c>
      <c r="D115">
        <v>0.39360000000000001</v>
      </c>
      <c r="E115">
        <v>2.3062999999999998</v>
      </c>
      <c r="F115">
        <v>0.30669999999999997</v>
      </c>
      <c r="G115">
        <v>1.1207</v>
      </c>
      <c r="H115">
        <v>4.1273999999999997</v>
      </c>
      <c r="I115">
        <v>7.8</v>
      </c>
      <c r="J115">
        <v>6.9</v>
      </c>
      <c r="K115">
        <v>8.9</v>
      </c>
      <c r="L115">
        <v>1593</v>
      </c>
      <c r="M115">
        <v>37.888340890000002</v>
      </c>
      <c r="N115">
        <v>-122.2709219</v>
      </c>
      <c r="O115">
        <v>3.1139778432395899</v>
      </c>
      <c r="P115">
        <v>2.9592332999999998E-2</v>
      </c>
      <c r="Q115">
        <v>8.6979437700000002</v>
      </c>
      <c r="R115">
        <v>13.01</v>
      </c>
      <c r="S115" s="1">
        <v>70.599582896249103</v>
      </c>
      <c r="T115">
        <v>0</v>
      </c>
      <c r="U115">
        <v>609.73731020000002</v>
      </c>
      <c r="V115">
        <v>292.48</v>
      </c>
      <c r="W115">
        <v>0.2</v>
      </c>
      <c r="X115">
        <v>3.5</v>
      </c>
      <c r="Y115">
        <v>0.05</v>
      </c>
      <c r="Z115">
        <v>2</v>
      </c>
      <c r="AA115">
        <v>0</v>
      </c>
      <c r="AB115">
        <v>19.430353831721799</v>
      </c>
      <c r="AC115">
        <v>1690</v>
      </c>
      <c r="AD115">
        <v>703</v>
      </c>
      <c r="AE115">
        <v>650</v>
      </c>
      <c r="AF115">
        <v>65</v>
      </c>
      <c r="AG115">
        <v>52</v>
      </c>
      <c r="AH115">
        <v>82766</v>
      </c>
      <c r="AI115">
        <v>17</v>
      </c>
      <c r="AJ115">
        <v>475</v>
      </c>
      <c r="AK115">
        <v>329</v>
      </c>
      <c r="AL115">
        <v>188</v>
      </c>
      <c r="AM115">
        <v>50</v>
      </c>
      <c r="AN115">
        <v>431</v>
      </c>
      <c r="AO115">
        <v>32</v>
      </c>
      <c r="AP115">
        <v>0</v>
      </c>
      <c r="AQ115">
        <v>3</v>
      </c>
      <c r="AR115">
        <v>5</v>
      </c>
      <c r="AS115">
        <v>30</v>
      </c>
      <c r="AT115">
        <v>0</v>
      </c>
      <c r="AU115">
        <v>3.8</v>
      </c>
      <c r="AV115">
        <v>5.8</v>
      </c>
      <c r="AW115">
        <v>82766</v>
      </c>
      <c r="AX115">
        <v>1.3</v>
      </c>
      <c r="AY115">
        <v>28.1</v>
      </c>
      <c r="AZ115">
        <v>19.5</v>
      </c>
      <c r="BA115">
        <v>11.1</v>
      </c>
      <c r="BB115">
        <v>7.7</v>
      </c>
      <c r="BC115">
        <v>25.5</v>
      </c>
      <c r="BD115">
        <v>1.9</v>
      </c>
      <c r="BE115">
        <v>0</v>
      </c>
      <c r="BF115">
        <v>0.4</v>
      </c>
      <c r="BG115">
        <v>0.8</v>
      </c>
      <c r="BH115">
        <v>4.5999999999999996</v>
      </c>
      <c r="BI115">
        <v>0</v>
      </c>
    </row>
    <row r="116" spans="1:61" x14ac:dyDescent="0.2">
      <c r="A116">
        <v>137</v>
      </c>
      <c r="B116">
        <v>6001421500</v>
      </c>
      <c r="C116">
        <v>0.61416470000000001</v>
      </c>
      <c r="D116">
        <v>0.18629999999999999</v>
      </c>
      <c r="E116">
        <v>1.4834000000000001</v>
      </c>
      <c r="F116">
        <v>9.0899999999999995E-2</v>
      </c>
      <c r="G116">
        <v>1.1871</v>
      </c>
      <c r="H116">
        <v>2.9477000000000002</v>
      </c>
      <c r="I116">
        <v>7.5</v>
      </c>
      <c r="J116">
        <v>6.7</v>
      </c>
      <c r="K116">
        <v>8.6</v>
      </c>
      <c r="L116">
        <v>3640</v>
      </c>
      <c r="M116">
        <v>37.891722999999999</v>
      </c>
      <c r="N116">
        <v>-122.259435</v>
      </c>
      <c r="O116">
        <v>4.6217306316005304</v>
      </c>
      <c r="P116">
        <v>2.9592332999999998E-2</v>
      </c>
      <c r="Q116">
        <v>8.6979437700000002</v>
      </c>
      <c r="R116">
        <v>13.01</v>
      </c>
      <c r="S116" s="1">
        <v>70.599582896249103</v>
      </c>
      <c r="T116">
        <v>0</v>
      </c>
      <c r="U116">
        <v>586.89511909999999</v>
      </c>
      <c r="V116">
        <v>210.44</v>
      </c>
      <c r="W116">
        <v>0.2</v>
      </c>
      <c r="X116">
        <v>0.75</v>
      </c>
      <c r="Y116">
        <v>1.5</v>
      </c>
      <c r="Z116">
        <v>1</v>
      </c>
      <c r="AA116">
        <v>0</v>
      </c>
      <c r="AB116">
        <v>20.902789373991201</v>
      </c>
      <c r="AC116">
        <v>3827</v>
      </c>
      <c r="AD116">
        <v>1678</v>
      </c>
      <c r="AE116">
        <v>1579</v>
      </c>
      <c r="AF116">
        <v>94</v>
      </c>
      <c r="AG116">
        <v>83</v>
      </c>
      <c r="AH116">
        <v>95930</v>
      </c>
      <c r="AI116">
        <v>43</v>
      </c>
      <c r="AJ116">
        <v>980</v>
      </c>
      <c r="AK116">
        <v>762</v>
      </c>
      <c r="AL116">
        <v>229</v>
      </c>
      <c r="AM116">
        <v>46</v>
      </c>
      <c r="AN116">
        <v>703</v>
      </c>
      <c r="AO116">
        <v>10</v>
      </c>
      <c r="AP116">
        <v>10</v>
      </c>
      <c r="AQ116">
        <v>0</v>
      </c>
      <c r="AR116">
        <v>11</v>
      </c>
      <c r="AS116">
        <v>37</v>
      </c>
      <c r="AT116">
        <v>28</v>
      </c>
      <c r="AU116">
        <v>2.5</v>
      </c>
      <c r="AV116">
        <v>4.0999999999999996</v>
      </c>
      <c r="AW116">
        <v>95930</v>
      </c>
      <c r="AX116">
        <v>1.5</v>
      </c>
      <c r="AY116">
        <v>25.6</v>
      </c>
      <c r="AZ116">
        <v>19.899999999999999</v>
      </c>
      <c r="BA116">
        <v>6</v>
      </c>
      <c r="BB116">
        <v>2.9</v>
      </c>
      <c r="BC116">
        <v>18.399999999999999</v>
      </c>
      <c r="BD116">
        <v>0.3</v>
      </c>
      <c r="BE116">
        <v>0.6</v>
      </c>
      <c r="BF116">
        <v>0</v>
      </c>
      <c r="BG116">
        <v>0.7</v>
      </c>
      <c r="BH116">
        <v>2.2999999999999998</v>
      </c>
      <c r="BI116">
        <v>0.7</v>
      </c>
    </row>
    <row r="117" spans="1:61" x14ac:dyDescent="0.2">
      <c r="A117">
        <v>138</v>
      </c>
      <c r="B117">
        <v>6001421600</v>
      </c>
      <c r="C117">
        <v>0.51485579999999997</v>
      </c>
      <c r="D117">
        <v>0.46039999999999998</v>
      </c>
      <c r="E117">
        <v>1.7369000000000001</v>
      </c>
      <c r="F117">
        <v>0.2046</v>
      </c>
      <c r="G117">
        <v>1.1922999999999999</v>
      </c>
      <c r="H117">
        <v>3.5941999999999998</v>
      </c>
      <c r="I117">
        <v>7.7</v>
      </c>
      <c r="J117">
        <v>7</v>
      </c>
      <c r="K117">
        <v>8.5</v>
      </c>
      <c r="L117">
        <v>3558</v>
      </c>
      <c r="M117">
        <v>37.883956650000002</v>
      </c>
      <c r="N117">
        <v>-122.2559828</v>
      </c>
      <c r="O117">
        <v>2.0387325464610302</v>
      </c>
      <c r="P117">
        <v>2.9592332999999998E-2</v>
      </c>
      <c r="Q117">
        <v>8.6979437700000002</v>
      </c>
      <c r="R117">
        <v>13.01</v>
      </c>
      <c r="S117" s="1">
        <v>70.599582896249103</v>
      </c>
      <c r="T117">
        <v>0</v>
      </c>
      <c r="U117">
        <v>547.82884390000004</v>
      </c>
      <c r="V117">
        <v>84.78</v>
      </c>
      <c r="W117">
        <v>6.2</v>
      </c>
      <c r="X117">
        <v>3.3</v>
      </c>
      <c r="Y117">
        <v>6.05</v>
      </c>
      <c r="Z117">
        <v>2</v>
      </c>
      <c r="AA117">
        <v>0</v>
      </c>
      <c r="AB117">
        <v>26.072868063667102</v>
      </c>
      <c r="AC117">
        <v>3510</v>
      </c>
      <c r="AD117">
        <v>1715</v>
      </c>
      <c r="AE117">
        <v>1583</v>
      </c>
      <c r="AF117">
        <v>302</v>
      </c>
      <c r="AG117">
        <v>80</v>
      </c>
      <c r="AH117">
        <v>88560</v>
      </c>
      <c r="AI117">
        <v>26</v>
      </c>
      <c r="AJ117">
        <v>1028</v>
      </c>
      <c r="AK117">
        <v>483</v>
      </c>
      <c r="AL117">
        <v>325</v>
      </c>
      <c r="AM117">
        <v>79</v>
      </c>
      <c r="AN117">
        <v>933</v>
      </c>
      <c r="AO117">
        <v>24</v>
      </c>
      <c r="AP117">
        <v>33</v>
      </c>
      <c r="AQ117">
        <v>0</v>
      </c>
      <c r="AR117">
        <v>17</v>
      </c>
      <c r="AS117">
        <v>43</v>
      </c>
      <c r="AT117">
        <v>11</v>
      </c>
      <c r="AU117">
        <v>8.6</v>
      </c>
      <c r="AV117">
        <v>4.2</v>
      </c>
      <c r="AW117">
        <v>88560</v>
      </c>
      <c r="AX117">
        <v>0.9</v>
      </c>
      <c r="AY117">
        <v>29.3</v>
      </c>
      <c r="AZ117">
        <v>13.8</v>
      </c>
      <c r="BA117">
        <v>9.3000000000000007</v>
      </c>
      <c r="BB117">
        <v>5</v>
      </c>
      <c r="BC117">
        <v>26.6</v>
      </c>
      <c r="BD117">
        <v>0.7</v>
      </c>
      <c r="BE117">
        <v>1.9</v>
      </c>
      <c r="BF117">
        <v>0</v>
      </c>
      <c r="BG117">
        <v>1.1000000000000001</v>
      </c>
      <c r="BH117">
        <v>2.7</v>
      </c>
      <c r="BI117">
        <v>0.3</v>
      </c>
    </row>
    <row r="118" spans="1:61" x14ac:dyDescent="0.2">
      <c r="A118">
        <v>139</v>
      </c>
      <c r="B118">
        <v>6001421700</v>
      </c>
      <c r="C118">
        <v>0.2215538</v>
      </c>
      <c r="D118">
        <v>0.84370000000000001</v>
      </c>
      <c r="E118">
        <v>1.2789999999999999</v>
      </c>
      <c r="F118">
        <v>0.37519999999999998</v>
      </c>
      <c r="G118">
        <v>3.3832</v>
      </c>
      <c r="H118">
        <v>5.8810000000000002</v>
      </c>
      <c r="I118">
        <v>7.2</v>
      </c>
      <c r="J118">
        <v>6.5</v>
      </c>
      <c r="K118">
        <v>8.1</v>
      </c>
      <c r="L118">
        <v>3198</v>
      </c>
      <c r="M118">
        <v>37.881939809999999</v>
      </c>
      <c r="N118">
        <v>-122.2701843</v>
      </c>
      <c r="O118">
        <v>6.2784549015076401</v>
      </c>
      <c r="P118">
        <v>2.9592332999999998E-2</v>
      </c>
      <c r="Q118">
        <v>8.6979437700000002</v>
      </c>
      <c r="R118">
        <v>13.01</v>
      </c>
      <c r="S118" s="1">
        <v>70.599582896249103</v>
      </c>
      <c r="T118">
        <v>0</v>
      </c>
      <c r="U118">
        <v>592.3729601</v>
      </c>
      <c r="V118">
        <v>372.17</v>
      </c>
      <c r="W118">
        <v>2.7</v>
      </c>
      <c r="X118">
        <v>6.05</v>
      </c>
      <c r="Y118">
        <v>0.77500000000000002</v>
      </c>
      <c r="Z118">
        <v>2</v>
      </c>
      <c r="AA118">
        <v>0</v>
      </c>
      <c r="AB118">
        <v>26.643347472979102</v>
      </c>
      <c r="AC118">
        <v>3611</v>
      </c>
      <c r="AD118">
        <v>1683</v>
      </c>
      <c r="AE118">
        <v>1605</v>
      </c>
      <c r="AF118">
        <v>368</v>
      </c>
      <c r="AG118">
        <v>121</v>
      </c>
      <c r="AH118">
        <v>47484</v>
      </c>
      <c r="AI118">
        <v>41</v>
      </c>
      <c r="AJ118">
        <v>601</v>
      </c>
      <c r="AK118">
        <v>442</v>
      </c>
      <c r="AL118">
        <v>325</v>
      </c>
      <c r="AM118">
        <v>40</v>
      </c>
      <c r="AN118">
        <v>1251</v>
      </c>
      <c r="AO118">
        <v>55</v>
      </c>
      <c r="AP118">
        <v>486</v>
      </c>
      <c r="AQ118">
        <v>15</v>
      </c>
      <c r="AR118">
        <v>41</v>
      </c>
      <c r="AS118">
        <v>256</v>
      </c>
      <c r="AT118">
        <v>43</v>
      </c>
      <c r="AU118">
        <v>10.199999999999999</v>
      </c>
      <c r="AV118">
        <v>5.7</v>
      </c>
      <c r="AW118">
        <v>47484</v>
      </c>
      <c r="AX118">
        <v>1.5</v>
      </c>
      <c r="AY118">
        <v>16.600000000000001</v>
      </c>
      <c r="AZ118">
        <v>12.2</v>
      </c>
      <c r="BA118">
        <v>9</v>
      </c>
      <c r="BB118">
        <v>2.5</v>
      </c>
      <c r="BC118">
        <v>34.6</v>
      </c>
      <c r="BD118">
        <v>1.6</v>
      </c>
      <c r="BE118">
        <v>28.9</v>
      </c>
      <c r="BF118">
        <v>0.9</v>
      </c>
      <c r="BG118">
        <v>2.6</v>
      </c>
      <c r="BH118">
        <v>16</v>
      </c>
      <c r="BI118">
        <v>1.2</v>
      </c>
    </row>
    <row r="119" spans="1:61" x14ac:dyDescent="0.2">
      <c r="A119">
        <v>140</v>
      </c>
      <c r="B119">
        <v>6001421800</v>
      </c>
      <c r="C119">
        <v>0.20404600000000001</v>
      </c>
      <c r="D119">
        <v>0.39810000000000001</v>
      </c>
      <c r="E119">
        <v>1.6519999999999999</v>
      </c>
      <c r="F119">
        <v>0.44240000000000002</v>
      </c>
      <c r="G119">
        <v>1.7542</v>
      </c>
      <c r="H119">
        <v>4.2466999999999997</v>
      </c>
      <c r="I119">
        <v>7.5</v>
      </c>
      <c r="J119">
        <v>6.7</v>
      </c>
      <c r="K119">
        <v>8.5</v>
      </c>
      <c r="L119">
        <v>2007</v>
      </c>
      <c r="M119">
        <v>37.880285430000001</v>
      </c>
      <c r="N119">
        <v>-122.27820060000001</v>
      </c>
      <c r="O119">
        <v>8.1368626369068497</v>
      </c>
      <c r="P119">
        <v>2.9592332999999998E-2</v>
      </c>
      <c r="Q119">
        <v>8.6979437700000002</v>
      </c>
      <c r="R119">
        <v>21.75194376</v>
      </c>
      <c r="S119" s="1">
        <v>70.599582896249103</v>
      </c>
      <c r="T119">
        <v>0</v>
      </c>
      <c r="U119">
        <v>632.83063360000006</v>
      </c>
      <c r="V119">
        <v>373.84</v>
      </c>
      <c r="W119">
        <v>1</v>
      </c>
      <c r="X119">
        <v>4.55</v>
      </c>
      <c r="Y119">
        <v>0.5</v>
      </c>
      <c r="Z119">
        <v>2</v>
      </c>
      <c r="AA119">
        <v>0</v>
      </c>
      <c r="AB119">
        <v>27.524070111474099</v>
      </c>
      <c r="AC119">
        <v>2130</v>
      </c>
      <c r="AD119">
        <v>950</v>
      </c>
      <c r="AE119">
        <v>938</v>
      </c>
      <c r="AF119">
        <v>93</v>
      </c>
      <c r="AG119">
        <v>46</v>
      </c>
      <c r="AH119">
        <v>61179</v>
      </c>
      <c r="AI119">
        <v>55</v>
      </c>
      <c r="AJ119">
        <v>463</v>
      </c>
      <c r="AK119">
        <v>370</v>
      </c>
      <c r="AL119">
        <v>206</v>
      </c>
      <c r="AM119">
        <v>26</v>
      </c>
      <c r="AN119">
        <v>562</v>
      </c>
      <c r="AO119">
        <v>73</v>
      </c>
      <c r="AP119">
        <v>18</v>
      </c>
      <c r="AQ119">
        <v>0</v>
      </c>
      <c r="AR119">
        <v>0</v>
      </c>
      <c r="AS119">
        <v>110</v>
      </c>
      <c r="AT119">
        <v>16</v>
      </c>
      <c r="AU119">
        <v>4.4000000000000004</v>
      </c>
      <c r="AV119">
        <v>4</v>
      </c>
      <c r="AW119">
        <v>61179</v>
      </c>
      <c r="AX119">
        <v>3.2</v>
      </c>
      <c r="AY119">
        <v>21.7</v>
      </c>
      <c r="AZ119">
        <v>17.399999999999999</v>
      </c>
      <c r="BA119">
        <v>9.6999999999999993</v>
      </c>
      <c r="BB119">
        <v>2.8</v>
      </c>
      <c r="BC119">
        <v>26.4</v>
      </c>
      <c r="BD119">
        <v>3.6</v>
      </c>
      <c r="BE119">
        <v>1.9</v>
      </c>
      <c r="BF119">
        <v>0</v>
      </c>
      <c r="BG119">
        <v>0</v>
      </c>
      <c r="BH119">
        <v>11.7</v>
      </c>
      <c r="BI119">
        <v>0.8</v>
      </c>
    </row>
    <row r="120" spans="1:61" x14ac:dyDescent="0.2">
      <c r="A120">
        <v>141</v>
      </c>
      <c r="B120">
        <v>6001421900</v>
      </c>
      <c r="C120">
        <v>0.33015620000000001</v>
      </c>
      <c r="D120">
        <v>0.9153</v>
      </c>
      <c r="E120">
        <v>1.659</v>
      </c>
      <c r="F120">
        <v>0.3881</v>
      </c>
      <c r="G120">
        <v>1.9557</v>
      </c>
      <c r="H120">
        <v>4.9181999999999997</v>
      </c>
      <c r="I120">
        <v>8.1</v>
      </c>
      <c r="J120">
        <v>7.5</v>
      </c>
      <c r="K120">
        <v>8.8000000000000007</v>
      </c>
      <c r="L120">
        <v>3632</v>
      </c>
      <c r="M120">
        <v>37.879479869999997</v>
      </c>
      <c r="N120">
        <v>-122.28964430000001</v>
      </c>
      <c r="O120">
        <v>11.4776547163892</v>
      </c>
      <c r="P120">
        <v>2.9592332999999998E-2</v>
      </c>
      <c r="Q120">
        <v>8.6979437700000002</v>
      </c>
      <c r="R120">
        <v>30.94</v>
      </c>
      <c r="S120" s="1">
        <v>70.599582896249103</v>
      </c>
      <c r="T120">
        <v>0</v>
      </c>
      <c r="U120">
        <v>893.28457379999998</v>
      </c>
      <c r="V120">
        <v>379.24</v>
      </c>
      <c r="W120">
        <v>3.6</v>
      </c>
      <c r="X120">
        <v>40.299999999999997</v>
      </c>
      <c r="Y120">
        <v>0.51</v>
      </c>
      <c r="Z120">
        <v>12</v>
      </c>
      <c r="AA120">
        <v>0.5</v>
      </c>
      <c r="AB120">
        <v>40.561027310485301</v>
      </c>
      <c r="AC120">
        <v>3878</v>
      </c>
      <c r="AD120">
        <v>1828</v>
      </c>
      <c r="AE120">
        <v>1711</v>
      </c>
      <c r="AF120">
        <v>334</v>
      </c>
      <c r="AG120">
        <v>173</v>
      </c>
      <c r="AH120">
        <v>50685</v>
      </c>
      <c r="AI120">
        <v>32</v>
      </c>
      <c r="AJ120">
        <v>613</v>
      </c>
      <c r="AK120">
        <v>772</v>
      </c>
      <c r="AL120">
        <v>276</v>
      </c>
      <c r="AM120">
        <v>134</v>
      </c>
      <c r="AN120">
        <v>1248</v>
      </c>
      <c r="AO120">
        <v>72</v>
      </c>
      <c r="AP120">
        <v>138</v>
      </c>
      <c r="AQ120">
        <v>0</v>
      </c>
      <c r="AR120">
        <v>64</v>
      </c>
      <c r="AS120">
        <v>127</v>
      </c>
      <c r="AT120">
        <v>10</v>
      </c>
      <c r="AU120">
        <v>8.6</v>
      </c>
      <c r="AV120">
        <v>7.5</v>
      </c>
      <c r="AW120">
        <v>50685</v>
      </c>
      <c r="AX120">
        <v>1.1000000000000001</v>
      </c>
      <c r="AY120">
        <v>15.8</v>
      </c>
      <c r="AZ120">
        <v>19.899999999999999</v>
      </c>
      <c r="BA120">
        <v>7.1</v>
      </c>
      <c r="BB120">
        <v>7.8</v>
      </c>
      <c r="BC120">
        <v>32.200000000000003</v>
      </c>
      <c r="BD120">
        <v>2.1</v>
      </c>
      <c r="BE120">
        <v>7.5</v>
      </c>
      <c r="BF120">
        <v>0</v>
      </c>
      <c r="BG120">
        <v>3.7</v>
      </c>
      <c r="BH120">
        <v>7.4</v>
      </c>
      <c r="BI120">
        <v>0.3</v>
      </c>
    </row>
    <row r="121" spans="1:61" x14ac:dyDescent="0.2">
      <c r="A121">
        <v>7253</v>
      </c>
      <c r="B121">
        <v>6001422000</v>
      </c>
      <c r="C121">
        <v>1.7367868</v>
      </c>
      <c r="D121">
        <v>2.2907000000000002</v>
      </c>
      <c r="E121">
        <v>2.2848000000000002</v>
      </c>
      <c r="F121">
        <v>0.41770000000000002</v>
      </c>
      <c r="G121">
        <v>3.2145000000000001</v>
      </c>
      <c r="H121">
        <v>8.2078000000000007</v>
      </c>
      <c r="I121">
        <v>11.4</v>
      </c>
      <c r="J121">
        <v>10.3</v>
      </c>
      <c r="K121">
        <v>12.7</v>
      </c>
      <c r="L121">
        <v>1756</v>
      </c>
      <c r="M121">
        <v>37.864336530000003</v>
      </c>
      <c r="N121">
        <v>-122.3103315</v>
      </c>
      <c r="O121">
        <v>39.951506626614702</v>
      </c>
      <c r="P121">
        <v>2.9592332999999998E-2</v>
      </c>
      <c r="Q121">
        <v>8.6979437700000002</v>
      </c>
      <c r="R121">
        <v>32.516750680000001</v>
      </c>
      <c r="S121" s="1">
        <v>70.599582896249103</v>
      </c>
      <c r="T121">
        <v>0</v>
      </c>
      <c r="U121">
        <v>783.51385459999995</v>
      </c>
      <c r="V121">
        <v>2443.1</v>
      </c>
      <c r="W121">
        <v>58.3</v>
      </c>
      <c r="X121">
        <v>236</v>
      </c>
      <c r="Y121">
        <v>4.5949999999999998</v>
      </c>
      <c r="Z121">
        <v>12</v>
      </c>
      <c r="AA121">
        <v>10.199999999999999</v>
      </c>
      <c r="AB121">
        <v>58.519326565771401</v>
      </c>
      <c r="AC121">
        <v>2069</v>
      </c>
      <c r="AD121">
        <v>962</v>
      </c>
      <c r="AE121">
        <v>884</v>
      </c>
      <c r="AF121">
        <v>577</v>
      </c>
      <c r="AG121">
        <v>131</v>
      </c>
      <c r="AH121">
        <v>37776</v>
      </c>
      <c r="AI121">
        <v>164</v>
      </c>
      <c r="AJ121">
        <v>182</v>
      </c>
      <c r="AK121">
        <v>501</v>
      </c>
      <c r="AL121">
        <v>267</v>
      </c>
      <c r="AM121">
        <v>111</v>
      </c>
      <c r="AN121">
        <v>809</v>
      </c>
      <c r="AO121">
        <v>27</v>
      </c>
      <c r="AP121">
        <v>415</v>
      </c>
      <c r="AQ121">
        <v>0</v>
      </c>
      <c r="AR121">
        <v>82</v>
      </c>
      <c r="AS121">
        <v>83</v>
      </c>
      <c r="AT121">
        <v>116</v>
      </c>
      <c r="AU121">
        <v>28.1</v>
      </c>
      <c r="AV121">
        <v>11.2</v>
      </c>
      <c r="AW121">
        <v>37776</v>
      </c>
      <c r="AX121">
        <v>10.7</v>
      </c>
      <c r="AY121">
        <v>8.8000000000000007</v>
      </c>
      <c r="AZ121">
        <v>24.2</v>
      </c>
      <c r="BA121">
        <v>12.9</v>
      </c>
      <c r="BB121">
        <v>12.6</v>
      </c>
      <c r="BC121">
        <v>39.1</v>
      </c>
      <c r="BD121">
        <v>1.5</v>
      </c>
      <c r="BE121">
        <v>43.1</v>
      </c>
      <c r="BF121">
        <v>0</v>
      </c>
      <c r="BG121">
        <v>9.3000000000000007</v>
      </c>
      <c r="BH121">
        <v>9.4</v>
      </c>
      <c r="BI121">
        <v>5.6</v>
      </c>
    </row>
    <row r="122" spans="1:61" x14ac:dyDescent="0.2">
      <c r="A122">
        <v>142</v>
      </c>
      <c r="B122">
        <v>6001422100</v>
      </c>
      <c r="C122">
        <v>0.2131063</v>
      </c>
      <c r="D122">
        <v>1.1256999999999999</v>
      </c>
      <c r="E122">
        <v>1.5152000000000001</v>
      </c>
      <c r="F122">
        <v>0.59709999999999996</v>
      </c>
      <c r="G122">
        <v>2.0427</v>
      </c>
      <c r="H122">
        <v>5.2807000000000004</v>
      </c>
      <c r="I122">
        <v>8.5</v>
      </c>
      <c r="J122">
        <v>7.7</v>
      </c>
      <c r="K122">
        <v>9.4</v>
      </c>
      <c r="L122">
        <v>2685</v>
      </c>
      <c r="M122">
        <v>37.873300589999999</v>
      </c>
      <c r="N122">
        <v>-122.2965392</v>
      </c>
      <c r="O122">
        <v>29.539022328200801</v>
      </c>
      <c r="P122">
        <v>2.9592332999999998E-2</v>
      </c>
      <c r="Q122">
        <v>8.6979437700000002</v>
      </c>
      <c r="R122">
        <v>31.19817694</v>
      </c>
      <c r="S122" s="1">
        <v>70.599582896249103</v>
      </c>
      <c r="T122">
        <v>0</v>
      </c>
      <c r="U122">
        <v>1736.4739420000001</v>
      </c>
      <c r="V122">
        <v>489.2</v>
      </c>
      <c r="W122">
        <v>18.850000000000001</v>
      </c>
      <c r="X122">
        <v>70.8</v>
      </c>
      <c r="Y122">
        <v>0.23499999999999999</v>
      </c>
      <c r="Z122">
        <v>12</v>
      </c>
      <c r="AA122">
        <v>1.45</v>
      </c>
      <c r="AB122">
        <v>46.1315698223776</v>
      </c>
      <c r="AC122">
        <v>2605</v>
      </c>
      <c r="AD122">
        <v>1311</v>
      </c>
      <c r="AE122">
        <v>1142</v>
      </c>
      <c r="AF122">
        <v>159</v>
      </c>
      <c r="AG122">
        <v>119</v>
      </c>
      <c r="AH122">
        <v>45558</v>
      </c>
      <c r="AI122">
        <v>194</v>
      </c>
      <c r="AJ122">
        <v>366</v>
      </c>
      <c r="AK122">
        <v>419</v>
      </c>
      <c r="AL122">
        <v>165</v>
      </c>
      <c r="AM122">
        <v>124</v>
      </c>
      <c r="AN122">
        <v>1332</v>
      </c>
      <c r="AO122">
        <v>52</v>
      </c>
      <c r="AP122">
        <v>179</v>
      </c>
      <c r="AQ122">
        <v>0</v>
      </c>
      <c r="AR122">
        <v>71</v>
      </c>
      <c r="AS122">
        <v>190</v>
      </c>
      <c r="AT122">
        <v>0</v>
      </c>
      <c r="AU122">
        <v>6.1</v>
      </c>
      <c r="AV122">
        <v>6.8</v>
      </c>
      <c r="AW122">
        <v>45558</v>
      </c>
      <c r="AX122">
        <v>9.5</v>
      </c>
      <c r="AY122">
        <v>14</v>
      </c>
      <c r="AZ122">
        <v>16.100000000000001</v>
      </c>
      <c r="BA122">
        <v>6.4</v>
      </c>
      <c r="BB122">
        <v>10.9</v>
      </c>
      <c r="BC122">
        <v>51.1</v>
      </c>
      <c r="BD122">
        <v>2.1</v>
      </c>
      <c r="BE122">
        <v>13.7</v>
      </c>
      <c r="BF122">
        <v>0</v>
      </c>
      <c r="BG122">
        <v>6.2</v>
      </c>
      <c r="BH122">
        <v>16.600000000000001</v>
      </c>
      <c r="BI122">
        <v>0</v>
      </c>
    </row>
    <row r="123" spans="1:61" x14ac:dyDescent="0.2">
      <c r="A123">
        <v>143</v>
      </c>
      <c r="B123">
        <v>6001422200</v>
      </c>
      <c r="C123">
        <v>0.2606231</v>
      </c>
      <c r="D123">
        <v>0.93889999999999996</v>
      </c>
      <c r="E123">
        <v>1.2655000000000001</v>
      </c>
      <c r="F123">
        <v>0.48299999999999998</v>
      </c>
      <c r="G123">
        <v>2.1890000000000001</v>
      </c>
      <c r="H123">
        <v>4.8764000000000003</v>
      </c>
      <c r="I123">
        <v>8.1</v>
      </c>
      <c r="J123">
        <v>7.4</v>
      </c>
      <c r="K123">
        <v>9</v>
      </c>
      <c r="L123">
        <v>3144</v>
      </c>
      <c r="M123">
        <v>37.872882250000004</v>
      </c>
      <c r="N123">
        <v>-122.2878154</v>
      </c>
      <c r="O123">
        <v>26.9659659735816</v>
      </c>
      <c r="P123">
        <v>2.9592332999999998E-2</v>
      </c>
      <c r="Q123">
        <v>8.6979437700000002</v>
      </c>
      <c r="R123">
        <v>30.956949439999999</v>
      </c>
      <c r="S123" s="1">
        <v>70.599582896249103</v>
      </c>
      <c r="T123">
        <v>0</v>
      </c>
      <c r="U123">
        <v>775.3785431</v>
      </c>
      <c r="V123">
        <v>506.81</v>
      </c>
      <c r="W123">
        <v>6.7</v>
      </c>
      <c r="X123">
        <v>33.799999999999997</v>
      </c>
      <c r="Y123">
        <v>0.27</v>
      </c>
      <c r="Z123">
        <v>12</v>
      </c>
      <c r="AA123">
        <v>0</v>
      </c>
      <c r="AB123">
        <v>40.264765503436301</v>
      </c>
      <c r="AC123">
        <v>3560</v>
      </c>
      <c r="AD123">
        <v>1666</v>
      </c>
      <c r="AE123">
        <v>1613</v>
      </c>
      <c r="AF123">
        <v>486</v>
      </c>
      <c r="AG123">
        <v>77</v>
      </c>
      <c r="AH123">
        <v>40431</v>
      </c>
      <c r="AI123">
        <v>84</v>
      </c>
      <c r="AJ123">
        <v>429</v>
      </c>
      <c r="AK123">
        <v>483</v>
      </c>
      <c r="AL123">
        <v>344</v>
      </c>
      <c r="AM123">
        <v>72</v>
      </c>
      <c r="AN123">
        <v>1504</v>
      </c>
      <c r="AO123">
        <v>62</v>
      </c>
      <c r="AP123">
        <v>273</v>
      </c>
      <c r="AQ123">
        <v>0</v>
      </c>
      <c r="AR123">
        <v>18</v>
      </c>
      <c r="AS123">
        <v>250</v>
      </c>
      <c r="AT123">
        <v>11</v>
      </c>
      <c r="AU123">
        <v>13.7</v>
      </c>
      <c r="AV123">
        <v>3.3</v>
      </c>
      <c r="AW123">
        <v>40431</v>
      </c>
      <c r="AX123">
        <v>3.1</v>
      </c>
      <c r="AY123">
        <v>12.1</v>
      </c>
      <c r="AZ123">
        <v>13.6</v>
      </c>
      <c r="BA123">
        <v>9.6999999999999993</v>
      </c>
      <c r="BB123">
        <v>4.5</v>
      </c>
      <c r="BC123">
        <v>42.2</v>
      </c>
      <c r="BD123">
        <v>1.8</v>
      </c>
      <c r="BE123">
        <v>16.399999999999999</v>
      </c>
      <c r="BF123">
        <v>0</v>
      </c>
      <c r="BG123">
        <v>1.1000000000000001</v>
      </c>
      <c r="BH123">
        <v>15.5</v>
      </c>
      <c r="BI123">
        <v>0.3</v>
      </c>
    </row>
    <row r="124" spans="1:61" x14ac:dyDescent="0.2">
      <c r="A124">
        <v>144</v>
      </c>
      <c r="B124">
        <v>6001422300</v>
      </c>
      <c r="C124">
        <v>0.21623529999999999</v>
      </c>
      <c r="D124">
        <v>1.3255999999999999</v>
      </c>
      <c r="E124">
        <v>1.1688000000000001</v>
      </c>
      <c r="F124">
        <v>0.57540000000000002</v>
      </c>
      <c r="G124">
        <v>2.1440999999999999</v>
      </c>
      <c r="H124">
        <v>5.2138999999999998</v>
      </c>
      <c r="I124">
        <v>8.9</v>
      </c>
      <c r="J124">
        <v>8</v>
      </c>
      <c r="K124">
        <v>9.9</v>
      </c>
      <c r="L124">
        <v>3387</v>
      </c>
      <c r="M124">
        <v>37.874072269999999</v>
      </c>
      <c r="N124">
        <v>-122.2779151</v>
      </c>
      <c r="O124">
        <v>13.044789734054101</v>
      </c>
      <c r="P124">
        <v>2.9592332999999998E-2</v>
      </c>
      <c r="Q124">
        <v>8.6979437700000002</v>
      </c>
      <c r="R124">
        <v>22.088983460000001</v>
      </c>
      <c r="S124" s="1">
        <v>70.599582896249103</v>
      </c>
      <c r="T124">
        <v>0</v>
      </c>
      <c r="U124">
        <v>609.96943829999998</v>
      </c>
      <c r="V124">
        <v>482.95</v>
      </c>
      <c r="W124">
        <v>1.2</v>
      </c>
      <c r="X124">
        <v>10.9</v>
      </c>
      <c r="Y124">
        <v>0.67500000000000004</v>
      </c>
      <c r="Z124">
        <v>2</v>
      </c>
      <c r="AA124">
        <v>0</v>
      </c>
      <c r="AB124">
        <v>30.539334176552</v>
      </c>
      <c r="AC124">
        <v>3853</v>
      </c>
      <c r="AD124">
        <v>1939</v>
      </c>
      <c r="AE124">
        <v>1753</v>
      </c>
      <c r="AF124">
        <v>646</v>
      </c>
      <c r="AG124">
        <v>142</v>
      </c>
      <c r="AH124">
        <v>38367</v>
      </c>
      <c r="AI124">
        <v>78</v>
      </c>
      <c r="AJ124">
        <v>591</v>
      </c>
      <c r="AK124">
        <v>609</v>
      </c>
      <c r="AL124">
        <v>285</v>
      </c>
      <c r="AM124">
        <v>57</v>
      </c>
      <c r="AN124">
        <v>1576</v>
      </c>
      <c r="AO124">
        <v>114</v>
      </c>
      <c r="AP124">
        <v>584</v>
      </c>
      <c r="AQ124">
        <v>0</v>
      </c>
      <c r="AR124">
        <v>74</v>
      </c>
      <c r="AS124">
        <v>307</v>
      </c>
      <c r="AT124">
        <v>0</v>
      </c>
      <c r="AU124">
        <v>16.8</v>
      </c>
      <c r="AV124">
        <v>6.5</v>
      </c>
      <c r="AW124">
        <v>38367</v>
      </c>
      <c r="AX124">
        <v>2.9</v>
      </c>
      <c r="AY124">
        <v>15.3</v>
      </c>
      <c r="AZ124">
        <v>15.8</v>
      </c>
      <c r="BA124">
        <v>7.4</v>
      </c>
      <c r="BB124">
        <v>3.3</v>
      </c>
      <c r="BC124">
        <v>40.9</v>
      </c>
      <c r="BD124">
        <v>3.2</v>
      </c>
      <c r="BE124">
        <v>30.1</v>
      </c>
      <c r="BF124">
        <v>0</v>
      </c>
      <c r="BG124">
        <v>4.2</v>
      </c>
      <c r="BH124">
        <v>17.5</v>
      </c>
      <c r="BI124">
        <v>0</v>
      </c>
    </row>
    <row r="125" spans="1:61" x14ac:dyDescent="0.2">
      <c r="A125">
        <v>145</v>
      </c>
      <c r="B125">
        <v>6001422400</v>
      </c>
      <c r="C125">
        <v>0.18361849999999999</v>
      </c>
      <c r="D125">
        <v>1.0592999999999999</v>
      </c>
      <c r="E125">
        <v>0.40179999999999999</v>
      </c>
      <c r="F125">
        <v>0.63780000000000003</v>
      </c>
      <c r="G125">
        <v>2.1947000000000001</v>
      </c>
      <c r="H125">
        <v>4.2934999999999999</v>
      </c>
      <c r="I125">
        <v>5.9</v>
      </c>
      <c r="J125">
        <v>5.5</v>
      </c>
      <c r="K125">
        <v>6.5</v>
      </c>
      <c r="L125">
        <v>4196</v>
      </c>
      <c r="M125">
        <v>37.875239669999999</v>
      </c>
      <c r="N125">
        <v>-122.2695878</v>
      </c>
      <c r="O125">
        <v>14.5704358861109</v>
      </c>
      <c r="P125">
        <v>2.9592332999999998E-2</v>
      </c>
      <c r="Q125">
        <v>8.6979437700000002</v>
      </c>
      <c r="R125">
        <v>13.01</v>
      </c>
      <c r="S125" s="1">
        <v>70.599582896249103</v>
      </c>
      <c r="T125">
        <v>0</v>
      </c>
      <c r="U125">
        <v>562.53549320000002</v>
      </c>
      <c r="V125">
        <v>547.41</v>
      </c>
      <c r="W125">
        <v>3.75</v>
      </c>
      <c r="X125">
        <v>11.4</v>
      </c>
      <c r="Y125">
        <v>1.2749999999999999</v>
      </c>
      <c r="Z125">
        <v>2</v>
      </c>
      <c r="AA125">
        <v>0</v>
      </c>
      <c r="AB125">
        <v>30.001689482674202</v>
      </c>
      <c r="AC125">
        <v>4185</v>
      </c>
      <c r="AD125">
        <v>2316</v>
      </c>
      <c r="AE125">
        <v>2123</v>
      </c>
      <c r="AF125">
        <v>1010</v>
      </c>
      <c r="AG125">
        <v>96</v>
      </c>
      <c r="AH125">
        <v>42247</v>
      </c>
      <c r="AI125">
        <v>0</v>
      </c>
      <c r="AJ125">
        <v>435</v>
      </c>
      <c r="AK125">
        <v>144</v>
      </c>
      <c r="AL125">
        <v>153</v>
      </c>
      <c r="AM125">
        <v>0</v>
      </c>
      <c r="AN125">
        <v>1950</v>
      </c>
      <c r="AO125">
        <v>130</v>
      </c>
      <c r="AP125">
        <v>1301</v>
      </c>
      <c r="AQ125">
        <v>0</v>
      </c>
      <c r="AR125">
        <v>53</v>
      </c>
      <c r="AS125">
        <v>661</v>
      </c>
      <c r="AT125">
        <v>0</v>
      </c>
      <c r="AU125">
        <v>24.1</v>
      </c>
      <c r="AV125">
        <v>3.2</v>
      </c>
      <c r="AW125">
        <v>42247</v>
      </c>
      <c r="AX125">
        <v>0</v>
      </c>
      <c r="AY125">
        <v>10.4</v>
      </c>
      <c r="AZ125">
        <v>3.4</v>
      </c>
      <c r="BA125">
        <v>3.7</v>
      </c>
      <c r="BB125">
        <v>0</v>
      </c>
      <c r="BC125">
        <v>46.6</v>
      </c>
      <c r="BD125">
        <v>3.2</v>
      </c>
      <c r="BE125">
        <v>56.2</v>
      </c>
      <c r="BF125">
        <v>0</v>
      </c>
      <c r="BG125">
        <v>2.5</v>
      </c>
      <c r="BH125">
        <v>31.1</v>
      </c>
      <c r="BI125">
        <v>0</v>
      </c>
    </row>
    <row r="126" spans="1:61" x14ac:dyDescent="0.2">
      <c r="A126">
        <v>7254</v>
      </c>
      <c r="B126">
        <v>6001422500</v>
      </c>
      <c r="C126">
        <v>0.17773630000000001</v>
      </c>
      <c r="D126">
        <v>1.5935999999999999</v>
      </c>
      <c r="E126">
        <v>0.57420000000000004</v>
      </c>
      <c r="F126">
        <v>0.49680000000000002</v>
      </c>
      <c r="G126">
        <v>3.07</v>
      </c>
      <c r="H126">
        <v>5.7346000000000004</v>
      </c>
      <c r="I126">
        <v>6.7</v>
      </c>
      <c r="J126">
        <v>5.8</v>
      </c>
      <c r="K126">
        <v>7.6</v>
      </c>
      <c r="L126">
        <v>4658</v>
      </c>
      <c r="M126">
        <v>37.877313049999998</v>
      </c>
      <c r="N126">
        <v>-122.26031829999999</v>
      </c>
      <c r="O126">
        <v>12.3151060263879</v>
      </c>
      <c r="P126">
        <v>2.9592332999999998E-2</v>
      </c>
      <c r="Q126">
        <v>8.6979437700000002</v>
      </c>
      <c r="R126">
        <v>13.01</v>
      </c>
      <c r="S126" s="1">
        <v>70.599582896249103</v>
      </c>
      <c r="T126">
        <v>0</v>
      </c>
      <c r="U126">
        <v>539.95391210000003</v>
      </c>
      <c r="V126" t="s">
        <v>61</v>
      </c>
      <c r="W126">
        <v>6.75</v>
      </c>
      <c r="X126">
        <v>10.5</v>
      </c>
      <c r="Y126">
        <v>6.26</v>
      </c>
      <c r="Z126">
        <v>1</v>
      </c>
      <c r="AA126">
        <v>0</v>
      </c>
      <c r="AB126">
        <v>29.133187532876001</v>
      </c>
      <c r="AC126">
        <v>4135</v>
      </c>
      <c r="AD126">
        <v>1635</v>
      </c>
      <c r="AE126">
        <v>1454</v>
      </c>
      <c r="AF126">
        <v>897</v>
      </c>
      <c r="AG126">
        <v>126</v>
      </c>
      <c r="AH126">
        <v>36665</v>
      </c>
      <c r="AI126">
        <v>96</v>
      </c>
      <c r="AJ126">
        <v>291</v>
      </c>
      <c r="AK126">
        <v>340</v>
      </c>
      <c r="AL126">
        <v>337</v>
      </c>
      <c r="AM126">
        <v>42</v>
      </c>
      <c r="AN126">
        <v>1902</v>
      </c>
      <c r="AO126">
        <v>63</v>
      </c>
      <c r="AP126">
        <v>746</v>
      </c>
      <c r="AQ126">
        <v>0</v>
      </c>
      <c r="AR126">
        <v>24</v>
      </c>
      <c r="AS126">
        <v>458</v>
      </c>
      <c r="AT126">
        <v>1121</v>
      </c>
      <c r="AU126">
        <v>28.3</v>
      </c>
      <c r="AV126">
        <v>5.8</v>
      </c>
      <c r="AW126">
        <v>36665</v>
      </c>
      <c r="AX126">
        <v>4.5999999999999996</v>
      </c>
      <c r="AY126">
        <v>7</v>
      </c>
      <c r="AZ126">
        <v>8.1999999999999993</v>
      </c>
      <c r="BA126">
        <v>8.1</v>
      </c>
      <c r="BB126">
        <v>2.9</v>
      </c>
      <c r="BC126">
        <v>46</v>
      </c>
      <c r="BD126">
        <v>1.6</v>
      </c>
      <c r="BE126">
        <v>45.6</v>
      </c>
      <c r="BF126">
        <v>0</v>
      </c>
      <c r="BG126">
        <v>1.7</v>
      </c>
      <c r="BH126">
        <v>31.5</v>
      </c>
      <c r="BI126">
        <v>27.1</v>
      </c>
    </row>
    <row r="127" spans="1:61" x14ac:dyDescent="0.2">
      <c r="A127">
        <v>7255</v>
      </c>
      <c r="B127">
        <v>6001422600</v>
      </c>
      <c r="C127">
        <v>0.65609850000000003</v>
      </c>
      <c r="D127">
        <v>1.6016999999999999</v>
      </c>
      <c r="E127">
        <v>2.7E-2</v>
      </c>
      <c r="F127">
        <v>0.5343</v>
      </c>
      <c r="G127">
        <v>0.995</v>
      </c>
      <c r="H127">
        <v>3.1579999999999999</v>
      </c>
      <c r="I127">
        <v>3.1</v>
      </c>
      <c r="J127">
        <v>2.5</v>
      </c>
      <c r="K127">
        <v>3.6</v>
      </c>
      <c r="L127">
        <v>1215</v>
      </c>
      <c r="M127">
        <v>37.873812540000003</v>
      </c>
      <c r="N127">
        <v>-122.254547</v>
      </c>
      <c r="O127" t="s">
        <v>61</v>
      </c>
      <c r="P127">
        <v>2.9592332999999998E-2</v>
      </c>
      <c r="Q127">
        <v>8.6979437700000002</v>
      </c>
      <c r="R127">
        <v>13.676408909999999</v>
      </c>
      <c r="S127" s="1">
        <v>70.599582896249103</v>
      </c>
      <c r="T127">
        <v>0</v>
      </c>
      <c r="U127">
        <v>520.19799599999999</v>
      </c>
      <c r="V127">
        <v>413.04</v>
      </c>
      <c r="W127">
        <v>13.5</v>
      </c>
      <c r="X127">
        <v>24.45</v>
      </c>
      <c r="Y127">
        <v>6.5250000000000004</v>
      </c>
      <c r="Z127">
        <v>1</v>
      </c>
      <c r="AA127">
        <v>0</v>
      </c>
      <c r="AB127">
        <v>32.609289791907301</v>
      </c>
      <c r="AC127">
        <v>1440</v>
      </c>
      <c r="AD127">
        <v>21</v>
      </c>
      <c r="AE127">
        <v>21</v>
      </c>
      <c r="AF127">
        <v>0</v>
      </c>
      <c r="AG127">
        <v>71</v>
      </c>
      <c r="AH127">
        <v>19037</v>
      </c>
      <c r="AI127">
        <v>0</v>
      </c>
      <c r="AJ127">
        <v>0</v>
      </c>
      <c r="AK127">
        <v>49</v>
      </c>
      <c r="AL127">
        <v>50</v>
      </c>
      <c r="AM127">
        <v>0</v>
      </c>
      <c r="AN127">
        <v>848</v>
      </c>
      <c r="AO127">
        <v>8</v>
      </c>
      <c r="AP127">
        <v>0</v>
      </c>
      <c r="AQ127">
        <v>0</v>
      </c>
      <c r="AR127">
        <v>0</v>
      </c>
      <c r="AS127">
        <v>0</v>
      </c>
      <c r="AT127">
        <v>1353</v>
      </c>
      <c r="AU127">
        <v>0</v>
      </c>
      <c r="AV127">
        <v>14.1</v>
      </c>
      <c r="AW127">
        <v>19037</v>
      </c>
      <c r="AX127">
        <v>0</v>
      </c>
      <c r="AY127">
        <v>0</v>
      </c>
      <c r="AZ127">
        <v>3.4</v>
      </c>
      <c r="BA127">
        <v>3.5</v>
      </c>
      <c r="BB127">
        <v>0</v>
      </c>
      <c r="BC127">
        <v>58.9</v>
      </c>
      <c r="BD127">
        <v>0.6</v>
      </c>
      <c r="BE127">
        <v>0</v>
      </c>
      <c r="BF127">
        <v>0</v>
      </c>
      <c r="BG127">
        <v>0</v>
      </c>
      <c r="BH127">
        <v>0</v>
      </c>
      <c r="BI127">
        <v>94</v>
      </c>
    </row>
    <row r="128" spans="1:61" x14ac:dyDescent="0.2">
      <c r="A128">
        <v>7256</v>
      </c>
      <c r="B128">
        <v>6001422700</v>
      </c>
      <c r="C128">
        <v>0.1344013</v>
      </c>
      <c r="D128">
        <v>2.7757000000000001</v>
      </c>
      <c r="E128">
        <v>0.30230000000000001</v>
      </c>
      <c r="F128">
        <v>0.44479999999999997</v>
      </c>
      <c r="G128">
        <v>4.3154000000000003</v>
      </c>
      <c r="H128">
        <v>7.8381999999999996</v>
      </c>
      <c r="I128">
        <v>8.1</v>
      </c>
      <c r="J128">
        <v>6.9</v>
      </c>
      <c r="K128">
        <v>9.3000000000000007</v>
      </c>
      <c r="L128">
        <v>4885</v>
      </c>
      <c r="M128">
        <v>37.867912439999998</v>
      </c>
      <c r="N128">
        <v>-122.2495401</v>
      </c>
      <c r="O128">
        <v>13.6420379480143</v>
      </c>
      <c r="P128">
        <v>2.9592332999999998E-2</v>
      </c>
      <c r="Q128">
        <v>8.6979437700000002</v>
      </c>
      <c r="R128">
        <v>42.025610739999998</v>
      </c>
      <c r="S128" s="1">
        <v>70.599582896249103</v>
      </c>
      <c r="T128">
        <v>0</v>
      </c>
      <c r="U128">
        <v>492.85046540000002</v>
      </c>
      <c r="V128">
        <v>123.64</v>
      </c>
      <c r="W128">
        <v>4</v>
      </c>
      <c r="X128">
        <v>9.3000000000000007</v>
      </c>
      <c r="Y128">
        <v>6</v>
      </c>
      <c r="Z128">
        <v>1</v>
      </c>
      <c r="AA128">
        <v>0</v>
      </c>
      <c r="AB128">
        <v>31.301400332260201</v>
      </c>
      <c r="AC128">
        <v>4895</v>
      </c>
      <c r="AD128">
        <v>1176</v>
      </c>
      <c r="AE128">
        <v>1019</v>
      </c>
      <c r="AF128">
        <v>1281</v>
      </c>
      <c r="AG128">
        <v>345</v>
      </c>
      <c r="AH128">
        <v>15194</v>
      </c>
      <c r="AI128">
        <v>21</v>
      </c>
      <c r="AJ128">
        <v>133</v>
      </c>
      <c r="AK128">
        <v>135</v>
      </c>
      <c r="AL128">
        <v>308</v>
      </c>
      <c r="AM128">
        <v>36</v>
      </c>
      <c r="AN128">
        <v>2401</v>
      </c>
      <c r="AO128">
        <v>32</v>
      </c>
      <c r="AP128">
        <v>696</v>
      </c>
      <c r="AQ128">
        <v>26</v>
      </c>
      <c r="AR128">
        <v>97</v>
      </c>
      <c r="AS128">
        <v>446</v>
      </c>
      <c r="AT128">
        <v>2317</v>
      </c>
      <c r="AU128">
        <v>49.3</v>
      </c>
      <c r="AV128">
        <v>15</v>
      </c>
      <c r="AW128">
        <v>15194</v>
      </c>
      <c r="AX128">
        <v>1.7</v>
      </c>
      <c r="AY128">
        <v>2.7</v>
      </c>
      <c r="AZ128">
        <v>2.8</v>
      </c>
      <c r="BA128">
        <v>6.3</v>
      </c>
      <c r="BB128">
        <v>3.5</v>
      </c>
      <c r="BC128">
        <v>49.1</v>
      </c>
      <c r="BD128">
        <v>0.7</v>
      </c>
      <c r="BE128">
        <v>59.2</v>
      </c>
      <c r="BF128">
        <v>2.2000000000000002</v>
      </c>
      <c r="BG128">
        <v>9.5</v>
      </c>
      <c r="BH128">
        <v>43.8</v>
      </c>
      <c r="BI128">
        <v>47.3</v>
      </c>
    </row>
    <row r="129" spans="1:61" x14ac:dyDescent="0.2">
      <c r="A129">
        <v>7257</v>
      </c>
      <c r="B129">
        <v>6001422800</v>
      </c>
      <c r="C129">
        <v>0.1577501</v>
      </c>
      <c r="D129">
        <v>2.9691000000000001</v>
      </c>
      <c r="E129">
        <v>9.01E-2</v>
      </c>
      <c r="F129">
        <v>0.66249999999999998</v>
      </c>
      <c r="G129">
        <v>4.1623000000000001</v>
      </c>
      <c r="H129">
        <v>7.8841000000000001</v>
      </c>
      <c r="I129">
        <v>7.7</v>
      </c>
      <c r="J129">
        <v>6.9</v>
      </c>
      <c r="K129">
        <v>8.3000000000000007</v>
      </c>
      <c r="L129">
        <v>8368</v>
      </c>
      <c r="M129">
        <v>37.866787469999998</v>
      </c>
      <c r="N129">
        <v>-122.259979</v>
      </c>
      <c r="O129">
        <v>15.9079908003605</v>
      </c>
      <c r="P129">
        <v>2.9592332999999998E-2</v>
      </c>
      <c r="Q129">
        <v>8.6979437700000002</v>
      </c>
      <c r="R129">
        <v>42.19</v>
      </c>
      <c r="S129" s="1">
        <v>70.599582896249103</v>
      </c>
      <c r="T129">
        <v>0</v>
      </c>
      <c r="U129">
        <v>501.9483682</v>
      </c>
      <c r="V129">
        <v>386.41</v>
      </c>
      <c r="W129">
        <v>3.5</v>
      </c>
      <c r="X129">
        <v>18.3</v>
      </c>
      <c r="Y129">
        <v>3.3</v>
      </c>
      <c r="Z129">
        <v>1</v>
      </c>
      <c r="AA129">
        <v>0</v>
      </c>
      <c r="AB129">
        <v>34.002649410979799</v>
      </c>
      <c r="AC129">
        <v>8648</v>
      </c>
      <c r="AD129">
        <v>1520</v>
      </c>
      <c r="AE129">
        <v>1389</v>
      </c>
      <c r="AF129">
        <v>1705</v>
      </c>
      <c r="AG129">
        <v>559</v>
      </c>
      <c r="AH129">
        <v>12255</v>
      </c>
      <c r="AI129">
        <v>40</v>
      </c>
      <c r="AJ129">
        <v>49</v>
      </c>
      <c r="AK129">
        <v>275</v>
      </c>
      <c r="AL129">
        <v>440</v>
      </c>
      <c r="AM129">
        <v>7</v>
      </c>
      <c r="AN129">
        <v>5955</v>
      </c>
      <c r="AO129">
        <v>75</v>
      </c>
      <c r="AP129">
        <v>1054</v>
      </c>
      <c r="AQ129">
        <v>4</v>
      </c>
      <c r="AR129">
        <v>141</v>
      </c>
      <c r="AS129">
        <v>774</v>
      </c>
      <c r="AT129">
        <v>5759</v>
      </c>
      <c r="AU129">
        <v>57.2</v>
      </c>
      <c r="AV129">
        <v>17.8</v>
      </c>
      <c r="AW129">
        <v>12255</v>
      </c>
      <c r="AX129">
        <v>2.8</v>
      </c>
      <c r="AY129">
        <v>0.6</v>
      </c>
      <c r="AZ129">
        <v>3.2</v>
      </c>
      <c r="BA129">
        <v>5.0999999999999996</v>
      </c>
      <c r="BB129">
        <v>0.5</v>
      </c>
      <c r="BC129">
        <v>68.900000000000006</v>
      </c>
      <c r="BD129">
        <v>0.9</v>
      </c>
      <c r="BE129">
        <v>69.3</v>
      </c>
      <c r="BF129">
        <v>0.3</v>
      </c>
      <c r="BG129">
        <v>10.199999999999999</v>
      </c>
      <c r="BH129">
        <v>55.7</v>
      </c>
      <c r="BI129">
        <v>66.599999999999994</v>
      </c>
    </row>
    <row r="130" spans="1:61" x14ac:dyDescent="0.2">
      <c r="A130">
        <v>7258</v>
      </c>
      <c r="B130">
        <v>6001422900</v>
      </c>
      <c r="C130">
        <v>0.21014840000000001</v>
      </c>
      <c r="D130">
        <v>2.1791999999999998</v>
      </c>
      <c r="E130">
        <v>0.61250000000000004</v>
      </c>
      <c r="F130">
        <v>0.82599999999999996</v>
      </c>
      <c r="G130">
        <v>4.1006999999999998</v>
      </c>
      <c r="H130">
        <v>7.7183999999999999</v>
      </c>
      <c r="I130">
        <v>8</v>
      </c>
      <c r="J130">
        <v>7.2</v>
      </c>
      <c r="K130">
        <v>8.9</v>
      </c>
      <c r="L130">
        <v>4336</v>
      </c>
      <c r="M130">
        <v>37.867889949999999</v>
      </c>
      <c r="N130">
        <v>-122.26924699999999</v>
      </c>
      <c r="O130">
        <v>22.378008098093801</v>
      </c>
      <c r="P130">
        <v>2.9592332999999998E-2</v>
      </c>
      <c r="Q130">
        <v>8.6979437700000002</v>
      </c>
      <c r="R130">
        <v>33.201378900000002</v>
      </c>
      <c r="S130" s="1">
        <v>70.599582896249103</v>
      </c>
      <c r="T130">
        <v>0</v>
      </c>
      <c r="U130">
        <v>530.79007300000001</v>
      </c>
      <c r="V130">
        <v>730.08</v>
      </c>
      <c r="W130">
        <v>2.25</v>
      </c>
      <c r="X130">
        <v>24.75</v>
      </c>
      <c r="Y130">
        <v>0.6</v>
      </c>
      <c r="Z130">
        <v>0</v>
      </c>
      <c r="AA130">
        <v>0</v>
      </c>
      <c r="AB130">
        <v>34.815446143870098</v>
      </c>
      <c r="AC130">
        <v>5024</v>
      </c>
      <c r="AD130">
        <v>2104</v>
      </c>
      <c r="AE130">
        <v>1958</v>
      </c>
      <c r="AF130">
        <v>2302</v>
      </c>
      <c r="AG130">
        <v>162</v>
      </c>
      <c r="AH130">
        <v>21238</v>
      </c>
      <c r="AI130">
        <v>144</v>
      </c>
      <c r="AJ130">
        <v>311</v>
      </c>
      <c r="AK130">
        <v>271</v>
      </c>
      <c r="AL130">
        <v>339</v>
      </c>
      <c r="AM130">
        <v>119</v>
      </c>
      <c r="AN130">
        <v>3019</v>
      </c>
      <c r="AO130">
        <v>191</v>
      </c>
      <c r="AP130">
        <v>1651</v>
      </c>
      <c r="AQ130">
        <v>11</v>
      </c>
      <c r="AR130">
        <v>176</v>
      </c>
      <c r="AS130">
        <v>1242</v>
      </c>
      <c r="AT130">
        <v>220</v>
      </c>
      <c r="AU130">
        <v>47.3</v>
      </c>
      <c r="AV130">
        <v>6.1</v>
      </c>
      <c r="AW130">
        <v>21238</v>
      </c>
      <c r="AX130">
        <v>5.9</v>
      </c>
      <c r="AY130">
        <v>6.2</v>
      </c>
      <c r="AZ130">
        <v>5.4</v>
      </c>
      <c r="BA130">
        <v>6.8</v>
      </c>
      <c r="BB130">
        <v>6.1</v>
      </c>
      <c r="BC130">
        <v>60.1</v>
      </c>
      <c r="BD130">
        <v>3.9</v>
      </c>
      <c r="BE130">
        <v>78.5</v>
      </c>
      <c r="BF130">
        <v>0.5</v>
      </c>
      <c r="BG130">
        <v>9</v>
      </c>
      <c r="BH130">
        <v>63.4</v>
      </c>
      <c r="BI130">
        <v>4.4000000000000004</v>
      </c>
    </row>
    <row r="131" spans="1:61" x14ac:dyDescent="0.2">
      <c r="A131">
        <v>146</v>
      </c>
      <c r="B131">
        <v>6001423000</v>
      </c>
      <c r="C131">
        <v>0.28188649999999998</v>
      </c>
      <c r="D131">
        <v>1.0068999999999999</v>
      </c>
      <c r="E131">
        <v>1.607</v>
      </c>
      <c r="F131">
        <v>0.42609999999999998</v>
      </c>
      <c r="G131">
        <v>2.9573</v>
      </c>
      <c r="H131">
        <v>5.9973000000000001</v>
      </c>
      <c r="I131">
        <v>7</v>
      </c>
      <c r="J131">
        <v>6.3</v>
      </c>
      <c r="K131">
        <v>7.9</v>
      </c>
      <c r="L131">
        <v>4396</v>
      </c>
      <c r="M131">
        <v>37.866844120000003</v>
      </c>
      <c r="N131">
        <v>-122.2771352</v>
      </c>
      <c r="O131">
        <v>19.125330272460701</v>
      </c>
      <c r="P131">
        <v>2.9592332999999998E-2</v>
      </c>
      <c r="Q131">
        <v>8.6979437700000002</v>
      </c>
      <c r="R131">
        <v>35.724813830000002</v>
      </c>
      <c r="S131" s="1">
        <v>70.599582896249103</v>
      </c>
      <c r="T131">
        <v>0</v>
      </c>
      <c r="U131">
        <v>552.04772290000005</v>
      </c>
      <c r="V131">
        <v>646.42999999999995</v>
      </c>
      <c r="W131">
        <v>1.5</v>
      </c>
      <c r="X131">
        <v>20</v>
      </c>
      <c r="Y131">
        <v>0.27500000000000002</v>
      </c>
      <c r="Z131">
        <v>10</v>
      </c>
      <c r="AA131">
        <v>0</v>
      </c>
      <c r="AB131">
        <v>38.437523741895099</v>
      </c>
      <c r="AC131">
        <v>4341</v>
      </c>
      <c r="AD131">
        <v>2201</v>
      </c>
      <c r="AE131">
        <v>1953</v>
      </c>
      <c r="AF131">
        <v>669</v>
      </c>
      <c r="AG131">
        <v>109</v>
      </c>
      <c r="AH131">
        <v>47753</v>
      </c>
      <c r="AI131">
        <v>155</v>
      </c>
      <c r="AJ131">
        <v>579</v>
      </c>
      <c r="AK131">
        <v>544</v>
      </c>
      <c r="AL131">
        <v>483</v>
      </c>
      <c r="AM131">
        <v>126</v>
      </c>
      <c r="AN131">
        <v>1641</v>
      </c>
      <c r="AO131">
        <v>75</v>
      </c>
      <c r="AP131">
        <v>451</v>
      </c>
      <c r="AQ131">
        <v>0</v>
      </c>
      <c r="AR131">
        <v>81</v>
      </c>
      <c r="AS131">
        <v>543</v>
      </c>
      <c r="AT131">
        <v>96</v>
      </c>
      <c r="AU131">
        <v>15.4</v>
      </c>
      <c r="AV131">
        <v>3.8</v>
      </c>
      <c r="AW131">
        <v>47753</v>
      </c>
      <c r="AX131">
        <v>4.5999999999999996</v>
      </c>
      <c r="AY131">
        <v>13.3</v>
      </c>
      <c r="AZ131">
        <v>12.5</v>
      </c>
      <c r="BA131">
        <v>11.1</v>
      </c>
      <c r="BB131">
        <v>6.5</v>
      </c>
      <c r="BC131">
        <v>37.799999999999997</v>
      </c>
      <c r="BD131">
        <v>1.8</v>
      </c>
      <c r="BE131">
        <v>20.5</v>
      </c>
      <c r="BF131">
        <v>0</v>
      </c>
      <c r="BG131">
        <v>4.0999999999999996</v>
      </c>
      <c r="BH131">
        <v>27.8</v>
      </c>
      <c r="BI131">
        <v>2.2000000000000002</v>
      </c>
    </row>
    <row r="132" spans="1:61" x14ac:dyDescent="0.2">
      <c r="A132">
        <v>147</v>
      </c>
      <c r="B132">
        <v>6001423100</v>
      </c>
      <c r="C132">
        <v>0.28905639999999999</v>
      </c>
      <c r="D132">
        <v>1.294</v>
      </c>
      <c r="E132">
        <v>1.5415000000000001</v>
      </c>
      <c r="F132">
        <v>0.92720000000000002</v>
      </c>
      <c r="G132">
        <v>3.1821000000000002</v>
      </c>
      <c r="H132">
        <v>6.9448999999999996</v>
      </c>
      <c r="I132">
        <v>9.6999999999999993</v>
      </c>
      <c r="J132">
        <v>8.8000000000000007</v>
      </c>
      <c r="K132">
        <v>10.6</v>
      </c>
      <c r="L132">
        <v>3964</v>
      </c>
      <c r="M132">
        <v>37.865807050000001</v>
      </c>
      <c r="N132">
        <v>-122.28631970000001</v>
      </c>
      <c r="O132">
        <v>27.744475706678902</v>
      </c>
      <c r="P132">
        <v>2.9592332999999998E-2</v>
      </c>
      <c r="Q132">
        <v>8.6979437700000002</v>
      </c>
      <c r="R132">
        <v>33.687904070000002</v>
      </c>
      <c r="S132" s="1">
        <v>70.599582896249103</v>
      </c>
      <c r="T132">
        <v>0</v>
      </c>
      <c r="U132">
        <v>587.26942940000004</v>
      </c>
      <c r="V132">
        <v>536.16</v>
      </c>
      <c r="W132">
        <v>13.1</v>
      </c>
      <c r="X132">
        <v>33.5</v>
      </c>
      <c r="Y132">
        <v>0.89500000000000002</v>
      </c>
      <c r="Z132">
        <v>10</v>
      </c>
      <c r="AA132">
        <v>0</v>
      </c>
      <c r="AB132">
        <v>42.770954374672399</v>
      </c>
      <c r="AC132">
        <v>4307</v>
      </c>
      <c r="AD132">
        <v>2092</v>
      </c>
      <c r="AE132">
        <v>2011</v>
      </c>
      <c r="AF132">
        <v>900</v>
      </c>
      <c r="AG132">
        <v>89</v>
      </c>
      <c r="AH132">
        <v>41325</v>
      </c>
      <c r="AI132">
        <v>194</v>
      </c>
      <c r="AJ132">
        <v>704</v>
      </c>
      <c r="AK132">
        <v>671</v>
      </c>
      <c r="AL132">
        <v>414</v>
      </c>
      <c r="AM132">
        <v>90</v>
      </c>
      <c r="AN132">
        <v>2246</v>
      </c>
      <c r="AO132">
        <v>300</v>
      </c>
      <c r="AP132">
        <v>592</v>
      </c>
      <c r="AQ132">
        <v>11</v>
      </c>
      <c r="AR132">
        <v>17</v>
      </c>
      <c r="AS132">
        <v>555</v>
      </c>
      <c r="AT132">
        <v>41</v>
      </c>
      <c r="AU132">
        <v>21.1</v>
      </c>
      <c r="AV132">
        <v>3.7</v>
      </c>
      <c r="AW132">
        <v>41325</v>
      </c>
      <c r="AX132">
        <v>6.3</v>
      </c>
      <c r="AY132">
        <v>16.3</v>
      </c>
      <c r="AZ132">
        <v>15.6</v>
      </c>
      <c r="BA132">
        <v>9.6999999999999993</v>
      </c>
      <c r="BB132">
        <v>4.5</v>
      </c>
      <c r="BC132">
        <v>52.1</v>
      </c>
      <c r="BD132">
        <v>7.4</v>
      </c>
      <c r="BE132">
        <v>28.3</v>
      </c>
      <c r="BF132">
        <v>0.5</v>
      </c>
      <c r="BG132">
        <v>0.8</v>
      </c>
      <c r="BH132">
        <v>27.6</v>
      </c>
      <c r="BI132">
        <v>1</v>
      </c>
    </row>
    <row r="133" spans="1:61" x14ac:dyDescent="0.2">
      <c r="A133">
        <v>148</v>
      </c>
      <c r="B133">
        <v>6001423200</v>
      </c>
      <c r="C133">
        <v>0.17636289999999999</v>
      </c>
      <c r="D133">
        <v>2.1850999999999998</v>
      </c>
      <c r="E133">
        <v>1.6457999999999999</v>
      </c>
      <c r="F133">
        <v>0.83109999999999995</v>
      </c>
      <c r="G133">
        <v>2.3548</v>
      </c>
      <c r="H133">
        <v>7.0167999999999999</v>
      </c>
      <c r="I133">
        <v>10.199999999999999</v>
      </c>
      <c r="J133">
        <v>9.1</v>
      </c>
      <c r="K133">
        <v>11.2</v>
      </c>
      <c r="L133">
        <v>2794</v>
      </c>
      <c r="M133">
        <v>37.864516430000002</v>
      </c>
      <c r="N133">
        <v>-122.2936857</v>
      </c>
      <c r="O133">
        <v>36.091618129151399</v>
      </c>
      <c r="P133">
        <v>2.9592332999999998E-2</v>
      </c>
      <c r="Q133">
        <v>8.6979437700000002</v>
      </c>
      <c r="R133">
        <v>33.75</v>
      </c>
      <c r="S133" s="1">
        <v>70.599582896249103</v>
      </c>
      <c r="T133">
        <v>0</v>
      </c>
      <c r="U133">
        <v>593.78841790000001</v>
      </c>
      <c r="V133">
        <v>517.07000000000005</v>
      </c>
      <c r="W133">
        <v>21.95</v>
      </c>
      <c r="X133">
        <v>56.55</v>
      </c>
      <c r="Y133">
        <v>1.61</v>
      </c>
      <c r="Z133">
        <v>10</v>
      </c>
      <c r="AA133">
        <v>0.2</v>
      </c>
      <c r="AB133">
        <v>44.962177070701003</v>
      </c>
      <c r="AC133">
        <v>2932</v>
      </c>
      <c r="AD133">
        <v>1220</v>
      </c>
      <c r="AE133">
        <v>1130</v>
      </c>
      <c r="AF133">
        <v>560</v>
      </c>
      <c r="AG133">
        <v>177</v>
      </c>
      <c r="AH133">
        <v>30416</v>
      </c>
      <c r="AI133">
        <v>230</v>
      </c>
      <c r="AJ133">
        <v>152</v>
      </c>
      <c r="AK133">
        <v>611</v>
      </c>
      <c r="AL133">
        <v>345</v>
      </c>
      <c r="AM133">
        <v>107</v>
      </c>
      <c r="AN133">
        <v>1830</v>
      </c>
      <c r="AO133">
        <v>103</v>
      </c>
      <c r="AP133">
        <v>180</v>
      </c>
      <c r="AQ133">
        <v>0</v>
      </c>
      <c r="AR133">
        <v>28</v>
      </c>
      <c r="AS133">
        <v>173</v>
      </c>
      <c r="AT133">
        <v>13</v>
      </c>
      <c r="AU133">
        <v>19.2</v>
      </c>
      <c r="AV133">
        <v>9.6999999999999993</v>
      </c>
      <c r="AW133">
        <v>30416</v>
      </c>
      <c r="AX133">
        <v>11.6</v>
      </c>
      <c r="AY133">
        <v>5.2</v>
      </c>
      <c r="AZ133">
        <v>20.8</v>
      </c>
      <c r="BA133">
        <v>11.8</v>
      </c>
      <c r="BB133">
        <v>9.5</v>
      </c>
      <c r="BC133">
        <v>62.4</v>
      </c>
      <c r="BD133">
        <v>3.6</v>
      </c>
      <c r="BE133">
        <v>14.8</v>
      </c>
      <c r="BF133">
        <v>0</v>
      </c>
      <c r="BG133">
        <v>2.5</v>
      </c>
      <c r="BH133">
        <v>15.3</v>
      </c>
      <c r="BI133">
        <v>0.4</v>
      </c>
    </row>
    <row r="134" spans="1:61" x14ac:dyDescent="0.2">
      <c r="A134">
        <v>149</v>
      </c>
      <c r="B134">
        <v>6001423300</v>
      </c>
      <c r="C134">
        <v>0.28055140000000001</v>
      </c>
      <c r="D134">
        <v>1.6940999999999999</v>
      </c>
      <c r="E134">
        <v>1.7952999999999999</v>
      </c>
      <c r="F134">
        <v>0.88480000000000003</v>
      </c>
      <c r="G134">
        <v>1.8474999999999999</v>
      </c>
      <c r="H134">
        <v>6.2215999999999996</v>
      </c>
      <c r="I134">
        <v>11.2</v>
      </c>
      <c r="J134">
        <v>10.199999999999999</v>
      </c>
      <c r="K134">
        <v>12.4</v>
      </c>
      <c r="L134">
        <v>3647</v>
      </c>
      <c r="M134">
        <v>37.85732874</v>
      </c>
      <c r="N134">
        <v>-122.2842022</v>
      </c>
      <c r="O134">
        <v>24.3462542080761</v>
      </c>
      <c r="P134">
        <v>2.9592332999999998E-2</v>
      </c>
      <c r="Q134">
        <v>8.6979437700000002</v>
      </c>
      <c r="R134">
        <v>33.75</v>
      </c>
      <c r="S134" s="1">
        <v>70.599582896249103</v>
      </c>
      <c r="T134">
        <v>0</v>
      </c>
      <c r="U134">
        <v>510.43670159999999</v>
      </c>
      <c r="V134">
        <v>550.39</v>
      </c>
      <c r="W134">
        <v>25.8</v>
      </c>
      <c r="X134">
        <v>55.1</v>
      </c>
      <c r="Y134">
        <v>1.585</v>
      </c>
      <c r="Z134">
        <v>10</v>
      </c>
      <c r="AA134">
        <v>0</v>
      </c>
      <c r="AB134">
        <v>44.664414955622199</v>
      </c>
      <c r="AC134">
        <v>4129</v>
      </c>
      <c r="AD134">
        <v>1803</v>
      </c>
      <c r="AE134">
        <v>1665</v>
      </c>
      <c r="AF134">
        <v>532</v>
      </c>
      <c r="AG134">
        <v>178</v>
      </c>
      <c r="AH134">
        <v>36173</v>
      </c>
      <c r="AI134">
        <v>294</v>
      </c>
      <c r="AJ134">
        <v>524</v>
      </c>
      <c r="AK134">
        <v>843</v>
      </c>
      <c r="AL134">
        <v>364</v>
      </c>
      <c r="AM134">
        <v>159</v>
      </c>
      <c r="AN134">
        <v>2554</v>
      </c>
      <c r="AO134">
        <v>176</v>
      </c>
      <c r="AP134">
        <v>140</v>
      </c>
      <c r="AQ134">
        <v>0</v>
      </c>
      <c r="AR134">
        <v>71</v>
      </c>
      <c r="AS134">
        <v>358</v>
      </c>
      <c r="AT134">
        <v>0</v>
      </c>
      <c r="AU134">
        <v>12.9</v>
      </c>
      <c r="AV134">
        <v>8.1</v>
      </c>
      <c r="AW134">
        <v>36173</v>
      </c>
      <c r="AX134">
        <v>9.8000000000000007</v>
      </c>
      <c r="AY134">
        <v>12.7</v>
      </c>
      <c r="AZ134">
        <v>20.399999999999999</v>
      </c>
      <c r="BA134">
        <v>8.8000000000000007</v>
      </c>
      <c r="BB134">
        <v>9.5</v>
      </c>
      <c r="BC134">
        <v>61.9</v>
      </c>
      <c r="BD134">
        <v>4.5</v>
      </c>
      <c r="BE134">
        <v>7.8</v>
      </c>
      <c r="BF134">
        <v>0</v>
      </c>
      <c r="BG134">
        <v>4.3</v>
      </c>
      <c r="BH134">
        <v>21.5</v>
      </c>
      <c r="BI134">
        <v>0</v>
      </c>
    </row>
    <row r="135" spans="1:61" x14ac:dyDescent="0.2">
      <c r="A135">
        <v>150</v>
      </c>
      <c r="B135">
        <v>6001423400</v>
      </c>
      <c r="C135">
        <v>0.2916781</v>
      </c>
      <c r="D135">
        <v>2.0320999999999998</v>
      </c>
      <c r="E135">
        <v>1.7156</v>
      </c>
      <c r="F135">
        <v>0.8296</v>
      </c>
      <c r="G135">
        <v>2.9853999999999998</v>
      </c>
      <c r="H135">
        <v>7.5625999999999998</v>
      </c>
      <c r="I135">
        <v>9.3000000000000007</v>
      </c>
      <c r="J135">
        <v>8.4</v>
      </c>
      <c r="K135">
        <v>10.1</v>
      </c>
      <c r="L135">
        <v>4685</v>
      </c>
      <c r="M135">
        <v>37.858373729999997</v>
      </c>
      <c r="N135">
        <v>-122.275884</v>
      </c>
      <c r="O135">
        <v>24.135419113866298</v>
      </c>
      <c r="P135">
        <v>2.9592332999999998E-2</v>
      </c>
      <c r="Q135">
        <v>8.6979437700000002</v>
      </c>
      <c r="R135">
        <v>39.699797529999998</v>
      </c>
      <c r="S135" s="1">
        <v>70.599582896249103</v>
      </c>
      <c r="T135">
        <v>0</v>
      </c>
      <c r="U135">
        <v>506.08379989999997</v>
      </c>
      <c r="V135">
        <v>682.35</v>
      </c>
      <c r="W135">
        <v>4.5999999999999996</v>
      </c>
      <c r="X135">
        <v>17.8</v>
      </c>
      <c r="Y135">
        <v>7.4999999999999997E-2</v>
      </c>
      <c r="Z135">
        <v>10</v>
      </c>
      <c r="AA135">
        <v>0</v>
      </c>
      <c r="AB135">
        <v>37.471131344449702</v>
      </c>
      <c r="AC135">
        <v>5242</v>
      </c>
      <c r="AD135">
        <v>2225</v>
      </c>
      <c r="AE135">
        <v>2084</v>
      </c>
      <c r="AF135">
        <v>1034</v>
      </c>
      <c r="AG135">
        <v>430</v>
      </c>
      <c r="AH135">
        <v>38506</v>
      </c>
      <c r="AI135">
        <v>216</v>
      </c>
      <c r="AJ135">
        <v>691</v>
      </c>
      <c r="AK135">
        <v>769</v>
      </c>
      <c r="AL135">
        <v>783</v>
      </c>
      <c r="AM135">
        <v>83</v>
      </c>
      <c r="AN135">
        <v>2837</v>
      </c>
      <c r="AO135">
        <v>247</v>
      </c>
      <c r="AP135">
        <v>220</v>
      </c>
      <c r="AQ135">
        <v>39</v>
      </c>
      <c r="AR135">
        <v>43</v>
      </c>
      <c r="AS135">
        <v>301</v>
      </c>
      <c r="AT135">
        <v>32</v>
      </c>
      <c r="AU135">
        <v>19.7</v>
      </c>
      <c r="AV135">
        <v>13</v>
      </c>
      <c r="AW135">
        <v>38506</v>
      </c>
      <c r="AX135">
        <v>5.9</v>
      </c>
      <c r="AY135">
        <v>13.2</v>
      </c>
      <c r="AZ135">
        <v>14.7</v>
      </c>
      <c r="BA135">
        <v>14.9</v>
      </c>
      <c r="BB135">
        <v>4</v>
      </c>
      <c r="BC135">
        <v>54.1</v>
      </c>
      <c r="BD135">
        <v>4.9000000000000004</v>
      </c>
      <c r="BE135">
        <v>9.9</v>
      </c>
      <c r="BF135">
        <v>1.8</v>
      </c>
      <c r="BG135">
        <v>2.1</v>
      </c>
      <c r="BH135">
        <v>14.4</v>
      </c>
      <c r="BI135">
        <v>0.6</v>
      </c>
    </row>
    <row r="136" spans="1:61" x14ac:dyDescent="0.2">
      <c r="A136">
        <v>7259</v>
      </c>
      <c r="B136">
        <v>6001423500</v>
      </c>
      <c r="C136">
        <v>0.24546200000000001</v>
      </c>
      <c r="D136">
        <v>1.9434</v>
      </c>
      <c r="E136">
        <v>1.6922999999999999</v>
      </c>
      <c r="F136">
        <v>0.60340000000000005</v>
      </c>
      <c r="G136">
        <v>3.4914999999999998</v>
      </c>
      <c r="H136">
        <v>7.7305000000000001</v>
      </c>
      <c r="I136">
        <v>9.8000000000000007</v>
      </c>
      <c r="J136">
        <v>9.3000000000000007</v>
      </c>
      <c r="K136">
        <v>10.5</v>
      </c>
      <c r="L136">
        <v>3118</v>
      </c>
      <c r="M136">
        <v>37.85936504</v>
      </c>
      <c r="N136">
        <v>-122.2680467</v>
      </c>
      <c r="O136">
        <v>14.769561531039299</v>
      </c>
      <c r="P136">
        <v>2.9592332999999998E-2</v>
      </c>
      <c r="Q136">
        <v>8.6979437700000002</v>
      </c>
      <c r="R136">
        <v>42.19</v>
      </c>
      <c r="S136" s="1">
        <v>70.599582896249103</v>
      </c>
      <c r="T136">
        <v>0</v>
      </c>
      <c r="U136">
        <v>494.96914820000001</v>
      </c>
      <c r="V136">
        <v>802.92</v>
      </c>
      <c r="W136">
        <v>0.7</v>
      </c>
      <c r="X136">
        <v>19.649999999999999</v>
      </c>
      <c r="Y136">
        <v>0.15</v>
      </c>
      <c r="Z136">
        <v>0</v>
      </c>
      <c r="AA136">
        <v>0</v>
      </c>
      <c r="AB136">
        <v>32.290587474179802</v>
      </c>
      <c r="AC136">
        <v>3262</v>
      </c>
      <c r="AD136">
        <v>1547</v>
      </c>
      <c r="AE136">
        <v>1473</v>
      </c>
      <c r="AF136">
        <v>656</v>
      </c>
      <c r="AG136">
        <v>193</v>
      </c>
      <c r="AH136">
        <v>33025</v>
      </c>
      <c r="AI136">
        <v>117</v>
      </c>
      <c r="AJ136">
        <v>703</v>
      </c>
      <c r="AK136">
        <v>345</v>
      </c>
      <c r="AL136">
        <v>343</v>
      </c>
      <c r="AM136">
        <v>54</v>
      </c>
      <c r="AN136">
        <v>1551</v>
      </c>
      <c r="AO136">
        <v>81</v>
      </c>
      <c r="AP136">
        <v>341</v>
      </c>
      <c r="AQ136">
        <v>9</v>
      </c>
      <c r="AR136">
        <v>31</v>
      </c>
      <c r="AS136">
        <v>390</v>
      </c>
      <c r="AT136">
        <v>171</v>
      </c>
      <c r="AU136">
        <v>20.9</v>
      </c>
      <c r="AV136">
        <v>10</v>
      </c>
      <c r="AW136">
        <v>33025</v>
      </c>
      <c r="AX136">
        <v>4.9000000000000004</v>
      </c>
      <c r="AY136">
        <v>21.6</v>
      </c>
      <c r="AZ136">
        <v>10.6</v>
      </c>
      <c r="BA136">
        <v>10.9</v>
      </c>
      <c r="BB136">
        <v>3.7</v>
      </c>
      <c r="BC136">
        <v>47.5</v>
      </c>
      <c r="BD136">
        <v>2.6</v>
      </c>
      <c r="BE136">
        <v>22</v>
      </c>
      <c r="BF136">
        <v>0.6</v>
      </c>
      <c r="BG136">
        <v>2.1</v>
      </c>
      <c r="BH136">
        <v>26.5</v>
      </c>
      <c r="BI136">
        <v>5.2</v>
      </c>
    </row>
    <row r="137" spans="1:61" x14ac:dyDescent="0.2">
      <c r="A137">
        <v>151</v>
      </c>
      <c r="B137">
        <v>6001423601</v>
      </c>
      <c r="C137">
        <v>0.20209969999999999</v>
      </c>
      <c r="D137">
        <v>1.2782</v>
      </c>
      <c r="E137">
        <v>0.97170000000000001</v>
      </c>
      <c r="F137">
        <v>0.18390000000000001</v>
      </c>
      <c r="G137">
        <v>2.6758000000000002</v>
      </c>
      <c r="H137">
        <v>5.1096000000000004</v>
      </c>
      <c r="I137">
        <v>8</v>
      </c>
      <c r="J137">
        <v>7.2</v>
      </c>
      <c r="K137">
        <v>9</v>
      </c>
      <c r="L137">
        <v>2642</v>
      </c>
      <c r="M137">
        <v>37.858896790000003</v>
      </c>
      <c r="N137">
        <v>-122.25871739999999</v>
      </c>
      <c r="O137">
        <v>10.8134053971427</v>
      </c>
      <c r="P137">
        <v>2.9592332999999998E-2</v>
      </c>
      <c r="Q137">
        <v>8.6979437700000002</v>
      </c>
      <c r="R137">
        <v>42.19</v>
      </c>
      <c r="S137" s="1">
        <v>70.599582896249103</v>
      </c>
      <c r="T137">
        <v>0</v>
      </c>
      <c r="U137">
        <v>475.43485759999999</v>
      </c>
      <c r="V137">
        <v>671.54</v>
      </c>
      <c r="W137">
        <v>0</v>
      </c>
      <c r="X137">
        <v>22.8</v>
      </c>
      <c r="Y137">
        <v>0</v>
      </c>
      <c r="Z137">
        <v>0</v>
      </c>
      <c r="AA137">
        <v>0</v>
      </c>
      <c r="AB137">
        <v>27.348888869923599</v>
      </c>
      <c r="AC137">
        <v>2752</v>
      </c>
      <c r="AD137">
        <v>1280</v>
      </c>
      <c r="AE137">
        <v>1170</v>
      </c>
      <c r="AF137">
        <v>422</v>
      </c>
      <c r="AG137">
        <v>135</v>
      </c>
      <c r="AH137">
        <v>46483</v>
      </c>
      <c r="AI137">
        <v>42</v>
      </c>
      <c r="AJ137">
        <v>420</v>
      </c>
      <c r="AK137">
        <v>237</v>
      </c>
      <c r="AL137">
        <v>203</v>
      </c>
      <c r="AM137">
        <v>14</v>
      </c>
      <c r="AN137">
        <v>790</v>
      </c>
      <c r="AO137">
        <v>7</v>
      </c>
      <c r="AP137">
        <v>178</v>
      </c>
      <c r="AQ137">
        <v>0</v>
      </c>
      <c r="AR137">
        <v>37</v>
      </c>
      <c r="AS137">
        <v>183</v>
      </c>
      <c r="AT137">
        <v>54</v>
      </c>
      <c r="AU137">
        <v>15.5</v>
      </c>
      <c r="AV137">
        <v>7.7</v>
      </c>
      <c r="AW137">
        <v>46483</v>
      </c>
      <c r="AX137">
        <v>2.2000000000000002</v>
      </c>
      <c r="AY137">
        <v>15.3</v>
      </c>
      <c r="AZ137">
        <v>8.6</v>
      </c>
      <c r="BA137">
        <v>7.5</v>
      </c>
      <c r="BB137">
        <v>1.2</v>
      </c>
      <c r="BC137">
        <v>28.7</v>
      </c>
      <c r="BD137">
        <v>0.3</v>
      </c>
      <c r="BE137">
        <v>13.9</v>
      </c>
      <c r="BF137">
        <v>0</v>
      </c>
      <c r="BG137">
        <v>3.2</v>
      </c>
      <c r="BH137">
        <v>15.6</v>
      </c>
      <c r="BI137">
        <v>2</v>
      </c>
    </row>
    <row r="138" spans="1:61" x14ac:dyDescent="0.2">
      <c r="A138">
        <v>152</v>
      </c>
      <c r="B138">
        <v>6001423602</v>
      </c>
      <c r="C138">
        <v>0.15619559999999999</v>
      </c>
      <c r="D138">
        <v>2.2046000000000001</v>
      </c>
      <c r="E138">
        <v>0.18490000000000001</v>
      </c>
      <c r="F138">
        <v>0.63449999999999995</v>
      </c>
      <c r="G138">
        <v>3.1315</v>
      </c>
      <c r="H138">
        <v>6.1555</v>
      </c>
      <c r="I138">
        <v>8.4</v>
      </c>
      <c r="J138">
        <v>7.3</v>
      </c>
      <c r="K138">
        <v>9.4</v>
      </c>
      <c r="L138">
        <v>5659</v>
      </c>
      <c r="M138">
        <v>37.863188170000001</v>
      </c>
      <c r="N138">
        <v>-122.2592722</v>
      </c>
      <c r="O138">
        <v>14.209098531890699</v>
      </c>
      <c r="P138">
        <v>2.9592332999999998E-2</v>
      </c>
      <c r="Q138">
        <v>8.6979437700000002</v>
      </c>
      <c r="R138">
        <v>42.19</v>
      </c>
      <c r="S138" s="1">
        <v>70.599582896249103</v>
      </c>
      <c r="T138">
        <v>0</v>
      </c>
      <c r="U138">
        <v>500.14723129999999</v>
      </c>
      <c r="V138">
        <v>423.98</v>
      </c>
      <c r="W138">
        <v>0.7</v>
      </c>
      <c r="X138">
        <v>15.05</v>
      </c>
      <c r="Y138">
        <v>1.65</v>
      </c>
      <c r="Z138">
        <v>1</v>
      </c>
      <c r="AA138">
        <v>0</v>
      </c>
      <c r="AB138">
        <v>31.9895524197082</v>
      </c>
      <c r="AC138">
        <v>5455</v>
      </c>
      <c r="AD138">
        <v>2547</v>
      </c>
      <c r="AE138">
        <v>2262</v>
      </c>
      <c r="AF138">
        <v>2984</v>
      </c>
      <c r="AG138">
        <v>257</v>
      </c>
      <c r="AH138">
        <v>24709</v>
      </c>
      <c r="AI138">
        <v>61</v>
      </c>
      <c r="AJ138">
        <v>268</v>
      </c>
      <c r="AK138">
        <v>165</v>
      </c>
      <c r="AL138">
        <v>116</v>
      </c>
      <c r="AM138">
        <v>63</v>
      </c>
      <c r="AN138">
        <v>3182</v>
      </c>
      <c r="AO138">
        <v>92</v>
      </c>
      <c r="AP138">
        <v>1274</v>
      </c>
      <c r="AQ138">
        <v>0</v>
      </c>
      <c r="AR138">
        <v>88</v>
      </c>
      <c r="AS138">
        <v>894</v>
      </c>
      <c r="AT138">
        <v>105</v>
      </c>
      <c r="AU138">
        <v>55.7</v>
      </c>
      <c r="AV138">
        <v>8.5</v>
      </c>
      <c r="AW138">
        <v>24709</v>
      </c>
      <c r="AX138">
        <v>3.1</v>
      </c>
      <c r="AY138">
        <v>4.9000000000000004</v>
      </c>
      <c r="AZ138">
        <v>3</v>
      </c>
      <c r="BA138">
        <v>2.2000000000000002</v>
      </c>
      <c r="BB138">
        <v>2.8</v>
      </c>
      <c r="BC138">
        <v>58.3</v>
      </c>
      <c r="BD138">
        <v>1.7</v>
      </c>
      <c r="BE138">
        <v>50</v>
      </c>
      <c r="BF138">
        <v>0</v>
      </c>
      <c r="BG138">
        <v>3.9</v>
      </c>
      <c r="BH138">
        <v>39.5</v>
      </c>
      <c r="BI138">
        <v>1.9</v>
      </c>
    </row>
    <row r="139" spans="1:61" x14ac:dyDescent="0.2">
      <c r="A139">
        <v>7260</v>
      </c>
      <c r="B139">
        <v>6001423700</v>
      </c>
      <c r="C139">
        <v>0.28134870000000001</v>
      </c>
      <c r="D139">
        <v>1.2413000000000001</v>
      </c>
      <c r="E139">
        <v>1.2796000000000001</v>
      </c>
      <c r="F139">
        <v>0.27439999999999998</v>
      </c>
      <c r="G139">
        <v>3.8098000000000001</v>
      </c>
      <c r="H139">
        <v>6.6051000000000002</v>
      </c>
      <c r="I139">
        <v>8.6</v>
      </c>
      <c r="J139">
        <v>7.9</v>
      </c>
      <c r="K139">
        <v>9.5</v>
      </c>
      <c r="L139">
        <v>3633</v>
      </c>
      <c r="M139">
        <v>37.861841380000001</v>
      </c>
      <c r="N139">
        <v>-122.248923</v>
      </c>
      <c r="O139">
        <v>9.7042780904047596</v>
      </c>
      <c r="P139">
        <v>2.9592332999999998E-2</v>
      </c>
      <c r="Q139">
        <v>8.6979437700000002</v>
      </c>
      <c r="R139">
        <v>42.19</v>
      </c>
      <c r="S139" s="1">
        <v>70.599582896249103</v>
      </c>
      <c r="T139">
        <v>0</v>
      </c>
      <c r="U139">
        <v>477.4261937</v>
      </c>
      <c r="V139">
        <v>592.5</v>
      </c>
      <c r="W139">
        <v>0.7</v>
      </c>
      <c r="X139">
        <v>9.5</v>
      </c>
      <c r="Y139">
        <v>1.5</v>
      </c>
      <c r="Z139">
        <v>1</v>
      </c>
      <c r="AA139">
        <v>0</v>
      </c>
      <c r="AB139">
        <v>32.580020538861</v>
      </c>
      <c r="AC139">
        <v>4110</v>
      </c>
      <c r="AD139">
        <v>1463</v>
      </c>
      <c r="AE139">
        <v>1359</v>
      </c>
      <c r="AF139">
        <v>1065</v>
      </c>
      <c r="AG139">
        <v>71</v>
      </c>
      <c r="AH139">
        <v>43382</v>
      </c>
      <c r="AI139">
        <v>36</v>
      </c>
      <c r="AJ139">
        <v>642</v>
      </c>
      <c r="AK139">
        <v>375</v>
      </c>
      <c r="AL139">
        <v>375</v>
      </c>
      <c r="AM139">
        <v>48</v>
      </c>
      <c r="AN139">
        <v>1479</v>
      </c>
      <c r="AO139">
        <v>14</v>
      </c>
      <c r="AP139">
        <v>419</v>
      </c>
      <c r="AQ139">
        <v>13</v>
      </c>
      <c r="AR139">
        <v>69</v>
      </c>
      <c r="AS139">
        <v>242</v>
      </c>
      <c r="AT139">
        <v>867</v>
      </c>
      <c r="AU139">
        <v>32.799999999999997</v>
      </c>
      <c r="AV139">
        <v>3.7</v>
      </c>
      <c r="AW139">
        <v>43382</v>
      </c>
      <c r="AX139">
        <v>1.8</v>
      </c>
      <c r="AY139">
        <v>15.6</v>
      </c>
      <c r="AZ139">
        <v>9.1</v>
      </c>
      <c r="BA139">
        <v>9.1</v>
      </c>
      <c r="BB139">
        <v>3.5</v>
      </c>
      <c r="BC139">
        <v>36</v>
      </c>
      <c r="BD139">
        <v>0.3</v>
      </c>
      <c r="BE139">
        <v>28.6</v>
      </c>
      <c r="BF139">
        <v>0.9</v>
      </c>
      <c r="BG139">
        <v>5.0999999999999996</v>
      </c>
      <c r="BH139">
        <v>17.8</v>
      </c>
      <c r="BI139">
        <v>21.1</v>
      </c>
    </row>
    <row r="140" spans="1:61" x14ac:dyDescent="0.2">
      <c r="A140">
        <v>153</v>
      </c>
      <c r="B140">
        <v>6001423800</v>
      </c>
      <c r="C140">
        <v>0.41407620000000001</v>
      </c>
      <c r="D140">
        <v>0.64100000000000001</v>
      </c>
      <c r="E140">
        <v>1.9895</v>
      </c>
      <c r="F140">
        <v>0.25540000000000002</v>
      </c>
      <c r="G140">
        <v>1.3140000000000001</v>
      </c>
      <c r="H140">
        <v>4.1999000000000004</v>
      </c>
      <c r="I140">
        <v>7.5</v>
      </c>
      <c r="J140">
        <v>6.6</v>
      </c>
      <c r="K140">
        <v>8.8000000000000007</v>
      </c>
      <c r="L140">
        <v>2925</v>
      </c>
      <c r="M140">
        <v>37.854758580000002</v>
      </c>
      <c r="N140">
        <v>-122.24413850000001</v>
      </c>
      <c r="O140">
        <v>3.90436866578783</v>
      </c>
      <c r="P140">
        <v>2.9592332999999998E-2</v>
      </c>
      <c r="Q140">
        <v>8.6979437700000002</v>
      </c>
      <c r="R140">
        <v>42.19</v>
      </c>
      <c r="S140" s="1">
        <v>70.599582896249103</v>
      </c>
      <c r="T140">
        <v>0</v>
      </c>
      <c r="U140">
        <v>455.15257159999999</v>
      </c>
      <c r="V140">
        <v>618.76</v>
      </c>
      <c r="W140">
        <v>0</v>
      </c>
      <c r="X140">
        <v>17.8</v>
      </c>
      <c r="Y140">
        <v>0</v>
      </c>
      <c r="Z140">
        <v>0</v>
      </c>
      <c r="AA140">
        <v>0</v>
      </c>
      <c r="AB140">
        <v>26.355614950376399</v>
      </c>
      <c r="AC140">
        <v>3067</v>
      </c>
      <c r="AD140">
        <v>1332</v>
      </c>
      <c r="AE140">
        <v>1289</v>
      </c>
      <c r="AF140">
        <v>136</v>
      </c>
      <c r="AG140">
        <v>116</v>
      </c>
      <c r="AH140">
        <v>111585</v>
      </c>
      <c r="AI140">
        <v>69</v>
      </c>
      <c r="AJ140">
        <v>875</v>
      </c>
      <c r="AK140">
        <v>474</v>
      </c>
      <c r="AL140">
        <v>402</v>
      </c>
      <c r="AM140">
        <v>39</v>
      </c>
      <c r="AN140">
        <v>737</v>
      </c>
      <c r="AO140">
        <v>46</v>
      </c>
      <c r="AP140">
        <v>30</v>
      </c>
      <c r="AQ140">
        <v>0</v>
      </c>
      <c r="AR140">
        <v>28</v>
      </c>
      <c r="AS140">
        <v>134</v>
      </c>
      <c r="AT140">
        <v>0</v>
      </c>
      <c r="AU140">
        <v>4.4000000000000004</v>
      </c>
      <c r="AV140">
        <v>7.5</v>
      </c>
      <c r="AW140">
        <v>111585</v>
      </c>
      <c r="AX140">
        <v>2.7</v>
      </c>
      <c r="AY140">
        <v>28.5</v>
      </c>
      <c r="AZ140">
        <v>15.5</v>
      </c>
      <c r="BA140">
        <v>13.1</v>
      </c>
      <c r="BB140">
        <v>3</v>
      </c>
      <c r="BC140">
        <v>24</v>
      </c>
      <c r="BD140">
        <v>1.6</v>
      </c>
      <c r="BE140">
        <v>2.2999999999999998</v>
      </c>
      <c r="BF140">
        <v>0</v>
      </c>
      <c r="BG140">
        <v>2.2000000000000002</v>
      </c>
      <c r="BH140">
        <v>10.4</v>
      </c>
      <c r="BI140">
        <v>0</v>
      </c>
    </row>
    <row r="141" spans="1:61" x14ac:dyDescent="0.2">
      <c r="A141">
        <v>154</v>
      </c>
      <c r="B141">
        <v>6001423901</v>
      </c>
      <c r="C141">
        <v>0.15274740000000001</v>
      </c>
      <c r="D141">
        <v>1.0561</v>
      </c>
      <c r="E141">
        <v>1.6736</v>
      </c>
      <c r="F141">
        <v>0.33260000000000001</v>
      </c>
      <c r="G141">
        <v>2.3831000000000002</v>
      </c>
      <c r="H141">
        <v>5.4454000000000002</v>
      </c>
      <c r="I141">
        <v>8.1999999999999993</v>
      </c>
      <c r="J141">
        <v>7.7</v>
      </c>
      <c r="K141">
        <v>8.8000000000000007</v>
      </c>
      <c r="L141">
        <v>2020</v>
      </c>
      <c r="M141">
        <v>37.852300159999999</v>
      </c>
      <c r="N141">
        <v>-122.26751760000001</v>
      </c>
      <c r="O141">
        <v>14.1602865755435</v>
      </c>
      <c r="P141">
        <v>2.9592332999999998E-2</v>
      </c>
      <c r="Q141">
        <v>8.6979437700000002</v>
      </c>
      <c r="R141">
        <v>42.19</v>
      </c>
      <c r="S141" s="1">
        <v>70.599582896249103</v>
      </c>
      <c r="T141">
        <v>0</v>
      </c>
      <c r="U141">
        <v>470.03282480000001</v>
      </c>
      <c r="V141">
        <v>650.98</v>
      </c>
      <c r="W141">
        <v>7</v>
      </c>
      <c r="X141">
        <v>16.600000000000001</v>
      </c>
      <c r="Y141">
        <v>0</v>
      </c>
      <c r="Z141">
        <v>0</v>
      </c>
      <c r="AA141">
        <v>0</v>
      </c>
      <c r="AB141">
        <v>30.0255986238571</v>
      </c>
      <c r="AC141">
        <v>1938</v>
      </c>
      <c r="AD141">
        <v>932</v>
      </c>
      <c r="AE141">
        <v>859</v>
      </c>
      <c r="AF141">
        <v>268</v>
      </c>
      <c r="AG141">
        <v>81</v>
      </c>
      <c r="AH141">
        <v>43838</v>
      </c>
      <c r="AI141">
        <v>19</v>
      </c>
      <c r="AJ141">
        <v>194</v>
      </c>
      <c r="AK141">
        <v>268</v>
      </c>
      <c r="AL141">
        <v>226</v>
      </c>
      <c r="AM141">
        <v>84</v>
      </c>
      <c r="AN141">
        <v>807</v>
      </c>
      <c r="AO141">
        <v>5</v>
      </c>
      <c r="AP141">
        <v>111</v>
      </c>
      <c r="AQ141">
        <v>0</v>
      </c>
      <c r="AR141">
        <v>18</v>
      </c>
      <c r="AS141">
        <v>145</v>
      </c>
      <c r="AT141">
        <v>14</v>
      </c>
      <c r="AU141">
        <v>13.9</v>
      </c>
      <c r="AV141">
        <v>6.1</v>
      </c>
      <c r="AW141">
        <v>43838</v>
      </c>
      <c r="AX141">
        <v>1.3</v>
      </c>
      <c r="AY141">
        <v>10</v>
      </c>
      <c r="AZ141">
        <v>13.8</v>
      </c>
      <c r="BA141">
        <v>11.7</v>
      </c>
      <c r="BB141">
        <v>9.8000000000000007</v>
      </c>
      <c r="BC141">
        <v>41.6</v>
      </c>
      <c r="BD141">
        <v>0.3</v>
      </c>
      <c r="BE141">
        <v>11.9</v>
      </c>
      <c r="BF141">
        <v>0</v>
      </c>
      <c r="BG141">
        <v>2.1</v>
      </c>
      <c r="BH141">
        <v>16.899999999999999</v>
      </c>
      <c r="BI141">
        <v>0.7</v>
      </c>
    </row>
    <row r="142" spans="1:61" x14ac:dyDescent="0.2">
      <c r="A142">
        <v>155</v>
      </c>
      <c r="B142">
        <v>6001423902</v>
      </c>
      <c r="C142">
        <v>0.11939470000000001</v>
      </c>
      <c r="D142">
        <v>1.1371</v>
      </c>
      <c r="E142">
        <v>0.66259999999999997</v>
      </c>
      <c r="F142">
        <v>0.20599999999999999</v>
      </c>
      <c r="G142">
        <v>2.6528999999999998</v>
      </c>
      <c r="H142">
        <v>4.6585999999999999</v>
      </c>
      <c r="I142">
        <v>7</v>
      </c>
      <c r="J142">
        <v>6.3</v>
      </c>
      <c r="K142">
        <v>7.9</v>
      </c>
      <c r="L142">
        <v>1552</v>
      </c>
      <c r="M142">
        <v>37.854715169999999</v>
      </c>
      <c r="N142">
        <v>-122.25737239999999</v>
      </c>
      <c r="O142">
        <v>13.8681615682298</v>
      </c>
      <c r="P142">
        <v>2.9592332999999998E-2</v>
      </c>
      <c r="Q142">
        <v>8.6979437700000002</v>
      </c>
      <c r="R142">
        <v>42.19</v>
      </c>
      <c r="S142" s="1">
        <v>70.599582896249103</v>
      </c>
      <c r="T142">
        <v>0</v>
      </c>
      <c r="U142">
        <v>467.33389390000002</v>
      </c>
      <c r="V142">
        <v>635.1</v>
      </c>
      <c r="W142">
        <v>0</v>
      </c>
      <c r="X142">
        <v>32.299999999999997</v>
      </c>
      <c r="Y142">
        <v>0</v>
      </c>
      <c r="Z142">
        <v>0</v>
      </c>
      <c r="AA142">
        <v>0</v>
      </c>
      <c r="AB142">
        <v>27.634282954455902</v>
      </c>
      <c r="AC142">
        <v>1564</v>
      </c>
      <c r="AD142">
        <v>785</v>
      </c>
      <c r="AE142">
        <v>726</v>
      </c>
      <c r="AF142">
        <v>167</v>
      </c>
      <c r="AG142">
        <v>87</v>
      </c>
      <c r="AH142">
        <v>53763</v>
      </c>
      <c r="AI142">
        <v>21</v>
      </c>
      <c r="AJ142">
        <v>183</v>
      </c>
      <c r="AK142">
        <v>189</v>
      </c>
      <c r="AL142">
        <v>94</v>
      </c>
      <c r="AM142">
        <v>5</v>
      </c>
      <c r="AN142">
        <v>426</v>
      </c>
      <c r="AO142">
        <v>10</v>
      </c>
      <c r="AP142">
        <v>176</v>
      </c>
      <c r="AQ142">
        <v>0</v>
      </c>
      <c r="AR142">
        <v>5</v>
      </c>
      <c r="AS142">
        <v>124</v>
      </c>
      <c r="AT142">
        <v>51</v>
      </c>
      <c r="AU142">
        <v>10.9</v>
      </c>
      <c r="AV142">
        <v>8.8000000000000007</v>
      </c>
      <c r="AW142">
        <v>53763</v>
      </c>
      <c r="AX142">
        <v>1.6</v>
      </c>
      <c r="AY142">
        <v>11.7</v>
      </c>
      <c r="AZ142">
        <v>12.1</v>
      </c>
      <c r="BA142">
        <v>6.1</v>
      </c>
      <c r="BB142">
        <v>0.7</v>
      </c>
      <c r="BC142">
        <v>27.2</v>
      </c>
      <c r="BD142">
        <v>0.7</v>
      </c>
      <c r="BE142">
        <v>22.4</v>
      </c>
      <c r="BF142">
        <v>0</v>
      </c>
      <c r="BG142">
        <v>0.7</v>
      </c>
      <c r="BH142">
        <v>17.100000000000001</v>
      </c>
      <c r="BI142">
        <v>3.3</v>
      </c>
    </row>
    <row r="143" spans="1:61" x14ac:dyDescent="0.2">
      <c r="A143">
        <v>156</v>
      </c>
      <c r="B143">
        <v>6001424001</v>
      </c>
      <c r="C143">
        <v>0.19595799999999999</v>
      </c>
      <c r="D143">
        <v>1.9814000000000001</v>
      </c>
      <c r="E143">
        <v>1.7282999999999999</v>
      </c>
      <c r="F143">
        <v>0.81510000000000005</v>
      </c>
      <c r="G143">
        <v>2.5750999999999999</v>
      </c>
      <c r="H143">
        <v>7.1</v>
      </c>
      <c r="I143">
        <v>10.8</v>
      </c>
      <c r="J143">
        <v>9.8000000000000007</v>
      </c>
      <c r="K143">
        <v>11.9</v>
      </c>
      <c r="L143">
        <v>3716</v>
      </c>
      <c r="M143">
        <v>37.850352639999997</v>
      </c>
      <c r="N143">
        <v>-122.2746683</v>
      </c>
      <c r="O143">
        <v>19.709830744201199</v>
      </c>
      <c r="P143">
        <v>2.9592332999999998E-2</v>
      </c>
      <c r="Q143">
        <v>8.6979437700000002</v>
      </c>
      <c r="R143">
        <v>41.021700369999998</v>
      </c>
      <c r="S143" s="1">
        <v>70.599582896249103</v>
      </c>
      <c r="T143">
        <v>0</v>
      </c>
      <c r="U143">
        <v>464.66740229999999</v>
      </c>
      <c r="V143">
        <v>539.73</v>
      </c>
      <c r="W143">
        <v>11.3</v>
      </c>
      <c r="X143">
        <v>7.25</v>
      </c>
      <c r="Y143">
        <v>0</v>
      </c>
      <c r="Z143">
        <v>10</v>
      </c>
      <c r="AA143">
        <v>0</v>
      </c>
      <c r="AB143">
        <v>33.813241224587898</v>
      </c>
      <c r="AC143">
        <v>4267</v>
      </c>
      <c r="AD143">
        <v>1674</v>
      </c>
      <c r="AE143">
        <v>1543</v>
      </c>
      <c r="AF143">
        <v>769</v>
      </c>
      <c r="AG143">
        <v>213</v>
      </c>
      <c r="AH143">
        <v>29809</v>
      </c>
      <c r="AI143">
        <v>330</v>
      </c>
      <c r="AJ143">
        <v>301</v>
      </c>
      <c r="AK143">
        <v>853</v>
      </c>
      <c r="AL143">
        <v>421</v>
      </c>
      <c r="AM143">
        <v>232</v>
      </c>
      <c r="AN143">
        <v>2549</v>
      </c>
      <c r="AO143">
        <v>154</v>
      </c>
      <c r="AP143">
        <v>134</v>
      </c>
      <c r="AQ143">
        <v>0</v>
      </c>
      <c r="AR143">
        <v>40</v>
      </c>
      <c r="AS143">
        <v>383</v>
      </c>
      <c r="AT143">
        <v>85</v>
      </c>
      <c r="AU143">
        <v>18.100000000000001</v>
      </c>
      <c r="AV143">
        <v>7.7</v>
      </c>
      <c r="AW143">
        <v>29809</v>
      </c>
      <c r="AX143">
        <v>11.2</v>
      </c>
      <c r="AY143">
        <v>7.1</v>
      </c>
      <c r="AZ143">
        <v>20</v>
      </c>
      <c r="BA143">
        <v>9.9</v>
      </c>
      <c r="BB143">
        <v>15</v>
      </c>
      <c r="BC143">
        <v>59.7</v>
      </c>
      <c r="BD143">
        <v>3.8</v>
      </c>
      <c r="BE143">
        <v>8</v>
      </c>
      <c r="BF143">
        <v>0</v>
      </c>
      <c r="BG143">
        <v>2.6</v>
      </c>
      <c r="BH143">
        <v>24.8</v>
      </c>
      <c r="BI143">
        <v>2</v>
      </c>
    </row>
    <row r="144" spans="1:61" x14ac:dyDescent="0.2">
      <c r="A144">
        <v>157</v>
      </c>
      <c r="B144">
        <v>6001424002</v>
      </c>
      <c r="C144">
        <v>0.12633910000000001</v>
      </c>
      <c r="D144">
        <v>1.3317000000000001</v>
      </c>
      <c r="E144">
        <v>2.4573</v>
      </c>
      <c r="F144">
        <v>0.96279999999999999</v>
      </c>
      <c r="G144">
        <v>2.4032</v>
      </c>
      <c r="H144">
        <v>7.1550000000000002</v>
      </c>
      <c r="I144">
        <v>11.8</v>
      </c>
      <c r="J144">
        <v>10.7</v>
      </c>
      <c r="K144">
        <v>12.8</v>
      </c>
      <c r="L144">
        <v>2172</v>
      </c>
      <c r="M144">
        <v>37.850497660000002</v>
      </c>
      <c r="N144">
        <v>-122.281599</v>
      </c>
      <c r="O144">
        <v>30.5527713642816</v>
      </c>
      <c r="P144">
        <v>2.9592332999999998E-2</v>
      </c>
      <c r="Q144">
        <v>8.6979437700000002</v>
      </c>
      <c r="R144">
        <v>33.75</v>
      </c>
      <c r="S144" s="1">
        <v>70.599582896249103</v>
      </c>
      <c r="T144">
        <v>0</v>
      </c>
      <c r="U144">
        <v>468.96198870000001</v>
      </c>
      <c r="V144">
        <v>551.54</v>
      </c>
      <c r="W144">
        <v>29.85</v>
      </c>
      <c r="X144">
        <v>49.3</v>
      </c>
      <c r="Y144">
        <v>0.66500000000000004</v>
      </c>
      <c r="Z144">
        <v>10</v>
      </c>
      <c r="AA144">
        <v>0</v>
      </c>
      <c r="AB144">
        <v>44.040946481181798</v>
      </c>
      <c r="AC144">
        <v>2451</v>
      </c>
      <c r="AD144">
        <v>1042</v>
      </c>
      <c r="AE144">
        <v>958</v>
      </c>
      <c r="AF144">
        <v>362</v>
      </c>
      <c r="AG144">
        <v>62</v>
      </c>
      <c r="AH144">
        <v>33405</v>
      </c>
      <c r="AI144">
        <v>103</v>
      </c>
      <c r="AJ144">
        <v>275</v>
      </c>
      <c r="AK144">
        <v>518</v>
      </c>
      <c r="AL144">
        <v>513</v>
      </c>
      <c r="AM144">
        <v>113</v>
      </c>
      <c r="AN144">
        <v>1606</v>
      </c>
      <c r="AO144">
        <v>118</v>
      </c>
      <c r="AP144">
        <v>96</v>
      </c>
      <c r="AQ144">
        <v>0</v>
      </c>
      <c r="AR144">
        <v>70</v>
      </c>
      <c r="AS144">
        <v>159</v>
      </c>
      <c r="AT144">
        <v>5</v>
      </c>
      <c r="AU144">
        <v>14.9</v>
      </c>
      <c r="AV144">
        <v>4.8</v>
      </c>
      <c r="AW144">
        <v>33405</v>
      </c>
      <c r="AX144">
        <v>5.9</v>
      </c>
      <c r="AY144">
        <v>11.2</v>
      </c>
      <c r="AZ144">
        <v>21.1</v>
      </c>
      <c r="BA144">
        <v>21</v>
      </c>
      <c r="BB144">
        <v>11.8</v>
      </c>
      <c r="BC144">
        <v>65.5</v>
      </c>
      <c r="BD144">
        <v>5.3</v>
      </c>
      <c r="BE144">
        <v>9.1999999999999993</v>
      </c>
      <c r="BF144">
        <v>0</v>
      </c>
      <c r="BG144">
        <v>7.3</v>
      </c>
      <c r="BH144">
        <v>16.600000000000001</v>
      </c>
      <c r="BI144">
        <v>0.2</v>
      </c>
    </row>
    <row r="145" spans="1:61" x14ac:dyDescent="0.2">
      <c r="A145">
        <v>7261</v>
      </c>
      <c r="B145">
        <v>6001427100</v>
      </c>
      <c r="C145">
        <v>0.39592680000000002</v>
      </c>
      <c r="D145">
        <v>0.52580000000000005</v>
      </c>
      <c r="E145">
        <v>1.9131</v>
      </c>
      <c r="F145">
        <v>0.51700000000000002</v>
      </c>
      <c r="G145">
        <v>1.6826000000000001</v>
      </c>
      <c r="H145">
        <v>4.6383999999999999</v>
      </c>
      <c r="I145">
        <v>9.1999999999999993</v>
      </c>
      <c r="J145">
        <v>8.1</v>
      </c>
      <c r="K145">
        <v>10.5</v>
      </c>
      <c r="L145">
        <v>3646</v>
      </c>
      <c r="M145">
        <v>37.764562519999998</v>
      </c>
      <c r="N145">
        <v>-122.2311701</v>
      </c>
      <c r="O145">
        <v>17.429636413618798</v>
      </c>
      <c r="P145">
        <v>2.9592332999999998E-2</v>
      </c>
      <c r="Q145">
        <v>8.6979437700000002</v>
      </c>
      <c r="R145">
        <v>42.520557570000001</v>
      </c>
      <c r="S145" s="1">
        <v>70.599582896249103</v>
      </c>
      <c r="T145">
        <v>0</v>
      </c>
      <c r="U145">
        <v>320.85233870000002</v>
      </c>
      <c r="V145">
        <v>656.29</v>
      </c>
      <c r="W145">
        <v>17.149999999999999</v>
      </c>
      <c r="X145">
        <v>128.75</v>
      </c>
      <c r="Y145">
        <v>1.72</v>
      </c>
      <c r="Z145">
        <v>15</v>
      </c>
      <c r="AA145">
        <v>1.5</v>
      </c>
      <c r="AB145">
        <v>48.578446429640302</v>
      </c>
      <c r="AC145">
        <v>3559</v>
      </c>
      <c r="AD145">
        <v>1471</v>
      </c>
      <c r="AE145">
        <v>1401</v>
      </c>
      <c r="AF145">
        <v>167</v>
      </c>
      <c r="AG145">
        <v>50</v>
      </c>
      <c r="AH145">
        <v>56255</v>
      </c>
      <c r="AI145">
        <v>158</v>
      </c>
      <c r="AJ145">
        <v>716</v>
      </c>
      <c r="AK145">
        <v>843</v>
      </c>
      <c r="AL145">
        <v>223</v>
      </c>
      <c r="AM145">
        <v>94</v>
      </c>
      <c r="AN145">
        <v>1178</v>
      </c>
      <c r="AO145">
        <v>120</v>
      </c>
      <c r="AP145">
        <v>10</v>
      </c>
      <c r="AQ145">
        <v>0</v>
      </c>
      <c r="AR145">
        <v>20</v>
      </c>
      <c r="AS145">
        <v>53</v>
      </c>
      <c r="AT145">
        <v>144</v>
      </c>
      <c r="AU145">
        <v>4.9000000000000004</v>
      </c>
      <c r="AV145">
        <v>2.8</v>
      </c>
      <c r="AW145">
        <v>56255</v>
      </c>
      <c r="AX145">
        <v>6.1</v>
      </c>
      <c r="AY145">
        <v>20.100000000000001</v>
      </c>
      <c r="AZ145">
        <v>23.7</v>
      </c>
      <c r="BA145">
        <v>6.5</v>
      </c>
      <c r="BB145">
        <v>6.7</v>
      </c>
      <c r="BC145">
        <v>33.1</v>
      </c>
      <c r="BD145">
        <v>3.6</v>
      </c>
      <c r="BE145">
        <v>0.7</v>
      </c>
      <c r="BF145">
        <v>0</v>
      </c>
      <c r="BG145">
        <v>1.4</v>
      </c>
      <c r="BH145">
        <v>3.8</v>
      </c>
      <c r="BI145">
        <v>4</v>
      </c>
    </row>
    <row r="146" spans="1:61" x14ac:dyDescent="0.2">
      <c r="A146">
        <v>164</v>
      </c>
      <c r="B146">
        <v>6001427200</v>
      </c>
      <c r="C146">
        <v>0.51338709999999999</v>
      </c>
      <c r="D146">
        <v>1.9675</v>
      </c>
      <c r="E146">
        <v>1.9462999999999999</v>
      </c>
      <c r="F146">
        <v>0.79079999999999995</v>
      </c>
      <c r="G146">
        <v>2.8113999999999999</v>
      </c>
      <c r="H146">
        <v>7.5160999999999998</v>
      </c>
      <c r="I146">
        <v>10</v>
      </c>
      <c r="J146">
        <v>9.1</v>
      </c>
      <c r="K146">
        <v>10.9</v>
      </c>
      <c r="L146">
        <v>4107</v>
      </c>
      <c r="M146">
        <v>37.775929830000003</v>
      </c>
      <c r="N146">
        <v>-122.24777690000001</v>
      </c>
      <c r="O146">
        <v>34.671669743690998</v>
      </c>
      <c r="P146">
        <v>2.9592332999999998E-2</v>
      </c>
      <c r="Q146">
        <v>8.6979437700000002</v>
      </c>
      <c r="R146">
        <v>44.27</v>
      </c>
      <c r="S146" s="1">
        <v>70.599582896249103</v>
      </c>
      <c r="T146">
        <v>0</v>
      </c>
      <c r="U146">
        <v>316.71127460000002</v>
      </c>
      <c r="V146">
        <v>954.43</v>
      </c>
      <c r="W146">
        <v>43.5</v>
      </c>
      <c r="X146">
        <v>114.05</v>
      </c>
      <c r="Y146">
        <v>2.6949999999999998</v>
      </c>
      <c r="Z146">
        <v>15</v>
      </c>
      <c r="AA146">
        <v>0.2</v>
      </c>
      <c r="AB146">
        <v>49.524428556073303</v>
      </c>
      <c r="AC146">
        <v>4212</v>
      </c>
      <c r="AD146">
        <v>1694</v>
      </c>
      <c r="AE146">
        <v>1663</v>
      </c>
      <c r="AF146">
        <v>673</v>
      </c>
      <c r="AG146">
        <v>244</v>
      </c>
      <c r="AH146">
        <v>36241</v>
      </c>
      <c r="AI146">
        <v>319</v>
      </c>
      <c r="AJ146">
        <v>544</v>
      </c>
      <c r="AK146">
        <v>808</v>
      </c>
      <c r="AL146">
        <v>497</v>
      </c>
      <c r="AM146">
        <v>128</v>
      </c>
      <c r="AN146">
        <v>2455</v>
      </c>
      <c r="AO146">
        <v>145</v>
      </c>
      <c r="AP146">
        <v>86</v>
      </c>
      <c r="AQ146">
        <v>22</v>
      </c>
      <c r="AR146">
        <v>40</v>
      </c>
      <c r="AS146">
        <v>108</v>
      </c>
      <c r="AT146">
        <v>108</v>
      </c>
      <c r="AU146">
        <v>16.5</v>
      </c>
      <c r="AV146">
        <v>10</v>
      </c>
      <c r="AW146">
        <v>36241</v>
      </c>
      <c r="AX146">
        <v>9.8000000000000007</v>
      </c>
      <c r="AY146">
        <v>12.9</v>
      </c>
      <c r="AZ146">
        <v>19.2</v>
      </c>
      <c r="BA146">
        <v>12</v>
      </c>
      <c r="BB146">
        <v>7.7</v>
      </c>
      <c r="BC146">
        <v>58.3</v>
      </c>
      <c r="BD146">
        <v>3.6</v>
      </c>
      <c r="BE146">
        <v>5.0999999999999996</v>
      </c>
      <c r="BF146">
        <v>1.3</v>
      </c>
      <c r="BG146">
        <v>2.4</v>
      </c>
      <c r="BH146">
        <v>6.5</v>
      </c>
      <c r="BI146">
        <v>2.6</v>
      </c>
    </row>
    <row r="147" spans="1:61" x14ac:dyDescent="0.2">
      <c r="A147">
        <v>165</v>
      </c>
      <c r="B147">
        <v>6001427300</v>
      </c>
      <c r="C147">
        <v>0.75439699999999998</v>
      </c>
      <c r="D147">
        <v>1.9003000000000001</v>
      </c>
      <c r="E147">
        <v>2.0222000000000002</v>
      </c>
      <c r="F147">
        <v>1.2818000000000001</v>
      </c>
      <c r="G147">
        <v>2.4836</v>
      </c>
      <c r="H147">
        <v>7.6878000000000002</v>
      </c>
      <c r="I147">
        <v>11.3</v>
      </c>
      <c r="J147">
        <v>10.199999999999999</v>
      </c>
      <c r="K147">
        <v>12.5</v>
      </c>
      <c r="L147">
        <v>4896</v>
      </c>
      <c r="M147">
        <v>37.781191630000002</v>
      </c>
      <c r="N147">
        <v>-122.2660793</v>
      </c>
      <c r="O147">
        <v>33.7562305828814</v>
      </c>
      <c r="P147">
        <v>2.9592332999999998E-2</v>
      </c>
      <c r="Q147">
        <v>8.6979437700000002</v>
      </c>
      <c r="R147">
        <v>46.036221279999999</v>
      </c>
      <c r="S147" s="1">
        <v>70.599582896249103</v>
      </c>
      <c r="T147">
        <v>0</v>
      </c>
      <c r="U147">
        <v>312.44147709999999</v>
      </c>
      <c r="V147">
        <v>678.42</v>
      </c>
      <c r="W147">
        <v>35.85</v>
      </c>
      <c r="X147">
        <v>127.85</v>
      </c>
      <c r="Y147">
        <v>0.14499999999999999</v>
      </c>
      <c r="Z147">
        <v>14</v>
      </c>
      <c r="AA147">
        <v>0</v>
      </c>
      <c r="AB147">
        <v>44.260734188924403</v>
      </c>
      <c r="AC147">
        <v>5418</v>
      </c>
      <c r="AD147">
        <v>2100</v>
      </c>
      <c r="AE147">
        <v>1936</v>
      </c>
      <c r="AF147">
        <v>658</v>
      </c>
      <c r="AG147">
        <v>278</v>
      </c>
      <c r="AH147">
        <v>39219</v>
      </c>
      <c r="AI147">
        <v>665</v>
      </c>
      <c r="AJ147">
        <v>816</v>
      </c>
      <c r="AK147">
        <v>1039</v>
      </c>
      <c r="AL147">
        <v>554</v>
      </c>
      <c r="AM147">
        <v>183</v>
      </c>
      <c r="AN147">
        <v>3524</v>
      </c>
      <c r="AO147">
        <v>779</v>
      </c>
      <c r="AP147">
        <v>285</v>
      </c>
      <c r="AQ147">
        <v>7</v>
      </c>
      <c r="AR147">
        <v>103</v>
      </c>
      <c r="AS147">
        <v>262</v>
      </c>
      <c r="AT147">
        <v>0</v>
      </c>
      <c r="AU147">
        <v>12.1</v>
      </c>
      <c r="AV147">
        <v>9.3000000000000007</v>
      </c>
      <c r="AW147">
        <v>39219</v>
      </c>
      <c r="AX147">
        <v>16.5</v>
      </c>
      <c r="AY147">
        <v>15.1</v>
      </c>
      <c r="AZ147">
        <v>19.2</v>
      </c>
      <c r="BA147">
        <v>10.3</v>
      </c>
      <c r="BB147">
        <v>9.5</v>
      </c>
      <c r="BC147">
        <v>65</v>
      </c>
      <c r="BD147">
        <v>15.2</v>
      </c>
      <c r="BE147">
        <v>13.6</v>
      </c>
      <c r="BF147">
        <v>0.3</v>
      </c>
      <c r="BG147">
        <v>5.3</v>
      </c>
      <c r="BH147">
        <v>13.5</v>
      </c>
      <c r="BI147">
        <v>0</v>
      </c>
    </row>
    <row r="148" spans="1:61" x14ac:dyDescent="0.2">
      <c r="A148">
        <v>166</v>
      </c>
      <c r="B148">
        <v>6001427600</v>
      </c>
      <c r="C148">
        <v>0.22504379999999999</v>
      </c>
      <c r="D148">
        <v>2.7848000000000002</v>
      </c>
      <c r="E148">
        <v>2.0821999999999998</v>
      </c>
      <c r="F148">
        <v>1.2635000000000001</v>
      </c>
      <c r="G148">
        <v>2.4744999999999999</v>
      </c>
      <c r="H148">
        <v>8.6051000000000002</v>
      </c>
      <c r="I148">
        <v>13.1</v>
      </c>
      <c r="J148">
        <v>12</v>
      </c>
      <c r="K148">
        <v>14.2</v>
      </c>
      <c r="L148">
        <v>4722</v>
      </c>
      <c r="M148">
        <v>37.777832220000001</v>
      </c>
      <c r="N148">
        <v>-122.2835979</v>
      </c>
      <c r="O148">
        <v>33.7732329138829</v>
      </c>
      <c r="P148">
        <v>2.9592332999999998E-2</v>
      </c>
      <c r="Q148">
        <v>8.6979437700000002</v>
      </c>
      <c r="R148">
        <v>66.94</v>
      </c>
      <c r="S148" s="1">
        <v>70.599582896249103</v>
      </c>
      <c r="T148">
        <v>0</v>
      </c>
      <c r="U148">
        <v>301.92833539999998</v>
      </c>
      <c r="V148">
        <v>480.72</v>
      </c>
      <c r="W148">
        <v>8.4</v>
      </c>
      <c r="X148">
        <v>267.25</v>
      </c>
      <c r="Y148">
        <v>0.02</v>
      </c>
      <c r="Z148">
        <v>10</v>
      </c>
      <c r="AA148">
        <v>0</v>
      </c>
      <c r="AB148">
        <v>36.983425047738997</v>
      </c>
      <c r="AC148">
        <v>5757</v>
      </c>
      <c r="AD148">
        <v>1878</v>
      </c>
      <c r="AE148">
        <v>1838</v>
      </c>
      <c r="AF148">
        <v>1709</v>
      </c>
      <c r="AG148">
        <v>261</v>
      </c>
      <c r="AH148">
        <v>22092</v>
      </c>
      <c r="AI148">
        <v>736</v>
      </c>
      <c r="AJ148">
        <v>403</v>
      </c>
      <c r="AK148">
        <v>1347</v>
      </c>
      <c r="AL148">
        <v>698</v>
      </c>
      <c r="AM148">
        <v>244</v>
      </c>
      <c r="AN148">
        <v>4468</v>
      </c>
      <c r="AO148">
        <v>499</v>
      </c>
      <c r="AP148">
        <v>1151</v>
      </c>
      <c r="AQ148">
        <v>0</v>
      </c>
      <c r="AR148">
        <v>210</v>
      </c>
      <c r="AS148">
        <v>227</v>
      </c>
      <c r="AT148">
        <v>0</v>
      </c>
      <c r="AU148">
        <v>29.7</v>
      </c>
      <c r="AV148">
        <v>9.6999999999999993</v>
      </c>
      <c r="AW148">
        <v>22092</v>
      </c>
      <c r="AX148">
        <v>20.8</v>
      </c>
      <c r="AY148">
        <v>7</v>
      </c>
      <c r="AZ148">
        <v>23.4</v>
      </c>
      <c r="BA148">
        <v>12.2</v>
      </c>
      <c r="BB148">
        <v>13.3</v>
      </c>
      <c r="BC148">
        <v>77.599999999999994</v>
      </c>
      <c r="BD148">
        <v>9.4</v>
      </c>
      <c r="BE148">
        <v>61.3</v>
      </c>
      <c r="BF148">
        <v>0</v>
      </c>
      <c r="BG148">
        <v>11.4</v>
      </c>
      <c r="BH148">
        <v>12.4</v>
      </c>
      <c r="BI148">
        <v>0</v>
      </c>
    </row>
    <row r="149" spans="1:61" x14ac:dyDescent="0.2">
      <c r="A149">
        <v>167</v>
      </c>
      <c r="B149">
        <v>6001427700</v>
      </c>
      <c r="C149">
        <v>0.38583519999999999</v>
      </c>
      <c r="D149">
        <v>1.0028999999999999</v>
      </c>
      <c r="E149">
        <v>0.99680000000000002</v>
      </c>
      <c r="F149">
        <v>0.76870000000000005</v>
      </c>
      <c r="G149">
        <v>2.2970000000000002</v>
      </c>
      <c r="H149">
        <v>5.0654000000000003</v>
      </c>
      <c r="I149">
        <v>9.3000000000000007</v>
      </c>
      <c r="J149">
        <v>8.3000000000000007</v>
      </c>
      <c r="K149">
        <v>10.4</v>
      </c>
      <c r="L149">
        <v>4866</v>
      </c>
      <c r="M149">
        <v>37.769170170000002</v>
      </c>
      <c r="N149">
        <v>-122.2851366</v>
      </c>
      <c r="O149">
        <v>19.559631654693298</v>
      </c>
      <c r="P149">
        <v>2.9592332999999998E-2</v>
      </c>
      <c r="Q149">
        <v>8.6979437700000002</v>
      </c>
      <c r="R149">
        <v>66.94</v>
      </c>
      <c r="S149" s="1">
        <v>70.599582896249103</v>
      </c>
      <c r="T149">
        <v>0</v>
      </c>
      <c r="U149">
        <v>295.4778518</v>
      </c>
      <c r="V149">
        <v>499.43</v>
      </c>
      <c r="W149">
        <v>2.75</v>
      </c>
      <c r="X149">
        <v>222.3</v>
      </c>
      <c r="Y149">
        <v>0.01</v>
      </c>
      <c r="Z149">
        <v>10</v>
      </c>
      <c r="AA149">
        <v>0</v>
      </c>
      <c r="AB149">
        <v>35.336090600794201</v>
      </c>
      <c r="AC149">
        <v>5113</v>
      </c>
      <c r="AD149">
        <v>2424</v>
      </c>
      <c r="AE149">
        <v>2284</v>
      </c>
      <c r="AF149">
        <v>370</v>
      </c>
      <c r="AG149">
        <v>176</v>
      </c>
      <c r="AH149">
        <v>43908</v>
      </c>
      <c r="AI149">
        <v>345</v>
      </c>
      <c r="AJ149">
        <v>647</v>
      </c>
      <c r="AK149">
        <v>779</v>
      </c>
      <c r="AL149">
        <v>329</v>
      </c>
      <c r="AM149">
        <v>99</v>
      </c>
      <c r="AN149">
        <v>2462</v>
      </c>
      <c r="AO149">
        <v>240</v>
      </c>
      <c r="AP149">
        <v>695</v>
      </c>
      <c r="AQ149">
        <v>0</v>
      </c>
      <c r="AR149">
        <v>128</v>
      </c>
      <c r="AS149">
        <v>130</v>
      </c>
      <c r="AT149">
        <v>13</v>
      </c>
      <c r="AU149">
        <v>7.3</v>
      </c>
      <c r="AV149">
        <v>5.2</v>
      </c>
      <c r="AW149">
        <v>43908</v>
      </c>
      <c r="AX149">
        <v>8.4</v>
      </c>
      <c r="AY149">
        <v>12.7</v>
      </c>
      <c r="AZ149">
        <v>15.2</v>
      </c>
      <c r="BA149">
        <v>6.4</v>
      </c>
      <c r="BB149">
        <v>4.3</v>
      </c>
      <c r="BC149">
        <v>48.2</v>
      </c>
      <c r="BD149">
        <v>4.9000000000000004</v>
      </c>
      <c r="BE149">
        <v>28.7</v>
      </c>
      <c r="BF149">
        <v>0</v>
      </c>
      <c r="BG149">
        <v>5.6</v>
      </c>
      <c r="BH149">
        <v>5.7</v>
      </c>
      <c r="BI149">
        <v>0.3</v>
      </c>
    </row>
    <row r="150" spans="1:61" x14ac:dyDescent="0.2">
      <c r="A150">
        <v>168</v>
      </c>
      <c r="B150">
        <v>6001427800</v>
      </c>
      <c r="C150">
        <v>0.32090940000000001</v>
      </c>
      <c r="D150">
        <v>0.53639999999999999</v>
      </c>
      <c r="E150">
        <v>1.8239000000000001</v>
      </c>
      <c r="F150">
        <v>0.7752</v>
      </c>
      <c r="G150">
        <v>1.6213</v>
      </c>
      <c r="H150">
        <v>4.7567000000000004</v>
      </c>
      <c r="I150">
        <v>8.5</v>
      </c>
      <c r="J150">
        <v>7.7</v>
      </c>
      <c r="K150">
        <v>9.4</v>
      </c>
      <c r="L150">
        <v>4640</v>
      </c>
      <c r="M150">
        <v>37.771492240000001</v>
      </c>
      <c r="N150">
        <v>-122.2690582</v>
      </c>
      <c r="O150">
        <v>17.093157117175402</v>
      </c>
      <c r="P150">
        <v>2.9592332999999998E-2</v>
      </c>
      <c r="Q150">
        <v>8.6979437700000002</v>
      </c>
      <c r="R150">
        <v>45.849604200000002</v>
      </c>
      <c r="S150" s="1">
        <v>70.599582896249103</v>
      </c>
      <c r="T150">
        <v>0</v>
      </c>
      <c r="U150">
        <v>304.79099409999998</v>
      </c>
      <c r="V150">
        <v>479.89</v>
      </c>
      <c r="W150">
        <v>2.25</v>
      </c>
      <c r="X150">
        <v>50.8</v>
      </c>
      <c r="Y150">
        <v>0</v>
      </c>
      <c r="Z150">
        <v>10</v>
      </c>
      <c r="AA150">
        <v>0</v>
      </c>
      <c r="AB150">
        <v>33.642604220661703</v>
      </c>
      <c r="AC150">
        <v>4808</v>
      </c>
      <c r="AD150">
        <v>2162</v>
      </c>
      <c r="AE150">
        <v>2009</v>
      </c>
      <c r="AF150">
        <v>301</v>
      </c>
      <c r="AG150">
        <v>77</v>
      </c>
      <c r="AH150">
        <v>53414</v>
      </c>
      <c r="AI150">
        <v>162</v>
      </c>
      <c r="AJ150">
        <v>664</v>
      </c>
      <c r="AK150">
        <v>930</v>
      </c>
      <c r="AL150">
        <v>458</v>
      </c>
      <c r="AM150">
        <v>169</v>
      </c>
      <c r="AN150">
        <v>2276</v>
      </c>
      <c r="AO150">
        <v>234</v>
      </c>
      <c r="AP150">
        <v>245</v>
      </c>
      <c r="AQ150">
        <v>0</v>
      </c>
      <c r="AR150">
        <v>51</v>
      </c>
      <c r="AS150">
        <v>209</v>
      </c>
      <c r="AT150">
        <v>0</v>
      </c>
      <c r="AU150">
        <v>6.3</v>
      </c>
      <c r="AV150">
        <v>2.9</v>
      </c>
      <c r="AW150">
        <v>53414</v>
      </c>
      <c r="AX150">
        <v>4.4000000000000004</v>
      </c>
      <c r="AY150">
        <v>13.8</v>
      </c>
      <c r="AZ150">
        <v>19.3</v>
      </c>
      <c r="BA150">
        <v>9.6</v>
      </c>
      <c r="BB150">
        <v>8.4</v>
      </c>
      <c r="BC150">
        <v>47.3</v>
      </c>
      <c r="BD150">
        <v>5.2</v>
      </c>
      <c r="BE150">
        <v>11.3</v>
      </c>
      <c r="BF150">
        <v>0</v>
      </c>
      <c r="BG150">
        <v>2.5</v>
      </c>
      <c r="BH150">
        <v>10.4</v>
      </c>
      <c r="BI150">
        <v>0</v>
      </c>
    </row>
    <row r="151" spans="1:61" x14ac:dyDescent="0.2">
      <c r="A151">
        <v>169</v>
      </c>
      <c r="B151">
        <v>6001427900</v>
      </c>
      <c r="C151">
        <v>0.31861679999999998</v>
      </c>
      <c r="D151">
        <v>0.8246</v>
      </c>
      <c r="E151">
        <v>1.3735999999999999</v>
      </c>
      <c r="F151">
        <v>0.95689999999999997</v>
      </c>
      <c r="G151">
        <v>1.6426000000000001</v>
      </c>
      <c r="H151">
        <v>4.7977999999999996</v>
      </c>
      <c r="I151">
        <v>8.8000000000000007</v>
      </c>
      <c r="J151">
        <v>7.8</v>
      </c>
      <c r="K151">
        <v>9.9</v>
      </c>
      <c r="L151">
        <v>4567</v>
      </c>
      <c r="M151">
        <v>37.769804550000003</v>
      </c>
      <c r="N151">
        <v>-122.25824540000001</v>
      </c>
      <c r="O151">
        <v>20.266671136491802</v>
      </c>
      <c r="P151">
        <v>2.9592332999999998E-2</v>
      </c>
      <c r="Q151">
        <v>8.6979437700000002</v>
      </c>
      <c r="R151">
        <v>44.27</v>
      </c>
      <c r="S151" s="1">
        <v>70.599582896249103</v>
      </c>
      <c r="T151">
        <v>0</v>
      </c>
      <c r="U151">
        <v>308.34064690000002</v>
      </c>
      <c r="V151">
        <v>626.17999999999995</v>
      </c>
      <c r="W151">
        <v>6.05</v>
      </c>
      <c r="X151">
        <v>36.15</v>
      </c>
      <c r="Y151">
        <v>0.52500000000000002</v>
      </c>
      <c r="Z151">
        <v>10</v>
      </c>
      <c r="AA151">
        <v>0</v>
      </c>
      <c r="AB151">
        <v>41.196283122216599</v>
      </c>
      <c r="AC151">
        <v>5178</v>
      </c>
      <c r="AD151">
        <v>2273</v>
      </c>
      <c r="AE151">
        <v>2211</v>
      </c>
      <c r="AF151">
        <v>238</v>
      </c>
      <c r="AG151">
        <v>194</v>
      </c>
      <c r="AH151">
        <v>50512</v>
      </c>
      <c r="AI151">
        <v>274</v>
      </c>
      <c r="AJ151">
        <v>592</v>
      </c>
      <c r="AK151">
        <v>844</v>
      </c>
      <c r="AL151">
        <v>532</v>
      </c>
      <c r="AM151">
        <v>109</v>
      </c>
      <c r="AN151">
        <v>2773</v>
      </c>
      <c r="AO151">
        <v>374</v>
      </c>
      <c r="AP151">
        <v>505</v>
      </c>
      <c r="AQ151">
        <v>0</v>
      </c>
      <c r="AR151">
        <v>117</v>
      </c>
      <c r="AS151">
        <v>91</v>
      </c>
      <c r="AT151">
        <v>0</v>
      </c>
      <c r="AU151">
        <v>4.5999999999999996</v>
      </c>
      <c r="AV151">
        <v>6.1</v>
      </c>
      <c r="AW151">
        <v>50512</v>
      </c>
      <c r="AX151">
        <v>6.6</v>
      </c>
      <c r="AY151">
        <v>11.4</v>
      </c>
      <c r="AZ151">
        <v>16.3</v>
      </c>
      <c r="BA151">
        <v>10.3</v>
      </c>
      <c r="BB151">
        <v>4.9000000000000004</v>
      </c>
      <c r="BC151">
        <v>53.6</v>
      </c>
      <c r="BD151">
        <v>7.7</v>
      </c>
      <c r="BE151">
        <v>22.2</v>
      </c>
      <c r="BF151">
        <v>0</v>
      </c>
      <c r="BG151">
        <v>5.3</v>
      </c>
      <c r="BH151">
        <v>4.0999999999999996</v>
      </c>
      <c r="BI151">
        <v>0</v>
      </c>
    </row>
    <row r="152" spans="1:61" x14ac:dyDescent="0.2">
      <c r="A152">
        <v>170</v>
      </c>
      <c r="B152">
        <v>6001428000</v>
      </c>
      <c r="C152">
        <v>0.20299780000000001</v>
      </c>
      <c r="D152">
        <v>1.9824999999999999</v>
      </c>
      <c r="E152">
        <v>1.3689</v>
      </c>
      <c r="F152">
        <v>1.1895</v>
      </c>
      <c r="G152">
        <v>2.0286</v>
      </c>
      <c r="H152">
        <v>6.5694999999999997</v>
      </c>
      <c r="I152">
        <v>9.1</v>
      </c>
      <c r="J152">
        <v>8.3000000000000007</v>
      </c>
      <c r="K152">
        <v>10.1</v>
      </c>
      <c r="L152">
        <v>2928</v>
      </c>
      <c r="M152">
        <v>37.766641380000003</v>
      </c>
      <c r="N152">
        <v>-122.24754040000001</v>
      </c>
      <c r="O152">
        <v>37.256291629089198</v>
      </c>
      <c r="P152">
        <v>2.9592332999999998E-2</v>
      </c>
      <c r="Q152">
        <v>8.6979437700000002</v>
      </c>
      <c r="R152">
        <v>44.27</v>
      </c>
      <c r="S152" s="1">
        <v>70.599582896249103</v>
      </c>
      <c r="T152">
        <v>0</v>
      </c>
      <c r="U152">
        <v>311.3337143</v>
      </c>
      <c r="V152">
        <v>653.4</v>
      </c>
      <c r="W152">
        <v>8.75</v>
      </c>
      <c r="X152">
        <v>48.05</v>
      </c>
      <c r="Y152">
        <v>2.0750000000000002</v>
      </c>
      <c r="Z152">
        <v>11</v>
      </c>
      <c r="AA152">
        <v>0.2</v>
      </c>
      <c r="AB152">
        <v>44.173441592240998</v>
      </c>
      <c r="AC152">
        <v>3022</v>
      </c>
      <c r="AD152">
        <v>1452</v>
      </c>
      <c r="AE152">
        <v>1390</v>
      </c>
      <c r="AF152">
        <v>389</v>
      </c>
      <c r="AG152">
        <v>228</v>
      </c>
      <c r="AH152">
        <v>41478</v>
      </c>
      <c r="AI152">
        <v>273</v>
      </c>
      <c r="AJ152">
        <v>317</v>
      </c>
      <c r="AK152">
        <v>482</v>
      </c>
      <c r="AL152">
        <v>351</v>
      </c>
      <c r="AM152">
        <v>55</v>
      </c>
      <c r="AN152">
        <v>2070</v>
      </c>
      <c r="AO152">
        <v>285</v>
      </c>
      <c r="AP152">
        <v>331</v>
      </c>
      <c r="AQ152">
        <v>0</v>
      </c>
      <c r="AR152">
        <v>55</v>
      </c>
      <c r="AS152">
        <v>212</v>
      </c>
      <c r="AT152">
        <v>0</v>
      </c>
      <c r="AU152">
        <v>12.9</v>
      </c>
      <c r="AV152">
        <v>12.3</v>
      </c>
      <c r="AW152">
        <v>41478</v>
      </c>
      <c r="AX152">
        <v>11.8</v>
      </c>
      <c r="AY152">
        <v>10.5</v>
      </c>
      <c r="AZ152">
        <v>15.9</v>
      </c>
      <c r="BA152">
        <v>11.7</v>
      </c>
      <c r="BB152">
        <v>4</v>
      </c>
      <c r="BC152">
        <v>68.5</v>
      </c>
      <c r="BD152">
        <v>10.1</v>
      </c>
      <c r="BE152">
        <v>22.8</v>
      </c>
      <c r="BF152">
        <v>0</v>
      </c>
      <c r="BG152">
        <v>4</v>
      </c>
      <c r="BH152">
        <v>15.3</v>
      </c>
      <c r="BI152">
        <v>0</v>
      </c>
    </row>
    <row r="153" spans="1:61" x14ac:dyDescent="0.2">
      <c r="A153">
        <v>171</v>
      </c>
      <c r="B153">
        <v>6001428100</v>
      </c>
      <c r="C153">
        <v>0.38409579999999999</v>
      </c>
      <c r="D153">
        <v>1.0985</v>
      </c>
      <c r="E153">
        <v>2.0847000000000002</v>
      </c>
      <c r="F153">
        <v>0.7944</v>
      </c>
      <c r="G153">
        <v>2.0703</v>
      </c>
      <c r="H153">
        <v>6.0479000000000003</v>
      </c>
      <c r="I153">
        <v>9.6</v>
      </c>
      <c r="J153">
        <v>8.4</v>
      </c>
      <c r="K153">
        <v>10.9</v>
      </c>
      <c r="L153">
        <v>4651</v>
      </c>
      <c r="M153">
        <v>37.759657920000002</v>
      </c>
      <c r="N153">
        <v>-122.2342986</v>
      </c>
      <c r="O153">
        <v>25.4653755332535</v>
      </c>
      <c r="P153">
        <v>2.9592332999999998E-2</v>
      </c>
      <c r="Q153">
        <v>8.6979437700000002</v>
      </c>
      <c r="R153">
        <v>32.413075169999999</v>
      </c>
      <c r="S153" s="1">
        <v>70.599582896249103</v>
      </c>
      <c r="T153">
        <v>0</v>
      </c>
      <c r="U153">
        <v>321.01351410000001</v>
      </c>
      <c r="V153">
        <v>466.05</v>
      </c>
      <c r="W153">
        <v>4.2</v>
      </c>
      <c r="X153">
        <v>47.85</v>
      </c>
      <c r="Y153">
        <v>1.1000000000000001</v>
      </c>
      <c r="Z153">
        <v>15</v>
      </c>
      <c r="AA153">
        <v>1.3</v>
      </c>
      <c r="AB153">
        <v>42.488286357913502</v>
      </c>
      <c r="AC153">
        <v>4837</v>
      </c>
      <c r="AD153">
        <v>2034</v>
      </c>
      <c r="AE153">
        <v>1943</v>
      </c>
      <c r="AF153">
        <v>289</v>
      </c>
      <c r="AG153">
        <v>196</v>
      </c>
      <c r="AH153">
        <v>46059</v>
      </c>
      <c r="AI153">
        <v>303</v>
      </c>
      <c r="AJ153">
        <v>704</v>
      </c>
      <c r="AK153">
        <v>1042</v>
      </c>
      <c r="AL153">
        <v>383</v>
      </c>
      <c r="AM153">
        <v>283</v>
      </c>
      <c r="AN153">
        <v>1984</v>
      </c>
      <c r="AO153">
        <v>321</v>
      </c>
      <c r="AP153">
        <v>151</v>
      </c>
      <c r="AQ153">
        <v>0</v>
      </c>
      <c r="AR153">
        <v>66</v>
      </c>
      <c r="AS153">
        <v>205</v>
      </c>
      <c r="AT153">
        <v>13</v>
      </c>
      <c r="AU153">
        <v>6</v>
      </c>
      <c r="AV153">
        <v>6.9</v>
      </c>
      <c r="AW153">
        <v>46059</v>
      </c>
      <c r="AX153">
        <v>8.8000000000000007</v>
      </c>
      <c r="AY153">
        <v>14.6</v>
      </c>
      <c r="AZ153">
        <v>21.5</v>
      </c>
      <c r="BA153">
        <v>7.9</v>
      </c>
      <c r="BB153">
        <v>14.6</v>
      </c>
      <c r="BC153">
        <v>41</v>
      </c>
      <c r="BD153">
        <v>7</v>
      </c>
      <c r="BE153">
        <v>7.4</v>
      </c>
      <c r="BF153">
        <v>0</v>
      </c>
      <c r="BG153">
        <v>3.4</v>
      </c>
      <c r="BH153">
        <v>10.6</v>
      </c>
      <c r="BI153">
        <v>0.3</v>
      </c>
    </row>
    <row r="154" spans="1:61" x14ac:dyDescent="0.2">
      <c r="A154">
        <v>172</v>
      </c>
      <c r="B154">
        <v>6001428200</v>
      </c>
      <c r="C154">
        <v>0.52589719999999995</v>
      </c>
      <c r="D154">
        <v>0.97570000000000001</v>
      </c>
      <c r="E154">
        <v>1.5048999999999999</v>
      </c>
      <c r="F154">
        <v>0.82399999999999995</v>
      </c>
      <c r="G154">
        <v>2.3904999999999998</v>
      </c>
      <c r="H154">
        <v>5.6950000000000003</v>
      </c>
      <c r="I154">
        <v>9.1999999999999993</v>
      </c>
      <c r="J154">
        <v>8.3000000000000007</v>
      </c>
      <c r="K154">
        <v>10.5</v>
      </c>
      <c r="L154">
        <v>6259</v>
      </c>
      <c r="M154">
        <v>37.753584500000002</v>
      </c>
      <c r="N154">
        <v>-122.24003279999999</v>
      </c>
      <c r="O154">
        <v>16.9535674393391</v>
      </c>
      <c r="P154">
        <v>2.9592332999999998E-2</v>
      </c>
      <c r="Q154">
        <v>8.6979437700000002</v>
      </c>
      <c r="R154">
        <v>19.150722300000002</v>
      </c>
      <c r="S154" s="1">
        <v>70.599582896249103</v>
      </c>
      <c r="T154">
        <v>0</v>
      </c>
      <c r="U154">
        <v>323.03508649999998</v>
      </c>
      <c r="V154">
        <v>508.02</v>
      </c>
      <c r="W154">
        <v>0.25</v>
      </c>
      <c r="X154">
        <v>17.350000000000001</v>
      </c>
      <c r="Y154">
        <v>1</v>
      </c>
      <c r="Z154">
        <v>14</v>
      </c>
      <c r="AA154">
        <v>1.5</v>
      </c>
      <c r="AB154">
        <v>36.2281221909249</v>
      </c>
      <c r="AC154">
        <v>6339</v>
      </c>
      <c r="AD154">
        <v>2812</v>
      </c>
      <c r="AE154">
        <v>2708</v>
      </c>
      <c r="AF154">
        <v>337</v>
      </c>
      <c r="AG154">
        <v>213</v>
      </c>
      <c r="AH154">
        <v>50781</v>
      </c>
      <c r="AI154">
        <v>448</v>
      </c>
      <c r="AJ154">
        <v>1024</v>
      </c>
      <c r="AK154">
        <v>1278</v>
      </c>
      <c r="AL154">
        <v>541</v>
      </c>
      <c r="AM154">
        <v>78</v>
      </c>
      <c r="AN154">
        <v>2851</v>
      </c>
      <c r="AO154">
        <v>403</v>
      </c>
      <c r="AP154">
        <v>527</v>
      </c>
      <c r="AQ154">
        <v>25</v>
      </c>
      <c r="AR154">
        <v>59</v>
      </c>
      <c r="AS154">
        <v>297</v>
      </c>
      <c r="AT154">
        <v>0</v>
      </c>
      <c r="AU154">
        <v>5.3</v>
      </c>
      <c r="AV154">
        <v>6.2</v>
      </c>
      <c r="AW154">
        <v>50781</v>
      </c>
      <c r="AX154">
        <v>9.4</v>
      </c>
      <c r="AY154">
        <v>16.2</v>
      </c>
      <c r="AZ154">
        <v>20.2</v>
      </c>
      <c r="BA154">
        <v>8.6</v>
      </c>
      <c r="BB154">
        <v>2.9</v>
      </c>
      <c r="BC154">
        <v>45</v>
      </c>
      <c r="BD154">
        <v>6.8</v>
      </c>
      <c r="BE154">
        <v>18.7</v>
      </c>
      <c r="BF154">
        <v>0.9</v>
      </c>
      <c r="BG154">
        <v>2.2000000000000002</v>
      </c>
      <c r="BH154">
        <v>11</v>
      </c>
      <c r="BI154">
        <v>0</v>
      </c>
    </row>
    <row r="155" spans="1:61" x14ac:dyDescent="0.2">
      <c r="A155">
        <v>173</v>
      </c>
      <c r="B155">
        <v>6001428301</v>
      </c>
      <c r="C155">
        <v>1.6594416999999999</v>
      </c>
      <c r="D155">
        <v>0.53710000000000002</v>
      </c>
      <c r="E155">
        <v>1.5033000000000001</v>
      </c>
      <c r="F155">
        <v>1.0527</v>
      </c>
      <c r="G155">
        <v>0.40920000000000001</v>
      </c>
      <c r="H155">
        <v>3.5023</v>
      </c>
      <c r="I155">
        <v>8.1</v>
      </c>
      <c r="J155">
        <v>7.3</v>
      </c>
      <c r="K155">
        <v>9</v>
      </c>
      <c r="L155">
        <v>6526</v>
      </c>
      <c r="M155">
        <v>37.733111559999998</v>
      </c>
      <c r="N155">
        <v>-122.2412119</v>
      </c>
      <c r="O155">
        <v>10.053603212563701</v>
      </c>
      <c r="P155">
        <v>2.9592332999999998E-2</v>
      </c>
      <c r="Q155">
        <v>8.6979437700000002</v>
      </c>
      <c r="R155">
        <v>16.680800349999998</v>
      </c>
      <c r="S155" s="1">
        <v>70.599582896249103</v>
      </c>
      <c r="T155">
        <v>0</v>
      </c>
      <c r="U155">
        <v>371.20065549999998</v>
      </c>
      <c r="V155">
        <v>301.3</v>
      </c>
      <c r="W155">
        <v>0.25</v>
      </c>
      <c r="X155">
        <v>27.8</v>
      </c>
      <c r="Y155">
        <v>0.25</v>
      </c>
      <c r="Z155">
        <v>14</v>
      </c>
      <c r="AA155">
        <v>10</v>
      </c>
      <c r="AB155">
        <v>36.671421621493501</v>
      </c>
      <c r="AC155">
        <v>6977</v>
      </c>
      <c r="AD155">
        <v>2583</v>
      </c>
      <c r="AE155">
        <v>2509</v>
      </c>
      <c r="AF155">
        <v>215</v>
      </c>
      <c r="AG155">
        <v>137</v>
      </c>
      <c r="AH155">
        <v>53663</v>
      </c>
      <c r="AI155">
        <v>334</v>
      </c>
      <c r="AJ155">
        <v>891</v>
      </c>
      <c r="AK155">
        <v>1707</v>
      </c>
      <c r="AL155">
        <v>427</v>
      </c>
      <c r="AM155">
        <v>131</v>
      </c>
      <c r="AN155">
        <v>4908</v>
      </c>
      <c r="AO155">
        <v>396</v>
      </c>
      <c r="AP155">
        <v>14</v>
      </c>
      <c r="AQ155">
        <v>0</v>
      </c>
      <c r="AR155">
        <v>10</v>
      </c>
      <c r="AS155">
        <v>41</v>
      </c>
      <c r="AT155">
        <v>0</v>
      </c>
      <c r="AU155">
        <v>3.1</v>
      </c>
      <c r="AV155">
        <v>3.8</v>
      </c>
      <c r="AW155">
        <v>53663</v>
      </c>
      <c r="AX155">
        <v>6.8</v>
      </c>
      <c r="AY155">
        <v>12.8</v>
      </c>
      <c r="AZ155">
        <v>24.5</v>
      </c>
      <c r="BA155">
        <v>6.1</v>
      </c>
      <c r="BB155">
        <v>5.2</v>
      </c>
      <c r="BC155">
        <v>70.3</v>
      </c>
      <c r="BD155">
        <v>6.1</v>
      </c>
      <c r="BE155">
        <v>0.5</v>
      </c>
      <c r="BF155">
        <v>0</v>
      </c>
      <c r="BG155">
        <v>0.4</v>
      </c>
      <c r="BH155">
        <v>1.6</v>
      </c>
      <c r="BI155">
        <v>0</v>
      </c>
    </row>
    <row r="156" spans="1:61" x14ac:dyDescent="0.2">
      <c r="A156">
        <v>174</v>
      </c>
      <c r="B156">
        <v>6001428302</v>
      </c>
      <c r="C156">
        <v>0.86271629999999999</v>
      </c>
      <c r="D156">
        <v>0.30099999999999999</v>
      </c>
      <c r="E156">
        <v>1.9964999999999999</v>
      </c>
      <c r="F156">
        <v>0.86029999999999995</v>
      </c>
      <c r="G156">
        <v>1.5687</v>
      </c>
      <c r="H156">
        <v>4.7264999999999997</v>
      </c>
      <c r="I156">
        <v>7.6</v>
      </c>
      <c r="J156">
        <v>6.7</v>
      </c>
      <c r="K156">
        <v>8.5</v>
      </c>
      <c r="L156">
        <v>7074</v>
      </c>
      <c r="M156">
        <v>37.743132060000001</v>
      </c>
      <c r="N156">
        <v>-122.2489712</v>
      </c>
      <c r="O156">
        <v>8.1728443183856392</v>
      </c>
      <c r="P156">
        <v>2.9592332999999998E-2</v>
      </c>
      <c r="Q156">
        <v>8.6979437700000002</v>
      </c>
      <c r="R156">
        <v>17.23</v>
      </c>
      <c r="S156" s="1">
        <v>70.599582896249103</v>
      </c>
      <c r="T156">
        <v>0</v>
      </c>
      <c r="U156">
        <v>329.84763190000001</v>
      </c>
      <c r="V156">
        <v>246.71</v>
      </c>
      <c r="W156">
        <v>0</v>
      </c>
      <c r="X156">
        <v>2.85</v>
      </c>
      <c r="Y156">
        <v>0</v>
      </c>
      <c r="Z156">
        <v>14</v>
      </c>
      <c r="AA156">
        <v>2.25</v>
      </c>
      <c r="AB156">
        <v>24.8919859546499</v>
      </c>
      <c r="AC156">
        <v>7204</v>
      </c>
      <c r="AD156">
        <v>2770</v>
      </c>
      <c r="AE156">
        <v>2662</v>
      </c>
      <c r="AF156">
        <v>149</v>
      </c>
      <c r="AG156">
        <v>83</v>
      </c>
      <c r="AH156">
        <v>59654</v>
      </c>
      <c r="AI156">
        <v>233</v>
      </c>
      <c r="AJ156">
        <v>1424</v>
      </c>
      <c r="AK156">
        <v>1572</v>
      </c>
      <c r="AL156">
        <v>721</v>
      </c>
      <c r="AM156">
        <v>119</v>
      </c>
      <c r="AN156">
        <v>4115</v>
      </c>
      <c r="AO156">
        <v>334</v>
      </c>
      <c r="AP156">
        <v>110</v>
      </c>
      <c r="AQ156">
        <v>0</v>
      </c>
      <c r="AR156">
        <v>55</v>
      </c>
      <c r="AS156">
        <v>118</v>
      </c>
      <c r="AT156">
        <v>26</v>
      </c>
      <c r="AU156">
        <v>2.1</v>
      </c>
      <c r="AV156">
        <v>2.2999999999999998</v>
      </c>
      <c r="AW156">
        <v>59654</v>
      </c>
      <c r="AX156">
        <v>4.4000000000000004</v>
      </c>
      <c r="AY156">
        <v>19.8</v>
      </c>
      <c r="AZ156">
        <v>21.8</v>
      </c>
      <c r="BA156">
        <v>10.1</v>
      </c>
      <c r="BB156">
        <v>4.5</v>
      </c>
      <c r="BC156">
        <v>57.1</v>
      </c>
      <c r="BD156">
        <v>4.8</v>
      </c>
      <c r="BE156">
        <v>4</v>
      </c>
      <c r="BF156">
        <v>0</v>
      </c>
      <c r="BG156">
        <v>2.1</v>
      </c>
      <c r="BH156">
        <v>4.4000000000000004</v>
      </c>
      <c r="BI156">
        <v>0.4</v>
      </c>
    </row>
    <row r="157" spans="1:61" x14ac:dyDescent="0.2">
      <c r="A157">
        <v>7262</v>
      </c>
      <c r="B157">
        <v>6001428400</v>
      </c>
      <c r="C157">
        <v>0.31294379999999999</v>
      </c>
      <c r="D157">
        <v>1.2519</v>
      </c>
      <c r="E157">
        <v>1.4951000000000001</v>
      </c>
      <c r="F157">
        <v>1.0330999999999999</v>
      </c>
      <c r="G157">
        <v>2.7595000000000001</v>
      </c>
      <c r="H157">
        <v>6.5395000000000003</v>
      </c>
      <c r="I157">
        <v>10.199999999999999</v>
      </c>
      <c r="J157">
        <v>9.1999999999999993</v>
      </c>
      <c r="K157">
        <v>11.2</v>
      </c>
      <c r="L157">
        <v>4357</v>
      </c>
      <c r="M157">
        <v>37.751527969999998</v>
      </c>
      <c r="N157">
        <v>-122.2567294</v>
      </c>
      <c r="O157">
        <v>25.129418985151101</v>
      </c>
      <c r="P157">
        <v>2.9592332999999998E-2</v>
      </c>
      <c r="Q157">
        <v>8.6979437700000002</v>
      </c>
      <c r="R157">
        <v>39.064692440000002</v>
      </c>
      <c r="S157" s="1">
        <v>70.599582896249103</v>
      </c>
      <c r="T157">
        <v>0</v>
      </c>
      <c r="U157">
        <v>309.47318139999999</v>
      </c>
      <c r="V157">
        <v>475.07</v>
      </c>
      <c r="W157">
        <v>1.1499999999999999</v>
      </c>
      <c r="X157">
        <v>15.05</v>
      </c>
      <c r="Y157">
        <v>1.01</v>
      </c>
      <c r="Z157">
        <v>10</v>
      </c>
      <c r="AA157">
        <v>0</v>
      </c>
      <c r="AB157">
        <v>36.497946792266099</v>
      </c>
      <c r="AC157">
        <v>4407</v>
      </c>
      <c r="AD157">
        <v>1968</v>
      </c>
      <c r="AE157">
        <v>1852</v>
      </c>
      <c r="AF157">
        <v>428</v>
      </c>
      <c r="AG157">
        <v>120</v>
      </c>
      <c r="AH157">
        <v>38515</v>
      </c>
      <c r="AI157">
        <v>363</v>
      </c>
      <c r="AJ157">
        <v>742</v>
      </c>
      <c r="AK157">
        <v>783</v>
      </c>
      <c r="AL157">
        <v>331</v>
      </c>
      <c r="AM157">
        <v>93</v>
      </c>
      <c r="AN157">
        <v>2460</v>
      </c>
      <c r="AO157">
        <v>367</v>
      </c>
      <c r="AP157">
        <v>396</v>
      </c>
      <c r="AQ157">
        <v>0</v>
      </c>
      <c r="AR157">
        <v>84</v>
      </c>
      <c r="AS157">
        <v>139</v>
      </c>
      <c r="AT157">
        <v>317</v>
      </c>
      <c r="AU157">
        <v>10.4</v>
      </c>
      <c r="AV157">
        <v>4.8</v>
      </c>
      <c r="AW157">
        <v>38515</v>
      </c>
      <c r="AX157">
        <v>10.5</v>
      </c>
      <c r="AY157">
        <v>16.8</v>
      </c>
      <c r="AZ157">
        <v>17.8</v>
      </c>
      <c r="BA157">
        <v>8.1</v>
      </c>
      <c r="BB157">
        <v>5</v>
      </c>
      <c r="BC157">
        <v>55.8</v>
      </c>
      <c r="BD157">
        <v>9</v>
      </c>
      <c r="BE157">
        <v>20.100000000000001</v>
      </c>
      <c r="BF157">
        <v>0</v>
      </c>
      <c r="BG157">
        <v>4.5</v>
      </c>
      <c r="BH157">
        <v>7.5</v>
      </c>
      <c r="BI157">
        <v>7.2</v>
      </c>
    </row>
    <row r="158" spans="1:61" x14ac:dyDescent="0.2">
      <c r="A158">
        <v>175</v>
      </c>
      <c r="B158">
        <v>6001428500</v>
      </c>
      <c r="C158">
        <v>0.24100369999999999</v>
      </c>
      <c r="D158">
        <v>1.4831000000000001</v>
      </c>
      <c r="E158">
        <v>2.0032999999999999</v>
      </c>
      <c r="F158">
        <v>0.95169999999999999</v>
      </c>
      <c r="G158">
        <v>3.0297999999999998</v>
      </c>
      <c r="H158">
        <v>7.4679000000000002</v>
      </c>
      <c r="I158">
        <v>9</v>
      </c>
      <c r="J158">
        <v>8.1999999999999993</v>
      </c>
      <c r="K158">
        <v>9.9</v>
      </c>
      <c r="L158">
        <v>3183</v>
      </c>
      <c r="M158">
        <v>37.7596493</v>
      </c>
      <c r="N158">
        <v>-122.2599701</v>
      </c>
      <c r="O158">
        <v>20.9271854475857</v>
      </c>
      <c r="P158">
        <v>2.9592332999999998E-2</v>
      </c>
      <c r="Q158">
        <v>8.6979437700000002</v>
      </c>
      <c r="R158">
        <v>39.117149189999999</v>
      </c>
      <c r="S158" s="1">
        <v>70.599582896249103</v>
      </c>
      <c r="T158">
        <v>0</v>
      </c>
      <c r="U158">
        <v>305.43448369999999</v>
      </c>
      <c r="V158">
        <v>455.95</v>
      </c>
      <c r="W158">
        <v>0.1</v>
      </c>
      <c r="X158">
        <v>2.1</v>
      </c>
      <c r="Y158">
        <v>0.2</v>
      </c>
      <c r="Z158">
        <v>10</v>
      </c>
      <c r="AA158">
        <v>0</v>
      </c>
      <c r="AB158">
        <v>30.248883227853899</v>
      </c>
      <c r="AC158">
        <v>3148</v>
      </c>
      <c r="AD158">
        <v>1566</v>
      </c>
      <c r="AE158">
        <v>1428</v>
      </c>
      <c r="AF158">
        <v>454</v>
      </c>
      <c r="AG158">
        <v>105</v>
      </c>
      <c r="AH158">
        <v>43937</v>
      </c>
      <c r="AI158">
        <v>197</v>
      </c>
      <c r="AJ158">
        <v>579</v>
      </c>
      <c r="AK158">
        <v>693</v>
      </c>
      <c r="AL158">
        <v>245</v>
      </c>
      <c r="AM158">
        <v>120</v>
      </c>
      <c r="AN158">
        <v>1777</v>
      </c>
      <c r="AO158">
        <v>200</v>
      </c>
      <c r="AP158">
        <v>948</v>
      </c>
      <c r="AQ158">
        <v>0</v>
      </c>
      <c r="AR158">
        <v>97</v>
      </c>
      <c r="AS158">
        <v>114</v>
      </c>
      <c r="AT158">
        <v>79</v>
      </c>
      <c r="AU158">
        <v>14.8</v>
      </c>
      <c r="AV158">
        <v>6.9</v>
      </c>
      <c r="AW158">
        <v>43937</v>
      </c>
      <c r="AX158">
        <v>8.5</v>
      </c>
      <c r="AY158">
        <v>18.399999999999999</v>
      </c>
      <c r="AZ158">
        <v>22</v>
      </c>
      <c r="BA158">
        <v>8</v>
      </c>
      <c r="BB158">
        <v>8.4</v>
      </c>
      <c r="BC158">
        <v>56.4</v>
      </c>
      <c r="BD158">
        <v>6.8</v>
      </c>
      <c r="BE158">
        <v>60.5</v>
      </c>
      <c r="BF158">
        <v>0</v>
      </c>
      <c r="BG158">
        <v>6.8</v>
      </c>
      <c r="BH158">
        <v>8</v>
      </c>
      <c r="BI158">
        <v>2.5</v>
      </c>
    </row>
    <row r="159" spans="1:61" x14ac:dyDescent="0.2">
      <c r="A159">
        <v>7263</v>
      </c>
      <c r="B159">
        <v>6001428600</v>
      </c>
      <c r="C159">
        <v>0.34709299999999998</v>
      </c>
      <c r="D159">
        <v>0.92579999999999996</v>
      </c>
      <c r="E159">
        <v>1.736</v>
      </c>
      <c r="F159">
        <v>0.90859999999999996</v>
      </c>
      <c r="G159">
        <v>2.5308000000000002</v>
      </c>
      <c r="H159">
        <v>6.1012000000000004</v>
      </c>
      <c r="I159">
        <v>8.8000000000000007</v>
      </c>
      <c r="J159">
        <v>8.1</v>
      </c>
      <c r="K159">
        <v>9.6999999999999993</v>
      </c>
      <c r="L159">
        <v>3271</v>
      </c>
      <c r="M159">
        <v>37.763223510000003</v>
      </c>
      <c r="N159">
        <v>-122.27232890000001</v>
      </c>
      <c r="O159">
        <v>14.474201364050201</v>
      </c>
      <c r="P159">
        <v>2.9592332999999998E-2</v>
      </c>
      <c r="Q159">
        <v>8.6979437700000002</v>
      </c>
      <c r="R159">
        <v>47.824528819999998</v>
      </c>
      <c r="S159" s="1">
        <v>70.599582896249103</v>
      </c>
      <c r="T159">
        <v>0</v>
      </c>
      <c r="U159">
        <v>299.35330290000002</v>
      </c>
      <c r="V159">
        <v>433.19</v>
      </c>
      <c r="W159">
        <v>0</v>
      </c>
      <c r="X159">
        <v>7.75</v>
      </c>
      <c r="Y159">
        <v>0</v>
      </c>
      <c r="Z159">
        <v>10</v>
      </c>
      <c r="AA159">
        <v>0</v>
      </c>
      <c r="AB159">
        <v>27.964600959088202</v>
      </c>
      <c r="AC159">
        <v>3227</v>
      </c>
      <c r="AD159">
        <v>1665</v>
      </c>
      <c r="AE159">
        <v>1551</v>
      </c>
      <c r="AF159">
        <v>230</v>
      </c>
      <c r="AG159">
        <v>117</v>
      </c>
      <c r="AH159">
        <v>49695</v>
      </c>
      <c r="AI159">
        <v>111</v>
      </c>
      <c r="AJ159">
        <v>714</v>
      </c>
      <c r="AK159">
        <v>449</v>
      </c>
      <c r="AL159">
        <v>287</v>
      </c>
      <c r="AM159">
        <v>91</v>
      </c>
      <c r="AN159">
        <v>1943</v>
      </c>
      <c r="AO159">
        <v>160</v>
      </c>
      <c r="AP159">
        <v>969</v>
      </c>
      <c r="AQ159">
        <v>0</v>
      </c>
      <c r="AR159">
        <v>18</v>
      </c>
      <c r="AS159">
        <v>83</v>
      </c>
      <c r="AT159">
        <v>129</v>
      </c>
      <c r="AU159">
        <v>7.4</v>
      </c>
      <c r="AV159">
        <v>6.7</v>
      </c>
      <c r="AW159">
        <v>49695</v>
      </c>
      <c r="AX159">
        <v>4.3</v>
      </c>
      <c r="AY159">
        <v>22.1</v>
      </c>
      <c r="AZ159">
        <v>13.9</v>
      </c>
      <c r="BA159">
        <v>9.4</v>
      </c>
      <c r="BB159">
        <v>5.9</v>
      </c>
      <c r="BC159">
        <v>60.2</v>
      </c>
      <c r="BD159">
        <v>5.2</v>
      </c>
      <c r="BE159">
        <v>58.2</v>
      </c>
      <c r="BF159">
        <v>0</v>
      </c>
      <c r="BG159">
        <v>1.2</v>
      </c>
      <c r="BH159">
        <v>5.4</v>
      </c>
      <c r="BI159">
        <v>4</v>
      </c>
    </row>
    <row r="160" spans="1:61" x14ac:dyDescent="0.2">
      <c r="A160">
        <v>7264</v>
      </c>
      <c r="B160">
        <v>6001428700</v>
      </c>
      <c r="C160">
        <v>2.9920002000000001</v>
      </c>
      <c r="D160">
        <v>2.0775999999999999</v>
      </c>
      <c r="E160">
        <v>2.0072999999999999</v>
      </c>
      <c r="F160">
        <v>1.1547000000000001</v>
      </c>
      <c r="G160">
        <v>2.9493999999999998</v>
      </c>
      <c r="H160">
        <v>8.1890999999999998</v>
      </c>
      <c r="I160">
        <v>8.8000000000000007</v>
      </c>
      <c r="J160">
        <v>8.1</v>
      </c>
      <c r="K160">
        <v>9.6</v>
      </c>
      <c r="L160">
        <v>4119</v>
      </c>
      <c r="M160">
        <v>37.783085509999999</v>
      </c>
      <c r="N160">
        <v>-122.306499</v>
      </c>
      <c r="O160">
        <v>39.265063025516497</v>
      </c>
      <c r="P160">
        <v>2.9592332999999998E-2</v>
      </c>
      <c r="Q160">
        <v>8.6979437700000002</v>
      </c>
      <c r="R160">
        <v>62.981511140000002</v>
      </c>
      <c r="S160" s="1">
        <v>67.014771504792705</v>
      </c>
      <c r="T160">
        <v>0</v>
      </c>
      <c r="U160">
        <v>291.7703171</v>
      </c>
      <c r="V160">
        <v>547.54</v>
      </c>
      <c r="W160">
        <v>73.2</v>
      </c>
      <c r="X160">
        <v>597.04999999999995</v>
      </c>
      <c r="Y160">
        <v>0.62</v>
      </c>
      <c r="Z160">
        <v>10</v>
      </c>
      <c r="AA160">
        <v>6</v>
      </c>
      <c r="AB160">
        <v>50.058305387378702</v>
      </c>
      <c r="AC160">
        <v>4203</v>
      </c>
      <c r="AD160">
        <v>1497</v>
      </c>
      <c r="AE160">
        <v>1293</v>
      </c>
      <c r="AF160">
        <v>653</v>
      </c>
      <c r="AG160">
        <v>208</v>
      </c>
      <c r="AH160">
        <v>35954</v>
      </c>
      <c r="AI160">
        <v>267</v>
      </c>
      <c r="AJ160">
        <v>301</v>
      </c>
      <c r="AK160">
        <v>1093</v>
      </c>
      <c r="AL160">
        <v>412</v>
      </c>
      <c r="AM160">
        <v>130</v>
      </c>
      <c r="AN160">
        <v>2896</v>
      </c>
      <c r="AO160">
        <v>343</v>
      </c>
      <c r="AP160">
        <v>330</v>
      </c>
      <c r="AQ160">
        <v>0</v>
      </c>
      <c r="AR160">
        <v>52</v>
      </c>
      <c r="AS160">
        <v>169</v>
      </c>
      <c r="AT160">
        <v>351</v>
      </c>
      <c r="AU160">
        <v>17.100000000000001</v>
      </c>
      <c r="AV160">
        <v>11</v>
      </c>
      <c r="AW160">
        <v>35954</v>
      </c>
      <c r="AX160">
        <v>10.3</v>
      </c>
      <c r="AY160">
        <v>7.2</v>
      </c>
      <c r="AZ160">
        <v>26</v>
      </c>
      <c r="BA160">
        <v>11.1</v>
      </c>
      <c r="BB160">
        <v>10.1</v>
      </c>
      <c r="BC160">
        <v>68.900000000000006</v>
      </c>
      <c r="BD160">
        <v>8.8000000000000007</v>
      </c>
      <c r="BE160">
        <v>22</v>
      </c>
      <c r="BF160">
        <v>0</v>
      </c>
      <c r="BG160">
        <v>4</v>
      </c>
      <c r="BH160">
        <v>13.1</v>
      </c>
      <c r="BI160">
        <v>8.4</v>
      </c>
    </row>
    <row r="161" spans="1:61" x14ac:dyDescent="0.2">
      <c r="A161">
        <v>186</v>
      </c>
      <c r="B161">
        <v>6001431200</v>
      </c>
      <c r="C161">
        <v>0.78036970000000005</v>
      </c>
      <c r="D161">
        <v>1.4545999999999999</v>
      </c>
      <c r="E161">
        <v>1.9696</v>
      </c>
      <c r="F161">
        <v>0.90349999999999997</v>
      </c>
      <c r="G161">
        <v>2.6345999999999998</v>
      </c>
      <c r="H161">
        <v>6.9622999999999999</v>
      </c>
      <c r="I161">
        <v>10.9</v>
      </c>
      <c r="J161">
        <v>10.3</v>
      </c>
      <c r="K161">
        <v>11.7</v>
      </c>
      <c r="L161">
        <v>1876</v>
      </c>
      <c r="M161">
        <v>37.683440910000002</v>
      </c>
      <c r="N161">
        <v>-122.0863404</v>
      </c>
      <c r="O161">
        <v>22.391079608659101</v>
      </c>
      <c r="P161">
        <v>3.2532389000000002E-2</v>
      </c>
      <c r="Q161">
        <v>8.6979437700000002</v>
      </c>
      <c r="R161">
        <v>26.142276450000001</v>
      </c>
      <c r="S161" s="1">
        <v>63.171596985258098</v>
      </c>
      <c r="T161">
        <v>0</v>
      </c>
      <c r="U161">
        <v>369.94380530000001</v>
      </c>
      <c r="V161">
        <v>1646.09</v>
      </c>
      <c r="W161">
        <v>2.2000000000000002</v>
      </c>
      <c r="X161">
        <v>45.25</v>
      </c>
      <c r="Y161">
        <v>0.01</v>
      </c>
      <c r="Z161">
        <v>1</v>
      </c>
      <c r="AA161">
        <v>0</v>
      </c>
      <c r="AB161">
        <v>33.518227601334999</v>
      </c>
      <c r="AC161">
        <v>5763</v>
      </c>
      <c r="AD161">
        <v>2599</v>
      </c>
      <c r="AE161">
        <v>2489</v>
      </c>
      <c r="AF161">
        <v>774</v>
      </c>
      <c r="AG161">
        <v>249</v>
      </c>
      <c r="AH161">
        <v>33500</v>
      </c>
      <c r="AI161">
        <v>156</v>
      </c>
      <c r="AJ161">
        <v>1162</v>
      </c>
      <c r="AK161">
        <v>971</v>
      </c>
      <c r="AL161">
        <v>816</v>
      </c>
      <c r="AM161">
        <v>66</v>
      </c>
      <c r="AN161">
        <v>3250</v>
      </c>
      <c r="AO161">
        <v>312</v>
      </c>
      <c r="AP161">
        <v>844</v>
      </c>
      <c r="AQ161">
        <v>0</v>
      </c>
      <c r="AR161">
        <v>86</v>
      </c>
      <c r="AS161">
        <v>170</v>
      </c>
      <c r="AT161">
        <v>114</v>
      </c>
      <c r="AU161">
        <v>13.7</v>
      </c>
      <c r="AV161">
        <v>7.5</v>
      </c>
      <c r="AW161">
        <v>33500</v>
      </c>
      <c r="AX161">
        <v>3.5</v>
      </c>
      <c r="AY161">
        <v>20.2</v>
      </c>
      <c r="AZ161">
        <v>16.8</v>
      </c>
      <c r="BA161">
        <v>14.4</v>
      </c>
      <c r="BB161">
        <v>2.7</v>
      </c>
      <c r="BC161">
        <v>56.4</v>
      </c>
      <c r="BD161">
        <v>5.8</v>
      </c>
      <c r="BE161">
        <v>32.5</v>
      </c>
      <c r="BF161">
        <v>0</v>
      </c>
      <c r="BG161">
        <v>3.5</v>
      </c>
      <c r="BH161">
        <v>6.8</v>
      </c>
      <c r="BI161">
        <v>2</v>
      </c>
    </row>
    <row r="162" spans="1:61" x14ac:dyDescent="0.2">
      <c r="A162">
        <v>187</v>
      </c>
      <c r="B162">
        <v>6001432100</v>
      </c>
      <c r="C162">
        <v>0.42694080000000001</v>
      </c>
      <c r="D162">
        <v>0.68240000000000001</v>
      </c>
      <c r="E162">
        <v>1.9013</v>
      </c>
      <c r="F162">
        <v>0.77</v>
      </c>
      <c r="G162">
        <v>1.7535000000000001</v>
      </c>
      <c r="H162">
        <v>5.1071999999999997</v>
      </c>
      <c r="I162">
        <v>9.3000000000000007</v>
      </c>
      <c r="J162">
        <v>8.4</v>
      </c>
      <c r="K162">
        <v>10.5</v>
      </c>
      <c r="L162">
        <v>3770</v>
      </c>
      <c r="M162">
        <v>37.735842900000002</v>
      </c>
      <c r="N162">
        <v>-122.14662300000001</v>
      </c>
      <c r="O162">
        <v>17.704432270377001</v>
      </c>
      <c r="P162">
        <v>2.9592332999999998E-2</v>
      </c>
      <c r="Q162">
        <v>8.6979437700000002</v>
      </c>
      <c r="R162">
        <v>29.22</v>
      </c>
      <c r="S162" s="1">
        <v>70.599582896249103</v>
      </c>
      <c r="T162">
        <v>0</v>
      </c>
      <c r="U162">
        <v>415.27544779999999</v>
      </c>
      <c r="V162">
        <v>1466.65</v>
      </c>
      <c r="W162">
        <v>0</v>
      </c>
      <c r="X162">
        <v>25.3</v>
      </c>
      <c r="Y162">
        <v>0.01</v>
      </c>
      <c r="Z162">
        <v>2</v>
      </c>
      <c r="AA162">
        <v>0</v>
      </c>
      <c r="AB162">
        <v>32.1278539775927</v>
      </c>
      <c r="AC162">
        <v>3683</v>
      </c>
      <c r="AD162">
        <v>1508</v>
      </c>
      <c r="AE162">
        <v>1484</v>
      </c>
      <c r="AF162">
        <v>203</v>
      </c>
      <c r="AG162">
        <v>108</v>
      </c>
      <c r="AH162">
        <v>49456</v>
      </c>
      <c r="AI162">
        <v>135</v>
      </c>
      <c r="AJ162">
        <v>537</v>
      </c>
      <c r="AK162">
        <v>802</v>
      </c>
      <c r="AL162">
        <v>306</v>
      </c>
      <c r="AM162">
        <v>134</v>
      </c>
      <c r="AN162">
        <v>2220</v>
      </c>
      <c r="AO162">
        <v>108</v>
      </c>
      <c r="AP162">
        <v>144</v>
      </c>
      <c r="AQ162">
        <v>0</v>
      </c>
      <c r="AR162">
        <v>64</v>
      </c>
      <c r="AS162">
        <v>46</v>
      </c>
      <c r="AT162">
        <v>11</v>
      </c>
      <c r="AU162">
        <v>5.5</v>
      </c>
      <c r="AV162">
        <v>4.7</v>
      </c>
      <c r="AW162">
        <v>49456</v>
      </c>
      <c r="AX162">
        <v>5.2</v>
      </c>
      <c r="AY162">
        <v>14.6</v>
      </c>
      <c r="AZ162">
        <v>21.8</v>
      </c>
      <c r="BA162">
        <v>8.3000000000000007</v>
      </c>
      <c r="BB162">
        <v>9</v>
      </c>
      <c r="BC162">
        <v>60.3</v>
      </c>
      <c r="BD162">
        <v>3.1</v>
      </c>
      <c r="BE162">
        <v>9.5</v>
      </c>
      <c r="BF162">
        <v>0</v>
      </c>
      <c r="BG162">
        <v>4.3</v>
      </c>
      <c r="BH162">
        <v>3.1</v>
      </c>
      <c r="BI162">
        <v>0.3</v>
      </c>
    </row>
    <row r="163" spans="1:61" x14ac:dyDescent="0.2">
      <c r="A163">
        <v>188</v>
      </c>
      <c r="B163">
        <v>6001432200</v>
      </c>
      <c r="C163">
        <v>0.39529740000000002</v>
      </c>
      <c r="D163">
        <v>1.2621</v>
      </c>
      <c r="E163">
        <v>1.6977</v>
      </c>
      <c r="F163">
        <v>1.1395</v>
      </c>
      <c r="G163">
        <v>3.1642000000000001</v>
      </c>
      <c r="H163">
        <v>7.2633999999999999</v>
      </c>
      <c r="I163">
        <v>12.3</v>
      </c>
      <c r="J163">
        <v>11.2</v>
      </c>
      <c r="K163">
        <v>13.5</v>
      </c>
      <c r="L163">
        <v>4080</v>
      </c>
      <c r="M163">
        <v>37.733054449999997</v>
      </c>
      <c r="N163">
        <v>-122.1562452</v>
      </c>
      <c r="O163">
        <v>21.196864030795702</v>
      </c>
      <c r="P163">
        <v>2.9592332999999998E-2</v>
      </c>
      <c r="Q163">
        <v>8.6979437700000002</v>
      </c>
      <c r="R163">
        <v>29.22</v>
      </c>
      <c r="S163" s="1">
        <v>70.599582896249103</v>
      </c>
      <c r="T163">
        <v>0</v>
      </c>
      <c r="U163">
        <v>453.62880699999999</v>
      </c>
      <c r="V163">
        <v>311.7</v>
      </c>
      <c r="W163">
        <v>3.6</v>
      </c>
      <c r="X163">
        <v>37.25</v>
      </c>
      <c r="Y163">
        <v>0.05</v>
      </c>
      <c r="Z163">
        <v>2</v>
      </c>
      <c r="AA163">
        <v>0</v>
      </c>
      <c r="AB163">
        <v>29.764148750954501</v>
      </c>
      <c r="AC163">
        <v>4235</v>
      </c>
      <c r="AD163">
        <v>1796</v>
      </c>
      <c r="AE163">
        <v>1707</v>
      </c>
      <c r="AF163">
        <v>403</v>
      </c>
      <c r="AG163">
        <v>109</v>
      </c>
      <c r="AH163">
        <v>36936</v>
      </c>
      <c r="AI163">
        <v>319</v>
      </c>
      <c r="AJ163">
        <v>777</v>
      </c>
      <c r="AK163">
        <v>824</v>
      </c>
      <c r="AL163">
        <v>393</v>
      </c>
      <c r="AM163">
        <v>71</v>
      </c>
      <c r="AN163">
        <v>2760</v>
      </c>
      <c r="AO163">
        <v>388</v>
      </c>
      <c r="AP163">
        <v>387</v>
      </c>
      <c r="AQ163">
        <v>19</v>
      </c>
      <c r="AR163">
        <v>25</v>
      </c>
      <c r="AS163">
        <v>208</v>
      </c>
      <c r="AT163">
        <v>52</v>
      </c>
      <c r="AU163">
        <v>9.6</v>
      </c>
      <c r="AV163">
        <v>5.0999999999999996</v>
      </c>
      <c r="AW163">
        <v>36936</v>
      </c>
      <c r="AX163">
        <v>10.3</v>
      </c>
      <c r="AY163">
        <v>18.3</v>
      </c>
      <c r="AZ163">
        <v>19.5</v>
      </c>
      <c r="BA163">
        <v>9.3000000000000007</v>
      </c>
      <c r="BB163">
        <v>4.2</v>
      </c>
      <c r="BC163">
        <v>65.2</v>
      </c>
      <c r="BD163">
        <v>9.6</v>
      </c>
      <c r="BE163">
        <v>21.5</v>
      </c>
      <c r="BF163">
        <v>1.1000000000000001</v>
      </c>
      <c r="BG163">
        <v>1.5</v>
      </c>
      <c r="BH163">
        <v>12.2</v>
      </c>
      <c r="BI163">
        <v>1.2</v>
      </c>
    </row>
    <row r="164" spans="1:61" x14ac:dyDescent="0.2">
      <c r="A164">
        <v>189</v>
      </c>
      <c r="B164">
        <v>6001432300</v>
      </c>
      <c r="C164">
        <v>0.4033542</v>
      </c>
      <c r="D164">
        <v>1.7307999999999999</v>
      </c>
      <c r="E164">
        <v>1.2724</v>
      </c>
      <c r="F164">
        <v>1.4016</v>
      </c>
      <c r="G164">
        <v>1.6029</v>
      </c>
      <c r="H164">
        <v>6.0076999999999998</v>
      </c>
      <c r="I164">
        <v>10.199999999999999</v>
      </c>
      <c r="J164">
        <v>9.3000000000000007</v>
      </c>
      <c r="K164">
        <v>11.2</v>
      </c>
      <c r="L164">
        <v>4656</v>
      </c>
      <c r="M164">
        <v>37.730882649999998</v>
      </c>
      <c r="N164">
        <v>-122.1656194</v>
      </c>
      <c r="O164">
        <v>31.495694444585901</v>
      </c>
      <c r="P164">
        <v>2.9592332999999998E-2</v>
      </c>
      <c r="Q164">
        <v>8.6979437700000002</v>
      </c>
      <c r="R164">
        <v>29.22</v>
      </c>
      <c r="S164" s="1">
        <v>70.599582896249103</v>
      </c>
      <c r="T164">
        <v>0</v>
      </c>
      <c r="U164">
        <v>521.28941950000001</v>
      </c>
      <c r="V164">
        <v>387.16</v>
      </c>
      <c r="W164">
        <v>39.6</v>
      </c>
      <c r="X164">
        <v>66.5</v>
      </c>
      <c r="Y164">
        <v>0.6</v>
      </c>
      <c r="Z164">
        <v>2</v>
      </c>
      <c r="AA164">
        <v>2.5</v>
      </c>
      <c r="AB164">
        <v>42.531586222295303</v>
      </c>
      <c r="AC164">
        <v>4697</v>
      </c>
      <c r="AD164">
        <v>1758</v>
      </c>
      <c r="AE164">
        <v>1709</v>
      </c>
      <c r="AF164">
        <v>539</v>
      </c>
      <c r="AG164">
        <v>172</v>
      </c>
      <c r="AH164">
        <v>32728</v>
      </c>
      <c r="AI164">
        <v>597</v>
      </c>
      <c r="AJ164">
        <v>448</v>
      </c>
      <c r="AK164">
        <v>991</v>
      </c>
      <c r="AL164">
        <v>371</v>
      </c>
      <c r="AM164">
        <v>101</v>
      </c>
      <c r="AN164">
        <v>3766</v>
      </c>
      <c r="AO164">
        <v>595</v>
      </c>
      <c r="AP164">
        <v>109</v>
      </c>
      <c r="AQ164">
        <v>0</v>
      </c>
      <c r="AR164">
        <v>108</v>
      </c>
      <c r="AS164">
        <v>125</v>
      </c>
      <c r="AT164">
        <v>0</v>
      </c>
      <c r="AU164">
        <v>11.5</v>
      </c>
      <c r="AV164">
        <v>6.2</v>
      </c>
      <c r="AW164">
        <v>32728</v>
      </c>
      <c r="AX164">
        <v>18.5</v>
      </c>
      <c r="AY164">
        <v>9.5</v>
      </c>
      <c r="AZ164">
        <v>21.1</v>
      </c>
      <c r="BA164">
        <v>7.9</v>
      </c>
      <c r="BB164">
        <v>5.9</v>
      </c>
      <c r="BC164">
        <v>80.2</v>
      </c>
      <c r="BD164">
        <v>13.4</v>
      </c>
      <c r="BE164">
        <v>6.2</v>
      </c>
      <c r="BF164">
        <v>0</v>
      </c>
      <c r="BG164">
        <v>6.3</v>
      </c>
      <c r="BH164">
        <v>7.3</v>
      </c>
      <c r="BI164">
        <v>0</v>
      </c>
    </row>
    <row r="165" spans="1:61" x14ac:dyDescent="0.2">
      <c r="A165">
        <v>190</v>
      </c>
      <c r="B165">
        <v>6001432400</v>
      </c>
      <c r="C165">
        <v>2.4840513</v>
      </c>
      <c r="D165">
        <v>2.6395</v>
      </c>
      <c r="E165">
        <v>2.2894000000000001</v>
      </c>
      <c r="F165">
        <v>1.3341000000000001</v>
      </c>
      <c r="G165">
        <v>2.7572000000000001</v>
      </c>
      <c r="H165">
        <v>9.0202000000000009</v>
      </c>
      <c r="I165">
        <v>12.9</v>
      </c>
      <c r="J165">
        <v>12</v>
      </c>
      <c r="K165">
        <v>13.9</v>
      </c>
      <c r="L165">
        <v>5814</v>
      </c>
      <c r="M165">
        <v>37.709786080000001</v>
      </c>
      <c r="N165">
        <v>-122.1875963</v>
      </c>
      <c r="O165">
        <v>45.479774291919803</v>
      </c>
      <c r="P165">
        <v>2.9592332999999998E-2</v>
      </c>
      <c r="Q165">
        <v>8.6979437700000002</v>
      </c>
      <c r="R165">
        <v>18.36960268</v>
      </c>
      <c r="S165" s="1">
        <v>70.599582896249103</v>
      </c>
      <c r="T165">
        <v>0</v>
      </c>
      <c r="U165">
        <v>1090.180284</v>
      </c>
      <c r="V165">
        <v>2087.33</v>
      </c>
      <c r="W165">
        <v>40.299999999999997</v>
      </c>
      <c r="X165">
        <v>87.65</v>
      </c>
      <c r="Y165">
        <v>1.5349999999999999</v>
      </c>
      <c r="Z165">
        <v>11</v>
      </c>
      <c r="AA165">
        <v>35.5</v>
      </c>
      <c r="AB165">
        <v>55.342036704705102</v>
      </c>
      <c r="AC165">
        <v>6214</v>
      </c>
      <c r="AD165">
        <v>1923</v>
      </c>
      <c r="AE165">
        <v>1852</v>
      </c>
      <c r="AF165">
        <v>1239</v>
      </c>
      <c r="AG165">
        <v>362</v>
      </c>
      <c r="AH165">
        <v>22871</v>
      </c>
      <c r="AI165">
        <v>665</v>
      </c>
      <c r="AJ165">
        <v>650</v>
      </c>
      <c r="AK165">
        <v>1496</v>
      </c>
      <c r="AL165">
        <v>700</v>
      </c>
      <c r="AM165">
        <v>243</v>
      </c>
      <c r="AN165">
        <v>4824</v>
      </c>
      <c r="AO165">
        <v>710</v>
      </c>
      <c r="AP165">
        <v>305</v>
      </c>
      <c r="AQ165">
        <v>9</v>
      </c>
      <c r="AR165">
        <v>161</v>
      </c>
      <c r="AS165">
        <v>107</v>
      </c>
      <c r="AT165">
        <v>8</v>
      </c>
      <c r="AU165">
        <v>20.399999999999999</v>
      </c>
      <c r="AV165">
        <v>11.5</v>
      </c>
      <c r="AW165">
        <v>22871</v>
      </c>
      <c r="AX165">
        <v>16.600000000000001</v>
      </c>
      <c r="AY165">
        <v>10.5</v>
      </c>
      <c r="AZ165">
        <v>24.1</v>
      </c>
      <c r="BA165">
        <v>11.3</v>
      </c>
      <c r="BB165">
        <v>13.1</v>
      </c>
      <c r="BC165">
        <v>77.599999999999994</v>
      </c>
      <c r="BD165">
        <v>11.8</v>
      </c>
      <c r="BE165">
        <v>15.9</v>
      </c>
      <c r="BF165">
        <v>0.5</v>
      </c>
      <c r="BG165">
        <v>8.6999999999999993</v>
      </c>
      <c r="BH165">
        <v>5.8</v>
      </c>
      <c r="BI165">
        <v>0.1</v>
      </c>
    </row>
    <row r="166" spans="1:61" x14ac:dyDescent="0.2">
      <c r="A166">
        <v>191</v>
      </c>
      <c r="B166">
        <v>6001432501</v>
      </c>
      <c r="C166">
        <v>0.52601030000000004</v>
      </c>
      <c r="D166">
        <v>2.0305</v>
      </c>
      <c r="E166">
        <v>2.0623999999999998</v>
      </c>
      <c r="F166">
        <v>1.5441</v>
      </c>
      <c r="G166">
        <v>2.4809999999999999</v>
      </c>
      <c r="H166">
        <v>8.1180000000000003</v>
      </c>
      <c r="I166">
        <v>11.9</v>
      </c>
      <c r="J166">
        <v>11</v>
      </c>
      <c r="K166">
        <v>12.8</v>
      </c>
      <c r="L166">
        <v>4839</v>
      </c>
      <c r="M166">
        <v>37.716715309999998</v>
      </c>
      <c r="N166">
        <v>-122.1661575</v>
      </c>
      <c r="O166">
        <v>43.732764860354401</v>
      </c>
      <c r="P166">
        <v>2.9592332999999998E-2</v>
      </c>
      <c r="Q166">
        <v>8.6979437700000002</v>
      </c>
      <c r="R166">
        <v>37.56</v>
      </c>
      <c r="S166" s="1">
        <v>70.599582896249103</v>
      </c>
      <c r="T166">
        <v>0</v>
      </c>
      <c r="U166">
        <v>622.94941960000006</v>
      </c>
      <c r="V166">
        <v>1756.86</v>
      </c>
      <c r="W166">
        <v>37.450000000000003</v>
      </c>
      <c r="X166">
        <v>54.05</v>
      </c>
      <c r="Y166">
        <v>0.13</v>
      </c>
      <c r="Z166">
        <v>11</v>
      </c>
      <c r="AA166">
        <v>4.75</v>
      </c>
      <c r="AB166">
        <v>52.650692853742598</v>
      </c>
      <c r="AC166">
        <v>4760</v>
      </c>
      <c r="AD166">
        <v>1527</v>
      </c>
      <c r="AE166">
        <v>1469</v>
      </c>
      <c r="AF166">
        <v>459</v>
      </c>
      <c r="AG166">
        <v>183</v>
      </c>
      <c r="AH166">
        <v>24022</v>
      </c>
      <c r="AI166">
        <v>751</v>
      </c>
      <c r="AJ166">
        <v>738</v>
      </c>
      <c r="AK166">
        <v>1035</v>
      </c>
      <c r="AL166">
        <v>564</v>
      </c>
      <c r="AM166">
        <v>78</v>
      </c>
      <c r="AN166">
        <v>3876</v>
      </c>
      <c r="AO166">
        <v>891</v>
      </c>
      <c r="AP166">
        <v>112</v>
      </c>
      <c r="AQ166">
        <v>6</v>
      </c>
      <c r="AR166">
        <v>163</v>
      </c>
      <c r="AS166">
        <v>151</v>
      </c>
      <c r="AT166">
        <v>0</v>
      </c>
      <c r="AU166">
        <v>9.6</v>
      </c>
      <c r="AV166">
        <v>7.1</v>
      </c>
      <c r="AW166">
        <v>24022</v>
      </c>
      <c r="AX166">
        <v>23.3</v>
      </c>
      <c r="AY166">
        <v>15.5</v>
      </c>
      <c r="AZ166">
        <v>21.7</v>
      </c>
      <c r="BA166">
        <v>11.9</v>
      </c>
      <c r="BB166">
        <v>5.3</v>
      </c>
      <c r="BC166">
        <v>81.400000000000006</v>
      </c>
      <c r="BD166">
        <v>19.899999999999999</v>
      </c>
      <c r="BE166">
        <v>7.3</v>
      </c>
      <c r="BF166">
        <v>0.4</v>
      </c>
      <c r="BG166">
        <v>11.1</v>
      </c>
      <c r="BH166">
        <v>10.3</v>
      </c>
      <c r="BI166">
        <v>0</v>
      </c>
    </row>
    <row r="167" spans="1:61" x14ac:dyDescent="0.2">
      <c r="A167">
        <v>192</v>
      </c>
      <c r="B167">
        <v>6001432502</v>
      </c>
      <c r="C167">
        <v>0.31512220000000002</v>
      </c>
      <c r="D167">
        <v>1.8348</v>
      </c>
      <c r="E167">
        <v>2.1877</v>
      </c>
      <c r="F167">
        <v>1.5436000000000001</v>
      </c>
      <c r="G167">
        <v>3.3115999999999999</v>
      </c>
      <c r="H167">
        <v>8.8775999999999993</v>
      </c>
      <c r="I167">
        <v>11</v>
      </c>
      <c r="J167">
        <v>10.1</v>
      </c>
      <c r="K167">
        <v>11.9</v>
      </c>
      <c r="L167">
        <v>4485</v>
      </c>
      <c r="M167">
        <v>37.723434279999999</v>
      </c>
      <c r="N167">
        <v>-122.17348680000001</v>
      </c>
      <c r="O167">
        <v>32.205888858733097</v>
      </c>
      <c r="P167">
        <v>2.9592332999999998E-2</v>
      </c>
      <c r="Q167">
        <v>8.6979437700000002</v>
      </c>
      <c r="R167">
        <v>34.076352309999997</v>
      </c>
      <c r="S167" s="1">
        <v>70.599582896249103</v>
      </c>
      <c r="T167">
        <v>0</v>
      </c>
      <c r="U167">
        <v>686.0194937</v>
      </c>
      <c r="V167">
        <v>2197.9499999999998</v>
      </c>
      <c r="W167">
        <v>26.25</v>
      </c>
      <c r="X167">
        <v>25.3</v>
      </c>
      <c r="Y167">
        <v>0.16</v>
      </c>
      <c r="Z167">
        <v>11</v>
      </c>
      <c r="AA167">
        <v>1</v>
      </c>
      <c r="AB167">
        <v>49.608391799646199</v>
      </c>
      <c r="AC167">
        <v>4897</v>
      </c>
      <c r="AD167">
        <v>1522</v>
      </c>
      <c r="AE167">
        <v>1522</v>
      </c>
      <c r="AF167">
        <v>321</v>
      </c>
      <c r="AG167">
        <v>148</v>
      </c>
      <c r="AH167">
        <v>24260</v>
      </c>
      <c r="AI167">
        <v>975</v>
      </c>
      <c r="AJ167">
        <v>554</v>
      </c>
      <c r="AK167">
        <v>1121</v>
      </c>
      <c r="AL167">
        <v>595</v>
      </c>
      <c r="AM167">
        <v>146</v>
      </c>
      <c r="AN167">
        <v>4229</v>
      </c>
      <c r="AO167">
        <v>782</v>
      </c>
      <c r="AP167">
        <v>216</v>
      </c>
      <c r="AQ167">
        <v>15</v>
      </c>
      <c r="AR167">
        <v>224</v>
      </c>
      <c r="AS167">
        <v>136</v>
      </c>
      <c r="AT167">
        <v>19</v>
      </c>
      <c r="AU167">
        <v>6.6</v>
      </c>
      <c r="AV167">
        <v>5.9</v>
      </c>
      <c r="AW167">
        <v>24260</v>
      </c>
      <c r="AX167">
        <v>28.6</v>
      </c>
      <c r="AY167">
        <v>11.3</v>
      </c>
      <c r="AZ167">
        <v>22.9</v>
      </c>
      <c r="BA167">
        <v>12.2</v>
      </c>
      <c r="BB167">
        <v>9.6</v>
      </c>
      <c r="BC167">
        <v>86.4</v>
      </c>
      <c r="BD167">
        <v>16.5</v>
      </c>
      <c r="BE167">
        <v>14.2</v>
      </c>
      <c r="BF167">
        <v>1</v>
      </c>
      <c r="BG167">
        <v>14.7</v>
      </c>
      <c r="BH167">
        <v>8.9</v>
      </c>
      <c r="BI167">
        <v>0.4</v>
      </c>
    </row>
    <row r="168" spans="1:61" x14ac:dyDescent="0.2">
      <c r="A168">
        <v>193</v>
      </c>
      <c r="B168">
        <v>6001432600</v>
      </c>
      <c r="C168">
        <v>0.64612199999999997</v>
      </c>
      <c r="D168">
        <v>2.2968000000000002</v>
      </c>
      <c r="E168">
        <v>1.7879</v>
      </c>
      <c r="F168">
        <v>1.3486</v>
      </c>
      <c r="G168">
        <v>3.5701000000000001</v>
      </c>
      <c r="H168">
        <v>9.0032999999999994</v>
      </c>
      <c r="I168">
        <v>11.7</v>
      </c>
      <c r="J168">
        <v>10.8</v>
      </c>
      <c r="K168">
        <v>12.6</v>
      </c>
      <c r="L168">
        <v>6842</v>
      </c>
      <c r="M168">
        <v>37.722692189999997</v>
      </c>
      <c r="N168">
        <v>-122.155154</v>
      </c>
      <c r="O168">
        <v>36.403887256662898</v>
      </c>
      <c r="P168">
        <v>2.9592332999999998E-2</v>
      </c>
      <c r="Q168">
        <v>8.6979437700000002</v>
      </c>
      <c r="R168">
        <v>34.321620940000003</v>
      </c>
      <c r="S168" s="1">
        <v>70.599582896249103</v>
      </c>
      <c r="T168">
        <v>0</v>
      </c>
      <c r="U168">
        <v>491.21570559999998</v>
      </c>
      <c r="V168">
        <v>302.52</v>
      </c>
      <c r="W168">
        <v>41.1</v>
      </c>
      <c r="X168">
        <v>56</v>
      </c>
      <c r="Y168">
        <v>0.185</v>
      </c>
      <c r="Z168">
        <v>2</v>
      </c>
      <c r="AA168">
        <v>4.25</v>
      </c>
      <c r="AB168">
        <v>41.406774164981798</v>
      </c>
      <c r="AC168">
        <v>7356</v>
      </c>
      <c r="AD168">
        <v>3165</v>
      </c>
      <c r="AE168">
        <v>3036</v>
      </c>
      <c r="AF168">
        <v>1029</v>
      </c>
      <c r="AG168">
        <v>471</v>
      </c>
      <c r="AH168">
        <v>28814</v>
      </c>
      <c r="AI168">
        <v>872</v>
      </c>
      <c r="AJ168">
        <v>787</v>
      </c>
      <c r="AK168">
        <v>1438</v>
      </c>
      <c r="AL168">
        <v>782</v>
      </c>
      <c r="AM168">
        <v>271</v>
      </c>
      <c r="AN168">
        <v>5668</v>
      </c>
      <c r="AO168">
        <v>864</v>
      </c>
      <c r="AP168">
        <v>1268</v>
      </c>
      <c r="AQ168">
        <v>25</v>
      </c>
      <c r="AR168">
        <v>127</v>
      </c>
      <c r="AS168">
        <v>317</v>
      </c>
      <c r="AT168">
        <v>201</v>
      </c>
      <c r="AU168">
        <v>14.2</v>
      </c>
      <c r="AV168">
        <v>11</v>
      </c>
      <c r="AW168">
        <v>28814</v>
      </c>
      <c r="AX168">
        <v>16.399999999999999</v>
      </c>
      <c r="AY168">
        <v>10.7</v>
      </c>
      <c r="AZ168">
        <v>19.5</v>
      </c>
      <c r="BA168">
        <v>10.8</v>
      </c>
      <c r="BB168">
        <v>8.9</v>
      </c>
      <c r="BC168">
        <v>77.099999999999994</v>
      </c>
      <c r="BD168">
        <v>12.6</v>
      </c>
      <c r="BE168">
        <v>40.1</v>
      </c>
      <c r="BF168">
        <v>0.8</v>
      </c>
      <c r="BG168">
        <v>4.2</v>
      </c>
      <c r="BH168">
        <v>10.4</v>
      </c>
      <c r="BI168">
        <v>2.7</v>
      </c>
    </row>
    <row r="169" spans="1:61" x14ac:dyDescent="0.2">
      <c r="A169">
        <v>194</v>
      </c>
      <c r="B169">
        <v>6001432700</v>
      </c>
      <c r="C169">
        <v>0.3199264</v>
      </c>
      <c r="D169">
        <v>0.92479999999999996</v>
      </c>
      <c r="E169">
        <v>1.8776999999999999</v>
      </c>
      <c r="F169">
        <v>0.93969999999999998</v>
      </c>
      <c r="G169">
        <v>1.9748000000000001</v>
      </c>
      <c r="H169">
        <v>5.7169999999999996</v>
      </c>
      <c r="I169">
        <v>11.4</v>
      </c>
      <c r="J169">
        <v>10.1</v>
      </c>
      <c r="K169">
        <v>12.7</v>
      </c>
      <c r="L169">
        <v>2478</v>
      </c>
      <c r="M169">
        <v>37.727070300000001</v>
      </c>
      <c r="N169">
        <v>-122.1428437</v>
      </c>
      <c r="O169">
        <v>23.472309853535599</v>
      </c>
      <c r="P169">
        <v>2.9592332999999998E-2</v>
      </c>
      <c r="Q169">
        <v>8.6979437700000002</v>
      </c>
      <c r="R169">
        <v>30.66808653</v>
      </c>
      <c r="S169" s="1">
        <v>70.599582896249103</v>
      </c>
      <c r="T169">
        <v>0</v>
      </c>
      <c r="U169">
        <v>420.00403110000002</v>
      </c>
      <c r="V169">
        <v>1838.97</v>
      </c>
      <c r="W169">
        <v>2.5</v>
      </c>
      <c r="X169">
        <v>13.25</v>
      </c>
      <c r="Y169">
        <v>0</v>
      </c>
      <c r="Z169">
        <v>2</v>
      </c>
      <c r="AA169">
        <v>0</v>
      </c>
      <c r="AB169">
        <v>33.045918157120497</v>
      </c>
      <c r="AC169">
        <v>2870</v>
      </c>
      <c r="AD169">
        <v>1096</v>
      </c>
      <c r="AE169">
        <v>1064</v>
      </c>
      <c r="AF169">
        <v>119</v>
      </c>
      <c r="AG169">
        <v>65</v>
      </c>
      <c r="AH169">
        <v>41129</v>
      </c>
      <c r="AI169">
        <v>257</v>
      </c>
      <c r="AJ169">
        <v>491</v>
      </c>
      <c r="AK169">
        <v>515</v>
      </c>
      <c r="AL169">
        <v>287</v>
      </c>
      <c r="AM169">
        <v>78</v>
      </c>
      <c r="AN169">
        <v>1589</v>
      </c>
      <c r="AO169">
        <v>189</v>
      </c>
      <c r="AP169">
        <v>177</v>
      </c>
      <c r="AQ169">
        <v>21</v>
      </c>
      <c r="AR169">
        <v>26</v>
      </c>
      <c r="AS169">
        <v>32</v>
      </c>
      <c r="AT169">
        <v>0</v>
      </c>
      <c r="AU169">
        <v>4.2</v>
      </c>
      <c r="AV169">
        <v>4.2</v>
      </c>
      <c r="AW169">
        <v>41129</v>
      </c>
      <c r="AX169">
        <v>12.5</v>
      </c>
      <c r="AY169">
        <v>17.100000000000001</v>
      </c>
      <c r="AZ169">
        <v>17.899999999999999</v>
      </c>
      <c r="BA169">
        <v>10</v>
      </c>
      <c r="BB169">
        <v>7.3</v>
      </c>
      <c r="BC169">
        <v>55.4</v>
      </c>
      <c r="BD169">
        <v>6.8</v>
      </c>
      <c r="BE169">
        <v>16.100000000000001</v>
      </c>
      <c r="BF169">
        <v>1.9</v>
      </c>
      <c r="BG169">
        <v>2.4</v>
      </c>
      <c r="BH169">
        <v>3</v>
      </c>
      <c r="BI169">
        <v>0</v>
      </c>
    </row>
    <row r="170" spans="1:61" x14ac:dyDescent="0.2">
      <c r="A170">
        <v>195</v>
      </c>
      <c r="B170">
        <v>6001432800</v>
      </c>
      <c r="C170">
        <v>1.4940283000000001</v>
      </c>
      <c r="D170">
        <v>0.83919999999999995</v>
      </c>
      <c r="E170">
        <v>2.0232999999999999</v>
      </c>
      <c r="F170">
        <v>0.98350000000000004</v>
      </c>
      <c r="G170">
        <v>0.96460000000000001</v>
      </c>
      <c r="H170">
        <v>4.8106</v>
      </c>
      <c r="I170">
        <v>9.6999999999999993</v>
      </c>
      <c r="J170">
        <v>8.8000000000000007</v>
      </c>
      <c r="K170">
        <v>10.8</v>
      </c>
      <c r="L170">
        <v>2391</v>
      </c>
      <c r="M170">
        <v>37.724356159999999</v>
      </c>
      <c r="N170">
        <v>-122.1311216</v>
      </c>
      <c r="O170">
        <v>16.9232778931142</v>
      </c>
      <c r="P170">
        <v>2.9592332999999998E-2</v>
      </c>
      <c r="Q170">
        <v>8.6979437700000002</v>
      </c>
      <c r="R170">
        <v>23.277800769999999</v>
      </c>
      <c r="S170" s="1">
        <v>70.599582896249103</v>
      </c>
      <c r="T170">
        <v>0</v>
      </c>
      <c r="U170">
        <v>393.95796910000001</v>
      </c>
      <c r="V170">
        <v>1208.6099999999999</v>
      </c>
      <c r="W170">
        <v>2</v>
      </c>
      <c r="X170">
        <v>12.6</v>
      </c>
      <c r="Y170">
        <v>0</v>
      </c>
      <c r="Z170">
        <v>7</v>
      </c>
      <c r="AA170">
        <v>0</v>
      </c>
      <c r="AB170">
        <v>32.798778004080098</v>
      </c>
      <c r="AC170">
        <v>3534</v>
      </c>
      <c r="AD170">
        <v>1496</v>
      </c>
      <c r="AE170">
        <v>1352</v>
      </c>
      <c r="AF170">
        <v>161</v>
      </c>
      <c r="AG170">
        <v>103</v>
      </c>
      <c r="AH170">
        <v>50613</v>
      </c>
      <c r="AI170">
        <v>228</v>
      </c>
      <c r="AJ170">
        <v>819</v>
      </c>
      <c r="AK170">
        <v>619</v>
      </c>
      <c r="AL170">
        <v>401</v>
      </c>
      <c r="AM170">
        <v>73</v>
      </c>
      <c r="AN170">
        <v>2153</v>
      </c>
      <c r="AO170">
        <v>220</v>
      </c>
      <c r="AP170">
        <v>9</v>
      </c>
      <c r="AQ170">
        <v>0</v>
      </c>
      <c r="AR170">
        <v>20</v>
      </c>
      <c r="AS170">
        <v>18</v>
      </c>
      <c r="AT170">
        <v>10</v>
      </c>
      <c r="AU170">
        <v>4.5999999999999996</v>
      </c>
      <c r="AV170">
        <v>5.5</v>
      </c>
      <c r="AW170">
        <v>50613</v>
      </c>
      <c r="AX170">
        <v>8.5</v>
      </c>
      <c r="AY170">
        <v>23.2</v>
      </c>
      <c r="AZ170">
        <v>17.5</v>
      </c>
      <c r="BA170">
        <v>11.3</v>
      </c>
      <c r="BB170">
        <v>5.4</v>
      </c>
      <c r="BC170">
        <v>60.9</v>
      </c>
      <c r="BD170">
        <v>6.6</v>
      </c>
      <c r="BE170">
        <v>0.6</v>
      </c>
      <c r="BF170">
        <v>0</v>
      </c>
      <c r="BG170">
        <v>1.5</v>
      </c>
      <c r="BH170">
        <v>1.3</v>
      </c>
      <c r="BI170">
        <v>0.3</v>
      </c>
    </row>
    <row r="171" spans="1:61" x14ac:dyDescent="0.2">
      <c r="A171">
        <v>196</v>
      </c>
      <c r="B171">
        <v>6001433000</v>
      </c>
      <c r="C171">
        <v>0.51101490000000005</v>
      </c>
      <c r="D171">
        <v>1.9563999999999999</v>
      </c>
      <c r="E171">
        <v>1.4191</v>
      </c>
      <c r="F171">
        <v>1.1842999999999999</v>
      </c>
      <c r="G171">
        <v>1.6171</v>
      </c>
      <c r="H171">
        <v>6.1768999999999998</v>
      </c>
      <c r="I171">
        <v>11.1</v>
      </c>
      <c r="J171">
        <v>10.3</v>
      </c>
      <c r="K171">
        <v>11.9</v>
      </c>
      <c r="L171">
        <v>3832</v>
      </c>
      <c r="M171">
        <v>37.715864320000001</v>
      </c>
      <c r="N171">
        <v>-122.135471</v>
      </c>
      <c r="O171">
        <v>29.756293257989199</v>
      </c>
      <c r="P171">
        <v>2.9592332999999998E-2</v>
      </c>
      <c r="Q171">
        <v>8.6979437700000002</v>
      </c>
      <c r="R171">
        <v>35.572913370000002</v>
      </c>
      <c r="S171" s="1">
        <v>70.599582896249103</v>
      </c>
      <c r="T171">
        <v>0</v>
      </c>
      <c r="U171">
        <v>415.95921920000001</v>
      </c>
      <c r="V171">
        <v>1837.83</v>
      </c>
      <c r="W171">
        <v>18.95</v>
      </c>
      <c r="X171">
        <v>8.5500000000000007</v>
      </c>
      <c r="Y171">
        <v>0</v>
      </c>
      <c r="Z171">
        <v>2</v>
      </c>
      <c r="AA171">
        <v>0</v>
      </c>
      <c r="AB171">
        <v>36.0446819303572</v>
      </c>
      <c r="AC171">
        <v>3717</v>
      </c>
      <c r="AD171">
        <v>1483</v>
      </c>
      <c r="AE171">
        <v>1342</v>
      </c>
      <c r="AF171">
        <v>418</v>
      </c>
      <c r="AG171">
        <v>204</v>
      </c>
      <c r="AH171">
        <v>30866</v>
      </c>
      <c r="AI171">
        <v>303</v>
      </c>
      <c r="AJ171">
        <v>706</v>
      </c>
      <c r="AK171">
        <v>648</v>
      </c>
      <c r="AL171">
        <v>304</v>
      </c>
      <c r="AM171">
        <v>37</v>
      </c>
      <c r="AN171">
        <v>2374</v>
      </c>
      <c r="AO171">
        <v>405</v>
      </c>
      <c r="AP171">
        <v>49</v>
      </c>
      <c r="AQ171">
        <v>0</v>
      </c>
      <c r="AR171">
        <v>62</v>
      </c>
      <c r="AS171">
        <v>65</v>
      </c>
      <c r="AT171">
        <v>5</v>
      </c>
      <c r="AU171">
        <v>11.3</v>
      </c>
      <c r="AV171">
        <v>10.199999999999999</v>
      </c>
      <c r="AW171">
        <v>30866</v>
      </c>
      <c r="AX171">
        <v>10.8</v>
      </c>
      <c r="AY171">
        <v>19</v>
      </c>
      <c r="AZ171">
        <v>17.399999999999999</v>
      </c>
      <c r="BA171">
        <v>8.1999999999999993</v>
      </c>
      <c r="BB171">
        <v>2.8</v>
      </c>
      <c r="BC171">
        <v>63.9</v>
      </c>
      <c r="BD171">
        <v>11.6</v>
      </c>
      <c r="BE171">
        <v>3.3</v>
      </c>
      <c r="BF171">
        <v>0</v>
      </c>
      <c r="BG171">
        <v>4.5999999999999996</v>
      </c>
      <c r="BH171">
        <v>4.8</v>
      </c>
      <c r="BI171">
        <v>0.1</v>
      </c>
    </row>
    <row r="172" spans="1:61" x14ac:dyDescent="0.2">
      <c r="A172">
        <v>197</v>
      </c>
      <c r="B172">
        <v>6001433102</v>
      </c>
      <c r="C172">
        <v>0.55354829999999999</v>
      </c>
      <c r="D172">
        <v>1.2405999999999999</v>
      </c>
      <c r="E172">
        <v>1.4601999999999999</v>
      </c>
      <c r="F172">
        <v>1.5333000000000001</v>
      </c>
      <c r="G172">
        <v>2.6533000000000002</v>
      </c>
      <c r="H172">
        <v>6.8874000000000004</v>
      </c>
      <c r="I172">
        <v>9.6999999999999993</v>
      </c>
      <c r="J172">
        <v>9</v>
      </c>
      <c r="K172">
        <v>10.6</v>
      </c>
      <c r="L172">
        <v>3989</v>
      </c>
      <c r="M172">
        <v>37.702154180000001</v>
      </c>
      <c r="N172">
        <v>-122.1335019</v>
      </c>
      <c r="O172">
        <v>28.207700729598599</v>
      </c>
      <c r="P172">
        <v>2.9592332999999998E-2</v>
      </c>
      <c r="Q172">
        <v>8.6979437700000002</v>
      </c>
      <c r="R172">
        <v>35.34144508</v>
      </c>
      <c r="S172" s="1">
        <v>70.599582896249103</v>
      </c>
      <c r="T172">
        <v>0</v>
      </c>
      <c r="U172">
        <v>406.93747300000001</v>
      </c>
      <c r="V172">
        <v>589.79999999999995</v>
      </c>
      <c r="W172">
        <v>27.5</v>
      </c>
      <c r="X172">
        <v>7.6</v>
      </c>
      <c r="Y172">
        <v>0.12</v>
      </c>
      <c r="Z172">
        <v>1</v>
      </c>
      <c r="AA172">
        <v>2.25</v>
      </c>
      <c r="AB172">
        <v>37.341924173696597</v>
      </c>
      <c r="AC172">
        <v>4088</v>
      </c>
      <c r="AD172">
        <v>1383</v>
      </c>
      <c r="AE172">
        <v>1329</v>
      </c>
      <c r="AF172">
        <v>155</v>
      </c>
      <c r="AG172">
        <v>103</v>
      </c>
      <c r="AH172">
        <v>31103</v>
      </c>
      <c r="AI172">
        <v>518</v>
      </c>
      <c r="AJ172">
        <v>592</v>
      </c>
      <c r="AK172">
        <v>842</v>
      </c>
      <c r="AL172">
        <v>344</v>
      </c>
      <c r="AM172">
        <v>47</v>
      </c>
      <c r="AN172">
        <v>3469</v>
      </c>
      <c r="AO172">
        <v>660</v>
      </c>
      <c r="AP172">
        <v>83</v>
      </c>
      <c r="AQ172">
        <v>10</v>
      </c>
      <c r="AR172">
        <v>119</v>
      </c>
      <c r="AS172">
        <v>54</v>
      </c>
      <c r="AT172">
        <v>18</v>
      </c>
      <c r="AU172">
        <v>3.8</v>
      </c>
      <c r="AV172">
        <v>4.7</v>
      </c>
      <c r="AW172">
        <v>31103</v>
      </c>
      <c r="AX172">
        <v>17.8</v>
      </c>
      <c r="AY172">
        <v>14.5</v>
      </c>
      <c r="AZ172">
        <v>20.6</v>
      </c>
      <c r="BA172">
        <v>8.4</v>
      </c>
      <c r="BB172">
        <v>3.5</v>
      </c>
      <c r="BC172">
        <v>84.9</v>
      </c>
      <c r="BD172">
        <v>17.100000000000001</v>
      </c>
      <c r="BE172">
        <v>6</v>
      </c>
      <c r="BF172">
        <v>0.7</v>
      </c>
      <c r="BG172">
        <v>9</v>
      </c>
      <c r="BH172">
        <v>4.0999999999999996</v>
      </c>
      <c r="BI172">
        <v>0.4</v>
      </c>
    </row>
    <row r="173" spans="1:61" x14ac:dyDescent="0.2">
      <c r="A173">
        <v>198</v>
      </c>
      <c r="B173">
        <v>6001433103</v>
      </c>
      <c r="C173">
        <v>0.26666600000000001</v>
      </c>
      <c r="D173">
        <v>1.4196</v>
      </c>
      <c r="E173">
        <v>1.7023999999999999</v>
      </c>
      <c r="F173">
        <v>1.4693000000000001</v>
      </c>
      <c r="G173">
        <v>2.3260000000000001</v>
      </c>
      <c r="H173">
        <v>6.9173999999999998</v>
      </c>
      <c r="I173">
        <v>12.5</v>
      </c>
      <c r="J173">
        <v>11.5</v>
      </c>
      <c r="K173">
        <v>13.4</v>
      </c>
      <c r="L173">
        <v>3530</v>
      </c>
      <c r="M173">
        <v>37.70932732</v>
      </c>
      <c r="N173">
        <v>-122.13905389999999</v>
      </c>
      <c r="O173">
        <v>30.783217860451401</v>
      </c>
      <c r="P173">
        <v>2.9592332999999998E-2</v>
      </c>
      <c r="Q173">
        <v>8.6979437700000002</v>
      </c>
      <c r="R173">
        <v>37.051321540000004</v>
      </c>
      <c r="S173" s="1">
        <v>70.599582896249103</v>
      </c>
      <c r="T173">
        <v>0</v>
      </c>
      <c r="U173">
        <v>425.73815150000001</v>
      </c>
      <c r="V173">
        <v>385.68</v>
      </c>
      <c r="W173">
        <v>40.450000000000003</v>
      </c>
      <c r="X173">
        <v>10</v>
      </c>
      <c r="Y173">
        <v>0.16</v>
      </c>
      <c r="Z173">
        <v>0</v>
      </c>
      <c r="AA173">
        <v>6.25</v>
      </c>
      <c r="AB173">
        <v>37.788721639902697</v>
      </c>
      <c r="AC173">
        <v>3737</v>
      </c>
      <c r="AD173">
        <v>1599</v>
      </c>
      <c r="AE173">
        <v>1590</v>
      </c>
      <c r="AF173">
        <v>290</v>
      </c>
      <c r="AG173">
        <v>88</v>
      </c>
      <c r="AH173">
        <v>26484</v>
      </c>
      <c r="AI173">
        <v>370</v>
      </c>
      <c r="AJ173">
        <v>281</v>
      </c>
      <c r="AK173">
        <v>922</v>
      </c>
      <c r="AL173">
        <v>260</v>
      </c>
      <c r="AM173">
        <v>226</v>
      </c>
      <c r="AN173">
        <v>3324</v>
      </c>
      <c r="AO173">
        <v>418</v>
      </c>
      <c r="AP173">
        <v>653</v>
      </c>
      <c r="AQ173">
        <v>0</v>
      </c>
      <c r="AR173">
        <v>155</v>
      </c>
      <c r="AS173">
        <v>174</v>
      </c>
      <c r="AT173">
        <v>0</v>
      </c>
      <c r="AU173">
        <v>7.8</v>
      </c>
      <c r="AV173">
        <v>3.9</v>
      </c>
      <c r="AW173">
        <v>26484</v>
      </c>
      <c r="AX173">
        <v>15</v>
      </c>
      <c r="AY173">
        <v>7.5</v>
      </c>
      <c r="AZ173">
        <v>24.7</v>
      </c>
      <c r="BA173">
        <v>7</v>
      </c>
      <c r="BB173">
        <v>14.2</v>
      </c>
      <c r="BC173">
        <v>88.9</v>
      </c>
      <c r="BD173">
        <v>11.8</v>
      </c>
      <c r="BE173">
        <v>40.799999999999997</v>
      </c>
      <c r="BF173">
        <v>0</v>
      </c>
      <c r="BG173">
        <v>9.6999999999999993</v>
      </c>
      <c r="BH173">
        <v>10.9</v>
      </c>
      <c r="BI173">
        <v>0</v>
      </c>
    </row>
    <row r="174" spans="1:61" x14ac:dyDescent="0.2">
      <c r="A174">
        <v>199</v>
      </c>
      <c r="B174">
        <v>6001433104</v>
      </c>
      <c r="C174">
        <v>0.40673720000000002</v>
      </c>
      <c r="D174">
        <v>1.9699</v>
      </c>
      <c r="E174">
        <v>2.2665999999999999</v>
      </c>
      <c r="F174">
        <v>1.2708999999999999</v>
      </c>
      <c r="G174">
        <v>3.6425000000000001</v>
      </c>
      <c r="H174">
        <v>9.1499000000000006</v>
      </c>
      <c r="I174">
        <v>10.5</v>
      </c>
      <c r="J174">
        <v>9.8000000000000007</v>
      </c>
      <c r="K174">
        <v>11.1</v>
      </c>
      <c r="L174">
        <v>3760</v>
      </c>
      <c r="M174">
        <v>37.714264180000001</v>
      </c>
      <c r="N174">
        <v>-122.1469937</v>
      </c>
      <c r="O174">
        <v>27.2730764182018</v>
      </c>
      <c r="P174">
        <v>2.9592332999999998E-2</v>
      </c>
      <c r="Q174">
        <v>8.6979437700000002</v>
      </c>
      <c r="R174">
        <v>37.56</v>
      </c>
      <c r="S174" s="1">
        <v>111.46217590657</v>
      </c>
      <c r="T174">
        <v>0</v>
      </c>
      <c r="U174">
        <v>453.78952420000002</v>
      </c>
      <c r="V174">
        <v>239.1</v>
      </c>
      <c r="W174">
        <v>49.95</v>
      </c>
      <c r="X174">
        <v>16.25</v>
      </c>
      <c r="Y174">
        <v>8.5000000000000006E-2</v>
      </c>
      <c r="Z174">
        <v>2</v>
      </c>
      <c r="AA174">
        <v>7.5</v>
      </c>
      <c r="AB174">
        <v>38.945970220045403</v>
      </c>
      <c r="AC174">
        <v>4079</v>
      </c>
      <c r="AD174">
        <v>1966</v>
      </c>
      <c r="AE174">
        <v>1858</v>
      </c>
      <c r="AF174">
        <v>555</v>
      </c>
      <c r="AG174">
        <v>156</v>
      </c>
      <c r="AH174">
        <v>26972</v>
      </c>
      <c r="AI174">
        <v>503</v>
      </c>
      <c r="AJ174">
        <v>602</v>
      </c>
      <c r="AK174">
        <v>769</v>
      </c>
      <c r="AL174">
        <v>563</v>
      </c>
      <c r="AM174">
        <v>174</v>
      </c>
      <c r="AN174">
        <v>2875</v>
      </c>
      <c r="AO174">
        <v>472</v>
      </c>
      <c r="AP174">
        <v>714</v>
      </c>
      <c r="AQ174">
        <v>182</v>
      </c>
      <c r="AR174">
        <v>191</v>
      </c>
      <c r="AS174">
        <v>319</v>
      </c>
      <c r="AT174">
        <v>5</v>
      </c>
      <c r="AU174">
        <v>13.6</v>
      </c>
      <c r="AV174">
        <v>6.8</v>
      </c>
      <c r="AW174">
        <v>26972</v>
      </c>
      <c r="AX174">
        <v>17</v>
      </c>
      <c r="AY174">
        <v>14.8</v>
      </c>
      <c r="AZ174">
        <v>18.899999999999999</v>
      </c>
      <c r="BA174">
        <v>13.8</v>
      </c>
      <c r="BB174">
        <v>9.4</v>
      </c>
      <c r="BC174">
        <v>70.5</v>
      </c>
      <c r="BD174">
        <v>12.3</v>
      </c>
      <c r="BE174">
        <v>36.299999999999997</v>
      </c>
      <c r="BF174">
        <v>9.3000000000000007</v>
      </c>
      <c r="BG174">
        <v>10.3</v>
      </c>
      <c r="BH174">
        <v>17.2</v>
      </c>
      <c r="BI174">
        <v>0.1</v>
      </c>
    </row>
    <row r="175" spans="1:61" x14ac:dyDescent="0.2">
      <c r="A175">
        <v>200</v>
      </c>
      <c r="B175">
        <v>6001433200</v>
      </c>
      <c r="C175">
        <v>1.2258355999999999</v>
      </c>
      <c r="D175">
        <v>1.9279999999999999</v>
      </c>
      <c r="E175">
        <v>2.2507999999999999</v>
      </c>
      <c r="F175">
        <v>1.387</v>
      </c>
      <c r="G175">
        <v>3.1396000000000002</v>
      </c>
      <c r="H175">
        <v>8.7053999999999991</v>
      </c>
      <c r="I175">
        <v>12</v>
      </c>
      <c r="J175">
        <v>11.1</v>
      </c>
      <c r="K175">
        <v>12.8</v>
      </c>
      <c r="L175">
        <v>6897</v>
      </c>
      <c r="M175">
        <v>37.701750259999997</v>
      </c>
      <c r="N175">
        <v>-122.14707850000001</v>
      </c>
      <c r="O175">
        <v>44.896062110004401</v>
      </c>
      <c r="P175">
        <v>2.9592332999999998E-2</v>
      </c>
      <c r="Q175">
        <v>8.6979437700000002</v>
      </c>
      <c r="R175">
        <v>37.462524010000003</v>
      </c>
      <c r="S175" s="1">
        <v>70.599582896249103</v>
      </c>
      <c r="T175">
        <v>0</v>
      </c>
      <c r="U175">
        <v>458.7319918</v>
      </c>
      <c r="V175">
        <v>2490.7199999999998</v>
      </c>
      <c r="W175">
        <v>39.049999999999997</v>
      </c>
      <c r="X175">
        <v>27.8</v>
      </c>
      <c r="Y175">
        <v>0.46</v>
      </c>
      <c r="Z175">
        <v>1</v>
      </c>
      <c r="AA175">
        <v>15.5</v>
      </c>
      <c r="AB175">
        <v>50.445920368496701</v>
      </c>
      <c r="AC175">
        <v>7529</v>
      </c>
      <c r="AD175">
        <v>2896</v>
      </c>
      <c r="AE175">
        <v>2774</v>
      </c>
      <c r="AF175">
        <v>999</v>
      </c>
      <c r="AG175">
        <v>267</v>
      </c>
      <c r="AH175">
        <v>28615</v>
      </c>
      <c r="AI175">
        <v>931</v>
      </c>
      <c r="AJ175">
        <v>860</v>
      </c>
      <c r="AK175">
        <v>1769</v>
      </c>
      <c r="AL175">
        <v>728</v>
      </c>
      <c r="AM175">
        <v>439</v>
      </c>
      <c r="AN175">
        <v>6260</v>
      </c>
      <c r="AO175">
        <v>792</v>
      </c>
      <c r="AP175">
        <v>1052</v>
      </c>
      <c r="AQ175">
        <v>0</v>
      </c>
      <c r="AR175">
        <v>354</v>
      </c>
      <c r="AS175">
        <v>263</v>
      </c>
      <c r="AT175">
        <v>123</v>
      </c>
      <c r="AU175">
        <v>13.5</v>
      </c>
      <c r="AV175">
        <v>6.4</v>
      </c>
      <c r="AW175">
        <v>28615</v>
      </c>
      <c r="AX175">
        <v>19.399999999999999</v>
      </c>
      <c r="AY175">
        <v>11.4</v>
      </c>
      <c r="AZ175">
        <v>23.5</v>
      </c>
      <c r="BA175">
        <v>9.8000000000000007</v>
      </c>
      <c r="BB175">
        <v>15.8</v>
      </c>
      <c r="BC175">
        <v>83.1</v>
      </c>
      <c r="BD175">
        <v>11.5</v>
      </c>
      <c r="BE175">
        <v>36.299999999999997</v>
      </c>
      <c r="BF175">
        <v>0</v>
      </c>
      <c r="BG175">
        <v>12.8</v>
      </c>
      <c r="BH175">
        <v>9.5</v>
      </c>
      <c r="BI175">
        <v>1.6</v>
      </c>
    </row>
    <row r="176" spans="1:61" x14ac:dyDescent="0.2">
      <c r="A176">
        <v>201</v>
      </c>
      <c r="B176">
        <v>6001433300</v>
      </c>
      <c r="C176">
        <v>0.94810280000000002</v>
      </c>
      <c r="D176">
        <v>1.5584</v>
      </c>
      <c r="E176">
        <v>2.0316000000000001</v>
      </c>
      <c r="F176">
        <v>1.4036999999999999</v>
      </c>
      <c r="G176">
        <v>2.3069999999999999</v>
      </c>
      <c r="H176">
        <v>7.3007999999999997</v>
      </c>
      <c r="I176">
        <v>10.9</v>
      </c>
      <c r="J176">
        <v>10</v>
      </c>
      <c r="K176">
        <v>11.8</v>
      </c>
      <c r="L176">
        <v>6834</v>
      </c>
      <c r="M176">
        <v>37.698580270000001</v>
      </c>
      <c r="N176">
        <v>-122.15745800000001</v>
      </c>
      <c r="O176">
        <v>35.690973938602497</v>
      </c>
      <c r="P176">
        <v>2.9592332999999998E-2</v>
      </c>
      <c r="Q176">
        <v>8.6979437700000002</v>
      </c>
      <c r="R176">
        <v>37.56</v>
      </c>
      <c r="S176" s="1">
        <v>70.599582896249103</v>
      </c>
      <c r="T176">
        <v>0</v>
      </c>
      <c r="U176">
        <v>495.70204999999999</v>
      </c>
      <c r="V176">
        <v>3572.45</v>
      </c>
      <c r="W176">
        <v>14.2</v>
      </c>
      <c r="X176">
        <v>17.399999999999999</v>
      </c>
      <c r="Y176">
        <v>0.48</v>
      </c>
      <c r="Z176">
        <v>10</v>
      </c>
      <c r="AA176">
        <v>6.5</v>
      </c>
      <c r="AB176">
        <v>52.518188572528103</v>
      </c>
      <c r="AC176">
        <v>7502</v>
      </c>
      <c r="AD176">
        <v>2292</v>
      </c>
      <c r="AE176">
        <v>2271</v>
      </c>
      <c r="AF176">
        <v>686</v>
      </c>
      <c r="AG176">
        <v>192</v>
      </c>
      <c r="AH176">
        <v>28259</v>
      </c>
      <c r="AI176">
        <v>810</v>
      </c>
      <c r="AJ176">
        <v>1151</v>
      </c>
      <c r="AK176">
        <v>1629</v>
      </c>
      <c r="AL176">
        <v>819</v>
      </c>
      <c r="AM176">
        <v>144</v>
      </c>
      <c r="AN176">
        <v>5724</v>
      </c>
      <c r="AO176">
        <v>1136</v>
      </c>
      <c r="AP176">
        <v>37</v>
      </c>
      <c r="AQ176">
        <v>35</v>
      </c>
      <c r="AR176">
        <v>111</v>
      </c>
      <c r="AS176">
        <v>65</v>
      </c>
      <c r="AT176">
        <v>40</v>
      </c>
      <c r="AU176">
        <v>9.1</v>
      </c>
      <c r="AV176">
        <v>5.0999999999999996</v>
      </c>
      <c r="AW176">
        <v>28259</v>
      </c>
      <c r="AX176">
        <v>15.8</v>
      </c>
      <c r="AY176">
        <v>15.3</v>
      </c>
      <c r="AZ176">
        <v>21.7</v>
      </c>
      <c r="BA176">
        <v>10.9</v>
      </c>
      <c r="BB176">
        <v>6.3</v>
      </c>
      <c r="BC176">
        <v>76.3</v>
      </c>
      <c r="BD176">
        <v>15.6</v>
      </c>
      <c r="BE176">
        <v>1.6</v>
      </c>
      <c r="BF176">
        <v>1.5</v>
      </c>
      <c r="BG176">
        <v>4.9000000000000004</v>
      </c>
      <c r="BH176">
        <v>2.9</v>
      </c>
      <c r="BI176">
        <v>0.5</v>
      </c>
    </row>
    <row r="177" spans="1:61" x14ac:dyDescent="0.2">
      <c r="A177">
        <v>202</v>
      </c>
      <c r="B177">
        <v>6001433400</v>
      </c>
      <c r="C177">
        <v>2.1138211999999998</v>
      </c>
      <c r="D177">
        <v>1.5789</v>
      </c>
      <c r="E177">
        <v>1.3282</v>
      </c>
      <c r="F177">
        <v>1.3619000000000001</v>
      </c>
      <c r="G177">
        <v>2.6328999999999998</v>
      </c>
      <c r="H177">
        <v>6.9020000000000001</v>
      </c>
      <c r="I177">
        <v>11.6</v>
      </c>
      <c r="J177">
        <v>10.8</v>
      </c>
      <c r="K177">
        <v>12.5</v>
      </c>
      <c r="L177">
        <v>6305</v>
      </c>
      <c r="M177">
        <v>37.685596539999999</v>
      </c>
      <c r="N177">
        <v>-122.17249409999999</v>
      </c>
      <c r="O177">
        <v>31.314867597070499</v>
      </c>
      <c r="P177">
        <v>2.9592332999999998E-2</v>
      </c>
      <c r="Q177">
        <v>8.6979437700000002</v>
      </c>
      <c r="R177">
        <v>16.613673110000001</v>
      </c>
      <c r="S177" s="1">
        <v>70.599582896249103</v>
      </c>
      <c r="T177">
        <v>0</v>
      </c>
      <c r="U177">
        <v>499.80986639999998</v>
      </c>
      <c r="V177" t="s">
        <v>61</v>
      </c>
      <c r="W177">
        <v>1.7</v>
      </c>
      <c r="X177">
        <v>23.55</v>
      </c>
      <c r="Y177">
        <v>0.46</v>
      </c>
      <c r="Z177">
        <v>10</v>
      </c>
      <c r="AA177">
        <v>13</v>
      </c>
      <c r="AB177">
        <v>39.463730652768099</v>
      </c>
      <c r="AC177">
        <v>6512</v>
      </c>
      <c r="AD177">
        <v>2413</v>
      </c>
      <c r="AE177">
        <v>2292</v>
      </c>
      <c r="AF177">
        <v>566</v>
      </c>
      <c r="AG177">
        <v>244</v>
      </c>
      <c r="AH177">
        <v>33983</v>
      </c>
      <c r="AI177">
        <v>837</v>
      </c>
      <c r="AJ177">
        <v>1173</v>
      </c>
      <c r="AK177">
        <v>1013</v>
      </c>
      <c r="AL177">
        <v>503</v>
      </c>
      <c r="AM177">
        <v>84</v>
      </c>
      <c r="AN177">
        <v>5219</v>
      </c>
      <c r="AO177">
        <v>731</v>
      </c>
      <c r="AP177">
        <v>82</v>
      </c>
      <c r="AQ177">
        <v>302</v>
      </c>
      <c r="AR177">
        <v>82</v>
      </c>
      <c r="AS177">
        <v>190</v>
      </c>
      <c r="AT177">
        <v>7</v>
      </c>
      <c r="AU177">
        <v>8.6999999999999993</v>
      </c>
      <c r="AV177">
        <v>6.7</v>
      </c>
      <c r="AW177">
        <v>33983</v>
      </c>
      <c r="AX177">
        <v>16.100000000000001</v>
      </c>
      <c r="AY177">
        <v>18</v>
      </c>
      <c r="AZ177">
        <v>15.6</v>
      </c>
      <c r="BA177">
        <v>7.7</v>
      </c>
      <c r="BB177">
        <v>3.7</v>
      </c>
      <c r="BC177">
        <v>80.099999999999994</v>
      </c>
      <c r="BD177">
        <v>11.8</v>
      </c>
      <c r="BE177">
        <v>3.4</v>
      </c>
      <c r="BF177">
        <v>12.5</v>
      </c>
      <c r="BG177">
        <v>3.6</v>
      </c>
      <c r="BH177">
        <v>8.3000000000000007</v>
      </c>
      <c r="BI177">
        <v>0.1</v>
      </c>
    </row>
    <row r="178" spans="1:61" x14ac:dyDescent="0.2">
      <c r="A178">
        <v>203</v>
      </c>
      <c r="B178">
        <v>6001433500</v>
      </c>
      <c r="C178">
        <v>0.47676839999999998</v>
      </c>
      <c r="D178">
        <v>1.7359</v>
      </c>
      <c r="E178">
        <v>1.9295</v>
      </c>
      <c r="F178">
        <v>1.4197</v>
      </c>
      <c r="G178">
        <v>2.1714000000000002</v>
      </c>
      <c r="H178">
        <v>7.2565999999999997</v>
      </c>
      <c r="I178">
        <v>10.9</v>
      </c>
      <c r="J178">
        <v>10</v>
      </c>
      <c r="K178">
        <v>11.8</v>
      </c>
      <c r="L178">
        <v>4352</v>
      </c>
      <c r="M178">
        <v>37.684501070000003</v>
      </c>
      <c r="N178">
        <v>-122.1553146</v>
      </c>
      <c r="O178">
        <v>18.588987994376001</v>
      </c>
      <c r="P178">
        <v>2.9592332999999998E-2</v>
      </c>
      <c r="Q178">
        <v>8.6979437700000002</v>
      </c>
      <c r="R178">
        <v>17.534061600000001</v>
      </c>
      <c r="S178" s="1">
        <v>70.599582896249103</v>
      </c>
      <c r="T178">
        <v>0</v>
      </c>
      <c r="U178">
        <v>443.81548959999998</v>
      </c>
      <c r="V178" t="s">
        <v>61</v>
      </c>
      <c r="W178">
        <v>1.2</v>
      </c>
      <c r="X178">
        <v>8.25</v>
      </c>
      <c r="Y178">
        <v>0.16</v>
      </c>
      <c r="Z178">
        <v>10</v>
      </c>
      <c r="AA178">
        <v>0</v>
      </c>
      <c r="AB178">
        <v>29.6985554047147</v>
      </c>
      <c r="AC178">
        <v>4884</v>
      </c>
      <c r="AD178">
        <v>1430</v>
      </c>
      <c r="AE178">
        <v>1405</v>
      </c>
      <c r="AF178">
        <v>234</v>
      </c>
      <c r="AG178">
        <v>217</v>
      </c>
      <c r="AH178">
        <v>28818</v>
      </c>
      <c r="AI178">
        <v>702</v>
      </c>
      <c r="AJ178">
        <v>761</v>
      </c>
      <c r="AK178">
        <v>983</v>
      </c>
      <c r="AL178">
        <v>674</v>
      </c>
      <c r="AM178">
        <v>38</v>
      </c>
      <c r="AN178">
        <v>3787</v>
      </c>
      <c r="AO178">
        <v>719</v>
      </c>
      <c r="AP178">
        <v>0</v>
      </c>
      <c r="AQ178">
        <v>20</v>
      </c>
      <c r="AR178">
        <v>91</v>
      </c>
      <c r="AS178">
        <v>65</v>
      </c>
      <c r="AT178">
        <v>15</v>
      </c>
      <c r="AU178">
        <v>4.8</v>
      </c>
      <c r="AV178">
        <v>8.3000000000000007</v>
      </c>
      <c r="AW178">
        <v>28818</v>
      </c>
      <c r="AX178">
        <v>19.600000000000001</v>
      </c>
      <c r="AY178">
        <v>15.6</v>
      </c>
      <c r="AZ178">
        <v>20.100000000000001</v>
      </c>
      <c r="BA178">
        <v>13.8</v>
      </c>
      <c r="BB178">
        <v>2.7</v>
      </c>
      <c r="BC178">
        <v>77.5</v>
      </c>
      <c r="BD178">
        <v>15.6</v>
      </c>
      <c r="BE178">
        <v>0</v>
      </c>
      <c r="BF178">
        <v>1.4</v>
      </c>
      <c r="BG178">
        <v>6.5</v>
      </c>
      <c r="BH178">
        <v>4.5999999999999996</v>
      </c>
      <c r="BI178">
        <v>0.3</v>
      </c>
    </row>
    <row r="179" spans="1:61" x14ac:dyDescent="0.2">
      <c r="A179">
        <v>204</v>
      </c>
      <c r="B179">
        <v>6001433600</v>
      </c>
      <c r="C179">
        <v>0.61055470000000001</v>
      </c>
      <c r="D179">
        <v>1.8261000000000001</v>
      </c>
      <c r="E179">
        <v>2.0259</v>
      </c>
      <c r="F179">
        <v>1.4967999999999999</v>
      </c>
      <c r="G179">
        <v>2.9407999999999999</v>
      </c>
      <c r="H179">
        <v>8.2895000000000003</v>
      </c>
      <c r="I179">
        <v>13.2</v>
      </c>
      <c r="J179">
        <v>12.2</v>
      </c>
      <c r="K179">
        <v>14.2</v>
      </c>
      <c r="L179">
        <v>5978</v>
      </c>
      <c r="M179">
        <v>37.686008170000001</v>
      </c>
      <c r="N179">
        <v>-122.14379409999999</v>
      </c>
      <c r="O179">
        <v>28.198872658590499</v>
      </c>
      <c r="P179">
        <v>3.2532389000000002E-2</v>
      </c>
      <c r="Q179">
        <v>8.6979437700000002</v>
      </c>
      <c r="R179">
        <v>18.873895780000002</v>
      </c>
      <c r="S179" s="1">
        <v>70.599582896249103</v>
      </c>
      <c r="T179">
        <v>0</v>
      </c>
      <c r="U179">
        <v>418.9884644</v>
      </c>
      <c r="V179">
        <v>2416.81</v>
      </c>
      <c r="W179">
        <v>0.25</v>
      </c>
      <c r="X179">
        <v>9.5</v>
      </c>
      <c r="Y179">
        <v>0.06</v>
      </c>
      <c r="Z179">
        <v>10</v>
      </c>
      <c r="AA179">
        <v>0</v>
      </c>
      <c r="AB179">
        <v>34.554141362051404</v>
      </c>
      <c r="AC179">
        <v>5661</v>
      </c>
      <c r="AD179">
        <v>2241</v>
      </c>
      <c r="AE179">
        <v>2158</v>
      </c>
      <c r="AF179">
        <v>726</v>
      </c>
      <c r="AG179">
        <v>129</v>
      </c>
      <c r="AH179">
        <v>29407</v>
      </c>
      <c r="AI179">
        <v>1131</v>
      </c>
      <c r="AJ179">
        <v>814</v>
      </c>
      <c r="AK179">
        <v>1032</v>
      </c>
      <c r="AL179">
        <v>624</v>
      </c>
      <c r="AM179">
        <v>210</v>
      </c>
      <c r="AN179">
        <v>4387</v>
      </c>
      <c r="AO179">
        <v>1085</v>
      </c>
      <c r="AP179">
        <v>825</v>
      </c>
      <c r="AQ179">
        <v>26</v>
      </c>
      <c r="AR179">
        <v>162</v>
      </c>
      <c r="AS179">
        <v>270</v>
      </c>
      <c r="AT179">
        <v>0</v>
      </c>
      <c r="AU179">
        <v>12.9</v>
      </c>
      <c r="AV179">
        <v>4.5999999999999996</v>
      </c>
      <c r="AW179">
        <v>29407</v>
      </c>
      <c r="AX179">
        <v>26.5</v>
      </c>
      <c r="AY179">
        <v>14.4</v>
      </c>
      <c r="AZ179">
        <v>18.2</v>
      </c>
      <c r="BA179">
        <v>11</v>
      </c>
      <c r="BB179">
        <v>9.6999999999999993</v>
      </c>
      <c r="BC179">
        <v>77.5</v>
      </c>
      <c r="BD179">
        <v>19.7</v>
      </c>
      <c r="BE179">
        <v>36.799999999999997</v>
      </c>
      <c r="BF179">
        <v>1.2</v>
      </c>
      <c r="BG179">
        <v>7.5</v>
      </c>
      <c r="BH179">
        <v>12.5</v>
      </c>
      <c r="BI179">
        <v>0</v>
      </c>
    </row>
    <row r="180" spans="1:61" x14ac:dyDescent="0.2">
      <c r="A180">
        <v>206</v>
      </c>
      <c r="B180">
        <v>6001433800</v>
      </c>
      <c r="C180">
        <v>0.61803660000000005</v>
      </c>
      <c r="D180">
        <v>1.9955000000000001</v>
      </c>
      <c r="E180">
        <v>1.6518999999999999</v>
      </c>
      <c r="F180">
        <v>1.4335</v>
      </c>
      <c r="G180">
        <v>3.7372999999999998</v>
      </c>
      <c r="H180">
        <v>8.8181999999999992</v>
      </c>
      <c r="I180">
        <v>11.4</v>
      </c>
      <c r="J180">
        <v>10.199999999999999</v>
      </c>
      <c r="K180">
        <v>12.6</v>
      </c>
      <c r="L180">
        <v>109</v>
      </c>
      <c r="M180">
        <v>37.698938380000001</v>
      </c>
      <c r="N180">
        <v>-122.12581489999999</v>
      </c>
      <c r="O180">
        <v>27.432565103447999</v>
      </c>
      <c r="P180">
        <v>3.2532389000000002E-2</v>
      </c>
      <c r="Q180">
        <v>8.6979437700000002</v>
      </c>
      <c r="R180">
        <v>31.2</v>
      </c>
      <c r="S180" s="1">
        <v>70.599582896249103</v>
      </c>
      <c r="T180">
        <v>0</v>
      </c>
      <c r="U180">
        <v>389.43867899999998</v>
      </c>
      <c r="V180">
        <v>1602.67</v>
      </c>
      <c r="W180">
        <v>7</v>
      </c>
      <c r="X180">
        <v>14.5</v>
      </c>
      <c r="Y180">
        <v>0</v>
      </c>
      <c r="Z180">
        <v>1</v>
      </c>
      <c r="AA180">
        <v>0</v>
      </c>
      <c r="AB180">
        <v>33.682821155571801</v>
      </c>
      <c r="AC180">
        <v>8561</v>
      </c>
      <c r="AD180">
        <v>2689</v>
      </c>
      <c r="AE180">
        <v>2571</v>
      </c>
      <c r="AF180">
        <v>902</v>
      </c>
      <c r="AG180">
        <v>270</v>
      </c>
      <c r="AH180">
        <v>22286</v>
      </c>
      <c r="AI180">
        <v>985</v>
      </c>
      <c r="AJ180">
        <v>887</v>
      </c>
      <c r="AK180">
        <v>2098</v>
      </c>
      <c r="AL180">
        <v>641</v>
      </c>
      <c r="AM180">
        <v>203</v>
      </c>
      <c r="AN180">
        <v>7184</v>
      </c>
      <c r="AO180">
        <v>1042</v>
      </c>
      <c r="AP180">
        <v>573</v>
      </c>
      <c r="AQ180">
        <v>98</v>
      </c>
      <c r="AR180">
        <v>407</v>
      </c>
      <c r="AS180">
        <v>211</v>
      </c>
      <c r="AT180">
        <v>94</v>
      </c>
      <c r="AU180">
        <v>10.7</v>
      </c>
      <c r="AV180">
        <v>6.8</v>
      </c>
      <c r="AW180">
        <v>22286</v>
      </c>
      <c r="AX180">
        <v>17.600000000000001</v>
      </c>
      <c r="AY180">
        <v>10.4</v>
      </c>
      <c r="AZ180">
        <v>24.5</v>
      </c>
      <c r="BA180">
        <v>7.6</v>
      </c>
      <c r="BB180">
        <v>7.9</v>
      </c>
      <c r="BC180">
        <v>83.9</v>
      </c>
      <c r="BD180">
        <v>12.9</v>
      </c>
      <c r="BE180">
        <v>21.3</v>
      </c>
      <c r="BF180">
        <v>3.6</v>
      </c>
      <c r="BG180">
        <v>15.8</v>
      </c>
      <c r="BH180">
        <v>8.1999999999999993</v>
      </c>
      <c r="BI180">
        <v>1.1000000000000001</v>
      </c>
    </row>
    <row r="181" spans="1:61" x14ac:dyDescent="0.2">
      <c r="A181">
        <v>7267</v>
      </c>
      <c r="B181">
        <v>6001435102</v>
      </c>
      <c r="C181">
        <v>1.6315393</v>
      </c>
      <c r="D181">
        <v>1.2071000000000001</v>
      </c>
      <c r="E181">
        <v>1.0522</v>
      </c>
      <c r="F181">
        <v>0.78300000000000003</v>
      </c>
      <c r="G181">
        <v>2.6027</v>
      </c>
      <c r="H181">
        <v>5.6449999999999996</v>
      </c>
      <c r="I181">
        <v>8</v>
      </c>
      <c r="J181">
        <v>7.4</v>
      </c>
      <c r="K181">
        <v>8.6999999999999993</v>
      </c>
      <c r="L181">
        <v>5179</v>
      </c>
      <c r="M181">
        <v>37.655239969999997</v>
      </c>
      <c r="N181">
        <v>-122.04587979999999</v>
      </c>
      <c r="O181">
        <v>16.899197045124001</v>
      </c>
      <c r="P181">
        <v>3.5257981000000001E-2</v>
      </c>
      <c r="Q181">
        <v>8.6979437700000002</v>
      </c>
      <c r="R181">
        <v>17.147269649999998</v>
      </c>
      <c r="S181" s="1">
        <v>58.5145737806127</v>
      </c>
      <c r="T181">
        <v>0</v>
      </c>
      <c r="U181">
        <v>397.09577869999998</v>
      </c>
      <c r="V181">
        <v>603.15</v>
      </c>
      <c r="W181">
        <v>1.1499999999999999</v>
      </c>
      <c r="X181">
        <v>1</v>
      </c>
      <c r="Y181">
        <v>0.51</v>
      </c>
      <c r="Z181">
        <v>0</v>
      </c>
      <c r="AA181">
        <v>0</v>
      </c>
      <c r="AB181">
        <v>24.836489301422599</v>
      </c>
      <c r="AC181">
        <v>5800</v>
      </c>
      <c r="AD181">
        <v>1630</v>
      </c>
      <c r="AE181">
        <v>1571</v>
      </c>
      <c r="AF181">
        <v>404</v>
      </c>
      <c r="AG181">
        <v>255</v>
      </c>
      <c r="AH181">
        <v>39408</v>
      </c>
      <c r="AI181">
        <v>114</v>
      </c>
      <c r="AJ181">
        <v>683</v>
      </c>
      <c r="AK181">
        <v>833</v>
      </c>
      <c r="AL181">
        <v>384</v>
      </c>
      <c r="AM181">
        <v>93</v>
      </c>
      <c r="AN181">
        <v>3611</v>
      </c>
      <c r="AO181">
        <v>165</v>
      </c>
      <c r="AP181">
        <v>348</v>
      </c>
      <c r="AQ181">
        <v>3</v>
      </c>
      <c r="AR181">
        <v>25</v>
      </c>
      <c r="AS181">
        <v>25</v>
      </c>
      <c r="AT181">
        <v>1363</v>
      </c>
      <c r="AU181">
        <v>9.1</v>
      </c>
      <c r="AV181">
        <v>7.9</v>
      </c>
      <c r="AW181">
        <v>39408</v>
      </c>
      <c r="AX181">
        <v>3.5</v>
      </c>
      <c r="AY181">
        <v>11.8</v>
      </c>
      <c r="AZ181">
        <v>14.4</v>
      </c>
      <c r="BA181">
        <v>6.7</v>
      </c>
      <c r="BB181">
        <v>5.9</v>
      </c>
      <c r="BC181">
        <v>62.3</v>
      </c>
      <c r="BD181">
        <v>3</v>
      </c>
      <c r="BE181">
        <v>21.3</v>
      </c>
      <c r="BF181">
        <v>0.2</v>
      </c>
      <c r="BG181">
        <v>1.6</v>
      </c>
      <c r="BH181">
        <v>1.6</v>
      </c>
      <c r="BI181">
        <v>23.5</v>
      </c>
    </row>
    <row r="182" spans="1:61" x14ac:dyDescent="0.2">
      <c r="A182">
        <v>209</v>
      </c>
      <c r="B182">
        <v>6001435103</v>
      </c>
      <c r="C182">
        <v>19.995565800000001</v>
      </c>
      <c r="D182">
        <v>0.54239999999999999</v>
      </c>
      <c r="E182">
        <v>1.5569</v>
      </c>
      <c r="F182">
        <v>0.90759999999999996</v>
      </c>
      <c r="G182">
        <v>1.1774</v>
      </c>
      <c r="H182">
        <v>4.1844000000000001</v>
      </c>
      <c r="I182">
        <v>8</v>
      </c>
      <c r="J182">
        <v>7.3</v>
      </c>
      <c r="K182">
        <v>8.8000000000000007</v>
      </c>
      <c r="L182">
        <v>2317</v>
      </c>
      <c r="M182">
        <v>37.655772810000002</v>
      </c>
      <c r="N182">
        <v>-122.0011433</v>
      </c>
      <c r="O182">
        <v>9.8444957270278994</v>
      </c>
      <c r="P182">
        <v>3.5257981000000001E-2</v>
      </c>
      <c r="Q182">
        <v>8.6979437700000002</v>
      </c>
      <c r="R182">
        <v>3.8456672329999999</v>
      </c>
      <c r="S182" s="1">
        <v>208.297756833466</v>
      </c>
      <c r="T182">
        <v>0.10736593799999999</v>
      </c>
      <c r="U182">
        <v>260.94373280000002</v>
      </c>
      <c r="V182">
        <v>686.66</v>
      </c>
      <c r="W182">
        <v>0.1</v>
      </c>
      <c r="X182">
        <v>33</v>
      </c>
      <c r="Y182">
        <v>0.05</v>
      </c>
      <c r="Z182">
        <v>1</v>
      </c>
      <c r="AA182">
        <v>0</v>
      </c>
      <c r="AB182">
        <v>26.200796492712801</v>
      </c>
      <c r="AC182">
        <v>6699</v>
      </c>
      <c r="AD182">
        <v>2251</v>
      </c>
      <c r="AE182">
        <v>2206</v>
      </c>
      <c r="AF182">
        <v>345</v>
      </c>
      <c r="AG182">
        <v>168</v>
      </c>
      <c r="AH182">
        <v>61880</v>
      </c>
      <c r="AI182">
        <v>219</v>
      </c>
      <c r="AJ182">
        <v>832</v>
      </c>
      <c r="AK182">
        <v>1700</v>
      </c>
      <c r="AL182">
        <v>448</v>
      </c>
      <c r="AM182">
        <v>110</v>
      </c>
      <c r="AN182">
        <v>4632</v>
      </c>
      <c r="AO182">
        <v>238</v>
      </c>
      <c r="AP182">
        <v>13</v>
      </c>
      <c r="AQ182">
        <v>0</v>
      </c>
      <c r="AR182">
        <v>64</v>
      </c>
      <c r="AS182">
        <v>0</v>
      </c>
      <c r="AT182">
        <v>51</v>
      </c>
      <c r="AU182">
        <v>5.2</v>
      </c>
      <c r="AV182">
        <v>4.5</v>
      </c>
      <c r="AW182">
        <v>61880</v>
      </c>
      <c r="AX182">
        <v>4.5999999999999996</v>
      </c>
      <c r="AY182">
        <v>12.4</v>
      </c>
      <c r="AZ182">
        <v>25.4</v>
      </c>
      <c r="BA182">
        <v>6.7</v>
      </c>
      <c r="BB182">
        <v>5</v>
      </c>
      <c r="BC182">
        <v>69.099999999999994</v>
      </c>
      <c r="BD182">
        <v>3.8</v>
      </c>
      <c r="BE182">
        <v>0.6</v>
      </c>
      <c r="BF182">
        <v>0</v>
      </c>
      <c r="BG182">
        <v>2.9</v>
      </c>
      <c r="BH182">
        <v>0</v>
      </c>
      <c r="BI182">
        <v>0.8</v>
      </c>
    </row>
    <row r="183" spans="1:61" x14ac:dyDescent="0.2">
      <c r="A183">
        <v>210</v>
      </c>
      <c r="B183">
        <v>6001435104</v>
      </c>
      <c r="C183">
        <v>2.7956511000000002</v>
      </c>
      <c r="D183">
        <v>2.5192999999999999</v>
      </c>
      <c r="E183">
        <v>1.798</v>
      </c>
      <c r="F183">
        <v>1.4991000000000001</v>
      </c>
      <c r="G183">
        <v>3.2547000000000001</v>
      </c>
      <c r="H183">
        <v>9.0711999999999993</v>
      </c>
      <c r="I183">
        <v>11.4</v>
      </c>
      <c r="J183">
        <v>10.5</v>
      </c>
      <c r="K183">
        <v>12.3</v>
      </c>
      <c r="L183">
        <v>5216</v>
      </c>
      <c r="M183">
        <v>37.638923579999997</v>
      </c>
      <c r="N183">
        <v>-122.0431552</v>
      </c>
      <c r="O183">
        <v>32.999598499500102</v>
      </c>
      <c r="P183">
        <v>3.5257981000000001E-2</v>
      </c>
      <c r="Q183">
        <v>8.6979437700000002</v>
      </c>
      <c r="R183">
        <v>28.49494391</v>
      </c>
      <c r="S183" s="1">
        <v>58.5145737806127</v>
      </c>
      <c r="T183">
        <v>0</v>
      </c>
      <c r="U183">
        <v>337.56323229999998</v>
      </c>
      <c r="V183">
        <v>653.29999999999995</v>
      </c>
      <c r="W183">
        <v>19.5</v>
      </c>
      <c r="X183">
        <v>23</v>
      </c>
      <c r="Y183">
        <v>7.4999999999999997E-2</v>
      </c>
      <c r="Z183">
        <v>0</v>
      </c>
      <c r="AA183">
        <v>0</v>
      </c>
      <c r="AB183">
        <v>33.651852559488397</v>
      </c>
      <c r="AC183">
        <v>5791</v>
      </c>
      <c r="AD183">
        <v>2055</v>
      </c>
      <c r="AE183">
        <v>2038</v>
      </c>
      <c r="AF183">
        <v>1148</v>
      </c>
      <c r="AG183">
        <v>320</v>
      </c>
      <c r="AH183">
        <v>24292</v>
      </c>
      <c r="AI183">
        <v>741</v>
      </c>
      <c r="AJ183">
        <v>388</v>
      </c>
      <c r="AK183">
        <v>1257</v>
      </c>
      <c r="AL183">
        <v>577</v>
      </c>
      <c r="AM183">
        <v>295</v>
      </c>
      <c r="AN183">
        <v>4959</v>
      </c>
      <c r="AO183">
        <v>784</v>
      </c>
      <c r="AP183">
        <v>1104</v>
      </c>
      <c r="AQ183">
        <v>10</v>
      </c>
      <c r="AR183">
        <v>171</v>
      </c>
      <c r="AS183">
        <v>220</v>
      </c>
      <c r="AT183">
        <v>8</v>
      </c>
      <c r="AU183">
        <v>19.899999999999999</v>
      </c>
      <c r="AV183">
        <v>9.6999999999999993</v>
      </c>
      <c r="AW183">
        <v>24292</v>
      </c>
      <c r="AX183">
        <v>19.100000000000001</v>
      </c>
      <c r="AY183">
        <v>6.7</v>
      </c>
      <c r="AZ183">
        <v>21.7</v>
      </c>
      <c r="BA183">
        <v>10</v>
      </c>
      <c r="BB183">
        <v>14.5</v>
      </c>
      <c r="BC183">
        <v>85.6</v>
      </c>
      <c r="BD183">
        <v>14.8</v>
      </c>
      <c r="BE183">
        <v>53.7</v>
      </c>
      <c r="BF183">
        <v>0.5</v>
      </c>
      <c r="BG183">
        <v>8.4</v>
      </c>
      <c r="BH183">
        <v>10.8</v>
      </c>
      <c r="BI183">
        <v>0.1</v>
      </c>
    </row>
    <row r="184" spans="1:61" x14ac:dyDescent="0.2">
      <c r="A184">
        <v>7268</v>
      </c>
      <c r="B184">
        <v>6001435200</v>
      </c>
      <c r="C184">
        <v>0.8763415</v>
      </c>
      <c r="D184">
        <v>1.8975</v>
      </c>
      <c r="E184">
        <v>2.0815000000000001</v>
      </c>
      <c r="F184">
        <v>1.1494</v>
      </c>
      <c r="G184">
        <v>1.8126</v>
      </c>
      <c r="H184">
        <v>6.9409999999999998</v>
      </c>
      <c r="I184">
        <v>10.199999999999999</v>
      </c>
      <c r="J184">
        <v>9.3000000000000007</v>
      </c>
      <c r="K184">
        <v>11.2</v>
      </c>
      <c r="L184">
        <v>407</v>
      </c>
      <c r="M184">
        <v>37.68544335</v>
      </c>
      <c r="N184">
        <v>-122.0595259</v>
      </c>
      <c r="O184">
        <v>19.038619498862801</v>
      </c>
      <c r="P184">
        <v>3.5257981000000001E-2</v>
      </c>
      <c r="Q184">
        <v>8.6979437700000002</v>
      </c>
      <c r="R184">
        <v>20.3608893</v>
      </c>
      <c r="S184" s="1">
        <v>58.801795973152203</v>
      </c>
      <c r="T184">
        <v>0</v>
      </c>
      <c r="U184">
        <v>363.20158220000002</v>
      </c>
      <c r="V184">
        <v>2025.11</v>
      </c>
      <c r="W184">
        <v>0.1</v>
      </c>
      <c r="X184">
        <v>5</v>
      </c>
      <c r="Y184">
        <v>0</v>
      </c>
      <c r="Z184">
        <v>1</v>
      </c>
      <c r="AA184">
        <v>0</v>
      </c>
      <c r="AB184">
        <v>26.866887409779199</v>
      </c>
      <c r="AC184">
        <v>4555</v>
      </c>
      <c r="AD184">
        <v>1490</v>
      </c>
      <c r="AE184">
        <v>1443</v>
      </c>
      <c r="AF184">
        <v>497</v>
      </c>
      <c r="AG184">
        <v>277</v>
      </c>
      <c r="AH184">
        <v>35169</v>
      </c>
      <c r="AI184">
        <v>368</v>
      </c>
      <c r="AJ184">
        <v>757</v>
      </c>
      <c r="AK184">
        <v>883</v>
      </c>
      <c r="AL184">
        <v>424</v>
      </c>
      <c r="AM184">
        <v>159</v>
      </c>
      <c r="AN184">
        <v>3322</v>
      </c>
      <c r="AO184">
        <v>330</v>
      </c>
      <c r="AP184">
        <v>17</v>
      </c>
      <c r="AQ184">
        <v>0</v>
      </c>
      <c r="AR184">
        <v>41</v>
      </c>
      <c r="AS184">
        <v>52</v>
      </c>
      <c r="AT184">
        <v>157</v>
      </c>
      <c r="AU184">
        <v>11.1</v>
      </c>
      <c r="AV184">
        <v>10.8</v>
      </c>
      <c r="AW184">
        <v>35169</v>
      </c>
      <c r="AX184">
        <v>10.9</v>
      </c>
      <c r="AY184">
        <v>16.600000000000001</v>
      </c>
      <c r="AZ184">
        <v>19.399999999999999</v>
      </c>
      <c r="BA184">
        <v>9.4</v>
      </c>
      <c r="BB184">
        <v>11</v>
      </c>
      <c r="BC184">
        <v>72.900000000000006</v>
      </c>
      <c r="BD184">
        <v>7.7</v>
      </c>
      <c r="BE184">
        <v>1.1000000000000001</v>
      </c>
      <c r="BF184">
        <v>0</v>
      </c>
      <c r="BG184">
        <v>2.8</v>
      </c>
      <c r="BH184">
        <v>3.6</v>
      </c>
      <c r="BI184">
        <v>3.4</v>
      </c>
    </row>
    <row r="185" spans="1:61" x14ac:dyDescent="0.2">
      <c r="A185">
        <v>7269</v>
      </c>
      <c r="B185">
        <v>6001435300</v>
      </c>
      <c r="C185">
        <v>0.49759130000000001</v>
      </c>
      <c r="D185">
        <v>1.7476</v>
      </c>
      <c r="E185">
        <v>2.1095999999999999</v>
      </c>
      <c r="F185">
        <v>1.208</v>
      </c>
      <c r="G185">
        <v>3.0244</v>
      </c>
      <c r="H185">
        <v>8.0894999999999992</v>
      </c>
      <c r="I185">
        <v>12.7</v>
      </c>
      <c r="J185">
        <v>11.7</v>
      </c>
      <c r="K185">
        <v>13.8</v>
      </c>
      <c r="L185">
        <v>3195</v>
      </c>
      <c r="M185">
        <v>37.680596319999999</v>
      </c>
      <c r="N185">
        <v>-122.0682535</v>
      </c>
      <c r="O185">
        <v>21.2259262409207</v>
      </c>
      <c r="P185">
        <v>3.2532389000000002E-2</v>
      </c>
      <c r="Q185">
        <v>8.6979437700000002</v>
      </c>
      <c r="R185">
        <v>20.79</v>
      </c>
      <c r="S185" s="1">
        <v>58.651945795275303</v>
      </c>
      <c r="T185">
        <v>0</v>
      </c>
      <c r="U185">
        <v>370.35736910000003</v>
      </c>
      <c r="V185">
        <v>1012.18</v>
      </c>
      <c r="W185">
        <v>0</v>
      </c>
      <c r="X185">
        <v>4.5</v>
      </c>
      <c r="Y185">
        <v>0</v>
      </c>
      <c r="Z185">
        <v>1</v>
      </c>
      <c r="AA185">
        <v>0</v>
      </c>
      <c r="AB185">
        <v>23.926395803589401</v>
      </c>
      <c r="AC185">
        <v>4467</v>
      </c>
      <c r="AD185">
        <v>1700</v>
      </c>
      <c r="AE185">
        <v>1563</v>
      </c>
      <c r="AF185">
        <v>529</v>
      </c>
      <c r="AG185">
        <v>164</v>
      </c>
      <c r="AH185">
        <v>31137</v>
      </c>
      <c r="AI185">
        <v>477</v>
      </c>
      <c r="AJ185">
        <v>523</v>
      </c>
      <c r="AK185">
        <v>782</v>
      </c>
      <c r="AL185">
        <v>500</v>
      </c>
      <c r="AM185">
        <v>232</v>
      </c>
      <c r="AN185">
        <v>3202</v>
      </c>
      <c r="AO185">
        <v>413</v>
      </c>
      <c r="AP185">
        <v>368</v>
      </c>
      <c r="AQ185">
        <v>6</v>
      </c>
      <c r="AR185">
        <v>86</v>
      </c>
      <c r="AS185">
        <v>45</v>
      </c>
      <c r="AT185">
        <v>287</v>
      </c>
      <c r="AU185">
        <v>12.6</v>
      </c>
      <c r="AV185">
        <v>6.3</v>
      </c>
      <c r="AW185">
        <v>31137</v>
      </c>
      <c r="AX185">
        <v>15.3</v>
      </c>
      <c r="AY185">
        <v>11.7</v>
      </c>
      <c r="AZ185">
        <v>17.5</v>
      </c>
      <c r="BA185">
        <v>11.8</v>
      </c>
      <c r="BB185">
        <v>14.8</v>
      </c>
      <c r="BC185">
        <v>71.7</v>
      </c>
      <c r="BD185">
        <v>9.6999999999999993</v>
      </c>
      <c r="BE185">
        <v>21.6</v>
      </c>
      <c r="BF185">
        <v>0.4</v>
      </c>
      <c r="BG185">
        <v>5.5</v>
      </c>
      <c r="BH185">
        <v>2.9</v>
      </c>
      <c r="BI185">
        <v>6.4</v>
      </c>
    </row>
    <row r="186" spans="1:61" x14ac:dyDescent="0.2">
      <c r="A186">
        <v>211</v>
      </c>
      <c r="B186">
        <v>6001435400</v>
      </c>
      <c r="C186">
        <v>0.51302879999999995</v>
      </c>
      <c r="D186">
        <v>2.2290999999999999</v>
      </c>
      <c r="E186">
        <v>2.6655000000000002</v>
      </c>
      <c r="F186">
        <v>1.2568999999999999</v>
      </c>
      <c r="G186">
        <v>3.0158999999999998</v>
      </c>
      <c r="H186">
        <v>9.1675000000000004</v>
      </c>
      <c r="I186">
        <v>11.5</v>
      </c>
      <c r="J186">
        <v>10.4</v>
      </c>
      <c r="K186">
        <v>12.7</v>
      </c>
      <c r="L186">
        <v>4503</v>
      </c>
      <c r="M186">
        <v>37.673926610000002</v>
      </c>
      <c r="N186">
        <v>-122.0831568</v>
      </c>
      <c r="O186">
        <v>31.097442020633199</v>
      </c>
      <c r="P186">
        <v>3.2532389000000002E-2</v>
      </c>
      <c r="Q186">
        <v>8.6979437700000002</v>
      </c>
      <c r="R186">
        <v>29.71123463</v>
      </c>
      <c r="S186" s="1">
        <v>58.726864649807901</v>
      </c>
      <c r="T186">
        <v>0</v>
      </c>
      <c r="U186">
        <v>391.38694229999999</v>
      </c>
      <c r="V186">
        <v>841.8</v>
      </c>
      <c r="W186">
        <v>12.05</v>
      </c>
      <c r="X186">
        <v>42</v>
      </c>
      <c r="Y186">
        <v>0</v>
      </c>
      <c r="Z186">
        <v>1</v>
      </c>
      <c r="AA186">
        <v>0</v>
      </c>
      <c r="AB186">
        <v>33.808869961593899</v>
      </c>
      <c r="AC186">
        <v>4420</v>
      </c>
      <c r="AD186">
        <v>2081</v>
      </c>
      <c r="AE186">
        <v>1761</v>
      </c>
      <c r="AF186">
        <v>722</v>
      </c>
      <c r="AG186">
        <v>215</v>
      </c>
      <c r="AH186">
        <v>29436</v>
      </c>
      <c r="AI186">
        <v>514</v>
      </c>
      <c r="AJ186">
        <v>438</v>
      </c>
      <c r="AK186">
        <v>1136</v>
      </c>
      <c r="AL186">
        <v>567</v>
      </c>
      <c r="AM186">
        <v>380</v>
      </c>
      <c r="AN186">
        <v>3476</v>
      </c>
      <c r="AO186">
        <v>359</v>
      </c>
      <c r="AP186">
        <v>807</v>
      </c>
      <c r="AQ186">
        <v>0</v>
      </c>
      <c r="AR186">
        <v>126</v>
      </c>
      <c r="AS186">
        <v>158</v>
      </c>
      <c r="AT186">
        <v>107</v>
      </c>
      <c r="AU186">
        <v>16.600000000000001</v>
      </c>
      <c r="AV186">
        <v>9</v>
      </c>
      <c r="AW186">
        <v>29436</v>
      </c>
      <c r="AX186">
        <v>17.899999999999999</v>
      </c>
      <c r="AY186">
        <v>9.9</v>
      </c>
      <c r="AZ186">
        <v>25.7</v>
      </c>
      <c r="BA186">
        <v>12.9</v>
      </c>
      <c r="BB186">
        <v>21.6</v>
      </c>
      <c r="BC186">
        <v>78.599999999999994</v>
      </c>
      <c r="BD186">
        <v>8.9</v>
      </c>
      <c r="BE186">
        <v>38.799999999999997</v>
      </c>
      <c r="BF186">
        <v>0</v>
      </c>
      <c r="BG186">
        <v>7.2</v>
      </c>
      <c r="BH186">
        <v>9</v>
      </c>
      <c r="BI186">
        <v>2.4</v>
      </c>
    </row>
    <row r="187" spans="1:61" x14ac:dyDescent="0.2">
      <c r="A187">
        <v>212</v>
      </c>
      <c r="B187">
        <v>6001435500</v>
      </c>
      <c r="C187">
        <v>0.3908626</v>
      </c>
      <c r="D187">
        <v>2.1385000000000001</v>
      </c>
      <c r="E187">
        <v>2.2079</v>
      </c>
      <c r="F187">
        <v>1.3503000000000001</v>
      </c>
      <c r="G187">
        <v>2.9716</v>
      </c>
      <c r="H187">
        <v>8.6684000000000001</v>
      </c>
      <c r="I187">
        <v>12.5</v>
      </c>
      <c r="J187">
        <v>11.6</v>
      </c>
      <c r="K187">
        <v>13.5</v>
      </c>
      <c r="L187">
        <v>2017</v>
      </c>
      <c r="M187">
        <v>37.678988930000003</v>
      </c>
      <c r="N187">
        <v>-122.0907211</v>
      </c>
      <c r="O187">
        <v>30.232613388803198</v>
      </c>
      <c r="P187">
        <v>3.2532389000000002E-2</v>
      </c>
      <c r="Q187">
        <v>8.6979437700000002</v>
      </c>
      <c r="R187">
        <v>47.218941749999999</v>
      </c>
      <c r="S187" s="1">
        <v>58.5145737806127</v>
      </c>
      <c r="T187">
        <v>0</v>
      </c>
      <c r="U187">
        <v>377.82637729999999</v>
      </c>
      <c r="V187">
        <v>525.61</v>
      </c>
      <c r="W187">
        <v>5.7</v>
      </c>
      <c r="X187">
        <v>51.75</v>
      </c>
      <c r="Y187">
        <v>0</v>
      </c>
      <c r="Z187">
        <v>1</v>
      </c>
      <c r="AA187">
        <v>0</v>
      </c>
      <c r="AB187">
        <v>30.900174295023199</v>
      </c>
      <c r="AC187">
        <v>3674</v>
      </c>
      <c r="AD187">
        <v>1502</v>
      </c>
      <c r="AE187">
        <v>1412</v>
      </c>
      <c r="AF187">
        <v>603</v>
      </c>
      <c r="AG187">
        <v>128</v>
      </c>
      <c r="AH187">
        <v>26437</v>
      </c>
      <c r="AI187">
        <v>544</v>
      </c>
      <c r="AJ187">
        <v>436</v>
      </c>
      <c r="AK187">
        <v>743</v>
      </c>
      <c r="AL187">
        <v>468</v>
      </c>
      <c r="AM187">
        <v>158</v>
      </c>
      <c r="AN187">
        <v>2662</v>
      </c>
      <c r="AO187">
        <v>510</v>
      </c>
      <c r="AP187">
        <v>386</v>
      </c>
      <c r="AQ187">
        <v>0</v>
      </c>
      <c r="AR187">
        <v>137</v>
      </c>
      <c r="AS187">
        <v>112</v>
      </c>
      <c r="AT187">
        <v>91</v>
      </c>
      <c r="AU187">
        <v>16.600000000000001</v>
      </c>
      <c r="AV187">
        <v>6.9</v>
      </c>
      <c r="AW187">
        <v>26437</v>
      </c>
      <c r="AX187">
        <v>20.100000000000001</v>
      </c>
      <c r="AY187">
        <v>11.9</v>
      </c>
      <c r="AZ187">
        <v>20.2</v>
      </c>
      <c r="BA187">
        <v>12.9</v>
      </c>
      <c r="BB187">
        <v>11.2</v>
      </c>
      <c r="BC187">
        <v>72.5</v>
      </c>
      <c r="BD187">
        <v>15</v>
      </c>
      <c r="BE187">
        <v>25.7</v>
      </c>
      <c r="BF187">
        <v>0</v>
      </c>
      <c r="BG187">
        <v>9.6999999999999993</v>
      </c>
      <c r="BH187">
        <v>7.9</v>
      </c>
      <c r="BI187">
        <v>2.5</v>
      </c>
    </row>
    <row r="188" spans="1:61" x14ac:dyDescent="0.2">
      <c r="A188">
        <v>7271</v>
      </c>
      <c r="B188">
        <v>6001436200</v>
      </c>
      <c r="C188">
        <v>0.24884510000000001</v>
      </c>
      <c r="D188">
        <v>2.9251999999999998</v>
      </c>
      <c r="E188">
        <v>2.2423999999999999</v>
      </c>
      <c r="F188">
        <v>1.5960000000000001</v>
      </c>
      <c r="G188">
        <v>3.9422999999999999</v>
      </c>
      <c r="H188">
        <v>10.7059</v>
      </c>
      <c r="I188">
        <v>0</v>
      </c>
      <c r="J188">
        <v>0</v>
      </c>
      <c r="K188">
        <v>0</v>
      </c>
      <c r="L188">
        <v>12</v>
      </c>
      <c r="M188">
        <v>37.666725909999997</v>
      </c>
      <c r="N188">
        <v>-122.1079651</v>
      </c>
      <c r="O188">
        <v>36.5814921631031</v>
      </c>
      <c r="P188">
        <v>3.2532389000000002E-2</v>
      </c>
      <c r="Q188">
        <v>8.6979437700000002</v>
      </c>
      <c r="R188">
        <v>47.26</v>
      </c>
      <c r="S188" s="1">
        <v>58.5145737806127</v>
      </c>
      <c r="T188">
        <v>0</v>
      </c>
      <c r="U188">
        <v>425.63818140000001</v>
      </c>
      <c r="V188">
        <v>2085.87</v>
      </c>
      <c r="W188">
        <v>8.1</v>
      </c>
      <c r="X188">
        <v>6.5</v>
      </c>
      <c r="Y188">
        <v>2.5000000000000001E-2</v>
      </c>
      <c r="Z188">
        <v>0</v>
      </c>
      <c r="AA188">
        <v>0</v>
      </c>
      <c r="AB188">
        <v>33.748293256361002</v>
      </c>
      <c r="AC188">
        <v>4369</v>
      </c>
      <c r="AD188">
        <v>1316</v>
      </c>
      <c r="AE188">
        <v>1275</v>
      </c>
      <c r="AF188">
        <v>670</v>
      </c>
      <c r="AG188">
        <v>211</v>
      </c>
      <c r="AH188">
        <v>17873</v>
      </c>
      <c r="AI188">
        <v>969</v>
      </c>
      <c r="AJ188">
        <v>480</v>
      </c>
      <c r="AK188">
        <v>1330</v>
      </c>
      <c r="AL188">
        <v>347</v>
      </c>
      <c r="AM188">
        <v>152</v>
      </c>
      <c r="AN188">
        <v>3773</v>
      </c>
      <c r="AO188">
        <v>748</v>
      </c>
      <c r="AP188">
        <v>305</v>
      </c>
      <c r="AQ188">
        <v>29</v>
      </c>
      <c r="AR188">
        <v>253</v>
      </c>
      <c r="AS188">
        <v>99</v>
      </c>
      <c r="AT188">
        <v>165</v>
      </c>
      <c r="AU188">
        <v>15.9</v>
      </c>
      <c r="AV188">
        <v>11.1</v>
      </c>
      <c r="AW188">
        <v>17873</v>
      </c>
      <c r="AX188">
        <v>35.6</v>
      </c>
      <c r="AY188">
        <v>11</v>
      </c>
      <c r="AZ188">
        <v>30.4</v>
      </c>
      <c r="BA188">
        <v>8.1999999999999993</v>
      </c>
      <c r="BB188">
        <v>11.9</v>
      </c>
      <c r="BC188">
        <v>86.4</v>
      </c>
      <c r="BD188">
        <v>19.3</v>
      </c>
      <c r="BE188">
        <v>23.2</v>
      </c>
      <c r="BF188">
        <v>2.2000000000000002</v>
      </c>
      <c r="BG188">
        <v>19.8</v>
      </c>
      <c r="BH188">
        <v>7.8</v>
      </c>
      <c r="BI188">
        <v>3.8</v>
      </c>
    </row>
    <row r="189" spans="1:61" x14ac:dyDescent="0.2">
      <c r="A189">
        <v>219</v>
      </c>
      <c r="B189">
        <v>6001436300</v>
      </c>
      <c r="C189">
        <v>0.70700569999999996</v>
      </c>
      <c r="D189">
        <v>2.5083000000000002</v>
      </c>
      <c r="E189">
        <v>2.0817999999999999</v>
      </c>
      <c r="F189">
        <v>1.4876</v>
      </c>
      <c r="G189">
        <v>2.7267999999999999</v>
      </c>
      <c r="H189">
        <v>8.8045000000000009</v>
      </c>
      <c r="I189">
        <v>12</v>
      </c>
      <c r="J189">
        <v>11.1</v>
      </c>
      <c r="K189">
        <v>12.9</v>
      </c>
      <c r="L189">
        <v>5755</v>
      </c>
      <c r="M189">
        <v>37.665961520000003</v>
      </c>
      <c r="N189">
        <v>-122.09113000000001</v>
      </c>
      <c r="O189">
        <v>33.475576474337103</v>
      </c>
      <c r="P189">
        <v>3.2532389000000002E-2</v>
      </c>
      <c r="Q189">
        <v>8.6979437700000002</v>
      </c>
      <c r="R189">
        <v>45.096036609999999</v>
      </c>
      <c r="S189" s="1">
        <v>58.5145737806127</v>
      </c>
      <c r="T189">
        <v>0</v>
      </c>
      <c r="U189">
        <v>430.15126309999999</v>
      </c>
      <c r="V189">
        <v>735.15</v>
      </c>
      <c r="W189">
        <v>27</v>
      </c>
      <c r="X189">
        <v>29.5</v>
      </c>
      <c r="Y189">
        <v>0</v>
      </c>
      <c r="Z189">
        <v>1</v>
      </c>
      <c r="AA189">
        <v>0</v>
      </c>
      <c r="AB189">
        <v>35.0903537992168</v>
      </c>
      <c r="AC189">
        <v>7980</v>
      </c>
      <c r="AD189">
        <v>2680</v>
      </c>
      <c r="AE189">
        <v>2604</v>
      </c>
      <c r="AF189">
        <v>1648</v>
      </c>
      <c r="AG189">
        <v>398</v>
      </c>
      <c r="AH189">
        <v>26672</v>
      </c>
      <c r="AI189">
        <v>1281</v>
      </c>
      <c r="AJ189">
        <v>720</v>
      </c>
      <c r="AK189">
        <v>1780</v>
      </c>
      <c r="AL189">
        <v>782</v>
      </c>
      <c r="AM189">
        <v>477</v>
      </c>
      <c r="AN189">
        <v>6774</v>
      </c>
      <c r="AO189">
        <v>1104</v>
      </c>
      <c r="AP189">
        <v>354</v>
      </c>
      <c r="AQ189">
        <v>0</v>
      </c>
      <c r="AR189">
        <v>222</v>
      </c>
      <c r="AS189">
        <v>241</v>
      </c>
      <c r="AT189">
        <v>102</v>
      </c>
      <c r="AU189">
        <v>21</v>
      </c>
      <c r="AV189">
        <v>8.9</v>
      </c>
      <c r="AW189">
        <v>26672</v>
      </c>
      <c r="AX189">
        <v>24.4</v>
      </c>
      <c r="AY189">
        <v>9</v>
      </c>
      <c r="AZ189">
        <v>22.3</v>
      </c>
      <c r="BA189">
        <v>9.9</v>
      </c>
      <c r="BB189">
        <v>18.3</v>
      </c>
      <c r="BC189">
        <v>84.9</v>
      </c>
      <c r="BD189">
        <v>14.7</v>
      </c>
      <c r="BE189">
        <v>13.2</v>
      </c>
      <c r="BF189">
        <v>0</v>
      </c>
      <c r="BG189">
        <v>8.5</v>
      </c>
      <c r="BH189">
        <v>9.3000000000000007</v>
      </c>
      <c r="BI189">
        <v>1.3</v>
      </c>
    </row>
    <row r="190" spans="1:61" x14ac:dyDescent="0.2">
      <c r="A190">
        <v>220</v>
      </c>
      <c r="B190">
        <v>6001436401</v>
      </c>
      <c r="C190">
        <v>1.2033251</v>
      </c>
      <c r="D190">
        <v>1.6406000000000001</v>
      </c>
      <c r="E190">
        <v>2.4005000000000001</v>
      </c>
      <c r="F190">
        <v>0.99890000000000001</v>
      </c>
      <c r="G190">
        <v>2.6269999999999998</v>
      </c>
      <c r="H190">
        <v>7.6669999999999998</v>
      </c>
      <c r="I190">
        <v>10.7</v>
      </c>
      <c r="J190">
        <v>10.199999999999999</v>
      </c>
      <c r="K190">
        <v>11.4</v>
      </c>
      <c r="L190">
        <v>3746</v>
      </c>
      <c r="M190">
        <v>37.669260639999997</v>
      </c>
      <c r="N190">
        <v>-122.0711933</v>
      </c>
      <c r="O190">
        <v>21.335113695693401</v>
      </c>
      <c r="P190">
        <v>3.5257981000000001E-2</v>
      </c>
      <c r="Q190">
        <v>8.6979437700000002</v>
      </c>
      <c r="R190">
        <v>20.79</v>
      </c>
      <c r="S190" s="1">
        <v>58.5145737806127</v>
      </c>
      <c r="T190">
        <v>0</v>
      </c>
      <c r="U190">
        <v>391.1280691</v>
      </c>
      <c r="V190">
        <v>782.75</v>
      </c>
      <c r="W190">
        <v>5.5</v>
      </c>
      <c r="X190">
        <v>20.75</v>
      </c>
      <c r="Y190">
        <v>0.125</v>
      </c>
      <c r="Z190">
        <v>1</v>
      </c>
      <c r="AA190">
        <v>0</v>
      </c>
      <c r="AB190">
        <v>32.629494173221097</v>
      </c>
      <c r="AC190">
        <v>7881</v>
      </c>
      <c r="AD190">
        <v>3066</v>
      </c>
      <c r="AE190">
        <v>3013</v>
      </c>
      <c r="AF190">
        <v>1025</v>
      </c>
      <c r="AG190">
        <v>273</v>
      </c>
      <c r="AH190">
        <v>33917</v>
      </c>
      <c r="AI190">
        <v>689</v>
      </c>
      <c r="AJ190">
        <v>1003</v>
      </c>
      <c r="AK190">
        <v>1645</v>
      </c>
      <c r="AL190">
        <v>981</v>
      </c>
      <c r="AM190">
        <v>447</v>
      </c>
      <c r="AN190">
        <v>5424</v>
      </c>
      <c r="AO190">
        <v>383</v>
      </c>
      <c r="AP190">
        <v>788</v>
      </c>
      <c r="AQ190">
        <v>0</v>
      </c>
      <c r="AR190">
        <v>114</v>
      </c>
      <c r="AS190">
        <v>303</v>
      </c>
      <c r="AT190">
        <v>69</v>
      </c>
      <c r="AU190">
        <v>13</v>
      </c>
      <c r="AV190">
        <v>6.4</v>
      </c>
      <c r="AW190">
        <v>33917</v>
      </c>
      <c r="AX190">
        <v>12.2</v>
      </c>
      <c r="AY190">
        <v>12.7</v>
      </c>
      <c r="AZ190">
        <v>20.9</v>
      </c>
      <c r="BA190">
        <v>12.5</v>
      </c>
      <c r="BB190">
        <v>14.8</v>
      </c>
      <c r="BC190">
        <v>68.8</v>
      </c>
      <c r="BD190">
        <v>5.3</v>
      </c>
      <c r="BE190">
        <v>25.7</v>
      </c>
      <c r="BF190">
        <v>0</v>
      </c>
      <c r="BG190">
        <v>3.8</v>
      </c>
      <c r="BH190">
        <v>10.1</v>
      </c>
      <c r="BI190">
        <v>0.9</v>
      </c>
    </row>
    <row r="191" spans="1:61" x14ac:dyDescent="0.2">
      <c r="A191">
        <v>221</v>
      </c>
      <c r="B191">
        <v>6001436402</v>
      </c>
      <c r="C191">
        <v>1.6456548</v>
      </c>
      <c r="D191">
        <v>0.81399999999999995</v>
      </c>
      <c r="E191">
        <v>2.0276000000000001</v>
      </c>
      <c r="F191">
        <v>0.64470000000000005</v>
      </c>
      <c r="G191">
        <v>1.7874000000000001</v>
      </c>
      <c r="H191">
        <v>5.2736999999999998</v>
      </c>
      <c r="I191">
        <v>10.5</v>
      </c>
      <c r="J191">
        <v>9.4</v>
      </c>
      <c r="K191">
        <v>11.6</v>
      </c>
      <c r="L191">
        <v>1019</v>
      </c>
      <c r="M191">
        <v>37.663272310000004</v>
      </c>
      <c r="N191">
        <v>-122.04151400000001</v>
      </c>
      <c r="O191">
        <v>9.3697808238029907</v>
      </c>
      <c r="P191">
        <v>3.5257981000000001E-2</v>
      </c>
      <c r="Q191">
        <v>8.6979437700000002</v>
      </c>
      <c r="R191">
        <v>13.844006329999999</v>
      </c>
      <c r="S191" s="1">
        <v>58.5145737806127</v>
      </c>
      <c r="T191">
        <v>0</v>
      </c>
      <c r="U191">
        <v>382.58561209999999</v>
      </c>
      <c r="V191" t="s">
        <v>61</v>
      </c>
      <c r="W191">
        <v>1</v>
      </c>
      <c r="X191">
        <v>0</v>
      </c>
      <c r="Y191">
        <v>0.22500000000000001</v>
      </c>
      <c r="Z191">
        <v>0</v>
      </c>
      <c r="AA191">
        <v>0</v>
      </c>
      <c r="AB191">
        <v>20.5896922695025</v>
      </c>
      <c r="AC191">
        <v>2875</v>
      </c>
      <c r="AD191">
        <v>1059</v>
      </c>
      <c r="AE191">
        <v>1021</v>
      </c>
      <c r="AF191">
        <v>132</v>
      </c>
      <c r="AG191">
        <v>78</v>
      </c>
      <c r="AH191">
        <v>47607</v>
      </c>
      <c r="AI191">
        <v>163</v>
      </c>
      <c r="AJ191">
        <v>677</v>
      </c>
      <c r="AK191">
        <v>521</v>
      </c>
      <c r="AL191">
        <v>310</v>
      </c>
      <c r="AM191">
        <v>59</v>
      </c>
      <c r="AN191">
        <v>1515</v>
      </c>
      <c r="AO191">
        <v>67</v>
      </c>
      <c r="AP191">
        <v>15</v>
      </c>
      <c r="AQ191">
        <v>21</v>
      </c>
      <c r="AR191">
        <v>4</v>
      </c>
      <c r="AS191">
        <v>7</v>
      </c>
      <c r="AT191">
        <v>22</v>
      </c>
      <c r="AU191">
        <v>4.5999999999999996</v>
      </c>
      <c r="AV191">
        <v>5.3</v>
      </c>
      <c r="AW191">
        <v>47607</v>
      </c>
      <c r="AX191">
        <v>7.8</v>
      </c>
      <c r="AY191">
        <v>23.5</v>
      </c>
      <c r="AZ191">
        <v>18.100000000000001</v>
      </c>
      <c r="BA191">
        <v>10.8</v>
      </c>
      <c r="BB191">
        <v>5.8</v>
      </c>
      <c r="BC191">
        <v>52.7</v>
      </c>
      <c r="BD191">
        <v>2.4</v>
      </c>
      <c r="BE191">
        <v>1.4</v>
      </c>
      <c r="BF191">
        <v>2</v>
      </c>
      <c r="BG191">
        <v>0.4</v>
      </c>
      <c r="BH191">
        <v>0.7</v>
      </c>
      <c r="BI191">
        <v>0.8</v>
      </c>
    </row>
    <row r="192" spans="1:61" x14ac:dyDescent="0.2">
      <c r="A192">
        <v>222</v>
      </c>
      <c r="B192">
        <v>6001436500</v>
      </c>
      <c r="C192">
        <v>0.7583704</v>
      </c>
      <c r="D192">
        <v>2.5543</v>
      </c>
      <c r="E192">
        <v>1.3624000000000001</v>
      </c>
      <c r="F192">
        <v>1.4186000000000001</v>
      </c>
      <c r="G192">
        <v>2.8677999999999999</v>
      </c>
      <c r="H192">
        <v>8.2030999999999992</v>
      </c>
      <c r="I192">
        <v>10.4</v>
      </c>
      <c r="J192">
        <v>9.8000000000000007</v>
      </c>
      <c r="K192">
        <v>11.1</v>
      </c>
      <c r="L192">
        <v>4583</v>
      </c>
      <c r="M192">
        <v>37.658689819999999</v>
      </c>
      <c r="N192">
        <v>-122.06914639999999</v>
      </c>
      <c r="O192">
        <v>33.4182512846523</v>
      </c>
      <c r="P192">
        <v>3.5257981000000001E-2</v>
      </c>
      <c r="Q192">
        <v>8.6979437700000002</v>
      </c>
      <c r="R192">
        <v>21.007506710000001</v>
      </c>
      <c r="S192" s="1">
        <v>58.5145737806127</v>
      </c>
      <c r="T192">
        <v>0</v>
      </c>
      <c r="U192">
        <v>441.58549729999999</v>
      </c>
      <c r="V192">
        <v>649.74</v>
      </c>
      <c r="W192">
        <v>9</v>
      </c>
      <c r="X192">
        <v>16.55</v>
      </c>
      <c r="Y192">
        <v>0.5</v>
      </c>
      <c r="Z192">
        <v>1</v>
      </c>
      <c r="AA192">
        <v>0</v>
      </c>
      <c r="AB192">
        <v>34.251480750513998</v>
      </c>
      <c r="AC192">
        <v>4955</v>
      </c>
      <c r="AD192">
        <v>1784</v>
      </c>
      <c r="AE192">
        <v>1715</v>
      </c>
      <c r="AF192">
        <v>1148</v>
      </c>
      <c r="AG192">
        <v>259</v>
      </c>
      <c r="AH192">
        <v>23985</v>
      </c>
      <c r="AI192">
        <v>553</v>
      </c>
      <c r="AJ192">
        <v>303</v>
      </c>
      <c r="AK192">
        <v>1037</v>
      </c>
      <c r="AL192">
        <v>338</v>
      </c>
      <c r="AM192">
        <v>231</v>
      </c>
      <c r="AN192">
        <v>4068</v>
      </c>
      <c r="AO192">
        <v>597</v>
      </c>
      <c r="AP192">
        <v>683</v>
      </c>
      <c r="AQ192">
        <v>6</v>
      </c>
      <c r="AR192">
        <v>174</v>
      </c>
      <c r="AS192">
        <v>188</v>
      </c>
      <c r="AT192">
        <v>0</v>
      </c>
      <c r="AU192">
        <v>23.2</v>
      </c>
      <c r="AV192">
        <v>9.3000000000000007</v>
      </c>
      <c r="AW192">
        <v>23985</v>
      </c>
      <c r="AX192">
        <v>18.3</v>
      </c>
      <c r="AY192">
        <v>6.1</v>
      </c>
      <c r="AZ192">
        <v>20.9</v>
      </c>
      <c r="BA192">
        <v>6.8</v>
      </c>
      <c r="BB192">
        <v>13.5</v>
      </c>
      <c r="BC192">
        <v>82.1</v>
      </c>
      <c r="BD192">
        <v>13.1</v>
      </c>
      <c r="BE192">
        <v>38.299999999999997</v>
      </c>
      <c r="BF192">
        <v>0.3</v>
      </c>
      <c r="BG192">
        <v>10.1</v>
      </c>
      <c r="BH192">
        <v>11</v>
      </c>
      <c r="BI192">
        <v>0</v>
      </c>
    </row>
    <row r="193" spans="1:61" x14ac:dyDescent="0.2">
      <c r="A193">
        <v>223</v>
      </c>
      <c r="B193">
        <v>6001436601</v>
      </c>
      <c r="C193">
        <v>0.41932989999999998</v>
      </c>
      <c r="D193">
        <v>2.0017</v>
      </c>
      <c r="E193">
        <v>1.859</v>
      </c>
      <c r="F193">
        <v>1.6341000000000001</v>
      </c>
      <c r="G193">
        <v>2.4201999999999999</v>
      </c>
      <c r="H193">
        <v>7.915</v>
      </c>
      <c r="I193">
        <v>12</v>
      </c>
      <c r="J193">
        <v>11.1</v>
      </c>
      <c r="K193">
        <v>13</v>
      </c>
      <c r="L193">
        <v>6091</v>
      </c>
      <c r="M193">
        <v>37.656790809999997</v>
      </c>
      <c r="N193">
        <v>-122.0788939</v>
      </c>
      <c r="O193">
        <v>27.360967919530601</v>
      </c>
      <c r="P193">
        <v>3.2532389000000002E-2</v>
      </c>
      <c r="Q193">
        <v>8.6979437700000002</v>
      </c>
      <c r="R193">
        <v>22.44362963</v>
      </c>
      <c r="S193" s="1">
        <v>58.5145737806127</v>
      </c>
      <c r="T193">
        <v>0</v>
      </c>
      <c r="U193">
        <v>470.5555162</v>
      </c>
      <c r="V193">
        <v>710.6</v>
      </c>
      <c r="W193">
        <v>10.85</v>
      </c>
      <c r="X193">
        <v>11.75</v>
      </c>
      <c r="Y193">
        <v>0</v>
      </c>
      <c r="Z193">
        <v>0</v>
      </c>
      <c r="AA193">
        <v>0</v>
      </c>
      <c r="AB193">
        <v>27.9777081905542</v>
      </c>
      <c r="AC193">
        <v>6466</v>
      </c>
      <c r="AD193">
        <v>1877</v>
      </c>
      <c r="AE193">
        <v>1854</v>
      </c>
      <c r="AF193">
        <v>692</v>
      </c>
      <c r="AG193">
        <v>215</v>
      </c>
      <c r="AH193">
        <v>24560</v>
      </c>
      <c r="AI193">
        <v>969</v>
      </c>
      <c r="AJ193">
        <v>451</v>
      </c>
      <c r="AK193">
        <v>1488</v>
      </c>
      <c r="AL193">
        <v>694</v>
      </c>
      <c r="AM193">
        <v>213</v>
      </c>
      <c r="AN193">
        <v>5659</v>
      </c>
      <c r="AO193">
        <v>1246</v>
      </c>
      <c r="AP193">
        <v>368</v>
      </c>
      <c r="AQ193">
        <v>0</v>
      </c>
      <c r="AR193">
        <v>318</v>
      </c>
      <c r="AS193">
        <v>59</v>
      </c>
      <c r="AT193">
        <v>28</v>
      </c>
      <c r="AU193">
        <v>10.7</v>
      </c>
      <c r="AV193">
        <v>6.5</v>
      </c>
      <c r="AW193">
        <v>24560</v>
      </c>
      <c r="AX193">
        <v>23.1</v>
      </c>
      <c r="AY193">
        <v>7</v>
      </c>
      <c r="AZ193">
        <v>23</v>
      </c>
      <c r="BA193">
        <v>10.7</v>
      </c>
      <c r="BB193">
        <v>11.5</v>
      </c>
      <c r="BC193">
        <v>87.5</v>
      </c>
      <c r="BD193">
        <v>20.7</v>
      </c>
      <c r="BE193">
        <v>19.600000000000001</v>
      </c>
      <c r="BF193">
        <v>0</v>
      </c>
      <c r="BG193">
        <v>17.2</v>
      </c>
      <c r="BH193">
        <v>3.2</v>
      </c>
      <c r="BI193">
        <v>0.4</v>
      </c>
    </row>
    <row r="194" spans="1:61" x14ac:dyDescent="0.2">
      <c r="A194">
        <v>224</v>
      </c>
      <c r="B194">
        <v>6001436602</v>
      </c>
      <c r="C194">
        <v>0.34427560000000001</v>
      </c>
      <c r="D194">
        <v>2.6412</v>
      </c>
      <c r="E194">
        <v>1.956</v>
      </c>
      <c r="F194">
        <v>1.6880999999999999</v>
      </c>
      <c r="G194">
        <v>2.9001999999999999</v>
      </c>
      <c r="H194">
        <v>9.1854999999999993</v>
      </c>
      <c r="I194">
        <v>12.8</v>
      </c>
      <c r="J194">
        <v>11.9</v>
      </c>
      <c r="K194">
        <v>13.7</v>
      </c>
      <c r="L194">
        <v>4571</v>
      </c>
      <c r="M194">
        <v>37.651830060000002</v>
      </c>
      <c r="N194">
        <v>-122.08518170000001</v>
      </c>
      <c r="O194">
        <v>29.3427995266638</v>
      </c>
      <c r="P194">
        <v>3.2532389000000002E-2</v>
      </c>
      <c r="Q194">
        <v>8.6979437700000002</v>
      </c>
      <c r="R194">
        <v>33.90973631</v>
      </c>
      <c r="S194" s="1">
        <v>58.5145737806127</v>
      </c>
      <c r="T194">
        <v>0</v>
      </c>
      <c r="U194">
        <v>532.57274519999999</v>
      </c>
      <c r="V194">
        <v>813.78</v>
      </c>
      <c r="W194">
        <v>1.85</v>
      </c>
      <c r="X194">
        <v>17.5</v>
      </c>
      <c r="Y194">
        <v>0</v>
      </c>
      <c r="Z194">
        <v>0</v>
      </c>
      <c r="AA194">
        <v>0</v>
      </c>
      <c r="AB194">
        <v>29.050608661931999</v>
      </c>
      <c r="AC194">
        <v>5234</v>
      </c>
      <c r="AD194">
        <v>1696</v>
      </c>
      <c r="AE194">
        <v>1667</v>
      </c>
      <c r="AF194">
        <v>1116</v>
      </c>
      <c r="AG194">
        <v>229</v>
      </c>
      <c r="AH194">
        <v>20571</v>
      </c>
      <c r="AI194">
        <v>846</v>
      </c>
      <c r="AJ194">
        <v>423</v>
      </c>
      <c r="AK194">
        <v>1296</v>
      </c>
      <c r="AL194">
        <v>394</v>
      </c>
      <c r="AM194">
        <v>358</v>
      </c>
      <c r="AN194">
        <v>4850</v>
      </c>
      <c r="AO194">
        <v>966</v>
      </c>
      <c r="AP194">
        <v>1042</v>
      </c>
      <c r="AQ194">
        <v>0</v>
      </c>
      <c r="AR194">
        <v>304</v>
      </c>
      <c r="AS194">
        <v>144</v>
      </c>
      <c r="AT194">
        <v>10</v>
      </c>
      <c r="AU194">
        <v>21.3</v>
      </c>
      <c r="AV194">
        <v>8.4</v>
      </c>
      <c r="AW194">
        <v>20571</v>
      </c>
      <c r="AX194">
        <v>25.2</v>
      </c>
      <c r="AY194">
        <v>8.1</v>
      </c>
      <c r="AZ194">
        <v>24.8</v>
      </c>
      <c r="BA194">
        <v>7.5</v>
      </c>
      <c r="BB194">
        <v>21.5</v>
      </c>
      <c r="BC194">
        <v>92.7</v>
      </c>
      <c r="BD194">
        <v>19.7</v>
      </c>
      <c r="BE194">
        <v>61.4</v>
      </c>
      <c r="BF194">
        <v>0</v>
      </c>
      <c r="BG194">
        <v>18.2</v>
      </c>
      <c r="BH194">
        <v>8.6</v>
      </c>
      <c r="BI194">
        <v>0.2</v>
      </c>
    </row>
    <row r="195" spans="1:61" x14ac:dyDescent="0.2">
      <c r="A195">
        <v>225</v>
      </c>
      <c r="B195">
        <v>6001436700</v>
      </c>
      <c r="C195">
        <v>0.30821520000000002</v>
      </c>
      <c r="D195">
        <v>1.5556000000000001</v>
      </c>
      <c r="E195">
        <v>1.7905</v>
      </c>
      <c r="F195">
        <v>1.5245</v>
      </c>
      <c r="G195">
        <v>3.5773000000000001</v>
      </c>
      <c r="H195">
        <v>8.4479000000000006</v>
      </c>
      <c r="I195">
        <v>10.8</v>
      </c>
      <c r="J195">
        <v>10</v>
      </c>
      <c r="K195">
        <v>11.7</v>
      </c>
      <c r="L195">
        <v>3284</v>
      </c>
      <c r="M195">
        <v>37.66197081</v>
      </c>
      <c r="N195">
        <v>-122.10051970000001</v>
      </c>
      <c r="O195">
        <v>26.564676059681101</v>
      </c>
      <c r="P195">
        <v>3.2532389000000002E-2</v>
      </c>
      <c r="Q195">
        <v>8.6979437700000002</v>
      </c>
      <c r="R195">
        <v>47.26</v>
      </c>
      <c r="S195" s="1">
        <v>58.5145737806127</v>
      </c>
      <c r="T195">
        <v>0</v>
      </c>
      <c r="U195">
        <v>465.44610399999999</v>
      </c>
      <c r="V195">
        <v>2538.34</v>
      </c>
      <c r="W195">
        <v>12</v>
      </c>
      <c r="X195">
        <v>6</v>
      </c>
      <c r="Y195">
        <v>0.01</v>
      </c>
      <c r="Z195">
        <v>0</v>
      </c>
      <c r="AA195">
        <v>0</v>
      </c>
      <c r="AB195">
        <v>34.550472192477699</v>
      </c>
      <c r="AC195">
        <v>3184</v>
      </c>
      <c r="AD195">
        <v>1080</v>
      </c>
      <c r="AE195">
        <v>1021</v>
      </c>
      <c r="AF195">
        <v>304</v>
      </c>
      <c r="AG195">
        <v>90</v>
      </c>
      <c r="AH195">
        <v>30206</v>
      </c>
      <c r="AI195">
        <v>423</v>
      </c>
      <c r="AJ195">
        <v>376</v>
      </c>
      <c r="AK195">
        <v>573</v>
      </c>
      <c r="AL195">
        <v>344</v>
      </c>
      <c r="AM195">
        <v>91</v>
      </c>
      <c r="AN195">
        <v>2810</v>
      </c>
      <c r="AO195">
        <v>435</v>
      </c>
      <c r="AP195">
        <v>228</v>
      </c>
      <c r="AQ195">
        <v>18</v>
      </c>
      <c r="AR195">
        <v>87</v>
      </c>
      <c r="AS195">
        <v>115</v>
      </c>
      <c r="AT195">
        <v>30</v>
      </c>
      <c r="AU195">
        <v>9.6</v>
      </c>
      <c r="AV195">
        <v>4.8</v>
      </c>
      <c r="AW195">
        <v>30206</v>
      </c>
      <c r="AX195">
        <v>18.3</v>
      </c>
      <c r="AY195">
        <v>11.8</v>
      </c>
      <c r="AZ195">
        <v>18</v>
      </c>
      <c r="BA195">
        <v>10.8</v>
      </c>
      <c r="BB195">
        <v>8.9</v>
      </c>
      <c r="BC195">
        <v>88.3</v>
      </c>
      <c r="BD195">
        <v>14.3</v>
      </c>
      <c r="BE195">
        <v>21.1</v>
      </c>
      <c r="BF195">
        <v>1.7</v>
      </c>
      <c r="BG195">
        <v>8.5</v>
      </c>
      <c r="BH195">
        <v>11.3</v>
      </c>
      <c r="BI195">
        <v>0.9</v>
      </c>
    </row>
    <row r="196" spans="1:61" x14ac:dyDescent="0.2">
      <c r="A196">
        <v>226</v>
      </c>
      <c r="B196">
        <v>6001436800</v>
      </c>
      <c r="C196">
        <v>0.39589590000000002</v>
      </c>
      <c r="D196">
        <v>2.0236000000000001</v>
      </c>
      <c r="E196">
        <v>1.4354</v>
      </c>
      <c r="F196">
        <v>1.4763999999999999</v>
      </c>
      <c r="G196">
        <v>2.7271999999999998</v>
      </c>
      <c r="H196">
        <v>7.6626000000000003</v>
      </c>
      <c r="I196">
        <v>11.6</v>
      </c>
      <c r="J196">
        <v>10.8</v>
      </c>
      <c r="K196">
        <v>12.6</v>
      </c>
      <c r="L196">
        <v>4027</v>
      </c>
      <c r="M196">
        <v>37.65357333</v>
      </c>
      <c r="N196">
        <v>-122.09445030000001</v>
      </c>
      <c r="O196">
        <v>32.258534394125903</v>
      </c>
      <c r="P196">
        <v>3.2532389000000002E-2</v>
      </c>
      <c r="Q196">
        <v>8.6979437700000002</v>
      </c>
      <c r="R196">
        <v>44.58134613</v>
      </c>
      <c r="S196" s="1">
        <v>58.5145737806127</v>
      </c>
      <c r="T196">
        <v>0</v>
      </c>
      <c r="U196">
        <v>537.74613669999997</v>
      </c>
      <c r="V196">
        <v>2398.81</v>
      </c>
      <c r="W196">
        <v>9.1</v>
      </c>
      <c r="X196">
        <v>13.5</v>
      </c>
      <c r="Y196">
        <v>0.01</v>
      </c>
      <c r="Z196">
        <v>0</v>
      </c>
      <c r="AA196">
        <v>0</v>
      </c>
      <c r="AB196">
        <v>35.420336218976203</v>
      </c>
      <c r="AC196">
        <v>4234</v>
      </c>
      <c r="AD196">
        <v>1338</v>
      </c>
      <c r="AE196">
        <v>1338</v>
      </c>
      <c r="AF196">
        <v>495</v>
      </c>
      <c r="AG196">
        <v>175</v>
      </c>
      <c r="AH196">
        <v>24195</v>
      </c>
      <c r="AI196">
        <v>469</v>
      </c>
      <c r="AJ196">
        <v>355</v>
      </c>
      <c r="AK196">
        <v>977</v>
      </c>
      <c r="AL196">
        <v>203</v>
      </c>
      <c r="AM196">
        <v>151</v>
      </c>
      <c r="AN196">
        <v>3555</v>
      </c>
      <c r="AO196">
        <v>580</v>
      </c>
      <c r="AP196">
        <v>500</v>
      </c>
      <c r="AQ196">
        <v>0</v>
      </c>
      <c r="AR196">
        <v>177</v>
      </c>
      <c r="AS196">
        <v>82</v>
      </c>
      <c r="AT196">
        <v>18</v>
      </c>
      <c r="AU196">
        <v>11.7</v>
      </c>
      <c r="AV196">
        <v>7.3</v>
      </c>
      <c r="AW196">
        <v>24195</v>
      </c>
      <c r="AX196">
        <v>16.600000000000001</v>
      </c>
      <c r="AY196">
        <v>8.4</v>
      </c>
      <c r="AZ196">
        <v>23.1</v>
      </c>
      <c r="BA196">
        <v>4.8</v>
      </c>
      <c r="BB196">
        <v>11.3</v>
      </c>
      <c r="BC196">
        <v>84</v>
      </c>
      <c r="BD196">
        <v>14.7</v>
      </c>
      <c r="BE196">
        <v>37.4</v>
      </c>
      <c r="BF196">
        <v>0</v>
      </c>
      <c r="BG196">
        <v>13.2</v>
      </c>
      <c r="BH196">
        <v>6.1</v>
      </c>
      <c r="BI196">
        <v>0.4</v>
      </c>
    </row>
    <row r="197" spans="1:61" x14ac:dyDescent="0.2">
      <c r="A197">
        <v>227</v>
      </c>
      <c r="B197">
        <v>6001436900</v>
      </c>
      <c r="C197">
        <v>0.46606059999999999</v>
      </c>
      <c r="D197">
        <v>2.2046999999999999</v>
      </c>
      <c r="E197">
        <v>1.8851</v>
      </c>
      <c r="F197">
        <v>1.6288</v>
      </c>
      <c r="G197">
        <v>2.0101</v>
      </c>
      <c r="H197">
        <v>7.7286999999999999</v>
      </c>
      <c r="I197">
        <v>12.8</v>
      </c>
      <c r="J197">
        <v>11.7</v>
      </c>
      <c r="K197">
        <v>13.9</v>
      </c>
      <c r="L197">
        <v>6724</v>
      </c>
      <c r="M197">
        <v>37.660350430000001</v>
      </c>
      <c r="N197">
        <v>-122.10972030000001</v>
      </c>
      <c r="O197">
        <v>36.050857752388197</v>
      </c>
      <c r="P197">
        <v>3.2532389000000002E-2</v>
      </c>
      <c r="Q197">
        <v>8.6979437700000002</v>
      </c>
      <c r="R197">
        <v>47.26</v>
      </c>
      <c r="S197" s="1">
        <v>58.5145737806127</v>
      </c>
      <c r="T197">
        <v>0</v>
      </c>
      <c r="U197">
        <v>498.59403159999999</v>
      </c>
      <c r="V197">
        <v>1891.62</v>
      </c>
      <c r="W197">
        <v>12.95</v>
      </c>
      <c r="X197">
        <v>10.6</v>
      </c>
      <c r="Y197">
        <v>0.1</v>
      </c>
      <c r="Z197">
        <v>0</v>
      </c>
      <c r="AA197">
        <v>0</v>
      </c>
      <c r="AB197">
        <v>37.555034152972603</v>
      </c>
      <c r="AC197">
        <v>6502</v>
      </c>
      <c r="AD197">
        <v>1871</v>
      </c>
      <c r="AE197">
        <v>1784</v>
      </c>
      <c r="AF197">
        <v>723</v>
      </c>
      <c r="AG197">
        <v>230</v>
      </c>
      <c r="AH197">
        <v>22817</v>
      </c>
      <c r="AI197">
        <v>1180</v>
      </c>
      <c r="AJ197">
        <v>579</v>
      </c>
      <c r="AK197">
        <v>1812</v>
      </c>
      <c r="AL197">
        <v>631</v>
      </c>
      <c r="AM197">
        <v>124</v>
      </c>
      <c r="AN197">
        <v>5607</v>
      </c>
      <c r="AO197">
        <v>1306</v>
      </c>
      <c r="AP197">
        <v>290</v>
      </c>
      <c r="AQ197">
        <v>0</v>
      </c>
      <c r="AR197">
        <v>267</v>
      </c>
      <c r="AS197">
        <v>43</v>
      </c>
      <c r="AT197">
        <v>6</v>
      </c>
      <c r="AU197">
        <v>11.1</v>
      </c>
      <c r="AV197">
        <v>6.9</v>
      </c>
      <c r="AW197">
        <v>22817</v>
      </c>
      <c r="AX197">
        <v>30.6</v>
      </c>
      <c r="AY197">
        <v>8.9</v>
      </c>
      <c r="AZ197">
        <v>27.9</v>
      </c>
      <c r="BA197">
        <v>9.6999999999999993</v>
      </c>
      <c r="BB197">
        <v>7</v>
      </c>
      <c r="BC197">
        <v>86.2</v>
      </c>
      <c r="BD197">
        <v>21.7</v>
      </c>
      <c r="BE197">
        <v>15.5</v>
      </c>
      <c r="BF197">
        <v>0</v>
      </c>
      <c r="BG197">
        <v>15</v>
      </c>
      <c r="BH197">
        <v>2.4</v>
      </c>
      <c r="BI197">
        <v>0.1</v>
      </c>
    </row>
    <row r="198" spans="1:61" x14ac:dyDescent="0.2">
      <c r="A198">
        <v>228</v>
      </c>
      <c r="B198">
        <v>6001437000</v>
      </c>
      <c r="C198">
        <v>0.616703</v>
      </c>
      <c r="D198">
        <v>1.7155</v>
      </c>
      <c r="E198">
        <v>1.7418</v>
      </c>
      <c r="F198">
        <v>1.2708999999999999</v>
      </c>
      <c r="G198">
        <v>2.8681000000000001</v>
      </c>
      <c r="H198">
        <v>7.5964</v>
      </c>
      <c r="I198">
        <v>10.9</v>
      </c>
      <c r="J198">
        <v>10.1</v>
      </c>
      <c r="K198">
        <v>11.8</v>
      </c>
      <c r="L198">
        <v>3473</v>
      </c>
      <c r="M198">
        <v>37.647169660000003</v>
      </c>
      <c r="N198">
        <v>-122.10158300000001</v>
      </c>
      <c r="O198">
        <v>32.087679563071397</v>
      </c>
      <c r="P198">
        <v>3.2532389000000002E-2</v>
      </c>
      <c r="Q198">
        <v>8.6979437700000002</v>
      </c>
      <c r="R198">
        <v>37.812675329999998</v>
      </c>
      <c r="S198" s="1">
        <v>58.5145737806127</v>
      </c>
      <c r="T198">
        <v>0</v>
      </c>
      <c r="U198">
        <v>688.5560471</v>
      </c>
      <c r="V198">
        <v>2029</v>
      </c>
      <c r="W198">
        <v>3.75</v>
      </c>
      <c r="X198">
        <v>7.05</v>
      </c>
      <c r="Y198">
        <v>0.11</v>
      </c>
      <c r="Z198">
        <v>0</v>
      </c>
      <c r="AA198">
        <v>0</v>
      </c>
      <c r="AB198">
        <v>34.857960297880403</v>
      </c>
      <c r="AC198">
        <v>3447</v>
      </c>
      <c r="AD198">
        <v>1242</v>
      </c>
      <c r="AE198">
        <v>1242</v>
      </c>
      <c r="AF198">
        <v>269</v>
      </c>
      <c r="AG198">
        <v>150</v>
      </c>
      <c r="AH198">
        <v>31505</v>
      </c>
      <c r="AI198">
        <v>394</v>
      </c>
      <c r="AJ198">
        <v>461</v>
      </c>
      <c r="AK198">
        <v>692</v>
      </c>
      <c r="AL198">
        <v>357</v>
      </c>
      <c r="AM198">
        <v>72</v>
      </c>
      <c r="AN198">
        <v>2715</v>
      </c>
      <c r="AO198">
        <v>299</v>
      </c>
      <c r="AP198">
        <v>163</v>
      </c>
      <c r="AQ198">
        <v>22</v>
      </c>
      <c r="AR198">
        <v>25</v>
      </c>
      <c r="AS198">
        <v>62</v>
      </c>
      <c r="AT198">
        <v>60</v>
      </c>
      <c r="AU198">
        <v>7.8</v>
      </c>
      <c r="AV198">
        <v>8.1</v>
      </c>
      <c r="AW198">
        <v>31505</v>
      </c>
      <c r="AX198">
        <v>15.6</v>
      </c>
      <c r="AY198">
        <v>13.4</v>
      </c>
      <c r="AZ198">
        <v>20.100000000000001</v>
      </c>
      <c r="BA198">
        <v>10.4</v>
      </c>
      <c r="BB198">
        <v>5.8</v>
      </c>
      <c r="BC198">
        <v>78.8</v>
      </c>
      <c r="BD198">
        <v>9.3000000000000007</v>
      </c>
      <c r="BE198">
        <v>13.1</v>
      </c>
      <c r="BF198">
        <v>1.8</v>
      </c>
      <c r="BG198">
        <v>2</v>
      </c>
      <c r="BH198">
        <v>5</v>
      </c>
      <c r="BI198">
        <v>1.7</v>
      </c>
    </row>
    <row r="199" spans="1:61" x14ac:dyDescent="0.2">
      <c r="A199">
        <v>229</v>
      </c>
      <c r="B199">
        <v>6001437101</v>
      </c>
      <c r="C199">
        <v>18.931340899999999</v>
      </c>
      <c r="D199">
        <v>1.0434000000000001</v>
      </c>
      <c r="E199">
        <v>1.7819</v>
      </c>
      <c r="F199">
        <v>1.2322</v>
      </c>
      <c r="G199">
        <v>2.5853000000000002</v>
      </c>
      <c r="H199">
        <v>6.6428000000000003</v>
      </c>
      <c r="I199">
        <v>8.1999999999999993</v>
      </c>
      <c r="J199">
        <v>7.5</v>
      </c>
      <c r="K199">
        <v>8.9</v>
      </c>
      <c r="L199">
        <v>6448</v>
      </c>
      <c r="M199">
        <v>37.61217336</v>
      </c>
      <c r="N199">
        <v>-122.12684109999999</v>
      </c>
      <c r="O199">
        <v>42.048160068788199</v>
      </c>
      <c r="P199">
        <v>3.2532389000000002E-2</v>
      </c>
      <c r="Q199">
        <v>8.6979437700000002</v>
      </c>
      <c r="R199">
        <v>15.046728809999999</v>
      </c>
      <c r="S199" s="1">
        <v>391.68597569045301</v>
      </c>
      <c r="T199">
        <v>0</v>
      </c>
      <c r="U199">
        <v>766.25862219999999</v>
      </c>
      <c r="V199">
        <v>1058.02</v>
      </c>
      <c r="W199">
        <v>114.45</v>
      </c>
      <c r="X199">
        <v>160.35</v>
      </c>
      <c r="Y199">
        <v>2.82</v>
      </c>
      <c r="Z199">
        <v>11</v>
      </c>
      <c r="AA199">
        <v>33</v>
      </c>
      <c r="AB199">
        <v>56.508849195697302</v>
      </c>
      <c r="AC199">
        <v>6866</v>
      </c>
      <c r="AD199">
        <v>1973</v>
      </c>
      <c r="AE199">
        <v>1907</v>
      </c>
      <c r="AF199">
        <v>210</v>
      </c>
      <c r="AG199">
        <v>223</v>
      </c>
      <c r="AH199">
        <v>35487</v>
      </c>
      <c r="AI199">
        <v>529</v>
      </c>
      <c r="AJ199">
        <v>906</v>
      </c>
      <c r="AK199">
        <v>1483</v>
      </c>
      <c r="AL199">
        <v>792</v>
      </c>
      <c r="AM199">
        <v>70</v>
      </c>
      <c r="AN199">
        <v>5889</v>
      </c>
      <c r="AO199">
        <v>410</v>
      </c>
      <c r="AP199">
        <v>29</v>
      </c>
      <c r="AQ199">
        <v>166</v>
      </c>
      <c r="AR199">
        <v>149</v>
      </c>
      <c r="AS199">
        <v>60</v>
      </c>
      <c r="AT199">
        <v>33</v>
      </c>
      <c r="AU199">
        <v>3.1</v>
      </c>
      <c r="AV199">
        <v>5.6</v>
      </c>
      <c r="AW199">
        <v>35487</v>
      </c>
      <c r="AX199">
        <v>10.8</v>
      </c>
      <c r="AY199">
        <v>13.2</v>
      </c>
      <c r="AZ199">
        <v>21.6</v>
      </c>
      <c r="BA199">
        <v>11.5</v>
      </c>
      <c r="BB199">
        <v>3.7</v>
      </c>
      <c r="BC199">
        <v>85.8</v>
      </c>
      <c r="BD199">
        <v>6.2</v>
      </c>
      <c r="BE199">
        <v>1.5</v>
      </c>
      <c r="BF199">
        <v>8.4</v>
      </c>
      <c r="BG199">
        <v>7.8</v>
      </c>
      <c r="BH199">
        <v>3.1</v>
      </c>
      <c r="BI199">
        <v>0.5</v>
      </c>
    </row>
    <row r="200" spans="1:61" x14ac:dyDescent="0.2">
      <c r="A200">
        <v>230</v>
      </c>
      <c r="B200">
        <v>6001437102</v>
      </c>
      <c r="C200">
        <v>0.33591070000000001</v>
      </c>
      <c r="D200">
        <v>2.3839999999999999</v>
      </c>
      <c r="E200">
        <v>2.0724999999999998</v>
      </c>
      <c r="F200">
        <v>1.5283</v>
      </c>
      <c r="G200">
        <v>2.7864</v>
      </c>
      <c r="H200">
        <v>8.7713000000000001</v>
      </c>
      <c r="I200">
        <v>10.3</v>
      </c>
      <c r="J200">
        <v>9.5</v>
      </c>
      <c r="K200">
        <v>11.1</v>
      </c>
      <c r="L200">
        <v>4251</v>
      </c>
      <c r="M200">
        <v>37.629865559999999</v>
      </c>
      <c r="N200">
        <v>-122.10027479999999</v>
      </c>
      <c r="O200">
        <v>33.604886754216103</v>
      </c>
      <c r="P200">
        <v>3.2532389000000002E-2</v>
      </c>
      <c r="Q200">
        <v>8.6979437700000002</v>
      </c>
      <c r="R200">
        <v>36.93</v>
      </c>
      <c r="S200" s="1">
        <v>58.5145737806127</v>
      </c>
      <c r="T200">
        <v>0</v>
      </c>
      <c r="U200">
        <v>925.09827370000005</v>
      </c>
      <c r="V200">
        <v>937.9</v>
      </c>
      <c r="W200">
        <v>3.75</v>
      </c>
      <c r="X200">
        <v>11.35</v>
      </c>
      <c r="Y200">
        <v>8.5000000000000006E-2</v>
      </c>
      <c r="Z200">
        <v>0</v>
      </c>
      <c r="AA200">
        <v>1.25</v>
      </c>
      <c r="AB200">
        <v>34.963761900221797</v>
      </c>
      <c r="AC200">
        <v>4458</v>
      </c>
      <c r="AD200">
        <v>1450</v>
      </c>
      <c r="AE200">
        <v>1391</v>
      </c>
      <c r="AF200">
        <v>545</v>
      </c>
      <c r="AG200">
        <v>320</v>
      </c>
      <c r="AH200">
        <v>25890</v>
      </c>
      <c r="AI200">
        <v>476</v>
      </c>
      <c r="AJ200">
        <v>607</v>
      </c>
      <c r="AK200">
        <v>812</v>
      </c>
      <c r="AL200">
        <v>508</v>
      </c>
      <c r="AM200">
        <v>150</v>
      </c>
      <c r="AN200">
        <v>3894</v>
      </c>
      <c r="AO200">
        <v>640</v>
      </c>
      <c r="AP200">
        <v>368</v>
      </c>
      <c r="AQ200">
        <v>0</v>
      </c>
      <c r="AR200">
        <v>176</v>
      </c>
      <c r="AS200">
        <v>209</v>
      </c>
      <c r="AT200">
        <v>8</v>
      </c>
      <c r="AU200">
        <v>12.2</v>
      </c>
      <c r="AV200">
        <v>13.2</v>
      </c>
      <c r="AW200">
        <v>25890</v>
      </c>
      <c r="AX200">
        <v>15.2</v>
      </c>
      <c r="AY200">
        <v>13.6</v>
      </c>
      <c r="AZ200">
        <v>18.2</v>
      </c>
      <c r="BA200">
        <v>11.4</v>
      </c>
      <c r="BB200">
        <v>10.8</v>
      </c>
      <c r="BC200">
        <v>87.3</v>
      </c>
      <c r="BD200">
        <v>15.1</v>
      </c>
      <c r="BE200">
        <v>25.4</v>
      </c>
      <c r="BF200">
        <v>0</v>
      </c>
      <c r="BG200">
        <v>12.7</v>
      </c>
      <c r="BH200">
        <v>15</v>
      </c>
      <c r="BI200">
        <v>0.2</v>
      </c>
    </row>
    <row r="201" spans="1:61" x14ac:dyDescent="0.2">
      <c r="A201">
        <v>231</v>
      </c>
      <c r="B201">
        <v>6001437200</v>
      </c>
      <c r="C201">
        <v>0.98633579999999998</v>
      </c>
      <c r="D201">
        <v>1.6093999999999999</v>
      </c>
      <c r="E201">
        <v>2.0470999999999999</v>
      </c>
      <c r="F201">
        <v>1.1814</v>
      </c>
      <c r="G201">
        <v>3.3283999999999998</v>
      </c>
      <c r="H201">
        <v>8.1662999999999997</v>
      </c>
      <c r="I201">
        <v>11.2</v>
      </c>
      <c r="J201">
        <v>10.4</v>
      </c>
      <c r="K201">
        <v>12</v>
      </c>
      <c r="L201">
        <v>6573</v>
      </c>
      <c r="M201">
        <v>37.643204230000002</v>
      </c>
      <c r="N201">
        <v>-122.11158570000001</v>
      </c>
      <c r="O201">
        <v>39.367152607088798</v>
      </c>
      <c r="P201">
        <v>3.2532389000000002E-2</v>
      </c>
      <c r="Q201">
        <v>8.6979437700000002</v>
      </c>
      <c r="R201">
        <v>37.689452230000001</v>
      </c>
      <c r="S201" s="1">
        <v>58.5145737806127</v>
      </c>
      <c r="T201">
        <v>0</v>
      </c>
      <c r="U201">
        <v>988.42259820000004</v>
      </c>
      <c r="V201">
        <v>798.09</v>
      </c>
      <c r="W201">
        <v>30.55</v>
      </c>
      <c r="X201">
        <v>51.75</v>
      </c>
      <c r="Y201">
        <v>0.60499999999999998</v>
      </c>
      <c r="Z201">
        <v>0</v>
      </c>
      <c r="AA201">
        <v>6.75</v>
      </c>
      <c r="AB201">
        <v>46.808480315991901</v>
      </c>
      <c r="AC201">
        <v>7632</v>
      </c>
      <c r="AD201">
        <v>2341</v>
      </c>
      <c r="AE201">
        <v>2301</v>
      </c>
      <c r="AF201">
        <v>742</v>
      </c>
      <c r="AG201">
        <v>337</v>
      </c>
      <c r="AH201">
        <v>35768</v>
      </c>
      <c r="AI201">
        <v>449</v>
      </c>
      <c r="AJ201">
        <v>1188</v>
      </c>
      <c r="AK201">
        <v>1467</v>
      </c>
      <c r="AL201">
        <v>845</v>
      </c>
      <c r="AM201">
        <v>184</v>
      </c>
      <c r="AN201">
        <v>6250</v>
      </c>
      <c r="AO201">
        <v>436</v>
      </c>
      <c r="AP201">
        <v>408</v>
      </c>
      <c r="AQ201">
        <v>325</v>
      </c>
      <c r="AR201">
        <v>151</v>
      </c>
      <c r="AS201">
        <v>77</v>
      </c>
      <c r="AT201">
        <v>178</v>
      </c>
      <c r="AU201">
        <v>9.9</v>
      </c>
      <c r="AV201">
        <v>9</v>
      </c>
      <c r="AW201">
        <v>35768</v>
      </c>
      <c r="AX201">
        <v>8.3000000000000007</v>
      </c>
      <c r="AY201">
        <v>15.6</v>
      </c>
      <c r="AZ201">
        <v>19.2</v>
      </c>
      <c r="BA201">
        <v>11.2</v>
      </c>
      <c r="BB201">
        <v>8</v>
      </c>
      <c r="BC201">
        <v>81.900000000000006</v>
      </c>
      <c r="BD201">
        <v>6.1</v>
      </c>
      <c r="BE201">
        <v>17.399999999999999</v>
      </c>
      <c r="BF201">
        <v>13.9</v>
      </c>
      <c r="BG201">
        <v>6.6</v>
      </c>
      <c r="BH201">
        <v>3.3</v>
      </c>
      <c r="BI201">
        <v>2.2999999999999998</v>
      </c>
    </row>
    <row r="202" spans="1:61" x14ac:dyDescent="0.2">
      <c r="A202">
        <v>232</v>
      </c>
      <c r="B202">
        <v>6001437300</v>
      </c>
      <c r="C202">
        <v>0.39685999999999999</v>
      </c>
      <c r="D202">
        <v>2.0390999999999999</v>
      </c>
      <c r="E202">
        <v>2.5871</v>
      </c>
      <c r="F202">
        <v>1.3808</v>
      </c>
      <c r="G202">
        <v>3.4239000000000002</v>
      </c>
      <c r="H202">
        <v>9.4307999999999996</v>
      </c>
      <c r="I202">
        <v>11.9</v>
      </c>
      <c r="J202">
        <v>11.2</v>
      </c>
      <c r="K202">
        <v>12.7</v>
      </c>
      <c r="L202">
        <v>3111</v>
      </c>
      <c r="M202">
        <v>37.636220539999997</v>
      </c>
      <c r="N202">
        <v>-122.0930123</v>
      </c>
      <c r="O202">
        <v>33.483411467063902</v>
      </c>
      <c r="P202">
        <v>3.2532389000000002E-2</v>
      </c>
      <c r="Q202">
        <v>8.6979437700000002</v>
      </c>
      <c r="R202">
        <v>36.93</v>
      </c>
      <c r="S202" s="1">
        <v>58.5145737806127</v>
      </c>
      <c r="T202">
        <v>0</v>
      </c>
      <c r="U202">
        <v>739.04520690000004</v>
      </c>
      <c r="V202">
        <v>2265.7800000000002</v>
      </c>
      <c r="W202">
        <v>0</v>
      </c>
      <c r="X202">
        <v>14.35</v>
      </c>
      <c r="Y202">
        <v>0.05</v>
      </c>
      <c r="Z202">
        <v>0</v>
      </c>
      <c r="AA202">
        <v>0</v>
      </c>
      <c r="AB202">
        <v>32.649100040581502</v>
      </c>
      <c r="AC202">
        <v>3293</v>
      </c>
      <c r="AD202">
        <v>915</v>
      </c>
      <c r="AE202">
        <v>915</v>
      </c>
      <c r="AF202">
        <v>365</v>
      </c>
      <c r="AG202">
        <v>133</v>
      </c>
      <c r="AH202">
        <v>25947</v>
      </c>
      <c r="AI202">
        <v>410</v>
      </c>
      <c r="AJ202">
        <v>389</v>
      </c>
      <c r="AK202">
        <v>819</v>
      </c>
      <c r="AL202">
        <v>401</v>
      </c>
      <c r="AM202">
        <v>144</v>
      </c>
      <c r="AN202">
        <v>2885</v>
      </c>
      <c r="AO202">
        <v>290</v>
      </c>
      <c r="AP202">
        <v>197</v>
      </c>
      <c r="AQ202">
        <v>6</v>
      </c>
      <c r="AR202">
        <v>93</v>
      </c>
      <c r="AS202">
        <v>75</v>
      </c>
      <c r="AT202">
        <v>32</v>
      </c>
      <c r="AU202">
        <v>11.2</v>
      </c>
      <c r="AV202">
        <v>7.8</v>
      </c>
      <c r="AW202">
        <v>25947</v>
      </c>
      <c r="AX202">
        <v>18.5</v>
      </c>
      <c r="AY202">
        <v>11.8</v>
      </c>
      <c r="AZ202">
        <v>24.9</v>
      </c>
      <c r="BA202">
        <v>12.2</v>
      </c>
      <c r="BB202">
        <v>15.7</v>
      </c>
      <c r="BC202">
        <v>87.6</v>
      </c>
      <c r="BD202">
        <v>9.1999999999999993</v>
      </c>
      <c r="BE202">
        <v>21.5</v>
      </c>
      <c r="BF202">
        <v>0.7</v>
      </c>
      <c r="BG202">
        <v>10.199999999999999</v>
      </c>
      <c r="BH202">
        <v>8.1999999999999993</v>
      </c>
      <c r="BI202">
        <v>1</v>
      </c>
    </row>
    <row r="203" spans="1:61" x14ac:dyDescent="0.2">
      <c r="A203">
        <v>233</v>
      </c>
      <c r="B203">
        <v>6001437400</v>
      </c>
      <c r="C203">
        <v>0.33250760000000001</v>
      </c>
      <c r="D203">
        <v>1.8425</v>
      </c>
      <c r="E203">
        <v>2.1177000000000001</v>
      </c>
      <c r="F203">
        <v>1.4036</v>
      </c>
      <c r="G203">
        <v>1.9923</v>
      </c>
      <c r="H203">
        <v>7.3562000000000003</v>
      </c>
      <c r="I203">
        <v>11.5</v>
      </c>
      <c r="J203">
        <v>10.7</v>
      </c>
      <c r="K203">
        <v>12.4</v>
      </c>
      <c r="L203">
        <v>3408</v>
      </c>
      <c r="M203">
        <v>37.64282755</v>
      </c>
      <c r="N203">
        <v>-122.0876478</v>
      </c>
      <c r="O203">
        <v>30.395653073227699</v>
      </c>
      <c r="P203">
        <v>3.2532389000000002E-2</v>
      </c>
      <c r="Q203">
        <v>8.6979437700000002</v>
      </c>
      <c r="R203">
        <v>35.975536720000001</v>
      </c>
      <c r="S203" s="1">
        <v>58.5145737806127</v>
      </c>
      <c r="T203">
        <v>0</v>
      </c>
      <c r="U203">
        <v>622.91712770000004</v>
      </c>
      <c r="V203">
        <v>2597.7199999999998</v>
      </c>
      <c r="W203">
        <v>0</v>
      </c>
      <c r="X203">
        <v>16.350000000000001</v>
      </c>
      <c r="Y203">
        <v>0.01</v>
      </c>
      <c r="Z203">
        <v>0</v>
      </c>
      <c r="AA203">
        <v>0</v>
      </c>
      <c r="AB203">
        <v>31.730564122654101</v>
      </c>
      <c r="AC203">
        <v>3301</v>
      </c>
      <c r="AD203">
        <v>921</v>
      </c>
      <c r="AE203">
        <v>907</v>
      </c>
      <c r="AF203">
        <v>137</v>
      </c>
      <c r="AG203">
        <v>146</v>
      </c>
      <c r="AH203">
        <v>25892</v>
      </c>
      <c r="AI203">
        <v>461</v>
      </c>
      <c r="AJ203">
        <v>427</v>
      </c>
      <c r="AK203">
        <v>781</v>
      </c>
      <c r="AL203">
        <v>395</v>
      </c>
      <c r="AM203">
        <v>58</v>
      </c>
      <c r="AN203">
        <v>2676</v>
      </c>
      <c r="AO203">
        <v>401</v>
      </c>
      <c r="AP203">
        <v>0</v>
      </c>
      <c r="AQ203">
        <v>12</v>
      </c>
      <c r="AR203">
        <v>88</v>
      </c>
      <c r="AS203">
        <v>16</v>
      </c>
      <c r="AT203">
        <v>10</v>
      </c>
      <c r="AU203">
        <v>4.2</v>
      </c>
      <c r="AV203">
        <v>8.8000000000000007</v>
      </c>
      <c r="AW203">
        <v>25892</v>
      </c>
      <c r="AX203">
        <v>20.7</v>
      </c>
      <c r="AY203">
        <v>12.9</v>
      </c>
      <c r="AZ203">
        <v>23.7</v>
      </c>
      <c r="BA203">
        <v>12</v>
      </c>
      <c r="BB203">
        <v>6.4</v>
      </c>
      <c r="BC203">
        <v>81.099999999999994</v>
      </c>
      <c r="BD203">
        <v>13</v>
      </c>
      <c r="BE203">
        <v>0</v>
      </c>
      <c r="BF203">
        <v>1.3</v>
      </c>
      <c r="BG203">
        <v>9.6999999999999993</v>
      </c>
      <c r="BH203">
        <v>1.8</v>
      </c>
      <c r="BI203">
        <v>0.3</v>
      </c>
    </row>
    <row r="204" spans="1:61" x14ac:dyDescent="0.2">
      <c r="A204">
        <v>234</v>
      </c>
      <c r="B204">
        <v>6001437500</v>
      </c>
      <c r="C204">
        <v>0.24461720000000001</v>
      </c>
      <c r="D204">
        <v>2.9693999999999998</v>
      </c>
      <c r="E204">
        <v>2.1431</v>
      </c>
      <c r="F204">
        <v>1.6044</v>
      </c>
      <c r="G204">
        <v>3.2822</v>
      </c>
      <c r="H204">
        <v>9.9991000000000003</v>
      </c>
      <c r="I204">
        <v>15.4</v>
      </c>
      <c r="J204">
        <v>14.2</v>
      </c>
      <c r="K204">
        <v>16.600000000000001</v>
      </c>
      <c r="L204">
        <v>4528</v>
      </c>
      <c r="M204">
        <v>37.644034060000003</v>
      </c>
      <c r="N204">
        <v>-122.0793899</v>
      </c>
      <c r="O204">
        <v>28.153847195353801</v>
      </c>
      <c r="P204">
        <v>3.2532389000000002E-2</v>
      </c>
      <c r="Q204">
        <v>8.6979437700000002</v>
      </c>
      <c r="R204">
        <v>31.48</v>
      </c>
      <c r="S204" s="1">
        <v>58.5145737806127</v>
      </c>
      <c r="T204">
        <v>0</v>
      </c>
      <c r="U204">
        <v>540.11293760000001</v>
      </c>
      <c r="V204">
        <v>584.73</v>
      </c>
      <c r="W204">
        <v>0</v>
      </c>
      <c r="X204">
        <v>10.5</v>
      </c>
      <c r="Y204">
        <v>0</v>
      </c>
      <c r="Z204">
        <v>0</v>
      </c>
      <c r="AA204">
        <v>0</v>
      </c>
      <c r="AB204">
        <v>24.471621327272501</v>
      </c>
      <c r="AC204">
        <v>4690</v>
      </c>
      <c r="AD204">
        <v>1177</v>
      </c>
      <c r="AE204">
        <v>1177</v>
      </c>
      <c r="AF204">
        <v>1265</v>
      </c>
      <c r="AG204">
        <v>167</v>
      </c>
      <c r="AH204">
        <v>16617</v>
      </c>
      <c r="AI204">
        <v>1008</v>
      </c>
      <c r="AJ204">
        <v>318</v>
      </c>
      <c r="AK204">
        <v>1612</v>
      </c>
      <c r="AL204">
        <v>323</v>
      </c>
      <c r="AM204">
        <v>223</v>
      </c>
      <c r="AN204">
        <v>4148</v>
      </c>
      <c r="AO204">
        <v>756</v>
      </c>
      <c r="AP204">
        <v>343</v>
      </c>
      <c r="AQ204">
        <v>0</v>
      </c>
      <c r="AR204">
        <v>242</v>
      </c>
      <c r="AS204">
        <v>106</v>
      </c>
      <c r="AT204">
        <v>129</v>
      </c>
      <c r="AU204">
        <v>27.6</v>
      </c>
      <c r="AV204">
        <v>8</v>
      </c>
      <c r="AW204">
        <v>16617</v>
      </c>
      <c r="AX204">
        <v>36.799999999999997</v>
      </c>
      <c r="AY204">
        <v>6.8</v>
      </c>
      <c r="AZ204">
        <v>34.4</v>
      </c>
      <c r="BA204">
        <v>7</v>
      </c>
      <c r="BB204">
        <v>18.899999999999999</v>
      </c>
      <c r="BC204">
        <v>88.4</v>
      </c>
      <c r="BD204">
        <v>18.2</v>
      </c>
      <c r="BE204">
        <v>29.1</v>
      </c>
      <c r="BF204">
        <v>0</v>
      </c>
      <c r="BG204">
        <v>20.6</v>
      </c>
      <c r="BH204">
        <v>9</v>
      </c>
      <c r="BI204">
        <v>2.8</v>
      </c>
    </row>
    <row r="205" spans="1:61" x14ac:dyDescent="0.2">
      <c r="A205">
        <v>7272</v>
      </c>
      <c r="B205">
        <v>6001437600</v>
      </c>
      <c r="C205">
        <v>0.31620870000000001</v>
      </c>
      <c r="D205">
        <v>2.4373999999999998</v>
      </c>
      <c r="E205">
        <v>2.3711000000000002</v>
      </c>
      <c r="F205">
        <v>1.6156999999999999</v>
      </c>
      <c r="G205">
        <v>3.1629999999999998</v>
      </c>
      <c r="H205">
        <v>9.5871999999999993</v>
      </c>
      <c r="I205">
        <v>14.3</v>
      </c>
      <c r="J205">
        <v>13.3</v>
      </c>
      <c r="K205">
        <v>15.4</v>
      </c>
      <c r="L205">
        <v>3217</v>
      </c>
      <c r="M205">
        <v>37.635360800000001</v>
      </c>
      <c r="N205">
        <v>-122.0804835</v>
      </c>
      <c r="O205">
        <v>28.390124033675001</v>
      </c>
      <c r="P205">
        <v>3.5257981000000001E-2</v>
      </c>
      <c r="Q205">
        <v>8.6979437700000002</v>
      </c>
      <c r="R205">
        <v>31.988827619999999</v>
      </c>
      <c r="S205" s="1">
        <v>58.5145737806127</v>
      </c>
      <c r="T205">
        <v>0</v>
      </c>
      <c r="U205">
        <v>535.95424860000003</v>
      </c>
      <c r="V205">
        <v>2312.04</v>
      </c>
      <c r="W205">
        <v>0</v>
      </c>
      <c r="X205">
        <v>12</v>
      </c>
      <c r="Y205">
        <v>0</v>
      </c>
      <c r="Z205">
        <v>0</v>
      </c>
      <c r="AA205">
        <v>0</v>
      </c>
      <c r="AB205">
        <v>30.430712072461802</v>
      </c>
      <c r="AC205">
        <v>3664</v>
      </c>
      <c r="AD205">
        <v>926</v>
      </c>
      <c r="AE205">
        <v>890</v>
      </c>
      <c r="AF205">
        <v>477</v>
      </c>
      <c r="AG205">
        <v>140</v>
      </c>
      <c r="AH205">
        <v>21337</v>
      </c>
      <c r="AI205">
        <v>676</v>
      </c>
      <c r="AJ205">
        <v>575</v>
      </c>
      <c r="AK205">
        <v>788</v>
      </c>
      <c r="AL205">
        <v>476</v>
      </c>
      <c r="AM205">
        <v>71</v>
      </c>
      <c r="AN205">
        <v>3142</v>
      </c>
      <c r="AO205">
        <v>735</v>
      </c>
      <c r="AP205">
        <v>213</v>
      </c>
      <c r="AQ205">
        <v>0</v>
      </c>
      <c r="AR205">
        <v>144</v>
      </c>
      <c r="AS205">
        <v>68</v>
      </c>
      <c r="AT205">
        <v>213</v>
      </c>
      <c r="AU205">
        <v>13.8</v>
      </c>
      <c r="AV205">
        <v>8.3000000000000007</v>
      </c>
      <c r="AW205">
        <v>21337</v>
      </c>
      <c r="AX205">
        <v>26.8</v>
      </c>
      <c r="AY205">
        <v>15.7</v>
      </c>
      <c r="AZ205">
        <v>21.5</v>
      </c>
      <c r="BA205">
        <v>13.8</v>
      </c>
      <c r="BB205">
        <v>8</v>
      </c>
      <c r="BC205">
        <v>85.8</v>
      </c>
      <c r="BD205">
        <v>21.2</v>
      </c>
      <c r="BE205">
        <v>23</v>
      </c>
      <c r="BF205">
        <v>0</v>
      </c>
      <c r="BG205">
        <v>16.2</v>
      </c>
      <c r="BH205">
        <v>7.6</v>
      </c>
      <c r="BI205">
        <v>5.8</v>
      </c>
    </row>
    <row r="206" spans="1:61" x14ac:dyDescent="0.2">
      <c r="A206">
        <v>235</v>
      </c>
      <c r="B206">
        <v>6001437701</v>
      </c>
      <c r="C206">
        <v>0.18691389999999999</v>
      </c>
      <c r="D206">
        <v>2.6928999999999998</v>
      </c>
      <c r="E206">
        <v>2.1698</v>
      </c>
      <c r="F206">
        <v>1.6242000000000001</v>
      </c>
      <c r="G206">
        <v>3.1137000000000001</v>
      </c>
      <c r="H206">
        <v>9.6006</v>
      </c>
      <c r="I206">
        <v>14.8</v>
      </c>
      <c r="J206">
        <v>13.7</v>
      </c>
      <c r="K206">
        <v>15.9</v>
      </c>
      <c r="L206">
        <v>3649</v>
      </c>
      <c r="M206">
        <v>37.634866469999999</v>
      </c>
      <c r="N206">
        <v>-122.0697491</v>
      </c>
      <c r="O206">
        <v>26.4987931102727</v>
      </c>
      <c r="P206">
        <v>3.5257981000000001E-2</v>
      </c>
      <c r="Q206">
        <v>8.6979437700000002</v>
      </c>
      <c r="R206">
        <v>31.48</v>
      </c>
      <c r="S206" s="1">
        <v>58.5145737806127</v>
      </c>
      <c r="T206">
        <v>0</v>
      </c>
      <c r="U206">
        <v>446.89264630000002</v>
      </c>
      <c r="V206">
        <v>650.5</v>
      </c>
      <c r="W206">
        <v>0.1</v>
      </c>
      <c r="X206">
        <v>6.3</v>
      </c>
      <c r="Y206">
        <v>0</v>
      </c>
      <c r="Z206">
        <v>0</v>
      </c>
      <c r="AA206">
        <v>0</v>
      </c>
      <c r="AB206">
        <v>24.578856986719298</v>
      </c>
      <c r="AC206">
        <v>3910</v>
      </c>
      <c r="AD206">
        <v>1083</v>
      </c>
      <c r="AE206">
        <v>1059</v>
      </c>
      <c r="AF206">
        <v>973</v>
      </c>
      <c r="AG206">
        <v>119</v>
      </c>
      <c r="AH206">
        <v>16259</v>
      </c>
      <c r="AI206">
        <v>649</v>
      </c>
      <c r="AJ206">
        <v>225</v>
      </c>
      <c r="AK206">
        <v>1334</v>
      </c>
      <c r="AL206">
        <v>289</v>
      </c>
      <c r="AM206">
        <v>235</v>
      </c>
      <c r="AN206">
        <v>3457</v>
      </c>
      <c r="AO206">
        <v>704</v>
      </c>
      <c r="AP206">
        <v>489</v>
      </c>
      <c r="AQ206">
        <v>0</v>
      </c>
      <c r="AR206">
        <v>309</v>
      </c>
      <c r="AS206">
        <v>64</v>
      </c>
      <c r="AT206">
        <v>35</v>
      </c>
      <c r="AU206">
        <v>25.4</v>
      </c>
      <c r="AV206">
        <v>6.2</v>
      </c>
      <c r="AW206">
        <v>16259</v>
      </c>
      <c r="AX206">
        <v>30.2</v>
      </c>
      <c r="AY206">
        <v>5.8</v>
      </c>
      <c r="AZ206">
        <v>34.1</v>
      </c>
      <c r="BA206">
        <v>7.4</v>
      </c>
      <c r="BB206">
        <v>22.2</v>
      </c>
      <c r="BC206">
        <v>88.4</v>
      </c>
      <c r="BD206">
        <v>19.399999999999999</v>
      </c>
      <c r="BE206">
        <v>45.2</v>
      </c>
      <c r="BF206">
        <v>0</v>
      </c>
      <c r="BG206">
        <v>29.2</v>
      </c>
      <c r="BH206">
        <v>6</v>
      </c>
      <c r="BI206">
        <v>0.9</v>
      </c>
    </row>
    <row r="207" spans="1:61" x14ac:dyDescent="0.2">
      <c r="A207">
        <v>236</v>
      </c>
      <c r="B207">
        <v>6001437702</v>
      </c>
      <c r="C207">
        <v>0.14343230000000001</v>
      </c>
      <c r="D207">
        <v>2.7515999999999998</v>
      </c>
      <c r="E207">
        <v>1.9338</v>
      </c>
      <c r="F207">
        <v>1.8794</v>
      </c>
      <c r="G207">
        <v>2.8839000000000001</v>
      </c>
      <c r="H207">
        <v>9.4487000000000005</v>
      </c>
      <c r="I207">
        <v>14.4</v>
      </c>
      <c r="J207">
        <v>13.1</v>
      </c>
      <c r="K207">
        <v>15.7</v>
      </c>
      <c r="L207">
        <v>4256</v>
      </c>
      <c r="M207">
        <v>37.638444040000003</v>
      </c>
      <c r="N207">
        <v>-122.07344929999999</v>
      </c>
      <c r="O207">
        <v>24.1566088962648</v>
      </c>
      <c r="P207">
        <v>3.5257981000000001E-2</v>
      </c>
      <c r="Q207">
        <v>8.6979437700000002</v>
      </c>
      <c r="R207">
        <v>31.48</v>
      </c>
      <c r="S207" s="1">
        <v>58.5145737806127</v>
      </c>
      <c r="T207">
        <v>0</v>
      </c>
      <c r="U207">
        <v>476.57797069999998</v>
      </c>
      <c r="V207" t="s">
        <v>61</v>
      </c>
      <c r="W207">
        <v>0</v>
      </c>
      <c r="X207">
        <v>3</v>
      </c>
      <c r="Y207">
        <v>0</v>
      </c>
      <c r="Z207">
        <v>0</v>
      </c>
      <c r="AA207">
        <v>0</v>
      </c>
      <c r="AB207">
        <v>22.0594559275732</v>
      </c>
      <c r="AC207">
        <v>4880</v>
      </c>
      <c r="AD207">
        <v>1094</v>
      </c>
      <c r="AE207">
        <v>1094</v>
      </c>
      <c r="AF207">
        <v>1166</v>
      </c>
      <c r="AG207">
        <v>123</v>
      </c>
      <c r="AH207">
        <v>15278</v>
      </c>
      <c r="AI207">
        <v>1288</v>
      </c>
      <c r="AJ207">
        <v>109</v>
      </c>
      <c r="AK207">
        <v>1550</v>
      </c>
      <c r="AL207">
        <v>273</v>
      </c>
      <c r="AM207">
        <v>242</v>
      </c>
      <c r="AN207">
        <v>4676</v>
      </c>
      <c r="AO207">
        <v>1442</v>
      </c>
      <c r="AP207">
        <v>269</v>
      </c>
      <c r="AQ207">
        <v>6</v>
      </c>
      <c r="AR207">
        <v>461</v>
      </c>
      <c r="AS207">
        <v>63</v>
      </c>
      <c r="AT207">
        <v>0</v>
      </c>
      <c r="AU207">
        <v>24.2</v>
      </c>
      <c r="AV207">
        <v>5.2</v>
      </c>
      <c r="AW207">
        <v>15278</v>
      </c>
      <c r="AX207">
        <v>47</v>
      </c>
      <c r="AY207">
        <v>2.2000000000000002</v>
      </c>
      <c r="AZ207">
        <v>31.8</v>
      </c>
      <c r="BA207">
        <v>5.7</v>
      </c>
      <c r="BB207">
        <v>22.1</v>
      </c>
      <c r="BC207">
        <v>95.8</v>
      </c>
      <c r="BD207">
        <v>32.799999999999997</v>
      </c>
      <c r="BE207">
        <v>24.6</v>
      </c>
      <c r="BF207">
        <v>0.5</v>
      </c>
      <c r="BG207">
        <v>42.1</v>
      </c>
      <c r="BH207">
        <v>5.8</v>
      </c>
      <c r="BI207">
        <v>0</v>
      </c>
    </row>
    <row r="208" spans="1:61" x14ac:dyDescent="0.2">
      <c r="A208">
        <v>237</v>
      </c>
      <c r="B208">
        <v>6001437800</v>
      </c>
      <c r="C208">
        <v>0.49286350000000001</v>
      </c>
      <c r="D208">
        <v>1.3633</v>
      </c>
      <c r="E208">
        <v>1.8721000000000001</v>
      </c>
      <c r="F208">
        <v>1.4192</v>
      </c>
      <c r="G208">
        <v>1.8831</v>
      </c>
      <c r="H208">
        <v>6.5377000000000001</v>
      </c>
      <c r="I208">
        <v>10.6</v>
      </c>
      <c r="J208">
        <v>9.8000000000000007</v>
      </c>
      <c r="K208">
        <v>11.3</v>
      </c>
      <c r="L208">
        <v>4621</v>
      </c>
      <c r="M208">
        <v>37.643146549999997</v>
      </c>
      <c r="N208">
        <v>-122.06869690000001</v>
      </c>
      <c r="O208">
        <v>21.9415416745084</v>
      </c>
      <c r="P208">
        <v>3.5257981000000001E-2</v>
      </c>
      <c r="Q208">
        <v>8.6979437700000002</v>
      </c>
      <c r="R208">
        <v>31.48</v>
      </c>
      <c r="S208" s="1">
        <v>58.5145737806127</v>
      </c>
      <c r="T208">
        <v>0</v>
      </c>
      <c r="U208">
        <v>460.0652187</v>
      </c>
      <c r="V208">
        <v>531.82000000000005</v>
      </c>
      <c r="W208">
        <v>1.4</v>
      </c>
      <c r="X208">
        <v>8.75</v>
      </c>
      <c r="Y208">
        <v>0</v>
      </c>
      <c r="Z208">
        <v>0</v>
      </c>
      <c r="AA208">
        <v>0</v>
      </c>
      <c r="AB208">
        <v>25.239634061952099</v>
      </c>
      <c r="AC208">
        <v>4429</v>
      </c>
      <c r="AD208">
        <v>1373</v>
      </c>
      <c r="AE208">
        <v>1373</v>
      </c>
      <c r="AF208">
        <v>243</v>
      </c>
      <c r="AG208">
        <v>141</v>
      </c>
      <c r="AH208">
        <v>29572</v>
      </c>
      <c r="AI208">
        <v>448</v>
      </c>
      <c r="AJ208">
        <v>551</v>
      </c>
      <c r="AK208">
        <v>1048</v>
      </c>
      <c r="AL208">
        <v>469</v>
      </c>
      <c r="AM208">
        <v>71</v>
      </c>
      <c r="AN208">
        <v>3748</v>
      </c>
      <c r="AO208">
        <v>505</v>
      </c>
      <c r="AP208">
        <v>78</v>
      </c>
      <c r="AQ208">
        <v>0</v>
      </c>
      <c r="AR208">
        <v>142</v>
      </c>
      <c r="AS208">
        <v>27</v>
      </c>
      <c r="AT208">
        <v>23</v>
      </c>
      <c r="AU208">
        <v>5.5</v>
      </c>
      <c r="AV208">
        <v>5.4</v>
      </c>
      <c r="AW208">
        <v>29572</v>
      </c>
      <c r="AX208">
        <v>14.9</v>
      </c>
      <c r="AY208">
        <v>12.4</v>
      </c>
      <c r="AZ208">
        <v>23.7</v>
      </c>
      <c r="BA208">
        <v>10.6</v>
      </c>
      <c r="BB208">
        <v>5.2</v>
      </c>
      <c r="BC208">
        <v>84.6</v>
      </c>
      <c r="BD208">
        <v>12</v>
      </c>
      <c r="BE208">
        <v>5.7</v>
      </c>
      <c r="BF208">
        <v>0</v>
      </c>
      <c r="BG208">
        <v>10.3</v>
      </c>
      <c r="BH208">
        <v>2</v>
      </c>
      <c r="BI208">
        <v>0.5</v>
      </c>
    </row>
    <row r="209" spans="1:61" x14ac:dyDescent="0.2">
      <c r="A209">
        <v>238</v>
      </c>
      <c r="B209">
        <v>6001437900</v>
      </c>
      <c r="C209">
        <v>0.26018180000000002</v>
      </c>
      <c r="D209">
        <v>2.3555000000000001</v>
      </c>
      <c r="E209">
        <v>2.0428000000000002</v>
      </c>
      <c r="F209">
        <v>1.514</v>
      </c>
      <c r="G209">
        <v>1.9881</v>
      </c>
      <c r="H209">
        <v>7.9004000000000003</v>
      </c>
      <c r="I209">
        <v>11.5</v>
      </c>
      <c r="J209">
        <v>10.5</v>
      </c>
      <c r="K209">
        <v>12.4</v>
      </c>
      <c r="L209">
        <v>2338</v>
      </c>
      <c r="M209">
        <v>37.642826079999999</v>
      </c>
      <c r="N209">
        <v>-122.0613105</v>
      </c>
      <c r="O209">
        <v>21.6710462821882</v>
      </c>
      <c r="P209">
        <v>3.5257981000000001E-2</v>
      </c>
      <c r="Q209">
        <v>8.6979437700000002</v>
      </c>
      <c r="R209">
        <v>31.48</v>
      </c>
      <c r="S209" s="1">
        <v>58.5145737806127</v>
      </c>
      <c r="T209">
        <v>0</v>
      </c>
      <c r="U209">
        <v>412.04432359999998</v>
      </c>
      <c r="V209">
        <v>623.83000000000004</v>
      </c>
      <c r="W209">
        <v>3.25</v>
      </c>
      <c r="X209">
        <v>2.2999999999999998</v>
      </c>
      <c r="Y209">
        <v>0.05</v>
      </c>
      <c r="Z209">
        <v>0</v>
      </c>
      <c r="AA209">
        <v>0</v>
      </c>
      <c r="AB209">
        <v>26.512862619821799</v>
      </c>
      <c r="AC209">
        <v>2399</v>
      </c>
      <c r="AD209">
        <v>669</v>
      </c>
      <c r="AE209">
        <v>660</v>
      </c>
      <c r="AF209">
        <v>194</v>
      </c>
      <c r="AG209">
        <v>141</v>
      </c>
      <c r="AH209">
        <v>21192</v>
      </c>
      <c r="AI209">
        <v>375</v>
      </c>
      <c r="AJ209">
        <v>258</v>
      </c>
      <c r="AK209">
        <v>546</v>
      </c>
      <c r="AL209">
        <v>271</v>
      </c>
      <c r="AM209">
        <v>60</v>
      </c>
      <c r="AN209">
        <v>2225</v>
      </c>
      <c r="AO209">
        <v>259</v>
      </c>
      <c r="AP209">
        <v>173</v>
      </c>
      <c r="AQ209">
        <v>0</v>
      </c>
      <c r="AR209">
        <v>119</v>
      </c>
      <c r="AS209">
        <v>23</v>
      </c>
      <c r="AT209">
        <v>0</v>
      </c>
      <c r="AU209">
        <v>8.1</v>
      </c>
      <c r="AV209">
        <v>10.8</v>
      </c>
      <c r="AW209">
        <v>21192</v>
      </c>
      <c r="AX209">
        <v>23.6</v>
      </c>
      <c r="AY209">
        <v>10.8</v>
      </c>
      <c r="AZ209">
        <v>22.8</v>
      </c>
      <c r="BA209">
        <v>11.3</v>
      </c>
      <c r="BB209">
        <v>9.1</v>
      </c>
      <c r="BC209">
        <v>92.7</v>
      </c>
      <c r="BD209">
        <v>11.4</v>
      </c>
      <c r="BE209">
        <v>25.9</v>
      </c>
      <c r="BF209">
        <v>0</v>
      </c>
      <c r="BG209">
        <v>18</v>
      </c>
      <c r="BH209">
        <v>3.5</v>
      </c>
      <c r="BI209">
        <v>0</v>
      </c>
    </row>
    <row r="210" spans="1:61" x14ac:dyDescent="0.2">
      <c r="A210">
        <v>239</v>
      </c>
      <c r="B210">
        <v>6001438000</v>
      </c>
      <c r="C210">
        <v>0.93931439999999999</v>
      </c>
      <c r="D210">
        <v>2.0859999999999999</v>
      </c>
      <c r="E210">
        <v>1.3317000000000001</v>
      </c>
      <c r="F210">
        <v>1.1102000000000001</v>
      </c>
      <c r="G210">
        <v>2.9243999999999999</v>
      </c>
      <c r="H210">
        <v>7.4523000000000001</v>
      </c>
      <c r="I210">
        <v>10.8</v>
      </c>
      <c r="J210">
        <v>9.6999999999999993</v>
      </c>
      <c r="K210">
        <v>11.9</v>
      </c>
      <c r="L210">
        <v>2222</v>
      </c>
      <c r="M210">
        <v>37.622416530000002</v>
      </c>
      <c r="N210">
        <v>-122.0340994</v>
      </c>
      <c r="O210">
        <v>17.153016359378402</v>
      </c>
      <c r="P210">
        <v>3.5257981000000001E-2</v>
      </c>
      <c r="Q210">
        <v>8.6979437700000002</v>
      </c>
      <c r="R210">
        <v>9.6894697599999997</v>
      </c>
      <c r="S210" s="1">
        <v>179.06520825198001</v>
      </c>
      <c r="T210">
        <v>0</v>
      </c>
      <c r="U210">
        <v>324.10572309999998</v>
      </c>
      <c r="V210">
        <v>647.80999999999995</v>
      </c>
      <c r="W210">
        <v>4.5</v>
      </c>
      <c r="X210">
        <v>15.2</v>
      </c>
      <c r="Y210">
        <v>0.01</v>
      </c>
      <c r="Z210">
        <v>0</v>
      </c>
      <c r="AA210">
        <v>0</v>
      </c>
      <c r="AB210">
        <v>24.4607550979118</v>
      </c>
      <c r="AC210">
        <v>3743</v>
      </c>
      <c r="AD210">
        <v>1108</v>
      </c>
      <c r="AE210">
        <v>1097</v>
      </c>
      <c r="AF210">
        <v>365</v>
      </c>
      <c r="AG210">
        <v>262</v>
      </c>
      <c r="AH210">
        <v>29637</v>
      </c>
      <c r="AI210">
        <v>347</v>
      </c>
      <c r="AJ210">
        <v>390</v>
      </c>
      <c r="AK210">
        <v>713</v>
      </c>
      <c r="AL210">
        <v>351</v>
      </c>
      <c r="AM210">
        <v>56</v>
      </c>
      <c r="AN210">
        <v>2531</v>
      </c>
      <c r="AO210">
        <v>277</v>
      </c>
      <c r="AP210">
        <v>180</v>
      </c>
      <c r="AQ210">
        <v>12</v>
      </c>
      <c r="AR210">
        <v>155</v>
      </c>
      <c r="AS210">
        <v>15</v>
      </c>
      <c r="AT210">
        <v>32</v>
      </c>
      <c r="AU210">
        <v>9.8000000000000007</v>
      </c>
      <c r="AV210">
        <v>12</v>
      </c>
      <c r="AW210">
        <v>29637</v>
      </c>
      <c r="AX210">
        <v>13</v>
      </c>
      <c r="AY210">
        <v>10.4</v>
      </c>
      <c r="AZ210">
        <v>19</v>
      </c>
      <c r="BA210">
        <v>9.4</v>
      </c>
      <c r="BB210">
        <v>5.0999999999999996</v>
      </c>
      <c r="BC210">
        <v>67.599999999999994</v>
      </c>
      <c r="BD210">
        <v>8</v>
      </c>
      <c r="BE210">
        <v>16.2</v>
      </c>
      <c r="BF210">
        <v>1.1000000000000001</v>
      </c>
      <c r="BG210">
        <v>14.1</v>
      </c>
      <c r="BH210">
        <v>1.4</v>
      </c>
      <c r="BI210">
        <v>0.9</v>
      </c>
    </row>
    <row r="211" spans="1:61" x14ac:dyDescent="0.2">
      <c r="A211">
        <v>240</v>
      </c>
      <c r="B211">
        <v>6001438100</v>
      </c>
      <c r="C211">
        <v>0.77492249999999996</v>
      </c>
      <c r="D211">
        <v>1.6500999999999999</v>
      </c>
      <c r="E211">
        <v>1.9731000000000001</v>
      </c>
      <c r="F211">
        <v>1.3709</v>
      </c>
      <c r="G211">
        <v>2.4630999999999998</v>
      </c>
      <c r="H211">
        <v>7.4573</v>
      </c>
      <c r="I211">
        <v>11</v>
      </c>
      <c r="J211">
        <v>10.199999999999999</v>
      </c>
      <c r="K211">
        <v>11.8</v>
      </c>
      <c r="L211">
        <v>7675</v>
      </c>
      <c r="M211">
        <v>37.618151810000001</v>
      </c>
      <c r="N211">
        <v>-122.0389498</v>
      </c>
      <c r="O211">
        <v>38.231181390104098</v>
      </c>
      <c r="P211">
        <v>3.5257981000000001E-2</v>
      </c>
      <c r="Q211">
        <v>8.6979437700000002</v>
      </c>
      <c r="R211">
        <v>22.791653180000001</v>
      </c>
      <c r="S211" s="1">
        <v>139.00874847425399</v>
      </c>
      <c r="T211">
        <v>0</v>
      </c>
      <c r="U211">
        <v>383.9251721</v>
      </c>
      <c r="V211">
        <v>639.15</v>
      </c>
      <c r="W211">
        <v>4.3499999999999996</v>
      </c>
      <c r="X211">
        <v>34.200000000000003</v>
      </c>
      <c r="Y211">
        <v>1.1399999999999999</v>
      </c>
      <c r="Z211">
        <v>0</v>
      </c>
      <c r="AA211">
        <v>6.5</v>
      </c>
      <c r="AB211">
        <v>40.215020212645399</v>
      </c>
      <c r="AC211">
        <v>7748</v>
      </c>
      <c r="AD211">
        <v>2159</v>
      </c>
      <c r="AE211">
        <v>2057</v>
      </c>
      <c r="AF211">
        <v>375</v>
      </c>
      <c r="AG211">
        <v>333</v>
      </c>
      <c r="AH211">
        <v>31379</v>
      </c>
      <c r="AI211">
        <v>842</v>
      </c>
      <c r="AJ211">
        <v>927</v>
      </c>
      <c r="AK211">
        <v>1822</v>
      </c>
      <c r="AL211">
        <v>1172</v>
      </c>
      <c r="AM211">
        <v>52</v>
      </c>
      <c r="AN211">
        <v>6379</v>
      </c>
      <c r="AO211">
        <v>806</v>
      </c>
      <c r="AP211">
        <v>154</v>
      </c>
      <c r="AQ211">
        <v>0</v>
      </c>
      <c r="AR211">
        <v>376</v>
      </c>
      <c r="AS211">
        <v>103</v>
      </c>
      <c r="AT211">
        <v>55</v>
      </c>
      <c r="AU211">
        <v>4.8</v>
      </c>
      <c r="AV211">
        <v>8.8000000000000007</v>
      </c>
      <c r="AW211">
        <v>31379</v>
      </c>
      <c r="AX211">
        <v>15.9</v>
      </c>
      <c r="AY211">
        <v>12</v>
      </c>
      <c r="AZ211">
        <v>23.5</v>
      </c>
      <c r="BA211">
        <v>15.2</v>
      </c>
      <c r="BB211">
        <v>2.5</v>
      </c>
      <c r="BC211">
        <v>82.3</v>
      </c>
      <c r="BD211">
        <v>11.3</v>
      </c>
      <c r="BE211">
        <v>7.1</v>
      </c>
      <c r="BF211">
        <v>0</v>
      </c>
      <c r="BG211">
        <v>18.3</v>
      </c>
      <c r="BH211">
        <v>5</v>
      </c>
      <c r="BI211">
        <v>0.7</v>
      </c>
    </row>
    <row r="212" spans="1:61" x14ac:dyDescent="0.2">
      <c r="A212">
        <v>241</v>
      </c>
      <c r="B212">
        <v>6001438201</v>
      </c>
      <c r="C212">
        <v>0.38413639999999999</v>
      </c>
      <c r="D212">
        <v>2.2208000000000001</v>
      </c>
      <c r="E212">
        <v>2.2198000000000002</v>
      </c>
      <c r="F212">
        <v>1.5731999999999999</v>
      </c>
      <c r="G212">
        <v>2.9531999999999998</v>
      </c>
      <c r="H212">
        <v>8.9669000000000008</v>
      </c>
      <c r="I212">
        <v>11.8</v>
      </c>
      <c r="J212">
        <v>10.9</v>
      </c>
      <c r="K212">
        <v>12.6</v>
      </c>
      <c r="L212">
        <v>4540</v>
      </c>
      <c r="M212">
        <v>37.626195000000003</v>
      </c>
      <c r="N212">
        <v>-122.0764255</v>
      </c>
      <c r="O212">
        <v>27.890187146534501</v>
      </c>
      <c r="P212">
        <v>3.5257981000000001E-2</v>
      </c>
      <c r="Q212">
        <v>8.6979437700000002</v>
      </c>
      <c r="R212">
        <v>31.48</v>
      </c>
      <c r="S212" s="1">
        <v>58.5145737806127</v>
      </c>
      <c r="T212">
        <v>0</v>
      </c>
      <c r="U212">
        <v>480.98546570000002</v>
      </c>
      <c r="V212">
        <v>2628.42</v>
      </c>
      <c r="W212">
        <v>0</v>
      </c>
      <c r="X212">
        <v>9</v>
      </c>
      <c r="Y212">
        <v>0.05</v>
      </c>
      <c r="Z212">
        <v>0</v>
      </c>
      <c r="AA212">
        <v>0</v>
      </c>
      <c r="AB212">
        <v>31.583451716963602</v>
      </c>
      <c r="AC212">
        <v>4902</v>
      </c>
      <c r="AD212">
        <v>1232</v>
      </c>
      <c r="AE212">
        <v>1187</v>
      </c>
      <c r="AF212">
        <v>348</v>
      </c>
      <c r="AG212">
        <v>268</v>
      </c>
      <c r="AH212">
        <v>21221</v>
      </c>
      <c r="AI212">
        <v>728</v>
      </c>
      <c r="AJ212">
        <v>644</v>
      </c>
      <c r="AK212">
        <v>1074</v>
      </c>
      <c r="AL212">
        <v>634</v>
      </c>
      <c r="AM212">
        <v>98</v>
      </c>
      <c r="AN212">
        <v>4436</v>
      </c>
      <c r="AO212">
        <v>710</v>
      </c>
      <c r="AP212">
        <v>0</v>
      </c>
      <c r="AQ212">
        <v>420</v>
      </c>
      <c r="AR212">
        <v>192</v>
      </c>
      <c r="AS212">
        <v>94</v>
      </c>
      <c r="AT212">
        <v>16</v>
      </c>
      <c r="AU212">
        <v>7.1</v>
      </c>
      <c r="AV212">
        <v>10.1</v>
      </c>
      <c r="AW212">
        <v>21221</v>
      </c>
      <c r="AX212">
        <v>21</v>
      </c>
      <c r="AY212">
        <v>13.1</v>
      </c>
      <c r="AZ212">
        <v>21.9</v>
      </c>
      <c r="BA212">
        <v>12.9</v>
      </c>
      <c r="BB212">
        <v>8.3000000000000007</v>
      </c>
      <c r="BC212">
        <v>90.5</v>
      </c>
      <c r="BD212">
        <v>15.3</v>
      </c>
      <c r="BE212">
        <v>0</v>
      </c>
      <c r="BF212">
        <v>34.1</v>
      </c>
      <c r="BG212">
        <v>16.2</v>
      </c>
      <c r="BH212">
        <v>7.9</v>
      </c>
      <c r="BI212">
        <v>0.3</v>
      </c>
    </row>
    <row r="213" spans="1:61" x14ac:dyDescent="0.2">
      <c r="A213">
        <v>242</v>
      </c>
      <c r="B213">
        <v>6001438203</v>
      </c>
      <c r="C213">
        <v>2.0368339999999998</v>
      </c>
      <c r="D213">
        <v>2.3534999999999999</v>
      </c>
      <c r="E213">
        <v>2.0789</v>
      </c>
      <c r="F213">
        <v>1.5544</v>
      </c>
      <c r="G213">
        <v>3.1783000000000001</v>
      </c>
      <c r="H213">
        <v>9.1651000000000007</v>
      </c>
      <c r="I213">
        <v>11.7</v>
      </c>
      <c r="J213">
        <v>10.9</v>
      </c>
      <c r="K213">
        <v>12.7</v>
      </c>
      <c r="L213">
        <v>3920</v>
      </c>
      <c r="M213">
        <v>37.615588819999999</v>
      </c>
      <c r="N213">
        <v>-122.057395</v>
      </c>
      <c r="O213">
        <v>43.2219504980404</v>
      </c>
      <c r="P213">
        <v>3.5257981000000001E-2</v>
      </c>
      <c r="Q213">
        <v>8.6979437700000002</v>
      </c>
      <c r="R213">
        <v>31.708962140000001</v>
      </c>
      <c r="S213" s="1">
        <v>126.240999467663</v>
      </c>
      <c r="T213">
        <v>0</v>
      </c>
      <c r="U213">
        <v>449.68151410000002</v>
      </c>
      <c r="V213">
        <v>1178.33</v>
      </c>
      <c r="W213">
        <v>3.85</v>
      </c>
      <c r="X213">
        <v>17</v>
      </c>
      <c r="Y213">
        <v>1.52</v>
      </c>
      <c r="Z213">
        <v>0</v>
      </c>
      <c r="AA213">
        <v>6.25</v>
      </c>
      <c r="AB213">
        <v>43.554840571309803</v>
      </c>
      <c r="AC213">
        <v>4329</v>
      </c>
      <c r="AD213">
        <v>1251</v>
      </c>
      <c r="AE213">
        <v>1212</v>
      </c>
      <c r="AF213">
        <v>337</v>
      </c>
      <c r="AG213">
        <v>261</v>
      </c>
      <c r="AH213">
        <v>26282</v>
      </c>
      <c r="AI213">
        <v>871</v>
      </c>
      <c r="AJ213">
        <v>819</v>
      </c>
      <c r="AK213">
        <v>715</v>
      </c>
      <c r="AL213">
        <v>467</v>
      </c>
      <c r="AM213">
        <v>108</v>
      </c>
      <c r="AN213">
        <v>3660</v>
      </c>
      <c r="AO213">
        <v>768</v>
      </c>
      <c r="AP213">
        <v>109</v>
      </c>
      <c r="AQ213">
        <v>265</v>
      </c>
      <c r="AR213">
        <v>52</v>
      </c>
      <c r="AS213">
        <v>61</v>
      </c>
      <c r="AT213">
        <v>68</v>
      </c>
      <c r="AU213">
        <v>7.8</v>
      </c>
      <c r="AV213">
        <v>12.5</v>
      </c>
      <c r="AW213">
        <v>26282</v>
      </c>
      <c r="AX213">
        <v>27.1</v>
      </c>
      <c r="AY213">
        <v>18.899999999999999</v>
      </c>
      <c r="AZ213">
        <v>16.5</v>
      </c>
      <c r="BA213">
        <v>10.8</v>
      </c>
      <c r="BB213">
        <v>8.9</v>
      </c>
      <c r="BC213">
        <v>84.5</v>
      </c>
      <c r="BD213">
        <v>18.399999999999999</v>
      </c>
      <c r="BE213">
        <v>8.6999999999999993</v>
      </c>
      <c r="BF213">
        <v>21.2</v>
      </c>
      <c r="BG213">
        <v>4.3</v>
      </c>
      <c r="BH213">
        <v>5</v>
      </c>
      <c r="BI213">
        <v>1.6</v>
      </c>
    </row>
    <row r="214" spans="1:61" x14ac:dyDescent="0.2">
      <c r="A214">
        <v>243</v>
      </c>
      <c r="B214">
        <v>6001438204</v>
      </c>
      <c r="C214">
        <v>0.57523749999999996</v>
      </c>
      <c r="D214">
        <v>1.4214</v>
      </c>
      <c r="E214">
        <v>1.635</v>
      </c>
      <c r="F214">
        <v>1.4312</v>
      </c>
      <c r="G214">
        <v>2.9401000000000002</v>
      </c>
      <c r="H214">
        <v>7.4276999999999997</v>
      </c>
      <c r="I214">
        <v>10.8</v>
      </c>
      <c r="J214">
        <v>10</v>
      </c>
      <c r="K214">
        <v>11.8</v>
      </c>
      <c r="L214">
        <v>5368</v>
      </c>
      <c r="M214">
        <v>37.627060980000003</v>
      </c>
      <c r="N214">
        <v>-122.0596257</v>
      </c>
      <c r="O214">
        <v>33.111666759473898</v>
      </c>
      <c r="P214">
        <v>3.5257981000000001E-2</v>
      </c>
      <c r="Q214">
        <v>8.6979437700000002</v>
      </c>
      <c r="R214">
        <v>31.48</v>
      </c>
      <c r="S214" s="1">
        <v>58.5145737806127</v>
      </c>
      <c r="T214">
        <v>0</v>
      </c>
      <c r="U214">
        <v>401.17861690000001</v>
      </c>
      <c r="V214">
        <v>617.58000000000004</v>
      </c>
      <c r="W214">
        <v>4.8499999999999996</v>
      </c>
      <c r="X214">
        <v>14.6</v>
      </c>
      <c r="Y214">
        <v>2.5950000000000002</v>
      </c>
      <c r="Z214">
        <v>0</v>
      </c>
      <c r="AA214">
        <v>3</v>
      </c>
      <c r="AB214">
        <v>38.726099364237299</v>
      </c>
      <c r="AC214">
        <v>5261</v>
      </c>
      <c r="AD214">
        <v>1898</v>
      </c>
      <c r="AE214">
        <v>1809</v>
      </c>
      <c r="AF214">
        <v>208</v>
      </c>
      <c r="AG214">
        <v>187</v>
      </c>
      <c r="AH214">
        <v>30141</v>
      </c>
      <c r="AI214">
        <v>659</v>
      </c>
      <c r="AJ214">
        <v>958</v>
      </c>
      <c r="AK214">
        <v>876</v>
      </c>
      <c r="AL214">
        <v>554</v>
      </c>
      <c r="AM214">
        <v>53</v>
      </c>
      <c r="AN214">
        <v>4316</v>
      </c>
      <c r="AO214">
        <v>689</v>
      </c>
      <c r="AP214">
        <v>114</v>
      </c>
      <c r="AQ214">
        <v>728</v>
      </c>
      <c r="AR214">
        <v>95</v>
      </c>
      <c r="AS214">
        <v>48</v>
      </c>
      <c r="AT214">
        <v>69</v>
      </c>
      <c r="AU214">
        <v>4</v>
      </c>
      <c r="AV214">
        <v>6.5</v>
      </c>
      <c r="AW214">
        <v>30141</v>
      </c>
      <c r="AX214">
        <v>16.3</v>
      </c>
      <c r="AY214">
        <v>18.2</v>
      </c>
      <c r="AZ214">
        <v>16.7</v>
      </c>
      <c r="BA214">
        <v>10.6</v>
      </c>
      <c r="BB214">
        <v>2.9</v>
      </c>
      <c r="BC214">
        <v>82</v>
      </c>
      <c r="BD214">
        <v>13.7</v>
      </c>
      <c r="BE214">
        <v>6</v>
      </c>
      <c r="BF214">
        <v>38.4</v>
      </c>
      <c r="BG214">
        <v>5.3</v>
      </c>
      <c r="BH214">
        <v>2.7</v>
      </c>
      <c r="BI214">
        <v>1.3</v>
      </c>
    </row>
    <row r="215" spans="1:61" x14ac:dyDescent="0.2">
      <c r="A215">
        <v>244</v>
      </c>
      <c r="B215">
        <v>6001438300</v>
      </c>
      <c r="C215">
        <v>0.33050099999999999</v>
      </c>
      <c r="D215">
        <v>2.2608999999999999</v>
      </c>
      <c r="E215">
        <v>2.1911</v>
      </c>
      <c r="F215">
        <v>1.4844999999999999</v>
      </c>
      <c r="G215">
        <v>2.4331999999999998</v>
      </c>
      <c r="H215">
        <v>8.3697999999999997</v>
      </c>
      <c r="I215">
        <v>11.6</v>
      </c>
      <c r="J215">
        <v>10.8</v>
      </c>
      <c r="K215">
        <v>12.4</v>
      </c>
      <c r="L215">
        <v>3731</v>
      </c>
      <c r="M215">
        <v>37.628224090000003</v>
      </c>
      <c r="N215">
        <v>-122.088523</v>
      </c>
      <c r="O215">
        <v>28.337650479192401</v>
      </c>
      <c r="P215">
        <v>3.2532389000000002E-2</v>
      </c>
      <c r="Q215">
        <v>8.6979437700000002</v>
      </c>
      <c r="R215">
        <v>35.738255700000003</v>
      </c>
      <c r="S215" s="1">
        <v>58.5145737806127</v>
      </c>
      <c r="T215">
        <v>0</v>
      </c>
      <c r="U215">
        <v>624.9506652</v>
      </c>
      <c r="V215">
        <v>1763.82</v>
      </c>
      <c r="W215">
        <v>0.25</v>
      </c>
      <c r="X215">
        <v>11.5</v>
      </c>
      <c r="Y215">
        <v>0</v>
      </c>
      <c r="Z215">
        <v>0</v>
      </c>
      <c r="AA215">
        <v>0</v>
      </c>
      <c r="AB215">
        <v>29.980159505855202</v>
      </c>
      <c r="AC215">
        <v>4102</v>
      </c>
      <c r="AD215">
        <v>895</v>
      </c>
      <c r="AE215">
        <v>890</v>
      </c>
      <c r="AF215">
        <v>355</v>
      </c>
      <c r="AG215">
        <v>206</v>
      </c>
      <c r="AH215">
        <v>21105</v>
      </c>
      <c r="AI215">
        <v>584</v>
      </c>
      <c r="AJ215">
        <v>564</v>
      </c>
      <c r="AK215">
        <v>900</v>
      </c>
      <c r="AL215">
        <v>385</v>
      </c>
      <c r="AM215">
        <v>121</v>
      </c>
      <c r="AN215">
        <v>3840</v>
      </c>
      <c r="AO215">
        <v>391</v>
      </c>
      <c r="AP215">
        <v>6</v>
      </c>
      <c r="AQ215">
        <v>0</v>
      </c>
      <c r="AR215">
        <v>195</v>
      </c>
      <c r="AS215">
        <v>50</v>
      </c>
      <c r="AT215">
        <v>70</v>
      </c>
      <c r="AU215">
        <v>8.6999999999999993</v>
      </c>
      <c r="AV215">
        <v>9.4</v>
      </c>
      <c r="AW215">
        <v>21105</v>
      </c>
      <c r="AX215">
        <v>21.8</v>
      </c>
      <c r="AY215">
        <v>13.7</v>
      </c>
      <c r="AZ215">
        <v>21.9</v>
      </c>
      <c r="BA215">
        <v>9.4</v>
      </c>
      <c r="BB215">
        <v>13.6</v>
      </c>
      <c r="BC215">
        <v>93.6</v>
      </c>
      <c r="BD215">
        <v>9.9</v>
      </c>
      <c r="BE215">
        <v>0.7</v>
      </c>
      <c r="BF215">
        <v>0</v>
      </c>
      <c r="BG215">
        <v>21.9</v>
      </c>
      <c r="BH215">
        <v>5.6</v>
      </c>
      <c r="BI215">
        <v>1.7</v>
      </c>
    </row>
    <row r="216" spans="1:61" x14ac:dyDescent="0.2">
      <c r="A216">
        <v>245</v>
      </c>
      <c r="B216">
        <v>6001438400</v>
      </c>
      <c r="C216">
        <v>0.66552020000000001</v>
      </c>
      <c r="D216">
        <v>1.3439000000000001</v>
      </c>
      <c r="E216">
        <v>2.0928</v>
      </c>
      <c r="F216">
        <v>1.4060999999999999</v>
      </c>
      <c r="G216">
        <v>2.7738999999999998</v>
      </c>
      <c r="H216">
        <v>7.6166999999999998</v>
      </c>
      <c r="I216">
        <v>10.7</v>
      </c>
      <c r="J216">
        <v>9.8000000000000007</v>
      </c>
      <c r="K216">
        <v>11.6</v>
      </c>
      <c r="L216">
        <v>2331</v>
      </c>
      <c r="M216">
        <v>37.618451149999999</v>
      </c>
      <c r="N216">
        <v>-122.08260420000001</v>
      </c>
      <c r="O216">
        <v>30.996238088657002</v>
      </c>
      <c r="P216">
        <v>3.2532389000000002E-2</v>
      </c>
      <c r="Q216">
        <v>8.6979437700000002</v>
      </c>
      <c r="R216">
        <v>33.092534139999998</v>
      </c>
      <c r="S216" s="1">
        <v>58.539542575852998</v>
      </c>
      <c r="T216">
        <v>0</v>
      </c>
      <c r="U216">
        <v>484.76035760000002</v>
      </c>
      <c r="V216">
        <v>1738.72</v>
      </c>
      <c r="W216">
        <v>4.5</v>
      </c>
      <c r="X216">
        <v>9.1</v>
      </c>
      <c r="Y216">
        <v>0.1</v>
      </c>
      <c r="Z216">
        <v>1</v>
      </c>
      <c r="AA216">
        <v>1.25</v>
      </c>
      <c r="AB216">
        <v>37.789771664423</v>
      </c>
      <c r="AC216">
        <v>2509</v>
      </c>
      <c r="AD216">
        <v>719</v>
      </c>
      <c r="AE216">
        <v>693</v>
      </c>
      <c r="AF216">
        <v>125</v>
      </c>
      <c r="AG216">
        <v>52</v>
      </c>
      <c r="AH216">
        <v>27087</v>
      </c>
      <c r="AI216">
        <v>311</v>
      </c>
      <c r="AJ216">
        <v>325</v>
      </c>
      <c r="AK216">
        <v>543</v>
      </c>
      <c r="AL216">
        <v>299</v>
      </c>
      <c r="AM216">
        <v>54</v>
      </c>
      <c r="AN216">
        <v>2058</v>
      </c>
      <c r="AO216">
        <v>303</v>
      </c>
      <c r="AP216">
        <v>23</v>
      </c>
      <c r="AQ216">
        <v>125</v>
      </c>
      <c r="AR216">
        <v>75</v>
      </c>
      <c r="AS216">
        <v>18</v>
      </c>
      <c r="AT216">
        <v>11</v>
      </c>
      <c r="AU216">
        <v>5</v>
      </c>
      <c r="AV216">
        <v>4</v>
      </c>
      <c r="AW216">
        <v>27087</v>
      </c>
      <c r="AX216">
        <v>18.2</v>
      </c>
      <c r="AY216">
        <v>13</v>
      </c>
      <c r="AZ216">
        <v>21.6</v>
      </c>
      <c r="BA216">
        <v>11.9</v>
      </c>
      <c r="BB216">
        <v>7.8</v>
      </c>
      <c r="BC216">
        <v>82</v>
      </c>
      <c r="BD216">
        <v>12.6</v>
      </c>
      <c r="BE216">
        <v>3.2</v>
      </c>
      <c r="BF216">
        <v>17.399999999999999</v>
      </c>
      <c r="BG216">
        <v>10.8</v>
      </c>
      <c r="BH216">
        <v>2.6</v>
      </c>
      <c r="BI216">
        <v>0.4</v>
      </c>
    </row>
    <row r="217" spans="1:61" x14ac:dyDescent="0.2">
      <c r="A217">
        <v>246</v>
      </c>
      <c r="B217">
        <v>6001440100</v>
      </c>
      <c r="C217">
        <v>10.6866798</v>
      </c>
      <c r="D217">
        <v>1.6748000000000001</v>
      </c>
      <c r="E217">
        <v>2.1484000000000001</v>
      </c>
      <c r="F217">
        <v>0.96640000000000004</v>
      </c>
      <c r="G217">
        <v>2.8132000000000001</v>
      </c>
      <c r="H217">
        <v>7.6028000000000002</v>
      </c>
      <c r="I217">
        <v>10.4</v>
      </c>
      <c r="J217">
        <v>9.1999999999999993</v>
      </c>
      <c r="K217">
        <v>11.7</v>
      </c>
      <c r="L217">
        <v>2261</v>
      </c>
      <c r="M217">
        <v>37.61443877</v>
      </c>
      <c r="N217">
        <v>-121.98182869999999</v>
      </c>
      <c r="O217">
        <v>19.731803234939701</v>
      </c>
      <c r="P217">
        <v>3.5257981000000001E-2</v>
      </c>
      <c r="Q217">
        <v>8.6979437700000002</v>
      </c>
      <c r="R217">
        <v>6.4602713490000001</v>
      </c>
      <c r="S217" s="1">
        <v>259.54525700471902</v>
      </c>
      <c r="T217">
        <v>1.3180097999999999E-2</v>
      </c>
      <c r="U217">
        <v>219.73673339999999</v>
      </c>
      <c r="V217">
        <v>529.36</v>
      </c>
      <c r="W217">
        <v>10.5</v>
      </c>
      <c r="X217">
        <v>13.75</v>
      </c>
      <c r="Y217">
        <v>0</v>
      </c>
      <c r="Z217">
        <v>1</v>
      </c>
      <c r="AA217">
        <v>0.2</v>
      </c>
      <c r="AB217">
        <v>26.178034231437799</v>
      </c>
      <c r="AC217">
        <v>2363</v>
      </c>
      <c r="AD217">
        <v>1139</v>
      </c>
      <c r="AE217">
        <v>1002</v>
      </c>
      <c r="AF217">
        <v>256</v>
      </c>
      <c r="AG217">
        <v>101</v>
      </c>
      <c r="AH217">
        <v>34696</v>
      </c>
      <c r="AI217">
        <v>182</v>
      </c>
      <c r="AJ217">
        <v>672</v>
      </c>
      <c r="AK217">
        <v>315</v>
      </c>
      <c r="AL217">
        <v>332</v>
      </c>
      <c r="AM217">
        <v>50</v>
      </c>
      <c r="AN217">
        <v>1472</v>
      </c>
      <c r="AO217">
        <v>133</v>
      </c>
      <c r="AP217">
        <v>564</v>
      </c>
      <c r="AQ217">
        <v>0</v>
      </c>
      <c r="AR217">
        <v>9</v>
      </c>
      <c r="AS217">
        <v>173</v>
      </c>
      <c r="AT217">
        <v>60</v>
      </c>
      <c r="AU217">
        <v>11.1</v>
      </c>
      <c r="AV217">
        <v>8.3000000000000007</v>
      </c>
      <c r="AW217">
        <v>34696</v>
      </c>
      <c r="AX217">
        <v>9.8000000000000007</v>
      </c>
      <c r="AY217">
        <v>28.4</v>
      </c>
      <c r="AZ217">
        <v>13.3</v>
      </c>
      <c r="BA217">
        <v>14.4</v>
      </c>
      <c r="BB217">
        <v>5</v>
      </c>
      <c r="BC217">
        <v>62.3</v>
      </c>
      <c r="BD217">
        <v>5.9</v>
      </c>
      <c r="BE217">
        <v>49.5</v>
      </c>
      <c r="BF217">
        <v>0</v>
      </c>
      <c r="BG217">
        <v>0.9</v>
      </c>
      <c r="BH217">
        <v>17.3</v>
      </c>
      <c r="BI217">
        <v>2.5</v>
      </c>
    </row>
    <row r="218" spans="1:61" x14ac:dyDescent="0.2">
      <c r="A218">
        <v>247</v>
      </c>
      <c r="B218">
        <v>6001440200</v>
      </c>
      <c r="C218">
        <v>0.44821650000000002</v>
      </c>
      <c r="D218">
        <v>2.0106999999999999</v>
      </c>
      <c r="E218">
        <v>1.7865</v>
      </c>
      <c r="F218">
        <v>1.5125999999999999</v>
      </c>
      <c r="G218">
        <v>2.1922999999999999</v>
      </c>
      <c r="H218">
        <v>7.5021000000000004</v>
      </c>
      <c r="I218">
        <v>12.6</v>
      </c>
      <c r="J218">
        <v>11.4</v>
      </c>
      <c r="K218">
        <v>13.8</v>
      </c>
      <c r="L218">
        <v>5989</v>
      </c>
      <c r="M218">
        <v>37.600367730000002</v>
      </c>
      <c r="N218">
        <v>-122.02252059999999</v>
      </c>
      <c r="O218">
        <v>26.648362221495301</v>
      </c>
      <c r="P218">
        <v>3.5257981000000001E-2</v>
      </c>
      <c r="Q218">
        <v>8.6979437700000002</v>
      </c>
      <c r="R218">
        <v>13.23</v>
      </c>
      <c r="S218" s="1">
        <v>153.02901349061901</v>
      </c>
      <c r="T218">
        <v>0</v>
      </c>
      <c r="U218">
        <v>352.23218350000002</v>
      </c>
      <c r="V218">
        <v>647.57000000000005</v>
      </c>
      <c r="W218">
        <v>7.85</v>
      </c>
      <c r="X218">
        <v>70</v>
      </c>
      <c r="Y218">
        <v>8.5000000000000006E-2</v>
      </c>
      <c r="Z218">
        <v>0</v>
      </c>
      <c r="AA218">
        <v>6.2</v>
      </c>
      <c r="AB218">
        <v>35.217893936301898</v>
      </c>
      <c r="AC218">
        <v>6265</v>
      </c>
      <c r="AD218">
        <v>1509</v>
      </c>
      <c r="AE218">
        <v>1503</v>
      </c>
      <c r="AF218">
        <v>711</v>
      </c>
      <c r="AG218">
        <v>137</v>
      </c>
      <c r="AH218">
        <v>19903</v>
      </c>
      <c r="AI218">
        <v>932</v>
      </c>
      <c r="AJ218">
        <v>482</v>
      </c>
      <c r="AK218">
        <v>1682</v>
      </c>
      <c r="AL218">
        <v>560</v>
      </c>
      <c r="AM218">
        <v>133</v>
      </c>
      <c r="AN218">
        <v>5824</v>
      </c>
      <c r="AO218">
        <v>645</v>
      </c>
      <c r="AP218">
        <v>31</v>
      </c>
      <c r="AQ218">
        <v>0</v>
      </c>
      <c r="AR218">
        <v>287</v>
      </c>
      <c r="AS218">
        <v>67</v>
      </c>
      <c r="AT218">
        <v>33</v>
      </c>
      <c r="AU218">
        <v>11.5</v>
      </c>
      <c r="AV218">
        <v>4.7</v>
      </c>
      <c r="AW218">
        <v>19903</v>
      </c>
      <c r="AX218">
        <v>24.7</v>
      </c>
      <c r="AY218">
        <v>7.7</v>
      </c>
      <c r="AZ218">
        <v>26.8</v>
      </c>
      <c r="BA218">
        <v>8.9</v>
      </c>
      <c r="BB218">
        <v>8.8000000000000007</v>
      </c>
      <c r="BC218">
        <v>93</v>
      </c>
      <c r="BD218">
        <v>11.3</v>
      </c>
      <c r="BE218">
        <v>2.1</v>
      </c>
      <c r="BF218">
        <v>0</v>
      </c>
      <c r="BG218">
        <v>19.100000000000001</v>
      </c>
      <c r="BH218">
        <v>4.5</v>
      </c>
      <c r="BI218">
        <v>0.5</v>
      </c>
    </row>
    <row r="219" spans="1:61" x14ac:dyDescent="0.2">
      <c r="A219">
        <v>248</v>
      </c>
      <c r="B219">
        <v>6001440301</v>
      </c>
      <c r="C219">
        <v>1.6548745</v>
      </c>
      <c r="D219">
        <v>1.4717</v>
      </c>
      <c r="E219">
        <v>1.2032</v>
      </c>
      <c r="F219">
        <v>1.3046</v>
      </c>
      <c r="G219">
        <v>3.4459</v>
      </c>
      <c r="H219">
        <v>7.4253999999999998</v>
      </c>
      <c r="I219">
        <v>10.3</v>
      </c>
      <c r="J219">
        <v>9.6</v>
      </c>
      <c r="K219">
        <v>11.1</v>
      </c>
      <c r="L219">
        <v>7312</v>
      </c>
      <c r="M219">
        <v>37.60118645</v>
      </c>
      <c r="N219">
        <v>-122.0427541</v>
      </c>
      <c r="O219">
        <v>39.676974320492199</v>
      </c>
      <c r="P219">
        <v>3.5257981000000001E-2</v>
      </c>
      <c r="Q219">
        <v>8.6979437700000002</v>
      </c>
      <c r="R219">
        <v>31.99275149</v>
      </c>
      <c r="S219" s="1">
        <v>160.38772317337899</v>
      </c>
      <c r="T219">
        <v>0</v>
      </c>
      <c r="U219">
        <v>712.20384290000004</v>
      </c>
      <c r="V219">
        <v>1105.58</v>
      </c>
      <c r="W219">
        <v>15</v>
      </c>
      <c r="X219">
        <v>77.75</v>
      </c>
      <c r="Y219">
        <v>2.81</v>
      </c>
      <c r="Z219">
        <v>2</v>
      </c>
      <c r="AA219">
        <v>21.75</v>
      </c>
      <c r="AB219">
        <v>52.312446637472</v>
      </c>
      <c r="AC219">
        <v>6987</v>
      </c>
      <c r="AD219">
        <v>2170</v>
      </c>
      <c r="AE219">
        <v>2081</v>
      </c>
      <c r="AF219">
        <v>905</v>
      </c>
      <c r="AG219">
        <v>174</v>
      </c>
      <c r="AH219">
        <v>30918</v>
      </c>
      <c r="AI219">
        <v>458</v>
      </c>
      <c r="AJ219">
        <v>839</v>
      </c>
      <c r="AK219">
        <v>1333</v>
      </c>
      <c r="AL219">
        <v>617</v>
      </c>
      <c r="AM219">
        <v>46</v>
      </c>
      <c r="AN219">
        <v>5419</v>
      </c>
      <c r="AO219">
        <v>716</v>
      </c>
      <c r="AP219">
        <v>306</v>
      </c>
      <c r="AQ219">
        <v>376</v>
      </c>
      <c r="AR219">
        <v>147</v>
      </c>
      <c r="AS219">
        <v>114</v>
      </c>
      <c r="AT219">
        <v>108</v>
      </c>
      <c r="AU219">
        <v>13</v>
      </c>
      <c r="AV219">
        <v>4.9000000000000004</v>
      </c>
      <c r="AW219">
        <v>30918</v>
      </c>
      <c r="AX219">
        <v>9.4</v>
      </c>
      <c r="AY219">
        <v>12</v>
      </c>
      <c r="AZ219">
        <v>19.100000000000001</v>
      </c>
      <c r="BA219">
        <v>8.9</v>
      </c>
      <c r="BB219">
        <v>2.2000000000000002</v>
      </c>
      <c r="BC219">
        <v>77.599999999999994</v>
      </c>
      <c r="BD219">
        <v>10.8</v>
      </c>
      <c r="BE219">
        <v>14.1</v>
      </c>
      <c r="BF219">
        <v>17.3</v>
      </c>
      <c r="BG219">
        <v>7.1</v>
      </c>
      <c r="BH219">
        <v>5.5</v>
      </c>
      <c r="BI219">
        <v>1.5</v>
      </c>
    </row>
    <row r="220" spans="1:61" x14ac:dyDescent="0.2">
      <c r="A220">
        <v>249</v>
      </c>
      <c r="B220">
        <v>6001440304</v>
      </c>
      <c r="C220">
        <v>0.37759500000000001</v>
      </c>
      <c r="D220">
        <v>1.6411</v>
      </c>
      <c r="E220">
        <v>1.6917</v>
      </c>
      <c r="F220">
        <v>1.5933999999999999</v>
      </c>
      <c r="G220">
        <v>2.3027000000000002</v>
      </c>
      <c r="H220">
        <v>7.2289000000000003</v>
      </c>
      <c r="I220">
        <v>9.8000000000000007</v>
      </c>
      <c r="J220">
        <v>8.8000000000000007</v>
      </c>
      <c r="K220">
        <v>10.8</v>
      </c>
      <c r="L220">
        <v>4674</v>
      </c>
      <c r="M220">
        <v>37.586873089999997</v>
      </c>
      <c r="N220">
        <v>-122.0766117</v>
      </c>
      <c r="O220">
        <v>19.8065303597647</v>
      </c>
      <c r="P220">
        <v>3.2532389000000002E-2</v>
      </c>
      <c r="Q220">
        <v>8.6979437700000002</v>
      </c>
      <c r="R220">
        <v>37.26</v>
      </c>
      <c r="S220" s="1">
        <v>83.532000503433096</v>
      </c>
      <c r="T220">
        <v>0</v>
      </c>
      <c r="U220">
        <v>294.69633399999998</v>
      </c>
      <c r="V220">
        <v>364.09</v>
      </c>
      <c r="W220">
        <v>0.3</v>
      </c>
      <c r="X220">
        <v>4.2</v>
      </c>
      <c r="Y220">
        <v>0</v>
      </c>
      <c r="Z220">
        <v>1</v>
      </c>
      <c r="AA220">
        <v>1.5</v>
      </c>
      <c r="AB220">
        <v>24.828980384861801</v>
      </c>
      <c r="AC220">
        <v>4964</v>
      </c>
      <c r="AD220">
        <v>1312</v>
      </c>
      <c r="AE220">
        <v>1268</v>
      </c>
      <c r="AF220">
        <v>284</v>
      </c>
      <c r="AG220">
        <v>173</v>
      </c>
      <c r="AH220">
        <v>28584</v>
      </c>
      <c r="AI220">
        <v>641</v>
      </c>
      <c r="AJ220">
        <v>704</v>
      </c>
      <c r="AK220">
        <v>1205</v>
      </c>
      <c r="AL220">
        <v>320</v>
      </c>
      <c r="AM220">
        <v>82</v>
      </c>
      <c r="AN220">
        <v>4584</v>
      </c>
      <c r="AO220">
        <v>692</v>
      </c>
      <c r="AP220">
        <v>129</v>
      </c>
      <c r="AQ220">
        <v>0</v>
      </c>
      <c r="AR220">
        <v>178</v>
      </c>
      <c r="AS220">
        <v>45</v>
      </c>
      <c r="AT220">
        <v>33</v>
      </c>
      <c r="AU220">
        <v>5.7</v>
      </c>
      <c r="AV220">
        <v>7</v>
      </c>
      <c r="AW220">
        <v>28584</v>
      </c>
      <c r="AX220">
        <v>18.899999999999999</v>
      </c>
      <c r="AY220">
        <v>14.2</v>
      </c>
      <c r="AZ220">
        <v>24.3</v>
      </c>
      <c r="BA220">
        <v>6.5</v>
      </c>
      <c r="BB220">
        <v>6.5</v>
      </c>
      <c r="BC220">
        <v>92.3</v>
      </c>
      <c r="BD220">
        <v>14.9</v>
      </c>
      <c r="BE220">
        <v>9.8000000000000007</v>
      </c>
      <c r="BF220">
        <v>0</v>
      </c>
      <c r="BG220">
        <v>14</v>
      </c>
      <c r="BH220">
        <v>3.5</v>
      </c>
      <c r="BI220">
        <v>0.7</v>
      </c>
    </row>
    <row r="221" spans="1:61" x14ac:dyDescent="0.2">
      <c r="A221">
        <v>250</v>
      </c>
      <c r="B221">
        <v>6001440305</v>
      </c>
      <c r="C221">
        <v>0.35850300000000002</v>
      </c>
      <c r="D221">
        <v>1.3647</v>
      </c>
      <c r="E221">
        <v>1.6027</v>
      </c>
      <c r="F221">
        <v>1.2498</v>
      </c>
      <c r="G221">
        <v>2.8815</v>
      </c>
      <c r="H221">
        <v>7.0987</v>
      </c>
      <c r="I221">
        <v>9.6999999999999993</v>
      </c>
      <c r="J221">
        <v>8.9</v>
      </c>
      <c r="K221">
        <v>10.4</v>
      </c>
      <c r="L221">
        <v>3883</v>
      </c>
      <c r="M221">
        <v>37.577380650000002</v>
      </c>
      <c r="N221">
        <v>-122.0746718</v>
      </c>
      <c r="O221">
        <v>16.525572085795002</v>
      </c>
      <c r="P221">
        <v>3.2532389000000002E-2</v>
      </c>
      <c r="Q221">
        <v>8.6979437700000002</v>
      </c>
      <c r="R221">
        <v>33.360988769999999</v>
      </c>
      <c r="S221" s="1">
        <v>83.532000503433096</v>
      </c>
      <c r="T221">
        <v>0</v>
      </c>
      <c r="U221">
        <v>227.2251693</v>
      </c>
      <c r="V221">
        <v>390.03</v>
      </c>
      <c r="W221">
        <v>0</v>
      </c>
      <c r="X221">
        <v>0</v>
      </c>
      <c r="Y221">
        <v>0</v>
      </c>
      <c r="Z221">
        <v>1</v>
      </c>
      <c r="AA221">
        <v>0.7</v>
      </c>
      <c r="AB221">
        <v>21.2489236351004</v>
      </c>
      <c r="AC221">
        <v>4147</v>
      </c>
      <c r="AD221">
        <v>1032</v>
      </c>
      <c r="AE221">
        <v>971</v>
      </c>
      <c r="AF221">
        <v>251</v>
      </c>
      <c r="AG221">
        <v>150</v>
      </c>
      <c r="AH221">
        <v>31616</v>
      </c>
      <c r="AI221">
        <v>260</v>
      </c>
      <c r="AJ221">
        <v>820</v>
      </c>
      <c r="AK221">
        <v>735</v>
      </c>
      <c r="AL221">
        <v>410</v>
      </c>
      <c r="AM221">
        <v>20</v>
      </c>
      <c r="AN221">
        <v>3538</v>
      </c>
      <c r="AO221">
        <v>267</v>
      </c>
      <c r="AP221">
        <v>20</v>
      </c>
      <c r="AQ221">
        <v>5</v>
      </c>
      <c r="AR221">
        <v>96</v>
      </c>
      <c r="AS221">
        <v>49</v>
      </c>
      <c r="AT221">
        <v>118</v>
      </c>
      <c r="AU221">
        <v>6.1</v>
      </c>
      <c r="AV221">
        <v>7.3</v>
      </c>
      <c r="AW221">
        <v>31616</v>
      </c>
      <c r="AX221">
        <v>8.5</v>
      </c>
      <c r="AY221">
        <v>19.8</v>
      </c>
      <c r="AZ221">
        <v>17.7</v>
      </c>
      <c r="BA221">
        <v>9.9</v>
      </c>
      <c r="BB221">
        <v>2.1</v>
      </c>
      <c r="BC221">
        <v>85.3</v>
      </c>
      <c r="BD221">
        <v>6.8</v>
      </c>
      <c r="BE221">
        <v>1.9</v>
      </c>
      <c r="BF221">
        <v>0.5</v>
      </c>
      <c r="BG221">
        <v>9.9</v>
      </c>
      <c r="BH221">
        <v>5</v>
      </c>
      <c r="BI221">
        <v>2.8</v>
      </c>
    </row>
    <row r="222" spans="1:61" x14ac:dyDescent="0.2">
      <c r="A222">
        <v>251</v>
      </c>
      <c r="B222">
        <v>6001440306</v>
      </c>
      <c r="C222">
        <v>0.26057249999999998</v>
      </c>
      <c r="D222">
        <v>2.3454999999999999</v>
      </c>
      <c r="E222">
        <v>1.7978000000000001</v>
      </c>
      <c r="F222">
        <v>1.4718</v>
      </c>
      <c r="G222">
        <v>2.37</v>
      </c>
      <c r="H222">
        <v>7.9851000000000001</v>
      </c>
      <c r="I222">
        <v>9.1999999999999993</v>
      </c>
      <c r="J222">
        <v>8.4</v>
      </c>
      <c r="K222">
        <v>10.199999999999999</v>
      </c>
      <c r="L222">
        <v>3841</v>
      </c>
      <c r="M222">
        <v>37.584985850000002</v>
      </c>
      <c r="N222">
        <v>-122.0683607</v>
      </c>
      <c r="O222">
        <v>21.266865901857301</v>
      </c>
      <c r="P222">
        <v>3.5257981000000001E-2</v>
      </c>
      <c r="Q222">
        <v>8.6979437700000002</v>
      </c>
      <c r="R222">
        <v>37.26</v>
      </c>
      <c r="S222" s="1">
        <v>83.532000503433096</v>
      </c>
      <c r="T222">
        <v>0</v>
      </c>
      <c r="U222">
        <v>257.57970690000002</v>
      </c>
      <c r="V222">
        <v>403.47</v>
      </c>
      <c r="W222">
        <v>0</v>
      </c>
      <c r="X222">
        <v>2</v>
      </c>
      <c r="Y222">
        <v>0</v>
      </c>
      <c r="Z222">
        <v>2</v>
      </c>
      <c r="AA222">
        <v>0.2</v>
      </c>
      <c r="AB222">
        <v>23.271147149857399</v>
      </c>
      <c r="AC222">
        <v>4131</v>
      </c>
      <c r="AD222">
        <v>1055</v>
      </c>
      <c r="AE222">
        <v>1032</v>
      </c>
      <c r="AF222">
        <v>681</v>
      </c>
      <c r="AG222">
        <v>206</v>
      </c>
      <c r="AH222">
        <v>24945</v>
      </c>
      <c r="AI222">
        <v>380</v>
      </c>
      <c r="AJ222">
        <v>534</v>
      </c>
      <c r="AK222">
        <v>979</v>
      </c>
      <c r="AL222">
        <v>227</v>
      </c>
      <c r="AM222">
        <v>114</v>
      </c>
      <c r="AN222">
        <v>3614</v>
      </c>
      <c r="AO222">
        <v>490</v>
      </c>
      <c r="AP222">
        <v>28</v>
      </c>
      <c r="AQ222">
        <v>0</v>
      </c>
      <c r="AR222">
        <v>171</v>
      </c>
      <c r="AS222">
        <v>49</v>
      </c>
      <c r="AT222">
        <v>54</v>
      </c>
      <c r="AU222">
        <v>16.5</v>
      </c>
      <c r="AV222">
        <v>10.3</v>
      </c>
      <c r="AW222">
        <v>24945</v>
      </c>
      <c r="AX222">
        <v>13.5</v>
      </c>
      <c r="AY222">
        <v>12.9</v>
      </c>
      <c r="AZ222">
        <v>23.7</v>
      </c>
      <c r="BA222">
        <v>5.5</v>
      </c>
      <c r="BB222">
        <v>11</v>
      </c>
      <c r="BC222">
        <v>87.5</v>
      </c>
      <c r="BD222">
        <v>12.5</v>
      </c>
      <c r="BE222">
        <v>2.7</v>
      </c>
      <c r="BF222">
        <v>0</v>
      </c>
      <c r="BG222">
        <v>16.600000000000001</v>
      </c>
      <c r="BH222">
        <v>4.7</v>
      </c>
      <c r="BI222">
        <v>1.3</v>
      </c>
    </row>
    <row r="223" spans="1:61" x14ac:dyDescent="0.2">
      <c r="A223">
        <v>252</v>
      </c>
      <c r="B223">
        <v>6001440307</v>
      </c>
      <c r="C223">
        <v>0.54281889999999999</v>
      </c>
      <c r="D223">
        <v>1.7897000000000001</v>
      </c>
      <c r="E223">
        <v>2.2543000000000002</v>
      </c>
      <c r="F223">
        <v>1.2786999999999999</v>
      </c>
      <c r="G223">
        <v>3.3656999999999999</v>
      </c>
      <c r="H223">
        <v>8.6883999999999997</v>
      </c>
      <c r="I223">
        <v>12</v>
      </c>
      <c r="J223">
        <v>11</v>
      </c>
      <c r="K223">
        <v>13</v>
      </c>
      <c r="L223">
        <v>4219</v>
      </c>
      <c r="M223">
        <v>37.591141880000002</v>
      </c>
      <c r="N223">
        <v>-122.0486871</v>
      </c>
      <c r="O223">
        <v>27.710265661308899</v>
      </c>
      <c r="P223">
        <v>3.5257981000000001E-2</v>
      </c>
      <c r="Q223">
        <v>8.6979437700000002</v>
      </c>
      <c r="R223">
        <v>36.904839850000002</v>
      </c>
      <c r="S223" s="1">
        <v>83.532000503433096</v>
      </c>
      <c r="T223">
        <v>0</v>
      </c>
      <c r="U223">
        <v>306.16159019999998</v>
      </c>
      <c r="V223">
        <v>2092.91</v>
      </c>
      <c r="W223">
        <v>3.5</v>
      </c>
      <c r="X223">
        <v>30.5</v>
      </c>
      <c r="Y223">
        <v>0.01</v>
      </c>
      <c r="Z223">
        <v>2</v>
      </c>
      <c r="AA223">
        <v>1.75</v>
      </c>
      <c r="AB223">
        <v>39.774469984965002</v>
      </c>
      <c r="AC223">
        <v>4277</v>
      </c>
      <c r="AD223">
        <v>1634</v>
      </c>
      <c r="AE223">
        <v>1492</v>
      </c>
      <c r="AF223">
        <v>433</v>
      </c>
      <c r="AG223">
        <v>146</v>
      </c>
      <c r="AH223">
        <v>26046</v>
      </c>
      <c r="AI223">
        <v>323</v>
      </c>
      <c r="AJ223">
        <v>1140</v>
      </c>
      <c r="AK223">
        <v>664</v>
      </c>
      <c r="AL223">
        <v>662</v>
      </c>
      <c r="AM223">
        <v>82</v>
      </c>
      <c r="AN223">
        <v>3303</v>
      </c>
      <c r="AO223">
        <v>411</v>
      </c>
      <c r="AP223">
        <v>124</v>
      </c>
      <c r="AQ223">
        <v>485</v>
      </c>
      <c r="AR223">
        <v>76</v>
      </c>
      <c r="AS223">
        <v>100</v>
      </c>
      <c r="AT223">
        <v>90</v>
      </c>
      <c r="AU223">
        <v>10.199999999999999</v>
      </c>
      <c r="AV223">
        <v>7.8</v>
      </c>
      <c r="AW223">
        <v>26046</v>
      </c>
      <c r="AX223">
        <v>9.9</v>
      </c>
      <c r="AY223">
        <v>26.7</v>
      </c>
      <c r="AZ223">
        <v>15.5</v>
      </c>
      <c r="BA223">
        <v>15.6</v>
      </c>
      <c r="BB223">
        <v>5.5</v>
      </c>
      <c r="BC223">
        <v>77.2</v>
      </c>
      <c r="BD223">
        <v>10</v>
      </c>
      <c r="BE223">
        <v>7.6</v>
      </c>
      <c r="BF223">
        <v>29.7</v>
      </c>
      <c r="BG223">
        <v>5.0999999999999996</v>
      </c>
      <c r="BH223">
        <v>6.7</v>
      </c>
      <c r="BI223">
        <v>2.1</v>
      </c>
    </row>
    <row r="224" spans="1:61" x14ac:dyDescent="0.2">
      <c r="A224">
        <v>253</v>
      </c>
      <c r="B224">
        <v>6001440308</v>
      </c>
      <c r="C224">
        <v>0.70973620000000004</v>
      </c>
      <c r="D224">
        <v>1.1469</v>
      </c>
      <c r="E224">
        <v>1.6586000000000001</v>
      </c>
      <c r="F224">
        <v>1.3322000000000001</v>
      </c>
      <c r="G224">
        <v>2.9190999999999998</v>
      </c>
      <c r="H224">
        <v>7.0568</v>
      </c>
      <c r="I224">
        <v>9.6999999999999993</v>
      </c>
      <c r="J224">
        <v>8.9</v>
      </c>
      <c r="K224">
        <v>10.5</v>
      </c>
      <c r="L224">
        <v>5883</v>
      </c>
      <c r="M224">
        <v>37.589344079999996</v>
      </c>
      <c r="N224">
        <v>-122.0278186</v>
      </c>
      <c r="O224">
        <v>27.731161122711001</v>
      </c>
      <c r="P224">
        <v>3.5257981000000001E-2</v>
      </c>
      <c r="Q224">
        <v>8.6979437700000002</v>
      </c>
      <c r="R224">
        <v>13.562747590000001</v>
      </c>
      <c r="S224" s="1">
        <v>83.532000503433096</v>
      </c>
      <c r="T224">
        <v>0</v>
      </c>
      <c r="U224">
        <v>233.42996009999999</v>
      </c>
      <c r="V224">
        <v>579.55999999999995</v>
      </c>
      <c r="W224">
        <v>11.25</v>
      </c>
      <c r="X224">
        <v>67.25</v>
      </c>
      <c r="Y224">
        <v>8.5000000000000006E-2</v>
      </c>
      <c r="Z224">
        <v>2</v>
      </c>
      <c r="AA224">
        <v>11.2</v>
      </c>
      <c r="AB224">
        <v>37.475144979439698</v>
      </c>
      <c r="AC224">
        <v>5988</v>
      </c>
      <c r="AD224">
        <v>2057</v>
      </c>
      <c r="AE224">
        <v>1917</v>
      </c>
      <c r="AF224">
        <v>478</v>
      </c>
      <c r="AG224">
        <v>129</v>
      </c>
      <c r="AH224">
        <v>35806</v>
      </c>
      <c r="AI224">
        <v>474</v>
      </c>
      <c r="AJ224">
        <v>1113</v>
      </c>
      <c r="AK224">
        <v>1201</v>
      </c>
      <c r="AL224">
        <v>522</v>
      </c>
      <c r="AM224">
        <v>74</v>
      </c>
      <c r="AN224">
        <v>5044</v>
      </c>
      <c r="AO224">
        <v>516</v>
      </c>
      <c r="AP224">
        <v>683</v>
      </c>
      <c r="AQ224">
        <v>0</v>
      </c>
      <c r="AR224">
        <v>81</v>
      </c>
      <c r="AS224">
        <v>381</v>
      </c>
      <c r="AT224">
        <v>63</v>
      </c>
      <c r="AU224">
        <v>8</v>
      </c>
      <c r="AV224">
        <v>4.3</v>
      </c>
      <c r="AW224">
        <v>35806</v>
      </c>
      <c r="AX224">
        <v>10.9</v>
      </c>
      <c r="AY224">
        <v>18.600000000000001</v>
      </c>
      <c r="AZ224">
        <v>20.100000000000001</v>
      </c>
      <c r="BA224">
        <v>8.6999999999999993</v>
      </c>
      <c r="BB224">
        <v>3.9</v>
      </c>
      <c r="BC224">
        <v>84.2</v>
      </c>
      <c r="BD224">
        <v>9.1999999999999993</v>
      </c>
      <c r="BE224">
        <v>33.200000000000003</v>
      </c>
      <c r="BF224">
        <v>0</v>
      </c>
      <c r="BG224">
        <v>4.2</v>
      </c>
      <c r="BH224">
        <v>19.899999999999999</v>
      </c>
      <c r="BI224">
        <v>1.1000000000000001</v>
      </c>
    </row>
    <row r="225" spans="1:61" x14ac:dyDescent="0.2">
      <c r="A225">
        <v>254</v>
      </c>
      <c r="B225">
        <v>6001440331</v>
      </c>
      <c r="C225">
        <v>0.71711769999999997</v>
      </c>
      <c r="D225">
        <v>1.8534999999999999</v>
      </c>
      <c r="E225">
        <v>2.3852000000000002</v>
      </c>
      <c r="F225">
        <v>1.3576999999999999</v>
      </c>
      <c r="G225">
        <v>2.0331000000000001</v>
      </c>
      <c r="H225">
        <v>7.6294000000000004</v>
      </c>
      <c r="I225">
        <v>9.6999999999999993</v>
      </c>
      <c r="J225">
        <v>9</v>
      </c>
      <c r="K225">
        <v>10.6</v>
      </c>
      <c r="L225">
        <v>3205</v>
      </c>
      <c r="M225">
        <v>37.598222730000003</v>
      </c>
      <c r="N225">
        <v>-122.083331</v>
      </c>
      <c r="O225">
        <v>26.569512312484601</v>
      </c>
      <c r="P225">
        <v>3.2532389000000002E-2</v>
      </c>
      <c r="Q225">
        <v>8.6979437700000002</v>
      </c>
      <c r="R225">
        <v>19.744550919999998</v>
      </c>
      <c r="S225" s="1">
        <v>82.246113782960606</v>
      </c>
      <c r="T225">
        <v>0</v>
      </c>
      <c r="U225">
        <v>442.12757440000001</v>
      </c>
      <c r="V225">
        <v>472.61</v>
      </c>
      <c r="W225">
        <v>6.5</v>
      </c>
      <c r="X225">
        <v>43</v>
      </c>
      <c r="Y225">
        <v>0.01</v>
      </c>
      <c r="Z225">
        <v>1</v>
      </c>
      <c r="AA225">
        <v>0.2</v>
      </c>
      <c r="AB225">
        <v>29.145589711359499</v>
      </c>
      <c r="AC225">
        <v>3517</v>
      </c>
      <c r="AD225">
        <v>938</v>
      </c>
      <c r="AE225">
        <v>919</v>
      </c>
      <c r="AF225">
        <v>325</v>
      </c>
      <c r="AG225">
        <v>134</v>
      </c>
      <c r="AH225">
        <v>24501</v>
      </c>
      <c r="AI225">
        <v>301</v>
      </c>
      <c r="AJ225">
        <v>470</v>
      </c>
      <c r="AK225">
        <v>859</v>
      </c>
      <c r="AL225">
        <v>384</v>
      </c>
      <c r="AM225">
        <v>103</v>
      </c>
      <c r="AN225">
        <v>3078</v>
      </c>
      <c r="AO225">
        <v>285</v>
      </c>
      <c r="AP225">
        <v>190</v>
      </c>
      <c r="AQ225">
        <v>0</v>
      </c>
      <c r="AR225">
        <v>114</v>
      </c>
      <c r="AS225">
        <v>59</v>
      </c>
      <c r="AT225">
        <v>0</v>
      </c>
      <c r="AU225">
        <v>9.3000000000000007</v>
      </c>
      <c r="AV225">
        <v>7.6</v>
      </c>
      <c r="AW225">
        <v>24501</v>
      </c>
      <c r="AX225">
        <v>12.9</v>
      </c>
      <c r="AY225">
        <v>13.4</v>
      </c>
      <c r="AZ225">
        <v>24.4</v>
      </c>
      <c r="BA225">
        <v>10.9</v>
      </c>
      <c r="BB225">
        <v>11.2</v>
      </c>
      <c r="BC225">
        <v>87.5</v>
      </c>
      <c r="BD225">
        <v>8.6</v>
      </c>
      <c r="BE225">
        <v>20.3</v>
      </c>
      <c r="BF225">
        <v>0</v>
      </c>
      <c r="BG225">
        <v>12.4</v>
      </c>
      <c r="BH225">
        <v>6.4</v>
      </c>
      <c r="BI225">
        <v>0</v>
      </c>
    </row>
    <row r="226" spans="1:61" x14ac:dyDescent="0.2">
      <c r="A226">
        <v>255</v>
      </c>
      <c r="B226">
        <v>6001440332</v>
      </c>
      <c r="C226">
        <v>0.87895730000000005</v>
      </c>
      <c r="D226">
        <v>0.78749999999999998</v>
      </c>
      <c r="E226">
        <v>1.4376</v>
      </c>
      <c r="F226">
        <v>1.4281999999999999</v>
      </c>
      <c r="G226">
        <v>0.25669999999999998</v>
      </c>
      <c r="H226">
        <v>3.9100999999999999</v>
      </c>
      <c r="I226">
        <v>6.5</v>
      </c>
      <c r="J226">
        <v>5.7</v>
      </c>
      <c r="K226">
        <v>7.5</v>
      </c>
      <c r="L226">
        <v>3310</v>
      </c>
      <c r="M226">
        <v>37.581927090000001</v>
      </c>
      <c r="N226">
        <v>-122.0858461</v>
      </c>
      <c r="O226">
        <v>14.376051526849899</v>
      </c>
      <c r="P226">
        <v>3.2532389000000002E-2</v>
      </c>
      <c r="Q226">
        <v>8.6979437700000002</v>
      </c>
      <c r="R226">
        <v>11.18441881</v>
      </c>
      <c r="S226" s="1">
        <v>83.532000503433096</v>
      </c>
      <c r="T226">
        <v>0</v>
      </c>
      <c r="U226">
        <v>305.60685289999998</v>
      </c>
      <c r="V226">
        <v>371.46</v>
      </c>
      <c r="W226">
        <v>0.6</v>
      </c>
      <c r="X226">
        <v>20.5</v>
      </c>
      <c r="Y226">
        <v>0</v>
      </c>
      <c r="Z226">
        <v>1</v>
      </c>
      <c r="AA226">
        <v>3</v>
      </c>
      <c r="AB226">
        <v>24.054350801521899</v>
      </c>
      <c r="AC226">
        <v>3516</v>
      </c>
      <c r="AD226">
        <v>891</v>
      </c>
      <c r="AE226">
        <v>879</v>
      </c>
      <c r="AF226">
        <v>100</v>
      </c>
      <c r="AG226">
        <v>113</v>
      </c>
      <c r="AH226">
        <v>48342</v>
      </c>
      <c r="AI226">
        <v>178</v>
      </c>
      <c r="AJ226">
        <v>448</v>
      </c>
      <c r="AK226">
        <v>769</v>
      </c>
      <c r="AL226">
        <v>259</v>
      </c>
      <c r="AM226">
        <v>45</v>
      </c>
      <c r="AN226">
        <v>3164</v>
      </c>
      <c r="AO226">
        <v>326</v>
      </c>
      <c r="AP226">
        <v>0</v>
      </c>
      <c r="AQ226">
        <v>0</v>
      </c>
      <c r="AR226">
        <v>16</v>
      </c>
      <c r="AS226">
        <v>5</v>
      </c>
      <c r="AT226">
        <v>0</v>
      </c>
      <c r="AU226">
        <v>2.8</v>
      </c>
      <c r="AV226">
        <v>6.1</v>
      </c>
      <c r="AW226">
        <v>48342</v>
      </c>
      <c r="AX226">
        <v>7.1</v>
      </c>
      <c r="AY226">
        <v>12.7</v>
      </c>
      <c r="AZ226">
        <v>21.9</v>
      </c>
      <c r="BA226">
        <v>7.4</v>
      </c>
      <c r="BB226">
        <v>5.0999999999999996</v>
      </c>
      <c r="BC226">
        <v>90</v>
      </c>
      <c r="BD226">
        <v>9.8000000000000007</v>
      </c>
      <c r="BE226">
        <v>0</v>
      </c>
      <c r="BF226">
        <v>0</v>
      </c>
      <c r="BG226">
        <v>1.8</v>
      </c>
      <c r="BH226">
        <v>0.6</v>
      </c>
      <c r="BI226">
        <v>0</v>
      </c>
    </row>
    <row r="227" spans="1:61" x14ac:dyDescent="0.2">
      <c r="A227">
        <v>256</v>
      </c>
      <c r="B227">
        <v>6001440333</v>
      </c>
      <c r="C227">
        <v>0.970194</v>
      </c>
      <c r="D227">
        <v>0.86539999999999995</v>
      </c>
      <c r="E227">
        <v>1.1953</v>
      </c>
      <c r="F227">
        <v>1.3658999999999999</v>
      </c>
      <c r="G227">
        <v>1.4984999999999999</v>
      </c>
      <c r="H227">
        <v>4.9250999999999996</v>
      </c>
      <c r="I227">
        <v>7.9</v>
      </c>
      <c r="J227">
        <v>6.9</v>
      </c>
      <c r="K227">
        <v>8.9</v>
      </c>
      <c r="L227">
        <v>2839</v>
      </c>
      <c r="M227">
        <v>37.605339059999999</v>
      </c>
      <c r="N227">
        <v>-122.073812</v>
      </c>
      <c r="O227">
        <v>28.497930018408798</v>
      </c>
      <c r="P227">
        <v>3.5257981000000001E-2</v>
      </c>
      <c r="Q227">
        <v>8.6979437700000002</v>
      </c>
      <c r="R227">
        <v>37.26</v>
      </c>
      <c r="S227" s="1">
        <v>151.524132303329</v>
      </c>
      <c r="T227">
        <v>0</v>
      </c>
      <c r="U227">
        <v>371.25562289999999</v>
      </c>
      <c r="V227">
        <v>1413.64</v>
      </c>
      <c r="W227">
        <v>9.6999999999999993</v>
      </c>
      <c r="X227">
        <v>28.5</v>
      </c>
      <c r="Y227">
        <v>0.2</v>
      </c>
      <c r="Z227">
        <v>1</v>
      </c>
      <c r="AA227">
        <v>2.5</v>
      </c>
      <c r="AB227">
        <v>44.503413266564998</v>
      </c>
      <c r="AC227">
        <v>2992</v>
      </c>
      <c r="AD227">
        <v>839</v>
      </c>
      <c r="AE227">
        <v>812</v>
      </c>
      <c r="AF227">
        <v>97</v>
      </c>
      <c r="AG227">
        <v>103</v>
      </c>
      <c r="AH227">
        <v>39078</v>
      </c>
      <c r="AI227">
        <v>132</v>
      </c>
      <c r="AJ227">
        <v>383</v>
      </c>
      <c r="AK227">
        <v>615</v>
      </c>
      <c r="AL227">
        <v>189</v>
      </c>
      <c r="AM227">
        <v>32</v>
      </c>
      <c r="AN227">
        <v>2566</v>
      </c>
      <c r="AO227">
        <v>270</v>
      </c>
      <c r="AP227">
        <v>12</v>
      </c>
      <c r="AQ227">
        <v>10</v>
      </c>
      <c r="AR227">
        <v>8</v>
      </c>
      <c r="AS227">
        <v>7</v>
      </c>
      <c r="AT227">
        <v>4</v>
      </c>
      <c r="AU227">
        <v>3.2</v>
      </c>
      <c r="AV227">
        <v>6</v>
      </c>
      <c r="AW227">
        <v>39078</v>
      </c>
      <c r="AX227">
        <v>6.2</v>
      </c>
      <c r="AY227">
        <v>12.8</v>
      </c>
      <c r="AZ227">
        <v>20.6</v>
      </c>
      <c r="BA227">
        <v>6.3</v>
      </c>
      <c r="BB227">
        <v>3.9</v>
      </c>
      <c r="BC227">
        <v>85.8</v>
      </c>
      <c r="BD227">
        <v>9.6</v>
      </c>
      <c r="BE227">
        <v>1.4</v>
      </c>
      <c r="BF227">
        <v>1.2</v>
      </c>
      <c r="BG227">
        <v>1</v>
      </c>
      <c r="BH227">
        <v>0.9</v>
      </c>
      <c r="BI227">
        <v>0.1</v>
      </c>
    </row>
    <row r="228" spans="1:61" x14ac:dyDescent="0.2">
      <c r="A228">
        <v>257</v>
      </c>
      <c r="B228">
        <v>6001440334</v>
      </c>
      <c r="C228">
        <v>0.39598159999999999</v>
      </c>
      <c r="D228">
        <v>1.496</v>
      </c>
      <c r="E228">
        <v>1.6629</v>
      </c>
      <c r="F228">
        <v>1.1596</v>
      </c>
      <c r="G228">
        <v>2.3751000000000002</v>
      </c>
      <c r="H228">
        <v>6.6935000000000002</v>
      </c>
      <c r="I228">
        <v>9.3000000000000007</v>
      </c>
      <c r="J228">
        <v>8.6</v>
      </c>
      <c r="K228">
        <v>10.1</v>
      </c>
      <c r="L228">
        <v>4016</v>
      </c>
      <c r="M228">
        <v>37.593791320000001</v>
      </c>
      <c r="N228">
        <v>-122.0648513</v>
      </c>
      <c r="O228">
        <v>22.275341784618998</v>
      </c>
      <c r="P228">
        <v>3.5257981000000001E-2</v>
      </c>
      <c r="Q228">
        <v>8.6979437700000002</v>
      </c>
      <c r="R228">
        <v>37.26</v>
      </c>
      <c r="S228" s="1">
        <v>83.532000503433096</v>
      </c>
      <c r="T228">
        <v>0</v>
      </c>
      <c r="U228">
        <v>315.94460989999999</v>
      </c>
      <c r="V228">
        <v>1536.4</v>
      </c>
      <c r="W228">
        <v>0.45</v>
      </c>
      <c r="X228">
        <v>6.6</v>
      </c>
      <c r="Y228">
        <v>4.4999999999999998E-2</v>
      </c>
      <c r="Z228">
        <v>1</v>
      </c>
      <c r="AA228">
        <v>0</v>
      </c>
      <c r="AB228">
        <v>31.227291457014999</v>
      </c>
      <c r="AC228">
        <v>4360</v>
      </c>
      <c r="AD228">
        <v>1087</v>
      </c>
      <c r="AE228">
        <v>1051</v>
      </c>
      <c r="AF228">
        <v>378</v>
      </c>
      <c r="AG228">
        <v>173</v>
      </c>
      <c r="AH228">
        <v>29353</v>
      </c>
      <c r="AI228">
        <v>258</v>
      </c>
      <c r="AJ228">
        <v>754</v>
      </c>
      <c r="AK228">
        <v>691</v>
      </c>
      <c r="AL228">
        <v>386</v>
      </c>
      <c r="AM228">
        <v>72</v>
      </c>
      <c r="AN228">
        <v>3549</v>
      </c>
      <c r="AO228">
        <v>238</v>
      </c>
      <c r="AP228">
        <v>28</v>
      </c>
      <c r="AQ228">
        <v>7</v>
      </c>
      <c r="AR228">
        <v>77</v>
      </c>
      <c r="AS228">
        <v>8</v>
      </c>
      <c r="AT228">
        <v>86</v>
      </c>
      <c r="AU228">
        <v>8.6999999999999993</v>
      </c>
      <c r="AV228">
        <v>7.2</v>
      </c>
      <c r="AW228">
        <v>29353</v>
      </c>
      <c r="AX228">
        <v>7.7</v>
      </c>
      <c r="AY228">
        <v>17.3</v>
      </c>
      <c r="AZ228">
        <v>15.8</v>
      </c>
      <c r="BA228">
        <v>8.9</v>
      </c>
      <c r="BB228">
        <v>6.9</v>
      </c>
      <c r="BC228">
        <v>81.400000000000006</v>
      </c>
      <c r="BD228">
        <v>5.8</v>
      </c>
      <c r="BE228">
        <v>2.6</v>
      </c>
      <c r="BF228">
        <v>0.6</v>
      </c>
      <c r="BG228">
        <v>7.3</v>
      </c>
      <c r="BH228">
        <v>0.8</v>
      </c>
      <c r="BI228">
        <v>2</v>
      </c>
    </row>
    <row r="229" spans="1:61" x14ac:dyDescent="0.2">
      <c r="A229">
        <v>258</v>
      </c>
      <c r="B229">
        <v>6001440335</v>
      </c>
      <c r="C229">
        <v>0.77424879999999996</v>
      </c>
      <c r="D229">
        <v>1.0944</v>
      </c>
      <c r="E229">
        <v>1.0532999999999999</v>
      </c>
      <c r="F229">
        <v>1.2588999999999999</v>
      </c>
      <c r="G229">
        <v>1.7262999999999999</v>
      </c>
      <c r="H229">
        <v>5.133</v>
      </c>
      <c r="I229">
        <v>6.1</v>
      </c>
      <c r="J229">
        <v>5.4</v>
      </c>
      <c r="K229">
        <v>6.8</v>
      </c>
      <c r="L229">
        <v>6496</v>
      </c>
      <c r="M229">
        <v>37.591350980000001</v>
      </c>
      <c r="N229">
        <v>-122.0122843</v>
      </c>
      <c r="O229">
        <v>23.313970383965099</v>
      </c>
      <c r="P229">
        <v>3.5257981000000001E-2</v>
      </c>
      <c r="Q229">
        <v>8.6979437700000002</v>
      </c>
      <c r="R229">
        <v>13.23</v>
      </c>
      <c r="S229" s="1">
        <v>149.84344175192101</v>
      </c>
      <c r="T229">
        <v>0.246977219</v>
      </c>
      <c r="U229">
        <v>209.0963228</v>
      </c>
      <c r="V229">
        <v>509.7</v>
      </c>
      <c r="W229">
        <v>25</v>
      </c>
      <c r="X229">
        <v>40.200000000000003</v>
      </c>
      <c r="Y229">
        <v>0</v>
      </c>
      <c r="Z229">
        <v>1</v>
      </c>
      <c r="AA229">
        <v>2</v>
      </c>
      <c r="AB229">
        <v>34.476550710871798</v>
      </c>
      <c r="AC229">
        <v>6949</v>
      </c>
      <c r="AD229">
        <v>2366</v>
      </c>
      <c r="AE229">
        <v>2196</v>
      </c>
      <c r="AF229">
        <v>165</v>
      </c>
      <c r="AG229">
        <v>340</v>
      </c>
      <c r="AH229">
        <v>44332</v>
      </c>
      <c r="AI229">
        <v>439</v>
      </c>
      <c r="AJ229">
        <v>749</v>
      </c>
      <c r="AK229">
        <v>1431</v>
      </c>
      <c r="AL229">
        <v>358</v>
      </c>
      <c r="AM229">
        <v>102</v>
      </c>
      <c r="AN229">
        <v>5801</v>
      </c>
      <c r="AO229">
        <v>470</v>
      </c>
      <c r="AP229">
        <v>857</v>
      </c>
      <c r="AQ229">
        <v>0</v>
      </c>
      <c r="AR229">
        <v>98</v>
      </c>
      <c r="AS229">
        <v>95</v>
      </c>
      <c r="AT229">
        <v>0</v>
      </c>
      <c r="AU229">
        <v>2.4</v>
      </c>
      <c r="AV229">
        <v>8.4</v>
      </c>
      <c r="AW229">
        <v>44332</v>
      </c>
      <c r="AX229">
        <v>8.4</v>
      </c>
      <c r="AY229">
        <v>10.8</v>
      </c>
      <c r="AZ229">
        <v>20.6</v>
      </c>
      <c r="BA229">
        <v>5.2</v>
      </c>
      <c r="BB229">
        <v>4.5999999999999996</v>
      </c>
      <c r="BC229">
        <v>83.5</v>
      </c>
      <c r="BD229">
        <v>7.5</v>
      </c>
      <c r="BE229">
        <v>36.200000000000003</v>
      </c>
      <c r="BF229">
        <v>0</v>
      </c>
      <c r="BG229">
        <v>4.5</v>
      </c>
      <c r="BH229">
        <v>4.3</v>
      </c>
      <c r="BI229">
        <v>0</v>
      </c>
    </row>
    <row r="230" spans="1:61" x14ac:dyDescent="0.2">
      <c r="A230">
        <v>259</v>
      </c>
      <c r="B230">
        <v>6001440336</v>
      </c>
      <c r="C230">
        <v>0.44075629999999999</v>
      </c>
      <c r="D230">
        <v>1.8149</v>
      </c>
      <c r="E230">
        <v>1.3103</v>
      </c>
      <c r="F230">
        <v>1.2771999999999999</v>
      </c>
      <c r="G230">
        <v>3.1985999999999999</v>
      </c>
      <c r="H230">
        <v>7.6009000000000002</v>
      </c>
      <c r="I230">
        <v>9.6</v>
      </c>
      <c r="J230">
        <v>8.8000000000000007</v>
      </c>
      <c r="K230">
        <v>10.4</v>
      </c>
      <c r="L230">
        <v>4459</v>
      </c>
      <c r="M230">
        <v>37.581163310000001</v>
      </c>
      <c r="N230">
        <v>-122.0175012</v>
      </c>
      <c r="O230">
        <v>23.485797263361601</v>
      </c>
      <c r="P230">
        <v>3.5257981000000001E-2</v>
      </c>
      <c r="Q230">
        <v>8.6979437700000002</v>
      </c>
      <c r="R230">
        <v>16.225166179999999</v>
      </c>
      <c r="S230" s="1">
        <v>83.532000503433096</v>
      </c>
      <c r="T230">
        <v>0</v>
      </c>
      <c r="U230">
        <v>179.20759519999999</v>
      </c>
      <c r="V230">
        <v>536.47</v>
      </c>
      <c r="W230">
        <v>16.55</v>
      </c>
      <c r="X230">
        <v>8.75</v>
      </c>
      <c r="Y230">
        <v>0</v>
      </c>
      <c r="Z230">
        <v>1</v>
      </c>
      <c r="AA230">
        <v>1</v>
      </c>
      <c r="AB230">
        <v>27.926264039352098</v>
      </c>
      <c r="AC230">
        <v>5350</v>
      </c>
      <c r="AD230">
        <v>1483</v>
      </c>
      <c r="AE230">
        <v>1442</v>
      </c>
      <c r="AF230">
        <v>433</v>
      </c>
      <c r="AG230">
        <v>278</v>
      </c>
      <c r="AH230">
        <v>27755</v>
      </c>
      <c r="AI230">
        <v>399</v>
      </c>
      <c r="AJ230">
        <v>576</v>
      </c>
      <c r="AK230">
        <v>1153</v>
      </c>
      <c r="AL230">
        <v>368</v>
      </c>
      <c r="AM230">
        <v>87</v>
      </c>
      <c r="AN230">
        <v>4521</v>
      </c>
      <c r="AO230">
        <v>371</v>
      </c>
      <c r="AP230">
        <v>186</v>
      </c>
      <c r="AQ230">
        <v>9</v>
      </c>
      <c r="AR230">
        <v>251</v>
      </c>
      <c r="AS230">
        <v>56</v>
      </c>
      <c r="AT230">
        <v>75</v>
      </c>
      <c r="AU230">
        <v>8.1</v>
      </c>
      <c r="AV230">
        <v>9.3000000000000007</v>
      </c>
      <c r="AW230">
        <v>27755</v>
      </c>
      <c r="AX230">
        <v>10.9</v>
      </c>
      <c r="AY230">
        <v>10.8</v>
      </c>
      <c r="AZ230">
        <v>21.6</v>
      </c>
      <c r="BA230">
        <v>6.9</v>
      </c>
      <c r="BB230">
        <v>6</v>
      </c>
      <c r="BC230">
        <v>84.5</v>
      </c>
      <c r="BD230">
        <v>7.6</v>
      </c>
      <c r="BE230">
        <v>12.5</v>
      </c>
      <c r="BF230">
        <v>0.6</v>
      </c>
      <c r="BG230">
        <v>17.399999999999999</v>
      </c>
      <c r="BH230">
        <v>3.9</v>
      </c>
      <c r="BI230">
        <v>1.4</v>
      </c>
    </row>
    <row r="231" spans="1:61" x14ac:dyDescent="0.2">
      <c r="A231">
        <v>260</v>
      </c>
      <c r="B231">
        <v>6001441100</v>
      </c>
      <c r="C231">
        <v>5.8498758000000004</v>
      </c>
      <c r="D231">
        <v>0.86399999999999999</v>
      </c>
      <c r="E231">
        <v>1.9802999999999999</v>
      </c>
      <c r="F231">
        <v>0.73680000000000001</v>
      </c>
      <c r="G231">
        <v>3.0954000000000002</v>
      </c>
      <c r="H231">
        <v>6.6765999999999996</v>
      </c>
      <c r="I231">
        <v>10.199999999999999</v>
      </c>
      <c r="J231">
        <v>9.1999999999999993</v>
      </c>
      <c r="K231">
        <v>11.2</v>
      </c>
      <c r="L231">
        <v>4308</v>
      </c>
      <c r="M231">
        <v>37.585298659999999</v>
      </c>
      <c r="N231">
        <v>-121.9620587</v>
      </c>
      <c r="O231">
        <v>16.4436768786085</v>
      </c>
      <c r="P231">
        <v>3.5257981000000001E-2</v>
      </c>
      <c r="Q231">
        <v>8.6979437700000002</v>
      </c>
      <c r="R231">
        <v>5.8026387010000002</v>
      </c>
      <c r="S231" s="1">
        <v>268.10510974513801</v>
      </c>
      <c r="T231">
        <v>0.227158041</v>
      </c>
      <c r="U231">
        <v>127.7325543</v>
      </c>
      <c r="V231">
        <v>585.95000000000005</v>
      </c>
      <c r="W231">
        <v>10.15</v>
      </c>
      <c r="X231">
        <v>24</v>
      </c>
      <c r="Y231">
        <v>0.01</v>
      </c>
      <c r="Z231">
        <v>1</v>
      </c>
      <c r="AA231">
        <v>0.2</v>
      </c>
      <c r="AB231">
        <v>29.182403219980699</v>
      </c>
      <c r="AC231">
        <v>4179</v>
      </c>
      <c r="AD231">
        <v>1636</v>
      </c>
      <c r="AE231">
        <v>1584</v>
      </c>
      <c r="AF231">
        <v>252</v>
      </c>
      <c r="AG231">
        <v>142</v>
      </c>
      <c r="AH231">
        <v>46164</v>
      </c>
      <c r="AI231">
        <v>134</v>
      </c>
      <c r="AJ231">
        <v>830</v>
      </c>
      <c r="AK231">
        <v>771</v>
      </c>
      <c r="AL231">
        <v>455</v>
      </c>
      <c r="AM231">
        <v>87</v>
      </c>
      <c r="AN231">
        <v>2303</v>
      </c>
      <c r="AO231">
        <v>130</v>
      </c>
      <c r="AP231">
        <v>179</v>
      </c>
      <c r="AQ231">
        <v>244</v>
      </c>
      <c r="AR231">
        <v>23</v>
      </c>
      <c r="AS231">
        <v>113</v>
      </c>
      <c r="AT231">
        <v>71</v>
      </c>
      <c r="AU231">
        <v>6.2</v>
      </c>
      <c r="AV231">
        <v>6.4</v>
      </c>
      <c r="AW231">
        <v>46164</v>
      </c>
      <c r="AX231">
        <v>4.2</v>
      </c>
      <c r="AY231">
        <v>19.899999999999999</v>
      </c>
      <c r="AZ231">
        <v>18.399999999999999</v>
      </c>
      <c r="BA231">
        <v>11.1</v>
      </c>
      <c r="BB231">
        <v>5.5</v>
      </c>
      <c r="BC231">
        <v>55.1</v>
      </c>
      <c r="BD231">
        <v>3.3</v>
      </c>
      <c r="BE231">
        <v>10.9</v>
      </c>
      <c r="BF231">
        <v>14.9</v>
      </c>
      <c r="BG231">
        <v>1.5</v>
      </c>
      <c r="BH231">
        <v>7.1</v>
      </c>
      <c r="BI231">
        <v>1.7</v>
      </c>
    </row>
    <row r="232" spans="1:61" x14ac:dyDescent="0.2">
      <c r="A232">
        <v>261</v>
      </c>
      <c r="B232">
        <v>6001441200</v>
      </c>
      <c r="C232">
        <v>1.2515731999999999</v>
      </c>
      <c r="D232">
        <v>0.71699999999999997</v>
      </c>
      <c r="E232">
        <v>1.8258000000000001</v>
      </c>
      <c r="F232">
        <v>0.91869999999999996</v>
      </c>
      <c r="G232">
        <v>1.9205000000000001</v>
      </c>
      <c r="H232">
        <v>5.3818999999999999</v>
      </c>
      <c r="I232">
        <v>8.1999999999999993</v>
      </c>
      <c r="J232">
        <v>7.4</v>
      </c>
      <c r="K232">
        <v>9</v>
      </c>
      <c r="L232">
        <v>6816</v>
      </c>
      <c r="M232">
        <v>37.577210450000003</v>
      </c>
      <c r="N232">
        <v>-121.98886160000001</v>
      </c>
      <c r="O232">
        <v>16.877299768482299</v>
      </c>
      <c r="P232">
        <v>3.5257981000000001E-2</v>
      </c>
      <c r="Q232">
        <v>8.6979437700000002</v>
      </c>
      <c r="R232">
        <v>17.273813749999999</v>
      </c>
      <c r="S232" s="1">
        <v>149.25436276539801</v>
      </c>
      <c r="T232">
        <v>1.0013007110000001</v>
      </c>
      <c r="U232">
        <v>143.42807110000001</v>
      </c>
      <c r="V232">
        <v>462.26</v>
      </c>
      <c r="W232">
        <v>20.100000000000001</v>
      </c>
      <c r="X232">
        <v>27</v>
      </c>
      <c r="Y232">
        <v>0.11</v>
      </c>
      <c r="Z232">
        <v>1</v>
      </c>
      <c r="AA232">
        <v>0.5</v>
      </c>
      <c r="AB232">
        <v>35.828524828113302</v>
      </c>
      <c r="AC232">
        <v>7316</v>
      </c>
      <c r="AD232">
        <v>2656</v>
      </c>
      <c r="AE232">
        <v>2542</v>
      </c>
      <c r="AF232">
        <v>232</v>
      </c>
      <c r="AG232">
        <v>187</v>
      </c>
      <c r="AH232">
        <v>44315</v>
      </c>
      <c r="AI232">
        <v>346</v>
      </c>
      <c r="AJ232">
        <v>742</v>
      </c>
      <c r="AK232">
        <v>1920</v>
      </c>
      <c r="AL232">
        <v>583</v>
      </c>
      <c r="AM232">
        <v>226</v>
      </c>
      <c r="AN232">
        <v>4796</v>
      </c>
      <c r="AO232">
        <v>307</v>
      </c>
      <c r="AP232">
        <v>344</v>
      </c>
      <c r="AQ232">
        <v>0</v>
      </c>
      <c r="AR232">
        <v>126</v>
      </c>
      <c r="AS232">
        <v>52</v>
      </c>
      <c r="AT232">
        <v>52</v>
      </c>
      <c r="AU232">
        <v>3.2</v>
      </c>
      <c r="AV232">
        <v>4.8</v>
      </c>
      <c r="AW232">
        <v>44315</v>
      </c>
      <c r="AX232">
        <v>7.1</v>
      </c>
      <c r="AY232">
        <v>10.1</v>
      </c>
      <c r="AZ232">
        <v>26.2</v>
      </c>
      <c r="BA232">
        <v>8</v>
      </c>
      <c r="BB232">
        <v>8.9</v>
      </c>
      <c r="BC232">
        <v>65.599999999999994</v>
      </c>
      <c r="BD232">
        <v>4.5</v>
      </c>
      <c r="BE232">
        <v>13</v>
      </c>
      <c r="BF232">
        <v>0</v>
      </c>
      <c r="BG232">
        <v>5</v>
      </c>
      <c r="BH232">
        <v>2</v>
      </c>
      <c r="BI232">
        <v>0.7</v>
      </c>
    </row>
    <row r="233" spans="1:61" x14ac:dyDescent="0.2">
      <c r="A233">
        <v>262</v>
      </c>
      <c r="B233">
        <v>6001441301</v>
      </c>
      <c r="C233">
        <v>1.2716057000000001</v>
      </c>
      <c r="D233">
        <v>0.43109999999999998</v>
      </c>
      <c r="E233">
        <v>1.1791</v>
      </c>
      <c r="F233">
        <v>0.875</v>
      </c>
      <c r="G233">
        <v>2.0893999999999999</v>
      </c>
      <c r="H233">
        <v>4.5746000000000002</v>
      </c>
      <c r="I233">
        <v>6.5</v>
      </c>
      <c r="J233">
        <v>5.8</v>
      </c>
      <c r="K233">
        <v>7.2</v>
      </c>
      <c r="L233">
        <v>3179</v>
      </c>
      <c r="M233">
        <v>37.571725219999998</v>
      </c>
      <c r="N233">
        <v>-122.0026586</v>
      </c>
      <c r="O233">
        <v>18.303481284141299</v>
      </c>
      <c r="P233">
        <v>3.5257981000000001E-2</v>
      </c>
      <c r="Q233">
        <v>8.6979437700000002</v>
      </c>
      <c r="R233">
        <v>24.342884699999999</v>
      </c>
      <c r="S233" s="1">
        <v>83.532000503433096</v>
      </c>
      <c r="T233">
        <v>8.8568219000000004E-2</v>
      </c>
      <c r="U233">
        <v>149.3758378</v>
      </c>
      <c r="V233">
        <v>540.35</v>
      </c>
      <c r="W233">
        <v>8</v>
      </c>
      <c r="X233">
        <v>10</v>
      </c>
      <c r="Y233">
        <v>0.11</v>
      </c>
      <c r="Z233">
        <v>1</v>
      </c>
      <c r="AA233">
        <v>0.5</v>
      </c>
      <c r="AB233">
        <v>32.925648026604101</v>
      </c>
      <c r="AC233">
        <v>3224</v>
      </c>
      <c r="AD233">
        <v>1212</v>
      </c>
      <c r="AE233">
        <v>1168</v>
      </c>
      <c r="AF233">
        <v>129</v>
      </c>
      <c r="AG233">
        <v>68</v>
      </c>
      <c r="AH233">
        <v>52885</v>
      </c>
      <c r="AI233">
        <v>80</v>
      </c>
      <c r="AJ233">
        <v>334</v>
      </c>
      <c r="AK233">
        <v>840</v>
      </c>
      <c r="AL233">
        <v>138</v>
      </c>
      <c r="AM233">
        <v>30</v>
      </c>
      <c r="AN233">
        <v>2479</v>
      </c>
      <c r="AO233">
        <v>66</v>
      </c>
      <c r="AP233">
        <v>408</v>
      </c>
      <c r="AQ233">
        <v>0</v>
      </c>
      <c r="AR233">
        <v>72</v>
      </c>
      <c r="AS233">
        <v>32</v>
      </c>
      <c r="AT233">
        <v>8</v>
      </c>
      <c r="AU233">
        <v>4</v>
      </c>
      <c r="AV233">
        <v>3.8</v>
      </c>
      <c r="AW233">
        <v>52885</v>
      </c>
      <c r="AX233">
        <v>3.6</v>
      </c>
      <c r="AY233">
        <v>10.4</v>
      </c>
      <c r="AZ233">
        <v>26.1</v>
      </c>
      <c r="BA233">
        <v>4.3</v>
      </c>
      <c r="BB233">
        <v>2.6</v>
      </c>
      <c r="BC233">
        <v>76.900000000000006</v>
      </c>
      <c r="BD233">
        <v>2.2000000000000002</v>
      </c>
      <c r="BE233">
        <v>33.700000000000003</v>
      </c>
      <c r="BF233">
        <v>0</v>
      </c>
      <c r="BG233">
        <v>6.2</v>
      </c>
      <c r="BH233">
        <v>2.7</v>
      </c>
      <c r="BI233">
        <v>0.2</v>
      </c>
    </row>
    <row r="234" spans="1:61" x14ac:dyDescent="0.2">
      <c r="A234">
        <v>263</v>
      </c>
      <c r="B234">
        <v>6001441302</v>
      </c>
      <c r="C234">
        <v>0.77014490000000002</v>
      </c>
      <c r="D234">
        <v>1.3329</v>
      </c>
      <c r="E234">
        <v>1.7022999999999999</v>
      </c>
      <c r="F234">
        <v>1.0898000000000001</v>
      </c>
      <c r="G234">
        <v>2.0266000000000002</v>
      </c>
      <c r="H234">
        <v>6.1515000000000004</v>
      </c>
      <c r="I234">
        <v>8.8000000000000007</v>
      </c>
      <c r="J234">
        <v>8</v>
      </c>
      <c r="K234">
        <v>9.6999999999999993</v>
      </c>
      <c r="L234">
        <v>5553</v>
      </c>
      <c r="M234">
        <v>37.569342659999997</v>
      </c>
      <c r="N234">
        <v>-122.019435</v>
      </c>
      <c r="O234">
        <v>14.011544975802099</v>
      </c>
      <c r="P234">
        <v>3.5257981000000001E-2</v>
      </c>
      <c r="Q234">
        <v>8.6979437700000002</v>
      </c>
      <c r="R234">
        <v>27.2</v>
      </c>
      <c r="S234" s="1">
        <v>83.532000503433096</v>
      </c>
      <c r="T234">
        <v>0</v>
      </c>
      <c r="U234">
        <v>154.82464329999999</v>
      </c>
      <c r="V234">
        <v>605.34</v>
      </c>
      <c r="W234">
        <v>12</v>
      </c>
      <c r="X234">
        <v>27</v>
      </c>
      <c r="Y234">
        <v>0</v>
      </c>
      <c r="Z234">
        <v>1</v>
      </c>
      <c r="AA234">
        <v>0</v>
      </c>
      <c r="AB234">
        <v>30.838248306506198</v>
      </c>
      <c r="AC234">
        <v>5789</v>
      </c>
      <c r="AD234">
        <v>1863</v>
      </c>
      <c r="AE234">
        <v>1822</v>
      </c>
      <c r="AF234">
        <v>625</v>
      </c>
      <c r="AG234">
        <v>213</v>
      </c>
      <c r="AH234">
        <v>43884</v>
      </c>
      <c r="AI234">
        <v>306</v>
      </c>
      <c r="AJ234">
        <v>977</v>
      </c>
      <c r="AK234">
        <v>1172</v>
      </c>
      <c r="AL234">
        <v>505</v>
      </c>
      <c r="AM234">
        <v>95</v>
      </c>
      <c r="AN234">
        <v>4193</v>
      </c>
      <c r="AO234">
        <v>354</v>
      </c>
      <c r="AP234">
        <v>237</v>
      </c>
      <c r="AQ234">
        <v>0</v>
      </c>
      <c r="AR234">
        <v>104</v>
      </c>
      <c r="AS234">
        <v>43</v>
      </c>
      <c r="AT234">
        <v>48</v>
      </c>
      <c r="AU234">
        <v>10.8</v>
      </c>
      <c r="AV234">
        <v>7.2</v>
      </c>
      <c r="AW234">
        <v>43884</v>
      </c>
      <c r="AX234">
        <v>7.3</v>
      </c>
      <c r="AY234">
        <v>16.899999999999999</v>
      </c>
      <c r="AZ234">
        <v>20.2</v>
      </c>
      <c r="BA234">
        <v>8.6999999999999993</v>
      </c>
      <c r="BB234">
        <v>5.2</v>
      </c>
      <c r="BC234">
        <v>72.400000000000006</v>
      </c>
      <c r="BD234">
        <v>6.5</v>
      </c>
      <c r="BE234">
        <v>12.7</v>
      </c>
      <c r="BF234">
        <v>0</v>
      </c>
      <c r="BG234">
        <v>5.7</v>
      </c>
      <c r="BH234">
        <v>2.4</v>
      </c>
      <c r="BI234">
        <v>0.8</v>
      </c>
    </row>
    <row r="235" spans="1:61" x14ac:dyDescent="0.2">
      <c r="A235">
        <v>264</v>
      </c>
      <c r="B235">
        <v>6001441401</v>
      </c>
      <c r="C235">
        <v>0.72929690000000003</v>
      </c>
      <c r="D235">
        <v>0.95489999999999997</v>
      </c>
      <c r="E235">
        <v>1.9952000000000001</v>
      </c>
      <c r="F235">
        <v>1.139</v>
      </c>
      <c r="G235">
        <v>2.2982</v>
      </c>
      <c r="H235">
        <v>6.3872999999999998</v>
      </c>
      <c r="I235">
        <v>8.4</v>
      </c>
      <c r="J235">
        <v>7.7</v>
      </c>
      <c r="K235">
        <v>9.3000000000000007</v>
      </c>
      <c r="L235">
        <v>6931</v>
      </c>
      <c r="M235">
        <v>37.573568190000003</v>
      </c>
      <c r="N235">
        <v>-122.0376752</v>
      </c>
      <c r="O235">
        <v>15.4171639860261</v>
      </c>
      <c r="P235">
        <v>3.5257981000000001E-2</v>
      </c>
      <c r="Q235">
        <v>8.6979437700000002</v>
      </c>
      <c r="R235">
        <v>27.426328850000001</v>
      </c>
      <c r="S235" s="1">
        <v>83.532000503433096</v>
      </c>
      <c r="T235">
        <v>0</v>
      </c>
      <c r="U235">
        <v>175.68688030000001</v>
      </c>
      <c r="V235">
        <v>1525.07</v>
      </c>
      <c r="W235">
        <v>5.5</v>
      </c>
      <c r="X235">
        <v>0</v>
      </c>
      <c r="Y235">
        <v>0</v>
      </c>
      <c r="Z235">
        <v>1</v>
      </c>
      <c r="AA235">
        <v>0</v>
      </c>
      <c r="AB235">
        <v>28.163864635359101</v>
      </c>
      <c r="AC235">
        <v>7484</v>
      </c>
      <c r="AD235">
        <v>2382</v>
      </c>
      <c r="AE235">
        <v>2325</v>
      </c>
      <c r="AF235">
        <v>492</v>
      </c>
      <c r="AG235">
        <v>173</v>
      </c>
      <c r="AH235">
        <v>42261</v>
      </c>
      <c r="AI235">
        <v>455</v>
      </c>
      <c r="AJ235">
        <v>868</v>
      </c>
      <c r="AK235">
        <v>1903</v>
      </c>
      <c r="AL235">
        <v>792</v>
      </c>
      <c r="AM235">
        <v>147</v>
      </c>
      <c r="AN235">
        <v>5765</v>
      </c>
      <c r="AO235">
        <v>452</v>
      </c>
      <c r="AP235">
        <v>342</v>
      </c>
      <c r="AQ235">
        <v>0</v>
      </c>
      <c r="AR235">
        <v>235</v>
      </c>
      <c r="AS235">
        <v>101</v>
      </c>
      <c r="AT235">
        <v>34</v>
      </c>
      <c r="AU235">
        <v>6.6</v>
      </c>
      <c r="AV235">
        <v>4.5</v>
      </c>
      <c r="AW235">
        <v>42261</v>
      </c>
      <c r="AX235">
        <v>9.1999999999999993</v>
      </c>
      <c r="AY235">
        <v>11.6</v>
      </c>
      <c r="AZ235">
        <v>25.4</v>
      </c>
      <c r="BA235">
        <v>10.6</v>
      </c>
      <c r="BB235">
        <v>6.3</v>
      </c>
      <c r="BC235">
        <v>77</v>
      </c>
      <c r="BD235">
        <v>6.5</v>
      </c>
      <c r="BE235">
        <v>14.4</v>
      </c>
      <c r="BF235">
        <v>0</v>
      </c>
      <c r="BG235">
        <v>10.1</v>
      </c>
      <c r="BH235">
        <v>4.3</v>
      </c>
      <c r="BI235">
        <v>0.5</v>
      </c>
    </row>
    <row r="236" spans="1:61" x14ac:dyDescent="0.2">
      <c r="A236">
        <v>265</v>
      </c>
      <c r="B236">
        <v>6001441402</v>
      </c>
      <c r="C236">
        <v>0.63108909999999996</v>
      </c>
      <c r="D236">
        <v>0.69950000000000001</v>
      </c>
      <c r="E236">
        <v>1.3355999999999999</v>
      </c>
      <c r="F236">
        <v>1.1265000000000001</v>
      </c>
      <c r="G236">
        <v>2.2161</v>
      </c>
      <c r="H236">
        <v>5.3776999999999999</v>
      </c>
      <c r="I236">
        <v>7.7</v>
      </c>
      <c r="J236">
        <v>7</v>
      </c>
      <c r="K236">
        <v>8.6</v>
      </c>
      <c r="L236">
        <v>5233</v>
      </c>
      <c r="M236">
        <v>37.582379070000002</v>
      </c>
      <c r="N236">
        <v>-122.0398735</v>
      </c>
      <c r="O236">
        <v>15.6616187579127</v>
      </c>
      <c r="P236">
        <v>3.5257981000000001E-2</v>
      </c>
      <c r="Q236">
        <v>8.6979437700000002</v>
      </c>
      <c r="R236">
        <v>30.357848690000001</v>
      </c>
      <c r="S236" s="1">
        <v>83.532000503433096</v>
      </c>
      <c r="T236">
        <v>0</v>
      </c>
      <c r="U236">
        <v>205.97964999999999</v>
      </c>
      <c r="V236">
        <v>1277.82</v>
      </c>
      <c r="W236">
        <v>2.1</v>
      </c>
      <c r="X236">
        <v>10</v>
      </c>
      <c r="Y236">
        <v>0</v>
      </c>
      <c r="Z236">
        <v>2</v>
      </c>
      <c r="AA236">
        <v>0</v>
      </c>
      <c r="AB236">
        <v>31.381656263520199</v>
      </c>
      <c r="AC236">
        <v>5295</v>
      </c>
      <c r="AD236">
        <v>1750</v>
      </c>
      <c r="AE236">
        <v>1644</v>
      </c>
      <c r="AF236">
        <v>90</v>
      </c>
      <c r="AG236">
        <v>172</v>
      </c>
      <c r="AH236">
        <v>44451</v>
      </c>
      <c r="AI236">
        <v>146</v>
      </c>
      <c r="AJ236">
        <v>643</v>
      </c>
      <c r="AK236">
        <v>1278</v>
      </c>
      <c r="AL236">
        <v>314</v>
      </c>
      <c r="AM236">
        <v>64</v>
      </c>
      <c r="AN236">
        <v>4099</v>
      </c>
      <c r="AO236">
        <v>296</v>
      </c>
      <c r="AP236">
        <v>76</v>
      </c>
      <c r="AQ236">
        <v>17</v>
      </c>
      <c r="AR236">
        <v>69</v>
      </c>
      <c r="AS236">
        <v>33</v>
      </c>
      <c r="AT236">
        <v>25</v>
      </c>
      <c r="AU236">
        <v>1.7</v>
      </c>
      <c r="AV236">
        <v>6.5</v>
      </c>
      <c r="AW236">
        <v>44451</v>
      </c>
      <c r="AX236">
        <v>4</v>
      </c>
      <c r="AY236">
        <v>12.1</v>
      </c>
      <c r="AZ236">
        <v>24.1</v>
      </c>
      <c r="BA236">
        <v>5.9</v>
      </c>
      <c r="BB236">
        <v>3.9</v>
      </c>
      <c r="BC236">
        <v>77.400000000000006</v>
      </c>
      <c r="BD236">
        <v>6.1</v>
      </c>
      <c r="BE236">
        <v>4.3</v>
      </c>
      <c r="BF236">
        <v>1</v>
      </c>
      <c r="BG236">
        <v>4.2</v>
      </c>
      <c r="BH236">
        <v>2</v>
      </c>
      <c r="BI236">
        <v>0.5</v>
      </c>
    </row>
    <row r="237" spans="1:61" x14ac:dyDescent="0.2">
      <c r="A237">
        <v>266</v>
      </c>
      <c r="B237">
        <v>6001441501</v>
      </c>
      <c r="C237">
        <v>1.0135111999999999</v>
      </c>
      <c r="D237">
        <v>0.625</v>
      </c>
      <c r="E237">
        <v>1.3887</v>
      </c>
      <c r="F237">
        <v>1.2305999999999999</v>
      </c>
      <c r="G237">
        <v>1.1559999999999999</v>
      </c>
      <c r="H237">
        <v>4.4004000000000003</v>
      </c>
      <c r="I237">
        <v>7.3</v>
      </c>
      <c r="J237">
        <v>6.6</v>
      </c>
      <c r="K237">
        <v>8.3000000000000007</v>
      </c>
      <c r="L237">
        <v>6068</v>
      </c>
      <c r="M237">
        <v>37.569974960000003</v>
      </c>
      <c r="N237">
        <v>-122.072441</v>
      </c>
      <c r="O237">
        <v>12.1557982265597</v>
      </c>
      <c r="P237">
        <v>3.2532389000000002E-2</v>
      </c>
      <c r="Q237">
        <v>8.6979437700000002</v>
      </c>
      <c r="R237">
        <v>27.48162086</v>
      </c>
      <c r="S237" s="1">
        <v>83.532000503433096</v>
      </c>
      <c r="T237">
        <v>0</v>
      </c>
      <c r="U237">
        <v>197.1538999</v>
      </c>
      <c r="V237">
        <v>409.24</v>
      </c>
      <c r="W237">
        <v>0.7</v>
      </c>
      <c r="X237">
        <v>0</v>
      </c>
      <c r="Y237">
        <v>0</v>
      </c>
      <c r="Z237">
        <v>1</v>
      </c>
      <c r="AA237">
        <v>0.1</v>
      </c>
      <c r="AB237">
        <v>19.678607421971499</v>
      </c>
      <c r="AC237">
        <v>6445</v>
      </c>
      <c r="AD237">
        <v>1781</v>
      </c>
      <c r="AE237">
        <v>1781</v>
      </c>
      <c r="AF237">
        <v>185</v>
      </c>
      <c r="AG237">
        <v>174</v>
      </c>
      <c r="AH237">
        <v>42797</v>
      </c>
      <c r="AI237">
        <v>237</v>
      </c>
      <c r="AJ237">
        <v>855</v>
      </c>
      <c r="AK237">
        <v>1283</v>
      </c>
      <c r="AL237">
        <v>455</v>
      </c>
      <c r="AM237">
        <v>105</v>
      </c>
      <c r="AN237">
        <v>5809</v>
      </c>
      <c r="AO237">
        <v>308</v>
      </c>
      <c r="AP237">
        <v>32</v>
      </c>
      <c r="AQ237">
        <v>0</v>
      </c>
      <c r="AR237">
        <v>78</v>
      </c>
      <c r="AS237">
        <v>7</v>
      </c>
      <c r="AT237">
        <v>14</v>
      </c>
      <c r="AU237">
        <v>2.9</v>
      </c>
      <c r="AV237">
        <v>4.7</v>
      </c>
      <c r="AW237">
        <v>42797</v>
      </c>
      <c r="AX237">
        <v>5</v>
      </c>
      <c r="AY237">
        <v>13.3</v>
      </c>
      <c r="AZ237">
        <v>19.899999999999999</v>
      </c>
      <c r="BA237">
        <v>7.1</v>
      </c>
      <c r="BB237">
        <v>5.9</v>
      </c>
      <c r="BC237">
        <v>90.1</v>
      </c>
      <c r="BD237">
        <v>5.0999999999999996</v>
      </c>
      <c r="BE237">
        <v>1.8</v>
      </c>
      <c r="BF237">
        <v>0</v>
      </c>
      <c r="BG237">
        <v>4.4000000000000004</v>
      </c>
      <c r="BH237">
        <v>0.4</v>
      </c>
      <c r="BI237">
        <v>0.2</v>
      </c>
    </row>
    <row r="238" spans="1:61" x14ac:dyDescent="0.2">
      <c r="A238">
        <v>267</v>
      </c>
      <c r="B238">
        <v>6001441503</v>
      </c>
      <c r="C238">
        <v>29.928653700000002</v>
      </c>
      <c r="D238">
        <v>0.61550000000000005</v>
      </c>
      <c r="E238">
        <v>1.0437000000000001</v>
      </c>
      <c r="F238">
        <v>1.3278000000000001</v>
      </c>
      <c r="G238">
        <v>2.5518999999999998</v>
      </c>
      <c r="H238">
        <v>5.5388999999999999</v>
      </c>
      <c r="I238">
        <v>4.9000000000000004</v>
      </c>
      <c r="J238">
        <v>4.4000000000000004</v>
      </c>
      <c r="K238">
        <v>5.5</v>
      </c>
      <c r="L238">
        <v>5389</v>
      </c>
      <c r="M238">
        <v>37.504284400000003</v>
      </c>
      <c r="N238">
        <v>-122.028229</v>
      </c>
      <c r="O238">
        <v>21.435808026092602</v>
      </c>
      <c r="P238">
        <v>3.5257981000000001E-2</v>
      </c>
      <c r="Q238">
        <v>9.5363030299999991</v>
      </c>
      <c r="R238">
        <v>26.30423644</v>
      </c>
      <c r="S238" s="1">
        <v>83.532000503433096</v>
      </c>
      <c r="T238">
        <v>0.113244236</v>
      </c>
      <c r="U238">
        <v>180.04221140000001</v>
      </c>
      <c r="V238">
        <v>1512.04</v>
      </c>
      <c r="W238">
        <v>193.15</v>
      </c>
      <c r="X238">
        <v>129.05000000000001</v>
      </c>
      <c r="Y238">
        <v>8.3699999999999992</v>
      </c>
      <c r="Z238">
        <v>2</v>
      </c>
      <c r="AA238">
        <v>8.85</v>
      </c>
      <c r="AB238">
        <v>54.504856619947397</v>
      </c>
      <c r="AC238">
        <v>6566</v>
      </c>
      <c r="AD238">
        <v>2066</v>
      </c>
      <c r="AE238">
        <v>2020</v>
      </c>
      <c r="AF238">
        <v>256</v>
      </c>
      <c r="AG238">
        <v>189</v>
      </c>
      <c r="AH238">
        <v>51533</v>
      </c>
      <c r="AI238">
        <v>178</v>
      </c>
      <c r="AJ238">
        <v>438</v>
      </c>
      <c r="AK238">
        <v>1863</v>
      </c>
      <c r="AL238">
        <v>301</v>
      </c>
      <c r="AM238">
        <v>52</v>
      </c>
      <c r="AN238">
        <v>6142</v>
      </c>
      <c r="AO238">
        <v>357</v>
      </c>
      <c r="AP238">
        <v>258</v>
      </c>
      <c r="AQ238">
        <v>14</v>
      </c>
      <c r="AR238">
        <v>92</v>
      </c>
      <c r="AS238">
        <v>44</v>
      </c>
      <c r="AT238">
        <v>53</v>
      </c>
      <c r="AU238">
        <v>3.9</v>
      </c>
      <c r="AV238">
        <v>5.7</v>
      </c>
      <c r="AW238">
        <v>51533</v>
      </c>
      <c r="AX238">
        <v>3.9</v>
      </c>
      <c r="AY238">
        <v>6.7</v>
      </c>
      <c r="AZ238">
        <v>28.4</v>
      </c>
      <c r="BA238">
        <v>4.5999999999999996</v>
      </c>
      <c r="BB238">
        <v>2.6</v>
      </c>
      <c r="BC238">
        <v>93.5</v>
      </c>
      <c r="BD238">
        <v>6</v>
      </c>
      <c r="BE238">
        <v>12.5</v>
      </c>
      <c r="BF238">
        <v>0.7</v>
      </c>
      <c r="BG238">
        <v>4.5999999999999996</v>
      </c>
      <c r="BH238">
        <v>2.2000000000000002</v>
      </c>
      <c r="BI238">
        <v>0.8</v>
      </c>
    </row>
    <row r="239" spans="1:61" x14ac:dyDescent="0.2">
      <c r="A239">
        <v>268</v>
      </c>
      <c r="B239">
        <v>6001441521</v>
      </c>
      <c r="C239">
        <v>0.6607383</v>
      </c>
      <c r="D239">
        <v>0.66220000000000001</v>
      </c>
      <c r="E239">
        <v>1.4209000000000001</v>
      </c>
      <c r="F239">
        <v>1.2807999999999999</v>
      </c>
      <c r="G239">
        <v>2.3119000000000001</v>
      </c>
      <c r="H239">
        <v>5.6757999999999997</v>
      </c>
      <c r="I239">
        <v>7.5</v>
      </c>
      <c r="J239">
        <v>6.7</v>
      </c>
      <c r="K239">
        <v>8.4</v>
      </c>
      <c r="L239">
        <v>5869</v>
      </c>
      <c r="M239">
        <v>37.572929479999999</v>
      </c>
      <c r="N239">
        <v>-122.0532609</v>
      </c>
      <c r="O239">
        <v>12.9321659922258</v>
      </c>
      <c r="P239">
        <v>3.5257981000000001E-2</v>
      </c>
      <c r="Q239">
        <v>8.6979437700000002</v>
      </c>
      <c r="R239">
        <v>30.236241459999999</v>
      </c>
      <c r="S239" s="1">
        <v>83.532000503433096</v>
      </c>
      <c r="T239">
        <v>0</v>
      </c>
      <c r="U239">
        <v>188.37231439999999</v>
      </c>
      <c r="V239">
        <v>1956.36</v>
      </c>
      <c r="W239">
        <v>0.1</v>
      </c>
      <c r="X239">
        <v>0</v>
      </c>
      <c r="Y239">
        <v>0</v>
      </c>
      <c r="Z239">
        <v>2</v>
      </c>
      <c r="AA239">
        <v>0</v>
      </c>
      <c r="AB239">
        <v>27.406017423732202</v>
      </c>
      <c r="AC239">
        <v>6177</v>
      </c>
      <c r="AD239">
        <v>1865</v>
      </c>
      <c r="AE239">
        <v>1799</v>
      </c>
      <c r="AF239">
        <v>141</v>
      </c>
      <c r="AG239">
        <v>155</v>
      </c>
      <c r="AH239">
        <v>44175</v>
      </c>
      <c r="AI239">
        <v>261</v>
      </c>
      <c r="AJ239">
        <v>800</v>
      </c>
      <c r="AK239">
        <v>1613</v>
      </c>
      <c r="AL239">
        <v>403</v>
      </c>
      <c r="AM239">
        <v>33</v>
      </c>
      <c r="AN239">
        <v>5151</v>
      </c>
      <c r="AO239">
        <v>461</v>
      </c>
      <c r="AP239">
        <v>0</v>
      </c>
      <c r="AQ239">
        <v>192</v>
      </c>
      <c r="AR239">
        <v>146</v>
      </c>
      <c r="AS239">
        <v>59</v>
      </c>
      <c r="AT239">
        <v>21</v>
      </c>
      <c r="AU239">
        <v>2.2999999999999998</v>
      </c>
      <c r="AV239">
        <v>4.9000000000000004</v>
      </c>
      <c r="AW239">
        <v>44175</v>
      </c>
      <c r="AX239">
        <v>6.3</v>
      </c>
      <c r="AY239">
        <v>13</v>
      </c>
      <c r="AZ239">
        <v>26.1</v>
      </c>
      <c r="BA239">
        <v>6.5</v>
      </c>
      <c r="BB239">
        <v>1.8</v>
      </c>
      <c r="BC239">
        <v>83.4</v>
      </c>
      <c r="BD239">
        <v>8</v>
      </c>
      <c r="BE239">
        <v>0</v>
      </c>
      <c r="BF239">
        <v>10.3</v>
      </c>
      <c r="BG239">
        <v>8.1</v>
      </c>
      <c r="BH239">
        <v>3.3</v>
      </c>
      <c r="BI239">
        <v>0.3</v>
      </c>
    </row>
    <row r="240" spans="1:61" x14ac:dyDescent="0.2">
      <c r="A240">
        <v>269</v>
      </c>
      <c r="B240">
        <v>6001441522</v>
      </c>
      <c r="C240">
        <v>0.50472720000000004</v>
      </c>
      <c r="D240">
        <v>1.2322</v>
      </c>
      <c r="E240">
        <v>1.819</v>
      </c>
      <c r="F240">
        <v>1.3593</v>
      </c>
      <c r="G240">
        <v>2.2850999999999999</v>
      </c>
      <c r="H240">
        <v>6.6955999999999998</v>
      </c>
      <c r="I240">
        <v>8.9</v>
      </c>
      <c r="J240">
        <v>8</v>
      </c>
      <c r="K240">
        <v>9.8000000000000007</v>
      </c>
      <c r="L240">
        <v>4980</v>
      </c>
      <c r="M240">
        <v>37.58455807</v>
      </c>
      <c r="N240">
        <v>-122.05725289999999</v>
      </c>
      <c r="O240">
        <v>12.4655010683623</v>
      </c>
      <c r="P240">
        <v>3.5257981000000001E-2</v>
      </c>
      <c r="Q240">
        <v>8.6979437700000002</v>
      </c>
      <c r="R240">
        <v>36.960143950000003</v>
      </c>
      <c r="S240" s="1">
        <v>83.532000503433096</v>
      </c>
      <c r="T240">
        <v>0</v>
      </c>
      <c r="U240">
        <v>250.571113</v>
      </c>
      <c r="V240">
        <v>2287.27</v>
      </c>
      <c r="W240">
        <v>0</v>
      </c>
      <c r="X240">
        <v>0</v>
      </c>
      <c r="Y240">
        <v>0</v>
      </c>
      <c r="Z240">
        <v>2</v>
      </c>
      <c r="AA240">
        <v>0</v>
      </c>
      <c r="AB240">
        <v>28.579065061313301</v>
      </c>
      <c r="AC240">
        <v>5356</v>
      </c>
      <c r="AD240">
        <v>1502</v>
      </c>
      <c r="AE240">
        <v>1481</v>
      </c>
      <c r="AF240">
        <v>418</v>
      </c>
      <c r="AG240">
        <v>146</v>
      </c>
      <c r="AH240">
        <v>36504</v>
      </c>
      <c r="AI240">
        <v>422</v>
      </c>
      <c r="AJ240">
        <v>599</v>
      </c>
      <c r="AK240">
        <v>1358</v>
      </c>
      <c r="AL240">
        <v>364</v>
      </c>
      <c r="AM240">
        <v>151</v>
      </c>
      <c r="AN240">
        <v>4503</v>
      </c>
      <c r="AO240">
        <v>512</v>
      </c>
      <c r="AP240">
        <v>6</v>
      </c>
      <c r="AQ240">
        <v>10</v>
      </c>
      <c r="AR240">
        <v>111</v>
      </c>
      <c r="AS240">
        <v>41</v>
      </c>
      <c r="AT240">
        <v>35</v>
      </c>
      <c r="AU240">
        <v>7.8</v>
      </c>
      <c r="AV240">
        <v>5.2</v>
      </c>
      <c r="AW240">
        <v>36504</v>
      </c>
      <c r="AX240">
        <v>11.8</v>
      </c>
      <c r="AY240">
        <v>11.2</v>
      </c>
      <c r="AZ240">
        <v>25.4</v>
      </c>
      <c r="BA240">
        <v>6.8</v>
      </c>
      <c r="BB240">
        <v>10.199999999999999</v>
      </c>
      <c r="BC240">
        <v>84.1</v>
      </c>
      <c r="BD240">
        <v>10.1</v>
      </c>
      <c r="BE240">
        <v>0.4</v>
      </c>
      <c r="BF240">
        <v>0.7</v>
      </c>
      <c r="BG240">
        <v>7.5</v>
      </c>
      <c r="BH240">
        <v>2.8</v>
      </c>
      <c r="BI240">
        <v>0.7</v>
      </c>
    </row>
    <row r="241" spans="1:61" x14ac:dyDescent="0.2">
      <c r="A241">
        <v>270</v>
      </c>
      <c r="B241">
        <v>6001441523</v>
      </c>
      <c r="C241">
        <v>0.18033469999999999</v>
      </c>
      <c r="D241">
        <v>0.76929999999999998</v>
      </c>
      <c r="E241">
        <v>1.1049</v>
      </c>
      <c r="F241">
        <v>1.3310999999999999</v>
      </c>
      <c r="G241">
        <v>1.28</v>
      </c>
      <c r="H241">
        <v>4.4852999999999996</v>
      </c>
      <c r="I241">
        <v>5.9</v>
      </c>
      <c r="J241">
        <v>5.0999999999999996</v>
      </c>
      <c r="K241">
        <v>6.9</v>
      </c>
      <c r="L241">
        <v>4077</v>
      </c>
      <c r="M241">
        <v>37.564779280000003</v>
      </c>
      <c r="N241">
        <v>-122.0464869</v>
      </c>
      <c r="O241">
        <v>14.4452992757577</v>
      </c>
      <c r="P241">
        <v>3.5257981000000001E-2</v>
      </c>
      <c r="Q241">
        <v>8.6979437700000002</v>
      </c>
      <c r="R241">
        <v>29.76</v>
      </c>
      <c r="S241" s="1">
        <v>83.532000503433096</v>
      </c>
      <c r="T241">
        <v>0</v>
      </c>
      <c r="U241">
        <v>163.07362449999999</v>
      </c>
      <c r="V241">
        <v>3219.01</v>
      </c>
      <c r="W241">
        <v>0.1</v>
      </c>
      <c r="X241">
        <v>0</v>
      </c>
      <c r="Y241">
        <v>0</v>
      </c>
      <c r="Z241">
        <v>0</v>
      </c>
      <c r="AA241">
        <v>0</v>
      </c>
      <c r="AB241">
        <v>25.885976412104</v>
      </c>
      <c r="AC241">
        <v>4267</v>
      </c>
      <c r="AD241">
        <v>1447</v>
      </c>
      <c r="AE241">
        <v>1419</v>
      </c>
      <c r="AF241">
        <v>183</v>
      </c>
      <c r="AG241">
        <v>145</v>
      </c>
      <c r="AH241">
        <v>45235</v>
      </c>
      <c r="AI241">
        <v>117</v>
      </c>
      <c r="AJ241">
        <v>170</v>
      </c>
      <c r="AK241">
        <v>1258</v>
      </c>
      <c r="AL241">
        <v>168</v>
      </c>
      <c r="AM241">
        <v>63</v>
      </c>
      <c r="AN241">
        <v>3894</v>
      </c>
      <c r="AO241">
        <v>260</v>
      </c>
      <c r="AP241">
        <v>75</v>
      </c>
      <c r="AQ241">
        <v>0</v>
      </c>
      <c r="AR241">
        <v>206</v>
      </c>
      <c r="AS241">
        <v>15</v>
      </c>
      <c r="AT241">
        <v>0</v>
      </c>
      <c r="AU241">
        <v>4.3</v>
      </c>
      <c r="AV241">
        <v>6.4</v>
      </c>
      <c r="AW241">
        <v>45235</v>
      </c>
      <c r="AX241">
        <v>4</v>
      </c>
      <c r="AY241">
        <v>4</v>
      </c>
      <c r="AZ241">
        <v>29.5</v>
      </c>
      <c r="BA241">
        <v>3.9</v>
      </c>
      <c r="BB241">
        <v>4.4000000000000004</v>
      </c>
      <c r="BC241">
        <v>91.3</v>
      </c>
      <c r="BD241">
        <v>6.8</v>
      </c>
      <c r="BE241">
        <v>5.2</v>
      </c>
      <c r="BF241">
        <v>0</v>
      </c>
      <c r="BG241">
        <v>14.5</v>
      </c>
      <c r="BH241">
        <v>1.1000000000000001</v>
      </c>
      <c r="BI241">
        <v>0</v>
      </c>
    </row>
    <row r="242" spans="1:61" x14ac:dyDescent="0.2">
      <c r="A242">
        <v>271</v>
      </c>
      <c r="B242">
        <v>6001441524</v>
      </c>
      <c r="C242">
        <v>0.6489355</v>
      </c>
      <c r="D242">
        <v>0.70169999999999999</v>
      </c>
      <c r="E242">
        <v>1.3016000000000001</v>
      </c>
      <c r="F242">
        <v>1.1599999999999999</v>
      </c>
      <c r="G242">
        <v>1.4191</v>
      </c>
      <c r="H242">
        <v>4.5823999999999998</v>
      </c>
      <c r="I242">
        <v>5.0999999999999996</v>
      </c>
      <c r="J242">
        <v>4.5</v>
      </c>
      <c r="K242">
        <v>5.9</v>
      </c>
      <c r="L242">
        <v>4010</v>
      </c>
      <c r="M242">
        <v>37.55947819</v>
      </c>
      <c r="N242">
        <v>-122.0506927</v>
      </c>
      <c r="O242">
        <v>20.477149430550501</v>
      </c>
      <c r="P242">
        <v>3.5257981000000001E-2</v>
      </c>
      <c r="Q242">
        <v>8.6979437700000002</v>
      </c>
      <c r="R242">
        <v>29.76</v>
      </c>
      <c r="S242" s="1">
        <v>83.532000503433096</v>
      </c>
      <c r="T242">
        <v>0</v>
      </c>
      <c r="U242">
        <v>158.85256570000001</v>
      </c>
      <c r="V242">
        <v>1412.61</v>
      </c>
      <c r="W242">
        <v>4.3</v>
      </c>
      <c r="X242">
        <v>31.25</v>
      </c>
      <c r="Y242">
        <v>0.125</v>
      </c>
      <c r="Z242">
        <v>1</v>
      </c>
      <c r="AA242">
        <v>0</v>
      </c>
      <c r="AB242">
        <v>36.5837895867434</v>
      </c>
      <c r="AC242">
        <v>4349</v>
      </c>
      <c r="AD242">
        <v>1390</v>
      </c>
      <c r="AE242">
        <v>1302</v>
      </c>
      <c r="AF242">
        <v>136</v>
      </c>
      <c r="AG242">
        <v>148</v>
      </c>
      <c r="AH242">
        <v>51492</v>
      </c>
      <c r="AI242">
        <v>106</v>
      </c>
      <c r="AJ242">
        <v>298</v>
      </c>
      <c r="AK242">
        <v>1417</v>
      </c>
      <c r="AL242">
        <v>192</v>
      </c>
      <c r="AM242">
        <v>56</v>
      </c>
      <c r="AN242">
        <v>4011</v>
      </c>
      <c r="AO242">
        <v>139</v>
      </c>
      <c r="AP242">
        <v>93</v>
      </c>
      <c r="AQ242">
        <v>0</v>
      </c>
      <c r="AR242">
        <v>92</v>
      </c>
      <c r="AS242">
        <v>52</v>
      </c>
      <c r="AT242">
        <v>0</v>
      </c>
      <c r="AU242">
        <v>3.1</v>
      </c>
      <c r="AV242">
        <v>6.9</v>
      </c>
      <c r="AW242">
        <v>51492</v>
      </c>
      <c r="AX242">
        <v>3.8</v>
      </c>
      <c r="AY242">
        <v>6.9</v>
      </c>
      <c r="AZ242">
        <v>32.6</v>
      </c>
      <c r="BA242">
        <v>4.4000000000000004</v>
      </c>
      <c r="BB242">
        <v>4.3</v>
      </c>
      <c r="BC242">
        <v>92.2</v>
      </c>
      <c r="BD242">
        <v>3.5</v>
      </c>
      <c r="BE242">
        <v>6.7</v>
      </c>
      <c r="BF242">
        <v>0</v>
      </c>
      <c r="BG242">
        <v>7.1</v>
      </c>
      <c r="BH242">
        <v>4</v>
      </c>
      <c r="BI242">
        <v>0</v>
      </c>
    </row>
    <row r="243" spans="1:61" x14ac:dyDescent="0.2">
      <c r="A243">
        <v>272</v>
      </c>
      <c r="B243">
        <v>6001441601</v>
      </c>
      <c r="C243">
        <v>0.4987067</v>
      </c>
      <c r="D243">
        <v>1.1854</v>
      </c>
      <c r="E243">
        <v>1.7037</v>
      </c>
      <c r="F243">
        <v>1.0932999999999999</v>
      </c>
      <c r="G243">
        <v>1.6512</v>
      </c>
      <c r="H243">
        <v>5.6336000000000004</v>
      </c>
      <c r="I243">
        <v>9.6</v>
      </c>
      <c r="J243">
        <v>8.8000000000000007</v>
      </c>
      <c r="K243">
        <v>10.5</v>
      </c>
      <c r="L243">
        <v>4561</v>
      </c>
      <c r="M243">
        <v>37.563500750000003</v>
      </c>
      <c r="N243">
        <v>-122.03053730000001</v>
      </c>
      <c r="O243">
        <v>19.5615282242467</v>
      </c>
      <c r="P243">
        <v>3.5257981000000001E-2</v>
      </c>
      <c r="Q243">
        <v>8.6979437700000002</v>
      </c>
      <c r="R243">
        <v>27.2541458</v>
      </c>
      <c r="S243" s="1">
        <v>83.532000503433096</v>
      </c>
      <c r="T243">
        <v>0</v>
      </c>
      <c r="U243">
        <v>152.60956179999999</v>
      </c>
      <c r="V243">
        <v>1863.61</v>
      </c>
      <c r="W243">
        <v>10</v>
      </c>
      <c r="X243">
        <v>2.6</v>
      </c>
      <c r="Y243">
        <v>0</v>
      </c>
      <c r="Z243">
        <v>1</v>
      </c>
      <c r="AA243">
        <v>0</v>
      </c>
      <c r="AB243">
        <v>30.637889398569602</v>
      </c>
      <c r="AC243">
        <v>4848</v>
      </c>
      <c r="AD243">
        <v>1455</v>
      </c>
      <c r="AE243">
        <v>1455</v>
      </c>
      <c r="AF243">
        <v>286</v>
      </c>
      <c r="AG243">
        <v>171</v>
      </c>
      <c r="AH243">
        <v>40374</v>
      </c>
      <c r="AI243">
        <v>319</v>
      </c>
      <c r="AJ243">
        <v>775</v>
      </c>
      <c r="AK243">
        <v>1144</v>
      </c>
      <c r="AL243">
        <v>309</v>
      </c>
      <c r="AM243">
        <v>88</v>
      </c>
      <c r="AN243">
        <v>3212</v>
      </c>
      <c r="AO243">
        <v>359</v>
      </c>
      <c r="AP243">
        <v>25</v>
      </c>
      <c r="AQ243">
        <v>0</v>
      </c>
      <c r="AR243">
        <v>69</v>
      </c>
      <c r="AS243">
        <v>43</v>
      </c>
      <c r="AT243">
        <v>30</v>
      </c>
      <c r="AU243">
        <v>5.9</v>
      </c>
      <c r="AV243">
        <v>7</v>
      </c>
      <c r="AW243">
        <v>40374</v>
      </c>
      <c r="AX243">
        <v>9.1</v>
      </c>
      <c r="AY243">
        <v>16</v>
      </c>
      <c r="AZ243">
        <v>23.6</v>
      </c>
      <c r="BA243">
        <v>6.4</v>
      </c>
      <c r="BB243">
        <v>6</v>
      </c>
      <c r="BC243">
        <v>66.3</v>
      </c>
      <c r="BD243">
        <v>7.9</v>
      </c>
      <c r="BE243">
        <v>1.7</v>
      </c>
      <c r="BF243">
        <v>0</v>
      </c>
      <c r="BG243">
        <v>4.7</v>
      </c>
      <c r="BH243">
        <v>3</v>
      </c>
      <c r="BI243">
        <v>0.6</v>
      </c>
    </row>
    <row r="244" spans="1:61" x14ac:dyDescent="0.2">
      <c r="A244">
        <v>273</v>
      </c>
      <c r="B244">
        <v>6001441602</v>
      </c>
      <c r="C244">
        <v>0.64945520000000001</v>
      </c>
      <c r="D244">
        <v>1.1960999999999999</v>
      </c>
      <c r="E244">
        <v>1.5720000000000001</v>
      </c>
      <c r="F244">
        <v>1.2617</v>
      </c>
      <c r="G244">
        <v>2.9218999999999999</v>
      </c>
      <c r="H244">
        <v>6.9516999999999998</v>
      </c>
      <c r="I244">
        <v>9.8000000000000007</v>
      </c>
      <c r="J244">
        <v>9.1</v>
      </c>
      <c r="K244">
        <v>10.7</v>
      </c>
      <c r="L244">
        <v>6802</v>
      </c>
      <c r="M244">
        <v>37.556960189999998</v>
      </c>
      <c r="N244">
        <v>-122.0212344</v>
      </c>
      <c r="O244">
        <v>24.606396098280101</v>
      </c>
      <c r="P244">
        <v>3.5257981000000001E-2</v>
      </c>
      <c r="Q244">
        <v>9.1171234000000005</v>
      </c>
      <c r="R244">
        <v>27.2</v>
      </c>
      <c r="S244" s="1">
        <v>83.532000503433096</v>
      </c>
      <c r="T244">
        <v>0</v>
      </c>
      <c r="U244">
        <v>143.92912229999999</v>
      </c>
      <c r="V244">
        <v>1714.73</v>
      </c>
      <c r="W244">
        <v>7.85</v>
      </c>
      <c r="X244">
        <v>29</v>
      </c>
      <c r="Y244">
        <v>0</v>
      </c>
      <c r="Z244">
        <v>1</v>
      </c>
      <c r="AA244">
        <v>0</v>
      </c>
      <c r="AB244">
        <v>34.277806165459801</v>
      </c>
      <c r="AC244">
        <v>7907</v>
      </c>
      <c r="AD244">
        <v>2363</v>
      </c>
      <c r="AE244">
        <v>2263</v>
      </c>
      <c r="AF244">
        <v>506</v>
      </c>
      <c r="AG244">
        <v>119</v>
      </c>
      <c r="AH244">
        <v>32766</v>
      </c>
      <c r="AI244">
        <v>877</v>
      </c>
      <c r="AJ244">
        <v>1054</v>
      </c>
      <c r="AK244">
        <v>1972</v>
      </c>
      <c r="AL244">
        <v>522</v>
      </c>
      <c r="AM244">
        <v>108</v>
      </c>
      <c r="AN244">
        <v>6204</v>
      </c>
      <c r="AO244">
        <v>658</v>
      </c>
      <c r="AP244">
        <v>802</v>
      </c>
      <c r="AQ244">
        <v>0</v>
      </c>
      <c r="AR244">
        <v>393</v>
      </c>
      <c r="AS244">
        <v>160</v>
      </c>
      <c r="AT244">
        <v>47</v>
      </c>
      <c r="AU244">
        <v>6.4</v>
      </c>
      <c r="AV244">
        <v>2.9</v>
      </c>
      <c r="AW244">
        <v>32766</v>
      </c>
      <c r="AX244">
        <v>16.8</v>
      </c>
      <c r="AY244">
        <v>13.3</v>
      </c>
      <c r="AZ244">
        <v>24.9</v>
      </c>
      <c r="BA244">
        <v>6.6</v>
      </c>
      <c r="BB244">
        <v>4.8</v>
      </c>
      <c r="BC244">
        <v>78.5</v>
      </c>
      <c r="BD244">
        <v>9.1</v>
      </c>
      <c r="BE244">
        <v>33.9</v>
      </c>
      <c r="BF244">
        <v>0</v>
      </c>
      <c r="BG244">
        <v>17.399999999999999</v>
      </c>
      <c r="BH244">
        <v>7.1</v>
      </c>
      <c r="BI244">
        <v>0.6</v>
      </c>
    </row>
    <row r="245" spans="1:61" x14ac:dyDescent="0.2">
      <c r="A245">
        <v>274</v>
      </c>
      <c r="B245">
        <v>6001441700</v>
      </c>
      <c r="C245">
        <v>0.86089199999999999</v>
      </c>
      <c r="D245">
        <v>1.3222</v>
      </c>
      <c r="E245">
        <v>1.6413</v>
      </c>
      <c r="F245">
        <v>1.3260000000000001</v>
      </c>
      <c r="G245">
        <v>2.4085999999999999</v>
      </c>
      <c r="H245">
        <v>6.6981999999999999</v>
      </c>
      <c r="I245">
        <v>9.5</v>
      </c>
      <c r="J245">
        <v>8.6999999999999993</v>
      </c>
      <c r="K245">
        <v>10.4</v>
      </c>
      <c r="L245">
        <v>7436</v>
      </c>
      <c r="M245">
        <v>37.55320674</v>
      </c>
      <c r="N245">
        <v>-122.0116307</v>
      </c>
      <c r="O245">
        <v>25.965561464554099</v>
      </c>
      <c r="P245">
        <v>3.5257981000000001E-2</v>
      </c>
      <c r="Q245">
        <v>9.1171234000000005</v>
      </c>
      <c r="R245">
        <v>27.256551300000002</v>
      </c>
      <c r="S245" s="1">
        <v>83.532000503433096</v>
      </c>
      <c r="T245">
        <v>0</v>
      </c>
      <c r="U245">
        <v>141.06040920000001</v>
      </c>
      <c r="V245">
        <v>1230.06</v>
      </c>
      <c r="W245">
        <v>11.65</v>
      </c>
      <c r="X245">
        <v>59</v>
      </c>
      <c r="Y245">
        <v>2.5000000000000001E-2</v>
      </c>
      <c r="Z245">
        <v>1</v>
      </c>
      <c r="AA245">
        <v>0.5</v>
      </c>
      <c r="AB245">
        <v>37.2363706156859</v>
      </c>
      <c r="AC245">
        <v>7270</v>
      </c>
      <c r="AD245">
        <v>2851</v>
      </c>
      <c r="AE245">
        <v>2621</v>
      </c>
      <c r="AF245">
        <v>676</v>
      </c>
      <c r="AG245">
        <v>229</v>
      </c>
      <c r="AH245">
        <v>39842</v>
      </c>
      <c r="AI245">
        <v>572</v>
      </c>
      <c r="AJ245">
        <v>736</v>
      </c>
      <c r="AK245">
        <v>1886</v>
      </c>
      <c r="AL245">
        <v>377</v>
      </c>
      <c r="AM245">
        <v>251</v>
      </c>
      <c r="AN245">
        <v>5880</v>
      </c>
      <c r="AO245">
        <v>678</v>
      </c>
      <c r="AP245">
        <v>715</v>
      </c>
      <c r="AQ245">
        <v>0</v>
      </c>
      <c r="AR245">
        <v>146</v>
      </c>
      <c r="AS245">
        <v>112</v>
      </c>
      <c r="AT245">
        <v>65</v>
      </c>
      <c r="AU245">
        <v>9.3000000000000007</v>
      </c>
      <c r="AV245">
        <v>5.8</v>
      </c>
      <c r="AW245">
        <v>39842</v>
      </c>
      <c r="AX245">
        <v>12</v>
      </c>
      <c r="AY245">
        <v>10.1</v>
      </c>
      <c r="AZ245">
        <v>25.9</v>
      </c>
      <c r="BA245">
        <v>5.2</v>
      </c>
      <c r="BB245">
        <v>9.6</v>
      </c>
      <c r="BC245">
        <v>80.900000000000006</v>
      </c>
      <c r="BD245">
        <v>10.199999999999999</v>
      </c>
      <c r="BE245">
        <v>25.1</v>
      </c>
      <c r="BF245">
        <v>0</v>
      </c>
      <c r="BG245">
        <v>5.6</v>
      </c>
      <c r="BH245">
        <v>4.3</v>
      </c>
      <c r="BI245">
        <v>0.9</v>
      </c>
    </row>
    <row r="246" spans="1:61" x14ac:dyDescent="0.2">
      <c r="A246">
        <v>275</v>
      </c>
      <c r="B246">
        <v>6001441800</v>
      </c>
      <c r="C246">
        <v>0.78724959999999999</v>
      </c>
      <c r="D246">
        <v>0.83320000000000005</v>
      </c>
      <c r="E246">
        <v>1.3070999999999999</v>
      </c>
      <c r="F246">
        <v>0.73680000000000001</v>
      </c>
      <c r="G246">
        <v>2.5415999999999999</v>
      </c>
      <c r="H246">
        <v>5.4187000000000003</v>
      </c>
      <c r="I246">
        <v>8.1</v>
      </c>
      <c r="J246">
        <v>7.5</v>
      </c>
      <c r="K246">
        <v>8.6999999999999993</v>
      </c>
      <c r="L246">
        <v>6786</v>
      </c>
      <c r="M246">
        <v>37.559193329999999</v>
      </c>
      <c r="N246">
        <v>-121.9915831</v>
      </c>
      <c r="O246">
        <v>17.6038459825186</v>
      </c>
      <c r="P246">
        <v>3.5257981000000001E-2</v>
      </c>
      <c r="Q246">
        <v>9.1171234000000005</v>
      </c>
      <c r="R246">
        <v>22.687502460000001</v>
      </c>
      <c r="S246" s="1">
        <v>83.532000503433096</v>
      </c>
      <c r="T246">
        <v>0</v>
      </c>
      <c r="U246">
        <v>135.09350090000001</v>
      </c>
      <c r="V246">
        <v>600.41</v>
      </c>
      <c r="W246">
        <v>6.35</v>
      </c>
      <c r="X246">
        <v>10.25</v>
      </c>
      <c r="Y246">
        <v>0.23499999999999999</v>
      </c>
      <c r="Z246">
        <v>1</v>
      </c>
      <c r="AA246">
        <v>0</v>
      </c>
      <c r="AB246">
        <v>30.552696576135201</v>
      </c>
      <c r="AC246">
        <v>7305</v>
      </c>
      <c r="AD246">
        <v>2446</v>
      </c>
      <c r="AE246">
        <v>2314</v>
      </c>
      <c r="AF246">
        <v>469</v>
      </c>
      <c r="AG246">
        <v>175</v>
      </c>
      <c r="AH246">
        <v>39884</v>
      </c>
      <c r="AI246">
        <v>278</v>
      </c>
      <c r="AJ246">
        <v>843</v>
      </c>
      <c r="AK246">
        <v>1707</v>
      </c>
      <c r="AL246">
        <v>570</v>
      </c>
      <c r="AM246">
        <v>55</v>
      </c>
      <c r="AN246">
        <v>4463</v>
      </c>
      <c r="AO246">
        <v>171</v>
      </c>
      <c r="AP246">
        <v>552</v>
      </c>
      <c r="AQ246">
        <v>0</v>
      </c>
      <c r="AR246">
        <v>291</v>
      </c>
      <c r="AS246">
        <v>108</v>
      </c>
      <c r="AT246">
        <v>37</v>
      </c>
      <c r="AU246">
        <v>6.4</v>
      </c>
      <c r="AV246">
        <v>4.5999999999999996</v>
      </c>
      <c r="AW246">
        <v>39884</v>
      </c>
      <c r="AX246">
        <v>5.5</v>
      </c>
      <c r="AY246">
        <v>11.5</v>
      </c>
      <c r="AZ246">
        <v>23.4</v>
      </c>
      <c r="BA246">
        <v>7.8</v>
      </c>
      <c r="BB246">
        <v>2.4</v>
      </c>
      <c r="BC246">
        <v>61.1</v>
      </c>
      <c r="BD246">
        <v>2.5</v>
      </c>
      <c r="BE246">
        <v>22.6</v>
      </c>
      <c r="BF246">
        <v>0</v>
      </c>
      <c r="BG246">
        <v>12.6</v>
      </c>
      <c r="BH246">
        <v>4.7</v>
      </c>
      <c r="BI246">
        <v>0.5</v>
      </c>
    </row>
    <row r="247" spans="1:61" x14ac:dyDescent="0.2">
      <c r="A247">
        <v>276</v>
      </c>
      <c r="B247">
        <v>6001441921</v>
      </c>
      <c r="C247">
        <v>0.3269531</v>
      </c>
      <c r="D247">
        <v>0.87539999999999996</v>
      </c>
      <c r="E247">
        <v>0.46920000000000001</v>
      </c>
      <c r="F247">
        <v>1.2313000000000001</v>
      </c>
      <c r="G247">
        <v>2.6785999999999999</v>
      </c>
      <c r="H247">
        <v>5.2545999999999999</v>
      </c>
      <c r="I247">
        <v>7.2</v>
      </c>
      <c r="J247">
        <v>6.5</v>
      </c>
      <c r="K247">
        <v>7.9</v>
      </c>
      <c r="L247">
        <v>3663</v>
      </c>
      <c r="M247">
        <v>37.542422350000002</v>
      </c>
      <c r="N247">
        <v>-121.9678076</v>
      </c>
      <c r="O247">
        <v>16.118774958244099</v>
      </c>
      <c r="P247">
        <v>3.5257981000000001E-2</v>
      </c>
      <c r="Q247">
        <v>9.5363030299999991</v>
      </c>
      <c r="R247">
        <v>27.764844239999999</v>
      </c>
      <c r="S247" s="1">
        <v>83.532000503433096</v>
      </c>
      <c r="T247">
        <v>0</v>
      </c>
      <c r="U247">
        <v>127.8468136</v>
      </c>
      <c r="V247">
        <v>521.1</v>
      </c>
      <c r="W247">
        <v>13</v>
      </c>
      <c r="X247">
        <v>16.5</v>
      </c>
      <c r="Y247">
        <v>0</v>
      </c>
      <c r="Z247">
        <v>0</v>
      </c>
      <c r="AA247">
        <v>0</v>
      </c>
      <c r="AB247">
        <v>28.923439057932601</v>
      </c>
      <c r="AC247">
        <v>3917</v>
      </c>
      <c r="AD247">
        <v>1325</v>
      </c>
      <c r="AE247">
        <v>1229</v>
      </c>
      <c r="AF247">
        <v>83</v>
      </c>
      <c r="AG247">
        <v>132</v>
      </c>
      <c r="AH247">
        <v>41722</v>
      </c>
      <c r="AI247">
        <v>309</v>
      </c>
      <c r="AJ247">
        <v>284</v>
      </c>
      <c r="AK247">
        <v>673</v>
      </c>
      <c r="AL247">
        <v>224</v>
      </c>
      <c r="AM247">
        <v>18</v>
      </c>
      <c r="AN247">
        <v>3215</v>
      </c>
      <c r="AO247">
        <v>263</v>
      </c>
      <c r="AP247">
        <v>613</v>
      </c>
      <c r="AQ247">
        <v>0</v>
      </c>
      <c r="AR247">
        <v>128</v>
      </c>
      <c r="AS247">
        <v>59</v>
      </c>
      <c r="AT247">
        <v>23</v>
      </c>
      <c r="AU247">
        <v>2.1</v>
      </c>
      <c r="AV247">
        <v>5.2</v>
      </c>
      <c r="AW247">
        <v>41722</v>
      </c>
      <c r="AX247">
        <v>10.7</v>
      </c>
      <c r="AY247">
        <v>7.3</v>
      </c>
      <c r="AZ247">
        <v>17.2</v>
      </c>
      <c r="BA247">
        <v>5.7</v>
      </c>
      <c r="BB247">
        <v>1.5</v>
      </c>
      <c r="BC247">
        <v>82.1</v>
      </c>
      <c r="BD247">
        <v>7.2</v>
      </c>
      <c r="BE247">
        <v>46.3</v>
      </c>
      <c r="BF247">
        <v>0</v>
      </c>
      <c r="BG247">
        <v>10.4</v>
      </c>
      <c r="BH247">
        <v>4.8</v>
      </c>
      <c r="BI247">
        <v>0.6</v>
      </c>
    </row>
    <row r="248" spans="1:61" x14ac:dyDescent="0.2">
      <c r="A248">
        <v>7273</v>
      </c>
      <c r="B248">
        <v>6001441923</v>
      </c>
      <c r="C248">
        <v>0.58174950000000003</v>
      </c>
      <c r="D248">
        <v>1.7196</v>
      </c>
      <c r="E248">
        <v>2.0085000000000002</v>
      </c>
      <c r="F248">
        <v>1.0598000000000001</v>
      </c>
      <c r="G248">
        <v>3.7521</v>
      </c>
      <c r="H248">
        <v>8.5399999999999991</v>
      </c>
      <c r="I248">
        <v>8.1999999999999993</v>
      </c>
      <c r="J248">
        <v>7.5</v>
      </c>
      <c r="K248">
        <v>9.1</v>
      </c>
      <c r="L248">
        <v>5605</v>
      </c>
      <c r="M248">
        <v>37.550973239999998</v>
      </c>
      <c r="N248">
        <v>-121.9850084</v>
      </c>
      <c r="O248">
        <v>20.339279926982599</v>
      </c>
      <c r="P248">
        <v>3.5257981000000001E-2</v>
      </c>
      <c r="Q248">
        <v>9.1171234000000005</v>
      </c>
      <c r="R248">
        <v>18.802097239999998</v>
      </c>
      <c r="S248" s="1">
        <v>83.532000503433096</v>
      </c>
      <c r="T248">
        <v>0</v>
      </c>
      <c r="U248">
        <v>132.38702269999999</v>
      </c>
      <c r="V248">
        <v>640.35</v>
      </c>
      <c r="W248">
        <v>12.4</v>
      </c>
      <c r="X248">
        <v>18.5</v>
      </c>
      <c r="Y248">
        <v>0.17499999999999999</v>
      </c>
      <c r="Z248">
        <v>0</v>
      </c>
      <c r="AA248">
        <v>0</v>
      </c>
      <c r="AB248">
        <v>30.992228369887901</v>
      </c>
      <c r="AC248">
        <v>6313</v>
      </c>
      <c r="AD248">
        <v>2442</v>
      </c>
      <c r="AE248">
        <v>2360</v>
      </c>
      <c r="AF248">
        <v>681</v>
      </c>
      <c r="AG248">
        <v>282</v>
      </c>
      <c r="AH248">
        <v>34998</v>
      </c>
      <c r="AI248">
        <v>357</v>
      </c>
      <c r="AJ248">
        <v>954</v>
      </c>
      <c r="AK248">
        <v>1254</v>
      </c>
      <c r="AL248">
        <v>787</v>
      </c>
      <c r="AM248">
        <v>117</v>
      </c>
      <c r="AN248">
        <v>5021</v>
      </c>
      <c r="AO248">
        <v>253</v>
      </c>
      <c r="AP248">
        <v>1960</v>
      </c>
      <c r="AQ248">
        <v>0</v>
      </c>
      <c r="AR248">
        <v>485</v>
      </c>
      <c r="AS248">
        <v>556</v>
      </c>
      <c r="AT248">
        <v>369</v>
      </c>
      <c r="AU248">
        <v>11.4</v>
      </c>
      <c r="AV248">
        <v>9.6999999999999993</v>
      </c>
      <c r="AW248">
        <v>34998</v>
      </c>
      <c r="AX248">
        <v>7.5</v>
      </c>
      <c r="AY248">
        <v>15.1</v>
      </c>
      <c r="AZ248">
        <v>19.899999999999999</v>
      </c>
      <c r="BA248">
        <v>13.2</v>
      </c>
      <c r="BB248">
        <v>5</v>
      </c>
      <c r="BC248">
        <v>79.5</v>
      </c>
      <c r="BD248">
        <v>4.4000000000000004</v>
      </c>
      <c r="BE248">
        <v>80.3</v>
      </c>
      <c r="BF248">
        <v>0</v>
      </c>
      <c r="BG248">
        <v>20.6</v>
      </c>
      <c r="BH248">
        <v>23.6</v>
      </c>
      <c r="BI248">
        <v>5.8</v>
      </c>
    </row>
    <row r="249" spans="1:61" x14ac:dyDescent="0.2">
      <c r="A249">
        <v>277</v>
      </c>
      <c r="B249">
        <v>6001441924</v>
      </c>
      <c r="C249">
        <v>0.84349390000000002</v>
      </c>
      <c r="D249">
        <v>0.87539999999999996</v>
      </c>
      <c r="E249">
        <v>1.3380000000000001</v>
      </c>
      <c r="F249">
        <v>1.0550999999999999</v>
      </c>
      <c r="G249">
        <v>1.6063000000000001</v>
      </c>
      <c r="H249">
        <v>4.8746999999999998</v>
      </c>
      <c r="I249">
        <v>7.9</v>
      </c>
      <c r="J249">
        <v>7.2</v>
      </c>
      <c r="K249">
        <v>8.5</v>
      </c>
      <c r="L249">
        <v>7301</v>
      </c>
      <c r="M249">
        <v>37.564766050000003</v>
      </c>
      <c r="N249">
        <v>-121.97324930000001</v>
      </c>
      <c r="O249">
        <v>16.670872698795399</v>
      </c>
      <c r="P249">
        <v>3.5257981000000001E-2</v>
      </c>
      <c r="Q249">
        <v>8.6979437700000002</v>
      </c>
      <c r="R249">
        <v>16.559999999999999</v>
      </c>
      <c r="S249" s="1">
        <v>83.532000503433096</v>
      </c>
      <c r="T249">
        <v>0</v>
      </c>
      <c r="U249">
        <v>125.96412410000001</v>
      </c>
      <c r="V249">
        <v>522.39</v>
      </c>
      <c r="W249">
        <v>4.4000000000000004</v>
      </c>
      <c r="X249">
        <v>11</v>
      </c>
      <c r="Y249">
        <v>0.25</v>
      </c>
      <c r="Z249">
        <v>1</v>
      </c>
      <c r="AA249">
        <v>0</v>
      </c>
      <c r="AB249">
        <v>27.382542379954199</v>
      </c>
      <c r="AC249">
        <v>7782</v>
      </c>
      <c r="AD249">
        <v>2725</v>
      </c>
      <c r="AE249">
        <v>2651</v>
      </c>
      <c r="AF249">
        <v>574</v>
      </c>
      <c r="AG249">
        <v>252</v>
      </c>
      <c r="AH249">
        <v>44777</v>
      </c>
      <c r="AI249">
        <v>233</v>
      </c>
      <c r="AJ249">
        <v>660</v>
      </c>
      <c r="AK249">
        <v>1769</v>
      </c>
      <c r="AL249">
        <v>535</v>
      </c>
      <c r="AM249">
        <v>202</v>
      </c>
      <c r="AN249">
        <v>5647</v>
      </c>
      <c r="AO249">
        <v>405</v>
      </c>
      <c r="AP249">
        <v>534</v>
      </c>
      <c r="AQ249">
        <v>0</v>
      </c>
      <c r="AR249">
        <v>243</v>
      </c>
      <c r="AS249">
        <v>65</v>
      </c>
      <c r="AT249">
        <v>0</v>
      </c>
      <c r="AU249">
        <v>7.4</v>
      </c>
      <c r="AV249">
        <v>5.8</v>
      </c>
      <c r="AW249">
        <v>44777</v>
      </c>
      <c r="AX249">
        <v>4.2</v>
      </c>
      <c r="AY249">
        <v>8.5</v>
      </c>
      <c r="AZ249">
        <v>22.7</v>
      </c>
      <c r="BA249">
        <v>6.9</v>
      </c>
      <c r="BB249">
        <v>7.6</v>
      </c>
      <c r="BC249">
        <v>72.599999999999994</v>
      </c>
      <c r="BD249">
        <v>5.8</v>
      </c>
      <c r="BE249">
        <v>19.600000000000001</v>
      </c>
      <c r="BF249">
        <v>0</v>
      </c>
      <c r="BG249">
        <v>9.1999999999999993</v>
      </c>
      <c r="BH249">
        <v>2.5</v>
      </c>
      <c r="BI249">
        <v>0</v>
      </c>
    </row>
    <row r="250" spans="1:61" x14ac:dyDescent="0.2">
      <c r="A250">
        <v>278</v>
      </c>
      <c r="B250">
        <v>6001441925</v>
      </c>
      <c r="C250">
        <v>1.1596044999999999</v>
      </c>
      <c r="D250">
        <v>0.44829999999999998</v>
      </c>
      <c r="E250">
        <v>0.40550000000000003</v>
      </c>
      <c r="F250">
        <v>1.1652</v>
      </c>
      <c r="G250">
        <v>2.1145</v>
      </c>
      <c r="H250">
        <v>4.1334999999999997</v>
      </c>
      <c r="I250">
        <v>4.8</v>
      </c>
      <c r="J250">
        <v>4.4000000000000004</v>
      </c>
      <c r="K250">
        <v>5.5</v>
      </c>
      <c r="L250">
        <v>6159</v>
      </c>
      <c r="M250">
        <v>37.55297152</v>
      </c>
      <c r="N250">
        <v>-121.96362139999999</v>
      </c>
      <c r="O250">
        <v>11.689775539202699</v>
      </c>
      <c r="P250">
        <v>3.5257981000000001E-2</v>
      </c>
      <c r="Q250">
        <v>9.1171234000000005</v>
      </c>
      <c r="R250">
        <v>17.008824130000001</v>
      </c>
      <c r="S250" s="1">
        <v>83.532000503433096</v>
      </c>
      <c r="T250">
        <v>0</v>
      </c>
      <c r="U250">
        <v>122.08097669999999</v>
      </c>
      <c r="V250">
        <v>474.21</v>
      </c>
      <c r="W250">
        <v>6.3</v>
      </c>
      <c r="X250">
        <v>4</v>
      </c>
      <c r="Y250">
        <v>3.5000000000000003E-2</v>
      </c>
      <c r="Z250">
        <v>0</v>
      </c>
      <c r="AA250">
        <v>0</v>
      </c>
      <c r="AB250">
        <v>21.9159180035026</v>
      </c>
      <c r="AC250">
        <v>6694</v>
      </c>
      <c r="AD250">
        <v>2970</v>
      </c>
      <c r="AE250">
        <v>2837</v>
      </c>
      <c r="AF250">
        <v>333</v>
      </c>
      <c r="AG250">
        <v>181</v>
      </c>
      <c r="AH250">
        <v>54293</v>
      </c>
      <c r="AI250">
        <v>138</v>
      </c>
      <c r="AJ250">
        <v>464</v>
      </c>
      <c r="AK250">
        <v>1060</v>
      </c>
      <c r="AL250">
        <v>403</v>
      </c>
      <c r="AM250">
        <v>32</v>
      </c>
      <c r="AN250">
        <v>5363</v>
      </c>
      <c r="AO250">
        <v>380</v>
      </c>
      <c r="AP250">
        <v>2063</v>
      </c>
      <c r="AQ250">
        <v>0</v>
      </c>
      <c r="AR250">
        <v>203</v>
      </c>
      <c r="AS250">
        <v>184</v>
      </c>
      <c r="AT250">
        <v>0</v>
      </c>
      <c r="AU250">
        <v>5</v>
      </c>
      <c r="AV250">
        <v>4.2</v>
      </c>
      <c r="AW250">
        <v>54293</v>
      </c>
      <c r="AX250">
        <v>2.6</v>
      </c>
      <c r="AY250">
        <v>6.9</v>
      </c>
      <c r="AZ250">
        <v>15.8</v>
      </c>
      <c r="BA250">
        <v>6</v>
      </c>
      <c r="BB250">
        <v>1.1000000000000001</v>
      </c>
      <c r="BC250">
        <v>80.099999999999994</v>
      </c>
      <c r="BD250">
        <v>6.3</v>
      </c>
      <c r="BE250">
        <v>69.5</v>
      </c>
      <c r="BF250">
        <v>0</v>
      </c>
      <c r="BG250">
        <v>7.2</v>
      </c>
      <c r="BH250">
        <v>6.5</v>
      </c>
      <c r="BI250">
        <v>0</v>
      </c>
    </row>
    <row r="251" spans="1:61" x14ac:dyDescent="0.2">
      <c r="A251">
        <v>279</v>
      </c>
      <c r="B251">
        <v>6001441926</v>
      </c>
      <c r="C251">
        <v>0.15779599999999999</v>
      </c>
      <c r="D251">
        <v>1.0759000000000001</v>
      </c>
      <c r="E251">
        <v>1.4113</v>
      </c>
      <c r="F251">
        <v>1.4634</v>
      </c>
      <c r="G251">
        <v>2.4826999999999999</v>
      </c>
      <c r="H251">
        <v>6.4333</v>
      </c>
      <c r="I251">
        <v>8.5</v>
      </c>
      <c r="J251">
        <v>7.7</v>
      </c>
      <c r="K251">
        <v>9.3000000000000007</v>
      </c>
      <c r="L251">
        <v>4080</v>
      </c>
      <c r="M251">
        <v>37.540800339999997</v>
      </c>
      <c r="N251">
        <v>-121.9787103</v>
      </c>
      <c r="O251">
        <v>24.931574110274799</v>
      </c>
      <c r="P251">
        <v>3.5257981000000001E-2</v>
      </c>
      <c r="Q251">
        <v>9.5363030299999991</v>
      </c>
      <c r="R251">
        <v>33.901433949999998</v>
      </c>
      <c r="S251" s="1">
        <v>83.532000503433096</v>
      </c>
      <c r="T251">
        <v>0</v>
      </c>
      <c r="U251">
        <v>133.8603124</v>
      </c>
      <c r="V251">
        <v>609.51</v>
      </c>
      <c r="W251">
        <v>10.6</v>
      </c>
      <c r="X251">
        <v>19.5</v>
      </c>
      <c r="Y251">
        <v>2.5000000000000001E-2</v>
      </c>
      <c r="Z251">
        <v>0</v>
      </c>
      <c r="AA251">
        <v>0</v>
      </c>
      <c r="AB251">
        <v>31.479811453236099</v>
      </c>
      <c r="AC251">
        <v>4613</v>
      </c>
      <c r="AD251">
        <v>1493</v>
      </c>
      <c r="AE251">
        <v>1448</v>
      </c>
      <c r="AF251">
        <v>240</v>
      </c>
      <c r="AG251">
        <v>68</v>
      </c>
      <c r="AH251">
        <v>31770</v>
      </c>
      <c r="AI251">
        <v>391</v>
      </c>
      <c r="AJ251">
        <v>135</v>
      </c>
      <c r="AK251">
        <v>1173</v>
      </c>
      <c r="AL251">
        <v>258</v>
      </c>
      <c r="AM251">
        <v>173</v>
      </c>
      <c r="AN251">
        <v>4076</v>
      </c>
      <c r="AO251">
        <v>500</v>
      </c>
      <c r="AP251">
        <v>839</v>
      </c>
      <c r="AQ251">
        <v>0</v>
      </c>
      <c r="AR251">
        <v>340</v>
      </c>
      <c r="AS251">
        <v>107</v>
      </c>
      <c r="AT251">
        <v>0</v>
      </c>
      <c r="AU251">
        <v>5.2</v>
      </c>
      <c r="AV251">
        <v>2.8</v>
      </c>
      <c r="AW251">
        <v>31770</v>
      </c>
      <c r="AX251">
        <v>13.1</v>
      </c>
      <c r="AY251">
        <v>2.9</v>
      </c>
      <c r="AZ251">
        <v>25.4</v>
      </c>
      <c r="BA251">
        <v>5.6</v>
      </c>
      <c r="BB251">
        <v>11.9</v>
      </c>
      <c r="BC251">
        <v>88.4</v>
      </c>
      <c r="BD251">
        <v>11.8</v>
      </c>
      <c r="BE251">
        <v>56.2</v>
      </c>
      <c r="BF251">
        <v>0</v>
      </c>
      <c r="BG251">
        <v>23.5</v>
      </c>
      <c r="BH251">
        <v>7.4</v>
      </c>
      <c r="BI251">
        <v>0</v>
      </c>
    </row>
    <row r="252" spans="1:61" x14ac:dyDescent="0.2">
      <c r="A252">
        <v>280</v>
      </c>
      <c r="B252">
        <v>6001441927</v>
      </c>
      <c r="C252">
        <v>0.25101770000000001</v>
      </c>
      <c r="D252">
        <v>0.74329999999999996</v>
      </c>
      <c r="E252">
        <v>1.4631000000000001</v>
      </c>
      <c r="F252">
        <v>1.1424000000000001</v>
      </c>
      <c r="G252">
        <v>2.2797000000000001</v>
      </c>
      <c r="H252">
        <v>5.6284999999999998</v>
      </c>
      <c r="I252">
        <v>5.7</v>
      </c>
      <c r="J252">
        <v>5.0999999999999996</v>
      </c>
      <c r="K252">
        <v>6.4</v>
      </c>
      <c r="L252">
        <v>4103</v>
      </c>
      <c r="M252">
        <v>37.54650212</v>
      </c>
      <c r="N252">
        <v>-121.97657700000001</v>
      </c>
      <c r="O252">
        <v>18.698579620878899</v>
      </c>
      <c r="P252">
        <v>3.5257981000000001E-2</v>
      </c>
      <c r="Q252">
        <v>9.1171234000000005</v>
      </c>
      <c r="R252">
        <v>17.690953619999998</v>
      </c>
      <c r="S252" s="1">
        <v>83.532000503433096</v>
      </c>
      <c r="T252">
        <v>0</v>
      </c>
      <c r="U252">
        <v>130.5452305</v>
      </c>
      <c r="V252">
        <v>556.32000000000005</v>
      </c>
      <c r="W252">
        <v>11.65</v>
      </c>
      <c r="X252">
        <v>22</v>
      </c>
      <c r="Y252">
        <v>0.06</v>
      </c>
      <c r="Z252">
        <v>0</v>
      </c>
      <c r="AA252">
        <v>0</v>
      </c>
      <c r="AB252">
        <v>27.967258580331201</v>
      </c>
      <c r="AC252">
        <v>4528</v>
      </c>
      <c r="AD252">
        <v>1899</v>
      </c>
      <c r="AE252">
        <v>1790</v>
      </c>
      <c r="AF252">
        <v>240</v>
      </c>
      <c r="AG252">
        <v>135</v>
      </c>
      <c r="AH252">
        <v>44954</v>
      </c>
      <c r="AI252">
        <v>142</v>
      </c>
      <c r="AJ252">
        <v>457</v>
      </c>
      <c r="AK252">
        <v>1017</v>
      </c>
      <c r="AL252">
        <v>366</v>
      </c>
      <c r="AM252">
        <v>117</v>
      </c>
      <c r="AN252">
        <v>3914</v>
      </c>
      <c r="AO252">
        <v>174</v>
      </c>
      <c r="AP252">
        <v>1133</v>
      </c>
      <c r="AQ252">
        <v>0</v>
      </c>
      <c r="AR252">
        <v>88</v>
      </c>
      <c r="AS252">
        <v>278</v>
      </c>
      <c r="AT252">
        <v>0</v>
      </c>
      <c r="AU252">
        <v>5.3</v>
      </c>
      <c r="AV252">
        <v>5.5</v>
      </c>
      <c r="AW252">
        <v>44954</v>
      </c>
      <c r="AX252">
        <v>4.2</v>
      </c>
      <c r="AY252">
        <v>10.1</v>
      </c>
      <c r="AZ252">
        <v>22.5</v>
      </c>
      <c r="BA252">
        <v>8.1</v>
      </c>
      <c r="BB252">
        <v>6.5</v>
      </c>
      <c r="BC252">
        <v>86.4</v>
      </c>
      <c r="BD252">
        <v>4.4000000000000004</v>
      </c>
      <c r="BE252">
        <v>59.7</v>
      </c>
      <c r="BF252">
        <v>0</v>
      </c>
      <c r="BG252">
        <v>4.9000000000000004</v>
      </c>
      <c r="BH252">
        <v>15.5</v>
      </c>
      <c r="BI252">
        <v>0</v>
      </c>
    </row>
    <row r="253" spans="1:61" x14ac:dyDescent="0.2">
      <c r="A253">
        <v>281</v>
      </c>
      <c r="B253">
        <v>6001442000</v>
      </c>
      <c r="C253">
        <v>3.1382686999999998</v>
      </c>
      <c r="D253">
        <v>0.69120000000000004</v>
      </c>
      <c r="E253">
        <v>1.3449</v>
      </c>
      <c r="F253">
        <v>1.1253</v>
      </c>
      <c r="G253">
        <v>0.68279999999999996</v>
      </c>
      <c r="H253">
        <v>3.8443000000000001</v>
      </c>
      <c r="I253">
        <v>7</v>
      </c>
      <c r="J253">
        <v>6</v>
      </c>
      <c r="K253">
        <v>8.1999999999999993</v>
      </c>
      <c r="L253">
        <v>3212</v>
      </c>
      <c r="M253">
        <v>37.55924899</v>
      </c>
      <c r="N253">
        <v>-121.9351075</v>
      </c>
      <c r="O253">
        <v>6.46768153930892</v>
      </c>
      <c r="P253">
        <v>3.5257981000000001E-2</v>
      </c>
      <c r="Q253">
        <v>9.1171234000000005</v>
      </c>
      <c r="R253">
        <v>13.00739813</v>
      </c>
      <c r="S253" s="1">
        <v>273.72326546361302</v>
      </c>
      <c r="T253">
        <v>2.29619E-3</v>
      </c>
      <c r="U253">
        <v>106.9391998</v>
      </c>
      <c r="V253">
        <v>1322.88</v>
      </c>
      <c r="W253">
        <v>3.5</v>
      </c>
      <c r="X253">
        <v>0</v>
      </c>
      <c r="Y253">
        <v>0</v>
      </c>
      <c r="Z253">
        <v>0</v>
      </c>
      <c r="AA253">
        <v>0</v>
      </c>
      <c r="AB253">
        <v>23.796532515038301</v>
      </c>
      <c r="AC253">
        <v>3328</v>
      </c>
      <c r="AD253">
        <v>1051</v>
      </c>
      <c r="AE253">
        <v>1034</v>
      </c>
      <c r="AF253">
        <v>101</v>
      </c>
      <c r="AG253">
        <v>104</v>
      </c>
      <c r="AH253">
        <v>57784</v>
      </c>
      <c r="AI253">
        <v>152</v>
      </c>
      <c r="AJ253">
        <v>450</v>
      </c>
      <c r="AK253">
        <v>697</v>
      </c>
      <c r="AL253">
        <v>268</v>
      </c>
      <c r="AM253">
        <v>28</v>
      </c>
      <c r="AN253">
        <v>2628</v>
      </c>
      <c r="AO253">
        <v>183</v>
      </c>
      <c r="AP253">
        <v>0</v>
      </c>
      <c r="AQ253">
        <v>0</v>
      </c>
      <c r="AR253">
        <v>0</v>
      </c>
      <c r="AS253">
        <v>10</v>
      </c>
      <c r="AT253">
        <v>18</v>
      </c>
      <c r="AU253">
        <v>3</v>
      </c>
      <c r="AV253">
        <v>6</v>
      </c>
      <c r="AW253">
        <v>57784</v>
      </c>
      <c r="AX253">
        <v>6.5</v>
      </c>
      <c r="AY253">
        <v>13.5</v>
      </c>
      <c r="AZ253">
        <v>20.9</v>
      </c>
      <c r="BA253">
        <v>8.1</v>
      </c>
      <c r="BB253">
        <v>2.7</v>
      </c>
      <c r="BC253">
        <v>79</v>
      </c>
      <c r="BD253">
        <v>5.8</v>
      </c>
      <c r="BE253">
        <v>0</v>
      </c>
      <c r="BF253">
        <v>0</v>
      </c>
      <c r="BG253">
        <v>0</v>
      </c>
      <c r="BH253">
        <v>1</v>
      </c>
      <c r="BI253">
        <v>0.5</v>
      </c>
    </row>
    <row r="254" spans="1:61" x14ac:dyDescent="0.2">
      <c r="A254">
        <v>282</v>
      </c>
      <c r="B254">
        <v>6001442100</v>
      </c>
      <c r="C254">
        <v>0.70461949999999995</v>
      </c>
      <c r="D254">
        <v>0.47370000000000001</v>
      </c>
      <c r="E254">
        <v>1.7283999999999999</v>
      </c>
      <c r="F254">
        <v>1.3517999999999999</v>
      </c>
      <c r="G254">
        <v>1.4572000000000001</v>
      </c>
      <c r="H254">
        <v>5.0110999999999999</v>
      </c>
      <c r="I254">
        <v>6.8</v>
      </c>
      <c r="J254">
        <v>6</v>
      </c>
      <c r="K254">
        <v>7.8</v>
      </c>
      <c r="L254">
        <v>5166</v>
      </c>
      <c r="M254">
        <v>37.548324219999998</v>
      </c>
      <c r="N254">
        <v>-121.9498322</v>
      </c>
      <c r="O254">
        <v>9.4299806715088508</v>
      </c>
      <c r="P254">
        <v>3.5257981000000001E-2</v>
      </c>
      <c r="Q254">
        <v>9.1171234000000005</v>
      </c>
      <c r="R254">
        <v>19.67263286</v>
      </c>
      <c r="S254" s="1">
        <v>83.532000503433096</v>
      </c>
      <c r="T254">
        <v>2.0184329000000001E-2</v>
      </c>
      <c r="U254">
        <v>116.9284596</v>
      </c>
      <c r="V254">
        <v>529.62</v>
      </c>
      <c r="W254">
        <v>13.4</v>
      </c>
      <c r="X254">
        <v>12</v>
      </c>
      <c r="Y254">
        <v>0</v>
      </c>
      <c r="Z254">
        <v>0</v>
      </c>
      <c r="AA254">
        <v>0</v>
      </c>
      <c r="AB254">
        <v>26.542535320347199</v>
      </c>
      <c r="AC254">
        <v>5242</v>
      </c>
      <c r="AD254">
        <v>1721</v>
      </c>
      <c r="AE254">
        <v>1616</v>
      </c>
      <c r="AF254">
        <v>136</v>
      </c>
      <c r="AG254">
        <v>117</v>
      </c>
      <c r="AH254">
        <v>54894</v>
      </c>
      <c r="AI254">
        <v>165</v>
      </c>
      <c r="AJ254">
        <v>763</v>
      </c>
      <c r="AK254">
        <v>1441</v>
      </c>
      <c r="AL254">
        <v>362</v>
      </c>
      <c r="AM254">
        <v>60</v>
      </c>
      <c r="AN254">
        <v>4432</v>
      </c>
      <c r="AO254">
        <v>488</v>
      </c>
      <c r="AP254">
        <v>54</v>
      </c>
      <c r="AQ254">
        <v>11</v>
      </c>
      <c r="AR254">
        <v>40</v>
      </c>
      <c r="AS254">
        <v>41</v>
      </c>
      <c r="AT254">
        <v>0</v>
      </c>
      <c r="AU254">
        <v>2.6</v>
      </c>
      <c r="AV254">
        <v>4.5999999999999996</v>
      </c>
      <c r="AW254">
        <v>54894</v>
      </c>
      <c r="AX254">
        <v>4.5999999999999996</v>
      </c>
      <c r="AY254">
        <v>14.6</v>
      </c>
      <c r="AZ254">
        <v>27.5</v>
      </c>
      <c r="BA254">
        <v>6.9</v>
      </c>
      <c r="BB254">
        <v>3.7</v>
      </c>
      <c r="BC254">
        <v>84.5</v>
      </c>
      <c r="BD254">
        <v>9.6</v>
      </c>
      <c r="BE254">
        <v>3.1</v>
      </c>
      <c r="BF254">
        <v>0.6</v>
      </c>
      <c r="BG254">
        <v>2.5</v>
      </c>
      <c r="BH254">
        <v>2.5</v>
      </c>
      <c r="BI254">
        <v>0</v>
      </c>
    </row>
    <row r="255" spans="1:61" x14ac:dyDescent="0.2">
      <c r="A255">
        <v>283</v>
      </c>
      <c r="B255">
        <v>6001442200</v>
      </c>
      <c r="C255">
        <v>1.6251693</v>
      </c>
      <c r="D255">
        <v>0.39179999999999998</v>
      </c>
      <c r="E255">
        <v>1.5581</v>
      </c>
      <c r="F255">
        <v>1.1883999999999999</v>
      </c>
      <c r="G255">
        <v>1.0149999999999999</v>
      </c>
      <c r="H255">
        <v>4.1532999999999998</v>
      </c>
      <c r="I255">
        <v>7.3</v>
      </c>
      <c r="J255">
        <v>6.4</v>
      </c>
      <c r="K255">
        <v>8.1999999999999993</v>
      </c>
      <c r="L255">
        <v>6875</v>
      </c>
      <c r="M255">
        <v>37.5345613</v>
      </c>
      <c r="N255">
        <v>-121.942176</v>
      </c>
      <c r="O255">
        <v>11.647838579099</v>
      </c>
      <c r="P255">
        <v>3.5257981000000001E-2</v>
      </c>
      <c r="Q255">
        <v>9.5363030299999991</v>
      </c>
      <c r="R255">
        <v>27.454879550000001</v>
      </c>
      <c r="S255" s="1">
        <v>279.91504118404703</v>
      </c>
      <c r="T255">
        <v>3.3695389999999999E-2</v>
      </c>
      <c r="U255">
        <v>127.09932449999999</v>
      </c>
      <c r="V255">
        <v>1414.17</v>
      </c>
      <c r="W255">
        <v>33.700000000000003</v>
      </c>
      <c r="X255">
        <v>17</v>
      </c>
      <c r="Y255">
        <v>2.5499999999999998</v>
      </c>
      <c r="Z255">
        <v>0</v>
      </c>
      <c r="AA255">
        <v>0</v>
      </c>
      <c r="AB255">
        <v>44.427462418139797</v>
      </c>
      <c r="AC255">
        <v>7241</v>
      </c>
      <c r="AD255">
        <v>2201</v>
      </c>
      <c r="AE255">
        <v>2140</v>
      </c>
      <c r="AF255">
        <v>116</v>
      </c>
      <c r="AG255">
        <v>122</v>
      </c>
      <c r="AH255">
        <v>50893</v>
      </c>
      <c r="AI255">
        <v>206</v>
      </c>
      <c r="AJ255">
        <v>995</v>
      </c>
      <c r="AK255">
        <v>1971</v>
      </c>
      <c r="AL255">
        <v>391</v>
      </c>
      <c r="AM255">
        <v>77</v>
      </c>
      <c r="AN255">
        <v>5807</v>
      </c>
      <c r="AO255">
        <v>482</v>
      </c>
      <c r="AP255">
        <v>63</v>
      </c>
      <c r="AQ255">
        <v>0</v>
      </c>
      <c r="AR255">
        <v>11</v>
      </c>
      <c r="AS255">
        <v>32</v>
      </c>
      <c r="AT255">
        <v>20</v>
      </c>
      <c r="AU255">
        <v>1.6</v>
      </c>
      <c r="AV255">
        <v>3.7</v>
      </c>
      <c r="AW255">
        <v>50893</v>
      </c>
      <c r="AX255">
        <v>4.2</v>
      </c>
      <c r="AY255">
        <v>13.7</v>
      </c>
      <c r="AZ255">
        <v>27.2</v>
      </c>
      <c r="BA255">
        <v>5.4</v>
      </c>
      <c r="BB255">
        <v>3.6</v>
      </c>
      <c r="BC255">
        <v>80.2</v>
      </c>
      <c r="BD255">
        <v>6.8</v>
      </c>
      <c r="BE255">
        <v>2.9</v>
      </c>
      <c r="BF255">
        <v>0</v>
      </c>
      <c r="BG255">
        <v>0.5</v>
      </c>
      <c r="BH255">
        <v>1.5</v>
      </c>
      <c r="BI255">
        <v>0.3</v>
      </c>
    </row>
    <row r="256" spans="1:61" x14ac:dyDescent="0.2">
      <c r="A256">
        <v>284</v>
      </c>
      <c r="B256">
        <v>6001442301</v>
      </c>
      <c r="C256">
        <v>0.55175870000000005</v>
      </c>
      <c r="D256">
        <v>1.0965</v>
      </c>
      <c r="E256">
        <v>1.7018</v>
      </c>
      <c r="F256">
        <v>1.3016000000000001</v>
      </c>
      <c r="G256">
        <v>2.7534000000000001</v>
      </c>
      <c r="H256">
        <v>6.8532000000000002</v>
      </c>
      <c r="I256">
        <v>9.1999999999999993</v>
      </c>
      <c r="J256">
        <v>8.4</v>
      </c>
      <c r="K256">
        <v>9.9</v>
      </c>
      <c r="L256">
        <v>4388</v>
      </c>
      <c r="M256">
        <v>37.527822630000003</v>
      </c>
      <c r="N256">
        <v>-121.9615163</v>
      </c>
      <c r="O256">
        <v>15.4767660380884</v>
      </c>
      <c r="P256">
        <v>3.5257981000000001E-2</v>
      </c>
      <c r="Q256">
        <v>9.5363030299999991</v>
      </c>
      <c r="R256">
        <v>37.65</v>
      </c>
      <c r="S256" s="1">
        <v>83.532000503433096</v>
      </c>
      <c r="T256">
        <v>0</v>
      </c>
      <c r="U256">
        <v>150.37370999999999</v>
      </c>
      <c r="V256">
        <v>478.93</v>
      </c>
      <c r="W256">
        <v>21.75</v>
      </c>
      <c r="X256">
        <v>35</v>
      </c>
      <c r="Y256">
        <v>0</v>
      </c>
      <c r="Z256">
        <v>0</v>
      </c>
      <c r="AA256">
        <v>0</v>
      </c>
      <c r="AB256">
        <v>31.918735616309799</v>
      </c>
      <c r="AC256">
        <v>4878</v>
      </c>
      <c r="AD256">
        <v>1564</v>
      </c>
      <c r="AE256">
        <v>1516</v>
      </c>
      <c r="AF256">
        <v>477</v>
      </c>
      <c r="AG256">
        <v>116</v>
      </c>
      <c r="AH256">
        <v>35495</v>
      </c>
      <c r="AI256">
        <v>190</v>
      </c>
      <c r="AJ256">
        <v>505</v>
      </c>
      <c r="AK256">
        <v>1186</v>
      </c>
      <c r="AL256">
        <v>409</v>
      </c>
      <c r="AM256">
        <v>115</v>
      </c>
      <c r="AN256">
        <v>3848</v>
      </c>
      <c r="AO256">
        <v>467</v>
      </c>
      <c r="AP256">
        <v>473</v>
      </c>
      <c r="AQ256">
        <v>0</v>
      </c>
      <c r="AR256">
        <v>190</v>
      </c>
      <c r="AS256">
        <v>115</v>
      </c>
      <c r="AT256">
        <v>21</v>
      </c>
      <c r="AU256">
        <v>9.8000000000000007</v>
      </c>
      <c r="AV256">
        <v>4.8</v>
      </c>
      <c r="AW256">
        <v>35495</v>
      </c>
      <c r="AX256">
        <v>5.8</v>
      </c>
      <c r="AY256">
        <v>10.4</v>
      </c>
      <c r="AZ256">
        <v>24.3</v>
      </c>
      <c r="BA256">
        <v>8.4</v>
      </c>
      <c r="BB256">
        <v>7.6</v>
      </c>
      <c r="BC256">
        <v>78.900000000000006</v>
      </c>
      <c r="BD256">
        <v>10.199999999999999</v>
      </c>
      <c r="BE256">
        <v>30.2</v>
      </c>
      <c r="BF256">
        <v>0</v>
      </c>
      <c r="BG256">
        <v>12.5</v>
      </c>
      <c r="BH256">
        <v>7.6</v>
      </c>
      <c r="BI256">
        <v>0.4</v>
      </c>
    </row>
    <row r="257" spans="1:61" x14ac:dyDescent="0.2">
      <c r="A257">
        <v>285</v>
      </c>
      <c r="B257">
        <v>6001442302</v>
      </c>
      <c r="C257">
        <v>0.37182090000000001</v>
      </c>
      <c r="D257">
        <v>1.6213</v>
      </c>
      <c r="E257">
        <v>1.3573999999999999</v>
      </c>
      <c r="F257">
        <v>1.2766999999999999</v>
      </c>
      <c r="G257">
        <v>2.9123000000000001</v>
      </c>
      <c r="H257">
        <v>7.1677999999999997</v>
      </c>
      <c r="I257">
        <v>8.4</v>
      </c>
      <c r="J257">
        <v>7.7</v>
      </c>
      <c r="K257">
        <v>9.1</v>
      </c>
      <c r="L257">
        <v>4788</v>
      </c>
      <c r="M257">
        <v>37.536299960000001</v>
      </c>
      <c r="N257">
        <v>-121.9600523</v>
      </c>
      <c r="O257">
        <v>22.171144602135101</v>
      </c>
      <c r="P257">
        <v>3.5257981000000001E-2</v>
      </c>
      <c r="Q257">
        <v>9.5363030299999991</v>
      </c>
      <c r="R257">
        <v>37.65</v>
      </c>
      <c r="S257" s="1">
        <v>83.532000503433096</v>
      </c>
      <c r="T257">
        <v>0</v>
      </c>
      <c r="U257">
        <v>131.13833819999999</v>
      </c>
      <c r="V257">
        <v>497.56</v>
      </c>
      <c r="W257">
        <v>20.5</v>
      </c>
      <c r="X257">
        <v>26</v>
      </c>
      <c r="Y257">
        <v>0</v>
      </c>
      <c r="Z257">
        <v>0</v>
      </c>
      <c r="AA257">
        <v>0</v>
      </c>
      <c r="AB257">
        <v>31.360132756502502</v>
      </c>
      <c r="AC257">
        <v>5772</v>
      </c>
      <c r="AD257">
        <v>2230</v>
      </c>
      <c r="AE257">
        <v>2065</v>
      </c>
      <c r="AF257">
        <v>572</v>
      </c>
      <c r="AG257">
        <v>303</v>
      </c>
      <c r="AH257">
        <v>35078</v>
      </c>
      <c r="AI257">
        <v>288</v>
      </c>
      <c r="AJ257">
        <v>576</v>
      </c>
      <c r="AK257">
        <v>1196</v>
      </c>
      <c r="AL257">
        <v>580</v>
      </c>
      <c r="AM257">
        <v>75</v>
      </c>
      <c r="AN257">
        <v>4717</v>
      </c>
      <c r="AO257">
        <v>451</v>
      </c>
      <c r="AP257">
        <v>1088</v>
      </c>
      <c r="AQ257">
        <v>0</v>
      </c>
      <c r="AR257">
        <v>297</v>
      </c>
      <c r="AS257">
        <v>264</v>
      </c>
      <c r="AT257">
        <v>10</v>
      </c>
      <c r="AU257">
        <v>9.9</v>
      </c>
      <c r="AV257">
        <v>9.5</v>
      </c>
      <c r="AW257">
        <v>35078</v>
      </c>
      <c r="AX257">
        <v>7.1</v>
      </c>
      <c r="AY257">
        <v>10</v>
      </c>
      <c r="AZ257">
        <v>20.7</v>
      </c>
      <c r="BA257">
        <v>10</v>
      </c>
      <c r="BB257">
        <v>3.6</v>
      </c>
      <c r="BC257">
        <v>81.7</v>
      </c>
      <c r="BD257">
        <v>8.4</v>
      </c>
      <c r="BE257">
        <v>48.8</v>
      </c>
      <c r="BF257">
        <v>0</v>
      </c>
      <c r="BG257">
        <v>14.4</v>
      </c>
      <c r="BH257">
        <v>12.8</v>
      </c>
      <c r="BI257">
        <v>0.2</v>
      </c>
    </row>
    <row r="258" spans="1:61" x14ac:dyDescent="0.2">
      <c r="A258">
        <v>286</v>
      </c>
      <c r="B258">
        <v>6001442400</v>
      </c>
      <c r="C258">
        <v>0.61113689999999998</v>
      </c>
      <c r="D258">
        <v>1.3050999999999999</v>
      </c>
      <c r="E258">
        <v>1.1662999999999999</v>
      </c>
      <c r="F258">
        <v>1.2416</v>
      </c>
      <c r="G258">
        <v>1.6291</v>
      </c>
      <c r="H258">
        <v>5.3419999999999996</v>
      </c>
      <c r="I258">
        <v>9.6</v>
      </c>
      <c r="J258">
        <v>8.8000000000000007</v>
      </c>
      <c r="K258">
        <v>10.5</v>
      </c>
      <c r="L258">
        <v>6253</v>
      </c>
      <c r="M258">
        <v>37.5313807</v>
      </c>
      <c r="N258">
        <v>-121.9737793</v>
      </c>
      <c r="O258">
        <v>20.651037815301802</v>
      </c>
      <c r="P258">
        <v>3.5257981000000001E-2</v>
      </c>
      <c r="Q258">
        <v>9.5363030299999991</v>
      </c>
      <c r="R258">
        <v>37.65</v>
      </c>
      <c r="S258" s="1">
        <v>83.532000503433096</v>
      </c>
      <c r="T258">
        <v>0</v>
      </c>
      <c r="U258">
        <v>145.7262786</v>
      </c>
      <c r="V258">
        <v>540.6</v>
      </c>
      <c r="W258">
        <v>10.8</v>
      </c>
      <c r="X258">
        <v>39</v>
      </c>
      <c r="Y258">
        <v>0</v>
      </c>
      <c r="Z258">
        <v>0</v>
      </c>
      <c r="AA258">
        <v>0</v>
      </c>
      <c r="AB258">
        <v>31.265437355159001</v>
      </c>
      <c r="AC258">
        <v>6475</v>
      </c>
      <c r="AD258">
        <v>2010</v>
      </c>
      <c r="AE258">
        <v>1975</v>
      </c>
      <c r="AF258">
        <v>647</v>
      </c>
      <c r="AG258">
        <v>219</v>
      </c>
      <c r="AH258">
        <v>38611</v>
      </c>
      <c r="AI258">
        <v>465</v>
      </c>
      <c r="AJ258">
        <v>656</v>
      </c>
      <c r="AK258">
        <v>1272</v>
      </c>
      <c r="AL258">
        <v>460</v>
      </c>
      <c r="AM258">
        <v>119</v>
      </c>
      <c r="AN258">
        <v>4978</v>
      </c>
      <c r="AO258">
        <v>551</v>
      </c>
      <c r="AP258">
        <v>203</v>
      </c>
      <c r="AQ258">
        <v>0</v>
      </c>
      <c r="AR258">
        <v>70</v>
      </c>
      <c r="AS258">
        <v>67</v>
      </c>
      <c r="AT258">
        <v>10</v>
      </c>
      <c r="AU258">
        <v>10</v>
      </c>
      <c r="AV258">
        <v>5.7</v>
      </c>
      <c r="AW258">
        <v>38611</v>
      </c>
      <c r="AX258">
        <v>10</v>
      </c>
      <c r="AY258">
        <v>10.1</v>
      </c>
      <c r="AZ258">
        <v>19.600000000000001</v>
      </c>
      <c r="BA258">
        <v>7.1</v>
      </c>
      <c r="BB258">
        <v>6</v>
      </c>
      <c r="BC258">
        <v>76.900000000000006</v>
      </c>
      <c r="BD258">
        <v>9</v>
      </c>
      <c r="BE258">
        <v>10.1</v>
      </c>
      <c r="BF258">
        <v>0</v>
      </c>
      <c r="BG258">
        <v>3.5</v>
      </c>
      <c r="BH258">
        <v>3.4</v>
      </c>
      <c r="BI258">
        <v>0.2</v>
      </c>
    </row>
    <row r="259" spans="1:61" x14ac:dyDescent="0.2">
      <c r="A259">
        <v>7274</v>
      </c>
      <c r="B259">
        <v>6001442500</v>
      </c>
      <c r="C259">
        <v>0.75668999999999997</v>
      </c>
      <c r="D259">
        <v>1.2201</v>
      </c>
      <c r="E259">
        <v>1.8035000000000001</v>
      </c>
      <c r="F259">
        <v>1.3427</v>
      </c>
      <c r="G259">
        <v>2.6823999999999999</v>
      </c>
      <c r="H259">
        <v>7.0487000000000002</v>
      </c>
      <c r="I259">
        <v>9.3000000000000007</v>
      </c>
      <c r="J259">
        <v>8.5</v>
      </c>
      <c r="K259">
        <v>10.1</v>
      </c>
      <c r="L259">
        <v>7371</v>
      </c>
      <c r="M259">
        <v>37.53714403</v>
      </c>
      <c r="N259">
        <v>-121.9871472</v>
      </c>
      <c r="O259">
        <v>29.9755393617713</v>
      </c>
      <c r="P259">
        <v>3.5257981000000001E-2</v>
      </c>
      <c r="Q259">
        <v>9.5363030299999991</v>
      </c>
      <c r="R259">
        <v>33.40481218</v>
      </c>
      <c r="S259" s="1">
        <v>83.532000503433096</v>
      </c>
      <c r="T259">
        <v>25.590217769999999</v>
      </c>
      <c r="U259">
        <v>144.4178546</v>
      </c>
      <c r="V259">
        <v>699.64</v>
      </c>
      <c r="W259">
        <v>13.4</v>
      </c>
      <c r="X259">
        <v>46</v>
      </c>
      <c r="Y259">
        <v>0.05</v>
      </c>
      <c r="Z259">
        <v>0</v>
      </c>
      <c r="AA259">
        <v>0</v>
      </c>
      <c r="AB259">
        <v>41.219719662839097</v>
      </c>
      <c r="AC259">
        <v>7541</v>
      </c>
      <c r="AD259">
        <v>2268</v>
      </c>
      <c r="AE259">
        <v>2219</v>
      </c>
      <c r="AF259">
        <v>370</v>
      </c>
      <c r="AG259">
        <v>204</v>
      </c>
      <c r="AH259">
        <v>28685</v>
      </c>
      <c r="AI259">
        <v>633</v>
      </c>
      <c r="AJ259">
        <v>1090</v>
      </c>
      <c r="AK259">
        <v>1304</v>
      </c>
      <c r="AL259">
        <v>695</v>
      </c>
      <c r="AM259">
        <v>204</v>
      </c>
      <c r="AN259">
        <v>5861</v>
      </c>
      <c r="AO259">
        <v>854</v>
      </c>
      <c r="AP259">
        <v>299</v>
      </c>
      <c r="AQ259">
        <v>0</v>
      </c>
      <c r="AR259">
        <v>137</v>
      </c>
      <c r="AS259">
        <v>167</v>
      </c>
      <c r="AT259">
        <v>264</v>
      </c>
      <c r="AU259">
        <v>5.0999999999999996</v>
      </c>
      <c r="AV259">
        <v>4.9000000000000004</v>
      </c>
      <c r="AW259">
        <v>28685</v>
      </c>
      <c r="AX259">
        <v>11.1</v>
      </c>
      <c r="AY259">
        <v>14.5</v>
      </c>
      <c r="AZ259">
        <v>17.3</v>
      </c>
      <c r="BA259">
        <v>9.5</v>
      </c>
      <c r="BB259">
        <v>9.1999999999999993</v>
      </c>
      <c r="BC259">
        <v>77.7</v>
      </c>
      <c r="BD259">
        <v>12.1</v>
      </c>
      <c r="BE259">
        <v>13.2</v>
      </c>
      <c r="BF259">
        <v>0</v>
      </c>
      <c r="BG259">
        <v>6.2</v>
      </c>
      <c r="BH259">
        <v>7.5</v>
      </c>
      <c r="BI259">
        <v>3.5</v>
      </c>
    </row>
    <row r="260" spans="1:61" x14ac:dyDescent="0.2">
      <c r="A260">
        <v>287</v>
      </c>
      <c r="B260">
        <v>6001442601</v>
      </c>
      <c r="C260">
        <v>0.45621040000000002</v>
      </c>
      <c r="D260">
        <v>0.46460000000000001</v>
      </c>
      <c r="E260">
        <v>1.1752</v>
      </c>
      <c r="F260">
        <v>0.73029999999999995</v>
      </c>
      <c r="G260">
        <v>2.1983000000000001</v>
      </c>
      <c r="H260">
        <v>4.5683999999999996</v>
      </c>
      <c r="I260">
        <v>7.9</v>
      </c>
      <c r="J260">
        <v>7.3</v>
      </c>
      <c r="K260">
        <v>8.6999999999999993</v>
      </c>
      <c r="L260">
        <v>3844</v>
      </c>
      <c r="M260">
        <v>37.54430618</v>
      </c>
      <c r="N260">
        <v>-121.9976613</v>
      </c>
      <c r="O260">
        <v>15.474761309330599</v>
      </c>
      <c r="P260">
        <v>3.5257981000000001E-2</v>
      </c>
      <c r="Q260">
        <v>9.1171234000000005</v>
      </c>
      <c r="R260">
        <v>28.098257690000001</v>
      </c>
      <c r="S260" s="1">
        <v>83.532000503433096</v>
      </c>
      <c r="T260">
        <v>0</v>
      </c>
      <c r="U260">
        <v>140.19443720000001</v>
      </c>
      <c r="V260">
        <v>725.36</v>
      </c>
      <c r="W260">
        <v>13.6</v>
      </c>
      <c r="X260">
        <v>24.5</v>
      </c>
      <c r="Y260">
        <v>3.5000000000000003E-2</v>
      </c>
      <c r="Z260">
        <v>0</v>
      </c>
      <c r="AA260">
        <v>0</v>
      </c>
      <c r="AB260">
        <v>32.223836074718001</v>
      </c>
      <c r="AC260">
        <v>4012</v>
      </c>
      <c r="AD260">
        <v>1309</v>
      </c>
      <c r="AE260">
        <v>1301</v>
      </c>
      <c r="AF260">
        <v>100</v>
      </c>
      <c r="AG260">
        <v>68</v>
      </c>
      <c r="AH260">
        <v>45454</v>
      </c>
      <c r="AI260">
        <v>138</v>
      </c>
      <c r="AJ260">
        <v>547</v>
      </c>
      <c r="AK260">
        <v>844</v>
      </c>
      <c r="AL260">
        <v>237</v>
      </c>
      <c r="AM260">
        <v>35</v>
      </c>
      <c r="AN260">
        <v>2622</v>
      </c>
      <c r="AO260">
        <v>77</v>
      </c>
      <c r="AP260">
        <v>192</v>
      </c>
      <c r="AQ260">
        <v>0</v>
      </c>
      <c r="AR260">
        <v>115</v>
      </c>
      <c r="AS260">
        <v>19</v>
      </c>
      <c r="AT260">
        <v>59</v>
      </c>
      <c r="AU260">
        <v>2.5</v>
      </c>
      <c r="AV260">
        <v>3.1</v>
      </c>
      <c r="AW260">
        <v>45454</v>
      </c>
      <c r="AX260">
        <v>4.8</v>
      </c>
      <c r="AY260">
        <v>13.6</v>
      </c>
      <c r="AZ260">
        <v>21</v>
      </c>
      <c r="BA260">
        <v>6</v>
      </c>
      <c r="BB260">
        <v>2.7</v>
      </c>
      <c r="BC260">
        <v>65.400000000000006</v>
      </c>
      <c r="BD260">
        <v>2</v>
      </c>
      <c r="BE260">
        <v>14.7</v>
      </c>
      <c r="BF260">
        <v>0</v>
      </c>
      <c r="BG260">
        <v>8.8000000000000007</v>
      </c>
      <c r="BH260">
        <v>1.5</v>
      </c>
      <c r="BI260">
        <v>1.5</v>
      </c>
    </row>
    <row r="261" spans="1:61" x14ac:dyDescent="0.2">
      <c r="A261">
        <v>288</v>
      </c>
      <c r="B261">
        <v>6001442602</v>
      </c>
      <c r="C261">
        <v>0.50977090000000003</v>
      </c>
      <c r="D261">
        <v>1.194</v>
      </c>
      <c r="E261">
        <v>1.7059</v>
      </c>
      <c r="F261">
        <v>1.0863</v>
      </c>
      <c r="G261">
        <v>2.1867999999999999</v>
      </c>
      <c r="H261">
        <v>6.1729000000000003</v>
      </c>
      <c r="I261">
        <v>11.3</v>
      </c>
      <c r="J261">
        <v>10.3</v>
      </c>
      <c r="K261">
        <v>12.4</v>
      </c>
      <c r="L261">
        <v>5074</v>
      </c>
      <c r="M261">
        <v>37.548181960000001</v>
      </c>
      <c r="N261">
        <v>-122.00498810000001</v>
      </c>
      <c r="O261">
        <v>20.1696300607362</v>
      </c>
      <c r="P261">
        <v>3.5257981000000001E-2</v>
      </c>
      <c r="Q261">
        <v>9.1171234000000005</v>
      </c>
      <c r="R261">
        <v>27.309225619999999</v>
      </c>
      <c r="S261" s="1">
        <v>83.532000503433096</v>
      </c>
      <c r="T261">
        <v>0</v>
      </c>
      <c r="U261">
        <v>138.79836510000001</v>
      </c>
      <c r="V261">
        <v>558.82000000000005</v>
      </c>
      <c r="W261">
        <v>15.3</v>
      </c>
      <c r="X261">
        <v>28.6</v>
      </c>
      <c r="Y261">
        <v>0.01</v>
      </c>
      <c r="Z261">
        <v>0</v>
      </c>
      <c r="AA261">
        <v>0</v>
      </c>
      <c r="AB261">
        <v>30.550018631940201</v>
      </c>
      <c r="AC261">
        <v>5051</v>
      </c>
      <c r="AD261">
        <v>1771</v>
      </c>
      <c r="AE261">
        <v>1618</v>
      </c>
      <c r="AF261">
        <v>612</v>
      </c>
      <c r="AG261">
        <v>110</v>
      </c>
      <c r="AH261">
        <v>41923</v>
      </c>
      <c r="AI261">
        <v>324</v>
      </c>
      <c r="AJ261">
        <v>472</v>
      </c>
      <c r="AK261">
        <v>1278</v>
      </c>
      <c r="AL261">
        <v>388</v>
      </c>
      <c r="AM261">
        <v>147</v>
      </c>
      <c r="AN261">
        <v>3302</v>
      </c>
      <c r="AO261">
        <v>380</v>
      </c>
      <c r="AP261">
        <v>501</v>
      </c>
      <c r="AQ261">
        <v>0</v>
      </c>
      <c r="AR261">
        <v>228</v>
      </c>
      <c r="AS261">
        <v>112</v>
      </c>
      <c r="AT261">
        <v>0</v>
      </c>
      <c r="AU261">
        <v>12.1</v>
      </c>
      <c r="AV261">
        <v>4.2</v>
      </c>
      <c r="AW261">
        <v>41923</v>
      </c>
      <c r="AX261">
        <v>9.5</v>
      </c>
      <c r="AY261">
        <v>9.3000000000000007</v>
      </c>
      <c r="AZ261">
        <v>25.3</v>
      </c>
      <c r="BA261">
        <v>7.7</v>
      </c>
      <c r="BB261">
        <v>9.1</v>
      </c>
      <c r="BC261">
        <v>65.400000000000006</v>
      </c>
      <c r="BD261">
        <v>8</v>
      </c>
      <c r="BE261">
        <v>28.3</v>
      </c>
      <c r="BF261">
        <v>0</v>
      </c>
      <c r="BG261">
        <v>14.1</v>
      </c>
      <c r="BH261">
        <v>6.9</v>
      </c>
      <c r="BI261">
        <v>0</v>
      </c>
    </row>
    <row r="262" spans="1:61" x14ac:dyDescent="0.2">
      <c r="A262">
        <v>289</v>
      </c>
      <c r="B262">
        <v>6001442700</v>
      </c>
      <c r="C262">
        <v>0.47646300000000003</v>
      </c>
      <c r="D262">
        <v>0.41089999999999999</v>
      </c>
      <c r="E262">
        <v>1.5577000000000001</v>
      </c>
      <c r="F262">
        <v>0.87129999999999996</v>
      </c>
      <c r="G262">
        <v>1.2673000000000001</v>
      </c>
      <c r="H262">
        <v>4.1071999999999997</v>
      </c>
      <c r="I262">
        <v>9</v>
      </c>
      <c r="J262">
        <v>8.1</v>
      </c>
      <c r="K262">
        <v>10</v>
      </c>
      <c r="L262">
        <v>2873</v>
      </c>
      <c r="M262">
        <v>37.537153750000002</v>
      </c>
      <c r="N262">
        <v>-122.0081117</v>
      </c>
      <c r="O262">
        <v>23.539866416012401</v>
      </c>
      <c r="P262">
        <v>3.5257981000000001E-2</v>
      </c>
      <c r="Q262">
        <v>9.5363030299999991</v>
      </c>
      <c r="R262">
        <v>29.931344630000002</v>
      </c>
      <c r="S262" s="1">
        <v>83.532000503433096</v>
      </c>
      <c r="T262">
        <v>49.25453323</v>
      </c>
      <c r="U262">
        <v>156.76266179999999</v>
      </c>
      <c r="V262">
        <v>2028.42</v>
      </c>
      <c r="W262">
        <v>4.1500000000000004</v>
      </c>
      <c r="X262">
        <v>46.5</v>
      </c>
      <c r="Y262">
        <v>0.1</v>
      </c>
      <c r="Z262">
        <v>0</v>
      </c>
      <c r="AA262">
        <v>0.5</v>
      </c>
      <c r="AB262">
        <v>45.694445242171703</v>
      </c>
      <c r="AC262">
        <v>3227</v>
      </c>
      <c r="AD262">
        <v>1069</v>
      </c>
      <c r="AE262">
        <v>1037</v>
      </c>
      <c r="AF262">
        <v>64</v>
      </c>
      <c r="AG262">
        <v>33</v>
      </c>
      <c r="AH262">
        <v>41483</v>
      </c>
      <c r="AI262">
        <v>82</v>
      </c>
      <c r="AJ262">
        <v>448</v>
      </c>
      <c r="AK262">
        <v>801</v>
      </c>
      <c r="AL262">
        <v>257</v>
      </c>
      <c r="AM262">
        <v>23</v>
      </c>
      <c r="AN262">
        <v>2017</v>
      </c>
      <c r="AO262">
        <v>126</v>
      </c>
      <c r="AP262">
        <v>144</v>
      </c>
      <c r="AQ262">
        <v>0</v>
      </c>
      <c r="AR262">
        <v>9</v>
      </c>
      <c r="AS262">
        <v>0</v>
      </c>
      <c r="AT262">
        <v>12</v>
      </c>
      <c r="AU262">
        <v>2</v>
      </c>
      <c r="AV262">
        <v>2</v>
      </c>
      <c r="AW262">
        <v>41483</v>
      </c>
      <c r="AX262">
        <v>3.7</v>
      </c>
      <c r="AY262">
        <v>13.9</v>
      </c>
      <c r="AZ262">
        <v>24.8</v>
      </c>
      <c r="BA262">
        <v>8</v>
      </c>
      <c r="BB262">
        <v>2.2000000000000002</v>
      </c>
      <c r="BC262">
        <v>62.5</v>
      </c>
      <c r="BD262">
        <v>4.2</v>
      </c>
      <c r="BE262">
        <v>13.5</v>
      </c>
      <c r="BF262">
        <v>0</v>
      </c>
      <c r="BG262">
        <v>0.9</v>
      </c>
      <c r="BH262">
        <v>0</v>
      </c>
      <c r="BI262">
        <v>0.4</v>
      </c>
    </row>
    <row r="263" spans="1:61" x14ac:dyDescent="0.2">
      <c r="A263">
        <v>290</v>
      </c>
      <c r="B263">
        <v>6001442800</v>
      </c>
      <c r="C263">
        <v>0.49368820000000002</v>
      </c>
      <c r="D263">
        <v>1.3486</v>
      </c>
      <c r="E263">
        <v>1.4637</v>
      </c>
      <c r="F263">
        <v>1.1149</v>
      </c>
      <c r="G263">
        <v>1.6652</v>
      </c>
      <c r="H263">
        <v>5.5923999999999996</v>
      </c>
      <c r="I263">
        <v>10.199999999999999</v>
      </c>
      <c r="J263">
        <v>9.3000000000000007</v>
      </c>
      <c r="K263">
        <v>11.2</v>
      </c>
      <c r="L263">
        <v>2816</v>
      </c>
      <c r="M263">
        <v>37.529362229999997</v>
      </c>
      <c r="N263">
        <v>-121.9931034</v>
      </c>
      <c r="O263">
        <v>32.918418932839302</v>
      </c>
      <c r="P263">
        <v>3.5257981000000001E-2</v>
      </c>
      <c r="Q263">
        <v>9.5363030299999991</v>
      </c>
      <c r="R263">
        <v>31.729427250000001</v>
      </c>
      <c r="S263" s="1">
        <v>83.532000503433096</v>
      </c>
      <c r="T263">
        <v>263.73568030000001</v>
      </c>
      <c r="U263">
        <v>171.01454910000001</v>
      </c>
      <c r="V263">
        <v>1681.21</v>
      </c>
      <c r="W263">
        <v>2.95</v>
      </c>
      <c r="X263">
        <v>37.5</v>
      </c>
      <c r="Y263">
        <v>0.06</v>
      </c>
      <c r="Z263">
        <v>0</v>
      </c>
      <c r="AA263">
        <v>0</v>
      </c>
      <c r="AB263">
        <v>43.4280730085135</v>
      </c>
      <c r="AC263">
        <v>3051</v>
      </c>
      <c r="AD263">
        <v>967</v>
      </c>
      <c r="AE263">
        <v>925</v>
      </c>
      <c r="AF263">
        <v>256</v>
      </c>
      <c r="AG263">
        <v>112</v>
      </c>
      <c r="AH263">
        <v>34774</v>
      </c>
      <c r="AI263">
        <v>170</v>
      </c>
      <c r="AJ263">
        <v>439</v>
      </c>
      <c r="AK263">
        <v>608</v>
      </c>
      <c r="AL263">
        <v>267</v>
      </c>
      <c r="AM263">
        <v>33</v>
      </c>
      <c r="AN263">
        <v>1935</v>
      </c>
      <c r="AO263">
        <v>264</v>
      </c>
      <c r="AP263">
        <v>16</v>
      </c>
      <c r="AQ263">
        <v>0</v>
      </c>
      <c r="AR263">
        <v>34</v>
      </c>
      <c r="AS263">
        <v>29</v>
      </c>
      <c r="AT263">
        <v>28</v>
      </c>
      <c r="AU263">
        <v>8.5</v>
      </c>
      <c r="AV263">
        <v>7</v>
      </c>
      <c r="AW263">
        <v>34774</v>
      </c>
      <c r="AX263">
        <v>7.8</v>
      </c>
      <c r="AY263">
        <v>14.4</v>
      </c>
      <c r="AZ263">
        <v>19.899999999999999</v>
      </c>
      <c r="BA263">
        <v>8.8000000000000007</v>
      </c>
      <c r="BB263">
        <v>3.6</v>
      </c>
      <c r="BC263">
        <v>63.4</v>
      </c>
      <c r="BD263">
        <v>9.3000000000000007</v>
      </c>
      <c r="BE263">
        <v>1.7</v>
      </c>
      <c r="BF263">
        <v>0</v>
      </c>
      <c r="BG263">
        <v>3.7</v>
      </c>
      <c r="BH263">
        <v>3.1</v>
      </c>
      <c r="BI263">
        <v>0.9</v>
      </c>
    </row>
    <row r="264" spans="1:61" x14ac:dyDescent="0.2">
      <c r="A264">
        <v>291</v>
      </c>
      <c r="B264">
        <v>6001442900</v>
      </c>
      <c r="C264">
        <v>0.79788899999999996</v>
      </c>
      <c r="D264">
        <v>0.70389999999999997</v>
      </c>
      <c r="E264">
        <v>1.3767</v>
      </c>
      <c r="F264">
        <v>1.1178999999999999</v>
      </c>
      <c r="G264">
        <v>2.4485000000000001</v>
      </c>
      <c r="H264">
        <v>5.6470000000000002</v>
      </c>
      <c r="I264">
        <v>8.6</v>
      </c>
      <c r="J264">
        <v>7.9</v>
      </c>
      <c r="K264">
        <v>9.3000000000000007</v>
      </c>
      <c r="L264">
        <v>7194</v>
      </c>
      <c r="M264">
        <v>37.518389560000003</v>
      </c>
      <c r="N264">
        <v>-121.9748252</v>
      </c>
      <c r="O264">
        <v>23.379955673169299</v>
      </c>
      <c r="P264">
        <v>3.5257981000000001E-2</v>
      </c>
      <c r="Q264">
        <v>9.5363030299999991</v>
      </c>
      <c r="R264">
        <v>37.65</v>
      </c>
      <c r="S264" s="1">
        <v>83.532000503433096</v>
      </c>
      <c r="T264">
        <v>0.11689614199999999</v>
      </c>
      <c r="U264">
        <v>240.34101240000001</v>
      </c>
      <c r="V264">
        <v>1685.45</v>
      </c>
      <c r="W264">
        <v>14.2</v>
      </c>
      <c r="X264">
        <v>35</v>
      </c>
      <c r="Y264">
        <v>0.30499999999999999</v>
      </c>
      <c r="Z264">
        <v>0</v>
      </c>
      <c r="AA264">
        <v>0</v>
      </c>
      <c r="AB264">
        <v>44.399855572654602</v>
      </c>
      <c r="AC264">
        <v>8069</v>
      </c>
      <c r="AD264">
        <v>2406</v>
      </c>
      <c r="AE264">
        <v>2354</v>
      </c>
      <c r="AF264">
        <v>98</v>
      </c>
      <c r="AG264">
        <v>163</v>
      </c>
      <c r="AH264">
        <v>37233</v>
      </c>
      <c r="AI264">
        <v>434</v>
      </c>
      <c r="AJ264">
        <v>935</v>
      </c>
      <c r="AK264">
        <v>1837</v>
      </c>
      <c r="AL264">
        <v>643</v>
      </c>
      <c r="AM264">
        <v>87</v>
      </c>
      <c r="AN264">
        <v>5552</v>
      </c>
      <c r="AO264">
        <v>603</v>
      </c>
      <c r="AP264">
        <v>263</v>
      </c>
      <c r="AQ264">
        <v>12</v>
      </c>
      <c r="AR264">
        <v>182</v>
      </c>
      <c r="AS264">
        <v>51</v>
      </c>
      <c r="AT264">
        <v>28</v>
      </c>
      <c r="AU264">
        <v>1.2</v>
      </c>
      <c r="AV264">
        <v>3.9</v>
      </c>
      <c r="AW264">
        <v>37233</v>
      </c>
      <c r="AX264">
        <v>7.6</v>
      </c>
      <c r="AY264">
        <v>11.6</v>
      </c>
      <c r="AZ264">
        <v>22.8</v>
      </c>
      <c r="BA264">
        <v>8</v>
      </c>
      <c r="BB264">
        <v>3.7</v>
      </c>
      <c r="BC264">
        <v>68.8</v>
      </c>
      <c r="BD264">
        <v>7.9</v>
      </c>
      <c r="BE264">
        <v>10.9</v>
      </c>
      <c r="BF264">
        <v>0.5</v>
      </c>
      <c r="BG264">
        <v>7.7</v>
      </c>
      <c r="BH264">
        <v>2.2000000000000002</v>
      </c>
      <c r="BI264">
        <v>0.3</v>
      </c>
    </row>
    <row r="265" spans="1:61" x14ac:dyDescent="0.2">
      <c r="A265">
        <v>292</v>
      </c>
      <c r="B265">
        <v>6001443001</v>
      </c>
      <c r="C265">
        <v>0.29680820000000002</v>
      </c>
      <c r="D265">
        <v>0.79720000000000002</v>
      </c>
      <c r="E265">
        <v>1.3613999999999999</v>
      </c>
      <c r="F265">
        <v>1.3806</v>
      </c>
      <c r="G265">
        <v>1.8502000000000001</v>
      </c>
      <c r="H265">
        <v>5.3895</v>
      </c>
      <c r="I265">
        <v>8.8000000000000007</v>
      </c>
      <c r="J265">
        <v>8.1</v>
      </c>
      <c r="K265">
        <v>9.5</v>
      </c>
      <c r="L265">
        <v>2917</v>
      </c>
      <c r="M265">
        <v>37.518421889999999</v>
      </c>
      <c r="N265">
        <v>-121.9515238</v>
      </c>
      <c r="O265">
        <v>22.879752956130599</v>
      </c>
      <c r="P265">
        <v>3.5257981000000001E-2</v>
      </c>
      <c r="Q265">
        <v>9.5363030299999991</v>
      </c>
      <c r="R265">
        <v>37.65</v>
      </c>
      <c r="S265" s="1">
        <v>83.532000503433096</v>
      </c>
      <c r="T265">
        <v>0</v>
      </c>
      <c r="U265">
        <v>165.5617427</v>
      </c>
      <c r="V265">
        <v>532.36</v>
      </c>
      <c r="W265">
        <v>24.9</v>
      </c>
      <c r="X265">
        <v>4</v>
      </c>
      <c r="Y265">
        <v>2.6949999999999998</v>
      </c>
      <c r="Z265">
        <v>0</v>
      </c>
      <c r="AA265">
        <v>0</v>
      </c>
      <c r="AB265">
        <v>35.168233325065799</v>
      </c>
      <c r="AC265">
        <v>2906</v>
      </c>
      <c r="AD265">
        <v>833</v>
      </c>
      <c r="AE265">
        <v>833</v>
      </c>
      <c r="AF265">
        <v>68</v>
      </c>
      <c r="AG265">
        <v>38</v>
      </c>
      <c r="AH265">
        <v>30980</v>
      </c>
      <c r="AI265">
        <v>167</v>
      </c>
      <c r="AJ265">
        <v>219</v>
      </c>
      <c r="AK265">
        <v>614</v>
      </c>
      <c r="AL265">
        <v>278</v>
      </c>
      <c r="AM265">
        <v>54</v>
      </c>
      <c r="AN265">
        <v>2220</v>
      </c>
      <c r="AO265">
        <v>402</v>
      </c>
      <c r="AP265">
        <v>0</v>
      </c>
      <c r="AQ265">
        <v>2</v>
      </c>
      <c r="AR265">
        <v>111</v>
      </c>
      <c r="AS265">
        <v>4</v>
      </c>
      <c r="AT265">
        <v>11</v>
      </c>
      <c r="AU265">
        <v>2.4</v>
      </c>
      <c r="AV265">
        <v>2.2000000000000002</v>
      </c>
      <c r="AW265">
        <v>30980</v>
      </c>
      <c r="AX265">
        <v>8</v>
      </c>
      <c r="AY265">
        <v>7.5</v>
      </c>
      <c r="AZ265">
        <v>21.1</v>
      </c>
      <c r="BA265">
        <v>9.6</v>
      </c>
      <c r="BB265">
        <v>6.5</v>
      </c>
      <c r="BC265">
        <v>76.400000000000006</v>
      </c>
      <c r="BD265">
        <v>14.4</v>
      </c>
      <c r="BE265">
        <v>0</v>
      </c>
      <c r="BF265">
        <v>0.2</v>
      </c>
      <c r="BG265">
        <v>13.3</v>
      </c>
      <c r="BH265">
        <v>0.5</v>
      </c>
      <c r="BI265">
        <v>0.4</v>
      </c>
    </row>
    <row r="266" spans="1:61" x14ac:dyDescent="0.2">
      <c r="A266">
        <v>293</v>
      </c>
      <c r="B266">
        <v>6001443002</v>
      </c>
      <c r="C266">
        <v>0.61016590000000004</v>
      </c>
      <c r="D266">
        <v>1.3658999999999999</v>
      </c>
      <c r="E266">
        <v>1.3613</v>
      </c>
      <c r="F266">
        <v>1.2562</v>
      </c>
      <c r="G266">
        <v>2.3828999999999998</v>
      </c>
      <c r="H266">
        <v>6.3662999999999998</v>
      </c>
      <c r="I266">
        <v>9.3000000000000007</v>
      </c>
      <c r="J266">
        <v>8.5</v>
      </c>
      <c r="K266">
        <v>10.1</v>
      </c>
      <c r="L266">
        <v>5918</v>
      </c>
      <c r="M266">
        <v>37.516834500000002</v>
      </c>
      <c r="N266">
        <v>-121.96059169999999</v>
      </c>
      <c r="O266">
        <v>27.608421070873899</v>
      </c>
      <c r="P266">
        <v>3.5257981000000001E-2</v>
      </c>
      <c r="Q266">
        <v>9.5363030299999991</v>
      </c>
      <c r="R266">
        <v>37.65</v>
      </c>
      <c r="S266" s="1">
        <v>83.532000503433096</v>
      </c>
      <c r="T266">
        <v>0</v>
      </c>
      <c r="U266">
        <v>197.3605968</v>
      </c>
      <c r="V266">
        <v>535.88</v>
      </c>
      <c r="W266">
        <v>22.5</v>
      </c>
      <c r="X266">
        <v>17.5</v>
      </c>
      <c r="Y266">
        <v>0.995</v>
      </c>
      <c r="Z266">
        <v>0</v>
      </c>
      <c r="AA266">
        <v>0</v>
      </c>
      <c r="AB266">
        <v>37.477881109590598</v>
      </c>
      <c r="AC266">
        <v>6589</v>
      </c>
      <c r="AD266">
        <v>1980</v>
      </c>
      <c r="AE266">
        <v>1887</v>
      </c>
      <c r="AF266">
        <v>224</v>
      </c>
      <c r="AG266">
        <v>258</v>
      </c>
      <c r="AH266">
        <v>30368</v>
      </c>
      <c r="AI266">
        <v>490</v>
      </c>
      <c r="AJ266">
        <v>657</v>
      </c>
      <c r="AK266">
        <v>1608</v>
      </c>
      <c r="AL266">
        <v>414</v>
      </c>
      <c r="AM266">
        <v>111</v>
      </c>
      <c r="AN266">
        <v>5047</v>
      </c>
      <c r="AO266">
        <v>600</v>
      </c>
      <c r="AP266">
        <v>11</v>
      </c>
      <c r="AQ266">
        <v>307</v>
      </c>
      <c r="AR266">
        <v>143</v>
      </c>
      <c r="AS266">
        <v>8</v>
      </c>
      <c r="AT266">
        <v>48</v>
      </c>
      <c r="AU266">
        <v>3.4</v>
      </c>
      <c r="AV266">
        <v>7.4</v>
      </c>
      <c r="AW266">
        <v>30368</v>
      </c>
      <c r="AX266">
        <v>11.2</v>
      </c>
      <c r="AY266">
        <v>10</v>
      </c>
      <c r="AZ266">
        <v>24.4</v>
      </c>
      <c r="BA266">
        <v>6.3</v>
      </c>
      <c r="BB266">
        <v>5.9</v>
      </c>
      <c r="BC266">
        <v>76.599999999999994</v>
      </c>
      <c r="BD266">
        <v>9.6</v>
      </c>
      <c r="BE266">
        <v>0.6</v>
      </c>
      <c r="BF266">
        <v>15.5</v>
      </c>
      <c r="BG266">
        <v>7.6</v>
      </c>
      <c r="BH266">
        <v>0.4</v>
      </c>
      <c r="BI266">
        <v>0.7</v>
      </c>
    </row>
    <row r="267" spans="1:61" x14ac:dyDescent="0.2">
      <c r="A267">
        <v>294</v>
      </c>
      <c r="B267">
        <v>6001443102</v>
      </c>
      <c r="C267">
        <v>0.91406410000000005</v>
      </c>
      <c r="D267">
        <v>0.41049999999999998</v>
      </c>
      <c r="E267">
        <v>1.7139</v>
      </c>
      <c r="F267">
        <v>1.1243000000000001</v>
      </c>
      <c r="G267">
        <v>0.7722</v>
      </c>
      <c r="H267">
        <v>4.0209999999999999</v>
      </c>
      <c r="I267">
        <v>6.6</v>
      </c>
      <c r="J267">
        <v>5.9</v>
      </c>
      <c r="K267">
        <v>7.6</v>
      </c>
      <c r="L267">
        <v>4611</v>
      </c>
      <c r="M267">
        <v>37.507161310000001</v>
      </c>
      <c r="N267">
        <v>-121.9271481</v>
      </c>
      <c r="O267">
        <v>12.8427137654212</v>
      </c>
      <c r="P267">
        <v>3.5257981000000001E-2</v>
      </c>
      <c r="Q267">
        <v>9.5363030299999991</v>
      </c>
      <c r="R267">
        <v>26.146258660000001</v>
      </c>
      <c r="S267" s="1">
        <v>267.74099368916802</v>
      </c>
      <c r="T267">
        <v>0</v>
      </c>
      <c r="U267">
        <v>148.9760029</v>
      </c>
      <c r="V267">
        <v>1027.9100000000001</v>
      </c>
      <c r="W267">
        <v>18.899999999999999</v>
      </c>
      <c r="X267">
        <v>5.5</v>
      </c>
      <c r="Y267">
        <v>1.18</v>
      </c>
      <c r="Z267">
        <v>0</v>
      </c>
      <c r="AA267">
        <v>0</v>
      </c>
      <c r="AB267">
        <v>38.699146791292499</v>
      </c>
      <c r="AC267">
        <v>4786</v>
      </c>
      <c r="AD267">
        <v>1538</v>
      </c>
      <c r="AE267">
        <v>1531</v>
      </c>
      <c r="AF267">
        <v>111</v>
      </c>
      <c r="AG267">
        <v>108</v>
      </c>
      <c r="AH267">
        <v>59175</v>
      </c>
      <c r="AI267">
        <v>121</v>
      </c>
      <c r="AJ267">
        <v>728</v>
      </c>
      <c r="AK267">
        <v>1240</v>
      </c>
      <c r="AL267">
        <v>330</v>
      </c>
      <c r="AM267">
        <v>65</v>
      </c>
      <c r="AN267">
        <v>3962</v>
      </c>
      <c r="AO267">
        <v>220</v>
      </c>
      <c r="AP267">
        <v>0</v>
      </c>
      <c r="AQ267">
        <v>0</v>
      </c>
      <c r="AR267">
        <v>7</v>
      </c>
      <c r="AS267">
        <v>33</v>
      </c>
      <c r="AT267">
        <v>14</v>
      </c>
      <c r="AU267">
        <v>2.2999999999999998</v>
      </c>
      <c r="AV267">
        <v>4.8</v>
      </c>
      <c r="AW267">
        <v>59175</v>
      </c>
      <c r="AX267">
        <v>3.7</v>
      </c>
      <c r="AY267">
        <v>15.2</v>
      </c>
      <c r="AZ267">
        <v>25.9</v>
      </c>
      <c r="BA267">
        <v>6.9</v>
      </c>
      <c r="BB267">
        <v>4.2</v>
      </c>
      <c r="BC267">
        <v>82.8</v>
      </c>
      <c r="BD267">
        <v>4.9000000000000004</v>
      </c>
      <c r="BE267">
        <v>0</v>
      </c>
      <c r="BF267">
        <v>0</v>
      </c>
      <c r="BG267">
        <v>0.5</v>
      </c>
      <c r="BH267">
        <v>2.2000000000000002</v>
      </c>
      <c r="BI267">
        <v>0.3</v>
      </c>
    </row>
    <row r="268" spans="1:61" x14ac:dyDescent="0.2">
      <c r="A268">
        <v>295</v>
      </c>
      <c r="B268">
        <v>6001443103</v>
      </c>
      <c r="C268">
        <v>5.9936251</v>
      </c>
      <c r="D268">
        <v>0.50370000000000004</v>
      </c>
      <c r="E268">
        <v>1.5819000000000001</v>
      </c>
      <c r="F268">
        <v>0.92830000000000001</v>
      </c>
      <c r="G268">
        <v>1.5029999999999999</v>
      </c>
      <c r="H268">
        <v>4.5168999999999997</v>
      </c>
      <c r="I268">
        <v>6.3</v>
      </c>
      <c r="J268">
        <v>5.4</v>
      </c>
      <c r="K268">
        <v>7.5</v>
      </c>
      <c r="L268">
        <v>4029</v>
      </c>
      <c r="M268">
        <v>37.527369110000002</v>
      </c>
      <c r="N268">
        <v>-121.90279959999999</v>
      </c>
      <c r="O268">
        <v>12.282859421815701</v>
      </c>
      <c r="P268">
        <v>3.5257981000000001E-2</v>
      </c>
      <c r="Q268">
        <v>9.1171234000000005</v>
      </c>
      <c r="R268">
        <v>12.82832082</v>
      </c>
      <c r="S268" s="1">
        <v>346.65299316340599</v>
      </c>
      <c r="T268">
        <v>0</v>
      </c>
      <c r="U268">
        <v>108.15545229999999</v>
      </c>
      <c r="V268">
        <v>1241.8599999999999</v>
      </c>
      <c r="W268">
        <v>1.45</v>
      </c>
      <c r="X268">
        <v>10</v>
      </c>
      <c r="Y268">
        <v>0.11</v>
      </c>
      <c r="Z268">
        <v>0</v>
      </c>
      <c r="AA268">
        <v>0</v>
      </c>
      <c r="AB268">
        <v>29.356264017394601</v>
      </c>
      <c r="AC268">
        <v>4034</v>
      </c>
      <c r="AD268">
        <v>1279</v>
      </c>
      <c r="AE268">
        <v>1234</v>
      </c>
      <c r="AF268">
        <v>141</v>
      </c>
      <c r="AG268">
        <v>88</v>
      </c>
      <c r="AH268">
        <v>76590</v>
      </c>
      <c r="AI268">
        <v>177</v>
      </c>
      <c r="AJ268">
        <v>728</v>
      </c>
      <c r="AK268">
        <v>828</v>
      </c>
      <c r="AL268">
        <v>288</v>
      </c>
      <c r="AM268">
        <v>61</v>
      </c>
      <c r="AN268">
        <v>3703</v>
      </c>
      <c r="AO268">
        <v>32</v>
      </c>
      <c r="AP268">
        <v>0</v>
      </c>
      <c r="AQ268">
        <v>10</v>
      </c>
      <c r="AR268">
        <v>0</v>
      </c>
      <c r="AS268">
        <v>0</v>
      </c>
      <c r="AT268">
        <v>105</v>
      </c>
      <c r="AU268">
        <v>3.5</v>
      </c>
      <c r="AV268">
        <v>4.7</v>
      </c>
      <c r="AW268">
        <v>76590</v>
      </c>
      <c r="AX268">
        <v>6</v>
      </c>
      <c r="AY268">
        <v>18</v>
      </c>
      <c r="AZ268">
        <v>20.5</v>
      </c>
      <c r="BA268">
        <v>7.1</v>
      </c>
      <c r="BB268">
        <v>4.9000000000000004</v>
      </c>
      <c r="BC268">
        <v>91.8</v>
      </c>
      <c r="BD268">
        <v>0.8</v>
      </c>
      <c r="BE268">
        <v>0</v>
      </c>
      <c r="BF268">
        <v>0.8</v>
      </c>
      <c r="BG268">
        <v>0</v>
      </c>
      <c r="BH268">
        <v>0</v>
      </c>
      <c r="BI268">
        <v>2.6</v>
      </c>
    </row>
    <row r="269" spans="1:61" x14ac:dyDescent="0.2">
      <c r="A269">
        <v>296</v>
      </c>
      <c r="B269">
        <v>6001443104</v>
      </c>
      <c r="C269">
        <v>0.71314619999999995</v>
      </c>
      <c r="D269">
        <v>1.0532999999999999</v>
      </c>
      <c r="E269">
        <v>1.415</v>
      </c>
      <c r="F269">
        <v>1.2666999999999999</v>
      </c>
      <c r="G269">
        <v>2.3956</v>
      </c>
      <c r="H269">
        <v>6.1306000000000003</v>
      </c>
      <c r="I269">
        <v>6.8</v>
      </c>
      <c r="J269">
        <v>6</v>
      </c>
      <c r="K269">
        <v>7.7</v>
      </c>
      <c r="L269">
        <v>5558</v>
      </c>
      <c r="M269">
        <v>37.531376629999997</v>
      </c>
      <c r="N269">
        <v>-121.926687</v>
      </c>
      <c r="O269">
        <v>12.3321032138709</v>
      </c>
      <c r="P269">
        <v>3.5257981000000001E-2</v>
      </c>
      <c r="Q269">
        <v>9.5363030299999991</v>
      </c>
      <c r="R269">
        <v>19.41</v>
      </c>
      <c r="S269" s="1">
        <v>83.532000503433096</v>
      </c>
      <c r="T269">
        <v>6.0723699999999995E-4</v>
      </c>
      <c r="U269">
        <v>115.8184013</v>
      </c>
      <c r="V269">
        <v>1308.4000000000001</v>
      </c>
      <c r="W269">
        <v>1</v>
      </c>
      <c r="X269">
        <v>13</v>
      </c>
      <c r="Y269">
        <v>0.1</v>
      </c>
      <c r="Z269">
        <v>0</v>
      </c>
      <c r="AA269">
        <v>0</v>
      </c>
      <c r="AB269">
        <v>29.9797922980751</v>
      </c>
      <c r="AC269">
        <v>5481</v>
      </c>
      <c r="AD269">
        <v>1817</v>
      </c>
      <c r="AE269">
        <v>1743</v>
      </c>
      <c r="AF269">
        <v>269</v>
      </c>
      <c r="AG269">
        <v>221</v>
      </c>
      <c r="AH269">
        <v>47280</v>
      </c>
      <c r="AI269">
        <v>179</v>
      </c>
      <c r="AJ269">
        <v>611</v>
      </c>
      <c r="AK269">
        <v>1533</v>
      </c>
      <c r="AL269">
        <v>366</v>
      </c>
      <c r="AM269">
        <v>38</v>
      </c>
      <c r="AN269">
        <v>4485</v>
      </c>
      <c r="AO269">
        <v>424</v>
      </c>
      <c r="AP269">
        <v>95</v>
      </c>
      <c r="AQ269">
        <v>3</v>
      </c>
      <c r="AR269">
        <v>109</v>
      </c>
      <c r="AS269">
        <v>27</v>
      </c>
      <c r="AT269">
        <v>78</v>
      </c>
      <c r="AU269">
        <v>4.9000000000000004</v>
      </c>
      <c r="AV269">
        <v>8.6999999999999993</v>
      </c>
      <c r="AW269">
        <v>47280</v>
      </c>
      <c r="AX269">
        <v>4.9000000000000004</v>
      </c>
      <c r="AY269">
        <v>11.1</v>
      </c>
      <c r="AZ269">
        <v>28</v>
      </c>
      <c r="BA269">
        <v>6.7</v>
      </c>
      <c r="BB269">
        <v>2.2000000000000002</v>
      </c>
      <c r="BC269">
        <v>81.8</v>
      </c>
      <c r="BD269">
        <v>8.1</v>
      </c>
      <c r="BE269">
        <v>5.2</v>
      </c>
      <c r="BF269">
        <v>0.2</v>
      </c>
      <c r="BG269">
        <v>6.3</v>
      </c>
      <c r="BH269">
        <v>1.5</v>
      </c>
      <c r="BI269">
        <v>1.4</v>
      </c>
    </row>
    <row r="270" spans="1:61" x14ac:dyDescent="0.2">
      <c r="A270">
        <v>297</v>
      </c>
      <c r="B270">
        <v>6001443105</v>
      </c>
      <c r="C270">
        <v>1.2700532</v>
      </c>
      <c r="D270">
        <v>0.55379999999999996</v>
      </c>
      <c r="E270">
        <v>1.2606999999999999</v>
      </c>
      <c r="F270">
        <v>1.1865000000000001</v>
      </c>
      <c r="G270">
        <v>0.1633</v>
      </c>
      <c r="H270">
        <v>3.1642999999999999</v>
      </c>
      <c r="I270">
        <v>6.2</v>
      </c>
      <c r="J270">
        <v>5.4</v>
      </c>
      <c r="K270">
        <v>7.2</v>
      </c>
      <c r="L270">
        <v>4456</v>
      </c>
      <c r="M270">
        <v>37.521833340000001</v>
      </c>
      <c r="N270">
        <v>-121.9322538</v>
      </c>
      <c r="O270">
        <v>12.4026189382423</v>
      </c>
      <c r="P270">
        <v>3.5257981000000001E-2</v>
      </c>
      <c r="Q270">
        <v>9.5363030299999991</v>
      </c>
      <c r="R270">
        <v>20.875194</v>
      </c>
      <c r="S270" s="1">
        <v>298.90065513526503</v>
      </c>
      <c r="T270">
        <v>0</v>
      </c>
      <c r="U270">
        <v>131.48990950000001</v>
      </c>
      <c r="V270">
        <v>1075.04</v>
      </c>
      <c r="W270">
        <v>11.5</v>
      </c>
      <c r="X270">
        <v>5.5</v>
      </c>
      <c r="Y270">
        <v>1.36</v>
      </c>
      <c r="Z270">
        <v>0</v>
      </c>
      <c r="AA270">
        <v>0</v>
      </c>
      <c r="AB270">
        <v>36.702599711126702</v>
      </c>
      <c r="AC270">
        <v>4553</v>
      </c>
      <c r="AD270">
        <v>1496</v>
      </c>
      <c r="AE270">
        <v>1436</v>
      </c>
      <c r="AF270">
        <v>51</v>
      </c>
      <c r="AG270">
        <v>161</v>
      </c>
      <c r="AH270">
        <v>55634</v>
      </c>
      <c r="AI270">
        <v>79</v>
      </c>
      <c r="AJ270">
        <v>588</v>
      </c>
      <c r="AK270">
        <v>1094</v>
      </c>
      <c r="AL270">
        <v>274</v>
      </c>
      <c r="AM270">
        <v>25</v>
      </c>
      <c r="AN270">
        <v>3909</v>
      </c>
      <c r="AO270">
        <v>234</v>
      </c>
      <c r="AP270">
        <v>0</v>
      </c>
      <c r="AQ270">
        <v>0</v>
      </c>
      <c r="AR270">
        <v>9</v>
      </c>
      <c r="AS270">
        <v>12</v>
      </c>
      <c r="AT270">
        <v>0</v>
      </c>
      <c r="AU270">
        <v>1.1000000000000001</v>
      </c>
      <c r="AV270">
        <v>6.8</v>
      </c>
      <c r="AW270">
        <v>55634</v>
      </c>
      <c r="AX270">
        <v>2.5</v>
      </c>
      <c r="AY270">
        <v>12.9</v>
      </c>
      <c r="AZ270">
        <v>24</v>
      </c>
      <c r="BA270">
        <v>6</v>
      </c>
      <c r="BB270">
        <v>1.7</v>
      </c>
      <c r="BC270">
        <v>85.9</v>
      </c>
      <c r="BD270">
        <v>5.3</v>
      </c>
      <c r="BE270">
        <v>0</v>
      </c>
      <c r="BF270">
        <v>0</v>
      </c>
      <c r="BG270">
        <v>0.6</v>
      </c>
      <c r="BH270">
        <v>0.8</v>
      </c>
      <c r="BI270">
        <v>0</v>
      </c>
    </row>
    <row r="271" spans="1:61" x14ac:dyDescent="0.2">
      <c r="A271">
        <v>298</v>
      </c>
      <c r="B271">
        <v>6001443200</v>
      </c>
      <c r="C271">
        <v>5.2739494999999996</v>
      </c>
      <c r="D271">
        <v>0.47989999999999999</v>
      </c>
      <c r="E271">
        <v>1.0347</v>
      </c>
      <c r="F271">
        <v>1.1661999999999999</v>
      </c>
      <c r="G271">
        <v>0.76349999999999996</v>
      </c>
      <c r="H271">
        <v>3.4443000000000001</v>
      </c>
      <c r="I271">
        <v>6.8</v>
      </c>
      <c r="J271">
        <v>6</v>
      </c>
      <c r="K271">
        <v>7.9</v>
      </c>
      <c r="L271">
        <v>3704</v>
      </c>
      <c r="M271">
        <v>37.487150479999997</v>
      </c>
      <c r="N271">
        <v>-121.89641229999999</v>
      </c>
      <c r="O271">
        <v>6.0765361802462898</v>
      </c>
      <c r="P271">
        <v>3.7784753999999997E-2</v>
      </c>
      <c r="Q271">
        <v>9.5363030299999991</v>
      </c>
      <c r="R271">
        <v>19.82509263</v>
      </c>
      <c r="S271" s="1">
        <v>83.083085879194101</v>
      </c>
      <c r="T271">
        <v>0.176845158</v>
      </c>
      <c r="U271">
        <v>136.97573449999999</v>
      </c>
      <c r="V271">
        <v>1929.95</v>
      </c>
      <c r="W271">
        <v>3.85</v>
      </c>
      <c r="X271">
        <v>4.5</v>
      </c>
      <c r="Y271">
        <v>7.4999999999999997E-2</v>
      </c>
      <c r="Z271">
        <v>0</v>
      </c>
      <c r="AA271">
        <v>0</v>
      </c>
      <c r="AB271">
        <v>32.618430308304198</v>
      </c>
      <c r="AC271">
        <v>3802</v>
      </c>
      <c r="AD271">
        <v>1205</v>
      </c>
      <c r="AE271">
        <v>1180</v>
      </c>
      <c r="AF271">
        <v>205</v>
      </c>
      <c r="AG271">
        <v>83</v>
      </c>
      <c r="AH271">
        <v>75207</v>
      </c>
      <c r="AI271">
        <v>118</v>
      </c>
      <c r="AJ271">
        <v>538</v>
      </c>
      <c r="AK271">
        <v>763</v>
      </c>
      <c r="AL271">
        <v>191</v>
      </c>
      <c r="AM271">
        <v>15</v>
      </c>
      <c r="AN271">
        <v>3105</v>
      </c>
      <c r="AO271">
        <v>218</v>
      </c>
      <c r="AP271">
        <v>0</v>
      </c>
      <c r="AQ271">
        <v>8</v>
      </c>
      <c r="AR271">
        <v>0</v>
      </c>
      <c r="AS271">
        <v>19</v>
      </c>
      <c r="AT271">
        <v>0</v>
      </c>
      <c r="AU271">
        <v>5.4</v>
      </c>
      <c r="AV271">
        <v>4.3</v>
      </c>
      <c r="AW271">
        <v>75207</v>
      </c>
      <c r="AX271">
        <v>4.2</v>
      </c>
      <c r="AY271">
        <v>14.2</v>
      </c>
      <c r="AZ271">
        <v>20.100000000000001</v>
      </c>
      <c r="BA271">
        <v>5</v>
      </c>
      <c r="BB271">
        <v>1.3</v>
      </c>
      <c r="BC271">
        <v>81.7</v>
      </c>
      <c r="BD271">
        <v>5.9</v>
      </c>
      <c r="BE271">
        <v>0</v>
      </c>
      <c r="BF271">
        <v>0.7</v>
      </c>
      <c r="BG271">
        <v>0</v>
      </c>
      <c r="BH271">
        <v>1.6</v>
      </c>
      <c r="BI271">
        <v>0</v>
      </c>
    </row>
    <row r="272" spans="1:61" x14ac:dyDescent="0.2">
      <c r="A272">
        <v>299</v>
      </c>
      <c r="B272">
        <v>6001443301</v>
      </c>
      <c r="C272">
        <v>0.60914619999999997</v>
      </c>
      <c r="D272">
        <v>0.63649999999999995</v>
      </c>
      <c r="E272">
        <v>1.1539999999999999</v>
      </c>
      <c r="F272">
        <v>1.0225</v>
      </c>
      <c r="G272">
        <v>0.69230000000000003</v>
      </c>
      <c r="H272">
        <v>3.5051999999999999</v>
      </c>
      <c r="I272">
        <v>7.4</v>
      </c>
      <c r="J272">
        <v>6.6</v>
      </c>
      <c r="K272">
        <v>8.4</v>
      </c>
      <c r="L272">
        <v>4074</v>
      </c>
      <c r="M272">
        <v>37.47072206</v>
      </c>
      <c r="N272">
        <v>-121.9128681</v>
      </c>
      <c r="O272">
        <v>17.762005022783701</v>
      </c>
      <c r="P272">
        <v>3.5257981000000001E-2</v>
      </c>
      <c r="Q272">
        <v>9.9554826599999995</v>
      </c>
      <c r="R272">
        <v>33.13626361</v>
      </c>
      <c r="S272" s="1">
        <v>84.318162192373507</v>
      </c>
      <c r="T272">
        <v>3.9108052999999997E-2</v>
      </c>
      <c r="U272">
        <v>186.8877334</v>
      </c>
      <c r="V272">
        <v>1664</v>
      </c>
      <c r="W272">
        <v>24.85</v>
      </c>
      <c r="X272">
        <v>27.5</v>
      </c>
      <c r="Y272">
        <v>0.62</v>
      </c>
      <c r="Z272">
        <v>0</v>
      </c>
      <c r="AA272">
        <v>1</v>
      </c>
      <c r="AB272">
        <v>46.393300024891403</v>
      </c>
      <c r="AC272">
        <v>4173</v>
      </c>
      <c r="AD272">
        <v>1215</v>
      </c>
      <c r="AE272">
        <v>1215</v>
      </c>
      <c r="AF272">
        <v>132</v>
      </c>
      <c r="AG272">
        <v>127</v>
      </c>
      <c r="AH272">
        <v>48426</v>
      </c>
      <c r="AI272">
        <v>110</v>
      </c>
      <c r="AJ272">
        <v>400</v>
      </c>
      <c r="AK272">
        <v>1109</v>
      </c>
      <c r="AL272">
        <v>257</v>
      </c>
      <c r="AM272">
        <v>11</v>
      </c>
      <c r="AN272">
        <v>3165</v>
      </c>
      <c r="AO272">
        <v>175</v>
      </c>
      <c r="AP272">
        <v>10</v>
      </c>
      <c r="AQ272">
        <v>0</v>
      </c>
      <c r="AR272">
        <v>64</v>
      </c>
      <c r="AS272">
        <v>0</v>
      </c>
      <c r="AT272">
        <v>0</v>
      </c>
      <c r="AU272">
        <v>3.2</v>
      </c>
      <c r="AV272">
        <v>5.8</v>
      </c>
      <c r="AW272">
        <v>48426</v>
      </c>
      <c r="AX272">
        <v>4.0999999999999996</v>
      </c>
      <c r="AY272">
        <v>9.6</v>
      </c>
      <c r="AZ272">
        <v>26.6</v>
      </c>
      <c r="BA272">
        <v>6.2</v>
      </c>
      <c r="BB272">
        <v>0.9</v>
      </c>
      <c r="BC272">
        <v>75.8</v>
      </c>
      <c r="BD272">
        <v>4.5</v>
      </c>
      <c r="BE272">
        <v>0.8</v>
      </c>
      <c r="BF272">
        <v>0</v>
      </c>
      <c r="BG272">
        <v>5.3</v>
      </c>
      <c r="BH272">
        <v>0</v>
      </c>
      <c r="BI272">
        <v>0</v>
      </c>
    </row>
    <row r="273" spans="1:61" x14ac:dyDescent="0.2">
      <c r="A273">
        <v>300</v>
      </c>
      <c r="B273">
        <v>6001443321</v>
      </c>
      <c r="C273">
        <v>0.215782</v>
      </c>
      <c r="D273">
        <v>0.7359</v>
      </c>
      <c r="E273">
        <v>0.97360000000000002</v>
      </c>
      <c r="F273">
        <v>1.3314999999999999</v>
      </c>
      <c r="G273">
        <v>2.6757</v>
      </c>
      <c r="H273">
        <v>5.7165999999999997</v>
      </c>
      <c r="I273">
        <v>6.3</v>
      </c>
      <c r="J273">
        <v>5.5</v>
      </c>
      <c r="K273">
        <v>7.1</v>
      </c>
      <c r="L273">
        <v>3142</v>
      </c>
      <c r="M273">
        <v>37.490267580000001</v>
      </c>
      <c r="N273">
        <v>-121.9242946</v>
      </c>
      <c r="O273">
        <v>16.057508450971699</v>
      </c>
      <c r="P273">
        <v>3.5257981000000001E-2</v>
      </c>
      <c r="Q273">
        <v>9.5363030299999991</v>
      </c>
      <c r="R273">
        <v>36.369999999999997</v>
      </c>
      <c r="S273" s="1">
        <v>83.532000503433096</v>
      </c>
      <c r="T273">
        <v>0</v>
      </c>
      <c r="U273">
        <v>147.406329</v>
      </c>
      <c r="V273">
        <v>1487.93</v>
      </c>
      <c r="W273">
        <v>15.85</v>
      </c>
      <c r="X273">
        <v>15</v>
      </c>
      <c r="Y273">
        <v>0.26</v>
      </c>
      <c r="Z273">
        <v>0</v>
      </c>
      <c r="AA273">
        <v>0</v>
      </c>
      <c r="AB273">
        <v>39.360082609476699</v>
      </c>
      <c r="AC273">
        <v>3340</v>
      </c>
      <c r="AD273">
        <v>1258</v>
      </c>
      <c r="AE273">
        <v>1156</v>
      </c>
      <c r="AF273">
        <v>159</v>
      </c>
      <c r="AG273">
        <v>68</v>
      </c>
      <c r="AH273">
        <v>41990</v>
      </c>
      <c r="AI273">
        <v>159</v>
      </c>
      <c r="AJ273">
        <v>221</v>
      </c>
      <c r="AK273">
        <v>898</v>
      </c>
      <c r="AL273">
        <v>115</v>
      </c>
      <c r="AM273">
        <v>34</v>
      </c>
      <c r="AN273">
        <v>2945</v>
      </c>
      <c r="AO273">
        <v>235</v>
      </c>
      <c r="AP273">
        <v>362</v>
      </c>
      <c r="AQ273">
        <v>7</v>
      </c>
      <c r="AR273">
        <v>246</v>
      </c>
      <c r="AS273">
        <v>44</v>
      </c>
      <c r="AT273">
        <v>0</v>
      </c>
      <c r="AU273">
        <v>4.8</v>
      </c>
      <c r="AV273">
        <v>3.8</v>
      </c>
      <c r="AW273">
        <v>41990</v>
      </c>
      <c r="AX273">
        <v>7</v>
      </c>
      <c r="AY273">
        <v>6.6</v>
      </c>
      <c r="AZ273">
        <v>26.9</v>
      </c>
      <c r="BA273">
        <v>3.4</v>
      </c>
      <c r="BB273">
        <v>2.9</v>
      </c>
      <c r="BC273">
        <v>88.2</v>
      </c>
      <c r="BD273">
        <v>7.7</v>
      </c>
      <c r="BE273">
        <v>28.8</v>
      </c>
      <c r="BF273">
        <v>0.6</v>
      </c>
      <c r="BG273">
        <v>21.3</v>
      </c>
      <c r="BH273">
        <v>3.8</v>
      </c>
      <c r="BI273">
        <v>0</v>
      </c>
    </row>
    <row r="274" spans="1:61" x14ac:dyDescent="0.2">
      <c r="A274">
        <v>301</v>
      </c>
      <c r="B274">
        <v>6001443322</v>
      </c>
      <c r="C274">
        <v>0.44335439999999998</v>
      </c>
      <c r="D274">
        <v>0.5282</v>
      </c>
      <c r="E274">
        <v>1.542</v>
      </c>
      <c r="F274">
        <v>1.268</v>
      </c>
      <c r="G274">
        <v>1.0768</v>
      </c>
      <c r="H274">
        <v>4.415</v>
      </c>
      <c r="I274">
        <v>7.2</v>
      </c>
      <c r="J274">
        <v>6.4</v>
      </c>
      <c r="K274">
        <v>8.1</v>
      </c>
      <c r="L274">
        <v>2985</v>
      </c>
      <c r="M274">
        <v>37.482983150000003</v>
      </c>
      <c r="N274">
        <v>-121.91983519999999</v>
      </c>
      <c r="O274">
        <v>10.940078635695899</v>
      </c>
      <c r="P274">
        <v>3.5257981000000001E-2</v>
      </c>
      <c r="Q274">
        <v>9.5363030299999991</v>
      </c>
      <c r="R274">
        <v>36.369999999999997</v>
      </c>
      <c r="S274" s="1">
        <v>83.532000503433096</v>
      </c>
      <c r="T274">
        <v>0</v>
      </c>
      <c r="U274">
        <v>210.05057719999999</v>
      </c>
      <c r="V274">
        <v>1543.9</v>
      </c>
      <c r="W274">
        <v>23.1</v>
      </c>
      <c r="X274">
        <v>18</v>
      </c>
      <c r="Y274">
        <v>0.79500000000000004</v>
      </c>
      <c r="Z274">
        <v>0</v>
      </c>
      <c r="AA274">
        <v>0</v>
      </c>
      <c r="AB274">
        <v>42.218776572044398</v>
      </c>
      <c r="AC274">
        <v>3204</v>
      </c>
      <c r="AD274">
        <v>949</v>
      </c>
      <c r="AE274">
        <v>904</v>
      </c>
      <c r="AF274">
        <v>105</v>
      </c>
      <c r="AG274">
        <v>59</v>
      </c>
      <c r="AH274">
        <v>47840</v>
      </c>
      <c r="AI274">
        <v>116</v>
      </c>
      <c r="AJ274">
        <v>440</v>
      </c>
      <c r="AK274">
        <v>843</v>
      </c>
      <c r="AL274">
        <v>223</v>
      </c>
      <c r="AM274">
        <v>21</v>
      </c>
      <c r="AN274">
        <v>2476</v>
      </c>
      <c r="AO274">
        <v>291</v>
      </c>
      <c r="AP274">
        <v>17</v>
      </c>
      <c r="AQ274">
        <v>0</v>
      </c>
      <c r="AR274">
        <v>36</v>
      </c>
      <c r="AS274">
        <v>36</v>
      </c>
      <c r="AT274">
        <v>0</v>
      </c>
      <c r="AU274">
        <v>3.3</v>
      </c>
      <c r="AV274">
        <v>3.8</v>
      </c>
      <c r="AW274">
        <v>47840</v>
      </c>
      <c r="AX274">
        <v>5.3</v>
      </c>
      <c r="AY274">
        <v>13.7</v>
      </c>
      <c r="AZ274">
        <v>26.3</v>
      </c>
      <c r="BA274">
        <v>7</v>
      </c>
      <c r="BB274">
        <v>2.2999999999999998</v>
      </c>
      <c r="BC274">
        <v>77.3</v>
      </c>
      <c r="BD274">
        <v>9.6</v>
      </c>
      <c r="BE274">
        <v>1.8</v>
      </c>
      <c r="BF274">
        <v>0</v>
      </c>
      <c r="BG274">
        <v>4</v>
      </c>
      <c r="BH274">
        <v>4</v>
      </c>
      <c r="BI274">
        <v>0</v>
      </c>
    </row>
    <row r="275" spans="1:61" x14ac:dyDescent="0.2">
      <c r="A275">
        <v>316</v>
      </c>
      <c r="B275">
        <v>6001450601</v>
      </c>
      <c r="C275">
        <v>19.367926099999998</v>
      </c>
      <c r="D275">
        <v>0.31900000000000001</v>
      </c>
      <c r="E275">
        <v>1.1294999999999999</v>
      </c>
      <c r="F275">
        <v>0.64929999999999999</v>
      </c>
      <c r="G275">
        <v>0.67530000000000001</v>
      </c>
      <c r="H275">
        <v>2.7730999999999999</v>
      </c>
      <c r="I275">
        <v>0</v>
      </c>
      <c r="J275">
        <v>0</v>
      </c>
      <c r="K275">
        <v>0</v>
      </c>
      <c r="L275">
        <v>4</v>
      </c>
      <c r="M275">
        <v>37.661782889999998</v>
      </c>
      <c r="N275">
        <v>-121.9452275</v>
      </c>
      <c r="O275">
        <v>9.5298984712801698</v>
      </c>
      <c r="P275">
        <v>3.5257981000000001E-2</v>
      </c>
      <c r="Q275">
        <v>8.6979437700000002</v>
      </c>
      <c r="R275">
        <v>11.618270649999999</v>
      </c>
      <c r="S275" s="1">
        <v>819.30539098624297</v>
      </c>
      <c r="T275">
        <v>0.27765990899999998</v>
      </c>
      <c r="U275">
        <v>206.89324640000001</v>
      </c>
      <c r="V275">
        <v>1776.2</v>
      </c>
      <c r="W275">
        <v>10.5</v>
      </c>
      <c r="X275">
        <v>46.5</v>
      </c>
      <c r="Y275">
        <v>0.25</v>
      </c>
      <c r="Z275">
        <v>2</v>
      </c>
      <c r="AA275">
        <v>0</v>
      </c>
      <c r="AB275">
        <v>47.577450107607</v>
      </c>
      <c r="AC275">
        <v>3665</v>
      </c>
      <c r="AD275">
        <v>1420</v>
      </c>
      <c r="AE275">
        <v>1351</v>
      </c>
      <c r="AF275">
        <v>223</v>
      </c>
      <c r="AG275">
        <v>49</v>
      </c>
      <c r="AH275">
        <v>71655</v>
      </c>
      <c r="AI275">
        <v>52</v>
      </c>
      <c r="AJ275">
        <v>540</v>
      </c>
      <c r="AK275">
        <v>721</v>
      </c>
      <c r="AL275">
        <v>205</v>
      </c>
      <c r="AM275">
        <v>35</v>
      </c>
      <c r="AN275">
        <v>1548</v>
      </c>
      <c r="AO275">
        <v>138</v>
      </c>
      <c r="AP275">
        <v>25</v>
      </c>
      <c r="AQ275">
        <v>0</v>
      </c>
      <c r="AR275">
        <v>41</v>
      </c>
      <c r="AS275">
        <v>12</v>
      </c>
      <c r="AT275">
        <v>0</v>
      </c>
      <c r="AU275">
        <v>6.1</v>
      </c>
      <c r="AV275">
        <v>2.6</v>
      </c>
      <c r="AW275">
        <v>71655</v>
      </c>
      <c r="AX275">
        <v>1.9</v>
      </c>
      <c r="AY275">
        <v>14.7</v>
      </c>
      <c r="AZ275">
        <v>19.7</v>
      </c>
      <c r="BA275">
        <v>5.6</v>
      </c>
      <c r="BB275">
        <v>2.6</v>
      </c>
      <c r="BC275">
        <v>42.2</v>
      </c>
      <c r="BD275">
        <v>4</v>
      </c>
      <c r="BE275">
        <v>1.8</v>
      </c>
      <c r="BF275">
        <v>0</v>
      </c>
      <c r="BG275">
        <v>3</v>
      </c>
      <c r="BH275">
        <v>0.9</v>
      </c>
      <c r="BI275">
        <v>0</v>
      </c>
    </row>
    <row r="276" spans="1:61" x14ac:dyDescent="0.2">
      <c r="A276">
        <v>317</v>
      </c>
      <c r="B276">
        <v>6001450602</v>
      </c>
      <c r="C276">
        <v>2.4010641000000001</v>
      </c>
      <c r="D276">
        <v>0.61</v>
      </c>
      <c r="E276">
        <v>1.9104000000000001</v>
      </c>
      <c r="F276">
        <v>0.55710000000000004</v>
      </c>
      <c r="G276">
        <v>1.2841</v>
      </c>
      <c r="H276">
        <v>4.3616000000000001</v>
      </c>
      <c r="I276">
        <v>7.9</v>
      </c>
      <c r="J276">
        <v>7</v>
      </c>
      <c r="K276">
        <v>8.8000000000000007</v>
      </c>
      <c r="L276">
        <v>8718</v>
      </c>
      <c r="M276">
        <v>37.672988689999997</v>
      </c>
      <c r="N276">
        <v>-121.914489</v>
      </c>
      <c r="O276">
        <v>19.372175431684699</v>
      </c>
      <c r="P276">
        <v>3.7784753999999997E-2</v>
      </c>
      <c r="Q276">
        <v>8.6979437700000002</v>
      </c>
      <c r="R276">
        <v>15.74538433</v>
      </c>
      <c r="S276" s="1">
        <v>363.29082101492202</v>
      </c>
      <c r="T276">
        <v>0.11039376100000001</v>
      </c>
      <c r="U276">
        <v>199.66483099999999</v>
      </c>
      <c r="V276">
        <v>1494.11</v>
      </c>
      <c r="W276">
        <v>15.7</v>
      </c>
      <c r="X276">
        <v>18.75</v>
      </c>
      <c r="Y276">
        <v>0.25</v>
      </c>
      <c r="Z276">
        <v>2</v>
      </c>
      <c r="AA276">
        <v>0</v>
      </c>
      <c r="AB276">
        <v>42.676675301584602</v>
      </c>
      <c r="AC276">
        <v>9773</v>
      </c>
      <c r="AD276">
        <v>3523</v>
      </c>
      <c r="AE276">
        <v>3349</v>
      </c>
      <c r="AF276">
        <v>520</v>
      </c>
      <c r="AG276">
        <v>237</v>
      </c>
      <c r="AH276">
        <v>56793</v>
      </c>
      <c r="AI276">
        <v>250</v>
      </c>
      <c r="AJ276">
        <v>1333</v>
      </c>
      <c r="AK276">
        <v>2851</v>
      </c>
      <c r="AL276">
        <v>617</v>
      </c>
      <c r="AM276">
        <v>228</v>
      </c>
      <c r="AN276">
        <v>4223</v>
      </c>
      <c r="AO276">
        <v>245</v>
      </c>
      <c r="AP276">
        <v>427</v>
      </c>
      <c r="AQ276">
        <v>0</v>
      </c>
      <c r="AR276">
        <v>41</v>
      </c>
      <c r="AS276">
        <v>57</v>
      </c>
      <c r="AT276">
        <v>15</v>
      </c>
      <c r="AU276">
        <v>5.3</v>
      </c>
      <c r="AV276">
        <v>5.3</v>
      </c>
      <c r="AW276">
        <v>56793</v>
      </c>
      <c r="AX276">
        <v>3.9</v>
      </c>
      <c r="AY276">
        <v>13.6</v>
      </c>
      <c r="AZ276">
        <v>29.2</v>
      </c>
      <c r="BA276">
        <v>6.3</v>
      </c>
      <c r="BB276">
        <v>6.8</v>
      </c>
      <c r="BC276">
        <v>43.2</v>
      </c>
      <c r="BD276">
        <v>2.6</v>
      </c>
      <c r="BE276">
        <v>12.1</v>
      </c>
      <c r="BF276">
        <v>0</v>
      </c>
      <c r="BG276">
        <v>1.2</v>
      </c>
      <c r="BH276">
        <v>1.7</v>
      </c>
      <c r="BI276">
        <v>0.2</v>
      </c>
    </row>
    <row r="277" spans="1:61" x14ac:dyDescent="0.2">
      <c r="A277">
        <v>318</v>
      </c>
      <c r="B277">
        <v>6001450603</v>
      </c>
      <c r="C277">
        <v>1.5343754999999999</v>
      </c>
      <c r="D277">
        <v>0.60899999999999999</v>
      </c>
      <c r="E277">
        <v>2.1280000000000001</v>
      </c>
      <c r="F277">
        <v>0.50090000000000001</v>
      </c>
      <c r="G277">
        <v>1.3711</v>
      </c>
      <c r="H277">
        <v>4.609</v>
      </c>
      <c r="I277">
        <v>8.6999999999999993</v>
      </c>
      <c r="J277">
        <v>7.7</v>
      </c>
      <c r="K277">
        <v>9.8000000000000007</v>
      </c>
      <c r="L277">
        <v>4657</v>
      </c>
      <c r="M277">
        <v>37.688861619999997</v>
      </c>
      <c r="N277">
        <v>-121.9106273</v>
      </c>
      <c r="O277">
        <v>19.378475339418301</v>
      </c>
      <c r="P277">
        <v>3.7784753999999997E-2</v>
      </c>
      <c r="Q277">
        <v>8.6979437700000002</v>
      </c>
      <c r="R277">
        <v>16.81414887</v>
      </c>
      <c r="S277" s="1">
        <v>160.47695214979601</v>
      </c>
      <c r="T277">
        <v>3.652667718</v>
      </c>
      <c r="U277">
        <v>215.10412539999999</v>
      </c>
      <c r="V277">
        <v>1805.59</v>
      </c>
      <c r="W277">
        <v>4.45</v>
      </c>
      <c r="X277">
        <v>4.55</v>
      </c>
      <c r="Y277">
        <v>0.22500000000000001</v>
      </c>
      <c r="Z277">
        <v>2</v>
      </c>
      <c r="AA277">
        <v>0</v>
      </c>
      <c r="AB277">
        <v>38.424802494489498</v>
      </c>
      <c r="AC277">
        <v>5054</v>
      </c>
      <c r="AD277">
        <v>1656</v>
      </c>
      <c r="AE277">
        <v>1630</v>
      </c>
      <c r="AF277">
        <v>47</v>
      </c>
      <c r="AG277">
        <v>139</v>
      </c>
      <c r="AH277">
        <v>45208</v>
      </c>
      <c r="AI277">
        <v>192</v>
      </c>
      <c r="AJ277">
        <v>734</v>
      </c>
      <c r="AK277">
        <v>1279</v>
      </c>
      <c r="AL277">
        <v>427</v>
      </c>
      <c r="AM277">
        <v>148</v>
      </c>
      <c r="AN277">
        <v>1974</v>
      </c>
      <c r="AO277">
        <v>114</v>
      </c>
      <c r="AP277">
        <v>0</v>
      </c>
      <c r="AQ277">
        <v>7</v>
      </c>
      <c r="AR277">
        <v>8</v>
      </c>
      <c r="AS277">
        <v>9</v>
      </c>
      <c r="AT277">
        <v>44</v>
      </c>
      <c r="AU277">
        <v>0.9</v>
      </c>
      <c r="AV277">
        <v>5.0999999999999996</v>
      </c>
      <c r="AW277">
        <v>45208</v>
      </c>
      <c r="AX277">
        <v>5.5</v>
      </c>
      <c r="AY277">
        <v>14.5</v>
      </c>
      <c r="AZ277">
        <v>25.3</v>
      </c>
      <c r="BA277">
        <v>8.5</v>
      </c>
      <c r="BB277">
        <v>9.1</v>
      </c>
      <c r="BC277">
        <v>39.1</v>
      </c>
      <c r="BD277">
        <v>2.4</v>
      </c>
      <c r="BE277">
        <v>0</v>
      </c>
      <c r="BF277">
        <v>0.4</v>
      </c>
      <c r="BG277">
        <v>0.5</v>
      </c>
      <c r="BH277">
        <v>0.6</v>
      </c>
      <c r="BI277">
        <v>0.9</v>
      </c>
    </row>
    <row r="278" spans="1:61" x14ac:dyDescent="0.2">
      <c r="A278">
        <v>319</v>
      </c>
      <c r="B278">
        <v>6001450604</v>
      </c>
      <c r="C278">
        <v>0.81583510000000004</v>
      </c>
      <c r="D278">
        <v>0.4829</v>
      </c>
      <c r="E278">
        <v>1.69</v>
      </c>
      <c r="F278">
        <v>0.34939999999999999</v>
      </c>
      <c r="G278">
        <v>1.843</v>
      </c>
      <c r="H278">
        <v>4.3654000000000002</v>
      </c>
      <c r="I278">
        <v>9</v>
      </c>
      <c r="J278">
        <v>8</v>
      </c>
      <c r="K278">
        <v>10</v>
      </c>
      <c r="L278">
        <v>4796</v>
      </c>
      <c r="M278">
        <v>37.681189799999999</v>
      </c>
      <c r="N278">
        <v>-121.8865527</v>
      </c>
      <c r="O278">
        <v>5.2354217373215199</v>
      </c>
      <c r="P278">
        <v>3.7784753999999997E-2</v>
      </c>
      <c r="Q278">
        <v>8.6979437700000002</v>
      </c>
      <c r="R278">
        <v>22.8011692</v>
      </c>
      <c r="S278" s="1">
        <v>160.47695214979601</v>
      </c>
      <c r="T278">
        <v>4.5088120000000001E-3</v>
      </c>
      <c r="U278">
        <v>165.656049</v>
      </c>
      <c r="V278">
        <v>525.96</v>
      </c>
      <c r="W278">
        <v>0</v>
      </c>
      <c r="X278">
        <v>0.3</v>
      </c>
      <c r="Y278">
        <v>0.12</v>
      </c>
      <c r="Z278">
        <v>2</v>
      </c>
      <c r="AA278">
        <v>0</v>
      </c>
      <c r="AB278">
        <v>24.646161777483002</v>
      </c>
      <c r="AC278">
        <v>5397</v>
      </c>
      <c r="AD278">
        <v>1870</v>
      </c>
      <c r="AE278">
        <v>1801</v>
      </c>
      <c r="AF278">
        <v>222</v>
      </c>
      <c r="AG278">
        <v>103</v>
      </c>
      <c r="AH278">
        <v>50039</v>
      </c>
      <c r="AI278">
        <v>156</v>
      </c>
      <c r="AJ278">
        <v>902</v>
      </c>
      <c r="AK278">
        <v>1366</v>
      </c>
      <c r="AL278">
        <v>438</v>
      </c>
      <c r="AM278">
        <v>24</v>
      </c>
      <c r="AN278">
        <v>1828</v>
      </c>
      <c r="AO278">
        <v>75</v>
      </c>
      <c r="AP278">
        <v>258</v>
      </c>
      <c r="AQ278">
        <v>0</v>
      </c>
      <c r="AR278">
        <v>11</v>
      </c>
      <c r="AS278">
        <v>64</v>
      </c>
      <c r="AT278">
        <v>66</v>
      </c>
      <c r="AU278">
        <v>4.0999999999999996</v>
      </c>
      <c r="AV278">
        <v>3.7</v>
      </c>
      <c r="AW278">
        <v>50039</v>
      </c>
      <c r="AX278">
        <v>4.2</v>
      </c>
      <c r="AY278">
        <v>16.7</v>
      </c>
      <c r="AZ278">
        <v>25.3</v>
      </c>
      <c r="BA278">
        <v>8.1</v>
      </c>
      <c r="BB278">
        <v>1.3</v>
      </c>
      <c r="BC278">
        <v>33.9</v>
      </c>
      <c r="BD278">
        <v>1.4</v>
      </c>
      <c r="BE278">
        <v>13.8</v>
      </c>
      <c r="BF278">
        <v>0</v>
      </c>
      <c r="BG278">
        <v>0.6</v>
      </c>
      <c r="BH278">
        <v>3.6</v>
      </c>
      <c r="BI278">
        <v>1.2</v>
      </c>
    </row>
    <row r="279" spans="1:61" x14ac:dyDescent="0.2">
      <c r="A279">
        <v>320</v>
      </c>
      <c r="B279">
        <v>6001450605</v>
      </c>
      <c r="C279">
        <v>0.6864403</v>
      </c>
      <c r="D279">
        <v>0.62570000000000003</v>
      </c>
      <c r="E279">
        <v>2.3235000000000001</v>
      </c>
      <c r="F279">
        <v>0.4733</v>
      </c>
      <c r="G279">
        <v>1.3337000000000001</v>
      </c>
      <c r="H279">
        <v>4.7561</v>
      </c>
      <c r="I279">
        <v>8.5</v>
      </c>
      <c r="J279">
        <v>7.5</v>
      </c>
      <c r="K279">
        <v>9.8000000000000007</v>
      </c>
      <c r="L279">
        <v>3685</v>
      </c>
      <c r="M279">
        <v>37.672103079999999</v>
      </c>
      <c r="N279">
        <v>-121.8820199</v>
      </c>
      <c r="O279">
        <v>7.0874105310964497</v>
      </c>
      <c r="P279">
        <v>3.7784753999999997E-2</v>
      </c>
      <c r="Q279">
        <v>8.6979437700000002</v>
      </c>
      <c r="R279">
        <v>23.13</v>
      </c>
      <c r="S279" s="1">
        <v>160.47695214979601</v>
      </c>
      <c r="T279">
        <v>1.1435259999999999E-2</v>
      </c>
      <c r="U279">
        <v>164.2999571</v>
      </c>
      <c r="V279">
        <v>451.19</v>
      </c>
      <c r="W279">
        <v>0</v>
      </c>
      <c r="X279">
        <v>2</v>
      </c>
      <c r="Y279">
        <v>0.125</v>
      </c>
      <c r="Z279">
        <v>2</v>
      </c>
      <c r="AA279">
        <v>0</v>
      </c>
      <c r="AB279">
        <v>25.2735617907699</v>
      </c>
      <c r="AC279">
        <v>4004</v>
      </c>
      <c r="AD279">
        <v>1490</v>
      </c>
      <c r="AE279">
        <v>1490</v>
      </c>
      <c r="AF279">
        <v>114</v>
      </c>
      <c r="AG279">
        <v>142</v>
      </c>
      <c r="AH279">
        <v>56860</v>
      </c>
      <c r="AI279">
        <v>76</v>
      </c>
      <c r="AJ279">
        <v>710</v>
      </c>
      <c r="AK279">
        <v>953</v>
      </c>
      <c r="AL279">
        <v>381</v>
      </c>
      <c r="AM279">
        <v>143</v>
      </c>
      <c r="AN279">
        <v>1531</v>
      </c>
      <c r="AO279">
        <v>85</v>
      </c>
      <c r="AP279">
        <v>80</v>
      </c>
      <c r="AQ279">
        <v>0</v>
      </c>
      <c r="AR279">
        <v>31</v>
      </c>
      <c r="AS279">
        <v>10</v>
      </c>
      <c r="AT279">
        <v>24</v>
      </c>
      <c r="AU279">
        <v>2.9</v>
      </c>
      <c r="AV279">
        <v>7.1</v>
      </c>
      <c r="AW279">
        <v>56860</v>
      </c>
      <c r="AX279">
        <v>2.6</v>
      </c>
      <c r="AY279">
        <v>17.7</v>
      </c>
      <c r="AZ279">
        <v>23.8</v>
      </c>
      <c r="BA279">
        <v>9.5</v>
      </c>
      <c r="BB279">
        <v>9.6</v>
      </c>
      <c r="BC279">
        <v>38.200000000000003</v>
      </c>
      <c r="BD279">
        <v>2.2000000000000002</v>
      </c>
      <c r="BE279">
        <v>5.4</v>
      </c>
      <c r="BF279">
        <v>0</v>
      </c>
      <c r="BG279">
        <v>2.1</v>
      </c>
      <c r="BH279">
        <v>0.7</v>
      </c>
      <c r="BI279">
        <v>0.6</v>
      </c>
    </row>
    <row r="280" spans="1:61" x14ac:dyDescent="0.2">
      <c r="A280">
        <v>321</v>
      </c>
      <c r="B280">
        <v>6001450606</v>
      </c>
      <c r="C280">
        <v>0.7803542</v>
      </c>
      <c r="D280">
        <v>0.56469999999999998</v>
      </c>
      <c r="E280">
        <v>1.3009999999999999</v>
      </c>
      <c r="F280">
        <v>0.46089999999999998</v>
      </c>
      <c r="G280">
        <v>1.0266</v>
      </c>
      <c r="H280">
        <v>3.3532000000000002</v>
      </c>
      <c r="I280">
        <v>7.8</v>
      </c>
      <c r="J280">
        <v>6.8</v>
      </c>
      <c r="K280">
        <v>9.1</v>
      </c>
      <c r="L280">
        <v>5733</v>
      </c>
      <c r="M280">
        <v>37.66946789</v>
      </c>
      <c r="N280">
        <v>-121.8997998</v>
      </c>
      <c r="O280">
        <v>9.2965724719925404</v>
      </c>
      <c r="P280">
        <v>3.7784753999999997E-2</v>
      </c>
      <c r="Q280">
        <v>8.6979437700000002</v>
      </c>
      <c r="R280">
        <v>19.457974870000001</v>
      </c>
      <c r="S280" s="1">
        <v>160.47695214979601</v>
      </c>
      <c r="T280">
        <v>4.2713669999999999E-3</v>
      </c>
      <c r="U280">
        <v>167.13566599999999</v>
      </c>
      <c r="V280">
        <v>1113.9100000000001</v>
      </c>
      <c r="W280">
        <v>3.5</v>
      </c>
      <c r="X280">
        <v>0.75</v>
      </c>
      <c r="Y280">
        <v>0.15</v>
      </c>
      <c r="Z280">
        <v>2</v>
      </c>
      <c r="AA280">
        <v>0</v>
      </c>
      <c r="AB280">
        <v>30.403918216961099</v>
      </c>
      <c r="AC280">
        <v>6092</v>
      </c>
      <c r="AD280">
        <v>2107</v>
      </c>
      <c r="AE280">
        <v>2059</v>
      </c>
      <c r="AF280">
        <v>104</v>
      </c>
      <c r="AG280">
        <v>226</v>
      </c>
      <c r="AH280">
        <v>60600</v>
      </c>
      <c r="AI280">
        <v>122</v>
      </c>
      <c r="AJ280">
        <v>845</v>
      </c>
      <c r="AK280">
        <v>1417</v>
      </c>
      <c r="AL280">
        <v>406</v>
      </c>
      <c r="AM280">
        <v>23</v>
      </c>
      <c r="AN280">
        <v>2331</v>
      </c>
      <c r="AO280">
        <v>124</v>
      </c>
      <c r="AP280">
        <v>86</v>
      </c>
      <c r="AQ280">
        <v>0</v>
      </c>
      <c r="AR280">
        <v>17</v>
      </c>
      <c r="AS280">
        <v>10</v>
      </c>
      <c r="AT280">
        <v>20</v>
      </c>
      <c r="AU280">
        <v>1.7</v>
      </c>
      <c r="AV280">
        <v>6.9</v>
      </c>
      <c r="AW280">
        <v>60600</v>
      </c>
      <c r="AX280">
        <v>2.9</v>
      </c>
      <c r="AY280">
        <v>13.9</v>
      </c>
      <c r="AZ280">
        <v>23.3</v>
      </c>
      <c r="BA280">
        <v>6.7</v>
      </c>
      <c r="BB280">
        <v>1.1000000000000001</v>
      </c>
      <c r="BC280">
        <v>38.299999999999997</v>
      </c>
      <c r="BD280">
        <v>2.1</v>
      </c>
      <c r="BE280">
        <v>4.0999999999999996</v>
      </c>
      <c r="BF280">
        <v>0</v>
      </c>
      <c r="BG280">
        <v>0.8</v>
      </c>
      <c r="BH280">
        <v>0.5</v>
      </c>
      <c r="BI280">
        <v>0.3</v>
      </c>
    </row>
    <row r="281" spans="1:61" x14ac:dyDescent="0.2">
      <c r="A281">
        <v>322</v>
      </c>
      <c r="B281">
        <v>6001450607</v>
      </c>
      <c r="C281">
        <v>1.8636047</v>
      </c>
      <c r="D281">
        <v>0.75129999999999997</v>
      </c>
      <c r="E281">
        <v>1.9083000000000001</v>
      </c>
      <c r="F281">
        <v>0.70509999999999995</v>
      </c>
      <c r="G281">
        <v>2.4039999999999999</v>
      </c>
      <c r="H281">
        <v>5.7686999999999999</v>
      </c>
      <c r="I281">
        <v>9.4</v>
      </c>
      <c r="J281">
        <v>8.3000000000000007</v>
      </c>
      <c r="K281">
        <v>10.7</v>
      </c>
      <c r="L281">
        <v>5251</v>
      </c>
      <c r="M281">
        <v>37.657232299999997</v>
      </c>
      <c r="N281">
        <v>-121.88747360000001</v>
      </c>
      <c r="O281">
        <v>16.3390592341214</v>
      </c>
      <c r="P281">
        <v>3.7784753999999997E-2</v>
      </c>
      <c r="Q281">
        <v>8.6979437700000002</v>
      </c>
      <c r="R281">
        <v>22.339705840000001</v>
      </c>
      <c r="S281" s="1">
        <v>160.47695214979601</v>
      </c>
      <c r="T281">
        <v>7.8077300000000001E-4</v>
      </c>
      <c r="U281">
        <v>164.15222449999999</v>
      </c>
      <c r="V281">
        <v>1076.82</v>
      </c>
      <c r="W281">
        <v>1.75</v>
      </c>
      <c r="X281">
        <v>6.05</v>
      </c>
      <c r="Y281">
        <v>0.245</v>
      </c>
      <c r="Z281">
        <v>1</v>
      </c>
      <c r="AA281">
        <v>0</v>
      </c>
      <c r="AB281">
        <v>31.851052488180699</v>
      </c>
      <c r="AC281">
        <v>5239</v>
      </c>
      <c r="AD281">
        <v>2449</v>
      </c>
      <c r="AE281">
        <v>2290</v>
      </c>
      <c r="AF281">
        <v>455</v>
      </c>
      <c r="AG281">
        <v>102</v>
      </c>
      <c r="AH281">
        <v>49578</v>
      </c>
      <c r="AI281">
        <v>200</v>
      </c>
      <c r="AJ281">
        <v>830</v>
      </c>
      <c r="AK281">
        <v>1184</v>
      </c>
      <c r="AL281">
        <v>513</v>
      </c>
      <c r="AM281">
        <v>116</v>
      </c>
      <c r="AN281">
        <v>2447</v>
      </c>
      <c r="AO281">
        <v>205</v>
      </c>
      <c r="AP281">
        <v>925</v>
      </c>
      <c r="AQ281">
        <v>6</v>
      </c>
      <c r="AR281">
        <v>38</v>
      </c>
      <c r="AS281">
        <v>257</v>
      </c>
      <c r="AT281">
        <v>0</v>
      </c>
      <c r="AU281">
        <v>8.6999999999999993</v>
      </c>
      <c r="AV281">
        <v>3.5</v>
      </c>
      <c r="AW281">
        <v>49578</v>
      </c>
      <c r="AX281">
        <v>5.3</v>
      </c>
      <c r="AY281">
        <v>15.8</v>
      </c>
      <c r="AZ281">
        <v>22.6</v>
      </c>
      <c r="BA281">
        <v>9.8000000000000007</v>
      </c>
      <c r="BB281">
        <v>5.0999999999999996</v>
      </c>
      <c r="BC281">
        <v>46.7</v>
      </c>
      <c r="BD281">
        <v>4.0999999999999996</v>
      </c>
      <c r="BE281">
        <v>37.799999999999997</v>
      </c>
      <c r="BF281">
        <v>0.2</v>
      </c>
      <c r="BG281">
        <v>1.7</v>
      </c>
      <c r="BH281">
        <v>11.2</v>
      </c>
      <c r="BI281">
        <v>0</v>
      </c>
    </row>
    <row r="282" spans="1:61" x14ac:dyDescent="0.2">
      <c r="A282">
        <v>323</v>
      </c>
      <c r="B282">
        <v>6001450701</v>
      </c>
      <c r="C282">
        <v>102.7940057</v>
      </c>
      <c r="D282">
        <v>0.36399999999999999</v>
      </c>
      <c r="E282">
        <v>1.6642999999999999</v>
      </c>
      <c r="F282">
        <v>0.5151</v>
      </c>
      <c r="G282">
        <v>1.2301</v>
      </c>
      <c r="H282">
        <v>3.7734999999999999</v>
      </c>
      <c r="I282">
        <v>8.1999999999999993</v>
      </c>
      <c r="J282">
        <v>7</v>
      </c>
      <c r="K282">
        <v>9.8000000000000007</v>
      </c>
      <c r="L282">
        <v>7479</v>
      </c>
      <c r="M282">
        <v>37.644135869999999</v>
      </c>
      <c r="N282">
        <v>-121.8414325</v>
      </c>
      <c r="O282">
        <v>9.7459834439419701</v>
      </c>
      <c r="P282">
        <v>3.7784753999999997E-2</v>
      </c>
      <c r="Q282">
        <v>9.1171234000000005</v>
      </c>
      <c r="R282">
        <v>5.3008904369999996</v>
      </c>
      <c r="S282" s="1">
        <v>666.41842320726801</v>
      </c>
      <c r="T282">
        <v>1.352598865</v>
      </c>
      <c r="U282">
        <v>84.285370330000006</v>
      </c>
      <c r="V282">
        <v>1147.03</v>
      </c>
      <c r="W282">
        <v>7</v>
      </c>
      <c r="X282">
        <v>34.25</v>
      </c>
      <c r="Y282">
        <v>0.7</v>
      </c>
      <c r="Z282">
        <v>3</v>
      </c>
      <c r="AA282">
        <v>8</v>
      </c>
      <c r="AB282">
        <v>50.429912777431298</v>
      </c>
      <c r="AC282">
        <v>8740</v>
      </c>
      <c r="AD282">
        <v>2926</v>
      </c>
      <c r="AE282">
        <v>2892</v>
      </c>
      <c r="AF282">
        <v>524</v>
      </c>
      <c r="AG282">
        <v>128</v>
      </c>
      <c r="AH282">
        <v>76864</v>
      </c>
      <c r="AI282">
        <v>162</v>
      </c>
      <c r="AJ282">
        <v>971</v>
      </c>
      <c r="AK282">
        <v>2342</v>
      </c>
      <c r="AL282">
        <v>579</v>
      </c>
      <c r="AM282">
        <v>199</v>
      </c>
      <c r="AN282">
        <v>3692</v>
      </c>
      <c r="AO282">
        <v>182</v>
      </c>
      <c r="AP282">
        <v>18</v>
      </c>
      <c r="AQ282">
        <v>36</v>
      </c>
      <c r="AR282">
        <v>14</v>
      </c>
      <c r="AS282">
        <v>81</v>
      </c>
      <c r="AT282">
        <v>0</v>
      </c>
      <c r="AU282">
        <v>6</v>
      </c>
      <c r="AV282">
        <v>3.1</v>
      </c>
      <c r="AW282">
        <v>76864</v>
      </c>
      <c r="AX282">
        <v>2.8</v>
      </c>
      <c r="AY282">
        <v>11.1</v>
      </c>
      <c r="AZ282">
        <v>26.8</v>
      </c>
      <c r="BA282">
        <v>6.6</v>
      </c>
      <c r="BB282">
        <v>6.9</v>
      </c>
      <c r="BC282">
        <v>42.2</v>
      </c>
      <c r="BD282">
        <v>2.2000000000000002</v>
      </c>
      <c r="BE282">
        <v>0.6</v>
      </c>
      <c r="BF282">
        <v>1.2</v>
      </c>
      <c r="BG282">
        <v>0.5</v>
      </c>
      <c r="BH282">
        <v>2.8</v>
      </c>
      <c r="BI282">
        <v>0</v>
      </c>
    </row>
    <row r="283" spans="1:61" x14ac:dyDescent="0.2">
      <c r="A283">
        <v>324</v>
      </c>
      <c r="B283">
        <v>6001450741</v>
      </c>
      <c r="C283">
        <v>0.80998599999999998</v>
      </c>
      <c r="D283">
        <v>0.94740000000000002</v>
      </c>
      <c r="E283">
        <v>2.0204</v>
      </c>
      <c r="F283">
        <v>0.75460000000000005</v>
      </c>
      <c r="G283">
        <v>2.2010999999999998</v>
      </c>
      <c r="H283">
        <v>5.9234</v>
      </c>
      <c r="I283">
        <v>10</v>
      </c>
      <c r="J283">
        <v>8.8000000000000007</v>
      </c>
      <c r="K283">
        <v>11.2</v>
      </c>
      <c r="L283">
        <v>4676</v>
      </c>
      <c r="M283">
        <v>37.660111059999998</v>
      </c>
      <c r="N283">
        <v>-121.86503190000001</v>
      </c>
      <c r="O283">
        <v>14.0665783147754</v>
      </c>
      <c r="P283">
        <v>3.7784753999999997E-2</v>
      </c>
      <c r="Q283">
        <v>8.6979437700000002</v>
      </c>
      <c r="R283">
        <v>22.855298300000001</v>
      </c>
      <c r="S283" s="1">
        <v>160.47695214979601</v>
      </c>
      <c r="T283">
        <v>1.1836016E-2</v>
      </c>
      <c r="U283">
        <v>159.0085302</v>
      </c>
      <c r="V283">
        <v>487.8</v>
      </c>
      <c r="W283">
        <v>0</v>
      </c>
      <c r="X283">
        <v>6.75</v>
      </c>
      <c r="Y283">
        <v>0.05</v>
      </c>
      <c r="Z283">
        <v>1</v>
      </c>
      <c r="AA283">
        <v>0.5</v>
      </c>
      <c r="AB283">
        <v>25.9768754329248</v>
      </c>
      <c r="AC283">
        <v>5180</v>
      </c>
      <c r="AD283">
        <v>1983</v>
      </c>
      <c r="AE283">
        <v>1924</v>
      </c>
      <c r="AF283">
        <v>194</v>
      </c>
      <c r="AG283">
        <v>201</v>
      </c>
      <c r="AH283">
        <v>53594</v>
      </c>
      <c r="AI283">
        <v>299</v>
      </c>
      <c r="AJ283">
        <v>765</v>
      </c>
      <c r="AK283">
        <v>1121</v>
      </c>
      <c r="AL283">
        <v>373</v>
      </c>
      <c r="AM283">
        <v>262</v>
      </c>
      <c r="AN283">
        <v>2301</v>
      </c>
      <c r="AO283">
        <v>278</v>
      </c>
      <c r="AP283">
        <v>265</v>
      </c>
      <c r="AQ283">
        <v>0</v>
      </c>
      <c r="AR283">
        <v>41</v>
      </c>
      <c r="AS283">
        <v>89</v>
      </c>
      <c r="AT283">
        <v>147</v>
      </c>
      <c r="AU283">
        <v>3.9</v>
      </c>
      <c r="AV283">
        <v>7.2</v>
      </c>
      <c r="AW283">
        <v>53594</v>
      </c>
      <c r="AX283">
        <v>8.3000000000000007</v>
      </c>
      <c r="AY283">
        <v>14.8</v>
      </c>
      <c r="AZ283">
        <v>21.6</v>
      </c>
      <c r="BA283">
        <v>7.4</v>
      </c>
      <c r="BB283">
        <v>13.6</v>
      </c>
      <c r="BC283">
        <v>44.4</v>
      </c>
      <c r="BD283">
        <v>5.5</v>
      </c>
      <c r="BE283">
        <v>13.4</v>
      </c>
      <c r="BF283">
        <v>0</v>
      </c>
      <c r="BG283">
        <v>2.1</v>
      </c>
      <c r="BH283">
        <v>4.5999999999999996</v>
      </c>
      <c r="BI283">
        <v>2.8</v>
      </c>
    </row>
    <row r="284" spans="1:61" x14ac:dyDescent="0.2">
      <c r="A284">
        <v>325</v>
      </c>
      <c r="B284">
        <v>6001450742</v>
      </c>
      <c r="C284">
        <v>2.9952877999999998</v>
      </c>
      <c r="D284">
        <v>0.29730000000000001</v>
      </c>
      <c r="E284">
        <v>1.6480999999999999</v>
      </c>
      <c r="F284">
        <v>0.52210000000000001</v>
      </c>
      <c r="G284">
        <v>1.9420999999999999</v>
      </c>
      <c r="H284">
        <v>4.4095000000000004</v>
      </c>
      <c r="I284">
        <v>8.5</v>
      </c>
      <c r="J284">
        <v>7.4</v>
      </c>
      <c r="K284">
        <v>9.8000000000000007</v>
      </c>
      <c r="L284">
        <v>4576</v>
      </c>
      <c r="M284">
        <v>37.663827079999997</v>
      </c>
      <c r="N284">
        <v>-121.8448367</v>
      </c>
      <c r="O284">
        <v>16.781272025129201</v>
      </c>
      <c r="P284">
        <v>4.0127210000000003E-2</v>
      </c>
      <c r="Q284">
        <v>8.6979437700000002</v>
      </c>
      <c r="R284">
        <v>17.739316129999999</v>
      </c>
      <c r="S284" s="1">
        <v>571.13066097611204</v>
      </c>
      <c r="T284">
        <v>30.532125839999999</v>
      </c>
      <c r="U284">
        <v>152.19523369999999</v>
      </c>
      <c r="V284">
        <v>365.56</v>
      </c>
      <c r="W284">
        <v>0</v>
      </c>
      <c r="X284">
        <v>28.75</v>
      </c>
      <c r="Y284">
        <v>2.5000000000000001E-2</v>
      </c>
      <c r="Z284">
        <v>4</v>
      </c>
      <c r="AA284">
        <v>10.5</v>
      </c>
      <c r="AB284">
        <v>43.061527661506702</v>
      </c>
      <c r="AC284">
        <v>4811</v>
      </c>
      <c r="AD284">
        <v>1999</v>
      </c>
      <c r="AE284">
        <v>1868</v>
      </c>
      <c r="AF284">
        <v>91</v>
      </c>
      <c r="AG284">
        <v>66</v>
      </c>
      <c r="AH284">
        <v>56977</v>
      </c>
      <c r="AI284">
        <v>137</v>
      </c>
      <c r="AJ284">
        <v>822</v>
      </c>
      <c r="AK284">
        <v>1087</v>
      </c>
      <c r="AL284">
        <v>358</v>
      </c>
      <c r="AM284">
        <v>80</v>
      </c>
      <c r="AN284">
        <v>1811</v>
      </c>
      <c r="AO284">
        <v>138</v>
      </c>
      <c r="AP284">
        <v>36</v>
      </c>
      <c r="AQ284">
        <v>266</v>
      </c>
      <c r="AR284">
        <v>33</v>
      </c>
      <c r="AS284">
        <v>110</v>
      </c>
      <c r="AT284">
        <v>0</v>
      </c>
      <c r="AU284">
        <v>1.9</v>
      </c>
      <c r="AV284">
        <v>2.6</v>
      </c>
      <c r="AW284">
        <v>56977</v>
      </c>
      <c r="AX284">
        <v>4</v>
      </c>
      <c r="AY284">
        <v>17.100000000000001</v>
      </c>
      <c r="AZ284">
        <v>22.6</v>
      </c>
      <c r="BA284">
        <v>7.4</v>
      </c>
      <c r="BB284">
        <v>4.3</v>
      </c>
      <c r="BC284">
        <v>37.6</v>
      </c>
      <c r="BD284">
        <v>3</v>
      </c>
      <c r="BE284">
        <v>1.8</v>
      </c>
      <c r="BF284">
        <v>13.3</v>
      </c>
      <c r="BG284">
        <v>1.8</v>
      </c>
      <c r="BH284">
        <v>5.9</v>
      </c>
      <c r="BI284">
        <v>0</v>
      </c>
    </row>
    <row r="285" spans="1:61" x14ac:dyDescent="0.2">
      <c r="A285">
        <v>326</v>
      </c>
      <c r="B285">
        <v>6001450743</v>
      </c>
      <c r="C285">
        <v>1.6730830999999999</v>
      </c>
      <c r="D285">
        <v>0.78090000000000004</v>
      </c>
      <c r="E285">
        <v>1.5841000000000001</v>
      </c>
      <c r="F285">
        <v>1.1286</v>
      </c>
      <c r="G285">
        <v>1.9058999999999999</v>
      </c>
      <c r="H285">
        <v>5.3994</v>
      </c>
      <c r="I285">
        <v>6.3</v>
      </c>
      <c r="J285">
        <v>5.6</v>
      </c>
      <c r="K285">
        <v>7.1</v>
      </c>
      <c r="L285">
        <v>4734</v>
      </c>
      <c r="M285">
        <v>37.693036739999997</v>
      </c>
      <c r="N285">
        <v>-121.892383</v>
      </c>
      <c r="O285">
        <v>19.008673590516899</v>
      </c>
      <c r="P285">
        <v>3.7784753999999997E-2</v>
      </c>
      <c r="Q285">
        <v>8.6979437700000002</v>
      </c>
      <c r="R285">
        <v>33.428547539999997</v>
      </c>
      <c r="S285" s="1">
        <v>160.47695214979601</v>
      </c>
      <c r="T285">
        <v>2.9371188880000001</v>
      </c>
      <c r="U285">
        <v>201.35005630000001</v>
      </c>
      <c r="V285">
        <v>1223.98</v>
      </c>
      <c r="W285">
        <v>3</v>
      </c>
      <c r="X285">
        <v>5.5</v>
      </c>
      <c r="Y285">
        <v>0.17499999999999999</v>
      </c>
      <c r="Z285">
        <v>2</v>
      </c>
      <c r="AA285">
        <v>0</v>
      </c>
      <c r="AB285">
        <v>39.840902420902403</v>
      </c>
      <c r="AC285">
        <v>6112</v>
      </c>
      <c r="AD285">
        <v>2184</v>
      </c>
      <c r="AE285">
        <v>2103</v>
      </c>
      <c r="AF285">
        <v>438</v>
      </c>
      <c r="AG285">
        <v>38</v>
      </c>
      <c r="AH285">
        <v>42057</v>
      </c>
      <c r="AI285">
        <v>279</v>
      </c>
      <c r="AJ285">
        <v>355</v>
      </c>
      <c r="AK285">
        <v>1887</v>
      </c>
      <c r="AL285">
        <v>237</v>
      </c>
      <c r="AM285">
        <v>217</v>
      </c>
      <c r="AN285">
        <v>4444</v>
      </c>
      <c r="AO285">
        <v>408</v>
      </c>
      <c r="AP285">
        <v>924</v>
      </c>
      <c r="AQ285">
        <v>0</v>
      </c>
      <c r="AR285">
        <v>293</v>
      </c>
      <c r="AS285">
        <v>52</v>
      </c>
      <c r="AT285">
        <v>0</v>
      </c>
      <c r="AU285">
        <v>7.2</v>
      </c>
      <c r="AV285">
        <v>1.3</v>
      </c>
      <c r="AW285">
        <v>42057</v>
      </c>
      <c r="AX285">
        <v>7.1</v>
      </c>
      <c r="AY285">
        <v>5.8</v>
      </c>
      <c r="AZ285">
        <v>30.9</v>
      </c>
      <c r="BA285">
        <v>3.9</v>
      </c>
      <c r="BB285">
        <v>10.3</v>
      </c>
      <c r="BC285">
        <v>72.7</v>
      </c>
      <c r="BD285">
        <v>7.3</v>
      </c>
      <c r="BE285">
        <v>42.3</v>
      </c>
      <c r="BF285">
        <v>0</v>
      </c>
      <c r="BG285">
        <v>13.9</v>
      </c>
      <c r="BH285">
        <v>2.5</v>
      </c>
      <c r="BI285">
        <v>0</v>
      </c>
    </row>
    <row r="286" spans="1:61" x14ac:dyDescent="0.2">
      <c r="A286">
        <v>327</v>
      </c>
      <c r="B286">
        <v>6001450744</v>
      </c>
      <c r="C286">
        <v>1.0188988999999999</v>
      </c>
      <c r="D286">
        <v>0.47420000000000001</v>
      </c>
      <c r="E286">
        <v>1.8447</v>
      </c>
      <c r="F286">
        <v>0.51500000000000001</v>
      </c>
      <c r="G286">
        <v>1.9332</v>
      </c>
      <c r="H286">
        <v>4.7671000000000001</v>
      </c>
      <c r="I286">
        <v>8</v>
      </c>
      <c r="J286">
        <v>7.1</v>
      </c>
      <c r="K286">
        <v>9</v>
      </c>
      <c r="L286">
        <v>4799</v>
      </c>
      <c r="M286">
        <v>37.696652319999998</v>
      </c>
      <c r="N286">
        <v>-121.86875569999999</v>
      </c>
      <c r="O286">
        <v>8.8925149573825308</v>
      </c>
      <c r="P286">
        <v>3.7784753999999997E-2</v>
      </c>
      <c r="Q286">
        <v>8.6979437700000002</v>
      </c>
      <c r="R286">
        <v>39.521303680000003</v>
      </c>
      <c r="S286" s="1">
        <v>394.79426108609101</v>
      </c>
      <c r="T286">
        <v>0</v>
      </c>
      <c r="U286">
        <v>199.56333910000001</v>
      </c>
      <c r="V286">
        <v>2559.21</v>
      </c>
      <c r="W286">
        <v>0</v>
      </c>
      <c r="X286">
        <v>0</v>
      </c>
      <c r="Y286">
        <v>0.01</v>
      </c>
      <c r="Z286">
        <v>3</v>
      </c>
      <c r="AA286">
        <v>0</v>
      </c>
      <c r="AB286">
        <v>33.640525111559903</v>
      </c>
      <c r="AC286">
        <v>5356</v>
      </c>
      <c r="AD286">
        <v>1770</v>
      </c>
      <c r="AE286">
        <v>1701</v>
      </c>
      <c r="AF286">
        <v>153</v>
      </c>
      <c r="AG286">
        <v>96</v>
      </c>
      <c r="AH286">
        <v>44270</v>
      </c>
      <c r="AI286">
        <v>135</v>
      </c>
      <c r="AJ286">
        <v>648</v>
      </c>
      <c r="AK286">
        <v>1612</v>
      </c>
      <c r="AL286">
        <v>281</v>
      </c>
      <c r="AM286">
        <v>129</v>
      </c>
      <c r="AN286">
        <v>2262</v>
      </c>
      <c r="AO286">
        <v>109</v>
      </c>
      <c r="AP286">
        <v>97</v>
      </c>
      <c r="AQ286">
        <v>8</v>
      </c>
      <c r="AR286">
        <v>30</v>
      </c>
      <c r="AS286">
        <v>40</v>
      </c>
      <c r="AT286">
        <v>17</v>
      </c>
      <c r="AU286">
        <v>2.9</v>
      </c>
      <c r="AV286">
        <v>3.6</v>
      </c>
      <c r="AW286">
        <v>44270</v>
      </c>
      <c r="AX286">
        <v>4</v>
      </c>
      <c r="AY286">
        <v>12.1</v>
      </c>
      <c r="AZ286">
        <v>30.1</v>
      </c>
      <c r="BA286">
        <v>5.2</v>
      </c>
      <c r="BB286">
        <v>7.6</v>
      </c>
      <c r="BC286">
        <v>42.2</v>
      </c>
      <c r="BD286">
        <v>2.2000000000000002</v>
      </c>
      <c r="BE286">
        <v>5.5</v>
      </c>
      <c r="BF286">
        <v>0.5</v>
      </c>
      <c r="BG286">
        <v>1.8</v>
      </c>
      <c r="BH286">
        <v>2.4</v>
      </c>
      <c r="BI286">
        <v>0.3</v>
      </c>
    </row>
    <row r="287" spans="1:61" x14ac:dyDescent="0.2">
      <c r="A287">
        <v>328</v>
      </c>
      <c r="B287">
        <v>6001450745</v>
      </c>
      <c r="C287">
        <v>2.8228632</v>
      </c>
      <c r="D287">
        <v>0.32779999999999998</v>
      </c>
      <c r="E287">
        <v>1.5356000000000001</v>
      </c>
      <c r="F287">
        <v>0.96030000000000004</v>
      </c>
      <c r="G287">
        <v>1.2432000000000001</v>
      </c>
      <c r="H287">
        <v>4.0667999999999997</v>
      </c>
      <c r="I287">
        <v>6.8</v>
      </c>
      <c r="J287">
        <v>6</v>
      </c>
      <c r="K287">
        <v>7.7</v>
      </c>
      <c r="L287">
        <v>5956</v>
      </c>
      <c r="M287">
        <v>37.682100339999998</v>
      </c>
      <c r="N287">
        <v>-121.8608703</v>
      </c>
      <c r="O287">
        <v>17.265047824092498</v>
      </c>
      <c r="P287">
        <v>4.0127210000000003E-2</v>
      </c>
      <c r="Q287">
        <v>8.6979437700000002</v>
      </c>
      <c r="R287">
        <v>25.706025799999999</v>
      </c>
      <c r="S287" s="1">
        <v>484.27824806313998</v>
      </c>
      <c r="T287">
        <v>4.3136193000000003E-2</v>
      </c>
      <c r="U287">
        <v>161.4675593</v>
      </c>
      <c r="V287">
        <v>473.92</v>
      </c>
      <c r="W287">
        <v>0</v>
      </c>
      <c r="X287">
        <v>37.5</v>
      </c>
      <c r="Y287">
        <v>0.05</v>
      </c>
      <c r="Z287">
        <v>5</v>
      </c>
      <c r="AA287">
        <v>5</v>
      </c>
      <c r="AB287">
        <v>40.8878454025892</v>
      </c>
      <c r="AC287">
        <v>6238</v>
      </c>
      <c r="AD287">
        <v>2236</v>
      </c>
      <c r="AE287">
        <v>2209</v>
      </c>
      <c r="AF287">
        <v>135</v>
      </c>
      <c r="AG287">
        <v>100</v>
      </c>
      <c r="AH287">
        <v>62547</v>
      </c>
      <c r="AI287">
        <v>192</v>
      </c>
      <c r="AJ287">
        <v>695</v>
      </c>
      <c r="AK287">
        <v>1731</v>
      </c>
      <c r="AL287">
        <v>371</v>
      </c>
      <c r="AM287">
        <v>111</v>
      </c>
      <c r="AN287">
        <v>3961</v>
      </c>
      <c r="AO287">
        <v>343</v>
      </c>
      <c r="AP287">
        <v>255</v>
      </c>
      <c r="AQ287">
        <v>0</v>
      </c>
      <c r="AR287">
        <v>62</v>
      </c>
      <c r="AS287">
        <v>79</v>
      </c>
      <c r="AT287">
        <v>0</v>
      </c>
      <c r="AU287">
        <v>2.2000000000000002</v>
      </c>
      <c r="AV287">
        <v>3</v>
      </c>
      <c r="AW287">
        <v>62547</v>
      </c>
      <c r="AX287">
        <v>4.7</v>
      </c>
      <c r="AY287">
        <v>11.1</v>
      </c>
      <c r="AZ287">
        <v>27.7</v>
      </c>
      <c r="BA287">
        <v>5.9</v>
      </c>
      <c r="BB287">
        <v>5</v>
      </c>
      <c r="BC287">
        <v>63.5</v>
      </c>
      <c r="BD287">
        <v>5.6</v>
      </c>
      <c r="BE287">
        <v>11.4</v>
      </c>
      <c r="BF287">
        <v>0</v>
      </c>
      <c r="BG287">
        <v>2.8</v>
      </c>
      <c r="BH287">
        <v>3.6</v>
      </c>
      <c r="BI287">
        <v>0</v>
      </c>
    </row>
    <row r="288" spans="1:61" x14ac:dyDescent="0.2">
      <c r="A288">
        <v>329</v>
      </c>
      <c r="B288">
        <v>6001450746</v>
      </c>
      <c r="C288">
        <v>0.66948189999999996</v>
      </c>
      <c r="D288">
        <v>0.62580000000000002</v>
      </c>
      <c r="E288">
        <v>2.3250000000000002</v>
      </c>
      <c r="F288">
        <v>0.4924</v>
      </c>
      <c r="G288">
        <v>1.5508999999999999</v>
      </c>
      <c r="H288">
        <v>4.9941000000000004</v>
      </c>
      <c r="I288">
        <v>9.1</v>
      </c>
      <c r="J288">
        <v>8</v>
      </c>
      <c r="K288">
        <v>10.3</v>
      </c>
      <c r="L288">
        <v>3152</v>
      </c>
      <c r="M288">
        <v>37.67369308</v>
      </c>
      <c r="N288">
        <v>-121.8685811</v>
      </c>
      <c r="O288">
        <v>14.350048635966999</v>
      </c>
      <c r="P288">
        <v>3.7784753999999997E-2</v>
      </c>
      <c r="Q288">
        <v>8.6979437700000002</v>
      </c>
      <c r="R288">
        <v>23.13</v>
      </c>
      <c r="S288" s="1">
        <v>386.43274374301899</v>
      </c>
      <c r="T288">
        <v>4.3296719999999997E-3</v>
      </c>
      <c r="U288">
        <v>162.03473410000001</v>
      </c>
      <c r="V288">
        <v>550.62</v>
      </c>
      <c r="W288">
        <v>0</v>
      </c>
      <c r="X288">
        <v>22.55</v>
      </c>
      <c r="Y288">
        <v>0.1</v>
      </c>
      <c r="Z288">
        <v>2</v>
      </c>
      <c r="AA288">
        <v>1.25</v>
      </c>
      <c r="AB288">
        <v>34.951351841339402</v>
      </c>
      <c r="AC288">
        <v>3499</v>
      </c>
      <c r="AD288">
        <v>1336</v>
      </c>
      <c r="AE288">
        <v>1336</v>
      </c>
      <c r="AF288">
        <v>89</v>
      </c>
      <c r="AG288">
        <v>100</v>
      </c>
      <c r="AH288">
        <v>44993</v>
      </c>
      <c r="AI288">
        <v>98</v>
      </c>
      <c r="AJ288">
        <v>562</v>
      </c>
      <c r="AK288">
        <v>864</v>
      </c>
      <c r="AL288">
        <v>390</v>
      </c>
      <c r="AM288">
        <v>95</v>
      </c>
      <c r="AN288">
        <v>1357</v>
      </c>
      <c r="AO288">
        <v>77</v>
      </c>
      <c r="AP288">
        <v>108</v>
      </c>
      <c r="AQ288">
        <v>8</v>
      </c>
      <c r="AR288">
        <v>0</v>
      </c>
      <c r="AS288">
        <v>62</v>
      </c>
      <c r="AT288">
        <v>0</v>
      </c>
      <c r="AU288">
        <v>2.5</v>
      </c>
      <c r="AV288">
        <v>5.6</v>
      </c>
      <c r="AW288">
        <v>44993</v>
      </c>
      <c r="AX288">
        <v>4.0999999999999996</v>
      </c>
      <c r="AY288">
        <v>16.100000000000001</v>
      </c>
      <c r="AZ288">
        <v>24.7</v>
      </c>
      <c r="BA288">
        <v>11.1</v>
      </c>
      <c r="BB288">
        <v>7.1</v>
      </c>
      <c r="BC288">
        <v>38.799999999999997</v>
      </c>
      <c r="BD288">
        <v>2.2999999999999998</v>
      </c>
      <c r="BE288">
        <v>8.1</v>
      </c>
      <c r="BF288">
        <v>0.6</v>
      </c>
      <c r="BG288">
        <v>0</v>
      </c>
      <c r="BH288">
        <v>4.5999999999999996</v>
      </c>
      <c r="BI288">
        <v>0</v>
      </c>
    </row>
    <row r="289" spans="1:61" x14ac:dyDescent="0.2">
      <c r="A289">
        <v>332</v>
      </c>
      <c r="B289">
        <v>6001450752</v>
      </c>
      <c r="C289">
        <v>6.7268014999999997</v>
      </c>
      <c r="D289">
        <v>0.34789999999999999</v>
      </c>
      <c r="E289">
        <v>1.5956999999999999</v>
      </c>
      <c r="F289">
        <v>1.0619000000000001</v>
      </c>
      <c r="G289">
        <v>0.73509999999999998</v>
      </c>
      <c r="H289">
        <v>3.7406000000000001</v>
      </c>
      <c r="I289">
        <v>6.9</v>
      </c>
      <c r="J289">
        <v>6</v>
      </c>
      <c r="K289">
        <v>8</v>
      </c>
      <c r="L289">
        <v>554</v>
      </c>
      <c r="M289">
        <v>37.707424869999997</v>
      </c>
      <c r="N289">
        <v>-121.81319689999999</v>
      </c>
      <c r="O289">
        <v>17.212258532790798</v>
      </c>
      <c r="P289">
        <v>4.0127210000000003E-2</v>
      </c>
      <c r="Q289">
        <v>8.6979437700000002</v>
      </c>
      <c r="R289">
        <v>17.59837864</v>
      </c>
      <c r="S289" s="1">
        <v>365.20312817490702</v>
      </c>
      <c r="T289">
        <v>2.0577461160000001</v>
      </c>
      <c r="U289">
        <v>224.2830357</v>
      </c>
      <c r="V289">
        <v>2074.52</v>
      </c>
      <c r="W289">
        <v>0</v>
      </c>
      <c r="X289">
        <v>0</v>
      </c>
      <c r="Y289">
        <v>0.1</v>
      </c>
      <c r="Z289">
        <v>2</v>
      </c>
      <c r="AA289">
        <v>2</v>
      </c>
      <c r="AB289">
        <v>38.989398073450502</v>
      </c>
      <c r="AC289">
        <v>5692</v>
      </c>
      <c r="AD289">
        <v>1702</v>
      </c>
      <c r="AE289">
        <v>1610</v>
      </c>
      <c r="AF289">
        <v>61</v>
      </c>
      <c r="AG289">
        <v>68</v>
      </c>
      <c r="AH289">
        <v>59336</v>
      </c>
      <c r="AI289">
        <v>204</v>
      </c>
      <c r="AJ289">
        <v>562</v>
      </c>
      <c r="AK289">
        <v>1793</v>
      </c>
      <c r="AL289">
        <v>219</v>
      </c>
      <c r="AM289">
        <v>99</v>
      </c>
      <c r="AN289">
        <v>4316</v>
      </c>
      <c r="AO289">
        <v>275</v>
      </c>
      <c r="AP289">
        <v>31</v>
      </c>
      <c r="AQ289">
        <v>0</v>
      </c>
      <c r="AR289">
        <v>79</v>
      </c>
      <c r="AS289">
        <v>0</v>
      </c>
      <c r="AT289">
        <v>0</v>
      </c>
      <c r="AU289">
        <v>1.1000000000000001</v>
      </c>
      <c r="AV289">
        <v>2.5</v>
      </c>
      <c r="AW289">
        <v>59336</v>
      </c>
      <c r="AX289">
        <v>5.6</v>
      </c>
      <c r="AY289">
        <v>9.9</v>
      </c>
      <c r="AZ289">
        <v>31.5</v>
      </c>
      <c r="BA289">
        <v>3.8</v>
      </c>
      <c r="BB289">
        <v>6.1</v>
      </c>
      <c r="BC289">
        <v>75.8</v>
      </c>
      <c r="BD289">
        <v>5.2</v>
      </c>
      <c r="BE289">
        <v>1.8</v>
      </c>
      <c r="BF289">
        <v>0</v>
      </c>
      <c r="BG289">
        <v>4.9000000000000004</v>
      </c>
      <c r="BH289">
        <v>0</v>
      </c>
      <c r="BI289">
        <v>0</v>
      </c>
    </row>
    <row r="290" spans="1:61" x14ac:dyDescent="0.2">
      <c r="A290">
        <v>333</v>
      </c>
      <c r="B290">
        <v>6001451101</v>
      </c>
      <c r="C290">
        <v>213.5285671</v>
      </c>
      <c r="D290">
        <v>0.51359999999999995</v>
      </c>
      <c r="E290">
        <v>1.2346999999999999</v>
      </c>
      <c r="F290">
        <v>0.43269999999999997</v>
      </c>
      <c r="G290">
        <v>2.2195</v>
      </c>
      <c r="H290">
        <v>4.4005000000000001</v>
      </c>
      <c r="I290">
        <v>8.1</v>
      </c>
      <c r="J290">
        <v>7.4</v>
      </c>
      <c r="K290">
        <v>8.9</v>
      </c>
      <c r="L290">
        <v>5353</v>
      </c>
      <c r="M290">
        <v>37.6828146</v>
      </c>
      <c r="N290">
        <v>-121.7354495</v>
      </c>
      <c r="O290">
        <v>21.2433065346654</v>
      </c>
      <c r="P290">
        <v>4.4311970999999999E-2</v>
      </c>
      <c r="Q290">
        <v>9.5363030299999991</v>
      </c>
      <c r="R290">
        <v>2.8061945170000002</v>
      </c>
      <c r="S290" s="1">
        <v>805.54558704116903</v>
      </c>
      <c r="T290">
        <v>5.9940070390000004</v>
      </c>
      <c r="U290">
        <v>77.004630919999997</v>
      </c>
      <c r="V290">
        <v>659.23</v>
      </c>
      <c r="W290">
        <v>31.5</v>
      </c>
      <c r="X290">
        <v>96.05</v>
      </c>
      <c r="Y290">
        <v>22.9</v>
      </c>
      <c r="Z290">
        <v>15</v>
      </c>
      <c r="AA290">
        <v>30</v>
      </c>
      <c r="AB290">
        <v>61.1575817011597</v>
      </c>
      <c r="AC290">
        <v>7413</v>
      </c>
      <c r="AD290">
        <v>2582</v>
      </c>
      <c r="AE290">
        <v>2455</v>
      </c>
      <c r="AF290">
        <v>349</v>
      </c>
      <c r="AG290">
        <v>194</v>
      </c>
      <c r="AH290">
        <v>61734</v>
      </c>
      <c r="AI290">
        <v>204</v>
      </c>
      <c r="AJ290">
        <v>762</v>
      </c>
      <c r="AK290">
        <v>1835</v>
      </c>
      <c r="AL290">
        <v>389</v>
      </c>
      <c r="AM290">
        <v>102</v>
      </c>
      <c r="AN290">
        <v>2606</v>
      </c>
      <c r="AO290">
        <v>148</v>
      </c>
      <c r="AP290">
        <v>72</v>
      </c>
      <c r="AQ290">
        <v>92</v>
      </c>
      <c r="AR290">
        <v>62</v>
      </c>
      <c r="AS290">
        <v>21</v>
      </c>
      <c r="AT290">
        <v>92</v>
      </c>
      <c r="AU290">
        <v>4.8</v>
      </c>
      <c r="AV290">
        <v>4.8</v>
      </c>
      <c r="AW290">
        <v>61734</v>
      </c>
      <c r="AX290">
        <v>3.9</v>
      </c>
      <c r="AY290">
        <v>10.3</v>
      </c>
      <c r="AZ290">
        <v>24.8</v>
      </c>
      <c r="BA290">
        <v>5.3</v>
      </c>
      <c r="BB290">
        <v>4.2</v>
      </c>
      <c r="BC290">
        <v>35.200000000000003</v>
      </c>
      <c r="BD290">
        <v>2.1</v>
      </c>
      <c r="BE290">
        <v>2.8</v>
      </c>
      <c r="BF290">
        <v>3.6</v>
      </c>
      <c r="BG290">
        <v>2.5</v>
      </c>
      <c r="BH290">
        <v>0.9</v>
      </c>
      <c r="BI290">
        <v>1.2</v>
      </c>
    </row>
    <row r="291" spans="1:61" x14ac:dyDescent="0.2">
      <c r="A291">
        <v>334</v>
      </c>
      <c r="B291">
        <v>6001451102</v>
      </c>
      <c r="C291">
        <v>1.8446123000000001</v>
      </c>
      <c r="D291">
        <v>0.50390000000000001</v>
      </c>
      <c r="E291">
        <v>1.7315</v>
      </c>
      <c r="F291">
        <v>0.1658</v>
      </c>
      <c r="G291">
        <v>0.87250000000000005</v>
      </c>
      <c r="H291">
        <v>3.2736999999999998</v>
      </c>
      <c r="I291">
        <v>8.6</v>
      </c>
      <c r="J291">
        <v>7.4</v>
      </c>
      <c r="K291">
        <v>9.9</v>
      </c>
      <c r="L291">
        <v>3742</v>
      </c>
      <c r="M291">
        <v>37.650788939999998</v>
      </c>
      <c r="N291">
        <v>-121.78453260000001</v>
      </c>
      <c r="O291">
        <v>8.1570424783891298</v>
      </c>
      <c r="P291">
        <v>4.0127210000000003E-2</v>
      </c>
      <c r="Q291">
        <v>8.6979437700000002</v>
      </c>
      <c r="R291">
        <v>8.8157325400000008</v>
      </c>
      <c r="S291" s="1">
        <v>624.33310537377395</v>
      </c>
      <c r="T291">
        <v>56.090920699999998</v>
      </c>
      <c r="U291">
        <v>116.2856165</v>
      </c>
      <c r="V291">
        <v>326.69</v>
      </c>
      <c r="W291">
        <v>0</v>
      </c>
      <c r="X291">
        <v>0.75</v>
      </c>
      <c r="Y291">
        <v>0</v>
      </c>
      <c r="Z291">
        <v>1</v>
      </c>
      <c r="AA291">
        <v>0</v>
      </c>
      <c r="AB291">
        <v>26.542645477793599</v>
      </c>
      <c r="AC291">
        <v>4111</v>
      </c>
      <c r="AD291">
        <v>1393</v>
      </c>
      <c r="AE291">
        <v>1393</v>
      </c>
      <c r="AF291">
        <v>216</v>
      </c>
      <c r="AG291">
        <v>32</v>
      </c>
      <c r="AH291">
        <v>64389</v>
      </c>
      <c r="AI291">
        <v>193</v>
      </c>
      <c r="AJ291">
        <v>780</v>
      </c>
      <c r="AK291">
        <v>957</v>
      </c>
      <c r="AL291">
        <v>309</v>
      </c>
      <c r="AM291">
        <v>53</v>
      </c>
      <c r="AN291">
        <v>975</v>
      </c>
      <c r="AO291">
        <v>24</v>
      </c>
      <c r="AP291">
        <v>11</v>
      </c>
      <c r="AQ291">
        <v>0</v>
      </c>
      <c r="AR291">
        <v>0</v>
      </c>
      <c r="AS291">
        <v>18</v>
      </c>
      <c r="AT291">
        <v>17</v>
      </c>
      <c r="AU291">
        <v>5.3</v>
      </c>
      <c r="AV291">
        <v>1.7</v>
      </c>
      <c r="AW291">
        <v>64389</v>
      </c>
      <c r="AX291">
        <v>6.7</v>
      </c>
      <c r="AY291">
        <v>19</v>
      </c>
      <c r="AZ291">
        <v>23.3</v>
      </c>
      <c r="BA291">
        <v>7.5</v>
      </c>
      <c r="BB291">
        <v>3.8</v>
      </c>
      <c r="BC291">
        <v>23.7</v>
      </c>
      <c r="BD291">
        <v>0.6</v>
      </c>
      <c r="BE291">
        <v>0.8</v>
      </c>
      <c r="BF291">
        <v>0</v>
      </c>
      <c r="BG291">
        <v>0</v>
      </c>
      <c r="BH291">
        <v>1.3</v>
      </c>
      <c r="BI291">
        <v>0.4</v>
      </c>
    </row>
    <row r="292" spans="1:61" x14ac:dyDescent="0.2">
      <c r="A292">
        <v>335</v>
      </c>
      <c r="B292">
        <v>6001451201</v>
      </c>
      <c r="C292">
        <v>1.4139839000000001</v>
      </c>
      <c r="D292">
        <v>0.72030000000000005</v>
      </c>
      <c r="E292">
        <v>1.3837999999999999</v>
      </c>
      <c r="F292">
        <v>0.56089999999999995</v>
      </c>
      <c r="G292">
        <v>2.3757999999999999</v>
      </c>
      <c r="H292">
        <v>5.0408999999999997</v>
      </c>
      <c r="I292">
        <v>9.3000000000000007</v>
      </c>
      <c r="J292">
        <v>8.4</v>
      </c>
      <c r="K292">
        <v>10.3</v>
      </c>
      <c r="L292">
        <v>6594</v>
      </c>
      <c r="M292">
        <v>37.710340789999997</v>
      </c>
      <c r="N292">
        <v>-121.7395746</v>
      </c>
      <c r="O292">
        <v>12.1083241010463</v>
      </c>
      <c r="P292">
        <v>4.0127210000000003E-2</v>
      </c>
      <c r="Q292">
        <v>8.6979437700000002</v>
      </c>
      <c r="R292">
        <v>30.3</v>
      </c>
      <c r="S292" s="1">
        <v>335.31879860933401</v>
      </c>
      <c r="T292">
        <v>0</v>
      </c>
      <c r="U292">
        <v>151.53801730000001</v>
      </c>
      <c r="V292">
        <v>2442.73</v>
      </c>
      <c r="W292">
        <v>0</v>
      </c>
      <c r="X292">
        <v>2.8</v>
      </c>
      <c r="Y292">
        <v>2.5000000000000001E-2</v>
      </c>
      <c r="Z292">
        <v>2</v>
      </c>
      <c r="AA292">
        <v>0</v>
      </c>
      <c r="AB292">
        <v>32.9426732304577</v>
      </c>
      <c r="AC292">
        <v>7134</v>
      </c>
      <c r="AD292">
        <v>2712</v>
      </c>
      <c r="AE292">
        <v>2608</v>
      </c>
      <c r="AF292">
        <v>479</v>
      </c>
      <c r="AG292">
        <v>135</v>
      </c>
      <c r="AH292">
        <v>40027</v>
      </c>
      <c r="AI292">
        <v>220</v>
      </c>
      <c r="AJ292">
        <v>470</v>
      </c>
      <c r="AK292">
        <v>1858</v>
      </c>
      <c r="AL292">
        <v>459</v>
      </c>
      <c r="AM292">
        <v>210</v>
      </c>
      <c r="AN292">
        <v>3135</v>
      </c>
      <c r="AO292">
        <v>173</v>
      </c>
      <c r="AP292">
        <v>153</v>
      </c>
      <c r="AQ292">
        <v>109</v>
      </c>
      <c r="AR292">
        <v>192</v>
      </c>
      <c r="AS292">
        <v>35</v>
      </c>
      <c r="AT292">
        <v>21</v>
      </c>
      <c r="AU292">
        <v>6.7</v>
      </c>
      <c r="AV292">
        <v>3.3</v>
      </c>
      <c r="AW292">
        <v>40027</v>
      </c>
      <c r="AX292">
        <v>4.5999999999999996</v>
      </c>
      <c r="AY292">
        <v>6.6</v>
      </c>
      <c r="AZ292">
        <v>26</v>
      </c>
      <c r="BA292">
        <v>6.4</v>
      </c>
      <c r="BB292">
        <v>8.1</v>
      </c>
      <c r="BC292">
        <v>43.9</v>
      </c>
      <c r="BD292">
        <v>2.6</v>
      </c>
      <c r="BE292">
        <v>5.6</v>
      </c>
      <c r="BF292">
        <v>4</v>
      </c>
      <c r="BG292">
        <v>7.4</v>
      </c>
      <c r="BH292">
        <v>1.3</v>
      </c>
      <c r="BI292">
        <v>0.3</v>
      </c>
    </row>
    <row r="293" spans="1:61" x14ac:dyDescent="0.2">
      <c r="A293">
        <v>336</v>
      </c>
      <c r="B293">
        <v>6001451202</v>
      </c>
      <c r="C293">
        <v>17.6919921</v>
      </c>
      <c r="D293">
        <v>0.81410000000000005</v>
      </c>
      <c r="E293">
        <v>0.88900000000000001</v>
      </c>
      <c r="F293">
        <v>0.4667</v>
      </c>
      <c r="G293">
        <v>1.667</v>
      </c>
      <c r="H293">
        <v>3.8368000000000002</v>
      </c>
      <c r="I293">
        <v>9.1999999999999993</v>
      </c>
      <c r="J293">
        <v>8.1</v>
      </c>
      <c r="K293">
        <v>10.3</v>
      </c>
      <c r="L293">
        <v>3419</v>
      </c>
      <c r="M293">
        <v>37.717681849999998</v>
      </c>
      <c r="N293">
        <v>-121.75893189999999</v>
      </c>
      <c r="O293">
        <v>18.149061446815001</v>
      </c>
      <c r="P293">
        <v>4.0127210000000003E-2</v>
      </c>
      <c r="Q293">
        <v>8.6979437700000002</v>
      </c>
      <c r="R293">
        <v>10.63620723</v>
      </c>
      <c r="S293" s="1">
        <v>571.53766799274001</v>
      </c>
      <c r="T293">
        <v>0.77026136700000003</v>
      </c>
      <c r="U293">
        <v>173.0475935</v>
      </c>
      <c r="V293">
        <v>1246.71</v>
      </c>
      <c r="W293">
        <v>0</v>
      </c>
      <c r="X293">
        <v>4</v>
      </c>
      <c r="Y293">
        <v>0.1</v>
      </c>
      <c r="Z293">
        <v>2</v>
      </c>
      <c r="AA293">
        <v>8</v>
      </c>
      <c r="AB293">
        <v>40.322571202581599</v>
      </c>
      <c r="AC293">
        <v>4296</v>
      </c>
      <c r="AD293">
        <v>1635</v>
      </c>
      <c r="AE293">
        <v>1515</v>
      </c>
      <c r="AF293">
        <v>101</v>
      </c>
      <c r="AG293">
        <v>172</v>
      </c>
      <c r="AH293">
        <v>45477</v>
      </c>
      <c r="AI293">
        <v>238</v>
      </c>
      <c r="AJ293">
        <v>263</v>
      </c>
      <c r="AK293">
        <v>850</v>
      </c>
      <c r="AL293">
        <v>383</v>
      </c>
      <c r="AM293">
        <v>44</v>
      </c>
      <c r="AN293">
        <v>1674</v>
      </c>
      <c r="AO293">
        <v>83</v>
      </c>
      <c r="AP293">
        <v>68</v>
      </c>
      <c r="AQ293">
        <v>0</v>
      </c>
      <c r="AR293">
        <v>61</v>
      </c>
      <c r="AS293">
        <v>46</v>
      </c>
      <c r="AT293">
        <v>22</v>
      </c>
      <c r="AU293">
        <v>2.4</v>
      </c>
      <c r="AV293">
        <v>6.1</v>
      </c>
      <c r="AW293">
        <v>45477</v>
      </c>
      <c r="AX293">
        <v>7.5</v>
      </c>
      <c r="AY293">
        <v>6.1</v>
      </c>
      <c r="AZ293">
        <v>19.8</v>
      </c>
      <c r="BA293">
        <v>8.9</v>
      </c>
      <c r="BB293">
        <v>2.9</v>
      </c>
      <c r="BC293">
        <v>39</v>
      </c>
      <c r="BD293">
        <v>2.1</v>
      </c>
      <c r="BE293">
        <v>4.2</v>
      </c>
      <c r="BF293">
        <v>0</v>
      </c>
      <c r="BG293">
        <v>4</v>
      </c>
      <c r="BH293">
        <v>3</v>
      </c>
      <c r="BI293">
        <v>0.5</v>
      </c>
    </row>
    <row r="294" spans="1:61" x14ac:dyDescent="0.2">
      <c r="A294">
        <v>337</v>
      </c>
      <c r="B294">
        <v>6001451300</v>
      </c>
      <c r="C294">
        <v>4.9020061999999998</v>
      </c>
      <c r="D294">
        <v>0.93620000000000003</v>
      </c>
      <c r="E294">
        <v>1.3106</v>
      </c>
      <c r="F294">
        <v>0.38729999999999998</v>
      </c>
      <c r="G294">
        <v>1.9373</v>
      </c>
      <c r="H294">
        <v>4.5713999999999997</v>
      </c>
      <c r="I294">
        <v>9.6</v>
      </c>
      <c r="J294">
        <v>8.5</v>
      </c>
      <c r="K294">
        <v>10.7</v>
      </c>
      <c r="L294">
        <v>6534</v>
      </c>
      <c r="M294">
        <v>37.691768920000001</v>
      </c>
      <c r="N294">
        <v>-121.8114434</v>
      </c>
      <c r="O294">
        <v>17.138314483737101</v>
      </c>
      <c r="P294">
        <v>4.0127210000000003E-2</v>
      </c>
      <c r="Q294">
        <v>8.6979437700000002</v>
      </c>
      <c r="R294">
        <v>23.201674059999998</v>
      </c>
      <c r="S294" s="1">
        <v>586.10349690219005</v>
      </c>
      <c r="T294">
        <v>1.2278777809999999</v>
      </c>
      <c r="U294">
        <v>158.41381290000001</v>
      </c>
      <c r="V294">
        <v>1600.84</v>
      </c>
      <c r="W294">
        <v>3.5</v>
      </c>
      <c r="X294">
        <v>7.75</v>
      </c>
      <c r="Y294">
        <v>0.11</v>
      </c>
      <c r="Z294">
        <v>3</v>
      </c>
      <c r="AA294">
        <v>0</v>
      </c>
      <c r="AB294">
        <v>43.9212224865949</v>
      </c>
      <c r="AC294">
        <v>7089</v>
      </c>
      <c r="AD294">
        <v>2431</v>
      </c>
      <c r="AE294">
        <v>2351</v>
      </c>
      <c r="AF294">
        <v>467</v>
      </c>
      <c r="AG294">
        <v>166</v>
      </c>
      <c r="AH294">
        <v>39387</v>
      </c>
      <c r="AI294">
        <v>417</v>
      </c>
      <c r="AJ294">
        <v>567</v>
      </c>
      <c r="AK294">
        <v>1785</v>
      </c>
      <c r="AL294">
        <v>364</v>
      </c>
      <c r="AM294">
        <v>173</v>
      </c>
      <c r="AN294">
        <v>2606</v>
      </c>
      <c r="AO294">
        <v>96</v>
      </c>
      <c r="AP294">
        <v>192</v>
      </c>
      <c r="AQ294">
        <v>122</v>
      </c>
      <c r="AR294">
        <v>75</v>
      </c>
      <c r="AS294">
        <v>71</v>
      </c>
      <c r="AT294">
        <v>0</v>
      </c>
      <c r="AU294">
        <v>6.6</v>
      </c>
      <c r="AV294">
        <v>4</v>
      </c>
      <c r="AW294">
        <v>39387</v>
      </c>
      <c r="AX294">
        <v>8.8000000000000007</v>
      </c>
      <c r="AY294">
        <v>8</v>
      </c>
      <c r="AZ294">
        <v>25.2</v>
      </c>
      <c r="BA294">
        <v>5.0999999999999996</v>
      </c>
      <c r="BB294">
        <v>7.4</v>
      </c>
      <c r="BC294">
        <v>36.799999999999997</v>
      </c>
      <c r="BD294">
        <v>1.5</v>
      </c>
      <c r="BE294">
        <v>7.9</v>
      </c>
      <c r="BF294">
        <v>5</v>
      </c>
      <c r="BG294">
        <v>3.2</v>
      </c>
      <c r="BH294">
        <v>3</v>
      </c>
      <c r="BI294">
        <v>0</v>
      </c>
    </row>
    <row r="295" spans="1:61" x14ac:dyDescent="0.2">
      <c r="A295">
        <v>338</v>
      </c>
      <c r="B295">
        <v>6001451401</v>
      </c>
      <c r="C295">
        <v>1.7892805000000001</v>
      </c>
      <c r="D295">
        <v>0.89070000000000005</v>
      </c>
      <c r="E295">
        <v>1.7174</v>
      </c>
      <c r="F295">
        <v>0.44369999999999998</v>
      </c>
      <c r="G295">
        <v>2.0699000000000001</v>
      </c>
      <c r="H295">
        <v>5.1216999999999997</v>
      </c>
      <c r="I295">
        <v>10.199999999999999</v>
      </c>
      <c r="J295">
        <v>9</v>
      </c>
      <c r="K295">
        <v>11.6</v>
      </c>
      <c r="L295">
        <v>5833</v>
      </c>
      <c r="M295">
        <v>37.695610100000003</v>
      </c>
      <c r="N295">
        <v>-121.7628211</v>
      </c>
      <c r="O295">
        <v>22.488421404474199</v>
      </c>
      <c r="P295">
        <v>4.0127210000000003E-2</v>
      </c>
      <c r="Q295">
        <v>8.6979437700000002</v>
      </c>
      <c r="R295">
        <v>26.035488839999999</v>
      </c>
      <c r="S295" s="1">
        <v>418.30544684330999</v>
      </c>
      <c r="T295">
        <v>0</v>
      </c>
      <c r="U295">
        <v>151.1194136</v>
      </c>
      <c r="V295">
        <v>1340.63</v>
      </c>
      <c r="W295">
        <v>0.25</v>
      </c>
      <c r="X295">
        <v>26.5</v>
      </c>
      <c r="Y295">
        <v>0.1</v>
      </c>
      <c r="Z295">
        <v>2</v>
      </c>
      <c r="AA295">
        <v>0.5</v>
      </c>
      <c r="AB295">
        <v>39.208702657469303</v>
      </c>
      <c r="AC295">
        <v>6149</v>
      </c>
      <c r="AD295">
        <v>2397</v>
      </c>
      <c r="AE295">
        <v>2397</v>
      </c>
      <c r="AF295">
        <v>532</v>
      </c>
      <c r="AG295">
        <v>156</v>
      </c>
      <c r="AH295">
        <v>46173</v>
      </c>
      <c r="AI295">
        <v>269</v>
      </c>
      <c r="AJ295">
        <v>766</v>
      </c>
      <c r="AK295">
        <v>1300</v>
      </c>
      <c r="AL295">
        <v>559</v>
      </c>
      <c r="AM295">
        <v>177</v>
      </c>
      <c r="AN295">
        <v>1884</v>
      </c>
      <c r="AO295">
        <v>173</v>
      </c>
      <c r="AP295">
        <v>423</v>
      </c>
      <c r="AQ295">
        <v>0</v>
      </c>
      <c r="AR295">
        <v>105</v>
      </c>
      <c r="AS295">
        <v>104</v>
      </c>
      <c r="AT295">
        <v>22</v>
      </c>
      <c r="AU295">
        <v>8.6999999999999993</v>
      </c>
      <c r="AV295">
        <v>4.5</v>
      </c>
      <c r="AW295">
        <v>46173</v>
      </c>
      <c r="AX295">
        <v>6.2</v>
      </c>
      <c r="AY295">
        <v>12.5</v>
      </c>
      <c r="AZ295">
        <v>21.1</v>
      </c>
      <c r="BA295">
        <v>9.1</v>
      </c>
      <c r="BB295">
        <v>7.4</v>
      </c>
      <c r="BC295">
        <v>30.6</v>
      </c>
      <c r="BD295">
        <v>3</v>
      </c>
      <c r="BE295">
        <v>17.600000000000001</v>
      </c>
      <c r="BF295">
        <v>0</v>
      </c>
      <c r="BG295">
        <v>4.4000000000000004</v>
      </c>
      <c r="BH295">
        <v>4.3</v>
      </c>
      <c r="BI295">
        <v>0.4</v>
      </c>
    </row>
    <row r="296" spans="1:61" x14ac:dyDescent="0.2">
      <c r="A296">
        <v>339</v>
      </c>
      <c r="B296">
        <v>6001451403</v>
      </c>
      <c r="C296">
        <v>0.26043699999999997</v>
      </c>
      <c r="D296">
        <v>1.1049</v>
      </c>
      <c r="E296">
        <v>2.0272999999999999</v>
      </c>
      <c r="F296">
        <v>0.80800000000000005</v>
      </c>
      <c r="G296">
        <v>1.89</v>
      </c>
      <c r="H296">
        <v>5.8301999999999996</v>
      </c>
      <c r="I296">
        <v>9.8000000000000007</v>
      </c>
      <c r="J296">
        <v>8.6999999999999993</v>
      </c>
      <c r="K296">
        <v>10.9</v>
      </c>
      <c r="L296">
        <v>2220</v>
      </c>
      <c r="M296">
        <v>37.691208449999998</v>
      </c>
      <c r="N296">
        <v>-121.7842333</v>
      </c>
      <c r="O296">
        <v>8.6965297947772395</v>
      </c>
      <c r="P296">
        <v>4.0127210000000003E-2</v>
      </c>
      <c r="Q296">
        <v>8.6979437700000002</v>
      </c>
      <c r="R296">
        <v>21.453267140000001</v>
      </c>
      <c r="S296" s="1">
        <v>418.73715458916303</v>
      </c>
      <c r="T296">
        <v>0</v>
      </c>
      <c r="U296">
        <v>151.7222611</v>
      </c>
      <c r="V296">
        <v>284.94</v>
      </c>
      <c r="W296">
        <v>0</v>
      </c>
      <c r="X296">
        <v>14.3</v>
      </c>
      <c r="Y296">
        <v>0.01</v>
      </c>
      <c r="Z296">
        <v>2</v>
      </c>
      <c r="AA296">
        <v>0</v>
      </c>
      <c r="AB296">
        <v>26.2262490622428</v>
      </c>
      <c r="AC296">
        <v>2343</v>
      </c>
      <c r="AD296">
        <v>805</v>
      </c>
      <c r="AE296">
        <v>770</v>
      </c>
      <c r="AF296">
        <v>136</v>
      </c>
      <c r="AG296">
        <v>71</v>
      </c>
      <c r="AH296">
        <v>39742</v>
      </c>
      <c r="AI296">
        <v>214</v>
      </c>
      <c r="AJ296">
        <v>288</v>
      </c>
      <c r="AK296">
        <v>503</v>
      </c>
      <c r="AL296">
        <v>229</v>
      </c>
      <c r="AM296">
        <v>87</v>
      </c>
      <c r="AN296">
        <v>953</v>
      </c>
      <c r="AO296">
        <v>163</v>
      </c>
      <c r="AP296">
        <v>0</v>
      </c>
      <c r="AQ296">
        <v>7</v>
      </c>
      <c r="AR296">
        <v>51</v>
      </c>
      <c r="AS296">
        <v>6</v>
      </c>
      <c r="AT296">
        <v>15</v>
      </c>
      <c r="AU296">
        <v>5.8</v>
      </c>
      <c r="AV296">
        <v>5</v>
      </c>
      <c r="AW296">
        <v>39742</v>
      </c>
      <c r="AX296">
        <v>13.1</v>
      </c>
      <c r="AY296">
        <v>12.3</v>
      </c>
      <c r="AZ296">
        <v>21.5</v>
      </c>
      <c r="BA296">
        <v>9.8000000000000007</v>
      </c>
      <c r="BB296">
        <v>11.3</v>
      </c>
      <c r="BC296">
        <v>40.700000000000003</v>
      </c>
      <c r="BD296">
        <v>7.4</v>
      </c>
      <c r="BE296">
        <v>0</v>
      </c>
      <c r="BF296">
        <v>0.9</v>
      </c>
      <c r="BG296">
        <v>6.6</v>
      </c>
      <c r="BH296">
        <v>0.8</v>
      </c>
      <c r="BI296">
        <v>0.6</v>
      </c>
    </row>
    <row r="297" spans="1:61" x14ac:dyDescent="0.2">
      <c r="A297">
        <v>340</v>
      </c>
      <c r="B297">
        <v>6001451404</v>
      </c>
      <c r="C297">
        <v>0.6466942</v>
      </c>
      <c r="D297">
        <v>1.9934000000000001</v>
      </c>
      <c r="E297">
        <v>1.5840000000000001</v>
      </c>
      <c r="F297">
        <v>1.2411000000000001</v>
      </c>
      <c r="G297">
        <v>2.9062000000000001</v>
      </c>
      <c r="H297">
        <v>7.7247000000000003</v>
      </c>
      <c r="I297">
        <v>13.1</v>
      </c>
      <c r="J297">
        <v>11.9</v>
      </c>
      <c r="K297">
        <v>14.3</v>
      </c>
      <c r="L297">
        <v>6610</v>
      </c>
      <c r="M297">
        <v>37.685274669999998</v>
      </c>
      <c r="N297">
        <v>-121.7803521</v>
      </c>
      <c r="O297">
        <v>19.7691078380745</v>
      </c>
      <c r="P297">
        <v>4.0127210000000003E-2</v>
      </c>
      <c r="Q297">
        <v>8.6979437700000002</v>
      </c>
      <c r="R297">
        <v>20.05</v>
      </c>
      <c r="S297" s="1">
        <v>418.73715458916303</v>
      </c>
      <c r="T297">
        <v>0</v>
      </c>
      <c r="U297">
        <v>151.68542729999999</v>
      </c>
      <c r="V297">
        <v>427.05</v>
      </c>
      <c r="W297">
        <v>7.1</v>
      </c>
      <c r="X297">
        <v>51</v>
      </c>
      <c r="Y297">
        <v>0.01</v>
      </c>
      <c r="Z297">
        <v>3</v>
      </c>
      <c r="AA297">
        <v>0</v>
      </c>
      <c r="AB297">
        <v>33.534373427952801</v>
      </c>
      <c r="AC297">
        <v>6318</v>
      </c>
      <c r="AD297">
        <v>2269</v>
      </c>
      <c r="AE297">
        <v>2033</v>
      </c>
      <c r="AF297">
        <v>594</v>
      </c>
      <c r="AG297">
        <v>244</v>
      </c>
      <c r="AH297">
        <v>24340</v>
      </c>
      <c r="AI297">
        <v>1072</v>
      </c>
      <c r="AJ297">
        <v>457</v>
      </c>
      <c r="AK297">
        <v>1622</v>
      </c>
      <c r="AL297">
        <v>443</v>
      </c>
      <c r="AM297">
        <v>211</v>
      </c>
      <c r="AN297">
        <v>3769</v>
      </c>
      <c r="AO297">
        <v>937</v>
      </c>
      <c r="AP297">
        <v>141</v>
      </c>
      <c r="AQ297">
        <v>52</v>
      </c>
      <c r="AR297">
        <v>257</v>
      </c>
      <c r="AS297">
        <v>79</v>
      </c>
      <c r="AT297">
        <v>33</v>
      </c>
      <c r="AU297">
        <v>9.5</v>
      </c>
      <c r="AV297">
        <v>6.4</v>
      </c>
      <c r="AW297">
        <v>24340</v>
      </c>
      <c r="AX297">
        <v>26.4</v>
      </c>
      <c r="AY297">
        <v>7.2</v>
      </c>
      <c r="AZ297">
        <v>25.7</v>
      </c>
      <c r="BA297">
        <v>7</v>
      </c>
      <c r="BB297">
        <v>10.4</v>
      </c>
      <c r="BC297">
        <v>59.7</v>
      </c>
      <c r="BD297">
        <v>15.7</v>
      </c>
      <c r="BE297">
        <v>6.2</v>
      </c>
      <c r="BF297">
        <v>2.2999999999999998</v>
      </c>
      <c r="BG297">
        <v>12.6</v>
      </c>
      <c r="BH297">
        <v>3.9</v>
      </c>
      <c r="BI297">
        <v>0.5</v>
      </c>
    </row>
    <row r="298" spans="1:61" x14ac:dyDescent="0.2">
      <c r="A298">
        <v>341</v>
      </c>
      <c r="B298">
        <v>6001451501</v>
      </c>
      <c r="C298">
        <v>1.9503155000000001</v>
      </c>
      <c r="D298">
        <v>0.64119999999999999</v>
      </c>
      <c r="E298">
        <v>2.3172000000000001</v>
      </c>
      <c r="F298">
        <v>0.57330000000000003</v>
      </c>
      <c r="G298">
        <v>2.3687999999999998</v>
      </c>
      <c r="H298">
        <v>5.9004000000000003</v>
      </c>
      <c r="I298">
        <v>9.4</v>
      </c>
      <c r="J298">
        <v>8.1999999999999993</v>
      </c>
      <c r="K298">
        <v>10.8</v>
      </c>
      <c r="L298">
        <v>4324</v>
      </c>
      <c r="M298">
        <v>37.675581569999999</v>
      </c>
      <c r="N298">
        <v>-121.7379851</v>
      </c>
      <c r="O298">
        <v>26.197631420201599</v>
      </c>
      <c r="P298">
        <v>4.0127210000000003E-2</v>
      </c>
      <c r="Q298">
        <v>8.6979437700000002</v>
      </c>
      <c r="R298">
        <v>22.357553970000001</v>
      </c>
      <c r="S298" s="1">
        <v>418.29097132084598</v>
      </c>
      <c r="T298">
        <v>74.313579270000005</v>
      </c>
      <c r="U298">
        <v>108.43050580000001</v>
      </c>
      <c r="V298">
        <v>410.79</v>
      </c>
      <c r="W298">
        <v>13</v>
      </c>
      <c r="X298">
        <v>5.8</v>
      </c>
      <c r="Y298">
        <v>0.6</v>
      </c>
      <c r="Z298">
        <v>2</v>
      </c>
      <c r="AA298">
        <v>0</v>
      </c>
      <c r="AB298">
        <v>42.076169440227197</v>
      </c>
      <c r="AC298">
        <v>4759</v>
      </c>
      <c r="AD298">
        <v>1815</v>
      </c>
      <c r="AE298">
        <v>1773</v>
      </c>
      <c r="AF298">
        <v>95</v>
      </c>
      <c r="AG298">
        <v>106</v>
      </c>
      <c r="AH298">
        <v>47682</v>
      </c>
      <c r="AI298">
        <v>280</v>
      </c>
      <c r="AJ298">
        <v>777</v>
      </c>
      <c r="AK298">
        <v>1203</v>
      </c>
      <c r="AL298">
        <v>513</v>
      </c>
      <c r="AM298">
        <v>121</v>
      </c>
      <c r="AN298">
        <v>1421</v>
      </c>
      <c r="AO298">
        <v>222</v>
      </c>
      <c r="AP298">
        <v>369</v>
      </c>
      <c r="AQ298">
        <v>0</v>
      </c>
      <c r="AR298">
        <v>62</v>
      </c>
      <c r="AS298">
        <v>223</v>
      </c>
      <c r="AT298">
        <v>12</v>
      </c>
      <c r="AU298">
        <v>2</v>
      </c>
      <c r="AV298">
        <v>4.2</v>
      </c>
      <c r="AW298">
        <v>47682</v>
      </c>
      <c r="AX298">
        <v>8.5</v>
      </c>
      <c r="AY298">
        <v>16.3</v>
      </c>
      <c r="AZ298">
        <v>25.3</v>
      </c>
      <c r="BA298">
        <v>10.8</v>
      </c>
      <c r="BB298">
        <v>6.8</v>
      </c>
      <c r="BC298">
        <v>29.9</v>
      </c>
      <c r="BD298">
        <v>5.0999999999999996</v>
      </c>
      <c r="BE298">
        <v>20.3</v>
      </c>
      <c r="BF298">
        <v>0</v>
      </c>
      <c r="BG298">
        <v>3.5</v>
      </c>
      <c r="BH298">
        <v>12.6</v>
      </c>
      <c r="BI298">
        <v>0.3</v>
      </c>
    </row>
    <row r="299" spans="1:61" x14ac:dyDescent="0.2">
      <c r="A299">
        <v>342</v>
      </c>
      <c r="B299">
        <v>6001451503</v>
      </c>
      <c r="C299">
        <v>1.0324792</v>
      </c>
      <c r="D299">
        <v>0.92630000000000001</v>
      </c>
      <c r="E299">
        <v>2.19</v>
      </c>
      <c r="F299">
        <v>0.47870000000000001</v>
      </c>
      <c r="G299">
        <v>2.8046000000000002</v>
      </c>
      <c r="H299">
        <v>6.3996000000000004</v>
      </c>
      <c r="I299">
        <v>10.6</v>
      </c>
      <c r="J299">
        <v>9.5</v>
      </c>
      <c r="K299">
        <v>11.8</v>
      </c>
      <c r="L299">
        <v>5660</v>
      </c>
      <c r="M299">
        <v>37.684951740000002</v>
      </c>
      <c r="N299">
        <v>-121.7489971</v>
      </c>
      <c r="O299">
        <v>17.2354106775466</v>
      </c>
      <c r="P299">
        <v>4.0127210000000003E-2</v>
      </c>
      <c r="Q299">
        <v>8.6979437700000002</v>
      </c>
      <c r="R299">
        <v>22.241309560000001</v>
      </c>
      <c r="S299" s="1">
        <v>418.73715458916303</v>
      </c>
      <c r="T299">
        <v>0</v>
      </c>
      <c r="U299">
        <v>132.1246902</v>
      </c>
      <c r="V299">
        <v>558.46</v>
      </c>
      <c r="W299">
        <v>1</v>
      </c>
      <c r="X299">
        <v>22</v>
      </c>
      <c r="Y299">
        <v>0.1</v>
      </c>
      <c r="Z299">
        <v>2</v>
      </c>
      <c r="AA299">
        <v>0.5</v>
      </c>
      <c r="AB299">
        <v>34.544092865729603</v>
      </c>
      <c r="AC299">
        <v>5912</v>
      </c>
      <c r="AD299">
        <v>2266</v>
      </c>
      <c r="AE299">
        <v>2129</v>
      </c>
      <c r="AF299">
        <v>316</v>
      </c>
      <c r="AG299">
        <v>137</v>
      </c>
      <c r="AH299">
        <v>36388</v>
      </c>
      <c r="AI299">
        <v>354</v>
      </c>
      <c r="AJ299">
        <v>735</v>
      </c>
      <c r="AK299">
        <v>1463</v>
      </c>
      <c r="AL299">
        <v>612</v>
      </c>
      <c r="AM299">
        <v>198</v>
      </c>
      <c r="AN299">
        <v>2069</v>
      </c>
      <c r="AO299">
        <v>153</v>
      </c>
      <c r="AP299">
        <v>334</v>
      </c>
      <c r="AQ299">
        <v>11</v>
      </c>
      <c r="AR299">
        <v>61</v>
      </c>
      <c r="AS299">
        <v>131</v>
      </c>
      <c r="AT299">
        <v>55</v>
      </c>
      <c r="AU299">
        <v>5.4</v>
      </c>
      <c r="AV299">
        <v>4.0999999999999996</v>
      </c>
      <c r="AW299">
        <v>36388</v>
      </c>
      <c r="AX299">
        <v>8.6999999999999993</v>
      </c>
      <c r="AY299">
        <v>12.4</v>
      </c>
      <c r="AZ299">
        <v>24.7</v>
      </c>
      <c r="BA299">
        <v>10.4</v>
      </c>
      <c r="BB299">
        <v>9.3000000000000007</v>
      </c>
      <c r="BC299">
        <v>35</v>
      </c>
      <c r="BD299">
        <v>2.8</v>
      </c>
      <c r="BE299">
        <v>14.7</v>
      </c>
      <c r="BF299">
        <v>0.5</v>
      </c>
      <c r="BG299">
        <v>2.9</v>
      </c>
      <c r="BH299">
        <v>6.2</v>
      </c>
      <c r="BI299">
        <v>0.9</v>
      </c>
    </row>
    <row r="300" spans="1:61" x14ac:dyDescent="0.2">
      <c r="A300">
        <v>343</v>
      </c>
      <c r="B300">
        <v>6001451504</v>
      </c>
      <c r="C300">
        <v>1.2538354</v>
      </c>
      <c r="D300">
        <v>0.65339999999999998</v>
      </c>
      <c r="E300">
        <v>1.7899</v>
      </c>
      <c r="F300">
        <v>0.52210000000000001</v>
      </c>
      <c r="G300">
        <v>1.0621</v>
      </c>
      <c r="H300">
        <v>4.0275999999999996</v>
      </c>
      <c r="I300">
        <v>9.6</v>
      </c>
      <c r="J300">
        <v>8.4</v>
      </c>
      <c r="K300">
        <v>11</v>
      </c>
      <c r="L300">
        <v>1509</v>
      </c>
      <c r="M300">
        <v>37.697908419999997</v>
      </c>
      <c r="N300">
        <v>-121.7322552</v>
      </c>
      <c r="O300">
        <v>19.385425846893401</v>
      </c>
      <c r="P300">
        <v>4.0127210000000003E-2</v>
      </c>
      <c r="Q300">
        <v>8.6979437700000002</v>
      </c>
      <c r="R300">
        <v>28.33971704</v>
      </c>
      <c r="S300" s="1">
        <v>418.26180119772403</v>
      </c>
      <c r="T300">
        <v>0.102958494</v>
      </c>
      <c r="U300">
        <v>132.412555</v>
      </c>
      <c r="V300">
        <v>1419.8</v>
      </c>
      <c r="W300">
        <v>12</v>
      </c>
      <c r="X300">
        <v>32</v>
      </c>
      <c r="Y300">
        <v>0.125</v>
      </c>
      <c r="Z300">
        <v>0</v>
      </c>
      <c r="AA300">
        <v>1</v>
      </c>
      <c r="AB300">
        <v>45.483970011737497</v>
      </c>
      <c r="AC300">
        <v>1723</v>
      </c>
      <c r="AD300">
        <v>637</v>
      </c>
      <c r="AE300">
        <v>623</v>
      </c>
      <c r="AF300">
        <v>51</v>
      </c>
      <c r="AG300">
        <v>27</v>
      </c>
      <c r="AH300">
        <v>44778</v>
      </c>
      <c r="AI300">
        <v>108</v>
      </c>
      <c r="AJ300">
        <v>208</v>
      </c>
      <c r="AK300">
        <v>414</v>
      </c>
      <c r="AL300">
        <v>116</v>
      </c>
      <c r="AM300">
        <v>62</v>
      </c>
      <c r="AN300">
        <v>659</v>
      </c>
      <c r="AO300">
        <v>45</v>
      </c>
      <c r="AP300">
        <v>34</v>
      </c>
      <c r="AQ300">
        <v>0</v>
      </c>
      <c r="AR300">
        <v>24</v>
      </c>
      <c r="AS300">
        <v>16</v>
      </c>
      <c r="AT300">
        <v>0</v>
      </c>
      <c r="AU300">
        <v>3</v>
      </c>
      <c r="AV300">
        <v>2.9</v>
      </c>
      <c r="AW300">
        <v>44778</v>
      </c>
      <c r="AX300">
        <v>9.1</v>
      </c>
      <c r="AY300">
        <v>12.1</v>
      </c>
      <c r="AZ300">
        <v>24</v>
      </c>
      <c r="BA300">
        <v>6.7</v>
      </c>
      <c r="BB300">
        <v>10</v>
      </c>
      <c r="BC300">
        <v>38.200000000000003</v>
      </c>
      <c r="BD300">
        <v>2.9</v>
      </c>
      <c r="BE300">
        <v>5.3</v>
      </c>
      <c r="BF300">
        <v>0</v>
      </c>
      <c r="BG300">
        <v>3.9</v>
      </c>
      <c r="BH300">
        <v>2.6</v>
      </c>
      <c r="BI300">
        <v>0</v>
      </c>
    </row>
    <row r="301" spans="1:61" x14ac:dyDescent="0.2">
      <c r="A301">
        <v>344</v>
      </c>
      <c r="B301">
        <v>6001451505</v>
      </c>
      <c r="C301">
        <v>0.53029530000000002</v>
      </c>
      <c r="D301">
        <v>0.30399999999999999</v>
      </c>
      <c r="E301">
        <v>1.3647</v>
      </c>
      <c r="F301">
        <v>0.15129999999999999</v>
      </c>
      <c r="G301">
        <v>0</v>
      </c>
      <c r="H301">
        <v>1.8199000000000001</v>
      </c>
      <c r="I301">
        <v>8.6</v>
      </c>
      <c r="J301">
        <v>7.5</v>
      </c>
      <c r="K301">
        <v>10</v>
      </c>
      <c r="L301">
        <v>3337</v>
      </c>
      <c r="M301">
        <v>37.689444549999997</v>
      </c>
      <c r="N301">
        <v>-121.7246715</v>
      </c>
      <c r="O301">
        <v>15.3685318577585</v>
      </c>
      <c r="P301">
        <v>4.0127210000000003E-2</v>
      </c>
      <c r="Q301">
        <v>8.6979437700000002</v>
      </c>
      <c r="R301">
        <v>23.53264845</v>
      </c>
      <c r="S301" s="1">
        <v>418.73715458916303</v>
      </c>
      <c r="T301">
        <v>4.9376216380000004</v>
      </c>
      <c r="U301">
        <v>122.38704730000001</v>
      </c>
      <c r="V301">
        <v>237.53</v>
      </c>
      <c r="W301">
        <v>12</v>
      </c>
      <c r="X301">
        <v>5.3</v>
      </c>
      <c r="Y301">
        <v>0.6</v>
      </c>
      <c r="Z301">
        <v>0</v>
      </c>
      <c r="AA301">
        <v>0.1</v>
      </c>
      <c r="AB301">
        <v>37.046619041596799</v>
      </c>
      <c r="AC301">
        <v>3289</v>
      </c>
      <c r="AD301">
        <v>1196</v>
      </c>
      <c r="AE301">
        <v>1189</v>
      </c>
      <c r="AF301">
        <v>33</v>
      </c>
      <c r="AG301">
        <v>54</v>
      </c>
      <c r="AH301">
        <v>62858</v>
      </c>
      <c r="AI301">
        <v>117</v>
      </c>
      <c r="AJ301">
        <v>458</v>
      </c>
      <c r="AK301">
        <v>690</v>
      </c>
      <c r="AL301">
        <v>257</v>
      </c>
      <c r="AM301">
        <v>37</v>
      </c>
      <c r="AN301">
        <v>628</v>
      </c>
      <c r="AO301">
        <v>27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2.7</v>
      </c>
      <c r="AW301">
        <v>62858</v>
      </c>
      <c r="AX301">
        <v>4.9000000000000004</v>
      </c>
      <c r="AY301">
        <v>13.9</v>
      </c>
      <c r="AZ301">
        <v>21</v>
      </c>
      <c r="BA301">
        <v>7.8</v>
      </c>
      <c r="BB301">
        <v>3.1</v>
      </c>
      <c r="BC301">
        <v>19.100000000000001</v>
      </c>
      <c r="BD301">
        <v>0.9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2">
      <c r="A302">
        <v>345</v>
      </c>
      <c r="B302">
        <v>6001451506</v>
      </c>
      <c r="C302">
        <v>0.32862380000000002</v>
      </c>
      <c r="D302">
        <v>1.4748000000000001</v>
      </c>
      <c r="E302">
        <v>1.8099000000000001</v>
      </c>
      <c r="F302">
        <v>1.1653</v>
      </c>
      <c r="G302">
        <v>2.0352999999999999</v>
      </c>
      <c r="H302">
        <v>6.4852999999999996</v>
      </c>
      <c r="I302">
        <v>11.4</v>
      </c>
      <c r="J302">
        <v>10.3</v>
      </c>
      <c r="K302">
        <v>12.5</v>
      </c>
      <c r="L302">
        <v>3138</v>
      </c>
      <c r="M302">
        <v>37.683351590000001</v>
      </c>
      <c r="N302">
        <v>-121.7291864</v>
      </c>
      <c r="O302">
        <v>23.326380346607198</v>
      </c>
      <c r="P302">
        <v>4.0127210000000003E-2</v>
      </c>
      <c r="Q302">
        <v>8.6979437700000002</v>
      </c>
      <c r="R302">
        <v>22.41</v>
      </c>
      <c r="S302" s="1">
        <v>418.73715458916303</v>
      </c>
      <c r="T302">
        <v>4.1102861869999998</v>
      </c>
      <c r="U302">
        <v>110.2320789</v>
      </c>
      <c r="V302">
        <v>288.86</v>
      </c>
      <c r="W302">
        <v>12</v>
      </c>
      <c r="X302">
        <v>2.1</v>
      </c>
      <c r="Y302">
        <v>0.6</v>
      </c>
      <c r="Z302">
        <v>0</v>
      </c>
      <c r="AA302">
        <v>0.25</v>
      </c>
      <c r="AB302">
        <v>36.036376619435799</v>
      </c>
      <c r="AC302">
        <v>3507</v>
      </c>
      <c r="AD302">
        <v>1158</v>
      </c>
      <c r="AE302">
        <v>1115</v>
      </c>
      <c r="AF302">
        <v>390</v>
      </c>
      <c r="AG302">
        <v>61</v>
      </c>
      <c r="AH302">
        <v>32267</v>
      </c>
      <c r="AI302">
        <v>421</v>
      </c>
      <c r="AJ302">
        <v>320</v>
      </c>
      <c r="AK302">
        <v>942</v>
      </c>
      <c r="AL302">
        <v>273</v>
      </c>
      <c r="AM302">
        <v>107</v>
      </c>
      <c r="AN302">
        <v>2192</v>
      </c>
      <c r="AO302">
        <v>371</v>
      </c>
      <c r="AP302">
        <v>281</v>
      </c>
      <c r="AQ302">
        <v>0</v>
      </c>
      <c r="AR302">
        <v>63</v>
      </c>
      <c r="AS302">
        <v>30</v>
      </c>
      <c r="AT302">
        <v>11</v>
      </c>
      <c r="AU302">
        <v>11.1</v>
      </c>
      <c r="AV302">
        <v>3.1</v>
      </c>
      <c r="AW302">
        <v>32267</v>
      </c>
      <c r="AX302">
        <v>18.7</v>
      </c>
      <c r="AY302">
        <v>9.1</v>
      </c>
      <c r="AZ302">
        <v>26.9</v>
      </c>
      <c r="BA302">
        <v>7.8</v>
      </c>
      <c r="BB302">
        <v>9.6</v>
      </c>
      <c r="BC302">
        <v>62.5</v>
      </c>
      <c r="BD302">
        <v>11.3</v>
      </c>
      <c r="BE302">
        <v>24.3</v>
      </c>
      <c r="BF302">
        <v>0</v>
      </c>
      <c r="BG302">
        <v>5.7</v>
      </c>
      <c r="BH302">
        <v>2.7</v>
      </c>
      <c r="BI302">
        <v>0.3</v>
      </c>
    </row>
    <row r="303" spans="1:61" x14ac:dyDescent="0.2">
      <c r="A303">
        <v>346</v>
      </c>
      <c r="B303">
        <v>6001451601</v>
      </c>
      <c r="C303">
        <v>1.5198361</v>
      </c>
      <c r="D303">
        <v>0.54430000000000001</v>
      </c>
      <c r="E303">
        <v>1.6052</v>
      </c>
      <c r="F303">
        <v>0.1404</v>
      </c>
      <c r="G303">
        <v>2.0903</v>
      </c>
      <c r="H303">
        <v>4.3802000000000003</v>
      </c>
      <c r="I303">
        <v>8.9</v>
      </c>
      <c r="J303">
        <v>7.7</v>
      </c>
      <c r="K303">
        <v>10.199999999999999</v>
      </c>
      <c r="L303">
        <v>4510</v>
      </c>
      <c r="M303">
        <v>37.669836170000004</v>
      </c>
      <c r="N303">
        <v>-121.76147810000001</v>
      </c>
      <c r="O303">
        <v>15.1214590285611</v>
      </c>
      <c r="P303">
        <v>4.0127210000000003E-2</v>
      </c>
      <c r="Q303">
        <v>8.6979437700000002</v>
      </c>
      <c r="R303">
        <v>20.996664630000001</v>
      </c>
      <c r="S303" s="1">
        <v>418.73715458916303</v>
      </c>
      <c r="T303">
        <v>41.421704800000001</v>
      </c>
      <c r="U303">
        <v>121.693331</v>
      </c>
      <c r="V303">
        <v>293.12</v>
      </c>
      <c r="W303">
        <v>0.5</v>
      </c>
      <c r="X303">
        <v>28.05</v>
      </c>
      <c r="Y303">
        <v>0.01</v>
      </c>
      <c r="Z303">
        <v>2</v>
      </c>
      <c r="AA303">
        <v>0</v>
      </c>
      <c r="AB303">
        <v>34.484789166834503</v>
      </c>
      <c r="AC303">
        <v>5157</v>
      </c>
      <c r="AD303">
        <v>1999</v>
      </c>
      <c r="AE303">
        <v>1979</v>
      </c>
      <c r="AF303">
        <v>144</v>
      </c>
      <c r="AG303">
        <v>149</v>
      </c>
      <c r="AH303">
        <v>58622</v>
      </c>
      <c r="AI303">
        <v>216</v>
      </c>
      <c r="AJ303">
        <v>720</v>
      </c>
      <c r="AK303">
        <v>1029</v>
      </c>
      <c r="AL303">
        <v>408</v>
      </c>
      <c r="AM303">
        <v>143</v>
      </c>
      <c r="AN303">
        <v>1171</v>
      </c>
      <c r="AO303">
        <v>22</v>
      </c>
      <c r="AP303">
        <v>43</v>
      </c>
      <c r="AQ303">
        <v>9</v>
      </c>
      <c r="AR303">
        <v>30</v>
      </c>
      <c r="AS303">
        <v>80</v>
      </c>
      <c r="AT303">
        <v>33</v>
      </c>
      <c r="AU303">
        <v>2.8</v>
      </c>
      <c r="AV303">
        <v>4.9000000000000004</v>
      </c>
      <c r="AW303">
        <v>58622</v>
      </c>
      <c r="AX303">
        <v>5.9</v>
      </c>
      <c r="AY303">
        <v>14</v>
      </c>
      <c r="AZ303">
        <v>20</v>
      </c>
      <c r="BA303">
        <v>7.9</v>
      </c>
      <c r="BB303">
        <v>7.2</v>
      </c>
      <c r="BC303">
        <v>22.7</v>
      </c>
      <c r="BD303">
        <v>0.4</v>
      </c>
      <c r="BE303">
        <v>2.2000000000000002</v>
      </c>
      <c r="BF303">
        <v>0.5</v>
      </c>
      <c r="BG303">
        <v>1.5</v>
      </c>
      <c r="BH303">
        <v>4</v>
      </c>
      <c r="BI303">
        <v>0.6</v>
      </c>
    </row>
    <row r="304" spans="1:61" x14ac:dyDescent="0.2">
      <c r="A304">
        <v>347</v>
      </c>
      <c r="B304">
        <v>6001451602</v>
      </c>
      <c r="C304">
        <v>1.1634941000000001</v>
      </c>
      <c r="D304">
        <v>0.73650000000000004</v>
      </c>
      <c r="E304">
        <v>2.4209999999999998</v>
      </c>
      <c r="F304">
        <v>0.3226</v>
      </c>
      <c r="G304">
        <v>3.1305999999999998</v>
      </c>
      <c r="H304">
        <v>6.6105999999999998</v>
      </c>
      <c r="I304">
        <v>10.1</v>
      </c>
      <c r="J304">
        <v>8.8000000000000007</v>
      </c>
      <c r="K304">
        <v>11.6</v>
      </c>
      <c r="L304">
        <v>6224</v>
      </c>
      <c r="M304">
        <v>37.671249400000001</v>
      </c>
      <c r="N304">
        <v>-121.7756217</v>
      </c>
      <c r="O304">
        <v>15.9835966777203</v>
      </c>
      <c r="P304">
        <v>4.0127210000000003E-2</v>
      </c>
      <c r="Q304">
        <v>8.6979437700000002</v>
      </c>
      <c r="R304">
        <v>20.05</v>
      </c>
      <c r="S304" s="1">
        <v>418.73715458916303</v>
      </c>
      <c r="T304">
        <v>6.8424407780000003</v>
      </c>
      <c r="U304">
        <v>139.19468879999999</v>
      </c>
      <c r="V304">
        <v>439.99</v>
      </c>
      <c r="W304">
        <v>7.1</v>
      </c>
      <c r="X304">
        <v>48</v>
      </c>
      <c r="Y304">
        <v>0</v>
      </c>
      <c r="Z304">
        <v>2</v>
      </c>
      <c r="AA304">
        <v>0</v>
      </c>
      <c r="AB304">
        <v>37.357926715684698</v>
      </c>
      <c r="AC304">
        <v>7119</v>
      </c>
      <c r="AD304">
        <v>2985</v>
      </c>
      <c r="AE304">
        <v>2891</v>
      </c>
      <c r="AF304">
        <v>305</v>
      </c>
      <c r="AG304">
        <v>161</v>
      </c>
      <c r="AH304">
        <v>42468</v>
      </c>
      <c r="AI304">
        <v>379</v>
      </c>
      <c r="AJ304">
        <v>1496</v>
      </c>
      <c r="AK304">
        <v>1383</v>
      </c>
      <c r="AL304">
        <v>919</v>
      </c>
      <c r="AM304">
        <v>242</v>
      </c>
      <c r="AN304">
        <v>2168</v>
      </c>
      <c r="AO304">
        <v>106</v>
      </c>
      <c r="AP304">
        <v>923</v>
      </c>
      <c r="AQ304">
        <v>12</v>
      </c>
      <c r="AR304">
        <v>28</v>
      </c>
      <c r="AS304">
        <v>327</v>
      </c>
      <c r="AT304">
        <v>133</v>
      </c>
      <c r="AU304">
        <v>4.4000000000000004</v>
      </c>
      <c r="AV304">
        <v>4.0999999999999996</v>
      </c>
      <c r="AW304">
        <v>42468</v>
      </c>
      <c r="AX304">
        <v>7.2</v>
      </c>
      <c r="AY304">
        <v>21</v>
      </c>
      <c r="AZ304">
        <v>19.399999999999999</v>
      </c>
      <c r="BA304">
        <v>13.1</v>
      </c>
      <c r="BB304">
        <v>8.4</v>
      </c>
      <c r="BC304">
        <v>30.5</v>
      </c>
      <c r="BD304">
        <v>1.6</v>
      </c>
      <c r="BE304">
        <v>30.9</v>
      </c>
      <c r="BF304">
        <v>0.4</v>
      </c>
      <c r="BG304">
        <v>1</v>
      </c>
      <c r="BH304">
        <v>11.3</v>
      </c>
      <c r="BI304">
        <v>1.9</v>
      </c>
    </row>
    <row r="305" spans="1:61" x14ac:dyDescent="0.2">
      <c r="A305">
        <v>348</v>
      </c>
      <c r="B305">
        <v>6001451701</v>
      </c>
      <c r="C305">
        <v>0.47210160000000001</v>
      </c>
      <c r="D305">
        <v>1.0087999999999999</v>
      </c>
      <c r="E305">
        <v>1.6291</v>
      </c>
      <c r="F305">
        <v>0.18010000000000001</v>
      </c>
      <c r="G305">
        <v>1.1977</v>
      </c>
      <c r="H305">
        <v>4.0156999999999998</v>
      </c>
      <c r="I305">
        <v>9.8000000000000007</v>
      </c>
      <c r="J305">
        <v>8.8000000000000007</v>
      </c>
      <c r="K305">
        <v>10.9</v>
      </c>
      <c r="L305">
        <v>3102</v>
      </c>
      <c r="M305">
        <v>37.67210841</v>
      </c>
      <c r="N305">
        <v>-121.7879471</v>
      </c>
      <c r="O305">
        <v>13.077396303964001</v>
      </c>
      <c r="P305">
        <v>4.0127210000000003E-2</v>
      </c>
      <c r="Q305">
        <v>8.6979437700000002</v>
      </c>
      <c r="R305">
        <v>20.05</v>
      </c>
      <c r="S305" s="1">
        <v>418.73715458916303</v>
      </c>
      <c r="T305">
        <v>0</v>
      </c>
      <c r="U305">
        <v>146.3754812</v>
      </c>
      <c r="V305">
        <v>542.95000000000005</v>
      </c>
      <c r="W305">
        <v>3.5</v>
      </c>
      <c r="X305">
        <v>4.5</v>
      </c>
      <c r="Y305">
        <v>0</v>
      </c>
      <c r="Z305">
        <v>2</v>
      </c>
      <c r="AA305">
        <v>0</v>
      </c>
      <c r="AB305">
        <v>27.890992233756599</v>
      </c>
      <c r="AC305">
        <v>3013</v>
      </c>
      <c r="AD305">
        <v>1080</v>
      </c>
      <c r="AE305">
        <v>1047</v>
      </c>
      <c r="AF305">
        <v>153</v>
      </c>
      <c r="AG305">
        <v>109</v>
      </c>
      <c r="AH305">
        <v>38805</v>
      </c>
      <c r="AI305">
        <v>119</v>
      </c>
      <c r="AJ305">
        <v>350</v>
      </c>
      <c r="AK305">
        <v>754</v>
      </c>
      <c r="AL305">
        <v>247</v>
      </c>
      <c r="AM305">
        <v>53</v>
      </c>
      <c r="AN305">
        <v>872</v>
      </c>
      <c r="AO305">
        <v>5</v>
      </c>
      <c r="AP305">
        <v>18</v>
      </c>
      <c r="AQ305">
        <v>0</v>
      </c>
      <c r="AR305">
        <v>0</v>
      </c>
      <c r="AS305">
        <v>26</v>
      </c>
      <c r="AT305">
        <v>24</v>
      </c>
      <c r="AU305">
        <v>5.0999999999999996</v>
      </c>
      <c r="AV305">
        <v>6.6</v>
      </c>
      <c r="AW305">
        <v>38805</v>
      </c>
      <c r="AX305">
        <v>6</v>
      </c>
      <c r="AY305">
        <v>11.6</v>
      </c>
      <c r="AZ305">
        <v>25</v>
      </c>
      <c r="BA305">
        <v>8.1999999999999993</v>
      </c>
      <c r="BB305">
        <v>5.0999999999999996</v>
      </c>
      <c r="BC305">
        <v>28.9</v>
      </c>
      <c r="BD305">
        <v>0.2</v>
      </c>
      <c r="BE305">
        <v>1.7</v>
      </c>
      <c r="BF305">
        <v>0</v>
      </c>
      <c r="BG305">
        <v>0</v>
      </c>
      <c r="BH305">
        <v>2.5</v>
      </c>
      <c r="BI305">
        <v>0.8</v>
      </c>
    </row>
    <row r="306" spans="1:61" x14ac:dyDescent="0.2">
      <c r="A306">
        <v>349</v>
      </c>
      <c r="B306">
        <v>6001451703</v>
      </c>
      <c r="C306">
        <v>0.65823290000000001</v>
      </c>
      <c r="D306">
        <v>0.72360000000000002</v>
      </c>
      <c r="E306">
        <v>1.9018999999999999</v>
      </c>
      <c r="F306">
        <v>0.47489999999999999</v>
      </c>
      <c r="G306">
        <v>0.81689999999999996</v>
      </c>
      <c r="H306">
        <v>3.9174000000000002</v>
      </c>
      <c r="I306">
        <v>8.8000000000000007</v>
      </c>
      <c r="J306">
        <v>7.8</v>
      </c>
      <c r="K306">
        <v>10</v>
      </c>
      <c r="L306">
        <v>3856</v>
      </c>
      <c r="M306">
        <v>37.667307219999998</v>
      </c>
      <c r="N306">
        <v>-121.80098049999999</v>
      </c>
      <c r="O306">
        <v>10.600812216531001</v>
      </c>
      <c r="P306">
        <v>4.0127210000000003E-2</v>
      </c>
      <c r="Q306">
        <v>8.6979437700000002</v>
      </c>
      <c r="R306">
        <v>20.034945520000001</v>
      </c>
      <c r="S306" s="1">
        <v>418.27228200168798</v>
      </c>
      <c r="T306">
        <v>8.1136478230000009</v>
      </c>
      <c r="U306">
        <v>147.93826820000001</v>
      </c>
      <c r="V306">
        <v>397.3</v>
      </c>
      <c r="W306">
        <v>0.7</v>
      </c>
      <c r="X306">
        <v>0</v>
      </c>
      <c r="Y306">
        <v>0</v>
      </c>
      <c r="Z306">
        <v>2</v>
      </c>
      <c r="AA306">
        <v>0</v>
      </c>
      <c r="AB306">
        <v>28.354751418826702</v>
      </c>
      <c r="AC306">
        <v>4568</v>
      </c>
      <c r="AD306">
        <v>1371</v>
      </c>
      <c r="AE306">
        <v>1371</v>
      </c>
      <c r="AF306">
        <v>167</v>
      </c>
      <c r="AG306">
        <v>154</v>
      </c>
      <c r="AH306">
        <v>45925</v>
      </c>
      <c r="AI306">
        <v>94</v>
      </c>
      <c r="AJ306">
        <v>511</v>
      </c>
      <c r="AK306">
        <v>1315</v>
      </c>
      <c r="AL306">
        <v>402</v>
      </c>
      <c r="AM306">
        <v>81</v>
      </c>
      <c r="AN306">
        <v>1665</v>
      </c>
      <c r="AO306">
        <v>105</v>
      </c>
      <c r="AP306">
        <v>41</v>
      </c>
      <c r="AQ306">
        <v>0</v>
      </c>
      <c r="AR306">
        <v>61</v>
      </c>
      <c r="AS306">
        <v>10</v>
      </c>
      <c r="AT306">
        <v>0</v>
      </c>
      <c r="AU306">
        <v>3.7</v>
      </c>
      <c r="AV306">
        <v>6.7</v>
      </c>
      <c r="AW306">
        <v>45925</v>
      </c>
      <c r="AX306">
        <v>3.1</v>
      </c>
      <c r="AY306">
        <v>11.2</v>
      </c>
      <c r="AZ306">
        <v>28.8</v>
      </c>
      <c r="BA306">
        <v>8.8000000000000007</v>
      </c>
      <c r="BB306">
        <v>5.9</v>
      </c>
      <c r="BC306">
        <v>36.4</v>
      </c>
      <c r="BD306">
        <v>2.5</v>
      </c>
      <c r="BE306">
        <v>3</v>
      </c>
      <c r="BF306">
        <v>0</v>
      </c>
      <c r="BG306">
        <v>4.4000000000000004</v>
      </c>
      <c r="BH306">
        <v>0.7</v>
      </c>
      <c r="BI306">
        <v>0</v>
      </c>
    </row>
    <row r="307" spans="1:61" x14ac:dyDescent="0.2">
      <c r="A307">
        <v>350</v>
      </c>
      <c r="B307">
        <v>6001451704</v>
      </c>
      <c r="C307">
        <v>0.77427349999999995</v>
      </c>
      <c r="D307">
        <v>0.83279999999999998</v>
      </c>
      <c r="E307">
        <v>1.9460999999999999</v>
      </c>
      <c r="F307">
        <v>0.41260000000000002</v>
      </c>
      <c r="G307">
        <v>1.0624</v>
      </c>
      <c r="H307">
        <v>4.2538</v>
      </c>
      <c r="I307">
        <v>9.6999999999999993</v>
      </c>
      <c r="J307">
        <v>8.6</v>
      </c>
      <c r="K307">
        <v>11</v>
      </c>
      <c r="L307">
        <v>4449</v>
      </c>
      <c r="M307">
        <v>37.662123209999997</v>
      </c>
      <c r="N307">
        <v>-121.7900626</v>
      </c>
      <c r="O307">
        <v>13.303515447930399</v>
      </c>
      <c r="P307">
        <v>4.0127210000000003E-2</v>
      </c>
      <c r="Q307">
        <v>8.6979437700000002</v>
      </c>
      <c r="R307">
        <v>20.05</v>
      </c>
      <c r="S307" s="1">
        <v>418.73715458916303</v>
      </c>
      <c r="T307">
        <v>14.63049131</v>
      </c>
      <c r="U307">
        <v>138.05587629999999</v>
      </c>
      <c r="V307">
        <v>442.04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28.436021711913501</v>
      </c>
      <c r="AC307">
        <v>4647</v>
      </c>
      <c r="AD307">
        <v>1711</v>
      </c>
      <c r="AE307">
        <v>1711</v>
      </c>
      <c r="AF307">
        <v>258</v>
      </c>
      <c r="AG307">
        <v>131</v>
      </c>
      <c r="AH307">
        <v>47499</v>
      </c>
      <c r="AI307">
        <v>229</v>
      </c>
      <c r="AJ307">
        <v>775</v>
      </c>
      <c r="AK307">
        <v>1025</v>
      </c>
      <c r="AL307">
        <v>298</v>
      </c>
      <c r="AM307">
        <v>189</v>
      </c>
      <c r="AN307">
        <v>1167</v>
      </c>
      <c r="AO307">
        <v>147</v>
      </c>
      <c r="AP307">
        <v>260</v>
      </c>
      <c r="AQ307">
        <v>0</v>
      </c>
      <c r="AR307">
        <v>33</v>
      </c>
      <c r="AS307">
        <v>32</v>
      </c>
      <c r="AT307">
        <v>0</v>
      </c>
      <c r="AU307">
        <v>5.6</v>
      </c>
      <c r="AV307">
        <v>5.2</v>
      </c>
      <c r="AW307">
        <v>47499</v>
      </c>
      <c r="AX307">
        <v>7.2</v>
      </c>
      <c r="AY307">
        <v>16.7</v>
      </c>
      <c r="AZ307">
        <v>22.1</v>
      </c>
      <c r="BA307">
        <v>6.4</v>
      </c>
      <c r="BB307">
        <v>11</v>
      </c>
      <c r="BC307">
        <v>25.1</v>
      </c>
      <c r="BD307">
        <v>3.3</v>
      </c>
      <c r="BE307">
        <v>15.2</v>
      </c>
      <c r="BF307">
        <v>0</v>
      </c>
      <c r="BG307">
        <v>1.9</v>
      </c>
      <c r="BH307">
        <v>1.9</v>
      </c>
      <c r="BI307">
        <v>0</v>
      </c>
    </row>
    <row r="308" spans="1:61" x14ac:dyDescent="0.2">
      <c r="A308">
        <v>351</v>
      </c>
      <c r="B308">
        <v>6001981900</v>
      </c>
      <c r="C308">
        <v>1.4445574000000001</v>
      </c>
      <c r="D308">
        <v>9.6199999999999994E-2</v>
      </c>
      <c r="E308">
        <v>0.61370000000000002</v>
      </c>
      <c r="F308">
        <v>0</v>
      </c>
      <c r="G308">
        <v>2.5297000000000001</v>
      </c>
      <c r="H308">
        <v>3.2395999999999998</v>
      </c>
      <c r="I308">
        <v>0</v>
      </c>
      <c r="J308">
        <v>0</v>
      </c>
      <c r="K308">
        <v>0</v>
      </c>
      <c r="L308">
        <v>38</v>
      </c>
      <c r="M308">
        <v>37.802940249999999</v>
      </c>
      <c r="N308">
        <v>-122.3197954</v>
      </c>
      <c r="O308" t="s">
        <v>61</v>
      </c>
      <c r="P308">
        <v>2.9592332999999998E-2</v>
      </c>
      <c r="Q308">
        <v>8.6979437700000002</v>
      </c>
      <c r="R308">
        <v>76.11</v>
      </c>
      <c r="S308" s="1">
        <v>70.599582896249103</v>
      </c>
      <c r="T308">
        <v>0</v>
      </c>
      <c r="U308">
        <v>306.44022360000002</v>
      </c>
      <c r="V308">
        <v>906.35</v>
      </c>
      <c r="W308">
        <v>49.25</v>
      </c>
      <c r="X308">
        <v>45.5</v>
      </c>
      <c r="Y308">
        <v>0.3</v>
      </c>
      <c r="Z308">
        <v>10</v>
      </c>
      <c r="AA308">
        <v>0.5</v>
      </c>
      <c r="AB308">
        <v>47.620797297756198</v>
      </c>
      <c r="AC308">
        <v>53</v>
      </c>
      <c r="AD308">
        <v>32</v>
      </c>
      <c r="AE308">
        <v>24</v>
      </c>
      <c r="AF308">
        <v>0</v>
      </c>
      <c r="AG308">
        <v>0</v>
      </c>
      <c r="AH308">
        <v>57553</v>
      </c>
      <c r="AI308">
        <v>0</v>
      </c>
      <c r="AJ308">
        <v>0</v>
      </c>
      <c r="AK308">
        <v>0</v>
      </c>
      <c r="AL308">
        <v>6</v>
      </c>
      <c r="AM308">
        <v>0</v>
      </c>
      <c r="AN308">
        <v>0</v>
      </c>
      <c r="AO308">
        <v>0</v>
      </c>
      <c r="AP308">
        <v>25</v>
      </c>
      <c r="AQ308">
        <v>0</v>
      </c>
      <c r="AR308">
        <v>3</v>
      </c>
      <c r="AS308">
        <v>3</v>
      </c>
      <c r="AT308">
        <v>0</v>
      </c>
      <c r="AU308">
        <v>0</v>
      </c>
      <c r="AV308">
        <v>0</v>
      </c>
      <c r="AW308">
        <v>57553</v>
      </c>
      <c r="AX308">
        <v>0</v>
      </c>
      <c r="AY308">
        <v>0</v>
      </c>
      <c r="AZ308">
        <v>0</v>
      </c>
      <c r="BA308">
        <v>11.3</v>
      </c>
      <c r="BB308">
        <v>0</v>
      </c>
      <c r="BC308">
        <v>0</v>
      </c>
      <c r="BD308">
        <v>0</v>
      </c>
      <c r="BE308">
        <v>78.099999999999994</v>
      </c>
      <c r="BF308">
        <v>0</v>
      </c>
      <c r="BG308">
        <v>12.5</v>
      </c>
      <c r="BH308">
        <v>12.5</v>
      </c>
      <c r="BI308">
        <v>0</v>
      </c>
    </row>
    <row r="309" spans="1:61" x14ac:dyDescent="0.2">
      <c r="A309">
        <v>352</v>
      </c>
      <c r="B309">
        <v>6001982000</v>
      </c>
      <c r="C309">
        <v>0.4900986</v>
      </c>
      <c r="D309">
        <v>3.7499999999999999E-2</v>
      </c>
      <c r="E309">
        <v>1.1153</v>
      </c>
      <c r="F309">
        <v>0.25769999999999998</v>
      </c>
      <c r="G309">
        <v>0.77549999999999997</v>
      </c>
      <c r="H309">
        <v>2.1859999999999999</v>
      </c>
      <c r="I309">
        <v>6.5</v>
      </c>
      <c r="J309">
        <v>5.7</v>
      </c>
      <c r="K309">
        <v>7.4</v>
      </c>
      <c r="L309">
        <v>71</v>
      </c>
      <c r="M309">
        <v>37.796624379999997</v>
      </c>
      <c r="N309">
        <v>-122.29283169999999</v>
      </c>
      <c r="O309" t="s">
        <v>61</v>
      </c>
      <c r="P309">
        <v>2.9592332999999998E-2</v>
      </c>
      <c r="Q309">
        <v>8.6979437700000002</v>
      </c>
      <c r="R309">
        <v>72.7705986</v>
      </c>
      <c r="S309" s="1">
        <v>70.599582896249103</v>
      </c>
      <c r="T309">
        <v>0</v>
      </c>
      <c r="U309">
        <v>315.28558700000002</v>
      </c>
      <c r="V309">
        <v>811.54</v>
      </c>
      <c r="W309">
        <v>96.2</v>
      </c>
      <c r="X309">
        <v>191.35</v>
      </c>
      <c r="Y309">
        <v>0.33</v>
      </c>
      <c r="Z309">
        <v>10</v>
      </c>
      <c r="AA309">
        <v>0</v>
      </c>
      <c r="AB309">
        <v>46.677483063610197</v>
      </c>
      <c r="AC309">
        <v>58</v>
      </c>
      <c r="AD309">
        <v>29</v>
      </c>
      <c r="AE309">
        <v>29</v>
      </c>
      <c r="AF309">
        <v>0</v>
      </c>
      <c r="AG309">
        <v>0</v>
      </c>
      <c r="AH309">
        <v>75403</v>
      </c>
      <c r="AI309">
        <v>0</v>
      </c>
      <c r="AJ309">
        <v>3</v>
      </c>
      <c r="AK309">
        <v>11</v>
      </c>
      <c r="AL309">
        <v>8</v>
      </c>
      <c r="AM309">
        <v>0</v>
      </c>
      <c r="AN309">
        <v>22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75403</v>
      </c>
      <c r="AX309">
        <v>0</v>
      </c>
      <c r="AY309">
        <v>5.2</v>
      </c>
      <c r="AZ309">
        <v>19</v>
      </c>
      <c r="BA309">
        <v>13.8</v>
      </c>
      <c r="BB309">
        <v>0</v>
      </c>
      <c r="BC309">
        <v>37.9</v>
      </c>
      <c r="BD309">
        <v>0</v>
      </c>
      <c r="BE309">
        <v>24.1</v>
      </c>
      <c r="BF309">
        <v>0</v>
      </c>
      <c r="BG309">
        <v>0</v>
      </c>
      <c r="BH309">
        <v>0</v>
      </c>
      <c r="BI309">
        <v>0</v>
      </c>
    </row>
    <row r="310" spans="1:61" x14ac:dyDescent="0.2">
      <c r="A310">
        <v>7276</v>
      </c>
      <c r="B310">
        <v>6001983200</v>
      </c>
      <c r="C310">
        <v>0.19094439999999999</v>
      </c>
      <c r="D310">
        <v>0.87380000000000002</v>
      </c>
      <c r="E310">
        <v>0.57709999999999995</v>
      </c>
      <c r="F310">
        <v>0.66990000000000005</v>
      </c>
      <c r="G310">
        <v>3.3662000000000001</v>
      </c>
      <c r="H310">
        <v>5.4870000000000001</v>
      </c>
      <c r="I310">
        <v>6</v>
      </c>
      <c r="J310">
        <v>5.3</v>
      </c>
      <c r="K310">
        <v>6.8</v>
      </c>
      <c r="L310">
        <v>540</v>
      </c>
      <c r="M310">
        <v>37.795591229999999</v>
      </c>
      <c r="N310">
        <v>-122.2770567</v>
      </c>
      <c r="O310" t="s">
        <v>61</v>
      </c>
      <c r="P310">
        <v>2.9592332999999998E-2</v>
      </c>
      <c r="Q310">
        <v>8.6979437700000002</v>
      </c>
      <c r="R310">
        <v>57.300322940000001</v>
      </c>
      <c r="S310" s="1">
        <v>70.599582896249103</v>
      </c>
      <c r="T310">
        <v>0</v>
      </c>
      <c r="U310">
        <v>320.99053179999999</v>
      </c>
      <c r="V310">
        <v>1537.88</v>
      </c>
      <c r="W310">
        <v>68.650000000000006</v>
      </c>
      <c r="X310">
        <v>140.30000000000001</v>
      </c>
      <c r="Y310">
        <v>0.34</v>
      </c>
      <c r="Z310">
        <v>11</v>
      </c>
      <c r="AA310">
        <v>0.25</v>
      </c>
      <c r="AB310">
        <v>49.863609252941103</v>
      </c>
      <c r="AC310">
        <v>572</v>
      </c>
      <c r="AD310">
        <v>383</v>
      </c>
      <c r="AE310">
        <v>310</v>
      </c>
      <c r="AF310">
        <v>40</v>
      </c>
      <c r="AG310">
        <v>29</v>
      </c>
      <c r="AH310">
        <v>93163</v>
      </c>
      <c r="AI310">
        <v>37</v>
      </c>
      <c r="AJ310">
        <v>40</v>
      </c>
      <c r="AK310">
        <v>38</v>
      </c>
      <c r="AL310">
        <v>48</v>
      </c>
      <c r="AM310">
        <v>8</v>
      </c>
      <c r="AN310">
        <v>337</v>
      </c>
      <c r="AO310">
        <v>11</v>
      </c>
      <c r="AP310">
        <v>365</v>
      </c>
      <c r="AQ310">
        <v>3</v>
      </c>
      <c r="AR310">
        <v>12</v>
      </c>
      <c r="AS310">
        <v>12</v>
      </c>
      <c r="AT310">
        <v>38</v>
      </c>
      <c r="AU310">
        <v>7</v>
      </c>
      <c r="AV310">
        <v>6.5</v>
      </c>
      <c r="AW310">
        <v>93163</v>
      </c>
      <c r="AX310">
        <v>7</v>
      </c>
      <c r="AY310">
        <v>7</v>
      </c>
      <c r="AZ310">
        <v>6.6</v>
      </c>
      <c r="BA310">
        <v>8.4</v>
      </c>
      <c r="BB310">
        <v>2.6</v>
      </c>
      <c r="BC310">
        <v>58.9</v>
      </c>
      <c r="BD310">
        <v>2</v>
      </c>
      <c r="BE310">
        <v>95.3</v>
      </c>
      <c r="BF310">
        <v>0.8</v>
      </c>
      <c r="BG310">
        <v>3.9</v>
      </c>
      <c r="BH310">
        <v>3.9</v>
      </c>
      <c r="BI310">
        <v>6.6</v>
      </c>
    </row>
    <row r="311" spans="1:61" x14ac:dyDescent="0.2">
      <c r="A311">
        <v>422</v>
      </c>
      <c r="B311">
        <v>6013302009</v>
      </c>
      <c r="C311">
        <v>2.0248257999999999</v>
      </c>
      <c r="D311">
        <v>1.8196000000000001</v>
      </c>
      <c r="E311">
        <v>2.3243999999999998</v>
      </c>
      <c r="F311">
        <v>0.97099999999999997</v>
      </c>
      <c r="G311">
        <v>0.89549999999999996</v>
      </c>
      <c r="H311">
        <v>6.0105000000000004</v>
      </c>
      <c r="I311">
        <v>11</v>
      </c>
      <c r="J311">
        <v>10.199999999999999</v>
      </c>
      <c r="K311">
        <v>11.8</v>
      </c>
      <c r="L311">
        <v>5641</v>
      </c>
      <c r="M311">
        <v>37.971512949999997</v>
      </c>
      <c r="N311">
        <v>-121.74788580000001</v>
      </c>
      <c r="O311">
        <v>21.172403435296101</v>
      </c>
      <c r="P311">
        <v>4.2298794000000001E-2</v>
      </c>
      <c r="Q311">
        <v>7.8595845100000004</v>
      </c>
      <c r="R311">
        <v>27.158364519999999</v>
      </c>
      <c r="S311" s="1">
        <v>98.571616364599507</v>
      </c>
      <c r="T311">
        <v>15.48600381</v>
      </c>
      <c r="U311">
        <v>216.4463379</v>
      </c>
      <c r="V311">
        <v>442.11</v>
      </c>
      <c r="W311">
        <v>0.75</v>
      </c>
      <c r="X311">
        <v>0</v>
      </c>
      <c r="Y311">
        <v>0.1</v>
      </c>
      <c r="Z311">
        <v>0</v>
      </c>
      <c r="AA311">
        <v>0</v>
      </c>
      <c r="AB311">
        <v>28.631772574850899</v>
      </c>
      <c r="AC311">
        <v>7137</v>
      </c>
      <c r="AD311">
        <v>2046</v>
      </c>
      <c r="AE311">
        <v>2017</v>
      </c>
      <c r="AF311">
        <v>916</v>
      </c>
      <c r="AG311">
        <v>254</v>
      </c>
      <c r="AH311">
        <v>28642</v>
      </c>
      <c r="AI311">
        <v>467</v>
      </c>
      <c r="AJ311">
        <v>501</v>
      </c>
      <c r="AK311">
        <v>2076</v>
      </c>
      <c r="AL311">
        <v>697</v>
      </c>
      <c r="AM311">
        <v>408</v>
      </c>
      <c r="AN311">
        <v>5481</v>
      </c>
      <c r="AO311">
        <v>235</v>
      </c>
      <c r="AP311">
        <v>30</v>
      </c>
      <c r="AQ311">
        <v>0</v>
      </c>
      <c r="AR311">
        <v>24</v>
      </c>
      <c r="AS311">
        <v>25</v>
      </c>
      <c r="AT311">
        <v>11</v>
      </c>
      <c r="AU311">
        <v>13</v>
      </c>
      <c r="AV311">
        <v>7.2</v>
      </c>
      <c r="AW311">
        <v>28642</v>
      </c>
      <c r="AX311">
        <v>11.4</v>
      </c>
      <c r="AY311">
        <v>7</v>
      </c>
      <c r="AZ311">
        <v>29.1</v>
      </c>
      <c r="BA311">
        <v>9.8000000000000007</v>
      </c>
      <c r="BB311">
        <v>20.2</v>
      </c>
      <c r="BC311">
        <v>76.8</v>
      </c>
      <c r="BD311">
        <v>3.6</v>
      </c>
      <c r="BE311">
        <v>1.5</v>
      </c>
      <c r="BF311">
        <v>0</v>
      </c>
      <c r="BG311">
        <v>1.2</v>
      </c>
      <c r="BH311">
        <v>1.2</v>
      </c>
      <c r="BI311">
        <v>0.2</v>
      </c>
    </row>
    <row r="312" spans="1:61" x14ac:dyDescent="0.2">
      <c r="A312">
        <v>426</v>
      </c>
      <c r="B312">
        <v>6013303201</v>
      </c>
      <c r="C312">
        <v>5.1682201000000001</v>
      </c>
      <c r="D312">
        <v>1.2656000000000001</v>
      </c>
      <c r="E312">
        <v>2.3445999999999998</v>
      </c>
      <c r="F312">
        <v>0.73250000000000004</v>
      </c>
      <c r="G312">
        <v>1.2735000000000001</v>
      </c>
      <c r="H312">
        <v>5.6162000000000001</v>
      </c>
      <c r="I312">
        <v>9.6</v>
      </c>
      <c r="J312">
        <v>9</v>
      </c>
      <c r="K312">
        <v>10.199999999999999</v>
      </c>
      <c r="L312">
        <v>5950</v>
      </c>
      <c r="M312">
        <v>37.951961330000003</v>
      </c>
      <c r="N312">
        <v>-121.7640473</v>
      </c>
      <c r="O312">
        <v>24.843468564430999</v>
      </c>
      <c r="P312">
        <v>4.2298794000000001E-2</v>
      </c>
      <c r="Q312">
        <v>7.8595845100000004</v>
      </c>
      <c r="R312">
        <v>17.007688479999999</v>
      </c>
      <c r="S312" s="1">
        <v>255.74023169707701</v>
      </c>
      <c r="T312">
        <v>16.33707235</v>
      </c>
      <c r="U312">
        <v>276.32677660000002</v>
      </c>
      <c r="V312">
        <v>480.24</v>
      </c>
      <c r="W312">
        <v>0.2</v>
      </c>
      <c r="X312">
        <v>10</v>
      </c>
      <c r="Y312">
        <v>0.05</v>
      </c>
      <c r="Z312">
        <v>7</v>
      </c>
      <c r="AA312">
        <v>0</v>
      </c>
      <c r="AB312">
        <v>34.754838817634898</v>
      </c>
      <c r="AC312">
        <v>11455</v>
      </c>
      <c r="AD312">
        <v>3224</v>
      </c>
      <c r="AE312">
        <v>3060</v>
      </c>
      <c r="AF312">
        <v>1105</v>
      </c>
      <c r="AG312">
        <v>298</v>
      </c>
      <c r="AH312">
        <v>32000</v>
      </c>
      <c r="AI312">
        <v>462</v>
      </c>
      <c r="AJ312">
        <v>878</v>
      </c>
      <c r="AK312">
        <v>3461</v>
      </c>
      <c r="AL312">
        <v>1250</v>
      </c>
      <c r="AM312">
        <v>404</v>
      </c>
      <c r="AN312">
        <v>6963</v>
      </c>
      <c r="AO312">
        <v>274</v>
      </c>
      <c r="AP312">
        <v>123</v>
      </c>
      <c r="AQ312">
        <v>0</v>
      </c>
      <c r="AR312">
        <v>58</v>
      </c>
      <c r="AS312">
        <v>16</v>
      </c>
      <c r="AT312">
        <v>80</v>
      </c>
      <c r="AU312">
        <v>9.6999999999999993</v>
      </c>
      <c r="AV312">
        <v>5.4</v>
      </c>
      <c r="AW312">
        <v>32000</v>
      </c>
      <c r="AX312">
        <v>6.8</v>
      </c>
      <c r="AY312">
        <v>7.7</v>
      </c>
      <c r="AZ312">
        <v>30.2</v>
      </c>
      <c r="BA312">
        <v>10.9</v>
      </c>
      <c r="BB312">
        <v>13.2</v>
      </c>
      <c r="BC312">
        <v>60.8</v>
      </c>
      <c r="BD312">
        <v>2.5</v>
      </c>
      <c r="BE312">
        <v>3.8</v>
      </c>
      <c r="BF312">
        <v>0</v>
      </c>
      <c r="BG312">
        <v>1.9</v>
      </c>
      <c r="BH312">
        <v>0.5</v>
      </c>
      <c r="BI312">
        <v>0.7</v>
      </c>
    </row>
    <row r="313" spans="1:61" x14ac:dyDescent="0.2">
      <c r="A313">
        <v>435</v>
      </c>
      <c r="B313">
        <v>6013305000</v>
      </c>
      <c r="C313">
        <v>3.1536594999999998</v>
      </c>
      <c r="D313">
        <v>2.9620000000000002</v>
      </c>
      <c r="E313">
        <v>3.0259</v>
      </c>
      <c r="F313">
        <v>1.2605</v>
      </c>
      <c r="G313">
        <v>2.7267000000000001</v>
      </c>
      <c r="H313">
        <v>9.9751999999999992</v>
      </c>
      <c r="I313">
        <v>16.3</v>
      </c>
      <c r="J313">
        <v>15.3</v>
      </c>
      <c r="K313">
        <v>17.399999999999999</v>
      </c>
      <c r="L313">
        <v>6620</v>
      </c>
      <c r="M313">
        <v>38.016121169999998</v>
      </c>
      <c r="N313">
        <v>-121.8235889</v>
      </c>
      <c r="O313">
        <v>46.532031378660903</v>
      </c>
      <c r="P313">
        <v>4.0127210000000003E-2</v>
      </c>
      <c r="Q313">
        <v>7.8595845100000004</v>
      </c>
      <c r="R313">
        <v>16.3712819</v>
      </c>
      <c r="S313" s="1">
        <v>81.994025586700005</v>
      </c>
      <c r="T313">
        <v>0</v>
      </c>
      <c r="U313">
        <v>989.5911873</v>
      </c>
      <c r="V313">
        <v>744.93</v>
      </c>
      <c r="W313">
        <v>12.7</v>
      </c>
      <c r="X313">
        <v>51</v>
      </c>
      <c r="Y313">
        <v>2.4500000000000002</v>
      </c>
      <c r="Z313">
        <v>14</v>
      </c>
      <c r="AA313">
        <v>0.2</v>
      </c>
      <c r="AB313">
        <v>44.243425232802799</v>
      </c>
      <c r="AC313">
        <v>6501</v>
      </c>
      <c r="AD313">
        <v>2520</v>
      </c>
      <c r="AE313">
        <v>2272</v>
      </c>
      <c r="AF313">
        <v>1390</v>
      </c>
      <c r="AG313">
        <v>425</v>
      </c>
      <c r="AH313">
        <v>19443</v>
      </c>
      <c r="AI313">
        <v>798</v>
      </c>
      <c r="AJ313">
        <v>556</v>
      </c>
      <c r="AK313">
        <v>1931</v>
      </c>
      <c r="AL313">
        <v>1505</v>
      </c>
      <c r="AM313">
        <v>545</v>
      </c>
      <c r="AN313">
        <v>4759</v>
      </c>
      <c r="AO313">
        <v>646</v>
      </c>
      <c r="AP313">
        <v>446</v>
      </c>
      <c r="AQ313">
        <v>0</v>
      </c>
      <c r="AR313">
        <v>233</v>
      </c>
      <c r="AS313">
        <v>259</v>
      </c>
      <c r="AT313">
        <v>30</v>
      </c>
      <c r="AU313">
        <v>21.8</v>
      </c>
      <c r="AV313">
        <v>14.2</v>
      </c>
      <c r="AW313">
        <v>19443</v>
      </c>
      <c r="AX313">
        <v>20.6</v>
      </c>
      <c r="AY313">
        <v>8.6</v>
      </c>
      <c r="AZ313">
        <v>29.7</v>
      </c>
      <c r="BA313">
        <v>23.2</v>
      </c>
      <c r="BB313">
        <v>24</v>
      </c>
      <c r="BC313">
        <v>73.2</v>
      </c>
      <c r="BD313">
        <v>11</v>
      </c>
      <c r="BE313">
        <v>17.7</v>
      </c>
      <c r="BF313">
        <v>0</v>
      </c>
      <c r="BG313">
        <v>10.3</v>
      </c>
      <c r="BH313">
        <v>11.4</v>
      </c>
      <c r="BI313">
        <v>0.5</v>
      </c>
    </row>
    <row r="314" spans="1:61" x14ac:dyDescent="0.2">
      <c r="A314">
        <v>436</v>
      </c>
      <c r="B314">
        <v>6013306002</v>
      </c>
      <c r="C314">
        <v>2.9000473000000002</v>
      </c>
      <c r="D314">
        <v>2.0339</v>
      </c>
      <c r="E314">
        <v>2.3757000000000001</v>
      </c>
      <c r="F314">
        <v>0.98109999999999997</v>
      </c>
      <c r="G314">
        <v>1.8285</v>
      </c>
      <c r="H314">
        <v>7.2192999999999996</v>
      </c>
      <c r="I314">
        <v>13</v>
      </c>
      <c r="J314">
        <v>12</v>
      </c>
      <c r="K314">
        <v>14.1</v>
      </c>
      <c r="L314">
        <v>2378</v>
      </c>
      <c r="M314">
        <v>38.00302027</v>
      </c>
      <c r="N314">
        <v>-121.76811739999999</v>
      </c>
      <c r="O314">
        <v>39.0392247419474</v>
      </c>
      <c r="P314">
        <v>4.2298794000000001E-2</v>
      </c>
      <c r="Q314">
        <v>7.8595845100000004</v>
      </c>
      <c r="R314">
        <v>18.15531395</v>
      </c>
      <c r="S314" s="1">
        <v>163.29018404260299</v>
      </c>
      <c r="T314">
        <v>18.505158170000001</v>
      </c>
      <c r="U314">
        <v>223.38374830000001</v>
      </c>
      <c r="V314">
        <v>370.58</v>
      </c>
      <c r="W314">
        <v>24.7</v>
      </c>
      <c r="X314">
        <v>84.75</v>
      </c>
      <c r="Y314">
        <v>5.91</v>
      </c>
      <c r="Z314">
        <v>8</v>
      </c>
      <c r="AA314">
        <v>0</v>
      </c>
      <c r="AB314">
        <v>46.254249271716702</v>
      </c>
      <c r="AC314">
        <v>3055</v>
      </c>
      <c r="AD314">
        <v>1101</v>
      </c>
      <c r="AE314">
        <v>1036</v>
      </c>
      <c r="AF314">
        <v>301</v>
      </c>
      <c r="AG314">
        <v>164</v>
      </c>
      <c r="AH314">
        <v>28324</v>
      </c>
      <c r="AI314">
        <v>308</v>
      </c>
      <c r="AJ314">
        <v>504</v>
      </c>
      <c r="AK314">
        <v>609</v>
      </c>
      <c r="AL314">
        <v>418</v>
      </c>
      <c r="AM314">
        <v>93</v>
      </c>
      <c r="AN314">
        <v>1531</v>
      </c>
      <c r="AO314">
        <v>272</v>
      </c>
      <c r="AP314">
        <v>9</v>
      </c>
      <c r="AQ314">
        <v>151</v>
      </c>
      <c r="AR314">
        <v>48</v>
      </c>
      <c r="AS314">
        <v>27</v>
      </c>
      <c r="AT314">
        <v>0</v>
      </c>
      <c r="AU314">
        <v>10</v>
      </c>
      <c r="AV314">
        <v>10.199999999999999</v>
      </c>
      <c r="AW314">
        <v>28324</v>
      </c>
      <c r="AX314">
        <v>13.6</v>
      </c>
      <c r="AY314">
        <v>16.5</v>
      </c>
      <c r="AZ314">
        <v>19.899999999999999</v>
      </c>
      <c r="BA314">
        <v>13.7</v>
      </c>
      <c r="BB314">
        <v>9</v>
      </c>
      <c r="BC314">
        <v>50.1</v>
      </c>
      <c r="BD314">
        <v>9.3000000000000007</v>
      </c>
      <c r="BE314">
        <v>0.8</v>
      </c>
      <c r="BF314">
        <v>13.7</v>
      </c>
      <c r="BG314">
        <v>4.5999999999999996</v>
      </c>
      <c r="BH314">
        <v>2.6</v>
      </c>
      <c r="BI314">
        <v>0</v>
      </c>
    </row>
    <row r="315" spans="1:61" x14ac:dyDescent="0.2">
      <c r="A315">
        <v>437</v>
      </c>
      <c r="B315">
        <v>6013306003</v>
      </c>
      <c r="C315">
        <v>0.69212410000000002</v>
      </c>
      <c r="D315">
        <v>2.3449</v>
      </c>
      <c r="E315">
        <v>2.7456</v>
      </c>
      <c r="F315">
        <v>0.93149999999999999</v>
      </c>
      <c r="G315">
        <v>3.1518000000000002</v>
      </c>
      <c r="H315">
        <v>9.1737000000000002</v>
      </c>
      <c r="I315">
        <v>14.6</v>
      </c>
      <c r="J315">
        <v>13.6</v>
      </c>
      <c r="K315">
        <v>15.7</v>
      </c>
      <c r="L315">
        <v>4881</v>
      </c>
      <c r="M315">
        <v>38.005333159999999</v>
      </c>
      <c r="N315">
        <v>-121.7994412</v>
      </c>
      <c r="O315">
        <v>29.8648781876696</v>
      </c>
      <c r="P315">
        <v>4.0127210000000003E-2</v>
      </c>
      <c r="Q315">
        <v>7.8595845100000004</v>
      </c>
      <c r="R315">
        <v>12.64</v>
      </c>
      <c r="S315" s="1">
        <v>82.183381708446603</v>
      </c>
      <c r="T315">
        <v>9.8085180000000004E-3</v>
      </c>
      <c r="U315">
        <v>267.43532040000002</v>
      </c>
      <c r="V315">
        <v>498.35</v>
      </c>
      <c r="W315">
        <v>6.8</v>
      </c>
      <c r="X315">
        <v>36.5</v>
      </c>
      <c r="Y315">
        <v>0.11</v>
      </c>
      <c r="Z315">
        <v>8</v>
      </c>
      <c r="AA315">
        <v>0</v>
      </c>
      <c r="AB315">
        <v>33.154548550908999</v>
      </c>
      <c r="AC315">
        <v>5260</v>
      </c>
      <c r="AD315">
        <v>1850</v>
      </c>
      <c r="AE315">
        <v>1695</v>
      </c>
      <c r="AF315">
        <v>1244</v>
      </c>
      <c r="AG315">
        <v>178</v>
      </c>
      <c r="AH315">
        <v>20811</v>
      </c>
      <c r="AI315">
        <v>450</v>
      </c>
      <c r="AJ315">
        <v>641</v>
      </c>
      <c r="AK315">
        <v>1527</v>
      </c>
      <c r="AL315">
        <v>559</v>
      </c>
      <c r="AM315">
        <v>302</v>
      </c>
      <c r="AN315">
        <v>3244</v>
      </c>
      <c r="AO315">
        <v>259</v>
      </c>
      <c r="AP315">
        <v>130</v>
      </c>
      <c r="AQ315">
        <v>10</v>
      </c>
      <c r="AR315">
        <v>123</v>
      </c>
      <c r="AS315">
        <v>146</v>
      </c>
      <c r="AT315">
        <v>119</v>
      </c>
      <c r="AU315">
        <v>24.1</v>
      </c>
      <c r="AV315">
        <v>7</v>
      </c>
      <c r="AW315">
        <v>20811</v>
      </c>
      <c r="AX315">
        <v>14</v>
      </c>
      <c r="AY315">
        <v>12.2</v>
      </c>
      <c r="AZ315">
        <v>29</v>
      </c>
      <c r="BA315">
        <v>10.8</v>
      </c>
      <c r="BB315">
        <v>17.8</v>
      </c>
      <c r="BC315">
        <v>61.7</v>
      </c>
      <c r="BD315">
        <v>5.4</v>
      </c>
      <c r="BE315">
        <v>7</v>
      </c>
      <c r="BF315">
        <v>0.5</v>
      </c>
      <c r="BG315">
        <v>7.3</v>
      </c>
      <c r="BH315">
        <v>8.6</v>
      </c>
      <c r="BI315">
        <v>2.2999999999999998</v>
      </c>
    </row>
    <row r="316" spans="1:61" x14ac:dyDescent="0.2">
      <c r="A316">
        <v>438</v>
      </c>
      <c r="B316">
        <v>6013306004</v>
      </c>
      <c r="C316">
        <v>0.64318920000000002</v>
      </c>
      <c r="D316">
        <v>2.6017999999999999</v>
      </c>
      <c r="E316">
        <v>2.8340999999999998</v>
      </c>
      <c r="F316">
        <v>0.87680000000000002</v>
      </c>
      <c r="G316">
        <v>2.5528</v>
      </c>
      <c r="H316">
        <v>8.8655000000000008</v>
      </c>
      <c r="I316">
        <v>14</v>
      </c>
      <c r="J316">
        <v>13</v>
      </c>
      <c r="K316">
        <v>15</v>
      </c>
      <c r="L316">
        <v>3173</v>
      </c>
      <c r="M316">
        <v>38.008870790000003</v>
      </c>
      <c r="N316">
        <v>-121.78748109999999</v>
      </c>
      <c r="O316">
        <v>37.022481408288598</v>
      </c>
      <c r="P316">
        <v>4.2298794000000001E-2</v>
      </c>
      <c r="Q316">
        <v>7.8595845100000004</v>
      </c>
      <c r="R316">
        <v>12.64</v>
      </c>
      <c r="S316" s="1">
        <v>81.842504704546997</v>
      </c>
      <c r="T316">
        <v>0.99865116499999995</v>
      </c>
      <c r="U316">
        <v>241.49309070000001</v>
      </c>
      <c r="V316">
        <v>337.57</v>
      </c>
      <c r="W316">
        <v>17.5</v>
      </c>
      <c r="X316">
        <v>24.7</v>
      </c>
      <c r="Y316">
        <v>0.17499999999999999</v>
      </c>
      <c r="Z316">
        <v>8</v>
      </c>
      <c r="AA316">
        <v>0</v>
      </c>
      <c r="AB316">
        <v>37.172645878947698</v>
      </c>
      <c r="AC316">
        <v>3369</v>
      </c>
      <c r="AD316">
        <v>1282</v>
      </c>
      <c r="AE316">
        <v>1202</v>
      </c>
      <c r="AF316">
        <v>480</v>
      </c>
      <c r="AG316">
        <v>242</v>
      </c>
      <c r="AH316">
        <v>23239</v>
      </c>
      <c r="AI316">
        <v>375</v>
      </c>
      <c r="AJ316">
        <v>458</v>
      </c>
      <c r="AK316">
        <v>853</v>
      </c>
      <c r="AL316">
        <v>710</v>
      </c>
      <c r="AM316">
        <v>133</v>
      </c>
      <c r="AN316">
        <v>2143</v>
      </c>
      <c r="AO316">
        <v>133</v>
      </c>
      <c r="AP316">
        <v>215</v>
      </c>
      <c r="AQ316">
        <v>0</v>
      </c>
      <c r="AR316">
        <v>97</v>
      </c>
      <c r="AS316">
        <v>61</v>
      </c>
      <c r="AT316">
        <v>46</v>
      </c>
      <c r="AU316">
        <v>14.3</v>
      </c>
      <c r="AV316">
        <v>14.8</v>
      </c>
      <c r="AW316">
        <v>23239</v>
      </c>
      <c r="AX316">
        <v>16.3</v>
      </c>
      <c r="AY316">
        <v>13.6</v>
      </c>
      <c r="AZ316">
        <v>25.3</v>
      </c>
      <c r="BA316">
        <v>21.1</v>
      </c>
      <c r="BB316">
        <v>11.1</v>
      </c>
      <c r="BC316">
        <v>63.6</v>
      </c>
      <c r="BD316">
        <v>4.0999999999999996</v>
      </c>
      <c r="BE316">
        <v>16.8</v>
      </c>
      <c r="BF316">
        <v>0</v>
      </c>
      <c r="BG316">
        <v>8.1</v>
      </c>
      <c r="BH316">
        <v>5.0999999999999996</v>
      </c>
      <c r="BI316">
        <v>1.4</v>
      </c>
    </row>
    <row r="317" spans="1:61" x14ac:dyDescent="0.2">
      <c r="A317">
        <v>439</v>
      </c>
      <c r="B317">
        <v>6013307101</v>
      </c>
      <c r="C317">
        <v>0.83534129999999995</v>
      </c>
      <c r="D317">
        <v>1.9370000000000001</v>
      </c>
      <c r="E317">
        <v>2.8690000000000002</v>
      </c>
      <c r="F317">
        <v>0.74309999999999998</v>
      </c>
      <c r="G317">
        <v>2.0116000000000001</v>
      </c>
      <c r="H317">
        <v>7.5606999999999998</v>
      </c>
      <c r="I317">
        <v>13.5</v>
      </c>
      <c r="J317">
        <v>12.4</v>
      </c>
      <c r="K317">
        <v>14.5</v>
      </c>
      <c r="L317">
        <v>4166</v>
      </c>
      <c r="M317">
        <v>37.98657953</v>
      </c>
      <c r="N317">
        <v>-121.8155924</v>
      </c>
      <c r="O317">
        <v>11.032185682857101</v>
      </c>
      <c r="P317">
        <v>4.0127210000000003E-2</v>
      </c>
      <c r="Q317">
        <v>7.8595845100000004</v>
      </c>
      <c r="R317">
        <v>9.5114530380000009</v>
      </c>
      <c r="S317" s="1">
        <v>82.183381708446603</v>
      </c>
      <c r="T317">
        <v>0</v>
      </c>
      <c r="U317">
        <v>370.13627079999998</v>
      </c>
      <c r="V317">
        <v>383.49</v>
      </c>
      <c r="W317">
        <v>0</v>
      </c>
      <c r="X317">
        <v>1</v>
      </c>
      <c r="Y317">
        <v>0.1</v>
      </c>
      <c r="Z317">
        <v>0</v>
      </c>
      <c r="AA317">
        <v>0</v>
      </c>
      <c r="AB317">
        <v>16.838795947345002</v>
      </c>
      <c r="AC317">
        <v>4604</v>
      </c>
      <c r="AD317">
        <v>1550</v>
      </c>
      <c r="AE317">
        <v>1443</v>
      </c>
      <c r="AF317">
        <v>465</v>
      </c>
      <c r="AG317">
        <v>186</v>
      </c>
      <c r="AH317">
        <v>25827</v>
      </c>
      <c r="AI317">
        <v>299</v>
      </c>
      <c r="AJ317">
        <v>814</v>
      </c>
      <c r="AK317">
        <v>1103</v>
      </c>
      <c r="AL317">
        <v>922</v>
      </c>
      <c r="AM317">
        <v>140</v>
      </c>
      <c r="AN317">
        <v>2489</v>
      </c>
      <c r="AO317">
        <v>158</v>
      </c>
      <c r="AP317">
        <v>211</v>
      </c>
      <c r="AQ317">
        <v>0</v>
      </c>
      <c r="AR317">
        <v>56</v>
      </c>
      <c r="AS317">
        <v>95</v>
      </c>
      <c r="AT317">
        <v>9</v>
      </c>
      <c r="AU317">
        <v>10.199999999999999</v>
      </c>
      <c r="AV317">
        <v>9.3000000000000007</v>
      </c>
      <c r="AW317">
        <v>25827</v>
      </c>
      <c r="AX317">
        <v>10</v>
      </c>
      <c r="AY317">
        <v>17.7</v>
      </c>
      <c r="AZ317">
        <v>24</v>
      </c>
      <c r="BA317">
        <v>20</v>
      </c>
      <c r="BB317">
        <v>9.6999999999999993</v>
      </c>
      <c r="BC317">
        <v>54.1</v>
      </c>
      <c r="BD317">
        <v>3.6</v>
      </c>
      <c r="BE317">
        <v>13.6</v>
      </c>
      <c r="BF317">
        <v>0</v>
      </c>
      <c r="BG317">
        <v>3.9</v>
      </c>
      <c r="BH317">
        <v>6.6</v>
      </c>
      <c r="BI317">
        <v>0.2</v>
      </c>
    </row>
    <row r="318" spans="1:61" x14ac:dyDescent="0.2">
      <c r="A318">
        <v>440</v>
      </c>
      <c r="B318">
        <v>6013307102</v>
      </c>
      <c r="C318">
        <v>0.61897979999999997</v>
      </c>
      <c r="D318">
        <v>3.0689000000000002</v>
      </c>
      <c r="E318">
        <v>3.0194999999999999</v>
      </c>
      <c r="F318">
        <v>1.4306000000000001</v>
      </c>
      <c r="G318">
        <v>1.7171000000000001</v>
      </c>
      <c r="H318">
        <v>9.2361000000000004</v>
      </c>
      <c r="I318">
        <v>19.2</v>
      </c>
      <c r="J318">
        <v>17.899999999999999</v>
      </c>
      <c r="K318">
        <v>20.5</v>
      </c>
      <c r="L318">
        <v>5038</v>
      </c>
      <c r="M318">
        <v>38.000473939999999</v>
      </c>
      <c r="N318">
        <v>-121.81557050000001</v>
      </c>
      <c r="O318">
        <v>34.116991612521502</v>
      </c>
      <c r="P318">
        <v>4.0127210000000003E-2</v>
      </c>
      <c r="Q318">
        <v>7.8595845100000004</v>
      </c>
      <c r="R318">
        <v>17.19168054</v>
      </c>
      <c r="S318" s="1">
        <v>81.9433684175834</v>
      </c>
      <c r="T318">
        <v>0</v>
      </c>
      <c r="U318">
        <v>347.07039509999998</v>
      </c>
      <c r="V318">
        <v>957.87</v>
      </c>
      <c r="W318">
        <v>0</v>
      </c>
      <c r="X318">
        <v>19.850000000000001</v>
      </c>
      <c r="Y318">
        <v>0.05</v>
      </c>
      <c r="Z318">
        <v>14</v>
      </c>
      <c r="AA318">
        <v>0</v>
      </c>
      <c r="AB318">
        <v>32.929138846338702</v>
      </c>
      <c r="AC318">
        <v>5328</v>
      </c>
      <c r="AD318">
        <v>1834</v>
      </c>
      <c r="AE318">
        <v>1688</v>
      </c>
      <c r="AF318">
        <v>1283</v>
      </c>
      <c r="AG318">
        <v>242</v>
      </c>
      <c r="AH318">
        <v>16408</v>
      </c>
      <c r="AI318">
        <v>1100</v>
      </c>
      <c r="AJ318">
        <v>588</v>
      </c>
      <c r="AK318">
        <v>1706</v>
      </c>
      <c r="AL318">
        <v>728</v>
      </c>
      <c r="AM318">
        <v>337</v>
      </c>
      <c r="AN318">
        <v>4091</v>
      </c>
      <c r="AO318">
        <v>810</v>
      </c>
      <c r="AP318">
        <v>283</v>
      </c>
      <c r="AQ318">
        <v>0</v>
      </c>
      <c r="AR318">
        <v>109</v>
      </c>
      <c r="AS318">
        <v>93</v>
      </c>
      <c r="AT318">
        <v>0</v>
      </c>
      <c r="AU318">
        <v>24.1</v>
      </c>
      <c r="AV318">
        <v>10</v>
      </c>
      <c r="AW318">
        <v>16408</v>
      </c>
      <c r="AX318">
        <v>34.5</v>
      </c>
      <c r="AY318">
        <v>11</v>
      </c>
      <c r="AZ318">
        <v>32</v>
      </c>
      <c r="BA318">
        <v>13.7</v>
      </c>
      <c r="BB318">
        <v>20</v>
      </c>
      <c r="BC318">
        <v>76.8</v>
      </c>
      <c r="BD318">
        <v>16.600000000000001</v>
      </c>
      <c r="BE318">
        <v>15.4</v>
      </c>
      <c r="BF318">
        <v>0</v>
      </c>
      <c r="BG318">
        <v>6.5</v>
      </c>
      <c r="BH318">
        <v>5.5</v>
      </c>
      <c r="BI318">
        <v>0</v>
      </c>
    </row>
    <row r="319" spans="1:61" x14ac:dyDescent="0.2">
      <c r="A319">
        <v>441</v>
      </c>
      <c r="B319">
        <v>6013307201</v>
      </c>
      <c r="C319">
        <v>0.59933760000000003</v>
      </c>
      <c r="D319">
        <v>2.4565999999999999</v>
      </c>
      <c r="E319">
        <v>2.8344999999999998</v>
      </c>
      <c r="F319">
        <v>1.0878000000000001</v>
      </c>
      <c r="G319">
        <v>3.8849</v>
      </c>
      <c r="H319">
        <v>10.2637</v>
      </c>
      <c r="I319">
        <v>15.1</v>
      </c>
      <c r="J319">
        <v>14.1</v>
      </c>
      <c r="K319">
        <v>16.2</v>
      </c>
      <c r="L319">
        <v>3467</v>
      </c>
      <c r="M319">
        <v>38.002614610000002</v>
      </c>
      <c r="N319">
        <v>-121.84855159999999</v>
      </c>
      <c r="O319">
        <v>33.851176694516496</v>
      </c>
      <c r="P319">
        <v>4.0127210000000003E-2</v>
      </c>
      <c r="Q319">
        <v>7.8595845100000004</v>
      </c>
      <c r="R319">
        <v>18.579999999999998</v>
      </c>
      <c r="S319" s="1">
        <v>98.459006535796306</v>
      </c>
      <c r="T319">
        <v>0</v>
      </c>
      <c r="U319">
        <v>704.01200010000002</v>
      </c>
      <c r="V319">
        <v>935.88</v>
      </c>
      <c r="W319">
        <v>9.1</v>
      </c>
      <c r="X319">
        <v>18.8</v>
      </c>
      <c r="Y319">
        <v>3.5000000000000003E-2</v>
      </c>
      <c r="Z319">
        <v>0</v>
      </c>
      <c r="AA319">
        <v>1.3</v>
      </c>
      <c r="AB319">
        <v>34.076825708849903</v>
      </c>
      <c r="AC319">
        <v>3370</v>
      </c>
      <c r="AD319">
        <v>1189</v>
      </c>
      <c r="AE319">
        <v>1114</v>
      </c>
      <c r="AF319">
        <v>607</v>
      </c>
      <c r="AG319">
        <v>97</v>
      </c>
      <c r="AH319">
        <v>18027</v>
      </c>
      <c r="AI319">
        <v>439</v>
      </c>
      <c r="AJ319">
        <v>391</v>
      </c>
      <c r="AK319">
        <v>855</v>
      </c>
      <c r="AL319">
        <v>517</v>
      </c>
      <c r="AM319">
        <v>207</v>
      </c>
      <c r="AN319">
        <v>2315</v>
      </c>
      <c r="AO319">
        <v>232</v>
      </c>
      <c r="AP319">
        <v>138</v>
      </c>
      <c r="AQ319">
        <v>102</v>
      </c>
      <c r="AR319">
        <v>117</v>
      </c>
      <c r="AS319">
        <v>224</v>
      </c>
      <c r="AT319">
        <v>74</v>
      </c>
      <c r="AU319">
        <v>18.3</v>
      </c>
      <c r="AV319">
        <v>7.1</v>
      </c>
      <c r="AW319">
        <v>18027</v>
      </c>
      <c r="AX319">
        <v>21.2</v>
      </c>
      <c r="AY319">
        <v>11.6</v>
      </c>
      <c r="AZ319">
        <v>25.4</v>
      </c>
      <c r="BA319">
        <v>15.3</v>
      </c>
      <c r="BB319">
        <v>18.600000000000001</v>
      </c>
      <c r="BC319">
        <v>68.7</v>
      </c>
      <c r="BD319">
        <v>7.3</v>
      </c>
      <c r="BE319">
        <v>11.6</v>
      </c>
      <c r="BF319">
        <v>8.6</v>
      </c>
      <c r="BG319">
        <v>10.5</v>
      </c>
      <c r="BH319">
        <v>20.100000000000001</v>
      </c>
      <c r="BI319">
        <v>2.2000000000000002</v>
      </c>
    </row>
    <row r="320" spans="1:61" x14ac:dyDescent="0.2">
      <c r="A320">
        <v>442</v>
      </c>
      <c r="B320">
        <v>6013307202</v>
      </c>
      <c r="C320">
        <v>0.2717869</v>
      </c>
      <c r="D320">
        <v>3.5394000000000001</v>
      </c>
      <c r="E320">
        <v>2.8622000000000001</v>
      </c>
      <c r="F320">
        <v>1.3302</v>
      </c>
      <c r="G320">
        <v>2.3580000000000001</v>
      </c>
      <c r="H320">
        <v>10.0899</v>
      </c>
      <c r="I320">
        <v>17.399999999999999</v>
      </c>
      <c r="J320">
        <v>16.100000000000001</v>
      </c>
      <c r="K320">
        <v>18.7</v>
      </c>
      <c r="L320">
        <v>3933</v>
      </c>
      <c r="M320">
        <v>38.00370187</v>
      </c>
      <c r="N320">
        <v>-121.8278002</v>
      </c>
      <c r="O320">
        <v>35.157540157896797</v>
      </c>
      <c r="P320">
        <v>4.0127210000000003E-2</v>
      </c>
      <c r="Q320">
        <v>7.8595845100000004</v>
      </c>
      <c r="R320">
        <v>18.579999999999998</v>
      </c>
      <c r="S320" s="1">
        <v>81.968581228639593</v>
      </c>
      <c r="T320">
        <v>0</v>
      </c>
      <c r="U320">
        <v>444.32360929999999</v>
      </c>
      <c r="V320">
        <v>1154.8</v>
      </c>
      <c r="W320">
        <v>0</v>
      </c>
      <c r="X320">
        <v>4</v>
      </c>
      <c r="Y320">
        <v>3.5000000000000003E-2</v>
      </c>
      <c r="Z320">
        <v>14</v>
      </c>
      <c r="AA320">
        <v>0</v>
      </c>
      <c r="AB320">
        <v>31.198159850810999</v>
      </c>
      <c r="AC320">
        <v>4369</v>
      </c>
      <c r="AD320">
        <v>1636</v>
      </c>
      <c r="AE320">
        <v>1489</v>
      </c>
      <c r="AF320">
        <v>1574</v>
      </c>
      <c r="AG320">
        <v>368</v>
      </c>
      <c r="AH320">
        <v>13139</v>
      </c>
      <c r="AI320">
        <v>581</v>
      </c>
      <c r="AJ320">
        <v>191</v>
      </c>
      <c r="AK320">
        <v>1491</v>
      </c>
      <c r="AL320">
        <v>704</v>
      </c>
      <c r="AM320">
        <v>468</v>
      </c>
      <c r="AN320">
        <v>3673</v>
      </c>
      <c r="AO320">
        <v>351</v>
      </c>
      <c r="AP320">
        <v>328</v>
      </c>
      <c r="AQ320">
        <v>0</v>
      </c>
      <c r="AR320">
        <v>212</v>
      </c>
      <c r="AS320">
        <v>221</v>
      </c>
      <c r="AT320">
        <v>0</v>
      </c>
      <c r="AU320">
        <v>36.299999999999997</v>
      </c>
      <c r="AV320">
        <v>20.7</v>
      </c>
      <c r="AW320">
        <v>13139</v>
      </c>
      <c r="AX320">
        <v>25.7</v>
      </c>
      <c r="AY320">
        <v>4.4000000000000004</v>
      </c>
      <c r="AZ320">
        <v>34.1</v>
      </c>
      <c r="BA320">
        <v>16.100000000000001</v>
      </c>
      <c r="BB320">
        <v>31.4</v>
      </c>
      <c r="BC320">
        <v>84.1</v>
      </c>
      <c r="BD320">
        <v>9.1999999999999993</v>
      </c>
      <c r="BE320">
        <v>20</v>
      </c>
      <c r="BF320">
        <v>0</v>
      </c>
      <c r="BG320">
        <v>14.2</v>
      </c>
      <c r="BH320">
        <v>14.8</v>
      </c>
      <c r="BI320">
        <v>0</v>
      </c>
    </row>
    <row r="321" spans="1:61" x14ac:dyDescent="0.2">
      <c r="A321">
        <v>443</v>
      </c>
      <c r="B321">
        <v>6013307204</v>
      </c>
      <c r="C321">
        <v>0.57915179999999999</v>
      </c>
      <c r="D321">
        <v>1.9561999999999999</v>
      </c>
      <c r="E321">
        <v>2.5003000000000002</v>
      </c>
      <c r="F321">
        <v>0.78610000000000002</v>
      </c>
      <c r="G321">
        <v>1.6744000000000001</v>
      </c>
      <c r="H321">
        <v>6.9169999999999998</v>
      </c>
      <c r="I321">
        <v>13.8</v>
      </c>
      <c r="J321">
        <v>12.9</v>
      </c>
      <c r="K321">
        <v>14.8</v>
      </c>
      <c r="L321">
        <v>4300</v>
      </c>
      <c r="M321">
        <v>37.994684759999998</v>
      </c>
      <c r="N321">
        <v>-121.83087070000001</v>
      </c>
      <c r="O321">
        <v>23.1144033666436</v>
      </c>
      <c r="P321">
        <v>4.0127210000000003E-2</v>
      </c>
      <c r="Q321">
        <v>7.8595845100000004</v>
      </c>
      <c r="R321">
        <v>18.579999999999998</v>
      </c>
      <c r="S321" s="1">
        <v>82.183381708446603</v>
      </c>
      <c r="T321">
        <v>0</v>
      </c>
      <c r="U321">
        <v>453.53984580000002</v>
      </c>
      <c r="V321">
        <v>705.43</v>
      </c>
      <c r="W321">
        <v>3</v>
      </c>
      <c r="X321">
        <v>5</v>
      </c>
      <c r="Y321">
        <v>0</v>
      </c>
      <c r="Z321">
        <v>0</v>
      </c>
      <c r="AA321">
        <v>1</v>
      </c>
      <c r="AB321">
        <v>26.2374427368309</v>
      </c>
      <c r="AC321">
        <v>3960</v>
      </c>
      <c r="AD321">
        <v>1378</v>
      </c>
      <c r="AE321">
        <v>1239</v>
      </c>
      <c r="AF321">
        <v>772</v>
      </c>
      <c r="AG321">
        <v>106</v>
      </c>
      <c r="AH321">
        <v>23279</v>
      </c>
      <c r="AI321">
        <v>226</v>
      </c>
      <c r="AJ321">
        <v>522</v>
      </c>
      <c r="AK321">
        <v>1044</v>
      </c>
      <c r="AL321">
        <v>647</v>
      </c>
      <c r="AM321">
        <v>78</v>
      </c>
      <c r="AN321">
        <v>2508</v>
      </c>
      <c r="AO321">
        <v>109</v>
      </c>
      <c r="AP321">
        <v>11</v>
      </c>
      <c r="AQ321">
        <v>0</v>
      </c>
      <c r="AR321">
        <v>48</v>
      </c>
      <c r="AS321">
        <v>69</v>
      </c>
      <c r="AT321">
        <v>16</v>
      </c>
      <c r="AU321">
        <v>19.7</v>
      </c>
      <c r="AV321">
        <v>6.2</v>
      </c>
      <c r="AW321">
        <v>23279</v>
      </c>
      <c r="AX321">
        <v>8.9</v>
      </c>
      <c r="AY321">
        <v>13.2</v>
      </c>
      <c r="AZ321">
        <v>26.4</v>
      </c>
      <c r="BA321">
        <v>16.399999999999999</v>
      </c>
      <c r="BB321">
        <v>6.3</v>
      </c>
      <c r="BC321">
        <v>63.3</v>
      </c>
      <c r="BD321">
        <v>2.9</v>
      </c>
      <c r="BE321">
        <v>0.8</v>
      </c>
      <c r="BF321">
        <v>0</v>
      </c>
      <c r="BG321">
        <v>3.9</v>
      </c>
      <c r="BH321">
        <v>5.6</v>
      </c>
      <c r="BI321">
        <v>0.4</v>
      </c>
    </row>
    <row r="322" spans="1:61" x14ac:dyDescent="0.2">
      <c r="A322">
        <v>444</v>
      </c>
      <c r="B322">
        <v>6013307205</v>
      </c>
      <c r="C322">
        <v>1.1900876</v>
      </c>
      <c r="D322">
        <v>2.1604000000000001</v>
      </c>
      <c r="E322">
        <v>2.7286000000000001</v>
      </c>
      <c r="F322">
        <v>1.0951</v>
      </c>
      <c r="G322">
        <v>3.3031000000000001</v>
      </c>
      <c r="H322">
        <v>9.2873000000000001</v>
      </c>
      <c r="I322">
        <v>13</v>
      </c>
      <c r="J322">
        <v>12</v>
      </c>
      <c r="K322">
        <v>14</v>
      </c>
      <c r="L322">
        <v>6595</v>
      </c>
      <c r="M322">
        <v>37.991065329999998</v>
      </c>
      <c r="N322">
        <v>-121.83675820000001</v>
      </c>
      <c r="O322">
        <v>30.808091219698898</v>
      </c>
      <c r="P322">
        <v>4.0127210000000003E-2</v>
      </c>
      <c r="Q322">
        <v>7.8595845100000004</v>
      </c>
      <c r="R322">
        <v>13.2483377</v>
      </c>
      <c r="S322" s="1">
        <v>82.006747765730296</v>
      </c>
      <c r="T322">
        <v>0</v>
      </c>
      <c r="U322">
        <v>494.81490589999999</v>
      </c>
      <c r="V322">
        <v>594.19000000000005</v>
      </c>
      <c r="W322">
        <v>16.5</v>
      </c>
      <c r="X322">
        <v>14.5</v>
      </c>
      <c r="Y322">
        <v>0.01</v>
      </c>
      <c r="Z322">
        <v>0</v>
      </c>
      <c r="AA322">
        <v>11</v>
      </c>
      <c r="AB322">
        <v>33.174182194071399</v>
      </c>
      <c r="AC322">
        <v>6913</v>
      </c>
      <c r="AD322">
        <v>2738</v>
      </c>
      <c r="AE322">
        <v>2493</v>
      </c>
      <c r="AF322">
        <v>1308</v>
      </c>
      <c r="AG322">
        <v>157</v>
      </c>
      <c r="AH322">
        <v>21052</v>
      </c>
      <c r="AI322">
        <v>941</v>
      </c>
      <c r="AJ322">
        <v>802</v>
      </c>
      <c r="AK322">
        <v>1658</v>
      </c>
      <c r="AL322">
        <v>1201</v>
      </c>
      <c r="AM322">
        <v>376</v>
      </c>
      <c r="AN322">
        <v>5126</v>
      </c>
      <c r="AO322">
        <v>401</v>
      </c>
      <c r="AP322">
        <v>686</v>
      </c>
      <c r="AQ322">
        <v>164</v>
      </c>
      <c r="AR322">
        <v>114</v>
      </c>
      <c r="AS322">
        <v>237</v>
      </c>
      <c r="AT322">
        <v>26</v>
      </c>
      <c r="AU322">
        <v>19.2</v>
      </c>
      <c r="AV322">
        <v>5</v>
      </c>
      <c r="AW322">
        <v>21052</v>
      </c>
      <c r="AX322">
        <v>20.5</v>
      </c>
      <c r="AY322">
        <v>11.6</v>
      </c>
      <c r="AZ322">
        <v>24</v>
      </c>
      <c r="BA322">
        <v>17.399999999999999</v>
      </c>
      <c r="BB322">
        <v>15.1</v>
      </c>
      <c r="BC322">
        <v>74.2</v>
      </c>
      <c r="BD322">
        <v>6.2</v>
      </c>
      <c r="BE322">
        <v>25.1</v>
      </c>
      <c r="BF322">
        <v>6</v>
      </c>
      <c r="BG322">
        <v>4.5999999999999996</v>
      </c>
      <c r="BH322">
        <v>9.5</v>
      </c>
      <c r="BI322">
        <v>0.4</v>
      </c>
    </row>
    <row r="323" spans="1:61" x14ac:dyDescent="0.2">
      <c r="A323">
        <v>445</v>
      </c>
      <c r="B323">
        <v>6013308001</v>
      </c>
      <c r="C323">
        <v>1.4192631</v>
      </c>
      <c r="D323">
        <v>2.4742000000000002</v>
      </c>
      <c r="E323">
        <v>2.5017999999999998</v>
      </c>
      <c r="F323">
        <v>0.74770000000000003</v>
      </c>
      <c r="G323">
        <v>1.4137999999999999</v>
      </c>
      <c r="H323">
        <v>7.1375000000000002</v>
      </c>
      <c r="I323">
        <v>14.5</v>
      </c>
      <c r="J323">
        <v>13.4</v>
      </c>
      <c r="K323">
        <v>15.7</v>
      </c>
      <c r="L323">
        <v>7229</v>
      </c>
      <c r="M323">
        <v>37.991924490000002</v>
      </c>
      <c r="N323">
        <v>-121.79642250000001</v>
      </c>
      <c r="O323">
        <v>31.431584686449298</v>
      </c>
      <c r="P323">
        <v>4.0127210000000003E-2</v>
      </c>
      <c r="Q323">
        <v>7.8595845100000004</v>
      </c>
      <c r="R323">
        <v>11.69741984</v>
      </c>
      <c r="S323" s="1">
        <v>82.183381708446603</v>
      </c>
      <c r="T323">
        <v>4.5315420000000004E-3</v>
      </c>
      <c r="U323">
        <v>285.05545599999999</v>
      </c>
      <c r="V323">
        <v>992.92</v>
      </c>
      <c r="W323">
        <v>0</v>
      </c>
      <c r="X323">
        <v>16.5</v>
      </c>
      <c r="Y323">
        <v>0.22500000000000001</v>
      </c>
      <c r="Z323">
        <v>8</v>
      </c>
      <c r="AA323">
        <v>0</v>
      </c>
      <c r="AB323">
        <v>32.522401964545601</v>
      </c>
      <c r="AC323">
        <v>6876</v>
      </c>
      <c r="AD323">
        <v>2535</v>
      </c>
      <c r="AE323">
        <v>2431</v>
      </c>
      <c r="AF323">
        <v>1114</v>
      </c>
      <c r="AG323">
        <v>453</v>
      </c>
      <c r="AH323">
        <v>27314</v>
      </c>
      <c r="AI323">
        <v>661</v>
      </c>
      <c r="AJ323">
        <v>1096</v>
      </c>
      <c r="AK323">
        <v>1199</v>
      </c>
      <c r="AL323">
        <v>1217</v>
      </c>
      <c r="AM323">
        <v>284</v>
      </c>
      <c r="AN323">
        <v>3018</v>
      </c>
      <c r="AO323">
        <v>365</v>
      </c>
      <c r="AP323">
        <v>125</v>
      </c>
      <c r="AQ323">
        <v>0</v>
      </c>
      <c r="AR323">
        <v>17</v>
      </c>
      <c r="AS323">
        <v>159</v>
      </c>
      <c r="AT323">
        <v>6</v>
      </c>
      <c r="AU323">
        <v>16.3</v>
      </c>
      <c r="AV323">
        <v>13.9</v>
      </c>
      <c r="AW323">
        <v>27314</v>
      </c>
      <c r="AX323">
        <v>13.9</v>
      </c>
      <c r="AY323">
        <v>15.9</v>
      </c>
      <c r="AZ323">
        <v>17.399999999999999</v>
      </c>
      <c r="BA323">
        <v>17.7</v>
      </c>
      <c r="BB323">
        <v>11.7</v>
      </c>
      <c r="BC323">
        <v>43.9</v>
      </c>
      <c r="BD323">
        <v>5.4</v>
      </c>
      <c r="BE323">
        <v>4.9000000000000004</v>
      </c>
      <c r="BF323">
        <v>0</v>
      </c>
      <c r="BG323">
        <v>0.7</v>
      </c>
      <c r="BH323">
        <v>6.5</v>
      </c>
      <c r="BI323">
        <v>0.1</v>
      </c>
    </row>
    <row r="324" spans="1:61" x14ac:dyDescent="0.2">
      <c r="A324">
        <v>446</v>
      </c>
      <c r="B324">
        <v>6013308002</v>
      </c>
      <c r="C324">
        <v>1.5206630999999999</v>
      </c>
      <c r="D324">
        <v>1.2291000000000001</v>
      </c>
      <c r="E324">
        <v>1.9899</v>
      </c>
      <c r="F324">
        <v>0.87380000000000002</v>
      </c>
      <c r="G324">
        <v>0.87829999999999997</v>
      </c>
      <c r="H324">
        <v>4.9710999999999999</v>
      </c>
      <c r="I324">
        <v>9.8000000000000007</v>
      </c>
      <c r="J324">
        <v>9</v>
      </c>
      <c r="K324">
        <v>10.6</v>
      </c>
      <c r="L324">
        <v>4194</v>
      </c>
      <c r="M324">
        <v>37.988673429999999</v>
      </c>
      <c r="N324">
        <v>-121.7665356</v>
      </c>
      <c r="O324">
        <v>20.806440243723699</v>
      </c>
      <c r="P324">
        <v>4.2298794000000001E-2</v>
      </c>
      <c r="Q324">
        <v>7.8595845100000004</v>
      </c>
      <c r="R324">
        <v>17.94171339</v>
      </c>
      <c r="S324" s="1">
        <v>160.02115421769301</v>
      </c>
      <c r="T324">
        <v>1.2033842379999999</v>
      </c>
      <c r="U324">
        <v>223.76859820000001</v>
      </c>
      <c r="V324">
        <v>709.39</v>
      </c>
      <c r="W324">
        <v>0</v>
      </c>
      <c r="X324">
        <v>17.5</v>
      </c>
      <c r="Y324">
        <v>0.1</v>
      </c>
      <c r="Z324">
        <v>8</v>
      </c>
      <c r="AA324">
        <v>0</v>
      </c>
      <c r="AB324">
        <v>35.603637460829198</v>
      </c>
      <c r="AC324">
        <v>4430</v>
      </c>
      <c r="AD324">
        <v>1489</v>
      </c>
      <c r="AE324">
        <v>1397</v>
      </c>
      <c r="AF324">
        <v>210</v>
      </c>
      <c r="AG324">
        <v>181</v>
      </c>
      <c r="AH324">
        <v>33148</v>
      </c>
      <c r="AI324">
        <v>193</v>
      </c>
      <c r="AJ324">
        <v>477</v>
      </c>
      <c r="AK324">
        <v>966</v>
      </c>
      <c r="AL324">
        <v>643</v>
      </c>
      <c r="AM324">
        <v>84</v>
      </c>
      <c r="AN324">
        <v>3021</v>
      </c>
      <c r="AO324">
        <v>146</v>
      </c>
      <c r="AP324">
        <v>0</v>
      </c>
      <c r="AQ324">
        <v>0</v>
      </c>
      <c r="AR324">
        <v>39</v>
      </c>
      <c r="AS324">
        <v>15</v>
      </c>
      <c r="AT324">
        <v>13</v>
      </c>
      <c r="AU324">
        <v>4.8</v>
      </c>
      <c r="AV324">
        <v>7.7</v>
      </c>
      <c r="AW324">
        <v>33148</v>
      </c>
      <c r="AX324">
        <v>6.5</v>
      </c>
      <c r="AY324">
        <v>10.8</v>
      </c>
      <c r="AZ324">
        <v>21.8</v>
      </c>
      <c r="BA324">
        <v>14.5</v>
      </c>
      <c r="BB324">
        <v>6</v>
      </c>
      <c r="BC324">
        <v>68.2</v>
      </c>
      <c r="BD324">
        <v>3.4</v>
      </c>
      <c r="BE324">
        <v>0</v>
      </c>
      <c r="BF324">
        <v>0</v>
      </c>
      <c r="BG324">
        <v>2.8</v>
      </c>
      <c r="BH324">
        <v>1.1000000000000001</v>
      </c>
      <c r="BI324">
        <v>0.3</v>
      </c>
    </row>
    <row r="325" spans="1:61" x14ac:dyDescent="0.2">
      <c r="A325">
        <v>453</v>
      </c>
      <c r="B325">
        <v>6013313103</v>
      </c>
      <c r="C325">
        <v>5.4046778</v>
      </c>
      <c r="D325">
        <v>1.8551</v>
      </c>
      <c r="E325">
        <v>2.1972999999999998</v>
      </c>
      <c r="F325">
        <v>1.0740000000000001</v>
      </c>
      <c r="G325">
        <v>1.9206000000000001</v>
      </c>
      <c r="H325">
        <v>7.0469999999999997</v>
      </c>
      <c r="I325">
        <v>9.3000000000000007</v>
      </c>
      <c r="J325">
        <v>8.5</v>
      </c>
      <c r="K325">
        <v>10.1</v>
      </c>
      <c r="L325">
        <v>498</v>
      </c>
      <c r="M325">
        <v>37.987204159999997</v>
      </c>
      <c r="N325">
        <v>-121.85663289999999</v>
      </c>
      <c r="O325">
        <v>25.8149741980931</v>
      </c>
      <c r="P325">
        <v>3.7784753999999997E-2</v>
      </c>
      <c r="Q325">
        <v>7.8595845100000004</v>
      </c>
      <c r="R325">
        <v>11.28555776</v>
      </c>
      <c r="S325" s="1">
        <v>232.679525043833</v>
      </c>
      <c r="T325">
        <v>0</v>
      </c>
      <c r="U325">
        <v>668.94581249999999</v>
      </c>
      <c r="V325">
        <v>406.05</v>
      </c>
      <c r="W325">
        <v>10.75</v>
      </c>
      <c r="X325">
        <v>38.75</v>
      </c>
      <c r="Y325">
        <v>0</v>
      </c>
      <c r="Z325">
        <v>3</v>
      </c>
      <c r="AA325">
        <v>9</v>
      </c>
      <c r="AB325">
        <v>35.101439344903604</v>
      </c>
      <c r="AC325">
        <v>8228</v>
      </c>
      <c r="AD325">
        <v>2721</v>
      </c>
      <c r="AE325">
        <v>2640</v>
      </c>
      <c r="AF325">
        <v>1044</v>
      </c>
      <c r="AG325">
        <v>342</v>
      </c>
      <c r="AH325">
        <v>31701</v>
      </c>
      <c r="AI325">
        <v>744</v>
      </c>
      <c r="AJ325">
        <v>959</v>
      </c>
      <c r="AK325">
        <v>1826</v>
      </c>
      <c r="AL325">
        <v>1297</v>
      </c>
      <c r="AM325">
        <v>185</v>
      </c>
      <c r="AN325">
        <v>5982</v>
      </c>
      <c r="AO325">
        <v>471</v>
      </c>
      <c r="AP325">
        <v>367</v>
      </c>
      <c r="AQ325">
        <v>0</v>
      </c>
      <c r="AR325">
        <v>124</v>
      </c>
      <c r="AS325">
        <v>70</v>
      </c>
      <c r="AT325">
        <v>41</v>
      </c>
      <c r="AU325">
        <v>12.7</v>
      </c>
      <c r="AV325">
        <v>7.8</v>
      </c>
      <c r="AW325">
        <v>31701</v>
      </c>
      <c r="AX325">
        <v>13.5</v>
      </c>
      <c r="AY325">
        <v>11.7</v>
      </c>
      <c r="AZ325">
        <v>22.2</v>
      </c>
      <c r="BA325">
        <v>15.8</v>
      </c>
      <c r="BB325">
        <v>7</v>
      </c>
      <c r="BC325">
        <v>72.7</v>
      </c>
      <c r="BD325">
        <v>6.1</v>
      </c>
      <c r="BE325">
        <v>13.5</v>
      </c>
      <c r="BF325">
        <v>0</v>
      </c>
      <c r="BG325">
        <v>4.7</v>
      </c>
      <c r="BH325">
        <v>2.7</v>
      </c>
      <c r="BI325">
        <v>0.5</v>
      </c>
    </row>
    <row r="326" spans="1:61" x14ac:dyDescent="0.2">
      <c r="A326">
        <v>455</v>
      </c>
      <c r="B326">
        <v>6013313204</v>
      </c>
      <c r="C326">
        <v>6.5706312999999996</v>
      </c>
      <c r="D326">
        <v>2.5173000000000001</v>
      </c>
      <c r="E326">
        <v>2.5748000000000002</v>
      </c>
      <c r="F326">
        <v>1.3515999999999999</v>
      </c>
      <c r="G326">
        <v>2.2932000000000001</v>
      </c>
      <c r="H326">
        <v>8.7369000000000003</v>
      </c>
      <c r="I326">
        <v>14</v>
      </c>
      <c r="J326">
        <v>12.3</v>
      </c>
      <c r="K326">
        <v>15.8</v>
      </c>
      <c r="L326">
        <v>393</v>
      </c>
      <c r="M326">
        <v>37.964083430000002</v>
      </c>
      <c r="N326">
        <v>-121.9397256</v>
      </c>
      <c r="O326">
        <v>31.3013195430878</v>
      </c>
      <c r="P326">
        <v>3.7784753999999997E-2</v>
      </c>
      <c r="Q326">
        <v>7.8595845100000004</v>
      </c>
      <c r="R326">
        <v>9.3480750799999992</v>
      </c>
      <c r="S326" s="1">
        <v>148.36729210645399</v>
      </c>
      <c r="T326">
        <v>0</v>
      </c>
      <c r="U326">
        <v>934.69862980000005</v>
      </c>
      <c r="V326">
        <v>406.4</v>
      </c>
      <c r="W326">
        <v>14</v>
      </c>
      <c r="X326">
        <v>34.75</v>
      </c>
      <c r="Y326">
        <v>0</v>
      </c>
      <c r="Z326">
        <v>4</v>
      </c>
      <c r="AA326">
        <v>7</v>
      </c>
      <c r="AB326">
        <v>34.413540153140097</v>
      </c>
      <c r="AC326">
        <v>5189</v>
      </c>
      <c r="AD326">
        <v>1790</v>
      </c>
      <c r="AE326">
        <v>1708</v>
      </c>
      <c r="AF326">
        <v>787</v>
      </c>
      <c r="AG326">
        <v>274</v>
      </c>
      <c r="AH326">
        <v>26141</v>
      </c>
      <c r="AI326">
        <v>857</v>
      </c>
      <c r="AJ326">
        <v>663</v>
      </c>
      <c r="AK326">
        <v>1310</v>
      </c>
      <c r="AL326">
        <v>565</v>
      </c>
      <c r="AM326">
        <v>278</v>
      </c>
      <c r="AN326">
        <v>3864</v>
      </c>
      <c r="AO326">
        <v>677</v>
      </c>
      <c r="AP326">
        <v>121</v>
      </c>
      <c r="AQ326">
        <v>0</v>
      </c>
      <c r="AR326">
        <v>156</v>
      </c>
      <c r="AS326">
        <v>120</v>
      </c>
      <c r="AT326">
        <v>26</v>
      </c>
      <c r="AU326">
        <v>15.2</v>
      </c>
      <c r="AV326">
        <v>10.6</v>
      </c>
      <c r="AW326">
        <v>26141</v>
      </c>
      <c r="AX326">
        <v>25</v>
      </c>
      <c r="AY326">
        <v>12.8</v>
      </c>
      <c r="AZ326">
        <v>25.2</v>
      </c>
      <c r="BA326">
        <v>10.9</v>
      </c>
      <c r="BB326">
        <v>16.3</v>
      </c>
      <c r="BC326">
        <v>74.5</v>
      </c>
      <c r="BD326">
        <v>14.1</v>
      </c>
      <c r="BE326">
        <v>6.8</v>
      </c>
      <c r="BF326">
        <v>0</v>
      </c>
      <c r="BG326">
        <v>9.1</v>
      </c>
      <c r="BH326">
        <v>7</v>
      </c>
      <c r="BI326">
        <v>0.5</v>
      </c>
    </row>
    <row r="327" spans="1:61" x14ac:dyDescent="0.2">
      <c r="A327">
        <v>462</v>
      </c>
      <c r="B327">
        <v>6013315000</v>
      </c>
      <c r="C327">
        <v>15.586972899999999</v>
      </c>
      <c r="D327">
        <v>1.8957999999999999</v>
      </c>
      <c r="E327">
        <v>1.4851000000000001</v>
      </c>
      <c r="F327">
        <v>0.6784</v>
      </c>
      <c r="G327">
        <v>1.4079999999999999</v>
      </c>
      <c r="H327">
        <v>5.4672999999999998</v>
      </c>
      <c r="I327">
        <v>11.5</v>
      </c>
      <c r="J327">
        <v>10.1</v>
      </c>
      <c r="K327">
        <v>13.2</v>
      </c>
      <c r="L327">
        <v>117</v>
      </c>
      <c r="M327">
        <v>38.012944670000003</v>
      </c>
      <c r="N327">
        <v>-122.02753610000001</v>
      </c>
      <c r="O327">
        <v>38.736924989588303</v>
      </c>
      <c r="P327">
        <v>3.7784753999999997E-2</v>
      </c>
      <c r="Q327">
        <v>7.8595845100000004</v>
      </c>
      <c r="R327">
        <v>8.0961011079999992</v>
      </c>
      <c r="S327" s="1">
        <v>246.649451902164</v>
      </c>
      <c r="T327">
        <v>0</v>
      </c>
      <c r="U327">
        <v>3217.3744390000002</v>
      </c>
      <c r="V327">
        <v>1900.72</v>
      </c>
      <c r="W327">
        <v>46.75</v>
      </c>
      <c r="X327">
        <v>54.35</v>
      </c>
      <c r="Y327">
        <v>5.5250000000000004</v>
      </c>
      <c r="Z327">
        <v>11</v>
      </c>
      <c r="AA327">
        <v>3</v>
      </c>
      <c r="AB327">
        <v>53.0649649066807</v>
      </c>
      <c r="AC327">
        <v>3502</v>
      </c>
      <c r="AD327">
        <v>1240</v>
      </c>
      <c r="AE327">
        <v>1215</v>
      </c>
      <c r="AF327">
        <v>421</v>
      </c>
      <c r="AG327">
        <v>233</v>
      </c>
      <c r="AH327">
        <v>30506</v>
      </c>
      <c r="AI327">
        <v>169</v>
      </c>
      <c r="AJ327">
        <v>288</v>
      </c>
      <c r="AK327">
        <v>662</v>
      </c>
      <c r="AL327">
        <v>425</v>
      </c>
      <c r="AM327">
        <v>71</v>
      </c>
      <c r="AN327">
        <v>1931</v>
      </c>
      <c r="AO327">
        <v>84</v>
      </c>
      <c r="AP327">
        <v>22</v>
      </c>
      <c r="AQ327">
        <v>0</v>
      </c>
      <c r="AR327">
        <v>11</v>
      </c>
      <c r="AS327">
        <v>16</v>
      </c>
      <c r="AT327">
        <v>113</v>
      </c>
      <c r="AU327">
        <v>12</v>
      </c>
      <c r="AV327">
        <v>11</v>
      </c>
      <c r="AW327">
        <v>30506</v>
      </c>
      <c r="AX327">
        <v>6.6</v>
      </c>
      <c r="AY327">
        <v>8.1999999999999993</v>
      </c>
      <c r="AZ327">
        <v>18.899999999999999</v>
      </c>
      <c r="BA327">
        <v>12.1</v>
      </c>
      <c r="BB327">
        <v>5.8</v>
      </c>
      <c r="BC327">
        <v>55.1</v>
      </c>
      <c r="BD327">
        <v>2.5</v>
      </c>
      <c r="BE327">
        <v>1.8</v>
      </c>
      <c r="BF327">
        <v>0</v>
      </c>
      <c r="BG327">
        <v>0.9</v>
      </c>
      <c r="BH327">
        <v>1.3</v>
      </c>
      <c r="BI327">
        <v>3.2</v>
      </c>
    </row>
    <row r="328" spans="1:61" x14ac:dyDescent="0.2">
      <c r="A328">
        <v>475</v>
      </c>
      <c r="B328">
        <v>6013324002</v>
      </c>
      <c r="C328">
        <v>0.77546119999999996</v>
      </c>
      <c r="D328">
        <v>0.56659999999999999</v>
      </c>
      <c r="E328">
        <v>1.3964000000000001</v>
      </c>
      <c r="F328">
        <v>0.38800000000000001</v>
      </c>
      <c r="G328">
        <v>2.4864000000000002</v>
      </c>
      <c r="H328">
        <v>4.8375000000000004</v>
      </c>
      <c r="I328">
        <v>0</v>
      </c>
      <c r="J328">
        <v>0</v>
      </c>
      <c r="K328">
        <v>0</v>
      </c>
      <c r="L328">
        <v>9</v>
      </c>
      <c r="M328">
        <v>37.962979789999999</v>
      </c>
      <c r="N328">
        <v>-122.0596717</v>
      </c>
      <c r="O328">
        <v>15.832114276551801</v>
      </c>
      <c r="P328">
        <v>3.7784753999999997E-2</v>
      </c>
      <c r="Q328">
        <v>7.8595845100000004</v>
      </c>
      <c r="R328">
        <v>20.871511529999999</v>
      </c>
      <c r="S328" s="1">
        <v>76.7877282440286</v>
      </c>
      <c r="T328">
        <v>0</v>
      </c>
      <c r="U328">
        <v>835.52700630000004</v>
      </c>
      <c r="V328">
        <v>1919.4</v>
      </c>
      <c r="W328">
        <v>4.5</v>
      </c>
      <c r="X328">
        <v>35</v>
      </c>
      <c r="Y328">
        <v>0</v>
      </c>
      <c r="Z328">
        <v>2</v>
      </c>
      <c r="AA328">
        <v>0</v>
      </c>
      <c r="AB328">
        <v>34.991787458693402</v>
      </c>
      <c r="AC328">
        <v>5363</v>
      </c>
      <c r="AD328">
        <v>2480</v>
      </c>
      <c r="AE328">
        <v>2420</v>
      </c>
      <c r="AF328">
        <v>334</v>
      </c>
      <c r="AG328">
        <v>136</v>
      </c>
      <c r="AH328">
        <v>53068</v>
      </c>
      <c r="AI328">
        <v>164</v>
      </c>
      <c r="AJ328">
        <v>784</v>
      </c>
      <c r="AK328">
        <v>749</v>
      </c>
      <c r="AL328">
        <v>580</v>
      </c>
      <c r="AM328">
        <v>41</v>
      </c>
      <c r="AN328">
        <v>2183</v>
      </c>
      <c r="AO328">
        <v>50</v>
      </c>
      <c r="AP328">
        <v>606</v>
      </c>
      <c r="AQ328">
        <v>0</v>
      </c>
      <c r="AR328">
        <v>23</v>
      </c>
      <c r="AS328">
        <v>219</v>
      </c>
      <c r="AT328">
        <v>132</v>
      </c>
      <c r="AU328">
        <v>6.4</v>
      </c>
      <c r="AV328">
        <v>3.9</v>
      </c>
      <c r="AW328">
        <v>53068</v>
      </c>
      <c r="AX328">
        <v>3.9</v>
      </c>
      <c r="AY328">
        <v>14.6</v>
      </c>
      <c r="AZ328">
        <v>14</v>
      </c>
      <c r="BA328">
        <v>11.1</v>
      </c>
      <c r="BB328">
        <v>1.7</v>
      </c>
      <c r="BC328">
        <v>40.700000000000003</v>
      </c>
      <c r="BD328">
        <v>1</v>
      </c>
      <c r="BE328">
        <v>24.4</v>
      </c>
      <c r="BF328">
        <v>0</v>
      </c>
      <c r="BG328">
        <v>1</v>
      </c>
      <c r="BH328">
        <v>9</v>
      </c>
      <c r="BI328">
        <v>2.5</v>
      </c>
    </row>
    <row r="329" spans="1:61" x14ac:dyDescent="0.2">
      <c r="A329">
        <v>477</v>
      </c>
      <c r="B329">
        <v>6013327000</v>
      </c>
      <c r="C329">
        <v>3.2157458999999999</v>
      </c>
      <c r="D329">
        <v>1.9043000000000001</v>
      </c>
      <c r="E329">
        <v>2.1791999999999998</v>
      </c>
      <c r="F329">
        <v>0.90800000000000003</v>
      </c>
      <c r="G329">
        <v>2.8515999999999999</v>
      </c>
      <c r="H329">
        <v>7.8430999999999997</v>
      </c>
      <c r="I329">
        <v>11.7</v>
      </c>
      <c r="J329">
        <v>10.8</v>
      </c>
      <c r="K329">
        <v>12.8</v>
      </c>
      <c r="L329">
        <v>5306</v>
      </c>
      <c r="M329">
        <v>37.983416689999999</v>
      </c>
      <c r="N329">
        <v>-122.0498438</v>
      </c>
      <c r="O329">
        <v>37.362586037494403</v>
      </c>
      <c r="P329">
        <v>3.7784753999999997E-2</v>
      </c>
      <c r="Q329">
        <v>7.8595845100000004</v>
      </c>
      <c r="R329">
        <v>17.933533239999999</v>
      </c>
      <c r="S329" s="1">
        <v>76.7877282440286</v>
      </c>
      <c r="T329">
        <v>0</v>
      </c>
      <c r="U329">
        <v>1140.1767299999999</v>
      </c>
      <c r="V329">
        <v>1356.95</v>
      </c>
      <c r="W329">
        <v>28.5</v>
      </c>
      <c r="X329">
        <v>33.25</v>
      </c>
      <c r="Y329">
        <v>7.22</v>
      </c>
      <c r="Z329">
        <v>2</v>
      </c>
      <c r="AA329">
        <v>5.5</v>
      </c>
      <c r="AB329">
        <v>48.115524732062198</v>
      </c>
      <c r="AC329">
        <v>7738</v>
      </c>
      <c r="AD329">
        <v>2950</v>
      </c>
      <c r="AE329">
        <v>2837</v>
      </c>
      <c r="AF329">
        <v>848</v>
      </c>
      <c r="AG329">
        <v>333</v>
      </c>
      <c r="AH329">
        <v>28432</v>
      </c>
      <c r="AI329">
        <v>772</v>
      </c>
      <c r="AJ329">
        <v>895</v>
      </c>
      <c r="AK329">
        <v>1764</v>
      </c>
      <c r="AL329">
        <v>938</v>
      </c>
      <c r="AM329">
        <v>263</v>
      </c>
      <c r="AN329">
        <v>4118</v>
      </c>
      <c r="AO329">
        <v>485</v>
      </c>
      <c r="AP329">
        <v>261</v>
      </c>
      <c r="AQ329">
        <v>1088</v>
      </c>
      <c r="AR329">
        <v>117</v>
      </c>
      <c r="AS329">
        <v>150</v>
      </c>
      <c r="AT329">
        <v>17</v>
      </c>
      <c r="AU329">
        <v>11</v>
      </c>
      <c r="AV329">
        <v>8</v>
      </c>
      <c r="AW329">
        <v>28432</v>
      </c>
      <c r="AX329">
        <v>14.3</v>
      </c>
      <c r="AY329">
        <v>11.6</v>
      </c>
      <c r="AZ329">
        <v>22.8</v>
      </c>
      <c r="BA329">
        <v>12.1</v>
      </c>
      <c r="BB329">
        <v>9.3000000000000007</v>
      </c>
      <c r="BC329">
        <v>53.2</v>
      </c>
      <c r="BD329">
        <v>6.7</v>
      </c>
      <c r="BE329">
        <v>8.8000000000000007</v>
      </c>
      <c r="BF329">
        <v>36.9</v>
      </c>
      <c r="BG329">
        <v>4.0999999999999996</v>
      </c>
      <c r="BH329">
        <v>5.3</v>
      </c>
      <c r="BI329">
        <v>0.2</v>
      </c>
    </row>
    <row r="330" spans="1:61" x14ac:dyDescent="0.2">
      <c r="A330">
        <v>7293</v>
      </c>
      <c r="B330">
        <v>6013328000</v>
      </c>
      <c r="C330">
        <v>0.42508089999999998</v>
      </c>
      <c r="D330">
        <v>2.4135</v>
      </c>
      <c r="E330">
        <v>2.4897999999999998</v>
      </c>
      <c r="F330">
        <v>1.0557000000000001</v>
      </c>
      <c r="G330">
        <v>3.2271000000000001</v>
      </c>
      <c r="H330">
        <v>9.1859999999999999</v>
      </c>
      <c r="I330">
        <v>13</v>
      </c>
      <c r="J330">
        <v>11.7</v>
      </c>
      <c r="K330">
        <v>14.4</v>
      </c>
      <c r="L330">
        <v>2281</v>
      </c>
      <c r="M330">
        <v>37.975617020000001</v>
      </c>
      <c r="N330">
        <v>-122.0377687</v>
      </c>
      <c r="O330">
        <v>26.8488888357797</v>
      </c>
      <c r="P330">
        <v>3.7784753999999997E-2</v>
      </c>
      <c r="Q330">
        <v>7.8595845100000004</v>
      </c>
      <c r="R330">
        <v>15.33911292</v>
      </c>
      <c r="S330" s="1">
        <v>76.7877282440286</v>
      </c>
      <c r="T330">
        <v>0</v>
      </c>
      <c r="U330">
        <v>1002.674926</v>
      </c>
      <c r="V330">
        <v>755.03</v>
      </c>
      <c r="W330">
        <v>2.7</v>
      </c>
      <c r="X330">
        <v>22.3</v>
      </c>
      <c r="Y330">
        <v>0.15</v>
      </c>
      <c r="Z330">
        <v>1</v>
      </c>
      <c r="AA330">
        <v>2.5</v>
      </c>
      <c r="AB330">
        <v>35.0477724777177</v>
      </c>
      <c r="AC330">
        <v>2523</v>
      </c>
      <c r="AD330">
        <v>1462</v>
      </c>
      <c r="AE330">
        <v>1455</v>
      </c>
      <c r="AF330">
        <v>615</v>
      </c>
      <c r="AG330">
        <v>151</v>
      </c>
      <c r="AH330">
        <v>33216</v>
      </c>
      <c r="AI330">
        <v>244</v>
      </c>
      <c r="AJ330">
        <v>802</v>
      </c>
      <c r="AK330">
        <v>180</v>
      </c>
      <c r="AL330">
        <v>802</v>
      </c>
      <c r="AM330">
        <v>118</v>
      </c>
      <c r="AN330">
        <v>1378</v>
      </c>
      <c r="AO330">
        <v>251</v>
      </c>
      <c r="AP330">
        <v>1165</v>
      </c>
      <c r="AQ330">
        <v>0</v>
      </c>
      <c r="AR330">
        <v>43</v>
      </c>
      <c r="AS330">
        <v>474</v>
      </c>
      <c r="AT330">
        <v>155</v>
      </c>
      <c r="AU330">
        <v>25.3</v>
      </c>
      <c r="AV330">
        <v>12.7</v>
      </c>
      <c r="AW330">
        <v>33216</v>
      </c>
      <c r="AX330">
        <v>11</v>
      </c>
      <c r="AY330">
        <v>31.8</v>
      </c>
      <c r="AZ330">
        <v>7.1</v>
      </c>
      <c r="BA330">
        <v>32.9</v>
      </c>
      <c r="BB330">
        <v>8.1</v>
      </c>
      <c r="BC330">
        <v>54.6</v>
      </c>
      <c r="BD330">
        <v>10.199999999999999</v>
      </c>
      <c r="BE330">
        <v>79.7</v>
      </c>
      <c r="BF330">
        <v>0</v>
      </c>
      <c r="BG330">
        <v>3</v>
      </c>
      <c r="BH330">
        <v>32.6</v>
      </c>
      <c r="BI330">
        <v>6.1</v>
      </c>
    </row>
    <row r="331" spans="1:61" x14ac:dyDescent="0.2">
      <c r="A331">
        <v>478</v>
      </c>
      <c r="B331">
        <v>6013329000</v>
      </c>
      <c r="C331">
        <v>1.0450986</v>
      </c>
      <c r="D331">
        <v>1.3909</v>
      </c>
      <c r="E331">
        <v>1.8268</v>
      </c>
      <c r="F331">
        <v>0.95830000000000004</v>
      </c>
      <c r="G331">
        <v>1.7347999999999999</v>
      </c>
      <c r="H331">
        <v>5.9107000000000003</v>
      </c>
      <c r="I331">
        <v>12.5</v>
      </c>
      <c r="J331">
        <v>11.5</v>
      </c>
      <c r="K331">
        <v>13.6</v>
      </c>
      <c r="L331">
        <v>6309</v>
      </c>
      <c r="M331">
        <v>37.994745129999998</v>
      </c>
      <c r="N331">
        <v>-122.0338928</v>
      </c>
      <c r="O331">
        <v>29.519624781890698</v>
      </c>
      <c r="P331">
        <v>3.7784753999999997E-2</v>
      </c>
      <c r="Q331">
        <v>7.8595845100000004</v>
      </c>
      <c r="R331">
        <v>14.809132249999999</v>
      </c>
      <c r="S331" s="1">
        <v>76.7877282440286</v>
      </c>
      <c r="T331">
        <v>0</v>
      </c>
      <c r="U331">
        <v>1217.89915</v>
      </c>
      <c r="V331">
        <v>1089.42</v>
      </c>
      <c r="W331">
        <v>18.149999999999999</v>
      </c>
      <c r="X331">
        <v>26.75</v>
      </c>
      <c r="Y331">
        <v>0.77</v>
      </c>
      <c r="Z331">
        <v>2</v>
      </c>
      <c r="AA331">
        <v>1.75</v>
      </c>
      <c r="AB331">
        <v>42.312363209683802</v>
      </c>
      <c r="AC331">
        <v>6687</v>
      </c>
      <c r="AD331">
        <v>2324</v>
      </c>
      <c r="AE331">
        <v>2162</v>
      </c>
      <c r="AF331">
        <v>568</v>
      </c>
      <c r="AG331">
        <v>205</v>
      </c>
      <c r="AH331">
        <v>29361</v>
      </c>
      <c r="AI331">
        <v>439</v>
      </c>
      <c r="AJ331">
        <v>600</v>
      </c>
      <c r="AK331">
        <v>1503</v>
      </c>
      <c r="AL331">
        <v>673</v>
      </c>
      <c r="AM331">
        <v>216</v>
      </c>
      <c r="AN331">
        <v>3294</v>
      </c>
      <c r="AO331">
        <v>538</v>
      </c>
      <c r="AP331">
        <v>53</v>
      </c>
      <c r="AQ331">
        <v>0</v>
      </c>
      <c r="AR331">
        <v>112</v>
      </c>
      <c r="AS331">
        <v>57</v>
      </c>
      <c r="AT331">
        <v>60</v>
      </c>
      <c r="AU331">
        <v>8.6</v>
      </c>
      <c r="AV331">
        <v>5.6</v>
      </c>
      <c r="AW331">
        <v>29361</v>
      </c>
      <c r="AX331">
        <v>9.4</v>
      </c>
      <c r="AY331">
        <v>9</v>
      </c>
      <c r="AZ331">
        <v>22.5</v>
      </c>
      <c r="BA331">
        <v>10.1</v>
      </c>
      <c r="BB331">
        <v>10</v>
      </c>
      <c r="BC331">
        <v>49.3</v>
      </c>
      <c r="BD331">
        <v>8.9</v>
      </c>
      <c r="BE331">
        <v>2.2999999999999998</v>
      </c>
      <c r="BF331">
        <v>0</v>
      </c>
      <c r="BG331">
        <v>5.2</v>
      </c>
      <c r="BH331">
        <v>2.6</v>
      </c>
      <c r="BI331">
        <v>0.9</v>
      </c>
    </row>
    <row r="332" spans="1:61" x14ac:dyDescent="0.2">
      <c r="A332">
        <v>479</v>
      </c>
      <c r="B332">
        <v>6013330000</v>
      </c>
      <c r="C332">
        <v>0.84815640000000003</v>
      </c>
      <c r="D332">
        <v>2.1154999999999999</v>
      </c>
      <c r="E332">
        <v>1.8038000000000001</v>
      </c>
      <c r="F332">
        <v>0.89029999999999998</v>
      </c>
      <c r="G332">
        <v>1.9435</v>
      </c>
      <c r="H332">
        <v>6.7530000000000001</v>
      </c>
      <c r="I332">
        <v>12.2</v>
      </c>
      <c r="J332">
        <v>11.2</v>
      </c>
      <c r="K332">
        <v>13.3</v>
      </c>
      <c r="L332">
        <v>5353</v>
      </c>
      <c r="M332">
        <v>37.98866125</v>
      </c>
      <c r="N332">
        <v>-122.02606110000001</v>
      </c>
      <c r="O332">
        <v>18.865910684487599</v>
      </c>
      <c r="P332">
        <v>3.7784753999999997E-2</v>
      </c>
      <c r="Q332">
        <v>7.8595845100000004</v>
      </c>
      <c r="R332">
        <v>14.866882260000001</v>
      </c>
      <c r="S332" s="1">
        <v>76.7877282440286</v>
      </c>
      <c r="T332">
        <v>0</v>
      </c>
      <c r="U332">
        <v>1133.769532</v>
      </c>
      <c r="V332">
        <v>403.73</v>
      </c>
      <c r="W332">
        <v>13</v>
      </c>
      <c r="X332">
        <v>25.5</v>
      </c>
      <c r="Y332">
        <v>0.06</v>
      </c>
      <c r="Z332">
        <v>0</v>
      </c>
      <c r="AA332">
        <v>0.2</v>
      </c>
      <c r="AB332">
        <v>29.008284185206499</v>
      </c>
      <c r="AC332">
        <v>5734</v>
      </c>
      <c r="AD332">
        <v>1966</v>
      </c>
      <c r="AE332">
        <v>1878</v>
      </c>
      <c r="AF332">
        <v>845</v>
      </c>
      <c r="AG332">
        <v>337</v>
      </c>
      <c r="AH332">
        <v>31209</v>
      </c>
      <c r="AI332">
        <v>442</v>
      </c>
      <c r="AJ332">
        <v>731</v>
      </c>
      <c r="AK332">
        <v>1094</v>
      </c>
      <c r="AL332">
        <v>777</v>
      </c>
      <c r="AM332">
        <v>81</v>
      </c>
      <c r="AN332">
        <v>2781</v>
      </c>
      <c r="AO332">
        <v>393</v>
      </c>
      <c r="AP332">
        <v>0</v>
      </c>
      <c r="AQ332">
        <v>9</v>
      </c>
      <c r="AR332">
        <v>142</v>
      </c>
      <c r="AS332">
        <v>25</v>
      </c>
      <c r="AT332">
        <v>46</v>
      </c>
      <c r="AU332">
        <v>14.8</v>
      </c>
      <c r="AV332">
        <v>11</v>
      </c>
      <c r="AW332">
        <v>31209</v>
      </c>
      <c r="AX332">
        <v>10.5</v>
      </c>
      <c r="AY332">
        <v>12.7</v>
      </c>
      <c r="AZ332">
        <v>19.100000000000001</v>
      </c>
      <c r="BA332">
        <v>13.6</v>
      </c>
      <c r="BB332">
        <v>4.3</v>
      </c>
      <c r="BC332">
        <v>48.5</v>
      </c>
      <c r="BD332">
        <v>7.4</v>
      </c>
      <c r="BE332">
        <v>0</v>
      </c>
      <c r="BF332">
        <v>0.5</v>
      </c>
      <c r="BG332">
        <v>7.6</v>
      </c>
      <c r="BH332">
        <v>1.3</v>
      </c>
      <c r="BI332">
        <v>0.8</v>
      </c>
    </row>
    <row r="333" spans="1:61" x14ac:dyDescent="0.2">
      <c r="A333">
        <v>480</v>
      </c>
      <c r="B333">
        <v>6013331000</v>
      </c>
      <c r="C333">
        <v>1.0887435000000001</v>
      </c>
      <c r="D333">
        <v>1.8683000000000001</v>
      </c>
      <c r="E333">
        <v>2.1032999999999999</v>
      </c>
      <c r="F333">
        <v>0.7268</v>
      </c>
      <c r="G333">
        <v>3.343</v>
      </c>
      <c r="H333">
        <v>8.0414999999999992</v>
      </c>
      <c r="I333">
        <v>12.4</v>
      </c>
      <c r="J333">
        <v>11.3</v>
      </c>
      <c r="K333">
        <v>13.6</v>
      </c>
      <c r="L333">
        <v>7013</v>
      </c>
      <c r="M333">
        <v>37.976238199999997</v>
      </c>
      <c r="N333">
        <v>-122.0121803</v>
      </c>
      <c r="O333">
        <v>19.4059624392705</v>
      </c>
      <c r="P333">
        <v>3.7784753999999997E-2</v>
      </c>
      <c r="Q333">
        <v>7.8595845100000004</v>
      </c>
      <c r="R333">
        <v>15.000037349999999</v>
      </c>
      <c r="S333" s="1">
        <v>76.7877282440286</v>
      </c>
      <c r="T333">
        <v>0</v>
      </c>
      <c r="U333">
        <v>986.13535769999999</v>
      </c>
      <c r="V333">
        <v>665.91</v>
      </c>
      <c r="W333">
        <v>13</v>
      </c>
      <c r="X333">
        <v>24</v>
      </c>
      <c r="Y333">
        <v>0.01</v>
      </c>
      <c r="Z333">
        <v>0</v>
      </c>
      <c r="AA333">
        <v>0</v>
      </c>
      <c r="AB333">
        <v>29.3760075378305</v>
      </c>
      <c r="AC333">
        <v>7576</v>
      </c>
      <c r="AD333">
        <v>2842</v>
      </c>
      <c r="AE333">
        <v>2792</v>
      </c>
      <c r="AF333">
        <v>1175</v>
      </c>
      <c r="AG333">
        <v>307</v>
      </c>
      <c r="AH333">
        <v>30908</v>
      </c>
      <c r="AI333">
        <v>565</v>
      </c>
      <c r="AJ333">
        <v>1023</v>
      </c>
      <c r="AK333">
        <v>1764</v>
      </c>
      <c r="AL333">
        <v>841</v>
      </c>
      <c r="AM333">
        <v>193</v>
      </c>
      <c r="AN333">
        <v>3716</v>
      </c>
      <c r="AO333">
        <v>282</v>
      </c>
      <c r="AP333">
        <v>421</v>
      </c>
      <c r="AQ333">
        <v>32</v>
      </c>
      <c r="AR333">
        <v>170</v>
      </c>
      <c r="AS333">
        <v>234</v>
      </c>
      <c r="AT333">
        <v>144</v>
      </c>
      <c r="AU333">
        <v>15.7</v>
      </c>
      <c r="AV333">
        <v>7.6</v>
      </c>
      <c r="AW333">
        <v>30908</v>
      </c>
      <c r="AX333">
        <v>10.5</v>
      </c>
      <c r="AY333">
        <v>13.5</v>
      </c>
      <c r="AZ333">
        <v>23.3</v>
      </c>
      <c r="BA333">
        <v>11.2</v>
      </c>
      <c r="BB333">
        <v>6.9</v>
      </c>
      <c r="BC333">
        <v>49</v>
      </c>
      <c r="BD333">
        <v>4.0999999999999996</v>
      </c>
      <c r="BE333">
        <v>14.8</v>
      </c>
      <c r="BF333">
        <v>1.1000000000000001</v>
      </c>
      <c r="BG333">
        <v>6.1</v>
      </c>
      <c r="BH333">
        <v>8.4</v>
      </c>
      <c r="BI333">
        <v>1.9</v>
      </c>
    </row>
    <row r="334" spans="1:61" x14ac:dyDescent="0.2">
      <c r="A334">
        <v>481</v>
      </c>
      <c r="B334">
        <v>6013332000</v>
      </c>
      <c r="C334">
        <v>1.2073406</v>
      </c>
      <c r="D334">
        <v>1.5016</v>
      </c>
      <c r="E334">
        <v>2.6398000000000001</v>
      </c>
      <c r="F334">
        <v>0.74890000000000001</v>
      </c>
      <c r="G334">
        <v>2.0044</v>
      </c>
      <c r="H334">
        <v>6.8947000000000003</v>
      </c>
      <c r="I334">
        <v>11.3</v>
      </c>
      <c r="J334">
        <v>10.4</v>
      </c>
      <c r="K334">
        <v>12.4</v>
      </c>
      <c r="L334">
        <v>7534</v>
      </c>
      <c r="M334">
        <v>37.981789810000002</v>
      </c>
      <c r="N334">
        <v>-121.9977509</v>
      </c>
      <c r="O334">
        <v>15.397667389205299</v>
      </c>
      <c r="P334">
        <v>3.7784753999999997E-2</v>
      </c>
      <c r="Q334">
        <v>7.8595845100000004</v>
      </c>
      <c r="R334">
        <v>11.15451878</v>
      </c>
      <c r="S334" s="1">
        <v>76.7877282440286</v>
      </c>
      <c r="T334">
        <v>0</v>
      </c>
      <c r="U334">
        <v>957.97913300000005</v>
      </c>
      <c r="V334">
        <v>807.35</v>
      </c>
      <c r="W334">
        <v>12</v>
      </c>
      <c r="X334">
        <v>15.5</v>
      </c>
      <c r="Y334">
        <v>0</v>
      </c>
      <c r="Z334">
        <v>2</v>
      </c>
      <c r="AA334">
        <v>0</v>
      </c>
      <c r="AB334">
        <v>29.253113659507001</v>
      </c>
      <c r="AC334">
        <v>8343</v>
      </c>
      <c r="AD334">
        <v>2933</v>
      </c>
      <c r="AE334">
        <v>2899</v>
      </c>
      <c r="AF334">
        <v>861</v>
      </c>
      <c r="AG334">
        <v>303</v>
      </c>
      <c r="AH334">
        <v>35615</v>
      </c>
      <c r="AI334">
        <v>556</v>
      </c>
      <c r="AJ334">
        <v>1331</v>
      </c>
      <c r="AK334">
        <v>1610</v>
      </c>
      <c r="AL334">
        <v>1506</v>
      </c>
      <c r="AM334">
        <v>364</v>
      </c>
      <c r="AN334">
        <v>3385</v>
      </c>
      <c r="AO334">
        <v>470</v>
      </c>
      <c r="AP334">
        <v>254</v>
      </c>
      <c r="AQ334">
        <v>0</v>
      </c>
      <c r="AR334">
        <v>97</v>
      </c>
      <c r="AS334">
        <v>126</v>
      </c>
      <c r="AT334">
        <v>77</v>
      </c>
      <c r="AU334">
        <v>10.5</v>
      </c>
      <c r="AV334">
        <v>7.2</v>
      </c>
      <c r="AW334">
        <v>35615</v>
      </c>
      <c r="AX334">
        <v>9.1</v>
      </c>
      <c r="AY334">
        <v>16</v>
      </c>
      <c r="AZ334">
        <v>19.3</v>
      </c>
      <c r="BA334">
        <v>18.3</v>
      </c>
      <c r="BB334">
        <v>12.6</v>
      </c>
      <c r="BC334">
        <v>40.6</v>
      </c>
      <c r="BD334">
        <v>6.1</v>
      </c>
      <c r="BE334">
        <v>8.6999999999999993</v>
      </c>
      <c r="BF334">
        <v>0</v>
      </c>
      <c r="BG334">
        <v>3.3</v>
      </c>
      <c r="BH334">
        <v>4.3</v>
      </c>
      <c r="BI334">
        <v>0.9</v>
      </c>
    </row>
    <row r="335" spans="1:61" x14ac:dyDescent="0.2">
      <c r="A335">
        <v>482</v>
      </c>
      <c r="B335">
        <v>6013333101</v>
      </c>
      <c r="C335">
        <v>0.73885749999999994</v>
      </c>
      <c r="D335">
        <v>1.3</v>
      </c>
      <c r="E335">
        <v>2.3881999999999999</v>
      </c>
      <c r="F335">
        <v>0.59330000000000005</v>
      </c>
      <c r="G335">
        <v>1.6976</v>
      </c>
      <c r="H335">
        <v>5.9790000000000001</v>
      </c>
      <c r="I335">
        <v>11.6</v>
      </c>
      <c r="J335">
        <v>10.5</v>
      </c>
      <c r="K335">
        <v>12.8</v>
      </c>
      <c r="L335">
        <v>3417</v>
      </c>
      <c r="M335">
        <v>37.962885730000004</v>
      </c>
      <c r="N335">
        <v>-121.97262189999999</v>
      </c>
      <c r="O335">
        <v>11.590161936234299</v>
      </c>
      <c r="P335">
        <v>3.7784753999999997E-2</v>
      </c>
      <c r="Q335">
        <v>7.8595845100000004</v>
      </c>
      <c r="R335">
        <v>7.8562221000000001</v>
      </c>
      <c r="S335" s="1">
        <v>76.7877282440286</v>
      </c>
      <c r="T335">
        <v>0</v>
      </c>
      <c r="U335">
        <v>795.92991589999997</v>
      </c>
      <c r="V335">
        <v>568.16999999999996</v>
      </c>
      <c r="W335">
        <v>12</v>
      </c>
      <c r="X335">
        <v>1.5</v>
      </c>
      <c r="Y335">
        <v>0</v>
      </c>
      <c r="Z335">
        <v>2</v>
      </c>
      <c r="AA335">
        <v>0</v>
      </c>
      <c r="AB335">
        <v>22.715709906037201</v>
      </c>
      <c r="AC335">
        <v>4360</v>
      </c>
      <c r="AD335">
        <v>1522</v>
      </c>
      <c r="AE335">
        <v>1512</v>
      </c>
      <c r="AF335">
        <v>277</v>
      </c>
      <c r="AG335">
        <v>117</v>
      </c>
      <c r="AH335">
        <v>30929</v>
      </c>
      <c r="AI335">
        <v>376</v>
      </c>
      <c r="AJ335">
        <v>726</v>
      </c>
      <c r="AK335">
        <v>899</v>
      </c>
      <c r="AL335">
        <v>744</v>
      </c>
      <c r="AM335">
        <v>100</v>
      </c>
      <c r="AN335">
        <v>1877</v>
      </c>
      <c r="AO335">
        <v>129</v>
      </c>
      <c r="AP335">
        <v>131</v>
      </c>
      <c r="AQ335">
        <v>0</v>
      </c>
      <c r="AR335">
        <v>84</v>
      </c>
      <c r="AS335">
        <v>53</v>
      </c>
      <c r="AT335">
        <v>5</v>
      </c>
      <c r="AU335">
        <v>6.4</v>
      </c>
      <c r="AV335">
        <v>5.2</v>
      </c>
      <c r="AW335">
        <v>30929</v>
      </c>
      <c r="AX335">
        <v>12.5</v>
      </c>
      <c r="AY335">
        <v>16.7</v>
      </c>
      <c r="AZ335">
        <v>20.6</v>
      </c>
      <c r="BA335">
        <v>17.2</v>
      </c>
      <c r="BB335">
        <v>6.6</v>
      </c>
      <c r="BC335">
        <v>43.1</v>
      </c>
      <c r="BD335">
        <v>3.1</v>
      </c>
      <c r="BE335">
        <v>8.6</v>
      </c>
      <c r="BF335">
        <v>0</v>
      </c>
      <c r="BG335">
        <v>5.6</v>
      </c>
      <c r="BH335">
        <v>3.5</v>
      </c>
      <c r="BI335">
        <v>0.1</v>
      </c>
    </row>
    <row r="336" spans="1:61" x14ac:dyDescent="0.2">
      <c r="A336">
        <v>483</v>
      </c>
      <c r="B336">
        <v>6013333102</v>
      </c>
      <c r="C336">
        <v>0.75509040000000005</v>
      </c>
      <c r="D336">
        <v>1.0428999999999999</v>
      </c>
      <c r="E336">
        <v>1.6733</v>
      </c>
      <c r="F336">
        <v>0.45660000000000001</v>
      </c>
      <c r="G336">
        <v>1.7464999999999999</v>
      </c>
      <c r="H336">
        <v>4.9192</v>
      </c>
      <c r="I336">
        <v>10.3</v>
      </c>
      <c r="J336">
        <v>9.3000000000000007</v>
      </c>
      <c r="K336">
        <v>11.4</v>
      </c>
      <c r="L336">
        <v>3722</v>
      </c>
      <c r="M336">
        <v>37.959575239999999</v>
      </c>
      <c r="N336">
        <v>-121.9579133</v>
      </c>
      <c r="O336">
        <v>12.2778575437101</v>
      </c>
      <c r="P336">
        <v>3.7784753999999997E-2</v>
      </c>
      <c r="Q336">
        <v>7.8595845100000004</v>
      </c>
      <c r="R336">
        <v>7.1724448379999997</v>
      </c>
      <c r="S336" s="1">
        <v>76.7877282440286</v>
      </c>
      <c r="T336">
        <v>0</v>
      </c>
      <c r="U336">
        <v>755.90856840000004</v>
      </c>
      <c r="V336">
        <v>577.42999999999995</v>
      </c>
      <c r="W336">
        <v>12</v>
      </c>
      <c r="X336">
        <v>20</v>
      </c>
      <c r="Y336">
        <v>0</v>
      </c>
      <c r="Z336">
        <v>2</v>
      </c>
      <c r="AA336">
        <v>0</v>
      </c>
      <c r="AB336">
        <v>26.652741486415</v>
      </c>
      <c r="AC336">
        <v>3967</v>
      </c>
      <c r="AD336">
        <v>1611</v>
      </c>
      <c r="AE336">
        <v>1508</v>
      </c>
      <c r="AF336">
        <v>256</v>
      </c>
      <c r="AG336">
        <v>172</v>
      </c>
      <c r="AH336">
        <v>42718</v>
      </c>
      <c r="AI336">
        <v>129</v>
      </c>
      <c r="AJ336">
        <v>561</v>
      </c>
      <c r="AK336">
        <v>762</v>
      </c>
      <c r="AL336">
        <v>436</v>
      </c>
      <c r="AM336">
        <v>60</v>
      </c>
      <c r="AN336">
        <v>1521</v>
      </c>
      <c r="AO336">
        <v>76</v>
      </c>
      <c r="AP336">
        <v>202</v>
      </c>
      <c r="AQ336">
        <v>0</v>
      </c>
      <c r="AR336">
        <v>54</v>
      </c>
      <c r="AS336">
        <v>32</v>
      </c>
      <c r="AT336">
        <v>19</v>
      </c>
      <c r="AU336">
        <v>6.5</v>
      </c>
      <c r="AV336">
        <v>7.4</v>
      </c>
      <c r="AW336">
        <v>42718</v>
      </c>
      <c r="AX336">
        <v>4.5</v>
      </c>
      <c r="AY336">
        <v>14.1</v>
      </c>
      <c r="AZ336">
        <v>19.2</v>
      </c>
      <c r="BA336">
        <v>11</v>
      </c>
      <c r="BB336">
        <v>4</v>
      </c>
      <c r="BC336">
        <v>38.299999999999997</v>
      </c>
      <c r="BD336">
        <v>2</v>
      </c>
      <c r="BE336">
        <v>12.5</v>
      </c>
      <c r="BF336">
        <v>0</v>
      </c>
      <c r="BG336">
        <v>3.6</v>
      </c>
      <c r="BH336">
        <v>2.1</v>
      </c>
      <c r="BI336">
        <v>0.5</v>
      </c>
    </row>
    <row r="337" spans="1:61" x14ac:dyDescent="0.2">
      <c r="A337">
        <v>484</v>
      </c>
      <c r="B337">
        <v>6013333200</v>
      </c>
      <c r="C337">
        <v>0.91674009999999995</v>
      </c>
      <c r="D337">
        <v>1.5083</v>
      </c>
      <c r="E337">
        <v>1.9278999999999999</v>
      </c>
      <c r="F337">
        <v>0.46129999999999999</v>
      </c>
      <c r="G337">
        <v>1.6961999999999999</v>
      </c>
      <c r="H337">
        <v>5.5937000000000001</v>
      </c>
      <c r="I337">
        <v>10.5</v>
      </c>
      <c r="J337">
        <v>9.5</v>
      </c>
      <c r="K337">
        <v>11.5</v>
      </c>
      <c r="L337">
        <v>5926</v>
      </c>
      <c r="M337">
        <v>37.968967679999999</v>
      </c>
      <c r="N337">
        <v>-121.98515829999999</v>
      </c>
      <c r="O337">
        <v>17.491465075407099</v>
      </c>
      <c r="P337">
        <v>3.7784753999999997E-2</v>
      </c>
      <c r="Q337">
        <v>7.8595845100000004</v>
      </c>
      <c r="R337">
        <v>8.0021143620000004</v>
      </c>
      <c r="S337" s="1">
        <v>76.7877282440286</v>
      </c>
      <c r="T337">
        <v>0</v>
      </c>
      <c r="U337">
        <v>862.84562040000003</v>
      </c>
      <c r="V337">
        <v>587.82000000000005</v>
      </c>
      <c r="W337">
        <v>12</v>
      </c>
      <c r="X337">
        <v>18</v>
      </c>
      <c r="Y337">
        <v>0</v>
      </c>
      <c r="Z337">
        <v>2</v>
      </c>
      <c r="AA337">
        <v>0</v>
      </c>
      <c r="AB337">
        <v>26.950464571014798</v>
      </c>
      <c r="AC337">
        <v>5382</v>
      </c>
      <c r="AD337">
        <v>2276</v>
      </c>
      <c r="AE337">
        <v>2256</v>
      </c>
      <c r="AF337">
        <v>361</v>
      </c>
      <c r="AG337">
        <v>350</v>
      </c>
      <c r="AH337">
        <v>40123</v>
      </c>
      <c r="AI337">
        <v>207</v>
      </c>
      <c r="AJ337">
        <v>971</v>
      </c>
      <c r="AK337">
        <v>1171</v>
      </c>
      <c r="AL337">
        <v>521</v>
      </c>
      <c r="AM337">
        <v>108</v>
      </c>
      <c r="AN337">
        <v>1711</v>
      </c>
      <c r="AO337">
        <v>152</v>
      </c>
      <c r="AP337">
        <v>67</v>
      </c>
      <c r="AQ337">
        <v>0</v>
      </c>
      <c r="AR337">
        <v>40</v>
      </c>
      <c r="AS337">
        <v>80</v>
      </c>
      <c r="AT337">
        <v>87</v>
      </c>
      <c r="AU337">
        <v>6.7</v>
      </c>
      <c r="AV337">
        <v>12.5</v>
      </c>
      <c r="AW337">
        <v>40123</v>
      </c>
      <c r="AX337">
        <v>5.4</v>
      </c>
      <c r="AY337">
        <v>18</v>
      </c>
      <c r="AZ337">
        <v>21.8</v>
      </c>
      <c r="BA337">
        <v>9.8000000000000007</v>
      </c>
      <c r="BB337">
        <v>4.8</v>
      </c>
      <c r="BC337">
        <v>31.8</v>
      </c>
      <c r="BD337">
        <v>3</v>
      </c>
      <c r="BE337">
        <v>2.9</v>
      </c>
      <c r="BF337">
        <v>0</v>
      </c>
      <c r="BG337">
        <v>1.8</v>
      </c>
      <c r="BH337">
        <v>3.5</v>
      </c>
      <c r="BI337">
        <v>1.6</v>
      </c>
    </row>
    <row r="338" spans="1:61" x14ac:dyDescent="0.2">
      <c r="A338">
        <v>485</v>
      </c>
      <c r="B338">
        <v>6013334001</v>
      </c>
      <c r="C338">
        <v>0.50410869999999997</v>
      </c>
      <c r="D338">
        <v>1.2257</v>
      </c>
      <c r="E338">
        <v>2.2637999999999998</v>
      </c>
      <c r="F338">
        <v>0.60440000000000005</v>
      </c>
      <c r="G338">
        <v>2.8803999999999998</v>
      </c>
      <c r="H338">
        <v>6.9741999999999997</v>
      </c>
      <c r="I338">
        <v>10.8</v>
      </c>
      <c r="J338">
        <v>9.8000000000000007</v>
      </c>
      <c r="K338">
        <v>11.9</v>
      </c>
      <c r="L338">
        <v>3749</v>
      </c>
      <c r="M338">
        <v>37.963163129999998</v>
      </c>
      <c r="N338">
        <v>-122.00175520000001</v>
      </c>
      <c r="O338">
        <v>11.613572492665901</v>
      </c>
      <c r="P338">
        <v>3.7784753999999997E-2</v>
      </c>
      <c r="Q338">
        <v>7.8595845100000004</v>
      </c>
      <c r="R338">
        <v>13.191481100000001</v>
      </c>
      <c r="S338" s="1">
        <v>76.7877282440286</v>
      </c>
      <c r="T338">
        <v>0</v>
      </c>
      <c r="U338">
        <v>895.2799215</v>
      </c>
      <c r="V338">
        <v>598.25</v>
      </c>
      <c r="W338">
        <v>0</v>
      </c>
      <c r="X338">
        <v>21</v>
      </c>
      <c r="Y338">
        <v>0</v>
      </c>
      <c r="Z338">
        <v>0</v>
      </c>
      <c r="AA338">
        <v>0</v>
      </c>
      <c r="AB338">
        <v>22.4958020665769</v>
      </c>
      <c r="AC338">
        <v>3850</v>
      </c>
      <c r="AD338">
        <v>1608</v>
      </c>
      <c r="AE338">
        <v>1549</v>
      </c>
      <c r="AF338">
        <v>274</v>
      </c>
      <c r="AG338">
        <v>134</v>
      </c>
      <c r="AH338">
        <v>35074</v>
      </c>
      <c r="AI338">
        <v>199</v>
      </c>
      <c r="AJ338">
        <v>507</v>
      </c>
      <c r="AK338">
        <v>872</v>
      </c>
      <c r="AL338">
        <v>479</v>
      </c>
      <c r="AM338">
        <v>135</v>
      </c>
      <c r="AN338">
        <v>1394</v>
      </c>
      <c r="AO338">
        <v>160</v>
      </c>
      <c r="AP338">
        <v>349</v>
      </c>
      <c r="AQ338">
        <v>9</v>
      </c>
      <c r="AR338">
        <v>49</v>
      </c>
      <c r="AS338">
        <v>179</v>
      </c>
      <c r="AT338">
        <v>7</v>
      </c>
      <c r="AU338">
        <v>7.1</v>
      </c>
      <c r="AV338">
        <v>6.7</v>
      </c>
      <c r="AW338">
        <v>35074</v>
      </c>
      <c r="AX338">
        <v>7.2</v>
      </c>
      <c r="AY338">
        <v>13.2</v>
      </c>
      <c r="AZ338">
        <v>22.6</v>
      </c>
      <c r="BA338">
        <v>12.4</v>
      </c>
      <c r="BB338">
        <v>8.6999999999999993</v>
      </c>
      <c r="BC338">
        <v>36.200000000000003</v>
      </c>
      <c r="BD338">
        <v>4.3</v>
      </c>
      <c r="BE338">
        <v>21.7</v>
      </c>
      <c r="BF338">
        <v>0.6</v>
      </c>
      <c r="BG338">
        <v>3.2</v>
      </c>
      <c r="BH338">
        <v>11.6</v>
      </c>
      <c r="BI338">
        <v>0.2</v>
      </c>
    </row>
    <row r="339" spans="1:61" x14ac:dyDescent="0.2">
      <c r="A339">
        <v>486</v>
      </c>
      <c r="B339">
        <v>6013334004</v>
      </c>
      <c r="C339">
        <v>1.0210564</v>
      </c>
      <c r="D339">
        <v>1.4661999999999999</v>
      </c>
      <c r="E339">
        <v>2.2763</v>
      </c>
      <c r="F339">
        <v>0.73609999999999998</v>
      </c>
      <c r="G339">
        <v>2.2765</v>
      </c>
      <c r="H339">
        <v>6.7550999999999997</v>
      </c>
      <c r="I339">
        <v>10.8</v>
      </c>
      <c r="J339">
        <v>9.6999999999999993</v>
      </c>
      <c r="K339">
        <v>11.8</v>
      </c>
      <c r="L339">
        <v>7367</v>
      </c>
      <c r="M339">
        <v>37.955252850000001</v>
      </c>
      <c r="N339">
        <v>-121.9777929</v>
      </c>
      <c r="O339">
        <v>13.279025743916</v>
      </c>
      <c r="P339">
        <v>3.7784753999999997E-2</v>
      </c>
      <c r="Q339">
        <v>7.8595845100000004</v>
      </c>
      <c r="R339">
        <v>7.432455912</v>
      </c>
      <c r="S339" s="1">
        <v>76.7877282440286</v>
      </c>
      <c r="T339">
        <v>0</v>
      </c>
      <c r="U339">
        <v>794.88639350000005</v>
      </c>
      <c r="V339">
        <v>541.57000000000005</v>
      </c>
      <c r="W339">
        <v>0</v>
      </c>
      <c r="X339">
        <v>23</v>
      </c>
      <c r="Y339">
        <v>0</v>
      </c>
      <c r="Z339">
        <v>2</v>
      </c>
      <c r="AA339">
        <v>0</v>
      </c>
      <c r="AB339">
        <v>22.050267303055801</v>
      </c>
      <c r="AC339">
        <v>7496</v>
      </c>
      <c r="AD339">
        <v>3357</v>
      </c>
      <c r="AE339">
        <v>3101</v>
      </c>
      <c r="AF339">
        <v>813</v>
      </c>
      <c r="AG339">
        <v>318</v>
      </c>
      <c r="AH339">
        <v>36462</v>
      </c>
      <c r="AI339">
        <v>426</v>
      </c>
      <c r="AJ339">
        <v>1238</v>
      </c>
      <c r="AK339">
        <v>1444</v>
      </c>
      <c r="AL339">
        <v>1151</v>
      </c>
      <c r="AM339">
        <v>215</v>
      </c>
      <c r="AN339">
        <v>3346</v>
      </c>
      <c r="AO339">
        <v>359</v>
      </c>
      <c r="AP339">
        <v>1125</v>
      </c>
      <c r="AQ339">
        <v>0</v>
      </c>
      <c r="AR339">
        <v>99</v>
      </c>
      <c r="AS339">
        <v>249</v>
      </c>
      <c r="AT339">
        <v>16</v>
      </c>
      <c r="AU339">
        <v>10.9</v>
      </c>
      <c r="AV339">
        <v>7.3</v>
      </c>
      <c r="AW339">
        <v>36462</v>
      </c>
      <c r="AX339">
        <v>7.8</v>
      </c>
      <c r="AY339">
        <v>16.5</v>
      </c>
      <c r="AZ339">
        <v>19.3</v>
      </c>
      <c r="BA339">
        <v>15.4</v>
      </c>
      <c r="BB339">
        <v>6.9</v>
      </c>
      <c r="BC339">
        <v>44.6</v>
      </c>
      <c r="BD339">
        <v>5</v>
      </c>
      <c r="BE339">
        <v>33.5</v>
      </c>
      <c r="BF339">
        <v>0</v>
      </c>
      <c r="BG339">
        <v>3.2</v>
      </c>
      <c r="BH339">
        <v>8</v>
      </c>
      <c r="BI339">
        <v>0.2</v>
      </c>
    </row>
    <row r="340" spans="1:61" x14ac:dyDescent="0.2">
      <c r="A340">
        <v>487</v>
      </c>
      <c r="B340">
        <v>6013334006</v>
      </c>
      <c r="C340">
        <v>0.66987039999999998</v>
      </c>
      <c r="D340">
        <v>0.43109999999999998</v>
      </c>
      <c r="E340">
        <v>1.5664</v>
      </c>
      <c r="F340">
        <v>0.54320000000000002</v>
      </c>
      <c r="G340">
        <v>0.33610000000000001</v>
      </c>
      <c r="H340">
        <v>2.8767999999999998</v>
      </c>
      <c r="I340">
        <v>8.5</v>
      </c>
      <c r="J340">
        <v>7.7</v>
      </c>
      <c r="K340">
        <v>9.5</v>
      </c>
      <c r="L340">
        <v>4767</v>
      </c>
      <c r="M340">
        <v>37.951874719999999</v>
      </c>
      <c r="N340">
        <v>-121.98714459999999</v>
      </c>
      <c r="O340">
        <v>7.7747845553322996</v>
      </c>
      <c r="P340">
        <v>3.7784753999999997E-2</v>
      </c>
      <c r="Q340">
        <v>7.8595845100000004</v>
      </c>
      <c r="R340">
        <v>7.7068757220000004</v>
      </c>
      <c r="S340" s="1">
        <v>76.7877282440286</v>
      </c>
      <c r="T340">
        <v>0</v>
      </c>
      <c r="U340">
        <v>805.17034139999998</v>
      </c>
      <c r="V340">
        <v>603.96</v>
      </c>
      <c r="W340">
        <v>0</v>
      </c>
      <c r="X340">
        <v>2.5</v>
      </c>
      <c r="Y340">
        <v>0</v>
      </c>
      <c r="Z340">
        <v>0</v>
      </c>
      <c r="AA340">
        <v>0</v>
      </c>
      <c r="AB340">
        <v>16.898884854224399</v>
      </c>
      <c r="AC340">
        <v>4815</v>
      </c>
      <c r="AD340">
        <v>1764</v>
      </c>
      <c r="AE340">
        <v>1676</v>
      </c>
      <c r="AF340">
        <v>86</v>
      </c>
      <c r="AG340">
        <v>130</v>
      </c>
      <c r="AH340">
        <v>47583</v>
      </c>
      <c r="AI340">
        <v>68</v>
      </c>
      <c r="AJ340">
        <v>797</v>
      </c>
      <c r="AK340">
        <v>1184</v>
      </c>
      <c r="AL340">
        <v>328</v>
      </c>
      <c r="AM340">
        <v>37</v>
      </c>
      <c r="AN340">
        <v>2029</v>
      </c>
      <c r="AO340">
        <v>115</v>
      </c>
      <c r="AP340">
        <v>10</v>
      </c>
      <c r="AQ340">
        <v>0</v>
      </c>
      <c r="AR340">
        <v>18</v>
      </c>
      <c r="AS340">
        <v>0</v>
      </c>
      <c r="AT340">
        <v>0</v>
      </c>
      <c r="AU340">
        <v>1.8</v>
      </c>
      <c r="AV340">
        <v>5.0999999999999996</v>
      </c>
      <c r="AW340">
        <v>47583</v>
      </c>
      <c r="AX340">
        <v>2</v>
      </c>
      <c r="AY340">
        <v>16.600000000000001</v>
      </c>
      <c r="AZ340">
        <v>24.6</v>
      </c>
      <c r="BA340">
        <v>6.8</v>
      </c>
      <c r="BB340">
        <v>2.2000000000000002</v>
      </c>
      <c r="BC340">
        <v>42.1</v>
      </c>
      <c r="BD340">
        <v>2.5</v>
      </c>
      <c r="BE340">
        <v>0.6</v>
      </c>
      <c r="BF340">
        <v>0</v>
      </c>
      <c r="BG340">
        <v>1.1000000000000001</v>
      </c>
      <c r="BH340">
        <v>0</v>
      </c>
      <c r="BI340">
        <v>0</v>
      </c>
    </row>
    <row r="341" spans="1:61" x14ac:dyDescent="0.2">
      <c r="A341">
        <v>488</v>
      </c>
      <c r="B341">
        <v>6013335000</v>
      </c>
      <c r="C341">
        <v>0.68517039999999996</v>
      </c>
      <c r="D341">
        <v>1.3395999999999999</v>
      </c>
      <c r="E341">
        <v>2.13</v>
      </c>
      <c r="F341">
        <v>0.81610000000000005</v>
      </c>
      <c r="G341">
        <v>2.1432000000000002</v>
      </c>
      <c r="H341">
        <v>6.4288999999999996</v>
      </c>
      <c r="I341">
        <v>11.1</v>
      </c>
      <c r="J341">
        <v>10.1</v>
      </c>
      <c r="K341">
        <v>12.3</v>
      </c>
      <c r="L341">
        <v>3358</v>
      </c>
      <c r="M341">
        <v>37.969038189999999</v>
      </c>
      <c r="N341">
        <v>-122.02024160000001</v>
      </c>
      <c r="O341">
        <v>11.6175946826871</v>
      </c>
      <c r="P341">
        <v>3.7784753999999997E-2</v>
      </c>
      <c r="Q341">
        <v>7.8595845100000004</v>
      </c>
      <c r="R341">
        <v>15.21</v>
      </c>
      <c r="S341" s="1">
        <v>76.7877282440286</v>
      </c>
      <c r="T341">
        <v>0</v>
      </c>
      <c r="U341">
        <v>953.71282180000003</v>
      </c>
      <c r="V341">
        <v>687.2</v>
      </c>
      <c r="W341">
        <v>4</v>
      </c>
      <c r="X341">
        <v>8</v>
      </c>
      <c r="Y341">
        <v>0</v>
      </c>
      <c r="Z341">
        <v>1</v>
      </c>
      <c r="AA341">
        <v>0</v>
      </c>
      <c r="AB341">
        <v>25.586507011559799</v>
      </c>
      <c r="AC341">
        <v>3442</v>
      </c>
      <c r="AD341">
        <v>1285</v>
      </c>
      <c r="AE341">
        <v>1236</v>
      </c>
      <c r="AF341">
        <v>521</v>
      </c>
      <c r="AG341">
        <v>98</v>
      </c>
      <c r="AH341">
        <v>35244</v>
      </c>
      <c r="AI341">
        <v>137</v>
      </c>
      <c r="AJ341">
        <v>557</v>
      </c>
      <c r="AK341">
        <v>681</v>
      </c>
      <c r="AL341">
        <v>421</v>
      </c>
      <c r="AM341">
        <v>86</v>
      </c>
      <c r="AN341">
        <v>1794</v>
      </c>
      <c r="AO341">
        <v>158</v>
      </c>
      <c r="AP341">
        <v>0</v>
      </c>
      <c r="AQ341">
        <v>16</v>
      </c>
      <c r="AR341">
        <v>35</v>
      </c>
      <c r="AS341">
        <v>50</v>
      </c>
      <c r="AT341">
        <v>42</v>
      </c>
      <c r="AU341">
        <v>15.1</v>
      </c>
      <c r="AV341">
        <v>5.4</v>
      </c>
      <c r="AW341">
        <v>35244</v>
      </c>
      <c r="AX341">
        <v>5.5</v>
      </c>
      <c r="AY341">
        <v>16.2</v>
      </c>
      <c r="AZ341">
        <v>19.8</v>
      </c>
      <c r="BA341">
        <v>12.3</v>
      </c>
      <c r="BB341">
        <v>7</v>
      </c>
      <c r="BC341">
        <v>52.1</v>
      </c>
      <c r="BD341">
        <v>5</v>
      </c>
      <c r="BE341">
        <v>0</v>
      </c>
      <c r="BF341">
        <v>1.2</v>
      </c>
      <c r="BG341">
        <v>2.8</v>
      </c>
      <c r="BH341">
        <v>4</v>
      </c>
      <c r="BI341">
        <v>1.2</v>
      </c>
    </row>
    <row r="342" spans="1:61" x14ac:dyDescent="0.2">
      <c r="A342">
        <v>489</v>
      </c>
      <c r="B342">
        <v>6013336101</v>
      </c>
      <c r="C342">
        <v>0.26989109999999999</v>
      </c>
      <c r="D342">
        <v>2.8574000000000002</v>
      </c>
      <c r="E342">
        <v>1.9147000000000001</v>
      </c>
      <c r="F342">
        <v>1.5064</v>
      </c>
      <c r="G342">
        <v>3.5514000000000001</v>
      </c>
      <c r="H342">
        <v>9.8298000000000005</v>
      </c>
      <c r="I342">
        <v>13.8</v>
      </c>
      <c r="J342">
        <v>12.4</v>
      </c>
      <c r="K342">
        <v>15.3</v>
      </c>
      <c r="L342">
        <v>4802</v>
      </c>
      <c r="M342">
        <v>37.966787709999998</v>
      </c>
      <c r="N342">
        <v>-122.0345231</v>
      </c>
      <c r="O342">
        <v>28.463609351887499</v>
      </c>
      <c r="P342">
        <v>3.7784753999999997E-2</v>
      </c>
      <c r="Q342">
        <v>7.8595845100000004</v>
      </c>
      <c r="R342">
        <v>15.21</v>
      </c>
      <c r="S342" s="1">
        <v>76.7877282440286</v>
      </c>
      <c r="T342">
        <v>0</v>
      </c>
      <c r="U342">
        <v>938.11633619999998</v>
      </c>
      <c r="V342">
        <v>586.79</v>
      </c>
      <c r="W342">
        <v>3.6</v>
      </c>
      <c r="X342">
        <v>11</v>
      </c>
      <c r="Y342">
        <v>0.1</v>
      </c>
      <c r="Z342">
        <v>1</v>
      </c>
      <c r="AA342">
        <v>0</v>
      </c>
      <c r="AB342">
        <v>27.943089759015798</v>
      </c>
      <c r="AC342">
        <v>5324</v>
      </c>
      <c r="AD342">
        <v>1622</v>
      </c>
      <c r="AE342">
        <v>1506</v>
      </c>
      <c r="AF342">
        <v>1083</v>
      </c>
      <c r="AG342">
        <v>290</v>
      </c>
      <c r="AH342">
        <v>17876</v>
      </c>
      <c r="AI342">
        <v>875</v>
      </c>
      <c r="AJ342">
        <v>252</v>
      </c>
      <c r="AK342">
        <v>1557</v>
      </c>
      <c r="AL342">
        <v>367</v>
      </c>
      <c r="AM342">
        <v>281</v>
      </c>
      <c r="AN342">
        <v>4456</v>
      </c>
      <c r="AO342">
        <v>794</v>
      </c>
      <c r="AP342">
        <v>757</v>
      </c>
      <c r="AQ342">
        <v>8</v>
      </c>
      <c r="AR342">
        <v>379</v>
      </c>
      <c r="AS342">
        <v>186</v>
      </c>
      <c r="AT342">
        <v>5</v>
      </c>
      <c r="AU342">
        <v>20.399999999999999</v>
      </c>
      <c r="AV342">
        <v>9.8000000000000007</v>
      </c>
      <c r="AW342">
        <v>17876</v>
      </c>
      <c r="AX342">
        <v>28</v>
      </c>
      <c r="AY342">
        <v>4.7</v>
      </c>
      <c r="AZ342">
        <v>29.2</v>
      </c>
      <c r="BA342">
        <v>6.9</v>
      </c>
      <c r="BB342">
        <v>18.7</v>
      </c>
      <c r="BC342">
        <v>83.7</v>
      </c>
      <c r="BD342">
        <v>16.3</v>
      </c>
      <c r="BE342">
        <v>46.7</v>
      </c>
      <c r="BF342">
        <v>0.5</v>
      </c>
      <c r="BG342">
        <v>25.2</v>
      </c>
      <c r="BH342">
        <v>12.4</v>
      </c>
      <c r="BI342">
        <v>0.1</v>
      </c>
    </row>
    <row r="343" spans="1:61" x14ac:dyDescent="0.2">
      <c r="A343">
        <v>490</v>
      </c>
      <c r="B343">
        <v>6013336102</v>
      </c>
      <c r="C343">
        <v>0.25625399999999998</v>
      </c>
      <c r="D343">
        <v>3.0274000000000001</v>
      </c>
      <c r="E343">
        <v>2.6749999999999998</v>
      </c>
      <c r="F343">
        <v>1.6353</v>
      </c>
      <c r="G343">
        <v>3.3342000000000001</v>
      </c>
      <c r="H343">
        <v>10.672000000000001</v>
      </c>
      <c r="I343">
        <v>15.1</v>
      </c>
      <c r="J343">
        <v>13.6</v>
      </c>
      <c r="K343">
        <v>16.7</v>
      </c>
      <c r="L343">
        <v>7595</v>
      </c>
      <c r="M343">
        <v>37.965937179999997</v>
      </c>
      <c r="N343">
        <v>-122.0398452</v>
      </c>
      <c r="O343">
        <v>25.6355543772797</v>
      </c>
      <c r="P343">
        <v>3.7784753999999997E-2</v>
      </c>
      <c r="Q343">
        <v>7.8595845100000004</v>
      </c>
      <c r="R343">
        <v>15.21</v>
      </c>
      <c r="S343" s="1">
        <v>76.7877282440286</v>
      </c>
      <c r="T343">
        <v>0</v>
      </c>
      <c r="U343">
        <v>925.83754320000003</v>
      </c>
      <c r="V343">
        <v>721.73</v>
      </c>
      <c r="W343">
        <v>1.75</v>
      </c>
      <c r="X343">
        <v>5</v>
      </c>
      <c r="Y343">
        <v>8.5000000000000006E-2</v>
      </c>
      <c r="Z343">
        <v>1</v>
      </c>
      <c r="AA343">
        <v>0.5</v>
      </c>
      <c r="AB343">
        <v>27.589610818843301</v>
      </c>
      <c r="AC343">
        <v>7651</v>
      </c>
      <c r="AD343">
        <v>2721</v>
      </c>
      <c r="AE343">
        <v>2629</v>
      </c>
      <c r="AF343">
        <v>2039</v>
      </c>
      <c r="AG343">
        <v>360</v>
      </c>
      <c r="AH343">
        <v>16503</v>
      </c>
      <c r="AI343">
        <v>1390</v>
      </c>
      <c r="AJ343">
        <v>512</v>
      </c>
      <c r="AK343">
        <v>2256</v>
      </c>
      <c r="AL343">
        <v>1088</v>
      </c>
      <c r="AM343">
        <v>526</v>
      </c>
      <c r="AN343">
        <v>6392</v>
      </c>
      <c r="AO343">
        <v>1711</v>
      </c>
      <c r="AP343">
        <v>1951</v>
      </c>
      <c r="AQ343">
        <v>40</v>
      </c>
      <c r="AR343">
        <v>429</v>
      </c>
      <c r="AS343">
        <v>377</v>
      </c>
      <c r="AT343">
        <v>0</v>
      </c>
      <c r="AU343">
        <v>26.7</v>
      </c>
      <c r="AV343">
        <v>9.6</v>
      </c>
      <c r="AW343">
        <v>16503</v>
      </c>
      <c r="AX343">
        <v>29.5</v>
      </c>
      <c r="AY343">
        <v>6.7</v>
      </c>
      <c r="AZ343">
        <v>29.5</v>
      </c>
      <c r="BA343">
        <v>14.2</v>
      </c>
      <c r="BB343">
        <v>20</v>
      </c>
      <c r="BC343">
        <v>83.5</v>
      </c>
      <c r="BD343">
        <v>24.8</v>
      </c>
      <c r="BE343">
        <v>71.7</v>
      </c>
      <c r="BF343">
        <v>1.5</v>
      </c>
      <c r="BG343">
        <v>16.3</v>
      </c>
      <c r="BH343">
        <v>14.3</v>
      </c>
      <c r="BI343">
        <v>0</v>
      </c>
    </row>
    <row r="344" spans="1:61" x14ac:dyDescent="0.2">
      <c r="A344">
        <v>491</v>
      </c>
      <c r="B344">
        <v>6013336201</v>
      </c>
      <c r="C344">
        <v>0.47956460000000001</v>
      </c>
      <c r="D344">
        <v>2.4447000000000001</v>
      </c>
      <c r="E344">
        <v>2.6404000000000001</v>
      </c>
      <c r="F344">
        <v>1.4693000000000001</v>
      </c>
      <c r="G344">
        <v>2.6429999999999998</v>
      </c>
      <c r="H344">
        <v>9.1974</v>
      </c>
      <c r="I344">
        <v>12.8</v>
      </c>
      <c r="J344">
        <v>11.7</v>
      </c>
      <c r="K344">
        <v>14</v>
      </c>
      <c r="L344">
        <v>4032</v>
      </c>
      <c r="M344">
        <v>37.96064999</v>
      </c>
      <c r="N344">
        <v>-122.0474487</v>
      </c>
      <c r="O344">
        <v>26.051936172309802</v>
      </c>
      <c r="P344">
        <v>3.7784753999999997E-2</v>
      </c>
      <c r="Q344">
        <v>7.8595845100000004</v>
      </c>
      <c r="R344">
        <v>17.826707160000002</v>
      </c>
      <c r="S344" s="1">
        <v>76.7877282440286</v>
      </c>
      <c r="T344">
        <v>0</v>
      </c>
      <c r="U344">
        <v>894.20251599999995</v>
      </c>
      <c r="V344">
        <v>2014.42</v>
      </c>
      <c r="W344">
        <v>9</v>
      </c>
      <c r="X344">
        <v>5.75</v>
      </c>
      <c r="Y344">
        <v>2.5000000000000001E-2</v>
      </c>
      <c r="Z344">
        <v>1</v>
      </c>
      <c r="AA344">
        <v>0.5</v>
      </c>
      <c r="AB344">
        <v>33.451099108897097</v>
      </c>
      <c r="AC344">
        <v>3927</v>
      </c>
      <c r="AD344">
        <v>1257</v>
      </c>
      <c r="AE344">
        <v>1198</v>
      </c>
      <c r="AF344">
        <v>391</v>
      </c>
      <c r="AG344">
        <v>209</v>
      </c>
      <c r="AH344">
        <v>23302</v>
      </c>
      <c r="AI344">
        <v>698</v>
      </c>
      <c r="AJ344">
        <v>578</v>
      </c>
      <c r="AK344">
        <v>908</v>
      </c>
      <c r="AL344">
        <v>711</v>
      </c>
      <c r="AM344">
        <v>112</v>
      </c>
      <c r="AN344">
        <v>2981</v>
      </c>
      <c r="AO344">
        <v>704</v>
      </c>
      <c r="AP344">
        <v>79</v>
      </c>
      <c r="AQ344">
        <v>59</v>
      </c>
      <c r="AR344">
        <v>139</v>
      </c>
      <c r="AS344">
        <v>41</v>
      </c>
      <c r="AT344">
        <v>5</v>
      </c>
      <c r="AU344">
        <v>10</v>
      </c>
      <c r="AV344">
        <v>11</v>
      </c>
      <c r="AW344">
        <v>23302</v>
      </c>
      <c r="AX344">
        <v>26.2</v>
      </c>
      <c r="AY344">
        <v>14.7</v>
      </c>
      <c r="AZ344">
        <v>23.1</v>
      </c>
      <c r="BA344">
        <v>18.100000000000001</v>
      </c>
      <c r="BB344">
        <v>9.3000000000000007</v>
      </c>
      <c r="BC344">
        <v>75.900000000000006</v>
      </c>
      <c r="BD344">
        <v>19.3</v>
      </c>
      <c r="BE344">
        <v>6.3</v>
      </c>
      <c r="BF344">
        <v>4.7</v>
      </c>
      <c r="BG344">
        <v>11.6</v>
      </c>
      <c r="BH344">
        <v>3.4</v>
      </c>
      <c r="BI344">
        <v>0.1</v>
      </c>
    </row>
    <row r="345" spans="1:61" x14ac:dyDescent="0.2">
      <c r="A345">
        <v>492</v>
      </c>
      <c r="B345">
        <v>6013336202</v>
      </c>
      <c r="C345">
        <v>0.26550610000000002</v>
      </c>
      <c r="D345">
        <v>2.8706999999999998</v>
      </c>
      <c r="E345">
        <v>1.9706999999999999</v>
      </c>
      <c r="F345">
        <v>1.6819999999999999</v>
      </c>
      <c r="G345">
        <v>3.5217000000000001</v>
      </c>
      <c r="H345">
        <v>10.0451</v>
      </c>
      <c r="I345">
        <v>16.3</v>
      </c>
      <c r="J345">
        <v>14.5</v>
      </c>
      <c r="K345">
        <v>18.100000000000001</v>
      </c>
      <c r="L345">
        <v>5701</v>
      </c>
      <c r="M345">
        <v>37.955036409999998</v>
      </c>
      <c r="N345">
        <v>-122.04460829999999</v>
      </c>
      <c r="O345">
        <v>23.386959357520102</v>
      </c>
      <c r="P345">
        <v>3.7784753999999997E-2</v>
      </c>
      <c r="Q345">
        <v>7.8595845100000004</v>
      </c>
      <c r="R345">
        <v>17.082768850000001</v>
      </c>
      <c r="S345" s="1">
        <v>76.7877282440286</v>
      </c>
      <c r="T345">
        <v>0</v>
      </c>
      <c r="U345">
        <v>862.07855199999995</v>
      </c>
      <c r="V345">
        <v>842.48</v>
      </c>
      <c r="W345">
        <v>9.6999999999999993</v>
      </c>
      <c r="X345">
        <v>5.75</v>
      </c>
      <c r="Y345">
        <v>3.5000000000000003E-2</v>
      </c>
      <c r="Z345">
        <v>1</v>
      </c>
      <c r="AA345">
        <v>0</v>
      </c>
      <c r="AB345">
        <v>29.1002868317027</v>
      </c>
      <c r="AC345">
        <v>6054</v>
      </c>
      <c r="AD345">
        <v>1759</v>
      </c>
      <c r="AE345">
        <v>1696</v>
      </c>
      <c r="AF345">
        <v>1660</v>
      </c>
      <c r="AG345">
        <v>167</v>
      </c>
      <c r="AH345">
        <v>14913</v>
      </c>
      <c r="AI345">
        <v>1692</v>
      </c>
      <c r="AJ345">
        <v>160</v>
      </c>
      <c r="AK345">
        <v>2075</v>
      </c>
      <c r="AL345">
        <v>413</v>
      </c>
      <c r="AM345">
        <v>287</v>
      </c>
      <c r="AN345">
        <v>5001</v>
      </c>
      <c r="AO345">
        <v>1657</v>
      </c>
      <c r="AP345">
        <v>746</v>
      </c>
      <c r="AQ345">
        <v>78</v>
      </c>
      <c r="AR345">
        <v>569</v>
      </c>
      <c r="AS345">
        <v>253</v>
      </c>
      <c r="AT345">
        <v>0</v>
      </c>
      <c r="AU345">
        <v>27.6</v>
      </c>
      <c r="AV345">
        <v>5.6</v>
      </c>
      <c r="AW345">
        <v>14913</v>
      </c>
      <c r="AX345">
        <v>49.3</v>
      </c>
      <c r="AY345">
        <v>2.6</v>
      </c>
      <c r="AZ345">
        <v>34.299999999999997</v>
      </c>
      <c r="BA345">
        <v>6.8</v>
      </c>
      <c r="BB345">
        <v>16.899999999999999</v>
      </c>
      <c r="BC345">
        <v>82.6</v>
      </c>
      <c r="BD345">
        <v>31.3</v>
      </c>
      <c r="BE345">
        <v>42.4</v>
      </c>
      <c r="BF345">
        <v>4.4000000000000004</v>
      </c>
      <c r="BG345">
        <v>33.5</v>
      </c>
      <c r="BH345">
        <v>14.9</v>
      </c>
      <c r="BI345">
        <v>0</v>
      </c>
    </row>
    <row r="346" spans="1:61" x14ac:dyDescent="0.2">
      <c r="A346">
        <v>493</v>
      </c>
      <c r="B346">
        <v>6013337100</v>
      </c>
      <c r="C346">
        <v>1.0698512</v>
      </c>
      <c r="D346">
        <v>1.0111000000000001</v>
      </c>
      <c r="E346">
        <v>2.2940999999999998</v>
      </c>
      <c r="F346">
        <v>0.46500000000000002</v>
      </c>
      <c r="G346">
        <v>1.4774</v>
      </c>
      <c r="H346">
        <v>5.2477</v>
      </c>
      <c r="I346">
        <v>10.6</v>
      </c>
      <c r="J346">
        <v>9.6</v>
      </c>
      <c r="K346">
        <v>11.8</v>
      </c>
      <c r="L346">
        <v>3200</v>
      </c>
      <c r="M346">
        <v>37.95720154</v>
      </c>
      <c r="N346">
        <v>-122.0148143</v>
      </c>
      <c r="O346">
        <v>12.8728807027623</v>
      </c>
      <c r="P346">
        <v>3.7784753999999997E-2</v>
      </c>
      <c r="Q346">
        <v>7.8595845100000004</v>
      </c>
      <c r="R346">
        <v>15.0699185</v>
      </c>
      <c r="S346" s="1">
        <v>76.7877282440286</v>
      </c>
      <c r="T346">
        <v>0</v>
      </c>
      <c r="U346">
        <v>878.21034090000001</v>
      </c>
      <c r="V346">
        <v>605.1</v>
      </c>
      <c r="W346">
        <v>7</v>
      </c>
      <c r="X346">
        <v>1</v>
      </c>
      <c r="Y346">
        <v>7.4999999999999997E-2</v>
      </c>
      <c r="Z346">
        <v>1</v>
      </c>
      <c r="AA346">
        <v>0</v>
      </c>
      <c r="AB346">
        <v>25.255277364986799</v>
      </c>
      <c r="AC346">
        <v>3551</v>
      </c>
      <c r="AD346">
        <v>1244</v>
      </c>
      <c r="AE346">
        <v>1244</v>
      </c>
      <c r="AF346">
        <v>166</v>
      </c>
      <c r="AG346">
        <v>160</v>
      </c>
      <c r="AH346">
        <v>41101</v>
      </c>
      <c r="AI346">
        <v>124</v>
      </c>
      <c r="AJ346">
        <v>649</v>
      </c>
      <c r="AK346">
        <v>617</v>
      </c>
      <c r="AL346">
        <v>496</v>
      </c>
      <c r="AM346">
        <v>103</v>
      </c>
      <c r="AN346">
        <v>1397</v>
      </c>
      <c r="AO346">
        <v>67</v>
      </c>
      <c r="AP346">
        <v>77</v>
      </c>
      <c r="AQ346">
        <v>0</v>
      </c>
      <c r="AR346">
        <v>14</v>
      </c>
      <c r="AS346">
        <v>15</v>
      </c>
      <c r="AT346">
        <v>50</v>
      </c>
      <c r="AU346">
        <v>4.7</v>
      </c>
      <c r="AV346">
        <v>7.6</v>
      </c>
      <c r="AW346">
        <v>41101</v>
      </c>
      <c r="AX346">
        <v>4.8</v>
      </c>
      <c r="AY346">
        <v>18.3</v>
      </c>
      <c r="AZ346">
        <v>17.399999999999999</v>
      </c>
      <c r="BA346">
        <v>14.1</v>
      </c>
      <c r="BB346">
        <v>8.3000000000000007</v>
      </c>
      <c r="BC346">
        <v>39.299999999999997</v>
      </c>
      <c r="BD346">
        <v>2</v>
      </c>
      <c r="BE346">
        <v>6.2</v>
      </c>
      <c r="BF346">
        <v>0</v>
      </c>
      <c r="BG346">
        <v>1.1000000000000001</v>
      </c>
      <c r="BH346">
        <v>1.2</v>
      </c>
      <c r="BI346">
        <v>1.4</v>
      </c>
    </row>
    <row r="347" spans="1:61" x14ac:dyDescent="0.2">
      <c r="A347">
        <v>494</v>
      </c>
      <c r="B347">
        <v>6013337200</v>
      </c>
      <c r="C347">
        <v>1.2330893000000001</v>
      </c>
      <c r="D347">
        <v>2.0568</v>
      </c>
      <c r="E347">
        <v>1.952</v>
      </c>
      <c r="F347">
        <v>0.97140000000000004</v>
      </c>
      <c r="G347">
        <v>3.4390999999999998</v>
      </c>
      <c r="H347">
        <v>8.4192999999999998</v>
      </c>
      <c r="I347">
        <v>11.5</v>
      </c>
      <c r="J347">
        <v>10.199999999999999</v>
      </c>
      <c r="K347">
        <v>12.8</v>
      </c>
      <c r="L347">
        <v>7183</v>
      </c>
      <c r="M347">
        <v>37.951521980000003</v>
      </c>
      <c r="N347">
        <v>-122.026781</v>
      </c>
      <c r="O347">
        <v>17.494585085897299</v>
      </c>
      <c r="P347">
        <v>3.7784753999999997E-2</v>
      </c>
      <c r="Q347">
        <v>7.8595845100000004</v>
      </c>
      <c r="R347">
        <v>13.54922122</v>
      </c>
      <c r="S347" s="1">
        <v>76.7877282440286</v>
      </c>
      <c r="T347">
        <v>0</v>
      </c>
      <c r="U347">
        <v>849.6695651</v>
      </c>
      <c r="V347">
        <v>699.3</v>
      </c>
      <c r="W347">
        <v>7.1</v>
      </c>
      <c r="X347">
        <v>0</v>
      </c>
      <c r="Y347">
        <v>0.2</v>
      </c>
      <c r="Z347">
        <v>1</v>
      </c>
      <c r="AA347">
        <v>0</v>
      </c>
      <c r="AB347">
        <v>27.118573219059801</v>
      </c>
      <c r="AC347">
        <v>8106</v>
      </c>
      <c r="AD347">
        <v>3106</v>
      </c>
      <c r="AE347">
        <v>3023</v>
      </c>
      <c r="AF347">
        <v>859</v>
      </c>
      <c r="AG347">
        <v>426</v>
      </c>
      <c r="AH347">
        <v>29227</v>
      </c>
      <c r="AI347">
        <v>1040</v>
      </c>
      <c r="AJ347">
        <v>1226</v>
      </c>
      <c r="AK347">
        <v>1393</v>
      </c>
      <c r="AL347">
        <v>958</v>
      </c>
      <c r="AM347">
        <v>211</v>
      </c>
      <c r="AN347">
        <v>4106</v>
      </c>
      <c r="AO347">
        <v>675</v>
      </c>
      <c r="AP347">
        <v>637</v>
      </c>
      <c r="AQ347">
        <v>566</v>
      </c>
      <c r="AR347">
        <v>126</v>
      </c>
      <c r="AS347">
        <v>139</v>
      </c>
      <c r="AT347">
        <v>269</v>
      </c>
      <c r="AU347">
        <v>10.9</v>
      </c>
      <c r="AV347">
        <v>9.1999999999999993</v>
      </c>
      <c r="AW347">
        <v>29227</v>
      </c>
      <c r="AX347">
        <v>17.399999999999999</v>
      </c>
      <c r="AY347">
        <v>15.1</v>
      </c>
      <c r="AZ347">
        <v>17.2</v>
      </c>
      <c r="BA347">
        <v>12.2</v>
      </c>
      <c r="BB347">
        <v>7</v>
      </c>
      <c r="BC347">
        <v>50.7</v>
      </c>
      <c r="BD347">
        <v>8.9</v>
      </c>
      <c r="BE347">
        <v>20.5</v>
      </c>
      <c r="BF347">
        <v>18.2</v>
      </c>
      <c r="BG347">
        <v>4.2</v>
      </c>
      <c r="BH347">
        <v>4.5999999999999996</v>
      </c>
      <c r="BI347">
        <v>3.3</v>
      </c>
    </row>
    <row r="348" spans="1:61" x14ac:dyDescent="0.2">
      <c r="A348">
        <v>495</v>
      </c>
      <c r="B348">
        <v>6013337300</v>
      </c>
      <c r="C348">
        <v>1.6886943000000001</v>
      </c>
      <c r="D348">
        <v>0.26679999999999998</v>
      </c>
      <c r="E348">
        <v>2.1301999999999999</v>
      </c>
      <c r="F348">
        <v>0.2492</v>
      </c>
      <c r="G348">
        <v>1.6164000000000001</v>
      </c>
      <c r="H348">
        <v>4.2625000000000002</v>
      </c>
      <c r="I348">
        <v>8.3000000000000007</v>
      </c>
      <c r="J348">
        <v>7.4</v>
      </c>
      <c r="K348">
        <v>9.3000000000000007</v>
      </c>
      <c r="L348">
        <v>3735</v>
      </c>
      <c r="M348">
        <v>37.944565160000003</v>
      </c>
      <c r="N348">
        <v>-122.0084761</v>
      </c>
      <c r="O348">
        <v>6.32063210323654</v>
      </c>
      <c r="P348">
        <v>3.7784753999999997E-2</v>
      </c>
      <c r="Q348">
        <v>7.8595845100000004</v>
      </c>
      <c r="R348">
        <v>10.14307775</v>
      </c>
      <c r="S348" s="1">
        <v>76.7877282440286</v>
      </c>
      <c r="T348">
        <v>0</v>
      </c>
      <c r="U348">
        <v>789.98112739999999</v>
      </c>
      <c r="V348">
        <v>618.91</v>
      </c>
      <c r="W348">
        <v>2</v>
      </c>
      <c r="X348">
        <v>0</v>
      </c>
      <c r="Y348">
        <v>2.5000000000000001E-2</v>
      </c>
      <c r="Z348">
        <v>1</v>
      </c>
      <c r="AA348">
        <v>0</v>
      </c>
      <c r="AB348">
        <v>20.6020136542434</v>
      </c>
      <c r="AC348">
        <v>5904</v>
      </c>
      <c r="AD348">
        <v>2333</v>
      </c>
      <c r="AE348">
        <v>2279</v>
      </c>
      <c r="AF348">
        <v>36</v>
      </c>
      <c r="AG348">
        <v>110</v>
      </c>
      <c r="AH348">
        <v>55722</v>
      </c>
      <c r="AI348">
        <v>100</v>
      </c>
      <c r="AJ348">
        <v>1273</v>
      </c>
      <c r="AK348">
        <v>1247</v>
      </c>
      <c r="AL348">
        <v>829</v>
      </c>
      <c r="AM348">
        <v>29</v>
      </c>
      <c r="AN348">
        <v>1536</v>
      </c>
      <c r="AO348">
        <v>73</v>
      </c>
      <c r="AP348">
        <v>250</v>
      </c>
      <c r="AQ348">
        <v>0</v>
      </c>
      <c r="AR348">
        <v>0</v>
      </c>
      <c r="AS348">
        <v>85</v>
      </c>
      <c r="AT348">
        <v>48</v>
      </c>
      <c r="AU348">
        <v>0.6</v>
      </c>
      <c r="AV348">
        <v>3.9</v>
      </c>
      <c r="AW348">
        <v>55722</v>
      </c>
      <c r="AX348">
        <v>2.2999999999999998</v>
      </c>
      <c r="AY348">
        <v>21.6</v>
      </c>
      <c r="AZ348">
        <v>21.1</v>
      </c>
      <c r="BA348">
        <v>14.1</v>
      </c>
      <c r="BB348">
        <v>1.3</v>
      </c>
      <c r="BC348">
        <v>26</v>
      </c>
      <c r="BD348">
        <v>1.3</v>
      </c>
      <c r="BE348">
        <v>10.7</v>
      </c>
      <c r="BF348">
        <v>0</v>
      </c>
      <c r="BG348">
        <v>0</v>
      </c>
      <c r="BH348">
        <v>3.7</v>
      </c>
      <c r="BI348">
        <v>0.8</v>
      </c>
    </row>
    <row r="349" spans="1:61" x14ac:dyDescent="0.2">
      <c r="A349">
        <v>496</v>
      </c>
      <c r="B349">
        <v>6013338101</v>
      </c>
      <c r="C349">
        <v>0.43899060000000001</v>
      </c>
      <c r="D349">
        <v>2.5234000000000001</v>
      </c>
      <c r="E349">
        <v>1.9219999999999999</v>
      </c>
      <c r="F349">
        <v>1.1946000000000001</v>
      </c>
      <c r="G349">
        <v>3.5508999999999999</v>
      </c>
      <c r="H349">
        <v>9.1908999999999992</v>
      </c>
      <c r="I349">
        <v>13.9</v>
      </c>
      <c r="J349">
        <v>12.8</v>
      </c>
      <c r="K349">
        <v>15.1</v>
      </c>
      <c r="L349">
        <v>4996</v>
      </c>
      <c r="M349">
        <v>37.948873380000002</v>
      </c>
      <c r="N349">
        <v>-122.04254400000001</v>
      </c>
      <c r="O349">
        <v>16.980014594449401</v>
      </c>
      <c r="P349">
        <v>3.7784753999999997E-2</v>
      </c>
      <c r="Q349">
        <v>7.8595845100000004</v>
      </c>
      <c r="R349">
        <v>15.66404601</v>
      </c>
      <c r="S349" s="1">
        <v>76.7877282440286</v>
      </c>
      <c r="T349">
        <v>0</v>
      </c>
      <c r="U349">
        <v>830.05373359999999</v>
      </c>
      <c r="V349">
        <v>849.05</v>
      </c>
      <c r="W349">
        <v>2.25</v>
      </c>
      <c r="X349">
        <v>5.35</v>
      </c>
      <c r="Y349">
        <v>0.01</v>
      </c>
      <c r="Z349">
        <v>1</v>
      </c>
      <c r="AA349">
        <v>0</v>
      </c>
      <c r="AB349">
        <v>25.793479709573099</v>
      </c>
      <c r="AC349">
        <v>4782</v>
      </c>
      <c r="AD349">
        <v>1910</v>
      </c>
      <c r="AE349">
        <v>1755</v>
      </c>
      <c r="AF349">
        <v>927</v>
      </c>
      <c r="AG349">
        <v>247</v>
      </c>
      <c r="AH349">
        <v>26998</v>
      </c>
      <c r="AI349">
        <v>781</v>
      </c>
      <c r="AJ349">
        <v>493</v>
      </c>
      <c r="AK349">
        <v>989</v>
      </c>
      <c r="AL349">
        <v>743</v>
      </c>
      <c r="AM349">
        <v>104</v>
      </c>
      <c r="AN349">
        <v>3122</v>
      </c>
      <c r="AO349">
        <v>517</v>
      </c>
      <c r="AP349">
        <v>439</v>
      </c>
      <c r="AQ349">
        <v>174</v>
      </c>
      <c r="AR349">
        <v>189</v>
      </c>
      <c r="AS349">
        <v>160</v>
      </c>
      <c r="AT349">
        <v>18</v>
      </c>
      <c r="AU349">
        <v>19.5</v>
      </c>
      <c r="AV349">
        <v>10</v>
      </c>
      <c r="AW349">
        <v>26998</v>
      </c>
      <c r="AX349">
        <v>22.7</v>
      </c>
      <c r="AY349">
        <v>10.3</v>
      </c>
      <c r="AZ349">
        <v>20.7</v>
      </c>
      <c r="BA349">
        <v>15.6</v>
      </c>
      <c r="BB349">
        <v>5.9</v>
      </c>
      <c r="BC349">
        <v>65.3</v>
      </c>
      <c r="BD349">
        <v>11.4</v>
      </c>
      <c r="BE349">
        <v>23</v>
      </c>
      <c r="BF349">
        <v>9.1</v>
      </c>
      <c r="BG349">
        <v>10.8</v>
      </c>
      <c r="BH349">
        <v>9.1</v>
      </c>
      <c r="BI349">
        <v>0.4</v>
      </c>
    </row>
    <row r="350" spans="1:61" x14ac:dyDescent="0.2">
      <c r="A350">
        <v>497</v>
      </c>
      <c r="B350">
        <v>6013338102</v>
      </c>
      <c r="C350">
        <v>0.64228070000000004</v>
      </c>
      <c r="D350">
        <v>1.2741</v>
      </c>
      <c r="E350">
        <v>1.3951</v>
      </c>
      <c r="F350">
        <v>0.61119999999999997</v>
      </c>
      <c r="G350">
        <v>1.4829000000000001</v>
      </c>
      <c r="H350">
        <v>4.7633999999999999</v>
      </c>
      <c r="I350">
        <v>9.6999999999999993</v>
      </c>
      <c r="J350">
        <v>8.6999999999999993</v>
      </c>
      <c r="K350">
        <v>10.7</v>
      </c>
      <c r="L350">
        <v>3364</v>
      </c>
      <c r="M350">
        <v>37.941325740000003</v>
      </c>
      <c r="N350">
        <v>-122.0414272</v>
      </c>
      <c r="O350">
        <v>10.9561498255567</v>
      </c>
      <c r="P350">
        <v>3.7784753999999997E-2</v>
      </c>
      <c r="Q350">
        <v>7.8595845100000004</v>
      </c>
      <c r="R350">
        <v>14.668674230000001</v>
      </c>
      <c r="S350" s="1">
        <v>76.7877282440286</v>
      </c>
      <c r="T350">
        <v>0</v>
      </c>
      <c r="U350">
        <v>792.93326430000002</v>
      </c>
      <c r="V350">
        <v>890.74</v>
      </c>
      <c r="W350">
        <v>0.9</v>
      </c>
      <c r="X350">
        <v>19.75</v>
      </c>
      <c r="Y350">
        <v>0.01</v>
      </c>
      <c r="Z350">
        <v>1</v>
      </c>
      <c r="AA350">
        <v>0</v>
      </c>
      <c r="AB350">
        <v>27.093259348439599</v>
      </c>
      <c r="AC350">
        <v>3616</v>
      </c>
      <c r="AD350">
        <v>1417</v>
      </c>
      <c r="AE350">
        <v>1373</v>
      </c>
      <c r="AF350">
        <v>348</v>
      </c>
      <c r="AG350">
        <v>190</v>
      </c>
      <c r="AH350">
        <v>44198</v>
      </c>
      <c r="AI350">
        <v>71</v>
      </c>
      <c r="AJ350">
        <v>557</v>
      </c>
      <c r="AK350">
        <v>696</v>
      </c>
      <c r="AL350">
        <v>311</v>
      </c>
      <c r="AM350">
        <v>35</v>
      </c>
      <c r="AN350">
        <v>1294</v>
      </c>
      <c r="AO350">
        <v>155</v>
      </c>
      <c r="AP350">
        <v>22</v>
      </c>
      <c r="AQ350">
        <v>0</v>
      </c>
      <c r="AR350">
        <v>30</v>
      </c>
      <c r="AS350">
        <v>38</v>
      </c>
      <c r="AT350">
        <v>30</v>
      </c>
      <c r="AU350">
        <v>9.6999999999999993</v>
      </c>
      <c r="AV350">
        <v>9.5</v>
      </c>
      <c r="AW350">
        <v>44198</v>
      </c>
      <c r="AX350">
        <v>2.6</v>
      </c>
      <c r="AY350">
        <v>15.4</v>
      </c>
      <c r="AZ350">
        <v>19.2</v>
      </c>
      <c r="BA350">
        <v>8.6</v>
      </c>
      <c r="BB350">
        <v>2.5</v>
      </c>
      <c r="BC350">
        <v>35.799999999999997</v>
      </c>
      <c r="BD350">
        <v>4.5</v>
      </c>
      <c r="BE350">
        <v>1.6</v>
      </c>
      <c r="BF350">
        <v>0</v>
      </c>
      <c r="BG350">
        <v>2.2000000000000002</v>
      </c>
      <c r="BH350">
        <v>2.8</v>
      </c>
      <c r="BI350">
        <v>0.8</v>
      </c>
    </row>
    <row r="351" spans="1:61" x14ac:dyDescent="0.2">
      <c r="A351">
        <v>7295</v>
      </c>
      <c r="B351">
        <v>6013338201</v>
      </c>
      <c r="C351">
        <v>1.4236183</v>
      </c>
      <c r="D351">
        <v>0.86550000000000005</v>
      </c>
      <c r="E351">
        <v>2.1257999999999999</v>
      </c>
      <c r="F351">
        <v>0.41370000000000001</v>
      </c>
      <c r="G351">
        <v>1.6847000000000001</v>
      </c>
      <c r="H351">
        <v>5.0896999999999997</v>
      </c>
      <c r="I351">
        <v>9.3000000000000007</v>
      </c>
      <c r="J351">
        <v>8.1999999999999993</v>
      </c>
      <c r="K351">
        <v>10.4</v>
      </c>
      <c r="L351">
        <v>1168</v>
      </c>
      <c r="M351">
        <v>37.936942539999997</v>
      </c>
      <c r="N351">
        <v>-122.02893950000001</v>
      </c>
      <c r="O351">
        <v>9.8517420557787307</v>
      </c>
      <c r="P351">
        <v>3.7784753999999997E-2</v>
      </c>
      <c r="Q351">
        <v>7.8595845100000004</v>
      </c>
      <c r="R351">
        <v>10.095290520000001</v>
      </c>
      <c r="S351" s="1">
        <v>76.7877282440286</v>
      </c>
      <c r="T351">
        <v>0</v>
      </c>
      <c r="U351">
        <v>753.27934930000004</v>
      </c>
      <c r="V351">
        <v>720.86</v>
      </c>
      <c r="W351">
        <v>8</v>
      </c>
      <c r="X351">
        <v>1.6</v>
      </c>
      <c r="Y351">
        <v>0.06</v>
      </c>
      <c r="Z351">
        <v>1</v>
      </c>
      <c r="AA351">
        <v>0</v>
      </c>
      <c r="AB351">
        <v>24.617629113062801</v>
      </c>
      <c r="AC351">
        <v>3700</v>
      </c>
      <c r="AD351">
        <v>1448</v>
      </c>
      <c r="AE351">
        <v>1398</v>
      </c>
      <c r="AF351">
        <v>224</v>
      </c>
      <c r="AG351">
        <v>105</v>
      </c>
      <c r="AH351">
        <v>49117</v>
      </c>
      <c r="AI351">
        <v>160</v>
      </c>
      <c r="AJ351">
        <v>927</v>
      </c>
      <c r="AK351">
        <v>627</v>
      </c>
      <c r="AL351">
        <v>494</v>
      </c>
      <c r="AM351">
        <v>60</v>
      </c>
      <c r="AN351">
        <v>1058</v>
      </c>
      <c r="AO351">
        <v>104</v>
      </c>
      <c r="AP351">
        <v>31</v>
      </c>
      <c r="AQ351">
        <v>0</v>
      </c>
      <c r="AR351">
        <v>11</v>
      </c>
      <c r="AS351">
        <v>48</v>
      </c>
      <c r="AT351">
        <v>179</v>
      </c>
      <c r="AU351">
        <v>6.2</v>
      </c>
      <c r="AV351">
        <v>6</v>
      </c>
      <c r="AW351">
        <v>49117</v>
      </c>
      <c r="AX351">
        <v>5.7</v>
      </c>
      <c r="AY351">
        <v>25.1</v>
      </c>
      <c r="AZ351">
        <v>16.899999999999999</v>
      </c>
      <c r="BA351">
        <v>13.7</v>
      </c>
      <c r="BB351">
        <v>4.3</v>
      </c>
      <c r="BC351">
        <v>28.6</v>
      </c>
      <c r="BD351">
        <v>2.9</v>
      </c>
      <c r="BE351">
        <v>2.1</v>
      </c>
      <c r="BF351">
        <v>0</v>
      </c>
      <c r="BG351">
        <v>0.8</v>
      </c>
      <c r="BH351">
        <v>3.4</v>
      </c>
      <c r="BI351">
        <v>4.8</v>
      </c>
    </row>
    <row r="352" spans="1:61" x14ac:dyDescent="0.2">
      <c r="A352">
        <v>509</v>
      </c>
      <c r="B352">
        <v>6013345101</v>
      </c>
      <c r="C352">
        <v>0.8295865</v>
      </c>
      <c r="D352">
        <v>0.74170000000000003</v>
      </c>
      <c r="E352">
        <v>2.1280999999999999</v>
      </c>
      <c r="F352">
        <v>0.61960000000000004</v>
      </c>
      <c r="G352">
        <v>1.8524</v>
      </c>
      <c r="H352">
        <v>5.3418000000000001</v>
      </c>
      <c r="I352">
        <v>8.5</v>
      </c>
      <c r="J352">
        <v>7.6</v>
      </c>
      <c r="K352">
        <v>9.6</v>
      </c>
      <c r="L352">
        <v>5730</v>
      </c>
      <c r="M352">
        <v>37.731923479999999</v>
      </c>
      <c r="N352">
        <v>-121.93861750000001</v>
      </c>
      <c r="O352">
        <v>8.5880036881095698</v>
      </c>
      <c r="P352">
        <v>3.7784753999999997E-2</v>
      </c>
      <c r="Q352">
        <v>8.6979437700000002</v>
      </c>
      <c r="R352">
        <v>13.729057510000001</v>
      </c>
      <c r="S352" s="1">
        <v>70.599582896249103</v>
      </c>
      <c r="T352">
        <v>0</v>
      </c>
      <c r="U352">
        <v>356.5750261</v>
      </c>
      <c r="V352">
        <v>1477.26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22.474305118967401</v>
      </c>
      <c r="AC352">
        <v>5794</v>
      </c>
      <c r="AD352">
        <v>1965</v>
      </c>
      <c r="AE352">
        <v>1851</v>
      </c>
      <c r="AF352">
        <v>305</v>
      </c>
      <c r="AG352">
        <v>153</v>
      </c>
      <c r="AH352">
        <v>44420</v>
      </c>
      <c r="AI352">
        <v>212</v>
      </c>
      <c r="AJ352">
        <v>762</v>
      </c>
      <c r="AK352">
        <v>1426</v>
      </c>
      <c r="AL352">
        <v>480</v>
      </c>
      <c r="AM352">
        <v>219</v>
      </c>
      <c r="AN352">
        <v>2508</v>
      </c>
      <c r="AO352">
        <v>181</v>
      </c>
      <c r="AP352">
        <v>136</v>
      </c>
      <c r="AQ352">
        <v>0</v>
      </c>
      <c r="AR352">
        <v>74</v>
      </c>
      <c r="AS352">
        <v>64</v>
      </c>
      <c r="AT352">
        <v>37</v>
      </c>
      <c r="AU352">
        <v>5.3</v>
      </c>
      <c r="AV352">
        <v>4.9000000000000004</v>
      </c>
      <c r="AW352">
        <v>44420</v>
      </c>
      <c r="AX352">
        <v>5.3</v>
      </c>
      <c r="AY352">
        <v>13.2</v>
      </c>
      <c r="AZ352">
        <v>24.6</v>
      </c>
      <c r="BA352">
        <v>8.3000000000000007</v>
      </c>
      <c r="BB352">
        <v>11.8</v>
      </c>
      <c r="BC352">
        <v>43.3</v>
      </c>
      <c r="BD352">
        <v>3.4</v>
      </c>
      <c r="BE352">
        <v>6.9</v>
      </c>
      <c r="BF352">
        <v>0</v>
      </c>
      <c r="BG352">
        <v>4</v>
      </c>
      <c r="BH352">
        <v>3.5</v>
      </c>
      <c r="BI352">
        <v>0.6</v>
      </c>
    </row>
    <row r="353" spans="1:61" x14ac:dyDescent="0.2">
      <c r="A353">
        <v>510</v>
      </c>
      <c r="B353">
        <v>6013345102</v>
      </c>
      <c r="C353">
        <v>0.68193029999999999</v>
      </c>
      <c r="D353">
        <v>1.1366000000000001</v>
      </c>
      <c r="E353">
        <v>2.0139999999999998</v>
      </c>
      <c r="F353">
        <v>0.40739999999999998</v>
      </c>
      <c r="G353">
        <v>0.74360000000000004</v>
      </c>
      <c r="H353">
        <v>4.3015999999999996</v>
      </c>
      <c r="I353">
        <v>9.1999999999999993</v>
      </c>
      <c r="J353">
        <v>8.1</v>
      </c>
      <c r="K353">
        <v>10.4</v>
      </c>
      <c r="L353">
        <v>3895</v>
      </c>
      <c r="M353">
        <v>37.744963970000001</v>
      </c>
      <c r="N353">
        <v>-121.9480877</v>
      </c>
      <c r="O353">
        <v>8.3917182890893791</v>
      </c>
      <c r="P353">
        <v>3.7784753999999997E-2</v>
      </c>
      <c r="Q353">
        <v>8.6979437700000002</v>
      </c>
      <c r="R353">
        <v>9.3834809410000002</v>
      </c>
      <c r="S353" s="1">
        <v>70.599582896249103</v>
      </c>
      <c r="T353">
        <v>0</v>
      </c>
      <c r="U353">
        <v>364.4384407</v>
      </c>
      <c r="V353">
        <v>1839.06</v>
      </c>
      <c r="W353">
        <v>0</v>
      </c>
      <c r="X353">
        <v>0.75</v>
      </c>
      <c r="Y353">
        <v>0</v>
      </c>
      <c r="Z353">
        <v>0</v>
      </c>
      <c r="AA353">
        <v>0</v>
      </c>
      <c r="AB353">
        <v>21.100112788511801</v>
      </c>
      <c r="AC353">
        <v>3698</v>
      </c>
      <c r="AD353">
        <v>1217</v>
      </c>
      <c r="AE353">
        <v>1217</v>
      </c>
      <c r="AF353">
        <v>336</v>
      </c>
      <c r="AG353">
        <v>130</v>
      </c>
      <c r="AH353">
        <v>43277</v>
      </c>
      <c r="AI353">
        <v>130</v>
      </c>
      <c r="AJ353">
        <v>515</v>
      </c>
      <c r="AK353">
        <v>1109</v>
      </c>
      <c r="AL353">
        <v>286</v>
      </c>
      <c r="AM353">
        <v>72</v>
      </c>
      <c r="AN353">
        <v>1362</v>
      </c>
      <c r="AO353">
        <v>57</v>
      </c>
      <c r="AP353">
        <v>0</v>
      </c>
      <c r="AQ353">
        <v>0</v>
      </c>
      <c r="AR353">
        <v>11</v>
      </c>
      <c r="AS353">
        <v>18</v>
      </c>
      <c r="AT353">
        <v>11</v>
      </c>
      <c r="AU353">
        <v>9.1</v>
      </c>
      <c r="AV353">
        <v>6.8</v>
      </c>
      <c r="AW353">
        <v>43277</v>
      </c>
      <c r="AX353">
        <v>5.3</v>
      </c>
      <c r="AY353">
        <v>13.9</v>
      </c>
      <c r="AZ353">
        <v>30</v>
      </c>
      <c r="BA353">
        <v>7.7</v>
      </c>
      <c r="BB353">
        <v>5.9</v>
      </c>
      <c r="BC353">
        <v>36.799999999999997</v>
      </c>
      <c r="BD353">
        <v>1.7</v>
      </c>
      <c r="BE353">
        <v>0</v>
      </c>
      <c r="BF353">
        <v>0</v>
      </c>
      <c r="BG353">
        <v>0.9</v>
      </c>
      <c r="BH353">
        <v>1.5</v>
      </c>
      <c r="BI353">
        <v>0.3</v>
      </c>
    </row>
    <row r="354" spans="1:61" x14ac:dyDescent="0.2">
      <c r="A354">
        <v>511</v>
      </c>
      <c r="B354">
        <v>6013345103</v>
      </c>
      <c r="C354">
        <v>1.2511307</v>
      </c>
      <c r="D354">
        <v>0.53269999999999995</v>
      </c>
      <c r="E354">
        <v>1.6737</v>
      </c>
      <c r="F354">
        <v>0.3745</v>
      </c>
      <c r="G354">
        <v>2.5101</v>
      </c>
      <c r="H354">
        <v>5.0911</v>
      </c>
      <c r="I354">
        <v>9.1999999999999993</v>
      </c>
      <c r="J354">
        <v>8.3000000000000007</v>
      </c>
      <c r="K354">
        <v>10.3</v>
      </c>
      <c r="L354">
        <v>5062</v>
      </c>
      <c r="M354">
        <v>37.738748280000003</v>
      </c>
      <c r="N354">
        <v>-121.9283952</v>
      </c>
      <c r="O354">
        <v>4.4919294402177998</v>
      </c>
      <c r="P354">
        <v>3.7784753999999997E-2</v>
      </c>
      <c r="Q354">
        <v>8.6979437700000002</v>
      </c>
      <c r="R354">
        <v>8.4314502549999997</v>
      </c>
      <c r="S354" s="1">
        <v>86.750306007037196</v>
      </c>
      <c r="T354">
        <v>0</v>
      </c>
      <c r="U354">
        <v>357.9505322</v>
      </c>
      <c r="V354">
        <v>378.04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15.590134029209</v>
      </c>
      <c r="AC354">
        <v>4828</v>
      </c>
      <c r="AD354">
        <v>1764</v>
      </c>
      <c r="AE354">
        <v>1764</v>
      </c>
      <c r="AF354">
        <v>202</v>
      </c>
      <c r="AG354">
        <v>139</v>
      </c>
      <c r="AH354">
        <v>52748</v>
      </c>
      <c r="AI354">
        <v>68</v>
      </c>
      <c r="AJ354">
        <v>940</v>
      </c>
      <c r="AK354">
        <v>1023</v>
      </c>
      <c r="AL354">
        <v>451</v>
      </c>
      <c r="AM354">
        <v>23</v>
      </c>
      <c r="AN354">
        <v>1883</v>
      </c>
      <c r="AO354">
        <v>50</v>
      </c>
      <c r="AP354">
        <v>153</v>
      </c>
      <c r="AQ354">
        <v>7</v>
      </c>
      <c r="AR354">
        <v>9</v>
      </c>
      <c r="AS354">
        <v>179</v>
      </c>
      <c r="AT354">
        <v>27</v>
      </c>
      <c r="AU354">
        <v>4.2</v>
      </c>
      <c r="AV354">
        <v>5.7</v>
      </c>
      <c r="AW354">
        <v>52748</v>
      </c>
      <c r="AX354">
        <v>2</v>
      </c>
      <c r="AY354">
        <v>19.5</v>
      </c>
      <c r="AZ354">
        <v>21.2</v>
      </c>
      <c r="BA354">
        <v>9.3000000000000007</v>
      </c>
      <c r="BB354">
        <v>1.3</v>
      </c>
      <c r="BC354">
        <v>39</v>
      </c>
      <c r="BD354">
        <v>1.1000000000000001</v>
      </c>
      <c r="BE354">
        <v>8.6999999999999993</v>
      </c>
      <c r="BF354">
        <v>0.4</v>
      </c>
      <c r="BG354">
        <v>0.5</v>
      </c>
      <c r="BH354">
        <v>10.1</v>
      </c>
      <c r="BI354">
        <v>0.6</v>
      </c>
    </row>
    <row r="355" spans="1:61" x14ac:dyDescent="0.2">
      <c r="A355">
        <v>512</v>
      </c>
      <c r="B355">
        <v>6013345105</v>
      </c>
      <c r="C355">
        <v>1.4277013000000001</v>
      </c>
      <c r="D355">
        <v>0.63829999999999998</v>
      </c>
      <c r="E355">
        <v>2.6492</v>
      </c>
      <c r="F355">
        <v>0.3044</v>
      </c>
      <c r="G355">
        <v>2.0663</v>
      </c>
      <c r="H355">
        <v>5.6581999999999999</v>
      </c>
      <c r="I355">
        <v>8.3000000000000007</v>
      </c>
      <c r="J355">
        <v>7.1</v>
      </c>
      <c r="K355">
        <v>9.6</v>
      </c>
      <c r="L355">
        <v>55</v>
      </c>
      <c r="M355">
        <v>37.780075680000003</v>
      </c>
      <c r="N355">
        <v>-121.9717816</v>
      </c>
      <c r="O355">
        <v>7.50573157989961</v>
      </c>
      <c r="P355">
        <v>3.7784753999999997E-2</v>
      </c>
      <c r="Q355">
        <v>7.8595845100000004</v>
      </c>
      <c r="R355">
        <v>13.77538176</v>
      </c>
      <c r="S355" s="1">
        <v>70.599582896249103</v>
      </c>
      <c r="T355">
        <v>0.12846432999999999</v>
      </c>
      <c r="U355">
        <v>415.0403589</v>
      </c>
      <c r="V355">
        <v>2302.21</v>
      </c>
      <c r="W355">
        <v>14</v>
      </c>
      <c r="X355">
        <v>2</v>
      </c>
      <c r="Y355">
        <v>0.11</v>
      </c>
      <c r="Z355">
        <v>0</v>
      </c>
      <c r="AA355">
        <v>0</v>
      </c>
      <c r="AB355">
        <v>32.811844650008297</v>
      </c>
      <c r="AC355">
        <v>6625</v>
      </c>
      <c r="AD355">
        <v>2404</v>
      </c>
      <c r="AE355">
        <v>2246</v>
      </c>
      <c r="AF355">
        <v>269</v>
      </c>
      <c r="AG355">
        <v>164</v>
      </c>
      <c r="AH355">
        <v>47083</v>
      </c>
      <c r="AI355">
        <v>180</v>
      </c>
      <c r="AJ355">
        <v>1362</v>
      </c>
      <c r="AK355">
        <v>1796</v>
      </c>
      <c r="AL355">
        <v>703</v>
      </c>
      <c r="AM355">
        <v>191</v>
      </c>
      <c r="AN355">
        <v>1640</v>
      </c>
      <c r="AO355">
        <v>125</v>
      </c>
      <c r="AP355">
        <v>277</v>
      </c>
      <c r="AQ355">
        <v>0</v>
      </c>
      <c r="AR355">
        <v>52</v>
      </c>
      <c r="AS355">
        <v>122</v>
      </c>
      <c r="AT355">
        <v>62</v>
      </c>
      <c r="AU355">
        <v>4.0999999999999996</v>
      </c>
      <c r="AV355">
        <v>5.4</v>
      </c>
      <c r="AW355">
        <v>47083</v>
      </c>
      <c r="AX355">
        <v>4</v>
      </c>
      <c r="AY355">
        <v>20.6</v>
      </c>
      <c r="AZ355">
        <v>27.1</v>
      </c>
      <c r="BA355">
        <v>10.6</v>
      </c>
      <c r="BB355">
        <v>8.5</v>
      </c>
      <c r="BC355">
        <v>24.8</v>
      </c>
      <c r="BD355">
        <v>2</v>
      </c>
      <c r="BE355">
        <v>11.5</v>
      </c>
      <c r="BF355">
        <v>0</v>
      </c>
      <c r="BG355">
        <v>2.2999999999999998</v>
      </c>
      <c r="BH355">
        <v>5.4</v>
      </c>
      <c r="BI355">
        <v>0.9</v>
      </c>
    </row>
    <row r="356" spans="1:61" x14ac:dyDescent="0.2">
      <c r="A356">
        <v>513</v>
      </c>
      <c r="B356">
        <v>6013345108</v>
      </c>
      <c r="C356">
        <v>2.8002986000000001</v>
      </c>
      <c r="D356">
        <v>0.1961</v>
      </c>
      <c r="E356">
        <v>1.2829999999999999</v>
      </c>
      <c r="F356">
        <v>0.60589999999999999</v>
      </c>
      <c r="G356">
        <v>0.80630000000000002</v>
      </c>
      <c r="H356">
        <v>2.8913000000000002</v>
      </c>
      <c r="I356">
        <v>7.1</v>
      </c>
      <c r="J356">
        <v>6.4</v>
      </c>
      <c r="K356">
        <v>8</v>
      </c>
      <c r="L356">
        <v>7353</v>
      </c>
      <c r="M356">
        <v>37.773006449999997</v>
      </c>
      <c r="N356">
        <v>-121.9535803</v>
      </c>
      <c r="O356">
        <v>6.7976352457991096</v>
      </c>
      <c r="P356">
        <v>3.7784753999999997E-2</v>
      </c>
      <c r="Q356">
        <v>8.2787641399999998</v>
      </c>
      <c r="R356">
        <v>11.08819336</v>
      </c>
      <c r="S356" s="1">
        <v>70.599582896249103</v>
      </c>
      <c r="T356">
        <v>1.864452902</v>
      </c>
      <c r="U356">
        <v>390.25814889999998</v>
      </c>
      <c r="V356">
        <v>1040.23</v>
      </c>
      <c r="W356">
        <v>2.4500000000000002</v>
      </c>
      <c r="X356">
        <v>1.5</v>
      </c>
      <c r="Y356">
        <v>0.11</v>
      </c>
      <c r="Z356">
        <v>0</v>
      </c>
      <c r="AA356">
        <v>0</v>
      </c>
      <c r="AB356">
        <v>28.373001595457701</v>
      </c>
      <c r="AC356">
        <v>7480</v>
      </c>
      <c r="AD356">
        <v>3276</v>
      </c>
      <c r="AE356">
        <v>3132</v>
      </c>
      <c r="AF356">
        <v>197</v>
      </c>
      <c r="AG356">
        <v>136</v>
      </c>
      <c r="AH356">
        <v>62332</v>
      </c>
      <c r="AI356">
        <v>74</v>
      </c>
      <c r="AJ356">
        <v>899</v>
      </c>
      <c r="AK356">
        <v>1753</v>
      </c>
      <c r="AL356">
        <v>379</v>
      </c>
      <c r="AM356">
        <v>137</v>
      </c>
      <c r="AN356">
        <v>3497</v>
      </c>
      <c r="AO356">
        <v>197</v>
      </c>
      <c r="AP356">
        <v>272</v>
      </c>
      <c r="AQ356">
        <v>0</v>
      </c>
      <c r="AR356">
        <v>58</v>
      </c>
      <c r="AS356">
        <v>30</v>
      </c>
      <c r="AT356">
        <v>0</v>
      </c>
      <c r="AU356">
        <v>2.6</v>
      </c>
      <c r="AV356">
        <v>3.3</v>
      </c>
      <c r="AW356">
        <v>62332</v>
      </c>
      <c r="AX356">
        <v>1.4</v>
      </c>
      <c r="AY356">
        <v>12</v>
      </c>
      <c r="AZ356">
        <v>23.4</v>
      </c>
      <c r="BA356">
        <v>5.0999999999999996</v>
      </c>
      <c r="BB356">
        <v>4.4000000000000004</v>
      </c>
      <c r="BC356">
        <v>46.8</v>
      </c>
      <c r="BD356">
        <v>2.8</v>
      </c>
      <c r="BE356">
        <v>8.3000000000000007</v>
      </c>
      <c r="BF356">
        <v>0</v>
      </c>
      <c r="BG356">
        <v>1.9</v>
      </c>
      <c r="BH356">
        <v>1</v>
      </c>
      <c r="BI356">
        <v>0</v>
      </c>
    </row>
    <row r="357" spans="1:61" x14ac:dyDescent="0.2">
      <c r="A357">
        <v>514</v>
      </c>
      <c r="B357">
        <v>6013345111</v>
      </c>
      <c r="C357">
        <v>0.89339139999999995</v>
      </c>
      <c r="D357">
        <v>0.38329999999999997</v>
      </c>
      <c r="E357">
        <v>1.4358</v>
      </c>
      <c r="F357">
        <v>0.72409999999999997</v>
      </c>
      <c r="G357">
        <v>1.8172999999999999</v>
      </c>
      <c r="H357">
        <v>4.3604000000000003</v>
      </c>
      <c r="I357">
        <v>6.7</v>
      </c>
      <c r="J357">
        <v>6</v>
      </c>
      <c r="K357">
        <v>7.6</v>
      </c>
      <c r="L357">
        <v>5099</v>
      </c>
      <c r="M357">
        <v>37.75703541</v>
      </c>
      <c r="N357">
        <v>-121.95268489999999</v>
      </c>
      <c r="O357">
        <v>12.4779054028125</v>
      </c>
      <c r="P357">
        <v>3.7784753999999997E-2</v>
      </c>
      <c r="Q357">
        <v>8.2787641399999998</v>
      </c>
      <c r="R357">
        <v>9.6671906520000004</v>
      </c>
      <c r="S357" s="1">
        <v>70.599582896249103</v>
      </c>
      <c r="T357">
        <v>0</v>
      </c>
      <c r="U357">
        <v>374.12356060000002</v>
      </c>
      <c r="V357">
        <v>1276.48</v>
      </c>
      <c r="W357">
        <v>0</v>
      </c>
      <c r="X357">
        <v>3</v>
      </c>
      <c r="Y357">
        <v>0.125</v>
      </c>
      <c r="Z357">
        <v>0</v>
      </c>
      <c r="AA357">
        <v>0</v>
      </c>
      <c r="AB357">
        <v>23.6239000779536</v>
      </c>
      <c r="AC357">
        <v>5083</v>
      </c>
      <c r="AD357">
        <v>1922</v>
      </c>
      <c r="AE357">
        <v>1865</v>
      </c>
      <c r="AF357">
        <v>147</v>
      </c>
      <c r="AG357">
        <v>113</v>
      </c>
      <c r="AH357">
        <v>51982</v>
      </c>
      <c r="AI357">
        <v>91</v>
      </c>
      <c r="AJ357">
        <v>501</v>
      </c>
      <c r="AK357">
        <v>1366</v>
      </c>
      <c r="AL357">
        <v>216</v>
      </c>
      <c r="AM357">
        <v>118</v>
      </c>
      <c r="AN357">
        <v>2966</v>
      </c>
      <c r="AO357">
        <v>132</v>
      </c>
      <c r="AP357">
        <v>512</v>
      </c>
      <c r="AQ357">
        <v>0</v>
      </c>
      <c r="AR357">
        <v>136</v>
      </c>
      <c r="AS357">
        <v>83</v>
      </c>
      <c r="AT357">
        <v>0</v>
      </c>
      <c r="AU357">
        <v>2.9</v>
      </c>
      <c r="AV357">
        <v>4.4000000000000004</v>
      </c>
      <c r="AW357">
        <v>51982</v>
      </c>
      <c r="AX357">
        <v>2.5</v>
      </c>
      <c r="AY357">
        <v>9.9</v>
      </c>
      <c r="AZ357">
        <v>26.9</v>
      </c>
      <c r="BA357">
        <v>4.2</v>
      </c>
      <c r="BB357">
        <v>6.3</v>
      </c>
      <c r="BC357">
        <v>58.4</v>
      </c>
      <c r="BD357">
        <v>2.8</v>
      </c>
      <c r="BE357">
        <v>26.6</v>
      </c>
      <c r="BF357">
        <v>0</v>
      </c>
      <c r="BG357">
        <v>7.3</v>
      </c>
      <c r="BH357">
        <v>4.5</v>
      </c>
      <c r="BI357">
        <v>0</v>
      </c>
    </row>
    <row r="358" spans="1:61" x14ac:dyDescent="0.2">
      <c r="A358">
        <v>515</v>
      </c>
      <c r="B358">
        <v>6013345112</v>
      </c>
      <c r="C358">
        <v>3.2210000000000001</v>
      </c>
      <c r="D358">
        <v>0.1807</v>
      </c>
      <c r="E358">
        <v>1.5329999999999999</v>
      </c>
      <c r="F358">
        <v>0.74490000000000001</v>
      </c>
      <c r="G358">
        <v>1.2825</v>
      </c>
      <c r="H358">
        <v>3.7410999999999999</v>
      </c>
      <c r="I358">
        <v>6.9</v>
      </c>
      <c r="J358">
        <v>6.2</v>
      </c>
      <c r="K358">
        <v>7.7</v>
      </c>
      <c r="L358">
        <v>6513</v>
      </c>
      <c r="M358">
        <v>37.763815880000003</v>
      </c>
      <c r="N358">
        <v>-121.929545</v>
      </c>
      <c r="O358">
        <v>3.3536988905483498</v>
      </c>
      <c r="P358">
        <v>3.7784753999999997E-2</v>
      </c>
      <c r="Q358">
        <v>8.2787641399999998</v>
      </c>
      <c r="R358">
        <v>6.5682716079999999</v>
      </c>
      <c r="S358" s="1">
        <v>124.713169876151</v>
      </c>
      <c r="T358">
        <v>0</v>
      </c>
      <c r="U358">
        <v>380.0685325</v>
      </c>
      <c r="V358">
        <v>381.99</v>
      </c>
      <c r="W358">
        <v>0</v>
      </c>
      <c r="X358">
        <v>3</v>
      </c>
      <c r="Y358">
        <v>0</v>
      </c>
      <c r="Z358">
        <v>0</v>
      </c>
      <c r="AA358">
        <v>0</v>
      </c>
      <c r="AB358">
        <v>14.2550928792209</v>
      </c>
      <c r="AC358">
        <v>5945</v>
      </c>
      <c r="AD358">
        <v>2195</v>
      </c>
      <c r="AE358">
        <v>2078</v>
      </c>
      <c r="AF358">
        <v>40</v>
      </c>
      <c r="AG358">
        <v>80</v>
      </c>
      <c r="AH358">
        <v>51819</v>
      </c>
      <c r="AI358">
        <v>31</v>
      </c>
      <c r="AJ358">
        <v>466</v>
      </c>
      <c r="AK358">
        <v>1774</v>
      </c>
      <c r="AL358">
        <v>216</v>
      </c>
      <c r="AM358">
        <v>170</v>
      </c>
      <c r="AN358">
        <v>3450</v>
      </c>
      <c r="AO358">
        <v>172</v>
      </c>
      <c r="AP358">
        <v>654</v>
      </c>
      <c r="AQ358">
        <v>0</v>
      </c>
      <c r="AR358">
        <v>76</v>
      </c>
      <c r="AS358">
        <v>21</v>
      </c>
      <c r="AT358">
        <v>0</v>
      </c>
      <c r="AU358">
        <v>0.7</v>
      </c>
      <c r="AV358">
        <v>2.7</v>
      </c>
      <c r="AW358">
        <v>51819</v>
      </c>
      <c r="AX358">
        <v>0.8</v>
      </c>
      <c r="AY358">
        <v>7.8</v>
      </c>
      <c r="AZ358">
        <v>29.8</v>
      </c>
      <c r="BA358">
        <v>3.6</v>
      </c>
      <c r="BB358">
        <v>8.1999999999999993</v>
      </c>
      <c r="BC358">
        <v>58</v>
      </c>
      <c r="BD358">
        <v>3</v>
      </c>
      <c r="BE358">
        <v>29.8</v>
      </c>
      <c r="BF358">
        <v>0</v>
      </c>
      <c r="BG358">
        <v>3.7</v>
      </c>
      <c r="BH358">
        <v>1</v>
      </c>
      <c r="BI358">
        <v>0</v>
      </c>
    </row>
    <row r="359" spans="1:61" x14ac:dyDescent="0.2">
      <c r="A359">
        <v>516</v>
      </c>
      <c r="B359">
        <v>6013345113</v>
      </c>
      <c r="C359">
        <v>2.0745526999999999</v>
      </c>
      <c r="D359">
        <v>0.1273</v>
      </c>
      <c r="E359">
        <v>1.3358000000000001</v>
      </c>
      <c r="F359">
        <v>0.27179999999999999</v>
      </c>
      <c r="G359">
        <v>4.19E-2</v>
      </c>
      <c r="H359">
        <v>1.7766999999999999</v>
      </c>
      <c r="I359">
        <v>7.7</v>
      </c>
      <c r="J359">
        <v>6.8</v>
      </c>
      <c r="K359">
        <v>8.6999999999999993</v>
      </c>
      <c r="L359">
        <v>1399</v>
      </c>
      <c r="M359">
        <v>37.789439039999998</v>
      </c>
      <c r="N359">
        <v>-121.9403045</v>
      </c>
      <c r="O359">
        <v>1.76200208896901</v>
      </c>
      <c r="P359">
        <v>3.7784753999999997E-2</v>
      </c>
      <c r="Q359">
        <v>7.8595845100000004</v>
      </c>
      <c r="R359">
        <v>7.3431637350000001</v>
      </c>
      <c r="S359" s="1">
        <v>70.599582896249103</v>
      </c>
      <c r="T359">
        <v>1.846083578</v>
      </c>
      <c r="U359">
        <v>419.07728909999997</v>
      </c>
      <c r="V359">
        <v>469.47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17.589563809981499</v>
      </c>
      <c r="AC359">
        <v>4306</v>
      </c>
      <c r="AD359">
        <v>1468</v>
      </c>
      <c r="AE359">
        <v>1447</v>
      </c>
      <c r="AF359">
        <v>65</v>
      </c>
      <c r="AG359">
        <v>51</v>
      </c>
      <c r="AH359">
        <v>64152</v>
      </c>
      <c r="AI359">
        <v>37</v>
      </c>
      <c r="AJ359">
        <v>525</v>
      </c>
      <c r="AK359">
        <v>1166</v>
      </c>
      <c r="AL359">
        <v>205</v>
      </c>
      <c r="AM359">
        <v>28</v>
      </c>
      <c r="AN359">
        <v>1513</v>
      </c>
      <c r="AO359">
        <v>18</v>
      </c>
      <c r="AP359">
        <v>0</v>
      </c>
      <c r="AQ359">
        <v>0</v>
      </c>
      <c r="AR359">
        <v>0</v>
      </c>
      <c r="AS359">
        <v>9</v>
      </c>
      <c r="AT359">
        <v>0</v>
      </c>
      <c r="AU359">
        <v>1.5</v>
      </c>
      <c r="AV359">
        <v>2.5</v>
      </c>
      <c r="AW359">
        <v>64152</v>
      </c>
      <c r="AX359">
        <v>1.3</v>
      </c>
      <c r="AY359">
        <v>12.2</v>
      </c>
      <c r="AZ359">
        <v>27.1</v>
      </c>
      <c r="BA359">
        <v>4.8</v>
      </c>
      <c r="BB359">
        <v>1.9</v>
      </c>
      <c r="BC359">
        <v>35.1</v>
      </c>
      <c r="BD359">
        <v>0.4</v>
      </c>
      <c r="BE359">
        <v>0</v>
      </c>
      <c r="BF359">
        <v>0</v>
      </c>
      <c r="BG359">
        <v>0</v>
      </c>
      <c r="BH359">
        <v>0.6</v>
      </c>
      <c r="BI359">
        <v>0</v>
      </c>
    </row>
    <row r="360" spans="1:61" x14ac:dyDescent="0.2">
      <c r="A360">
        <v>518</v>
      </c>
      <c r="B360">
        <v>6013345115</v>
      </c>
      <c r="C360">
        <v>6.1675798000000004</v>
      </c>
      <c r="D360">
        <v>0.16880000000000001</v>
      </c>
      <c r="E360">
        <v>1.2994000000000001</v>
      </c>
      <c r="F360">
        <v>0.71899999999999997</v>
      </c>
      <c r="G360">
        <v>1.3777999999999999</v>
      </c>
      <c r="H360">
        <v>3.5649999999999999</v>
      </c>
      <c r="I360">
        <v>7.5</v>
      </c>
      <c r="J360">
        <v>6.6</v>
      </c>
      <c r="K360">
        <v>8.6</v>
      </c>
      <c r="L360">
        <v>4778</v>
      </c>
      <c r="M360">
        <v>37.74346894</v>
      </c>
      <c r="N360">
        <v>-121.961184</v>
      </c>
      <c r="O360">
        <v>6.1779892460357502</v>
      </c>
      <c r="P360">
        <v>3.7784753999999997E-2</v>
      </c>
      <c r="Q360">
        <v>8.2787641399999998</v>
      </c>
      <c r="R360">
        <v>9.4568431579999999</v>
      </c>
      <c r="S360" s="1">
        <v>101.45144400042101</v>
      </c>
      <c r="T360">
        <v>1.1511636E-2</v>
      </c>
      <c r="U360">
        <v>360.97250609999998</v>
      </c>
      <c r="V360">
        <v>1537.56</v>
      </c>
      <c r="W360">
        <v>0</v>
      </c>
      <c r="X360">
        <v>2</v>
      </c>
      <c r="Y360">
        <v>2.5000000000000001E-2</v>
      </c>
      <c r="Z360">
        <v>0</v>
      </c>
      <c r="AA360">
        <v>0</v>
      </c>
      <c r="AB360">
        <v>22.459862648155799</v>
      </c>
      <c r="AC360">
        <v>5990</v>
      </c>
      <c r="AD360">
        <v>1946</v>
      </c>
      <c r="AE360">
        <v>1895</v>
      </c>
      <c r="AF360">
        <v>98</v>
      </c>
      <c r="AG360">
        <v>66</v>
      </c>
      <c r="AH360">
        <v>64033</v>
      </c>
      <c r="AI360">
        <v>97</v>
      </c>
      <c r="AJ360">
        <v>728</v>
      </c>
      <c r="AK360">
        <v>1596</v>
      </c>
      <c r="AL360">
        <v>319</v>
      </c>
      <c r="AM360">
        <v>22</v>
      </c>
      <c r="AN360">
        <v>2862</v>
      </c>
      <c r="AO360">
        <v>236</v>
      </c>
      <c r="AP360">
        <v>139</v>
      </c>
      <c r="AQ360">
        <v>0</v>
      </c>
      <c r="AR360">
        <v>26</v>
      </c>
      <c r="AS360">
        <v>77</v>
      </c>
      <c r="AT360">
        <v>5</v>
      </c>
      <c r="AU360">
        <v>1.6</v>
      </c>
      <c r="AV360">
        <v>2.1</v>
      </c>
      <c r="AW360">
        <v>64033</v>
      </c>
      <c r="AX360">
        <v>2.4</v>
      </c>
      <c r="AY360">
        <v>12.2</v>
      </c>
      <c r="AZ360">
        <v>26.6</v>
      </c>
      <c r="BA360">
        <v>5.3</v>
      </c>
      <c r="BB360">
        <v>1.2</v>
      </c>
      <c r="BC360">
        <v>47.8</v>
      </c>
      <c r="BD360">
        <v>4.0999999999999996</v>
      </c>
      <c r="BE360">
        <v>7.1</v>
      </c>
      <c r="BF360">
        <v>0</v>
      </c>
      <c r="BG360">
        <v>1.4</v>
      </c>
      <c r="BH360">
        <v>4.0999999999999996</v>
      </c>
      <c r="BI360">
        <v>0.1</v>
      </c>
    </row>
    <row r="361" spans="1:61" x14ac:dyDescent="0.2">
      <c r="A361">
        <v>519</v>
      </c>
      <c r="B361">
        <v>6013345116</v>
      </c>
      <c r="C361">
        <v>0.49223289999999997</v>
      </c>
      <c r="D361">
        <v>0.22289999999999999</v>
      </c>
      <c r="E361">
        <v>1.6910000000000001</v>
      </c>
      <c r="F361">
        <v>0.45169999999999999</v>
      </c>
      <c r="G361">
        <v>1.0842000000000001</v>
      </c>
      <c r="H361">
        <v>3.4498000000000002</v>
      </c>
      <c r="I361">
        <v>8</v>
      </c>
      <c r="J361">
        <v>7</v>
      </c>
      <c r="K361">
        <v>9.1</v>
      </c>
      <c r="L361">
        <v>2859</v>
      </c>
      <c r="M361">
        <v>37.764240620000002</v>
      </c>
      <c r="N361">
        <v>-121.97428840000001</v>
      </c>
      <c r="O361">
        <v>6.1535238588993204</v>
      </c>
      <c r="P361">
        <v>3.7784753999999997E-2</v>
      </c>
      <c r="Q361">
        <v>8.2787641399999998</v>
      </c>
      <c r="R361">
        <v>13.767191929999999</v>
      </c>
      <c r="S361" s="1">
        <v>70.599582896249103</v>
      </c>
      <c r="T361">
        <v>0</v>
      </c>
      <c r="U361">
        <v>376.65500279999998</v>
      </c>
      <c r="V361">
        <v>1493.68</v>
      </c>
      <c r="W361">
        <v>0</v>
      </c>
      <c r="X361">
        <v>0</v>
      </c>
      <c r="Y361">
        <v>4.4999999999999998E-2</v>
      </c>
      <c r="Z361">
        <v>0</v>
      </c>
      <c r="AA361">
        <v>0</v>
      </c>
      <c r="AB361">
        <v>21.975620486821299</v>
      </c>
      <c r="AC361">
        <v>2852</v>
      </c>
      <c r="AD361">
        <v>898</v>
      </c>
      <c r="AE361">
        <v>898</v>
      </c>
      <c r="AF361">
        <v>72</v>
      </c>
      <c r="AG361">
        <v>40</v>
      </c>
      <c r="AH361">
        <v>55657</v>
      </c>
      <c r="AI361">
        <v>36</v>
      </c>
      <c r="AJ361">
        <v>271</v>
      </c>
      <c r="AK361">
        <v>801</v>
      </c>
      <c r="AL361">
        <v>211</v>
      </c>
      <c r="AM361">
        <v>63</v>
      </c>
      <c r="AN361">
        <v>1305</v>
      </c>
      <c r="AO361">
        <v>30</v>
      </c>
      <c r="AP361">
        <v>7</v>
      </c>
      <c r="AQ361">
        <v>0</v>
      </c>
      <c r="AR361">
        <v>5</v>
      </c>
      <c r="AS361">
        <v>13</v>
      </c>
      <c r="AT361">
        <v>20</v>
      </c>
      <c r="AU361">
        <v>2.5</v>
      </c>
      <c r="AV361">
        <v>2.6</v>
      </c>
      <c r="AW361">
        <v>55657</v>
      </c>
      <c r="AX361">
        <v>1.9</v>
      </c>
      <c r="AY361">
        <v>9.5</v>
      </c>
      <c r="AZ361">
        <v>28.1</v>
      </c>
      <c r="BA361">
        <v>7.4</v>
      </c>
      <c r="BB361">
        <v>7</v>
      </c>
      <c r="BC361">
        <v>45.8</v>
      </c>
      <c r="BD361">
        <v>1.1000000000000001</v>
      </c>
      <c r="BE361">
        <v>0.8</v>
      </c>
      <c r="BF361">
        <v>0</v>
      </c>
      <c r="BG361">
        <v>0.6</v>
      </c>
      <c r="BH361">
        <v>1.4</v>
      </c>
      <c r="BI361">
        <v>0.7</v>
      </c>
    </row>
    <row r="362" spans="1:61" x14ac:dyDescent="0.2">
      <c r="A362">
        <v>520</v>
      </c>
      <c r="B362">
        <v>6013345202</v>
      </c>
      <c r="C362">
        <v>2.8236971</v>
      </c>
      <c r="D362">
        <v>0.58409999999999995</v>
      </c>
      <c r="E362">
        <v>1.2193000000000001</v>
      </c>
      <c r="F362">
        <v>0.51139999999999997</v>
      </c>
      <c r="G362">
        <v>1.4908999999999999</v>
      </c>
      <c r="H362">
        <v>3.8056999999999999</v>
      </c>
      <c r="I362">
        <v>6.9</v>
      </c>
      <c r="J362">
        <v>6.2</v>
      </c>
      <c r="K362">
        <v>7.7</v>
      </c>
      <c r="L362">
        <v>6734</v>
      </c>
      <c r="M362">
        <v>37.774056000000002</v>
      </c>
      <c r="N362">
        <v>-121.98672790000001</v>
      </c>
      <c r="O362">
        <v>11.796550251023801</v>
      </c>
      <c r="P362">
        <v>3.7784753999999997E-2</v>
      </c>
      <c r="Q362">
        <v>8.2787641399999998</v>
      </c>
      <c r="R362">
        <v>14.19831649</v>
      </c>
      <c r="S362" s="1">
        <v>92.920342326676305</v>
      </c>
      <c r="T362">
        <v>1.8492946999999999E-2</v>
      </c>
      <c r="U362">
        <v>389.06129870000001</v>
      </c>
      <c r="V362">
        <v>1754.35</v>
      </c>
      <c r="W362">
        <v>8.75</v>
      </c>
      <c r="X362">
        <v>7</v>
      </c>
      <c r="Y362">
        <v>0.21</v>
      </c>
      <c r="Z362">
        <v>0</v>
      </c>
      <c r="AA362">
        <v>0</v>
      </c>
      <c r="AB362">
        <v>33.269556739082098</v>
      </c>
      <c r="AC362">
        <v>7880</v>
      </c>
      <c r="AD362">
        <v>3227</v>
      </c>
      <c r="AE362">
        <v>3119</v>
      </c>
      <c r="AF362">
        <v>143</v>
      </c>
      <c r="AG362">
        <v>327</v>
      </c>
      <c r="AH362">
        <v>56606</v>
      </c>
      <c r="AI362">
        <v>171</v>
      </c>
      <c r="AJ362">
        <v>723</v>
      </c>
      <c r="AK362">
        <v>1955</v>
      </c>
      <c r="AL362">
        <v>495</v>
      </c>
      <c r="AM362">
        <v>132</v>
      </c>
      <c r="AN362">
        <v>3155</v>
      </c>
      <c r="AO362">
        <v>180</v>
      </c>
      <c r="AP362">
        <v>801</v>
      </c>
      <c r="AQ362">
        <v>0</v>
      </c>
      <c r="AR362">
        <v>61</v>
      </c>
      <c r="AS362">
        <v>152</v>
      </c>
      <c r="AT362">
        <v>0</v>
      </c>
      <c r="AU362">
        <v>1.8</v>
      </c>
      <c r="AV362">
        <v>6.7</v>
      </c>
      <c r="AW362">
        <v>56606</v>
      </c>
      <c r="AX362">
        <v>3.2</v>
      </c>
      <c r="AY362">
        <v>9.1999999999999993</v>
      </c>
      <c r="AZ362">
        <v>24.8</v>
      </c>
      <c r="BA362">
        <v>6.3</v>
      </c>
      <c r="BB362">
        <v>4.2</v>
      </c>
      <c r="BC362">
        <v>40</v>
      </c>
      <c r="BD362">
        <v>2.4</v>
      </c>
      <c r="BE362">
        <v>24.8</v>
      </c>
      <c r="BF362">
        <v>0</v>
      </c>
      <c r="BG362">
        <v>2</v>
      </c>
      <c r="BH362">
        <v>4.9000000000000004</v>
      </c>
      <c r="BI362">
        <v>0</v>
      </c>
    </row>
    <row r="363" spans="1:61" x14ac:dyDescent="0.2">
      <c r="A363">
        <v>521</v>
      </c>
      <c r="B363">
        <v>6013345203</v>
      </c>
      <c r="C363">
        <v>9.9472720999999993</v>
      </c>
      <c r="D363">
        <v>0.248</v>
      </c>
      <c r="E363">
        <v>2.5472000000000001</v>
      </c>
      <c r="F363">
        <v>0.2009</v>
      </c>
      <c r="G363">
        <v>2.0640999999999998</v>
      </c>
      <c r="H363">
        <v>5.0602999999999998</v>
      </c>
      <c r="I363">
        <v>0</v>
      </c>
      <c r="J363">
        <v>0</v>
      </c>
      <c r="K363">
        <v>0</v>
      </c>
      <c r="L363">
        <v>48</v>
      </c>
      <c r="M363">
        <v>37.779633869999998</v>
      </c>
      <c r="N363">
        <v>-121.99469689999999</v>
      </c>
      <c r="O363">
        <v>4.2325211427846199</v>
      </c>
      <c r="P363">
        <v>3.5257981000000001E-2</v>
      </c>
      <c r="Q363">
        <v>7.8595845100000004</v>
      </c>
      <c r="R363">
        <v>6.1268015829999998</v>
      </c>
      <c r="S363" s="1">
        <v>77.381996086356494</v>
      </c>
      <c r="T363">
        <v>0</v>
      </c>
      <c r="U363">
        <v>417.92498089999998</v>
      </c>
      <c r="V363">
        <v>1979.3</v>
      </c>
      <c r="W363">
        <v>0</v>
      </c>
      <c r="X363">
        <v>17</v>
      </c>
      <c r="Y363">
        <v>0.06</v>
      </c>
      <c r="Z363">
        <v>0</v>
      </c>
      <c r="AA363">
        <v>0</v>
      </c>
      <c r="AB363">
        <v>24.850782621669602</v>
      </c>
      <c r="AC363">
        <v>6821</v>
      </c>
      <c r="AD363">
        <v>2797</v>
      </c>
      <c r="AE363">
        <v>2656</v>
      </c>
      <c r="AF363">
        <v>68</v>
      </c>
      <c r="AG363">
        <v>149</v>
      </c>
      <c r="AH363">
        <v>78510</v>
      </c>
      <c r="AI363">
        <v>97</v>
      </c>
      <c r="AJ363">
        <v>1267</v>
      </c>
      <c r="AK363">
        <v>1873</v>
      </c>
      <c r="AL363">
        <v>684</v>
      </c>
      <c r="AM363">
        <v>224</v>
      </c>
      <c r="AN363">
        <v>1412</v>
      </c>
      <c r="AO363">
        <v>81</v>
      </c>
      <c r="AP363">
        <v>305</v>
      </c>
      <c r="AQ363">
        <v>0</v>
      </c>
      <c r="AR363">
        <v>76</v>
      </c>
      <c r="AS363">
        <v>159</v>
      </c>
      <c r="AT363">
        <v>43</v>
      </c>
      <c r="AU363">
        <v>1</v>
      </c>
      <c r="AV363">
        <v>4.7</v>
      </c>
      <c r="AW363">
        <v>78510</v>
      </c>
      <c r="AX363">
        <v>2</v>
      </c>
      <c r="AY363">
        <v>18.600000000000001</v>
      </c>
      <c r="AZ363">
        <v>27.5</v>
      </c>
      <c r="BA363">
        <v>10.1</v>
      </c>
      <c r="BB363">
        <v>8.4</v>
      </c>
      <c r="BC363">
        <v>20.7</v>
      </c>
      <c r="BD363">
        <v>1.3</v>
      </c>
      <c r="BE363">
        <v>10.9</v>
      </c>
      <c r="BF363">
        <v>0</v>
      </c>
      <c r="BG363">
        <v>2.9</v>
      </c>
      <c r="BH363">
        <v>6</v>
      </c>
      <c r="BI363">
        <v>0.6</v>
      </c>
    </row>
    <row r="364" spans="1:61" x14ac:dyDescent="0.2">
      <c r="A364">
        <v>542</v>
      </c>
      <c r="B364">
        <v>6013355107</v>
      </c>
      <c r="C364">
        <v>31.6952742</v>
      </c>
      <c r="D364">
        <v>1.5728</v>
      </c>
      <c r="E364">
        <v>1.8962000000000001</v>
      </c>
      <c r="F364">
        <v>0.80969999999999998</v>
      </c>
      <c r="G364">
        <v>1.8669</v>
      </c>
      <c r="H364">
        <v>6.1456</v>
      </c>
      <c r="I364">
        <v>10.6</v>
      </c>
      <c r="J364">
        <v>9.6999999999999993</v>
      </c>
      <c r="K364">
        <v>11.5</v>
      </c>
      <c r="L364">
        <v>4517</v>
      </c>
      <c r="M364">
        <v>37.974718699999997</v>
      </c>
      <c r="N364">
        <v>-121.8290221</v>
      </c>
      <c r="O364">
        <v>24.282215227582899</v>
      </c>
      <c r="P364">
        <v>4.0127210000000003E-2</v>
      </c>
      <c r="Q364">
        <v>7.8595845100000004</v>
      </c>
      <c r="R364">
        <v>1.4610059369999999</v>
      </c>
      <c r="S364" s="1">
        <v>401.51607170353799</v>
      </c>
      <c r="T364">
        <v>4.2750029000000002E-2</v>
      </c>
      <c r="U364">
        <v>486.17834690000001</v>
      </c>
      <c r="V364">
        <v>360.35</v>
      </c>
      <c r="W364">
        <v>6.9</v>
      </c>
      <c r="X364">
        <v>3</v>
      </c>
      <c r="Y364">
        <v>0.1</v>
      </c>
      <c r="Z364">
        <v>6</v>
      </c>
      <c r="AA364">
        <v>12</v>
      </c>
      <c r="AB364">
        <v>34.514210163316598</v>
      </c>
      <c r="AC364">
        <v>5001</v>
      </c>
      <c r="AD364">
        <v>1740</v>
      </c>
      <c r="AE364">
        <v>1704</v>
      </c>
      <c r="AF364">
        <v>329</v>
      </c>
      <c r="AG364">
        <v>316</v>
      </c>
      <c r="AH364">
        <v>35673</v>
      </c>
      <c r="AI364">
        <v>243</v>
      </c>
      <c r="AJ364">
        <v>651</v>
      </c>
      <c r="AK364">
        <v>981</v>
      </c>
      <c r="AL364">
        <v>563</v>
      </c>
      <c r="AM364">
        <v>126</v>
      </c>
      <c r="AN364">
        <v>2946</v>
      </c>
      <c r="AO364">
        <v>179</v>
      </c>
      <c r="AP364">
        <v>0</v>
      </c>
      <c r="AQ364">
        <v>201</v>
      </c>
      <c r="AR364">
        <v>53</v>
      </c>
      <c r="AS364">
        <v>0</v>
      </c>
      <c r="AT364">
        <v>33</v>
      </c>
      <c r="AU364">
        <v>6.6</v>
      </c>
      <c r="AV364">
        <v>11.5</v>
      </c>
      <c r="AW364">
        <v>35673</v>
      </c>
      <c r="AX364">
        <v>6.7</v>
      </c>
      <c r="AY364">
        <v>13</v>
      </c>
      <c r="AZ364">
        <v>19.600000000000001</v>
      </c>
      <c r="BA364">
        <v>11.3</v>
      </c>
      <c r="BB364">
        <v>7.4</v>
      </c>
      <c r="BC364">
        <v>58.9</v>
      </c>
      <c r="BD364">
        <v>3.8</v>
      </c>
      <c r="BE364">
        <v>0</v>
      </c>
      <c r="BF364">
        <v>11.6</v>
      </c>
      <c r="BG364">
        <v>3.1</v>
      </c>
      <c r="BH364">
        <v>0</v>
      </c>
      <c r="BI364">
        <v>0.7</v>
      </c>
    </row>
    <row r="365" spans="1:61" x14ac:dyDescent="0.2">
      <c r="A365">
        <v>543</v>
      </c>
      <c r="B365">
        <v>6013355108</v>
      </c>
      <c r="C365">
        <v>8.4355936000000007</v>
      </c>
      <c r="D365">
        <v>1.5697000000000001</v>
      </c>
      <c r="E365">
        <v>2.5215999999999998</v>
      </c>
      <c r="F365">
        <v>0.99609999999999999</v>
      </c>
      <c r="G365">
        <v>1.5495000000000001</v>
      </c>
      <c r="H365">
        <v>6.6368999999999998</v>
      </c>
      <c r="I365">
        <v>9.8000000000000007</v>
      </c>
      <c r="J365">
        <v>9.1</v>
      </c>
      <c r="K365">
        <v>10.5</v>
      </c>
      <c r="L365">
        <v>12836</v>
      </c>
      <c r="M365">
        <v>37.947926109999997</v>
      </c>
      <c r="N365">
        <v>-121.7990234</v>
      </c>
      <c r="O365">
        <v>16.516307340698301</v>
      </c>
      <c r="P365">
        <v>4.0127210000000003E-2</v>
      </c>
      <c r="Q365">
        <v>7.8595845100000004</v>
      </c>
      <c r="R365">
        <v>5.9840401080000003</v>
      </c>
      <c r="S365" s="1">
        <v>81.981303407669799</v>
      </c>
      <c r="T365">
        <v>0.32408397799999999</v>
      </c>
      <c r="U365">
        <v>357.74461869999999</v>
      </c>
      <c r="V365">
        <v>340</v>
      </c>
      <c r="W365">
        <v>0</v>
      </c>
      <c r="X365">
        <v>0</v>
      </c>
      <c r="Y365">
        <v>0</v>
      </c>
      <c r="Z365">
        <v>7</v>
      </c>
      <c r="AA365">
        <v>0</v>
      </c>
      <c r="AB365">
        <v>19.644158797544701</v>
      </c>
      <c r="AC365">
        <v>13947</v>
      </c>
      <c r="AD365">
        <v>3880</v>
      </c>
      <c r="AE365">
        <v>3725</v>
      </c>
      <c r="AF365">
        <v>1060</v>
      </c>
      <c r="AG365">
        <v>702</v>
      </c>
      <c r="AH365">
        <v>31650</v>
      </c>
      <c r="AI365">
        <v>556</v>
      </c>
      <c r="AJ365">
        <v>1296</v>
      </c>
      <c r="AK365">
        <v>3727</v>
      </c>
      <c r="AL365">
        <v>1783</v>
      </c>
      <c r="AM365">
        <v>547</v>
      </c>
      <c r="AN365">
        <v>10847</v>
      </c>
      <c r="AO365">
        <v>498</v>
      </c>
      <c r="AP365">
        <v>69</v>
      </c>
      <c r="AQ365">
        <v>0</v>
      </c>
      <c r="AR365">
        <v>168</v>
      </c>
      <c r="AS365">
        <v>78</v>
      </c>
      <c r="AT365">
        <v>89</v>
      </c>
      <c r="AU365">
        <v>7.7</v>
      </c>
      <c r="AV365">
        <v>9.8000000000000007</v>
      </c>
      <c r="AW365">
        <v>31650</v>
      </c>
      <c r="AX365">
        <v>6.1</v>
      </c>
      <c r="AY365">
        <v>9.3000000000000007</v>
      </c>
      <c r="AZ365">
        <v>26.7</v>
      </c>
      <c r="BA365">
        <v>12.8</v>
      </c>
      <c r="BB365">
        <v>14.7</v>
      </c>
      <c r="BC365">
        <v>77.8</v>
      </c>
      <c r="BD365">
        <v>3.7</v>
      </c>
      <c r="BE365">
        <v>1.8</v>
      </c>
      <c r="BF365">
        <v>0</v>
      </c>
      <c r="BG365">
        <v>4.5</v>
      </c>
      <c r="BH365">
        <v>2.1</v>
      </c>
      <c r="BI365">
        <v>0.6</v>
      </c>
    </row>
    <row r="366" spans="1:61" x14ac:dyDescent="0.2">
      <c r="A366">
        <v>544</v>
      </c>
      <c r="B366">
        <v>6013355109</v>
      </c>
      <c r="C366">
        <v>1.1820679000000001</v>
      </c>
      <c r="D366">
        <v>1.77</v>
      </c>
      <c r="E366">
        <v>1.7618</v>
      </c>
      <c r="F366">
        <v>0.85709999999999997</v>
      </c>
      <c r="G366">
        <v>2.6507999999999998</v>
      </c>
      <c r="H366">
        <v>7.0396000000000001</v>
      </c>
      <c r="I366">
        <v>12.6</v>
      </c>
      <c r="J366">
        <v>11.7</v>
      </c>
      <c r="K366">
        <v>13.4</v>
      </c>
      <c r="L366">
        <v>6416</v>
      </c>
      <c r="M366">
        <v>37.976252760000001</v>
      </c>
      <c r="N366">
        <v>-121.7940176</v>
      </c>
      <c r="O366">
        <v>15.1641822794773</v>
      </c>
      <c r="P366">
        <v>4.0127210000000003E-2</v>
      </c>
      <c r="Q366">
        <v>7.8595845100000004</v>
      </c>
      <c r="R366">
        <v>8.5819700999999995</v>
      </c>
      <c r="S366" s="1">
        <v>82.183381708446603</v>
      </c>
      <c r="T366">
        <v>0</v>
      </c>
      <c r="U366">
        <v>308.36216180000002</v>
      </c>
      <c r="V366">
        <v>580.38</v>
      </c>
      <c r="W366">
        <v>0</v>
      </c>
      <c r="X366">
        <v>0</v>
      </c>
      <c r="Y366">
        <v>0.125</v>
      </c>
      <c r="Z366">
        <v>0</v>
      </c>
      <c r="AA366">
        <v>0</v>
      </c>
      <c r="AB366">
        <v>18.219478895337701</v>
      </c>
      <c r="AC366">
        <v>7281</v>
      </c>
      <c r="AD366">
        <v>2218</v>
      </c>
      <c r="AE366">
        <v>2218</v>
      </c>
      <c r="AF366">
        <v>721</v>
      </c>
      <c r="AG366">
        <v>420</v>
      </c>
      <c r="AH366">
        <v>35089</v>
      </c>
      <c r="AI366">
        <v>384</v>
      </c>
      <c r="AJ366">
        <v>814</v>
      </c>
      <c r="AK366">
        <v>1600</v>
      </c>
      <c r="AL366">
        <v>995</v>
      </c>
      <c r="AM366">
        <v>56</v>
      </c>
      <c r="AN366">
        <v>4322</v>
      </c>
      <c r="AO366">
        <v>311</v>
      </c>
      <c r="AP366">
        <v>78</v>
      </c>
      <c r="AQ366">
        <v>12</v>
      </c>
      <c r="AR366">
        <v>68</v>
      </c>
      <c r="AS366">
        <v>157</v>
      </c>
      <c r="AT366">
        <v>101</v>
      </c>
      <c r="AU366">
        <v>10</v>
      </c>
      <c r="AV366">
        <v>11.4</v>
      </c>
      <c r="AW366">
        <v>35089</v>
      </c>
      <c r="AX366">
        <v>7.5</v>
      </c>
      <c r="AY366">
        <v>11.2</v>
      </c>
      <c r="AZ366">
        <v>22</v>
      </c>
      <c r="BA366">
        <v>13.8</v>
      </c>
      <c r="BB366">
        <v>2.5</v>
      </c>
      <c r="BC366">
        <v>59.4</v>
      </c>
      <c r="BD366">
        <v>4.5</v>
      </c>
      <c r="BE366">
        <v>3.5</v>
      </c>
      <c r="BF366">
        <v>0.5</v>
      </c>
      <c r="BG366">
        <v>3.1</v>
      </c>
      <c r="BH366">
        <v>7.1</v>
      </c>
      <c r="BI366">
        <v>1.4</v>
      </c>
    </row>
    <row r="367" spans="1:61" x14ac:dyDescent="0.2">
      <c r="A367">
        <v>545</v>
      </c>
      <c r="B367">
        <v>6013355110</v>
      </c>
      <c r="C367">
        <v>0.6917122</v>
      </c>
      <c r="D367">
        <v>1.8725000000000001</v>
      </c>
      <c r="E367">
        <v>2.0390000000000001</v>
      </c>
      <c r="F367">
        <v>0.94140000000000001</v>
      </c>
      <c r="G367">
        <v>1.1557999999999999</v>
      </c>
      <c r="H367">
        <v>6.0087999999999999</v>
      </c>
      <c r="I367">
        <v>10</v>
      </c>
      <c r="J367">
        <v>9.1999999999999993</v>
      </c>
      <c r="K367">
        <v>10.9</v>
      </c>
      <c r="L367">
        <v>4197</v>
      </c>
      <c r="M367">
        <v>37.967883960000002</v>
      </c>
      <c r="N367">
        <v>-121.7692732</v>
      </c>
      <c r="O367">
        <v>11.0842398326003</v>
      </c>
      <c r="P367">
        <v>4.2298794000000001E-2</v>
      </c>
      <c r="Q367">
        <v>7.8595845100000004</v>
      </c>
      <c r="R367">
        <v>13.92543223</v>
      </c>
      <c r="S367" s="1">
        <v>82.183381708446603</v>
      </c>
      <c r="T367">
        <v>0</v>
      </c>
      <c r="U367">
        <v>261.03658940000003</v>
      </c>
      <c r="V367">
        <v>408.25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15.3396809085452</v>
      </c>
      <c r="AC367">
        <v>4091</v>
      </c>
      <c r="AD367">
        <v>1272</v>
      </c>
      <c r="AE367">
        <v>1112</v>
      </c>
      <c r="AF367">
        <v>186</v>
      </c>
      <c r="AG367">
        <v>261</v>
      </c>
      <c r="AH367">
        <v>25883</v>
      </c>
      <c r="AI367">
        <v>265</v>
      </c>
      <c r="AJ367">
        <v>241</v>
      </c>
      <c r="AK367">
        <v>1065</v>
      </c>
      <c r="AL367">
        <v>531</v>
      </c>
      <c r="AM367">
        <v>100</v>
      </c>
      <c r="AN367">
        <v>3076</v>
      </c>
      <c r="AO367">
        <v>130</v>
      </c>
      <c r="AP367">
        <v>0</v>
      </c>
      <c r="AQ367">
        <v>7</v>
      </c>
      <c r="AR367">
        <v>59</v>
      </c>
      <c r="AS367">
        <v>11</v>
      </c>
      <c r="AT367">
        <v>0</v>
      </c>
      <c r="AU367">
        <v>4.5999999999999996</v>
      </c>
      <c r="AV367">
        <v>12</v>
      </c>
      <c r="AW367">
        <v>25883</v>
      </c>
      <c r="AX367">
        <v>10.9</v>
      </c>
      <c r="AY367">
        <v>5.9</v>
      </c>
      <c r="AZ367">
        <v>26</v>
      </c>
      <c r="BA367">
        <v>13</v>
      </c>
      <c r="BB367">
        <v>9</v>
      </c>
      <c r="BC367">
        <v>75.2</v>
      </c>
      <c r="BD367">
        <v>3.4</v>
      </c>
      <c r="BE367">
        <v>0</v>
      </c>
      <c r="BF367">
        <v>0.6</v>
      </c>
      <c r="BG367">
        <v>5.3</v>
      </c>
      <c r="BH367">
        <v>1</v>
      </c>
      <c r="BI367">
        <v>0</v>
      </c>
    </row>
    <row r="368" spans="1:61" x14ac:dyDescent="0.2">
      <c r="A368">
        <v>546</v>
      </c>
      <c r="B368">
        <v>6013355111</v>
      </c>
      <c r="C368">
        <v>0.94975220000000005</v>
      </c>
      <c r="D368">
        <v>1.8601000000000001</v>
      </c>
      <c r="E368">
        <v>1.9407000000000001</v>
      </c>
      <c r="F368">
        <v>0.93769999999999998</v>
      </c>
      <c r="G368">
        <v>1.1523000000000001</v>
      </c>
      <c r="H368">
        <v>5.8907999999999996</v>
      </c>
      <c r="I368">
        <v>9.6</v>
      </c>
      <c r="J368">
        <v>8.9</v>
      </c>
      <c r="K368">
        <v>10.4</v>
      </c>
      <c r="L368">
        <v>6343</v>
      </c>
      <c r="M368">
        <v>37.978243970000001</v>
      </c>
      <c r="N368">
        <v>-121.7753476</v>
      </c>
      <c r="O368">
        <v>11.4152996534811</v>
      </c>
      <c r="P368">
        <v>4.2298794000000001E-2</v>
      </c>
      <c r="Q368">
        <v>7.8595845100000004</v>
      </c>
      <c r="R368">
        <v>9.8621098430000007</v>
      </c>
      <c r="S368" s="1">
        <v>82.183381708446603</v>
      </c>
      <c r="T368">
        <v>0</v>
      </c>
      <c r="U368">
        <v>256.69994750000001</v>
      </c>
      <c r="V368">
        <v>508.02</v>
      </c>
      <c r="W368">
        <v>0</v>
      </c>
      <c r="X368">
        <v>0</v>
      </c>
      <c r="Y368">
        <v>0.05</v>
      </c>
      <c r="Z368">
        <v>0</v>
      </c>
      <c r="AA368">
        <v>0</v>
      </c>
      <c r="AB368">
        <v>16.631108956459599</v>
      </c>
      <c r="AC368">
        <v>6399</v>
      </c>
      <c r="AD368">
        <v>2048</v>
      </c>
      <c r="AE368">
        <v>1923</v>
      </c>
      <c r="AF368">
        <v>642</v>
      </c>
      <c r="AG368">
        <v>317</v>
      </c>
      <c r="AH368">
        <v>29890</v>
      </c>
      <c r="AI368">
        <v>470</v>
      </c>
      <c r="AJ368">
        <v>500</v>
      </c>
      <c r="AK368">
        <v>1620</v>
      </c>
      <c r="AL368">
        <v>534</v>
      </c>
      <c r="AM368">
        <v>308</v>
      </c>
      <c r="AN368">
        <v>4630</v>
      </c>
      <c r="AO368">
        <v>225</v>
      </c>
      <c r="AP368">
        <v>103</v>
      </c>
      <c r="AQ368">
        <v>0</v>
      </c>
      <c r="AR368">
        <v>65</v>
      </c>
      <c r="AS368">
        <v>75</v>
      </c>
      <c r="AT368">
        <v>0</v>
      </c>
      <c r="AU368">
        <v>10</v>
      </c>
      <c r="AV368">
        <v>9.1</v>
      </c>
      <c r="AW368">
        <v>29890</v>
      </c>
      <c r="AX368">
        <v>11.7</v>
      </c>
      <c r="AY368">
        <v>7.8</v>
      </c>
      <c r="AZ368">
        <v>25.3</v>
      </c>
      <c r="BA368">
        <v>8.3000000000000007</v>
      </c>
      <c r="BB368">
        <v>16</v>
      </c>
      <c r="BC368">
        <v>72.400000000000006</v>
      </c>
      <c r="BD368">
        <v>3.8</v>
      </c>
      <c r="BE368">
        <v>5</v>
      </c>
      <c r="BF368">
        <v>0</v>
      </c>
      <c r="BG368">
        <v>3.4</v>
      </c>
      <c r="BH368">
        <v>3.9</v>
      </c>
      <c r="BI368">
        <v>0</v>
      </c>
    </row>
    <row r="369" spans="1:61" x14ac:dyDescent="0.2">
      <c r="A369">
        <v>548</v>
      </c>
      <c r="B369">
        <v>6013355114</v>
      </c>
      <c r="C369">
        <v>3.0645726999999998</v>
      </c>
      <c r="D369">
        <v>0.29709999999999998</v>
      </c>
      <c r="E369">
        <v>1.5073000000000001</v>
      </c>
      <c r="F369">
        <v>0.85419999999999996</v>
      </c>
      <c r="G369">
        <v>1.7356</v>
      </c>
      <c r="H369">
        <v>4.3940999999999999</v>
      </c>
      <c r="I369">
        <v>6.4</v>
      </c>
      <c r="J369">
        <v>5.7</v>
      </c>
      <c r="K369">
        <v>7.2</v>
      </c>
      <c r="L369">
        <v>4189</v>
      </c>
      <c r="M369">
        <v>37.78092221</v>
      </c>
      <c r="N369">
        <v>-121.91268150000001</v>
      </c>
      <c r="O369">
        <v>2.6284814556007201</v>
      </c>
      <c r="P369">
        <v>3.7784753999999997E-2</v>
      </c>
      <c r="Q369">
        <v>8.2787641399999998</v>
      </c>
      <c r="R369">
        <v>4.8304725580000003</v>
      </c>
      <c r="S369" s="1">
        <v>130.968175204864</v>
      </c>
      <c r="T369">
        <v>0</v>
      </c>
      <c r="U369">
        <v>404.64494580000002</v>
      </c>
      <c r="V369">
        <v>378.37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12.427728938361</v>
      </c>
      <c r="AC369">
        <v>11402</v>
      </c>
      <c r="AD369">
        <v>3546</v>
      </c>
      <c r="AE369">
        <v>3461</v>
      </c>
      <c r="AF369">
        <v>479</v>
      </c>
      <c r="AG369">
        <v>118</v>
      </c>
      <c r="AH369">
        <v>57465</v>
      </c>
      <c r="AI369">
        <v>174</v>
      </c>
      <c r="AJ369">
        <v>917</v>
      </c>
      <c r="AK369">
        <v>3895</v>
      </c>
      <c r="AL369">
        <v>614</v>
      </c>
      <c r="AM369">
        <v>186</v>
      </c>
      <c r="AN369">
        <v>6729</v>
      </c>
      <c r="AO369">
        <v>481</v>
      </c>
      <c r="AP369">
        <v>145</v>
      </c>
      <c r="AQ369">
        <v>0</v>
      </c>
      <c r="AR369">
        <v>11</v>
      </c>
      <c r="AS369">
        <v>250</v>
      </c>
      <c r="AT369">
        <v>85</v>
      </c>
      <c r="AU369">
        <v>4.2</v>
      </c>
      <c r="AV369">
        <v>2.2999999999999998</v>
      </c>
      <c r="AW369">
        <v>57465</v>
      </c>
      <c r="AX369">
        <v>2.5</v>
      </c>
      <c r="AY369">
        <v>8</v>
      </c>
      <c r="AZ369">
        <v>34.200000000000003</v>
      </c>
      <c r="BA369">
        <v>5.4</v>
      </c>
      <c r="BB369">
        <v>5.4</v>
      </c>
      <c r="BC369">
        <v>59</v>
      </c>
      <c r="BD369">
        <v>4.5</v>
      </c>
      <c r="BE369">
        <v>4.0999999999999996</v>
      </c>
      <c r="BF369">
        <v>0</v>
      </c>
      <c r="BG369">
        <v>0.3</v>
      </c>
      <c r="BH369">
        <v>7.2</v>
      </c>
      <c r="BI369">
        <v>0.7</v>
      </c>
    </row>
    <row r="370" spans="1:61" x14ac:dyDescent="0.2">
      <c r="A370">
        <v>549</v>
      </c>
      <c r="B370">
        <v>6013355115</v>
      </c>
      <c r="C370">
        <v>0.91540880000000002</v>
      </c>
      <c r="D370">
        <v>1.0331999999999999</v>
      </c>
      <c r="E370">
        <v>1.4952000000000001</v>
      </c>
      <c r="F370">
        <v>1.0150999999999999</v>
      </c>
      <c r="G370">
        <v>1.6811</v>
      </c>
      <c r="H370">
        <v>5.2245999999999997</v>
      </c>
      <c r="I370">
        <v>7.7</v>
      </c>
      <c r="J370">
        <v>7</v>
      </c>
      <c r="K370">
        <v>8.6</v>
      </c>
      <c r="L370">
        <v>4431</v>
      </c>
      <c r="M370">
        <v>37.76453094</v>
      </c>
      <c r="N370">
        <v>-121.9117181</v>
      </c>
      <c r="O370">
        <v>7.29844429804026</v>
      </c>
      <c r="P370">
        <v>3.7784753999999997E-2</v>
      </c>
      <c r="Q370">
        <v>8.2787641399999998</v>
      </c>
      <c r="R370">
        <v>6.6953067490000002</v>
      </c>
      <c r="S370" s="1">
        <v>168.15473689338199</v>
      </c>
      <c r="T370">
        <v>0</v>
      </c>
      <c r="U370">
        <v>380.26613700000001</v>
      </c>
      <c r="V370">
        <v>397.2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13.179526495078999</v>
      </c>
      <c r="AC370">
        <v>7330</v>
      </c>
      <c r="AD370">
        <v>2556</v>
      </c>
      <c r="AE370">
        <v>2514</v>
      </c>
      <c r="AF370">
        <v>727</v>
      </c>
      <c r="AG370">
        <v>252</v>
      </c>
      <c r="AH370">
        <v>43603</v>
      </c>
      <c r="AI370">
        <v>126</v>
      </c>
      <c r="AJ370">
        <v>308</v>
      </c>
      <c r="AK370">
        <v>2466</v>
      </c>
      <c r="AL370">
        <v>333</v>
      </c>
      <c r="AM370">
        <v>207</v>
      </c>
      <c r="AN370">
        <v>5601</v>
      </c>
      <c r="AO370">
        <v>288</v>
      </c>
      <c r="AP370">
        <v>1271</v>
      </c>
      <c r="AQ370">
        <v>0</v>
      </c>
      <c r="AR370">
        <v>160</v>
      </c>
      <c r="AS370">
        <v>57</v>
      </c>
      <c r="AT370">
        <v>0</v>
      </c>
      <c r="AU370">
        <v>9.9</v>
      </c>
      <c r="AV370">
        <v>6.7</v>
      </c>
      <c r="AW370">
        <v>43603</v>
      </c>
      <c r="AX370">
        <v>2.8</v>
      </c>
      <c r="AY370">
        <v>4.2</v>
      </c>
      <c r="AZ370">
        <v>33.6</v>
      </c>
      <c r="BA370">
        <v>4.5</v>
      </c>
      <c r="BB370">
        <v>8.1999999999999993</v>
      </c>
      <c r="BC370">
        <v>76.400000000000006</v>
      </c>
      <c r="BD370">
        <v>4.3</v>
      </c>
      <c r="BE370">
        <v>49.7</v>
      </c>
      <c r="BF370">
        <v>0</v>
      </c>
      <c r="BG370">
        <v>6.4</v>
      </c>
      <c r="BH370">
        <v>2.2999999999999998</v>
      </c>
      <c r="BI370">
        <v>0</v>
      </c>
    </row>
    <row r="371" spans="1:61" x14ac:dyDescent="0.2">
      <c r="A371">
        <v>550</v>
      </c>
      <c r="B371">
        <v>6013355116</v>
      </c>
      <c r="C371">
        <v>5.7243073000000004</v>
      </c>
      <c r="D371">
        <v>0.32640000000000002</v>
      </c>
      <c r="E371">
        <v>1.4219999999999999</v>
      </c>
      <c r="F371">
        <v>1.0336000000000001</v>
      </c>
      <c r="G371">
        <v>0.87429999999999997</v>
      </c>
      <c r="H371">
        <v>3.6562999999999999</v>
      </c>
      <c r="I371">
        <v>5.3</v>
      </c>
      <c r="J371">
        <v>4.5999999999999996</v>
      </c>
      <c r="K371">
        <v>6.2</v>
      </c>
      <c r="L371">
        <v>5627</v>
      </c>
      <c r="M371">
        <v>37.767265520000002</v>
      </c>
      <c r="N371">
        <v>-121.89215350000001</v>
      </c>
      <c r="O371">
        <v>3.0556208965518801</v>
      </c>
      <c r="P371">
        <v>3.7784753999999997E-2</v>
      </c>
      <c r="Q371">
        <v>8.2787641399999998</v>
      </c>
      <c r="R371">
        <v>4.1976112199999998</v>
      </c>
      <c r="S371" s="1">
        <v>167.86543077780399</v>
      </c>
      <c r="T371">
        <v>0</v>
      </c>
      <c r="U371">
        <v>357.0253864</v>
      </c>
      <c r="V371">
        <v>343.12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11.939607416859999</v>
      </c>
      <c r="AC371">
        <v>7865</v>
      </c>
      <c r="AD371">
        <v>2186</v>
      </c>
      <c r="AE371">
        <v>2167</v>
      </c>
      <c r="AF371">
        <v>226</v>
      </c>
      <c r="AG371">
        <v>133</v>
      </c>
      <c r="AH371">
        <v>57964</v>
      </c>
      <c r="AI371">
        <v>141</v>
      </c>
      <c r="AJ371">
        <v>359</v>
      </c>
      <c r="AK371">
        <v>3135</v>
      </c>
      <c r="AL371">
        <v>66</v>
      </c>
      <c r="AM371">
        <v>145</v>
      </c>
      <c r="AN371">
        <v>6336</v>
      </c>
      <c r="AO371">
        <v>283</v>
      </c>
      <c r="AP371">
        <v>210</v>
      </c>
      <c r="AQ371">
        <v>0</v>
      </c>
      <c r="AR371">
        <v>44</v>
      </c>
      <c r="AS371">
        <v>27</v>
      </c>
      <c r="AT371">
        <v>0</v>
      </c>
      <c r="AU371">
        <v>2.9</v>
      </c>
      <c r="AV371">
        <v>3.7</v>
      </c>
      <c r="AW371">
        <v>57964</v>
      </c>
      <c r="AX371">
        <v>3.1</v>
      </c>
      <c r="AY371">
        <v>4.5999999999999996</v>
      </c>
      <c r="AZ371">
        <v>39.9</v>
      </c>
      <c r="BA371">
        <v>0.8</v>
      </c>
      <c r="BB371">
        <v>6.7</v>
      </c>
      <c r="BC371">
        <v>80.599999999999994</v>
      </c>
      <c r="BD371">
        <v>3.8</v>
      </c>
      <c r="BE371">
        <v>9.6</v>
      </c>
      <c r="BF371">
        <v>0</v>
      </c>
      <c r="BG371">
        <v>2</v>
      </c>
      <c r="BH371">
        <v>1.2</v>
      </c>
      <c r="BI371">
        <v>0</v>
      </c>
    </row>
    <row r="372" spans="1:61" x14ac:dyDescent="0.2">
      <c r="A372">
        <v>551</v>
      </c>
      <c r="B372">
        <v>6013355117</v>
      </c>
      <c r="C372">
        <v>3.0388362999999998</v>
      </c>
      <c r="D372">
        <v>0.1832</v>
      </c>
      <c r="E372">
        <v>1.2625999999999999</v>
      </c>
      <c r="F372">
        <v>1.075</v>
      </c>
      <c r="G372">
        <v>2.87E-2</v>
      </c>
      <c r="H372">
        <v>2.5495000000000001</v>
      </c>
      <c r="I372">
        <v>5.0999999999999996</v>
      </c>
      <c r="J372">
        <v>4.5</v>
      </c>
      <c r="K372">
        <v>5.9</v>
      </c>
      <c r="L372">
        <v>8376</v>
      </c>
      <c r="M372">
        <v>37.753860449999998</v>
      </c>
      <c r="N372">
        <v>-121.8981108</v>
      </c>
      <c r="O372">
        <v>3.7247013499183099</v>
      </c>
      <c r="P372">
        <v>3.7784753999999997E-2</v>
      </c>
      <c r="Q372">
        <v>8.6979437700000002</v>
      </c>
      <c r="R372">
        <v>5.0538670679999997</v>
      </c>
      <c r="S372" s="1">
        <v>168.15473689338199</v>
      </c>
      <c r="T372">
        <v>0</v>
      </c>
      <c r="U372">
        <v>334.14277800000002</v>
      </c>
      <c r="V372">
        <v>520.80999999999995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14.704353402067399</v>
      </c>
      <c r="AC372">
        <v>7278</v>
      </c>
      <c r="AD372">
        <v>1994</v>
      </c>
      <c r="AE372">
        <v>1902</v>
      </c>
      <c r="AF372">
        <v>148</v>
      </c>
      <c r="AG372">
        <v>43</v>
      </c>
      <c r="AH372">
        <v>55483</v>
      </c>
      <c r="AI372">
        <v>74</v>
      </c>
      <c r="AJ372">
        <v>329</v>
      </c>
      <c r="AK372">
        <v>2964</v>
      </c>
      <c r="AL372">
        <v>73</v>
      </c>
      <c r="AM372">
        <v>84</v>
      </c>
      <c r="AN372">
        <v>5865</v>
      </c>
      <c r="AO372">
        <v>300</v>
      </c>
      <c r="AP372">
        <v>0</v>
      </c>
      <c r="AQ372">
        <v>0</v>
      </c>
      <c r="AR372">
        <v>0</v>
      </c>
      <c r="AS372">
        <v>8</v>
      </c>
      <c r="AT372">
        <v>0</v>
      </c>
      <c r="AU372">
        <v>2</v>
      </c>
      <c r="AV372">
        <v>1.3</v>
      </c>
      <c r="AW372">
        <v>55483</v>
      </c>
      <c r="AX372">
        <v>1.8</v>
      </c>
      <c r="AY372">
        <v>4.5</v>
      </c>
      <c r="AZ372">
        <v>40.700000000000003</v>
      </c>
      <c r="BA372">
        <v>1</v>
      </c>
      <c r="BB372">
        <v>4.4000000000000004</v>
      </c>
      <c r="BC372">
        <v>80.599999999999994</v>
      </c>
      <c r="BD372">
        <v>4.5</v>
      </c>
      <c r="BE372">
        <v>0</v>
      </c>
      <c r="BF372">
        <v>0</v>
      </c>
      <c r="BG372">
        <v>0</v>
      </c>
      <c r="BH372">
        <v>0.4</v>
      </c>
      <c r="BI372">
        <v>0</v>
      </c>
    </row>
    <row r="373" spans="1:61" x14ac:dyDescent="0.2">
      <c r="A373">
        <v>552</v>
      </c>
      <c r="B373">
        <v>6013355200</v>
      </c>
      <c r="C373">
        <v>11.747375</v>
      </c>
      <c r="D373">
        <v>1.6331</v>
      </c>
      <c r="E373">
        <v>1.7718</v>
      </c>
      <c r="F373">
        <v>1.0921000000000001</v>
      </c>
      <c r="G373">
        <v>0.9153</v>
      </c>
      <c r="H373">
        <v>5.4123999999999999</v>
      </c>
      <c r="I373">
        <v>6.4</v>
      </c>
      <c r="J373">
        <v>5.6</v>
      </c>
      <c r="K373">
        <v>7.4</v>
      </c>
      <c r="L373">
        <v>354</v>
      </c>
      <c r="M373">
        <v>37.990954119999998</v>
      </c>
      <c r="N373">
        <v>-121.9823276</v>
      </c>
      <c r="O373">
        <v>36.611672213485001</v>
      </c>
      <c r="P373">
        <v>3.7784753999999997E-2</v>
      </c>
      <c r="Q373">
        <v>7.8595845100000004</v>
      </c>
      <c r="R373">
        <v>13.4017441</v>
      </c>
      <c r="S373" s="1">
        <v>148.043784302918</v>
      </c>
      <c r="T373">
        <v>0</v>
      </c>
      <c r="U373">
        <v>1010.865512</v>
      </c>
      <c r="V373">
        <v>1631.99</v>
      </c>
      <c r="W373">
        <v>12</v>
      </c>
      <c r="X373">
        <v>23.5</v>
      </c>
      <c r="Y373">
        <v>0.13500000000000001</v>
      </c>
      <c r="Z373">
        <v>2</v>
      </c>
      <c r="AA373">
        <v>7.5</v>
      </c>
      <c r="AB373">
        <v>43.051219765923499</v>
      </c>
      <c r="AC373">
        <v>10235</v>
      </c>
      <c r="AD373">
        <v>2978</v>
      </c>
      <c r="AE373">
        <v>2692</v>
      </c>
      <c r="AF373">
        <v>470</v>
      </c>
      <c r="AG373">
        <v>646</v>
      </c>
      <c r="AH373">
        <v>34570</v>
      </c>
      <c r="AI373">
        <v>766</v>
      </c>
      <c r="AJ373">
        <v>749</v>
      </c>
      <c r="AK373">
        <v>2570</v>
      </c>
      <c r="AL373">
        <v>1045</v>
      </c>
      <c r="AM373">
        <v>224</v>
      </c>
      <c r="AN373">
        <v>8169</v>
      </c>
      <c r="AO373">
        <v>465</v>
      </c>
      <c r="AP373">
        <v>392</v>
      </c>
      <c r="AQ373">
        <v>0</v>
      </c>
      <c r="AR373">
        <v>28</v>
      </c>
      <c r="AS373">
        <v>45</v>
      </c>
      <c r="AT373">
        <v>0</v>
      </c>
      <c r="AU373">
        <v>4.5999999999999996</v>
      </c>
      <c r="AV373">
        <v>11</v>
      </c>
      <c r="AW373">
        <v>34570</v>
      </c>
      <c r="AX373">
        <v>11.4</v>
      </c>
      <c r="AY373">
        <v>7.3</v>
      </c>
      <c r="AZ373">
        <v>25.1</v>
      </c>
      <c r="BA373">
        <v>10.199999999999999</v>
      </c>
      <c r="BB373">
        <v>8.3000000000000007</v>
      </c>
      <c r="BC373">
        <v>79.8</v>
      </c>
      <c r="BD373">
        <v>4.9000000000000004</v>
      </c>
      <c r="BE373">
        <v>13.2</v>
      </c>
      <c r="BF373">
        <v>0</v>
      </c>
      <c r="BG373">
        <v>1</v>
      </c>
      <c r="BH373">
        <v>1.7</v>
      </c>
      <c r="BI373">
        <v>0</v>
      </c>
    </row>
    <row r="374" spans="1:61" x14ac:dyDescent="0.2">
      <c r="A374">
        <v>553</v>
      </c>
      <c r="B374">
        <v>6013355301</v>
      </c>
      <c r="C374">
        <v>3.6156706999999999</v>
      </c>
      <c r="D374">
        <v>0.69710000000000005</v>
      </c>
      <c r="E374">
        <v>1.7847</v>
      </c>
      <c r="F374">
        <v>0.40500000000000003</v>
      </c>
      <c r="G374">
        <v>1.3214999999999999</v>
      </c>
      <c r="H374">
        <v>4.2084000000000001</v>
      </c>
      <c r="I374">
        <v>9.1999999999999993</v>
      </c>
      <c r="J374">
        <v>8.3000000000000007</v>
      </c>
      <c r="K374">
        <v>10.1</v>
      </c>
      <c r="L374">
        <v>7522</v>
      </c>
      <c r="M374">
        <v>37.938816920000001</v>
      </c>
      <c r="N374">
        <v>-121.9704705</v>
      </c>
      <c r="O374">
        <v>8.5885405420846901</v>
      </c>
      <c r="P374">
        <v>3.7784753999999997E-2</v>
      </c>
      <c r="Q374">
        <v>7.8595845100000004</v>
      </c>
      <c r="R374">
        <v>2.8263466990000001</v>
      </c>
      <c r="S374" s="1">
        <v>76.7877282440286</v>
      </c>
      <c r="T374">
        <v>0</v>
      </c>
      <c r="U374">
        <v>723.28703840000003</v>
      </c>
      <c r="V374">
        <v>601.29</v>
      </c>
      <c r="W374">
        <v>0</v>
      </c>
      <c r="X374">
        <v>10</v>
      </c>
      <c r="Y374">
        <v>0</v>
      </c>
      <c r="Z374">
        <v>2</v>
      </c>
      <c r="AA374">
        <v>0</v>
      </c>
      <c r="AB374">
        <v>19.724441515187898</v>
      </c>
      <c r="AC374">
        <v>8146</v>
      </c>
      <c r="AD374">
        <v>2870</v>
      </c>
      <c r="AE374">
        <v>2870</v>
      </c>
      <c r="AF374">
        <v>382</v>
      </c>
      <c r="AG374">
        <v>320</v>
      </c>
      <c r="AH374">
        <v>54776</v>
      </c>
      <c r="AI374">
        <v>107</v>
      </c>
      <c r="AJ374">
        <v>1052</v>
      </c>
      <c r="AK374">
        <v>2031</v>
      </c>
      <c r="AL374">
        <v>581</v>
      </c>
      <c r="AM374">
        <v>219</v>
      </c>
      <c r="AN374">
        <v>3105</v>
      </c>
      <c r="AO374">
        <v>115</v>
      </c>
      <c r="AP374">
        <v>0</v>
      </c>
      <c r="AQ374">
        <v>13</v>
      </c>
      <c r="AR374">
        <v>68</v>
      </c>
      <c r="AS374">
        <v>28</v>
      </c>
      <c r="AT374">
        <v>15</v>
      </c>
      <c r="AU374">
        <v>4.7</v>
      </c>
      <c r="AV374">
        <v>7.2</v>
      </c>
      <c r="AW374">
        <v>54776</v>
      </c>
      <c r="AX374">
        <v>1.9</v>
      </c>
      <c r="AY374">
        <v>12.9</v>
      </c>
      <c r="AZ374">
        <v>24.9</v>
      </c>
      <c r="BA374">
        <v>7.1</v>
      </c>
      <c r="BB374">
        <v>7.6</v>
      </c>
      <c r="BC374">
        <v>38.1</v>
      </c>
      <c r="BD374">
        <v>1.5</v>
      </c>
      <c r="BE374">
        <v>0</v>
      </c>
      <c r="BF374">
        <v>0.5</v>
      </c>
      <c r="BG374">
        <v>2.4</v>
      </c>
      <c r="BH374">
        <v>1</v>
      </c>
      <c r="BI374">
        <v>0.2</v>
      </c>
    </row>
    <row r="375" spans="1:61" x14ac:dyDescent="0.2">
      <c r="A375">
        <v>555</v>
      </c>
      <c r="B375">
        <v>6013355304</v>
      </c>
      <c r="C375">
        <v>3.7892629000000002</v>
      </c>
      <c r="D375">
        <v>0.63329999999999997</v>
      </c>
      <c r="E375">
        <v>1.736</v>
      </c>
      <c r="F375">
        <v>0.20649999999999999</v>
      </c>
      <c r="G375">
        <v>1.4596</v>
      </c>
      <c r="H375">
        <v>4.0354000000000001</v>
      </c>
      <c r="I375">
        <v>9.4</v>
      </c>
      <c r="J375">
        <v>8.4</v>
      </c>
      <c r="K375">
        <v>10.5</v>
      </c>
      <c r="L375">
        <v>1697</v>
      </c>
      <c r="M375">
        <v>37.957496399999997</v>
      </c>
      <c r="N375">
        <v>-121.9421858</v>
      </c>
      <c r="O375">
        <v>6.0440747089730902</v>
      </c>
      <c r="P375">
        <v>3.7784753999999997E-2</v>
      </c>
      <c r="Q375">
        <v>7.8595845100000004</v>
      </c>
      <c r="R375">
        <v>2.3956993610000001</v>
      </c>
      <c r="S375" s="1">
        <v>93.153008575525902</v>
      </c>
      <c r="T375">
        <v>0</v>
      </c>
      <c r="U375">
        <v>682.73868630000004</v>
      </c>
      <c r="V375">
        <v>383.14</v>
      </c>
      <c r="W375">
        <v>12</v>
      </c>
      <c r="X375">
        <v>12.5</v>
      </c>
      <c r="Y375">
        <v>0</v>
      </c>
      <c r="Z375">
        <v>4</v>
      </c>
      <c r="AA375">
        <v>1.75</v>
      </c>
      <c r="AB375">
        <v>26.674650485550501</v>
      </c>
      <c r="AC375">
        <v>8230</v>
      </c>
      <c r="AD375">
        <v>3233</v>
      </c>
      <c r="AE375">
        <v>3165</v>
      </c>
      <c r="AF375">
        <v>323</v>
      </c>
      <c r="AG375">
        <v>335</v>
      </c>
      <c r="AH375">
        <v>56572</v>
      </c>
      <c r="AI375">
        <v>75</v>
      </c>
      <c r="AJ375">
        <v>1329</v>
      </c>
      <c r="AK375">
        <v>1743</v>
      </c>
      <c r="AL375">
        <v>832</v>
      </c>
      <c r="AM375">
        <v>98</v>
      </c>
      <c r="AN375">
        <v>1954</v>
      </c>
      <c r="AO375">
        <v>84</v>
      </c>
      <c r="AP375">
        <v>147</v>
      </c>
      <c r="AQ375">
        <v>0</v>
      </c>
      <c r="AR375">
        <v>8</v>
      </c>
      <c r="AS375">
        <v>233</v>
      </c>
      <c r="AT375">
        <v>12</v>
      </c>
      <c r="AU375">
        <v>3.9</v>
      </c>
      <c r="AV375">
        <v>7.3</v>
      </c>
      <c r="AW375">
        <v>56572</v>
      </c>
      <c r="AX375">
        <v>1.3</v>
      </c>
      <c r="AY375">
        <v>16.100000000000001</v>
      </c>
      <c r="AZ375">
        <v>21.2</v>
      </c>
      <c r="BA375">
        <v>10.1</v>
      </c>
      <c r="BB375">
        <v>3.1</v>
      </c>
      <c r="BC375">
        <v>23.7</v>
      </c>
      <c r="BD375">
        <v>1.1000000000000001</v>
      </c>
      <c r="BE375">
        <v>4.5</v>
      </c>
      <c r="BF375">
        <v>0</v>
      </c>
      <c r="BG375">
        <v>0.3</v>
      </c>
      <c r="BH375">
        <v>7.4</v>
      </c>
      <c r="BI375">
        <v>0.1</v>
      </c>
    </row>
    <row r="376" spans="1:61" x14ac:dyDescent="0.2">
      <c r="A376">
        <v>556</v>
      </c>
      <c r="B376">
        <v>6013355306</v>
      </c>
      <c r="C376">
        <v>25.913511400000001</v>
      </c>
      <c r="D376">
        <v>0.54369999999999996</v>
      </c>
      <c r="E376">
        <v>1.5898000000000001</v>
      </c>
      <c r="F376">
        <v>7.3200000000000001E-2</v>
      </c>
      <c r="G376">
        <v>1.5587</v>
      </c>
      <c r="H376">
        <v>3.7654000000000001</v>
      </c>
      <c r="I376">
        <v>8.4</v>
      </c>
      <c r="J376">
        <v>7.3</v>
      </c>
      <c r="K376">
        <v>9.6999999999999993</v>
      </c>
      <c r="L376">
        <v>91</v>
      </c>
      <c r="M376">
        <v>37.93018507</v>
      </c>
      <c r="N376">
        <v>-121.9611055</v>
      </c>
      <c r="O376">
        <v>3.1559670021395601</v>
      </c>
      <c r="P376">
        <v>3.7784753999999997E-2</v>
      </c>
      <c r="Q376">
        <v>7.8595845100000004</v>
      </c>
      <c r="R376">
        <v>0.86057724700000005</v>
      </c>
      <c r="S376" s="1">
        <v>76.413009283249195</v>
      </c>
      <c r="T376">
        <v>5.5632090000000004E-3</v>
      </c>
      <c r="U376">
        <v>568.98464390000004</v>
      </c>
      <c r="V376">
        <v>307.62</v>
      </c>
      <c r="W376">
        <v>0</v>
      </c>
      <c r="X376">
        <v>2.5</v>
      </c>
      <c r="Y376">
        <v>0</v>
      </c>
      <c r="Z376">
        <v>4</v>
      </c>
      <c r="AA376">
        <v>0.1</v>
      </c>
      <c r="AB376">
        <v>15.834483734134601</v>
      </c>
      <c r="AC376">
        <v>5229</v>
      </c>
      <c r="AD376">
        <v>1898</v>
      </c>
      <c r="AE376">
        <v>1826</v>
      </c>
      <c r="AF376">
        <v>129</v>
      </c>
      <c r="AG376">
        <v>155</v>
      </c>
      <c r="AH376">
        <v>51126</v>
      </c>
      <c r="AI376">
        <v>100</v>
      </c>
      <c r="AJ376">
        <v>952</v>
      </c>
      <c r="AK376">
        <v>1214</v>
      </c>
      <c r="AL376">
        <v>388</v>
      </c>
      <c r="AM376">
        <v>39</v>
      </c>
      <c r="AN376">
        <v>892</v>
      </c>
      <c r="AO376">
        <v>8</v>
      </c>
      <c r="AP376">
        <v>8</v>
      </c>
      <c r="AQ376">
        <v>41</v>
      </c>
      <c r="AR376">
        <v>0</v>
      </c>
      <c r="AS376">
        <v>31</v>
      </c>
      <c r="AT376">
        <v>16</v>
      </c>
      <c r="AU376">
        <v>2.5</v>
      </c>
      <c r="AV376">
        <v>6</v>
      </c>
      <c r="AW376">
        <v>51126</v>
      </c>
      <c r="AX376">
        <v>2.8</v>
      </c>
      <c r="AY376">
        <v>18.2</v>
      </c>
      <c r="AZ376">
        <v>23.2</v>
      </c>
      <c r="BA376">
        <v>7.4</v>
      </c>
      <c r="BB376">
        <v>2.1</v>
      </c>
      <c r="BC376">
        <v>17.100000000000001</v>
      </c>
      <c r="BD376">
        <v>0.2</v>
      </c>
      <c r="BE376">
        <v>0.4</v>
      </c>
      <c r="BF376">
        <v>2.2000000000000002</v>
      </c>
      <c r="BG376">
        <v>0</v>
      </c>
      <c r="BH376">
        <v>1.7</v>
      </c>
      <c r="BI376">
        <v>0.3</v>
      </c>
    </row>
    <row r="377" spans="1:61" x14ac:dyDescent="0.2">
      <c r="A377">
        <v>558</v>
      </c>
      <c r="B377">
        <v>6013356002</v>
      </c>
      <c r="C377">
        <v>40.977377799999999</v>
      </c>
      <c r="D377">
        <v>0.52929999999999999</v>
      </c>
      <c r="E377">
        <v>1.4248000000000001</v>
      </c>
      <c r="F377">
        <v>0.75009999999999999</v>
      </c>
      <c r="G377">
        <v>1.6173999999999999</v>
      </c>
      <c r="H377">
        <v>4.3215000000000003</v>
      </c>
      <c r="I377">
        <v>8.9</v>
      </c>
      <c r="J377">
        <v>8.1</v>
      </c>
      <c r="K377">
        <v>9.8000000000000007</v>
      </c>
      <c r="L377">
        <v>875</v>
      </c>
      <c r="M377">
        <v>37.959429849999999</v>
      </c>
      <c r="N377">
        <v>-122.25229659999999</v>
      </c>
      <c r="O377">
        <v>11.514488943384499</v>
      </c>
      <c r="P377">
        <v>3.2532389000000002E-2</v>
      </c>
      <c r="Q377">
        <v>8.2787641399999998</v>
      </c>
      <c r="R377">
        <v>3.06079341</v>
      </c>
      <c r="S377" s="1">
        <v>65.624787424927305</v>
      </c>
      <c r="T377">
        <v>0.198807231</v>
      </c>
      <c r="U377">
        <v>783.70550720000006</v>
      </c>
      <c r="V377">
        <v>496.34</v>
      </c>
      <c r="W377">
        <v>2</v>
      </c>
      <c r="X377">
        <v>0</v>
      </c>
      <c r="Y377">
        <v>0</v>
      </c>
      <c r="Z377">
        <v>8</v>
      </c>
      <c r="AA377">
        <v>0</v>
      </c>
      <c r="AB377">
        <v>21.686715277224401</v>
      </c>
      <c r="AC377">
        <v>5257</v>
      </c>
      <c r="AD377">
        <v>2022</v>
      </c>
      <c r="AE377">
        <v>1892</v>
      </c>
      <c r="AF377">
        <v>137</v>
      </c>
      <c r="AG377">
        <v>130</v>
      </c>
      <c r="AH377">
        <v>52693</v>
      </c>
      <c r="AI377">
        <v>250</v>
      </c>
      <c r="AJ377">
        <v>968</v>
      </c>
      <c r="AK377">
        <v>731</v>
      </c>
      <c r="AL377">
        <v>422</v>
      </c>
      <c r="AM377">
        <v>94</v>
      </c>
      <c r="AN377">
        <v>3510</v>
      </c>
      <c r="AO377">
        <v>103</v>
      </c>
      <c r="AP377">
        <v>41</v>
      </c>
      <c r="AQ377">
        <v>6</v>
      </c>
      <c r="AR377">
        <v>32</v>
      </c>
      <c r="AS377">
        <v>29</v>
      </c>
      <c r="AT377">
        <v>13</v>
      </c>
      <c r="AU377">
        <v>2.6</v>
      </c>
      <c r="AV377">
        <v>4.0999999999999996</v>
      </c>
      <c r="AW377">
        <v>52693</v>
      </c>
      <c r="AX377">
        <v>6.4</v>
      </c>
      <c r="AY377">
        <v>18.399999999999999</v>
      </c>
      <c r="AZ377">
        <v>13.9</v>
      </c>
      <c r="BA377">
        <v>8</v>
      </c>
      <c r="BB377">
        <v>5</v>
      </c>
      <c r="BC377">
        <v>66.8</v>
      </c>
      <c r="BD377">
        <v>2</v>
      </c>
      <c r="BE377">
        <v>2</v>
      </c>
      <c r="BF377">
        <v>0.3</v>
      </c>
      <c r="BG377">
        <v>1.7</v>
      </c>
      <c r="BH377">
        <v>1.5</v>
      </c>
      <c r="BI377">
        <v>0.2</v>
      </c>
    </row>
    <row r="378" spans="1:61" x14ac:dyDescent="0.2">
      <c r="A378">
        <v>568</v>
      </c>
      <c r="B378">
        <v>6013360101</v>
      </c>
      <c r="C378">
        <v>1.5170982</v>
      </c>
      <c r="D378">
        <v>1.4874000000000001</v>
      </c>
      <c r="E378">
        <v>2.2103000000000002</v>
      </c>
      <c r="F378">
        <v>0.82269999999999999</v>
      </c>
      <c r="G378">
        <v>2.1097999999999999</v>
      </c>
      <c r="H378">
        <v>6.6300999999999997</v>
      </c>
      <c r="I378">
        <v>11.1</v>
      </c>
      <c r="J378">
        <v>10.1</v>
      </c>
      <c r="K378">
        <v>12.1</v>
      </c>
      <c r="L378">
        <v>1802</v>
      </c>
      <c r="M378">
        <v>37.974569209999999</v>
      </c>
      <c r="N378">
        <v>-122.2809417</v>
      </c>
      <c r="O378">
        <v>24.236449023223301</v>
      </c>
      <c r="P378">
        <v>3.2532389000000002E-2</v>
      </c>
      <c r="Q378">
        <v>7.8595845100000004</v>
      </c>
      <c r="R378">
        <v>12.93245542</v>
      </c>
      <c r="S378" s="1">
        <v>70.599582896249103</v>
      </c>
      <c r="T378">
        <v>0</v>
      </c>
      <c r="U378">
        <v>720.13825759999997</v>
      </c>
      <c r="V378">
        <v>1480.83</v>
      </c>
      <c r="W378">
        <v>11.5</v>
      </c>
      <c r="X378">
        <v>18</v>
      </c>
      <c r="Y378">
        <v>0.185</v>
      </c>
      <c r="Z378">
        <v>11</v>
      </c>
      <c r="AA378">
        <v>0</v>
      </c>
      <c r="AB378">
        <v>38.7842435443361</v>
      </c>
      <c r="AC378">
        <v>4898</v>
      </c>
      <c r="AD378">
        <v>1778</v>
      </c>
      <c r="AE378">
        <v>1654</v>
      </c>
      <c r="AF378">
        <v>428</v>
      </c>
      <c r="AG378">
        <v>199</v>
      </c>
      <c r="AH378">
        <v>35571</v>
      </c>
      <c r="AI378">
        <v>291</v>
      </c>
      <c r="AJ378">
        <v>949</v>
      </c>
      <c r="AK378">
        <v>1095</v>
      </c>
      <c r="AL378">
        <v>569</v>
      </c>
      <c r="AM378">
        <v>86</v>
      </c>
      <c r="AN378">
        <v>2990</v>
      </c>
      <c r="AO378">
        <v>170</v>
      </c>
      <c r="AP378">
        <v>127</v>
      </c>
      <c r="AQ378">
        <v>0</v>
      </c>
      <c r="AR378">
        <v>94</v>
      </c>
      <c r="AS378">
        <v>80</v>
      </c>
      <c r="AT378">
        <v>37</v>
      </c>
      <c r="AU378">
        <v>8.6999999999999993</v>
      </c>
      <c r="AV378">
        <v>8.1</v>
      </c>
      <c r="AW378">
        <v>35571</v>
      </c>
      <c r="AX378">
        <v>8.6999999999999993</v>
      </c>
      <c r="AY378">
        <v>19.399999999999999</v>
      </c>
      <c r="AZ378">
        <v>22.4</v>
      </c>
      <c r="BA378">
        <v>11.6</v>
      </c>
      <c r="BB378">
        <v>5.2</v>
      </c>
      <c r="BC378">
        <v>61</v>
      </c>
      <c r="BD378">
        <v>3.7</v>
      </c>
      <c r="BE378">
        <v>7.1</v>
      </c>
      <c r="BF378">
        <v>0</v>
      </c>
      <c r="BG378">
        <v>5.7</v>
      </c>
      <c r="BH378">
        <v>4.8</v>
      </c>
      <c r="BI378">
        <v>0.8</v>
      </c>
    </row>
    <row r="379" spans="1:61" x14ac:dyDescent="0.2">
      <c r="A379">
        <v>569</v>
      </c>
      <c r="B379">
        <v>6013360102</v>
      </c>
      <c r="C379">
        <v>2.4052973</v>
      </c>
      <c r="D379">
        <v>0.75249999999999995</v>
      </c>
      <c r="E379">
        <v>1.7632000000000001</v>
      </c>
      <c r="F379">
        <v>0.78339999999999999</v>
      </c>
      <c r="G379">
        <v>1.4133</v>
      </c>
      <c r="H379">
        <v>4.7123999999999997</v>
      </c>
      <c r="I379">
        <v>9.4</v>
      </c>
      <c r="J379">
        <v>8.6</v>
      </c>
      <c r="K379">
        <v>10.199999999999999</v>
      </c>
      <c r="L379">
        <v>3227</v>
      </c>
      <c r="M379">
        <v>37.966538550000003</v>
      </c>
      <c r="N379">
        <v>-122.2670758</v>
      </c>
      <c r="O379">
        <v>7.86317618902034</v>
      </c>
      <c r="P379">
        <v>3.2532389000000002E-2</v>
      </c>
      <c r="Q379">
        <v>7.8595845100000004</v>
      </c>
      <c r="R379">
        <v>2.3921614870000001</v>
      </c>
      <c r="S379" s="1">
        <v>70.599582896249103</v>
      </c>
      <c r="T379">
        <v>0</v>
      </c>
      <c r="U379">
        <v>703.44716770000002</v>
      </c>
      <c r="V379">
        <v>237.28</v>
      </c>
      <c r="W379">
        <v>0</v>
      </c>
      <c r="X379">
        <v>0</v>
      </c>
      <c r="Y379">
        <v>0.2</v>
      </c>
      <c r="Z379">
        <v>2</v>
      </c>
      <c r="AA379">
        <v>0</v>
      </c>
      <c r="AB379">
        <v>15.8900101465589</v>
      </c>
      <c r="AC379">
        <v>4139</v>
      </c>
      <c r="AD379">
        <v>1549</v>
      </c>
      <c r="AE379">
        <v>1489</v>
      </c>
      <c r="AF379">
        <v>174</v>
      </c>
      <c r="AG379">
        <v>163</v>
      </c>
      <c r="AH379">
        <v>51766</v>
      </c>
      <c r="AI379">
        <v>103</v>
      </c>
      <c r="AJ379">
        <v>835</v>
      </c>
      <c r="AK379">
        <v>588</v>
      </c>
      <c r="AL379">
        <v>515</v>
      </c>
      <c r="AM379">
        <v>34</v>
      </c>
      <c r="AN379">
        <v>2776</v>
      </c>
      <c r="AO379">
        <v>94</v>
      </c>
      <c r="AP379">
        <v>0</v>
      </c>
      <c r="AQ379">
        <v>24</v>
      </c>
      <c r="AR379">
        <v>11</v>
      </c>
      <c r="AS379">
        <v>0</v>
      </c>
      <c r="AT379">
        <v>23</v>
      </c>
      <c r="AU379">
        <v>4.2</v>
      </c>
      <c r="AV379">
        <v>7.2</v>
      </c>
      <c r="AW379">
        <v>51766</v>
      </c>
      <c r="AX379">
        <v>3.2</v>
      </c>
      <c r="AY379">
        <v>20.2</v>
      </c>
      <c r="AZ379">
        <v>14.2</v>
      </c>
      <c r="BA379">
        <v>12.5</v>
      </c>
      <c r="BB379">
        <v>2.2999999999999998</v>
      </c>
      <c r="BC379">
        <v>67.099999999999994</v>
      </c>
      <c r="BD379">
        <v>2.2999999999999998</v>
      </c>
      <c r="BE379">
        <v>0</v>
      </c>
      <c r="BF379">
        <v>1.5</v>
      </c>
      <c r="BG379">
        <v>0.7</v>
      </c>
      <c r="BH379">
        <v>0</v>
      </c>
      <c r="BI379">
        <v>0.6</v>
      </c>
    </row>
    <row r="380" spans="1:61" x14ac:dyDescent="0.2">
      <c r="A380">
        <v>570</v>
      </c>
      <c r="B380">
        <v>6013360200</v>
      </c>
      <c r="C380">
        <v>0.86706150000000004</v>
      </c>
      <c r="D380">
        <v>2.0432999999999999</v>
      </c>
      <c r="E380">
        <v>2.3346</v>
      </c>
      <c r="F380">
        <v>0.91520000000000001</v>
      </c>
      <c r="G380">
        <v>3.1331000000000002</v>
      </c>
      <c r="H380">
        <v>8.4261999999999997</v>
      </c>
      <c r="I380">
        <v>12.1</v>
      </c>
      <c r="J380">
        <v>11.2</v>
      </c>
      <c r="K380">
        <v>13.3</v>
      </c>
      <c r="L380">
        <v>2399</v>
      </c>
      <c r="M380">
        <v>37.969872930000001</v>
      </c>
      <c r="N380">
        <v>-122.2930059</v>
      </c>
      <c r="O380">
        <v>12.741418605023901</v>
      </c>
      <c r="P380">
        <v>3.2532389000000002E-2</v>
      </c>
      <c r="Q380">
        <v>7.8595845100000004</v>
      </c>
      <c r="R380">
        <v>11.07</v>
      </c>
      <c r="S380" s="1">
        <v>70.599582896249103</v>
      </c>
      <c r="T380">
        <v>0</v>
      </c>
      <c r="U380">
        <v>721.51881560000004</v>
      </c>
      <c r="V380">
        <v>547.30999999999995</v>
      </c>
      <c r="W380">
        <v>0</v>
      </c>
      <c r="X380">
        <v>0</v>
      </c>
      <c r="Y380">
        <v>0.15</v>
      </c>
      <c r="Z380">
        <v>2</v>
      </c>
      <c r="AA380">
        <v>0</v>
      </c>
      <c r="AB380">
        <v>20.536390734224</v>
      </c>
      <c r="AC380">
        <v>4714</v>
      </c>
      <c r="AD380">
        <v>1908</v>
      </c>
      <c r="AE380">
        <v>1744</v>
      </c>
      <c r="AF380">
        <v>445</v>
      </c>
      <c r="AG380">
        <v>358</v>
      </c>
      <c r="AH380">
        <v>35531</v>
      </c>
      <c r="AI380">
        <v>479</v>
      </c>
      <c r="AJ380">
        <v>740</v>
      </c>
      <c r="AK380">
        <v>872</v>
      </c>
      <c r="AL380">
        <v>779</v>
      </c>
      <c r="AM380">
        <v>146</v>
      </c>
      <c r="AN380">
        <v>3069</v>
      </c>
      <c r="AO380">
        <v>207</v>
      </c>
      <c r="AP380">
        <v>281</v>
      </c>
      <c r="AQ380">
        <v>48</v>
      </c>
      <c r="AR380">
        <v>85</v>
      </c>
      <c r="AS380">
        <v>136</v>
      </c>
      <c r="AT380">
        <v>28</v>
      </c>
      <c r="AU380">
        <v>9.4</v>
      </c>
      <c r="AV380">
        <v>14.1</v>
      </c>
      <c r="AW380">
        <v>35531</v>
      </c>
      <c r="AX380">
        <v>13.6</v>
      </c>
      <c r="AY380">
        <v>15.7</v>
      </c>
      <c r="AZ380">
        <v>18.5</v>
      </c>
      <c r="BA380">
        <v>16.5</v>
      </c>
      <c r="BB380">
        <v>8.4</v>
      </c>
      <c r="BC380">
        <v>65.099999999999994</v>
      </c>
      <c r="BD380">
        <v>4.5</v>
      </c>
      <c r="BE380">
        <v>14.7</v>
      </c>
      <c r="BF380">
        <v>2.5</v>
      </c>
      <c r="BG380">
        <v>4.9000000000000004</v>
      </c>
      <c r="BH380">
        <v>7.8</v>
      </c>
      <c r="BI380">
        <v>0.6</v>
      </c>
    </row>
    <row r="381" spans="1:61" x14ac:dyDescent="0.2">
      <c r="A381">
        <v>571</v>
      </c>
      <c r="B381">
        <v>6013361000</v>
      </c>
      <c r="C381">
        <v>6.1750594000000003</v>
      </c>
      <c r="D381">
        <v>1.1861999999999999</v>
      </c>
      <c r="E381">
        <v>1.917</v>
      </c>
      <c r="F381">
        <v>1.0659000000000001</v>
      </c>
      <c r="G381">
        <v>2.2684000000000002</v>
      </c>
      <c r="H381">
        <v>6.4374000000000002</v>
      </c>
      <c r="I381">
        <v>12</v>
      </c>
      <c r="J381">
        <v>11.2</v>
      </c>
      <c r="K381">
        <v>12.8</v>
      </c>
      <c r="L381">
        <v>1159</v>
      </c>
      <c r="M381">
        <v>37.94183821</v>
      </c>
      <c r="N381">
        <v>-122.2869247</v>
      </c>
      <c r="O381">
        <v>12.3205664284054</v>
      </c>
      <c r="P381">
        <v>3.2532389000000002E-2</v>
      </c>
      <c r="Q381">
        <v>8.2787641399999998</v>
      </c>
      <c r="R381">
        <v>8.846497759</v>
      </c>
      <c r="S381" s="1">
        <v>70.599582896249103</v>
      </c>
      <c r="T381">
        <v>0.16525171799999999</v>
      </c>
      <c r="U381">
        <v>719.48807769999996</v>
      </c>
      <c r="V381">
        <v>576.63</v>
      </c>
      <c r="W381">
        <v>0</v>
      </c>
      <c r="X381">
        <v>0</v>
      </c>
      <c r="Y381">
        <v>0.02</v>
      </c>
      <c r="Z381">
        <v>8</v>
      </c>
      <c r="AA381">
        <v>0</v>
      </c>
      <c r="AB381">
        <v>23.025885615662901</v>
      </c>
      <c r="AC381">
        <v>4719</v>
      </c>
      <c r="AD381">
        <v>1883</v>
      </c>
      <c r="AE381">
        <v>1739</v>
      </c>
      <c r="AF381">
        <v>464</v>
      </c>
      <c r="AG381">
        <v>117</v>
      </c>
      <c r="AH381">
        <v>36829</v>
      </c>
      <c r="AI381">
        <v>308</v>
      </c>
      <c r="AJ381">
        <v>663</v>
      </c>
      <c r="AK381">
        <v>892</v>
      </c>
      <c r="AL381">
        <v>609</v>
      </c>
      <c r="AM381">
        <v>93</v>
      </c>
      <c r="AN381">
        <v>3301</v>
      </c>
      <c r="AO381">
        <v>292</v>
      </c>
      <c r="AP381">
        <v>191</v>
      </c>
      <c r="AQ381">
        <v>0</v>
      </c>
      <c r="AR381">
        <v>72</v>
      </c>
      <c r="AS381">
        <v>104</v>
      </c>
      <c r="AT381">
        <v>57</v>
      </c>
      <c r="AU381">
        <v>9.9</v>
      </c>
      <c r="AV381">
        <v>4.5999999999999996</v>
      </c>
      <c r="AW381">
        <v>36829</v>
      </c>
      <c r="AX381">
        <v>9</v>
      </c>
      <c r="AY381">
        <v>14</v>
      </c>
      <c r="AZ381">
        <v>18.899999999999999</v>
      </c>
      <c r="BA381">
        <v>13.1</v>
      </c>
      <c r="BB381">
        <v>5.3</v>
      </c>
      <c r="BC381">
        <v>70</v>
      </c>
      <c r="BD381">
        <v>6.5</v>
      </c>
      <c r="BE381">
        <v>10.1</v>
      </c>
      <c r="BF381">
        <v>0</v>
      </c>
      <c r="BG381">
        <v>4.0999999999999996</v>
      </c>
      <c r="BH381">
        <v>6</v>
      </c>
      <c r="BI381">
        <v>1.2</v>
      </c>
    </row>
    <row r="382" spans="1:61" x14ac:dyDescent="0.2">
      <c r="A382">
        <v>572</v>
      </c>
      <c r="B382">
        <v>6013362000</v>
      </c>
      <c r="C382">
        <v>0.50742609999999999</v>
      </c>
      <c r="D382">
        <v>0.77859999999999996</v>
      </c>
      <c r="E382">
        <v>1.9073</v>
      </c>
      <c r="F382">
        <v>0.84009999999999996</v>
      </c>
      <c r="G382">
        <v>1.3230999999999999</v>
      </c>
      <c r="H382">
        <v>4.8491</v>
      </c>
      <c r="I382">
        <v>0</v>
      </c>
      <c r="J382">
        <v>0</v>
      </c>
      <c r="K382">
        <v>0</v>
      </c>
      <c r="L382">
        <v>47</v>
      </c>
      <c r="M382">
        <v>37.952114829999999</v>
      </c>
      <c r="N382">
        <v>-122.32022980000001</v>
      </c>
      <c r="O382">
        <v>9.4744326869334206</v>
      </c>
      <c r="P382">
        <v>2.9592332999999998E-2</v>
      </c>
      <c r="Q382">
        <v>8.2787641399999998</v>
      </c>
      <c r="R382">
        <v>12.27296198</v>
      </c>
      <c r="S382" s="1">
        <v>70.599582896249103</v>
      </c>
      <c r="T382">
        <v>6.1627833999999999E-2</v>
      </c>
      <c r="U382">
        <v>819.13540560000001</v>
      </c>
      <c r="V382">
        <v>349.56</v>
      </c>
      <c r="W382">
        <v>0.4</v>
      </c>
      <c r="X382">
        <v>0</v>
      </c>
      <c r="Y382">
        <v>0</v>
      </c>
      <c r="Z382">
        <v>2</v>
      </c>
      <c r="AA382">
        <v>0</v>
      </c>
      <c r="AB382">
        <v>17.5606844041024</v>
      </c>
      <c r="AC382">
        <v>2977</v>
      </c>
      <c r="AD382">
        <v>1268</v>
      </c>
      <c r="AE382">
        <v>1213</v>
      </c>
      <c r="AF382">
        <v>166</v>
      </c>
      <c r="AG382">
        <v>71</v>
      </c>
      <c r="AH382">
        <v>38160</v>
      </c>
      <c r="AI382">
        <v>112</v>
      </c>
      <c r="AJ382">
        <v>574</v>
      </c>
      <c r="AK382">
        <v>443</v>
      </c>
      <c r="AL382">
        <v>302</v>
      </c>
      <c r="AM382">
        <v>94</v>
      </c>
      <c r="AN382">
        <v>1263</v>
      </c>
      <c r="AO382">
        <v>216</v>
      </c>
      <c r="AP382">
        <v>0</v>
      </c>
      <c r="AQ382">
        <v>0</v>
      </c>
      <c r="AR382">
        <v>75</v>
      </c>
      <c r="AS382">
        <v>50</v>
      </c>
      <c r="AT382">
        <v>5</v>
      </c>
      <c r="AU382">
        <v>5.6</v>
      </c>
      <c r="AV382">
        <v>4.4000000000000004</v>
      </c>
      <c r="AW382">
        <v>38160</v>
      </c>
      <c r="AX382">
        <v>4.9000000000000004</v>
      </c>
      <c r="AY382">
        <v>19.3</v>
      </c>
      <c r="AZ382">
        <v>14.9</v>
      </c>
      <c r="BA382">
        <v>10.199999999999999</v>
      </c>
      <c r="BB382">
        <v>7.7</v>
      </c>
      <c r="BC382">
        <v>42.4</v>
      </c>
      <c r="BD382">
        <v>7.7</v>
      </c>
      <c r="BE382">
        <v>0</v>
      </c>
      <c r="BF382">
        <v>0</v>
      </c>
      <c r="BG382">
        <v>6.2</v>
      </c>
      <c r="BH382">
        <v>4.0999999999999996</v>
      </c>
      <c r="BI382">
        <v>0.2</v>
      </c>
    </row>
    <row r="383" spans="1:61" x14ac:dyDescent="0.2">
      <c r="A383">
        <v>573</v>
      </c>
      <c r="B383">
        <v>6013363000</v>
      </c>
      <c r="C383">
        <v>1.7015913</v>
      </c>
      <c r="D383">
        <v>1.1767000000000001</v>
      </c>
      <c r="E383">
        <v>2.0907</v>
      </c>
      <c r="F383">
        <v>1.0472999999999999</v>
      </c>
      <c r="G383">
        <v>1.8714</v>
      </c>
      <c r="H383">
        <v>6.1860999999999997</v>
      </c>
      <c r="I383">
        <v>10.5</v>
      </c>
      <c r="J383">
        <v>9.8000000000000007</v>
      </c>
      <c r="K383">
        <v>11.3</v>
      </c>
      <c r="L383">
        <v>2253</v>
      </c>
      <c r="M383">
        <v>37.975270080000001</v>
      </c>
      <c r="N383">
        <v>-122.31497400000001</v>
      </c>
      <c r="O383">
        <v>18.654390475392301</v>
      </c>
      <c r="P383">
        <v>3.2532389000000002E-2</v>
      </c>
      <c r="Q383">
        <v>7.8595845100000004</v>
      </c>
      <c r="R383">
        <v>13.555967519999999</v>
      </c>
      <c r="S383" s="1">
        <v>70.599582896249103</v>
      </c>
      <c r="T383">
        <v>0</v>
      </c>
      <c r="U383">
        <v>737.41070349999995</v>
      </c>
      <c r="V383">
        <v>1733.97</v>
      </c>
      <c r="W383">
        <v>4.5</v>
      </c>
      <c r="X383">
        <v>17</v>
      </c>
      <c r="Y383">
        <v>0.125</v>
      </c>
      <c r="Z383">
        <v>2</v>
      </c>
      <c r="AA383">
        <v>0</v>
      </c>
      <c r="AB383">
        <v>33.2471323778746</v>
      </c>
      <c r="AC383">
        <v>7326</v>
      </c>
      <c r="AD383">
        <v>2897</v>
      </c>
      <c r="AE383">
        <v>2729</v>
      </c>
      <c r="AF383">
        <v>512</v>
      </c>
      <c r="AG383">
        <v>184</v>
      </c>
      <c r="AH383">
        <v>29993</v>
      </c>
      <c r="AI383">
        <v>496</v>
      </c>
      <c r="AJ383">
        <v>1009</v>
      </c>
      <c r="AK383">
        <v>1231</v>
      </c>
      <c r="AL383">
        <v>1266</v>
      </c>
      <c r="AM383">
        <v>189</v>
      </c>
      <c r="AN383">
        <v>5063</v>
      </c>
      <c r="AO383">
        <v>442</v>
      </c>
      <c r="AP383">
        <v>179</v>
      </c>
      <c r="AQ383">
        <v>0</v>
      </c>
      <c r="AR383">
        <v>181</v>
      </c>
      <c r="AS383">
        <v>107</v>
      </c>
      <c r="AT383">
        <v>23</v>
      </c>
      <c r="AU383">
        <v>7</v>
      </c>
      <c r="AV383">
        <v>4.4000000000000004</v>
      </c>
      <c r="AW383">
        <v>29993</v>
      </c>
      <c r="AX383">
        <v>9.1999999999999993</v>
      </c>
      <c r="AY383">
        <v>13.8</v>
      </c>
      <c r="AZ383">
        <v>16.8</v>
      </c>
      <c r="BA383">
        <v>17.3</v>
      </c>
      <c r="BB383">
        <v>6.9</v>
      </c>
      <c r="BC383">
        <v>69.099999999999994</v>
      </c>
      <c r="BD383">
        <v>6.2</v>
      </c>
      <c r="BE383">
        <v>6.2</v>
      </c>
      <c r="BF383">
        <v>0</v>
      </c>
      <c r="BG383">
        <v>6.6</v>
      </c>
      <c r="BH383">
        <v>3.9</v>
      </c>
      <c r="BI383">
        <v>0.3</v>
      </c>
    </row>
    <row r="384" spans="1:61" x14ac:dyDescent="0.2">
      <c r="A384">
        <v>575</v>
      </c>
      <c r="B384">
        <v>6013365002</v>
      </c>
      <c r="C384">
        <v>2.2592245000000002</v>
      </c>
      <c r="D384">
        <v>3.3921999999999999</v>
      </c>
      <c r="E384">
        <v>2.8048000000000002</v>
      </c>
      <c r="F384">
        <v>1.7150000000000001</v>
      </c>
      <c r="G384">
        <v>2.9186000000000001</v>
      </c>
      <c r="H384">
        <v>10.8306</v>
      </c>
      <c r="I384">
        <v>15.9</v>
      </c>
      <c r="J384">
        <v>14.6</v>
      </c>
      <c r="K384">
        <v>17.2</v>
      </c>
      <c r="L384">
        <v>1882</v>
      </c>
      <c r="M384">
        <v>37.962910520000001</v>
      </c>
      <c r="N384">
        <v>-122.3836531</v>
      </c>
      <c r="O384">
        <v>53.9989369419227</v>
      </c>
      <c r="P384">
        <v>2.9592332999999998E-2</v>
      </c>
      <c r="Q384">
        <v>7.8595845100000004</v>
      </c>
      <c r="R384">
        <v>29.382221000000001</v>
      </c>
      <c r="S384" s="1">
        <v>70.599582896249103</v>
      </c>
      <c r="T384">
        <v>0.224161783</v>
      </c>
      <c r="U384">
        <v>952.45430269999997</v>
      </c>
      <c r="V384">
        <v>302.07</v>
      </c>
      <c r="W384">
        <v>110.4</v>
      </c>
      <c r="X384">
        <v>45.25</v>
      </c>
      <c r="Y384">
        <v>14.6</v>
      </c>
      <c r="Z384">
        <v>12</v>
      </c>
      <c r="AA384">
        <v>18.2</v>
      </c>
      <c r="AB384">
        <v>52.095876163824698</v>
      </c>
      <c r="AC384">
        <v>6262</v>
      </c>
      <c r="AD384">
        <v>1788</v>
      </c>
      <c r="AE384">
        <v>1574</v>
      </c>
      <c r="AF384">
        <v>1957</v>
      </c>
      <c r="AG384">
        <v>336</v>
      </c>
      <c r="AH384">
        <v>14642</v>
      </c>
      <c r="AI384">
        <v>1237</v>
      </c>
      <c r="AJ384">
        <v>362</v>
      </c>
      <c r="AK384">
        <v>2324</v>
      </c>
      <c r="AL384">
        <v>822</v>
      </c>
      <c r="AM384">
        <v>464</v>
      </c>
      <c r="AN384">
        <v>5976</v>
      </c>
      <c r="AO384">
        <v>1056</v>
      </c>
      <c r="AP384">
        <v>117</v>
      </c>
      <c r="AQ384">
        <v>0</v>
      </c>
      <c r="AR384">
        <v>292</v>
      </c>
      <c r="AS384">
        <v>164</v>
      </c>
      <c r="AT384">
        <v>140</v>
      </c>
      <c r="AU384">
        <v>31.6</v>
      </c>
      <c r="AV384">
        <v>12.3</v>
      </c>
      <c r="AW384">
        <v>14642</v>
      </c>
      <c r="AX384">
        <v>36.5</v>
      </c>
      <c r="AY384">
        <v>5.8</v>
      </c>
      <c r="AZ384">
        <v>37.1</v>
      </c>
      <c r="BA384">
        <v>13.1</v>
      </c>
      <c r="BB384">
        <v>29.5</v>
      </c>
      <c r="BC384">
        <v>95.4</v>
      </c>
      <c r="BD384">
        <v>18.5</v>
      </c>
      <c r="BE384">
        <v>6.5</v>
      </c>
      <c r="BF384">
        <v>0</v>
      </c>
      <c r="BG384">
        <v>18.600000000000001</v>
      </c>
      <c r="BH384">
        <v>10.4</v>
      </c>
      <c r="BI384">
        <v>2.2000000000000002</v>
      </c>
    </row>
    <row r="385" spans="1:61" x14ac:dyDescent="0.2">
      <c r="A385">
        <v>576</v>
      </c>
      <c r="B385">
        <v>6013365003</v>
      </c>
      <c r="C385">
        <v>1.0238672</v>
      </c>
      <c r="D385">
        <v>1.18</v>
      </c>
      <c r="E385">
        <v>2.2905000000000002</v>
      </c>
      <c r="F385">
        <v>1.3017000000000001</v>
      </c>
      <c r="G385">
        <v>1.8804000000000001</v>
      </c>
      <c r="H385">
        <v>6.6527000000000003</v>
      </c>
      <c r="I385">
        <v>9.4</v>
      </c>
      <c r="J385">
        <v>8.6999999999999993</v>
      </c>
      <c r="K385">
        <v>10.199999999999999</v>
      </c>
      <c r="L385">
        <v>4924</v>
      </c>
      <c r="M385">
        <v>37.983039740000002</v>
      </c>
      <c r="N385">
        <v>-122.3276754</v>
      </c>
      <c r="O385">
        <v>29.8993287519577</v>
      </c>
      <c r="P385">
        <v>3.2532389000000002E-2</v>
      </c>
      <c r="Q385">
        <v>7.8595845100000004</v>
      </c>
      <c r="R385">
        <v>14.930621560000001</v>
      </c>
      <c r="S385" s="1">
        <v>70.599582896249103</v>
      </c>
      <c r="T385">
        <v>0</v>
      </c>
      <c r="U385">
        <v>697.58131309999999</v>
      </c>
      <c r="V385">
        <v>865.71</v>
      </c>
      <c r="W385">
        <v>1</v>
      </c>
      <c r="X385">
        <v>24</v>
      </c>
      <c r="Y385">
        <v>0.33500000000000002</v>
      </c>
      <c r="Z385">
        <v>9</v>
      </c>
      <c r="AA385">
        <v>0</v>
      </c>
      <c r="AB385">
        <v>34.978872199331398</v>
      </c>
      <c r="AC385">
        <v>5001</v>
      </c>
      <c r="AD385">
        <v>2485</v>
      </c>
      <c r="AE385">
        <v>2248</v>
      </c>
      <c r="AF385">
        <v>378</v>
      </c>
      <c r="AG385">
        <v>150</v>
      </c>
      <c r="AH385">
        <v>36577</v>
      </c>
      <c r="AI385">
        <v>366</v>
      </c>
      <c r="AJ385">
        <v>630</v>
      </c>
      <c r="AK385">
        <v>877</v>
      </c>
      <c r="AL385">
        <v>847</v>
      </c>
      <c r="AM385">
        <v>253</v>
      </c>
      <c r="AN385">
        <v>3902</v>
      </c>
      <c r="AO385">
        <v>514</v>
      </c>
      <c r="AP385">
        <v>1543</v>
      </c>
      <c r="AQ385">
        <v>0</v>
      </c>
      <c r="AR385">
        <v>87</v>
      </c>
      <c r="AS385">
        <v>128</v>
      </c>
      <c r="AT385">
        <v>0</v>
      </c>
      <c r="AU385">
        <v>7.6</v>
      </c>
      <c r="AV385">
        <v>5.3</v>
      </c>
      <c r="AW385">
        <v>36577</v>
      </c>
      <c r="AX385">
        <v>10</v>
      </c>
      <c r="AY385">
        <v>12.6</v>
      </c>
      <c r="AZ385">
        <v>17.5</v>
      </c>
      <c r="BA385">
        <v>17.100000000000001</v>
      </c>
      <c r="BB385">
        <v>11.3</v>
      </c>
      <c r="BC385">
        <v>78</v>
      </c>
      <c r="BD385">
        <v>10.6</v>
      </c>
      <c r="BE385">
        <v>62.1</v>
      </c>
      <c r="BF385">
        <v>0</v>
      </c>
      <c r="BG385">
        <v>3.9</v>
      </c>
      <c r="BH385">
        <v>5.7</v>
      </c>
      <c r="BI385">
        <v>0</v>
      </c>
    </row>
    <row r="386" spans="1:61" x14ac:dyDescent="0.2">
      <c r="A386">
        <v>579</v>
      </c>
      <c r="B386">
        <v>6013367100</v>
      </c>
      <c r="C386">
        <v>0.66601049999999995</v>
      </c>
      <c r="D386">
        <v>2.5095000000000001</v>
      </c>
      <c r="E386">
        <v>2.3144999999999998</v>
      </c>
      <c r="F386">
        <v>1.4528000000000001</v>
      </c>
      <c r="G386">
        <v>2.6215999999999999</v>
      </c>
      <c r="H386">
        <v>8.8984000000000005</v>
      </c>
      <c r="I386">
        <v>13.3</v>
      </c>
      <c r="J386">
        <v>12.3</v>
      </c>
      <c r="K386">
        <v>14.3</v>
      </c>
      <c r="L386">
        <v>5093</v>
      </c>
      <c r="M386">
        <v>37.972585870000003</v>
      </c>
      <c r="N386">
        <v>-122.3303583</v>
      </c>
      <c r="O386">
        <v>30.036406600050501</v>
      </c>
      <c r="P386">
        <v>2.9592332999999998E-2</v>
      </c>
      <c r="Q386">
        <v>7.8595845100000004</v>
      </c>
      <c r="R386">
        <v>25.637371389999998</v>
      </c>
      <c r="S386" s="1">
        <v>70.599582896249103</v>
      </c>
      <c r="T386">
        <v>4.8730729E-2</v>
      </c>
      <c r="U386">
        <v>771.14300700000001</v>
      </c>
      <c r="V386">
        <v>1611.44</v>
      </c>
      <c r="W386">
        <v>2</v>
      </c>
      <c r="X386">
        <v>1.5</v>
      </c>
      <c r="Y386">
        <v>7.0000000000000007E-2</v>
      </c>
      <c r="Z386">
        <v>2</v>
      </c>
      <c r="AA386">
        <v>0.2</v>
      </c>
      <c r="AB386">
        <v>32.150085723286402</v>
      </c>
      <c r="AC386">
        <v>5001</v>
      </c>
      <c r="AD386">
        <v>2059</v>
      </c>
      <c r="AE386">
        <v>1944</v>
      </c>
      <c r="AF386">
        <v>858</v>
      </c>
      <c r="AG386">
        <v>403</v>
      </c>
      <c r="AH386">
        <v>27890</v>
      </c>
      <c r="AI386">
        <v>442</v>
      </c>
      <c r="AJ386">
        <v>808</v>
      </c>
      <c r="AK386">
        <v>1100</v>
      </c>
      <c r="AL386">
        <v>452</v>
      </c>
      <c r="AM386">
        <v>280</v>
      </c>
      <c r="AN386">
        <v>4586</v>
      </c>
      <c r="AO386">
        <v>450</v>
      </c>
      <c r="AP386">
        <v>620</v>
      </c>
      <c r="AQ386">
        <v>0</v>
      </c>
      <c r="AR386">
        <v>57</v>
      </c>
      <c r="AS386">
        <v>223</v>
      </c>
      <c r="AT386">
        <v>40</v>
      </c>
      <c r="AU386">
        <v>17.3</v>
      </c>
      <c r="AV386">
        <v>15.4</v>
      </c>
      <c r="AW386">
        <v>27890</v>
      </c>
      <c r="AX386">
        <v>12.9</v>
      </c>
      <c r="AY386">
        <v>16.2</v>
      </c>
      <c r="AZ386">
        <v>22</v>
      </c>
      <c r="BA386">
        <v>9.1</v>
      </c>
      <c r="BB386">
        <v>14.4</v>
      </c>
      <c r="BC386">
        <v>91.7</v>
      </c>
      <c r="BD386">
        <v>9.8000000000000007</v>
      </c>
      <c r="BE386">
        <v>30.1</v>
      </c>
      <c r="BF386">
        <v>0</v>
      </c>
      <c r="BG386">
        <v>2.9</v>
      </c>
      <c r="BH386">
        <v>11.5</v>
      </c>
      <c r="BI386">
        <v>0.8</v>
      </c>
    </row>
    <row r="387" spans="1:61" x14ac:dyDescent="0.2">
      <c r="A387">
        <v>580</v>
      </c>
      <c r="B387">
        <v>6013367200</v>
      </c>
      <c r="C387">
        <v>0.51073420000000003</v>
      </c>
      <c r="D387">
        <v>2.6474000000000002</v>
      </c>
      <c r="E387">
        <v>2.1297999999999999</v>
      </c>
      <c r="F387">
        <v>1.6395</v>
      </c>
      <c r="G387">
        <v>2.5165999999999999</v>
      </c>
      <c r="H387">
        <v>8.9332999999999991</v>
      </c>
      <c r="I387">
        <v>15.4</v>
      </c>
      <c r="J387">
        <v>14</v>
      </c>
      <c r="K387">
        <v>16.7</v>
      </c>
      <c r="L387">
        <v>279</v>
      </c>
      <c r="M387">
        <v>37.968001639999997</v>
      </c>
      <c r="N387">
        <v>-122.3261272</v>
      </c>
      <c r="O387">
        <v>33.6898169580166</v>
      </c>
      <c r="P387">
        <v>2.9592332999999998E-2</v>
      </c>
      <c r="Q387">
        <v>7.8595845100000004</v>
      </c>
      <c r="R387">
        <v>29.666024069999999</v>
      </c>
      <c r="S387" s="1">
        <v>70.599582896249103</v>
      </c>
      <c r="T387">
        <v>1.4607775000000001</v>
      </c>
      <c r="U387">
        <v>829.04266919999998</v>
      </c>
      <c r="V387">
        <v>1124.92</v>
      </c>
      <c r="W387">
        <v>1</v>
      </c>
      <c r="X387">
        <v>1.5</v>
      </c>
      <c r="Y387">
        <v>0.1</v>
      </c>
      <c r="Z387">
        <v>2</v>
      </c>
      <c r="AA387">
        <v>0.2</v>
      </c>
      <c r="AB387">
        <v>34.6016322153882</v>
      </c>
      <c r="AC387">
        <v>5365</v>
      </c>
      <c r="AD387">
        <v>1793</v>
      </c>
      <c r="AE387">
        <v>1737</v>
      </c>
      <c r="AF387">
        <v>1124</v>
      </c>
      <c r="AG387">
        <v>210</v>
      </c>
      <c r="AH387">
        <v>21176</v>
      </c>
      <c r="AI387">
        <v>1057</v>
      </c>
      <c r="AJ387">
        <v>607</v>
      </c>
      <c r="AK387">
        <v>1095</v>
      </c>
      <c r="AL387">
        <v>875</v>
      </c>
      <c r="AM387">
        <v>134</v>
      </c>
      <c r="AN387">
        <v>4629</v>
      </c>
      <c r="AO387">
        <v>1139</v>
      </c>
      <c r="AP387">
        <v>421</v>
      </c>
      <c r="AQ387">
        <v>0</v>
      </c>
      <c r="AR387">
        <v>145</v>
      </c>
      <c r="AS387">
        <v>147</v>
      </c>
      <c r="AT387">
        <v>13</v>
      </c>
      <c r="AU387">
        <v>21</v>
      </c>
      <c r="AV387">
        <v>8</v>
      </c>
      <c r="AW387">
        <v>21176</v>
      </c>
      <c r="AX387">
        <v>30.5</v>
      </c>
      <c r="AY387">
        <v>11.3</v>
      </c>
      <c r="AZ387">
        <v>20.399999999999999</v>
      </c>
      <c r="BA387">
        <v>16.399999999999999</v>
      </c>
      <c r="BB387">
        <v>7.7</v>
      </c>
      <c r="BC387">
        <v>86.3</v>
      </c>
      <c r="BD387">
        <v>22.4</v>
      </c>
      <c r="BE387">
        <v>23.5</v>
      </c>
      <c r="BF387">
        <v>0</v>
      </c>
      <c r="BG387">
        <v>8.3000000000000007</v>
      </c>
      <c r="BH387">
        <v>8.5</v>
      </c>
      <c r="BI387">
        <v>0.2</v>
      </c>
    </row>
    <row r="388" spans="1:61" x14ac:dyDescent="0.2">
      <c r="A388">
        <v>583</v>
      </c>
      <c r="B388">
        <v>6013369002</v>
      </c>
      <c r="C388">
        <v>0.58016270000000003</v>
      </c>
      <c r="D388">
        <v>1.7849999999999999</v>
      </c>
      <c r="E388">
        <v>2.3862999999999999</v>
      </c>
      <c r="F388">
        <v>1.2414000000000001</v>
      </c>
      <c r="G388">
        <v>1.8794999999999999</v>
      </c>
      <c r="H388">
        <v>7.2922000000000002</v>
      </c>
      <c r="I388">
        <v>0</v>
      </c>
      <c r="J388">
        <v>0</v>
      </c>
      <c r="K388">
        <v>0</v>
      </c>
      <c r="L388">
        <v>41</v>
      </c>
      <c r="M388">
        <v>37.961595719999998</v>
      </c>
      <c r="N388">
        <v>-122.3190317</v>
      </c>
      <c r="O388">
        <v>16.752112698282001</v>
      </c>
      <c r="P388">
        <v>2.9592332999999998E-2</v>
      </c>
      <c r="Q388">
        <v>8.2787641399999998</v>
      </c>
      <c r="R388">
        <v>14.67616933</v>
      </c>
      <c r="S388" s="1">
        <v>70.599582896249103</v>
      </c>
      <c r="T388">
        <v>1.5391779E-2</v>
      </c>
      <c r="U388">
        <v>827.16102880000005</v>
      </c>
      <c r="V388">
        <v>2215.5700000000002</v>
      </c>
      <c r="W388">
        <v>0</v>
      </c>
      <c r="X388">
        <v>4</v>
      </c>
      <c r="Y388">
        <v>0</v>
      </c>
      <c r="Z388">
        <v>2</v>
      </c>
      <c r="AA388">
        <v>0</v>
      </c>
      <c r="AB388">
        <v>26.390986552591102</v>
      </c>
      <c r="AC388">
        <v>2356</v>
      </c>
      <c r="AD388">
        <v>1099</v>
      </c>
      <c r="AE388">
        <v>980</v>
      </c>
      <c r="AF388">
        <v>388</v>
      </c>
      <c r="AG388">
        <v>62</v>
      </c>
      <c r="AH388">
        <v>27743</v>
      </c>
      <c r="AI388">
        <v>272</v>
      </c>
      <c r="AJ388">
        <v>287</v>
      </c>
      <c r="AK388">
        <v>491</v>
      </c>
      <c r="AL388">
        <v>371</v>
      </c>
      <c r="AM388">
        <v>109</v>
      </c>
      <c r="AN388">
        <v>1679</v>
      </c>
      <c r="AO388">
        <v>249</v>
      </c>
      <c r="AP388">
        <v>28</v>
      </c>
      <c r="AQ388">
        <v>0</v>
      </c>
      <c r="AR388">
        <v>42</v>
      </c>
      <c r="AS388">
        <v>90</v>
      </c>
      <c r="AT388">
        <v>5</v>
      </c>
      <c r="AU388">
        <v>16.600000000000001</v>
      </c>
      <c r="AV388">
        <v>4.3</v>
      </c>
      <c r="AW388">
        <v>27743</v>
      </c>
      <c r="AX388">
        <v>16.5</v>
      </c>
      <c r="AY388">
        <v>12.2</v>
      </c>
      <c r="AZ388">
        <v>20.8</v>
      </c>
      <c r="BA388">
        <v>15.7</v>
      </c>
      <c r="BB388">
        <v>11.1</v>
      </c>
      <c r="BC388">
        <v>71.3</v>
      </c>
      <c r="BD388">
        <v>11</v>
      </c>
      <c r="BE388">
        <v>2.5</v>
      </c>
      <c r="BF388">
        <v>0</v>
      </c>
      <c r="BG388">
        <v>4.3</v>
      </c>
      <c r="BH388">
        <v>9.1999999999999993</v>
      </c>
      <c r="BI388">
        <v>0.2</v>
      </c>
    </row>
    <row r="389" spans="1:61" x14ac:dyDescent="0.2">
      <c r="A389">
        <v>584</v>
      </c>
      <c r="B389">
        <v>6013370000</v>
      </c>
      <c r="C389">
        <v>0.39711829999999998</v>
      </c>
      <c r="D389">
        <v>1.0786</v>
      </c>
      <c r="E389">
        <v>1.6213</v>
      </c>
      <c r="F389">
        <v>0.97430000000000005</v>
      </c>
      <c r="G389">
        <v>1.7616000000000001</v>
      </c>
      <c r="H389">
        <v>5.4359000000000002</v>
      </c>
      <c r="I389">
        <v>11.6</v>
      </c>
      <c r="J389">
        <v>10.5</v>
      </c>
      <c r="K389">
        <v>12.7</v>
      </c>
      <c r="L389">
        <v>2615</v>
      </c>
      <c r="M389">
        <v>37.939595830000002</v>
      </c>
      <c r="N389">
        <v>-122.32245210000001</v>
      </c>
      <c r="O389">
        <v>19.668203134690501</v>
      </c>
      <c r="P389">
        <v>2.9592332999999998E-2</v>
      </c>
      <c r="Q389">
        <v>8.6979437700000002</v>
      </c>
      <c r="R389">
        <v>13.62632621</v>
      </c>
      <c r="S389" s="1">
        <v>70.599582896249103</v>
      </c>
      <c r="T389">
        <v>5.3552383000000002E-2</v>
      </c>
      <c r="U389">
        <v>885.76294410000003</v>
      </c>
      <c r="V389">
        <v>2082.0500000000002</v>
      </c>
      <c r="W389">
        <v>21</v>
      </c>
      <c r="X389">
        <v>6</v>
      </c>
      <c r="Y389">
        <v>0.2</v>
      </c>
      <c r="Z389">
        <v>2</v>
      </c>
      <c r="AA389">
        <v>0</v>
      </c>
      <c r="AB389">
        <v>37.9218737605445</v>
      </c>
      <c r="AC389">
        <v>2859</v>
      </c>
      <c r="AD389">
        <v>1169</v>
      </c>
      <c r="AE389">
        <v>1112</v>
      </c>
      <c r="AF389">
        <v>364</v>
      </c>
      <c r="AG389">
        <v>76</v>
      </c>
      <c r="AH389">
        <v>43412</v>
      </c>
      <c r="AI389">
        <v>151</v>
      </c>
      <c r="AJ389">
        <v>461</v>
      </c>
      <c r="AK389">
        <v>489</v>
      </c>
      <c r="AL389">
        <v>245</v>
      </c>
      <c r="AM389">
        <v>75</v>
      </c>
      <c r="AN389">
        <v>1532</v>
      </c>
      <c r="AO389">
        <v>223</v>
      </c>
      <c r="AP389">
        <v>0</v>
      </c>
      <c r="AQ389">
        <v>6</v>
      </c>
      <c r="AR389">
        <v>8</v>
      </c>
      <c r="AS389">
        <v>67</v>
      </c>
      <c r="AT389">
        <v>11</v>
      </c>
      <c r="AU389">
        <v>12.8</v>
      </c>
      <c r="AV389">
        <v>4</v>
      </c>
      <c r="AW389">
        <v>43412</v>
      </c>
      <c r="AX389">
        <v>6.7</v>
      </c>
      <c r="AY389">
        <v>16.100000000000001</v>
      </c>
      <c r="AZ389">
        <v>17.100000000000001</v>
      </c>
      <c r="BA389">
        <v>8.6</v>
      </c>
      <c r="BB389">
        <v>6.7</v>
      </c>
      <c r="BC389">
        <v>53.6</v>
      </c>
      <c r="BD389">
        <v>8.1</v>
      </c>
      <c r="BE389">
        <v>0</v>
      </c>
      <c r="BF389">
        <v>0.5</v>
      </c>
      <c r="BG389">
        <v>0.7</v>
      </c>
      <c r="BH389">
        <v>6</v>
      </c>
      <c r="BI389">
        <v>0.4</v>
      </c>
    </row>
    <row r="390" spans="1:61" x14ac:dyDescent="0.2">
      <c r="A390">
        <v>585</v>
      </c>
      <c r="B390">
        <v>6013371000</v>
      </c>
      <c r="C390">
        <v>0.50841060000000005</v>
      </c>
      <c r="D390">
        <v>2.1082999999999998</v>
      </c>
      <c r="E390">
        <v>1.704</v>
      </c>
      <c r="F390">
        <v>1.4156</v>
      </c>
      <c r="G390">
        <v>1.7416</v>
      </c>
      <c r="H390">
        <v>6.9695</v>
      </c>
      <c r="I390">
        <v>13</v>
      </c>
      <c r="J390">
        <v>11.9</v>
      </c>
      <c r="K390">
        <v>14.1</v>
      </c>
      <c r="L390">
        <v>5316</v>
      </c>
      <c r="M390">
        <v>37.94013399</v>
      </c>
      <c r="N390">
        <v>-122.3299743</v>
      </c>
      <c r="O390">
        <v>32.988547576174703</v>
      </c>
      <c r="P390">
        <v>2.9592332999999998E-2</v>
      </c>
      <c r="Q390">
        <v>8.2787641399999998</v>
      </c>
      <c r="R390">
        <v>39.358459150000002</v>
      </c>
      <c r="S390" s="1">
        <v>70.599582896249103</v>
      </c>
      <c r="T390">
        <v>5.4779243999999998E-2</v>
      </c>
      <c r="U390">
        <v>955.65504659999999</v>
      </c>
      <c r="V390">
        <v>1543.42</v>
      </c>
      <c r="W390">
        <v>24.4</v>
      </c>
      <c r="X390">
        <v>9</v>
      </c>
      <c r="Y390">
        <v>0.15</v>
      </c>
      <c r="Z390">
        <v>2</v>
      </c>
      <c r="AA390">
        <v>0</v>
      </c>
      <c r="AB390">
        <v>41.541109627710398</v>
      </c>
      <c r="AC390">
        <v>6149</v>
      </c>
      <c r="AD390">
        <v>2056</v>
      </c>
      <c r="AE390">
        <v>1965</v>
      </c>
      <c r="AF390">
        <v>929</v>
      </c>
      <c r="AG390">
        <v>250</v>
      </c>
      <c r="AH390">
        <v>26962</v>
      </c>
      <c r="AI390">
        <v>902</v>
      </c>
      <c r="AJ390">
        <v>724</v>
      </c>
      <c r="AK390">
        <v>1280</v>
      </c>
      <c r="AL390">
        <v>543</v>
      </c>
      <c r="AM390">
        <v>169</v>
      </c>
      <c r="AN390">
        <v>4548</v>
      </c>
      <c r="AO390">
        <v>994</v>
      </c>
      <c r="AP390">
        <v>29</v>
      </c>
      <c r="AQ390">
        <v>0</v>
      </c>
      <c r="AR390">
        <v>253</v>
      </c>
      <c r="AS390">
        <v>192</v>
      </c>
      <c r="AT390">
        <v>0</v>
      </c>
      <c r="AU390">
        <v>15.2</v>
      </c>
      <c r="AV390">
        <v>6.9</v>
      </c>
      <c r="AW390">
        <v>26962</v>
      </c>
      <c r="AX390">
        <v>21.2</v>
      </c>
      <c r="AY390">
        <v>11.8</v>
      </c>
      <c r="AZ390">
        <v>20.8</v>
      </c>
      <c r="BA390">
        <v>8.8000000000000007</v>
      </c>
      <c r="BB390">
        <v>8.6</v>
      </c>
      <c r="BC390">
        <v>74</v>
      </c>
      <c r="BD390">
        <v>17.5</v>
      </c>
      <c r="BE390">
        <v>1.4</v>
      </c>
      <c r="BF390">
        <v>0</v>
      </c>
      <c r="BG390">
        <v>12.9</v>
      </c>
      <c r="BH390">
        <v>9.8000000000000007</v>
      </c>
      <c r="BI390">
        <v>0</v>
      </c>
    </row>
    <row r="391" spans="1:61" x14ac:dyDescent="0.2">
      <c r="A391">
        <v>586</v>
      </c>
      <c r="B391">
        <v>6013372000</v>
      </c>
      <c r="C391">
        <v>0.60072720000000002</v>
      </c>
      <c r="D391">
        <v>2.4043999999999999</v>
      </c>
      <c r="E391">
        <v>1.5905</v>
      </c>
      <c r="F391">
        <v>1.6558999999999999</v>
      </c>
      <c r="G391">
        <v>2.0508999999999999</v>
      </c>
      <c r="H391">
        <v>7.7018000000000004</v>
      </c>
      <c r="I391">
        <v>14.4</v>
      </c>
      <c r="J391">
        <v>13.4</v>
      </c>
      <c r="K391">
        <v>15.3</v>
      </c>
      <c r="L391">
        <v>7353</v>
      </c>
      <c r="M391">
        <v>37.948549900000003</v>
      </c>
      <c r="N391">
        <v>-122.3399756</v>
      </c>
      <c r="O391">
        <v>26.621054795806</v>
      </c>
      <c r="P391">
        <v>2.9592332999999998E-2</v>
      </c>
      <c r="Q391">
        <v>8.2787641399999998</v>
      </c>
      <c r="R391">
        <v>32.93</v>
      </c>
      <c r="S391" s="1">
        <v>70.599582896249103</v>
      </c>
      <c r="T391">
        <v>0.16430154</v>
      </c>
      <c r="U391">
        <v>1032.2809970000001</v>
      </c>
      <c r="V391">
        <v>562.97</v>
      </c>
      <c r="W391">
        <v>1.6</v>
      </c>
      <c r="X391">
        <v>11</v>
      </c>
      <c r="Y391">
        <v>0.01</v>
      </c>
      <c r="Z391">
        <v>2</v>
      </c>
      <c r="AA391">
        <v>0</v>
      </c>
      <c r="AB391">
        <v>30.685742937354799</v>
      </c>
      <c r="AC391">
        <v>7615</v>
      </c>
      <c r="AD391">
        <v>2345</v>
      </c>
      <c r="AE391">
        <v>2235</v>
      </c>
      <c r="AF391">
        <v>848</v>
      </c>
      <c r="AG391">
        <v>330</v>
      </c>
      <c r="AH391">
        <v>19849</v>
      </c>
      <c r="AI391">
        <v>1565</v>
      </c>
      <c r="AJ391">
        <v>705</v>
      </c>
      <c r="AK391">
        <v>1576</v>
      </c>
      <c r="AL391">
        <v>879</v>
      </c>
      <c r="AM391">
        <v>124</v>
      </c>
      <c r="AN391">
        <v>6570</v>
      </c>
      <c r="AO391">
        <v>1695</v>
      </c>
      <c r="AP391">
        <v>16</v>
      </c>
      <c r="AQ391">
        <v>0</v>
      </c>
      <c r="AR391">
        <v>241</v>
      </c>
      <c r="AS391">
        <v>147</v>
      </c>
      <c r="AT391">
        <v>36</v>
      </c>
      <c r="AU391">
        <v>11.1</v>
      </c>
      <c r="AV391">
        <v>8</v>
      </c>
      <c r="AW391">
        <v>19849</v>
      </c>
      <c r="AX391">
        <v>30.7</v>
      </c>
      <c r="AY391">
        <v>9.3000000000000007</v>
      </c>
      <c r="AZ391">
        <v>20.7</v>
      </c>
      <c r="BA391">
        <v>11.5</v>
      </c>
      <c r="BB391">
        <v>5.5</v>
      </c>
      <c r="BC391">
        <v>86.3</v>
      </c>
      <c r="BD391">
        <v>23.5</v>
      </c>
      <c r="BE391">
        <v>0.7</v>
      </c>
      <c r="BF391">
        <v>0</v>
      </c>
      <c r="BG391">
        <v>10.8</v>
      </c>
      <c r="BH391">
        <v>6.6</v>
      </c>
      <c r="BI391">
        <v>0.5</v>
      </c>
    </row>
    <row r="392" spans="1:61" x14ac:dyDescent="0.2">
      <c r="A392">
        <v>587</v>
      </c>
      <c r="B392">
        <v>6013373000</v>
      </c>
      <c r="C392">
        <v>0.31947350000000002</v>
      </c>
      <c r="D392">
        <v>2.6764000000000001</v>
      </c>
      <c r="E392">
        <v>2.5815999999999999</v>
      </c>
      <c r="F392">
        <v>1.8837999999999999</v>
      </c>
      <c r="G392">
        <v>3.2471000000000001</v>
      </c>
      <c r="H392">
        <v>10.3888</v>
      </c>
      <c r="I392">
        <v>17.100000000000001</v>
      </c>
      <c r="J392">
        <v>15.9</v>
      </c>
      <c r="K392">
        <v>18.399999999999999</v>
      </c>
      <c r="L392">
        <v>3927</v>
      </c>
      <c r="M392">
        <v>37.947263759999998</v>
      </c>
      <c r="N392">
        <v>-122.3535225</v>
      </c>
      <c r="O392">
        <v>33.595636750000097</v>
      </c>
      <c r="P392">
        <v>2.9592332999999998E-2</v>
      </c>
      <c r="Q392">
        <v>7.8595845100000004</v>
      </c>
      <c r="R392">
        <v>32.93</v>
      </c>
      <c r="S392" s="1">
        <v>70.599582896249103</v>
      </c>
      <c r="T392">
        <v>5.534728E-3</v>
      </c>
      <c r="U392">
        <v>1239.067601</v>
      </c>
      <c r="V392">
        <v>616.55999999999995</v>
      </c>
      <c r="W392">
        <v>16.600000000000001</v>
      </c>
      <c r="X392">
        <v>15.6</v>
      </c>
      <c r="Y392">
        <v>4.9249999999999998</v>
      </c>
      <c r="Z392">
        <v>1</v>
      </c>
      <c r="AA392">
        <v>0</v>
      </c>
      <c r="AB392">
        <v>38.821373703554201</v>
      </c>
      <c r="AC392">
        <v>4102</v>
      </c>
      <c r="AD392">
        <v>1190</v>
      </c>
      <c r="AE392">
        <v>1112</v>
      </c>
      <c r="AF392">
        <v>738</v>
      </c>
      <c r="AG392">
        <v>104</v>
      </c>
      <c r="AH392">
        <v>16734</v>
      </c>
      <c r="AI392">
        <v>1251</v>
      </c>
      <c r="AJ392">
        <v>567</v>
      </c>
      <c r="AK392">
        <v>1181</v>
      </c>
      <c r="AL392">
        <v>448</v>
      </c>
      <c r="AM392">
        <v>112</v>
      </c>
      <c r="AN392">
        <v>4016</v>
      </c>
      <c r="AO392">
        <v>1063</v>
      </c>
      <c r="AP392">
        <v>19</v>
      </c>
      <c r="AQ392">
        <v>82</v>
      </c>
      <c r="AR392">
        <v>147</v>
      </c>
      <c r="AS392">
        <v>102</v>
      </c>
      <c r="AT392">
        <v>33</v>
      </c>
      <c r="AU392">
        <v>18.2</v>
      </c>
      <c r="AV392">
        <v>6</v>
      </c>
      <c r="AW392">
        <v>16734</v>
      </c>
      <c r="AX392">
        <v>50.2</v>
      </c>
      <c r="AY392">
        <v>13.8</v>
      </c>
      <c r="AZ392">
        <v>28.8</v>
      </c>
      <c r="BA392">
        <v>11</v>
      </c>
      <c r="BB392">
        <v>10.1</v>
      </c>
      <c r="BC392">
        <v>97.9</v>
      </c>
      <c r="BD392">
        <v>27.9</v>
      </c>
      <c r="BE392">
        <v>1.6</v>
      </c>
      <c r="BF392">
        <v>6.9</v>
      </c>
      <c r="BG392">
        <v>13.2</v>
      </c>
      <c r="BH392">
        <v>9.1999999999999993</v>
      </c>
      <c r="BI392">
        <v>0.8</v>
      </c>
    </row>
    <row r="393" spans="1:61" x14ac:dyDescent="0.2">
      <c r="A393">
        <v>588</v>
      </c>
      <c r="B393">
        <v>6013374000</v>
      </c>
      <c r="C393">
        <v>0.3830499</v>
      </c>
      <c r="D393">
        <v>2.7395999999999998</v>
      </c>
      <c r="E393">
        <v>2.0687000000000002</v>
      </c>
      <c r="F393">
        <v>1.4890000000000001</v>
      </c>
      <c r="G393">
        <v>2.7847</v>
      </c>
      <c r="H393">
        <v>9.0820000000000007</v>
      </c>
      <c r="I393">
        <v>15.9</v>
      </c>
      <c r="J393">
        <v>14.7</v>
      </c>
      <c r="K393">
        <v>17.100000000000001</v>
      </c>
      <c r="L393">
        <v>4506</v>
      </c>
      <c r="M393">
        <v>37.93941761</v>
      </c>
      <c r="N393">
        <v>-122.3414882</v>
      </c>
      <c r="O393">
        <v>27.5811707865698</v>
      </c>
      <c r="P393">
        <v>2.9592332999999998E-2</v>
      </c>
      <c r="Q393">
        <v>8.2787641399999998</v>
      </c>
      <c r="R393">
        <v>45.231033490000002</v>
      </c>
      <c r="S393" s="1">
        <v>70.599582896249103</v>
      </c>
      <c r="T393">
        <v>0</v>
      </c>
      <c r="U393">
        <v>1110.1707919999999</v>
      </c>
      <c r="V393">
        <v>515.21</v>
      </c>
      <c r="W393">
        <v>9.6999999999999993</v>
      </c>
      <c r="X393">
        <v>15.25</v>
      </c>
      <c r="Y393">
        <v>0.02</v>
      </c>
      <c r="Z393">
        <v>1</v>
      </c>
      <c r="AA393">
        <v>0</v>
      </c>
      <c r="AB393">
        <v>30.944100210618799</v>
      </c>
      <c r="AC393">
        <v>4246</v>
      </c>
      <c r="AD393">
        <v>1814</v>
      </c>
      <c r="AE393">
        <v>1702</v>
      </c>
      <c r="AF393">
        <v>875</v>
      </c>
      <c r="AG393">
        <v>234</v>
      </c>
      <c r="AH393">
        <v>25002</v>
      </c>
      <c r="AI393">
        <v>822</v>
      </c>
      <c r="AJ393">
        <v>496</v>
      </c>
      <c r="AK393">
        <v>899</v>
      </c>
      <c r="AL393">
        <v>651</v>
      </c>
      <c r="AM393">
        <v>107</v>
      </c>
      <c r="AN393">
        <v>3352</v>
      </c>
      <c r="AO393">
        <v>724</v>
      </c>
      <c r="AP393">
        <v>237</v>
      </c>
      <c r="AQ393">
        <v>0</v>
      </c>
      <c r="AR393">
        <v>189</v>
      </c>
      <c r="AS393">
        <v>279</v>
      </c>
      <c r="AT393">
        <v>22</v>
      </c>
      <c r="AU393">
        <v>20.6</v>
      </c>
      <c r="AV393">
        <v>10.9</v>
      </c>
      <c r="AW393">
        <v>25002</v>
      </c>
      <c r="AX393">
        <v>28</v>
      </c>
      <c r="AY393">
        <v>11.7</v>
      </c>
      <c r="AZ393">
        <v>21.2</v>
      </c>
      <c r="BA393">
        <v>15.4</v>
      </c>
      <c r="BB393">
        <v>6.3</v>
      </c>
      <c r="BC393">
        <v>78.900000000000006</v>
      </c>
      <c r="BD393">
        <v>18.399999999999999</v>
      </c>
      <c r="BE393">
        <v>13.1</v>
      </c>
      <c r="BF393">
        <v>0</v>
      </c>
      <c r="BG393">
        <v>11.1</v>
      </c>
      <c r="BH393">
        <v>16.399999999999999</v>
      </c>
      <c r="BI393">
        <v>0.5</v>
      </c>
    </row>
    <row r="394" spans="1:61" x14ac:dyDescent="0.2">
      <c r="A394">
        <v>589</v>
      </c>
      <c r="B394">
        <v>6013375000</v>
      </c>
      <c r="C394">
        <v>0.25322109999999998</v>
      </c>
      <c r="D394">
        <v>3.2031999999999998</v>
      </c>
      <c r="E394">
        <v>2.46</v>
      </c>
      <c r="F394">
        <v>1.8171999999999999</v>
      </c>
      <c r="G394">
        <v>2.5206</v>
      </c>
      <c r="H394">
        <v>10.000999999999999</v>
      </c>
      <c r="I394">
        <v>15.8</v>
      </c>
      <c r="J394">
        <v>14.3</v>
      </c>
      <c r="K394">
        <v>17.2</v>
      </c>
      <c r="L394">
        <v>4389</v>
      </c>
      <c r="M394">
        <v>37.940256820000002</v>
      </c>
      <c r="N394">
        <v>-122.3518215</v>
      </c>
      <c r="O394">
        <v>46.257419709012098</v>
      </c>
      <c r="P394">
        <v>2.9592332999999998E-2</v>
      </c>
      <c r="Q394">
        <v>8.2787641399999998</v>
      </c>
      <c r="R394">
        <v>43.870287429999998</v>
      </c>
      <c r="S394" s="1">
        <v>70.599582896249103</v>
      </c>
      <c r="T394">
        <v>0</v>
      </c>
      <c r="U394">
        <v>1282.3212169999999</v>
      </c>
      <c r="V394">
        <v>424.03</v>
      </c>
      <c r="W394">
        <v>8.1999999999999993</v>
      </c>
      <c r="X394">
        <v>21.5</v>
      </c>
      <c r="Y394">
        <v>1.2949999999999999</v>
      </c>
      <c r="Z394">
        <v>10</v>
      </c>
      <c r="AA394">
        <v>0</v>
      </c>
      <c r="AB394">
        <v>40.5109497872443</v>
      </c>
      <c r="AC394">
        <v>4787</v>
      </c>
      <c r="AD394">
        <v>1219</v>
      </c>
      <c r="AE394">
        <v>1139</v>
      </c>
      <c r="AF394">
        <v>1052</v>
      </c>
      <c r="AG394">
        <v>240</v>
      </c>
      <c r="AH394">
        <v>14710</v>
      </c>
      <c r="AI394">
        <v>1129</v>
      </c>
      <c r="AJ394">
        <v>205</v>
      </c>
      <c r="AK394">
        <v>1455</v>
      </c>
      <c r="AL394">
        <v>556</v>
      </c>
      <c r="AM394">
        <v>240</v>
      </c>
      <c r="AN394">
        <v>4545</v>
      </c>
      <c r="AO394">
        <v>1155</v>
      </c>
      <c r="AP394">
        <v>24</v>
      </c>
      <c r="AQ394">
        <v>0</v>
      </c>
      <c r="AR394">
        <v>282</v>
      </c>
      <c r="AS394">
        <v>170</v>
      </c>
      <c r="AT394">
        <v>12</v>
      </c>
      <c r="AU394">
        <v>22.1</v>
      </c>
      <c r="AV394">
        <v>10.8</v>
      </c>
      <c r="AW394">
        <v>14710</v>
      </c>
      <c r="AX394">
        <v>41.5</v>
      </c>
      <c r="AY394">
        <v>4.3</v>
      </c>
      <c r="AZ394">
        <v>30.4</v>
      </c>
      <c r="BA394">
        <v>11.6</v>
      </c>
      <c r="BB394">
        <v>21.1</v>
      </c>
      <c r="BC394">
        <v>94.9</v>
      </c>
      <c r="BD394">
        <v>26.7</v>
      </c>
      <c r="BE394">
        <v>2</v>
      </c>
      <c r="BF394">
        <v>0</v>
      </c>
      <c r="BG394">
        <v>24.8</v>
      </c>
      <c r="BH394">
        <v>14.9</v>
      </c>
      <c r="BI394">
        <v>0.3</v>
      </c>
    </row>
    <row r="395" spans="1:61" x14ac:dyDescent="0.2">
      <c r="A395">
        <v>590</v>
      </c>
      <c r="B395">
        <v>6013376000</v>
      </c>
      <c r="C395">
        <v>0.47044950000000002</v>
      </c>
      <c r="D395">
        <v>3.1191</v>
      </c>
      <c r="E395">
        <v>2.7749999999999999</v>
      </c>
      <c r="F395">
        <v>1.7765</v>
      </c>
      <c r="G395">
        <v>3.1438000000000001</v>
      </c>
      <c r="H395">
        <v>10.814500000000001</v>
      </c>
      <c r="I395">
        <v>17.5</v>
      </c>
      <c r="J395">
        <v>16.100000000000001</v>
      </c>
      <c r="K395">
        <v>19</v>
      </c>
      <c r="L395">
        <v>5962</v>
      </c>
      <c r="M395">
        <v>37.941016490000003</v>
      </c>
      <c r="N395">
        <v>-122.3624287</v>
      </c>
      <c r="O395">
        <v>48.859175266257203</v>
      </c>
      <c r="P395">
        <v>2.9592332999999998E-2</v>
      </c>
      <c r="Q395">
        <v>8.2787641399999998</v>
      </c>
      <c r="R395">
        <v>42.133739290000001</v>
      </c>
      <c r="S395" s="1">
        <v>70.599582896249103</v>
      </c>
      <c r="T395">
        <v>0</v>
      </c>
      <c r="U395">
        <v>1702.7974859999999</v>
      </c>
      <c r="V395">
        <v>221.88</v>
      </c>
      <c r="W395">
        <v>67.05</v>
      </c>
      <c r="X395">
        <v>40</v>
      </c>
      <c r="Y395">
        <v>14.98</v>
      </c>
      <c r="Z395">
        <v>11</v>
      </c>
      <c r="AA395">
        <v>1.25</v>
      </c>
      <c r="AB395">
        <v>46.411494523140298</v>
      </c>
      <c r="AC395">
        <v>5547</v>
      </c>
      <c r="AD395">
        <v>2053</v>
      </c>
      <c r="AE395">
        <v>1757</v>
      </c>
      <c r="AF395">
        <v>1517</v>
      </c>
      <c r="AG395">
        <v>218</v>
      </c>
      <c r="AH395">
        <v>14099</v>
      </c>
      <c r="AI395">
        <v>1328</v>
      </c>
      <c r="AJ395">
        <v>486</v>
      </c>
      <c r="AK395">
        <v>1683</v>
      </c>
      <c r="AL395">
        <v>758</v>
      </c>
      <c r="AM395">
        <v>308</v>
      </c>
      <c r="AN395">
        <v>5300</v>
      </c>
      <c r="AO395">
        <v>1127</v>
      </c>
      <c r="AP395">
        <v>279</v>
      </c>
      <c r="AQ395">
        <v>7</v>
      </c>
      <c r="AR395">
        <v>188</v>
      </c>
      <c r="AS395">
        <v>303</v>
      </c>
      <c r="AT395">
        <v>10</v>
      </c>
      <c r="AU395">
        <v>27.4</v>
      </c>
      <c r="AV395">
        <v>8.4</v>
      </c>
      <c r="AW395">
        <v>14099</v>
      </c>
      <c r="AX395">
        <v>41.1</v>
      </c>
      <c r="AY395">
        <v>8.8000000000000007</v>
      </c>
      <c r="AZ395">
        <v>30.3</v>
      </c>
      <c r="BA395">
        <v>13.7</v>
      </c>
      <c r="BB395">
        <v>17.5</v>
      </c>
      <c r="BC395">
        <v>95.5</v>
      </c>
      <c r="BD395">
        <v>22.4</v>
      </c>
      <c r="BE395">
        <v>13.6</v>
      </c>
      <c r="BF395">
        <v>0.3</v>
      </c>
      <c r="BG395">
        <v>10.7</v>
      </c>
      <c r="BH395">
        <v>17.2</v>
      </c>
      <c r="BI395">
        <v>0.2</v>
      </c>
    </row>
    <row r="396" spans="1:61" x14ac:dyDescent="0.2">
      <c r="A396">
        <v>591</v>
      </c>
      <c r="B396">
        <v>6013377000</v>
      </c>
      <c r="C396">
        <v>0.4811086</v>
      </c>
      <c r="D396">
        <v>3.5484</v>
      </c>
      <c r="E396">
        <v>2.2488999999999999</v>
      </c>
      <c r="F396">
        <v>1.7467999999999999</v>
      </c>
      <c r="G396">
        <v>3.8420999999999998</v>
      </c>
      <c r="H396">
        <v>11.386200000000001</v>
      </c>
      <c r="I396">
        <v>16.899999999999999</v>
      </c>
      <c r="J396">
        <v>15.5</v>
      </c>
      <c r="K396">
        <v>18.2</v>
      </c>
      <c r="L396">
        <v>6962</v>
      </c>
      <c r="M396">
        <v>37.933782970000003</v>
      </c>
      <c r="N396">
        <v>-122.36295490000001</v>
      </c>
      <c r="O396">
        <v>53.629463941281102</v>
      </c>
      <c r="P396">
        <v>2.9592332999999998E-2</v>
      </c>
      <c r="Q396">
        <v>8.2787641399999998</v>
      </c>
      <c r="R396">
        <v>45.335174360000003</v>
      </c>
      <c r="S396" s="1">
        <v>70.599582896249103</v>
      </c>
      <c r="T396">
        <v>0</v>
      </c>
      <c r="U396">
        <v>1617.9963729999999</v>
      </c>
      <c r="V396">
        <v>231.8</v>
      </c>
      <c r="W396">
        <v>57.2</v>
      </c>
      <c r="X396">
        <v>42.45</v>
      </c>
      <c r="Y396">
        <v>3.58</v>
      </c>
      <c r="Z396">
        <v>11</v>
      </c>
      <c r="AA396">
        <v>5.5</v>
      </c>
      <c r="AB396">
        <v>48.757913414473897</v>
      </c>
      <c r="AC396">
        <v>6835</v>
      </c>
      <c r="AD396">
        <v>2430</v>
      </c>
      <c r="AE396">
        <v>2177</v>
      </c>
      <c r="AF396">
        <v>2012</v>
      </c>
      <c r="AG396">
        <v>382</v>
      </c>
      <c r="AH396">
        <v>13159</v>
      </c>
      <c r="AI396">
        <v>1853</v>
      </c>
      <c r="AJ396">
        <v>651</v>
      </c>
      <c r="AK396">
        <v>1975</v>
      </c>
      <c r="AL396">
        <v>880</v>
      </c>
      <c r="AM396">
        <v>148</v>
      </c>
      <c r="AN396">
        <v>6354</v>
      </c>
      <c r="AO396">
        <v>1476</v>
      </c>
      <c r="AP396">
        <v>348</v>
      </c>
      <c r="AQ396">
        <v>35</v>
      </c>
      <c r="AR396">
        <v>333</v>
      </c>
      <c r="AS396">
        <v>414</v>
      </c>
      <c r="AT396">
        <v>111</v>
      </c>
      <c r="AU396">
        <v>29.8</v>
      </c>
      <c r="AV396">
        <v>14</v>
      </c>
      <c r="AW396">
        <v>13159</v>
      </c>
      <c r="AX396">
        <v>44.2</v>
      </c>
      <c r="AY396">
        <v>9.5</v>
      </c>
      <c r="AZ396">
        <v>28.9</v>
      </c>
      <c r="BA396">
        <v>12.9</v>
      </c>
      <c r="BB396">
        <v>6.8</v>
      </c>
      <c r="BC396">
        <v>93</v>
      </c>
      <c r="BD396">
        <v>23.5</v>
      </c>
      <c r="BE396">
        <v>14.3</v>
      </c>
      <c r="BF396">
        <v>1.4</v>
      </c>
      <c r="BG396">
        <v>15.3</v>
      </c>
      <c r="BH396">
        <v>19</v>
      </c>
      <c r="BI396">
        <v>1.6</v>
      </c>
    </row>
    <row r="397" spans="1:61" x14ac:dyDescent="0.2">
      <c r="A397">
        <v>592</v>
      </c>
      <c r="B397">
        <v>6013378000</v>
      </c>
      <c r="C397">
        <v>6.6004364999999998</v>
      </c>
      <c r="D397">
        <v>0.63349999999999995</v>
      </c>
      <c r="E397">
        <v>1.6187</v>
      </c>
      <c r="F397">
        <v>0.45989999999999998</v>
      </c>
      <c r="G397">
        <v>1.4597</v>
      </c>
      <c r="H397">
        <v>4.1718000000000002</v>
      </c>
      <c r="I397">
        <v>9.3000000000000007</v>
      </c>
      <c r="J397">
        <v>8.1</v>
      </c>
      <c r="K397">
        <v>10.7</v>
      </c>
      <c r="L397">
        <v>3316</v>
      </c>
      <c r="M397">
        <v>37.936225450000002</v>
      </c>
      <c r="N397">
        <v>-122.3938248</v>
      </c>
      <c r="O397">
        <v>33.328180342390802</v>
      </c>
      <c r="P397">
        <v>2.9592332999999998E-2</v>
      </c>
      <c r="Q397">
        <v>8.2787641399999998</v>
      </c>
      <c r="R397">
        <v>17.07050761</v>
      </c>
      <c r="S397" s="1">
        <v>70.599582896249103</v>
      </c>
      <c r="T397">
        <v>2.0413378999999999E-2</v>
      </c>
      <c r="U397">
        <v>2790.752692</v>
      </c>
      <c r="V397">
        <v>615.74</v>
      </c>
      <c r="W397">
        <v>96.15</v>
      </c>
      <c r="X397">
        <v>258</v>
      </c>
      <c r="Y397">
        <v>23.364999999999998</v>
      </c>
      <c r="Z397">
        <v>12</v>
      </c>
      <c r="AA397">
        <v>6.6</v>
      </c>
      <c r="AB397">
        <v>51.445938252674402</v>
      </c>
      <c r="AC397">
        <v>3116</v>
      </c>
      <c r="AD397">
        <v>1951</v>
      </c>
      <c r="AE397">
        <v>1699</v>
      </c>
      <c r="AF397">
        <v>187</v>
      </c>
      <c r="AG397">
        <v>108</v>
      </c>
      <c r="AH397">
        <v>58473</v>
      </c>
      <c r="AI397">
        <v>106</v>
      </c>
      <c r="AJ397">
        <v>795</v>
      </c>
      <c r="AK397">
        <v>237</v>
      </c>
      <c r="AL397">
        <v>305</v>
      </c>
      <c r="AM397">
        <v>64</v>
      </c>
      <c r="AN397">
        <v>1057</v>
      </c>
      <c r="AO397">
        <v>84</v>
      </c>
      <c r="AP397">
        <v>470</v>
      </c>
      <c r="AQ397">
        <v>0</v>
      </c>
      <c r="AR397">
        <v>9</v>
      </c>
      <c r="AS397">
        <v>113</v>
      </c>
      <c r="AT397">
        <v>0</v>
      </c>
      <c r="AU397">
        <v>6</v>
      </c>
      <c r="AV397">
        <v>5.3</v>
      </c>
      <c r="AW397">
        <v>58473</v>
      </c>
      <c r="AX397">
        <v>3.9</v>
      </c>
      <c r="AY397">
        <v>25.5</v>
      </c>
      <c r="AZ397">
        <v>7.6</v>
      </c>
      <c r="BA397">
        <v>9.8000000000000007</v>
      </c>
      <c r="BB397">
        <v>3.8</v>
      </c>
      <c r="BC397">
        <v>33.9</v>
      </c>
      <c r="BD397">
        <v>2.7</v>
      </c>
      <c r="BE397">
        <v>24.1</v>
      </c>
      <c r="BF397">
        <v>0</v>
      </c>
      <c r="BG397">
        <v>0.5</v>
      </c>
      <c r="BH397">
        <v>6.7</v>
      </c>
      <c r="BI397">
        <v>0</v>
      </c>
    </row>
    <row r="398" spans="1:61" x14ac:dyDescent="0.2">
      <c r="A398">
        <v>593</v>
      </c>
      <c r="B398">
        <v>6013379000</v>
      </c>
      <c r="C398">
        <v>0.65332469999999998</v>
      </c>
      <c r="D398">
        <v>3.2961999999999998</v>
      </c>
      <c r="E398">
        <v>2.9916</v>
      </c>
      <c r="F398">
        <v>1.7553000000000001</v>
      </c>
      <c r="G398">
        <v>3.5945</v>
      </c>
      <c r="H398">
        <v>11.637600000000001</v>
      </c>
      <c r="I398">
        <v>16.100000000000001</v>
      </c>
      <c r="J398">
        <v>14.8</v>
      </c>
      <c r="K398">
        <v>17.5</v>
      </c>
      <c r="L398">
        <v>6117</v>
      </c>
      <c r="M398">
        <v>37.92831967</v>
      </c>
      <c r="N398">
        <v>-122.35674229999999</v>
      </c>
      <c r="O398">
        <v>57.044329139638002</v>
      </c>
      <c r="P398">
        <v>2.9592332999999998E-2</v>
      </c>
      <c r="Q398">
        <v>8.6979437700000002</v>
      </c>
      <c r="R398">
        <v>47.22303883</v>
      </c>
      <c r="S398" s="1">
        <v>70.599582896249103</v>
      </c>
      <c r="T398">
        <v>0</v>
      </c>
      <c r="U398">
        <v>1337.7845030000001</v>
      </c>
      <c r="V398">
        <v>424.6</v>
      </c>
      <c r="W398">
        <v>78.099999999999994</v>
      </c>
      <c r="X398">
        <v>67</v>
      </c>
      <c r="Y398">
        <v>2.1949999999999998</v>
      </c>
      <c r="Z398">
        <v>10</v>
      </c>
      <c r="AA398">
        <v>10</v>
      </c>
      <c r="AB398">
        <v>52.083285035990897</v>
      </c>
      <c r="AC398">
        <v>6668</v>
      </c>
      <c r="AD398">
        <v>2078</v>
      </c>
      <c r="AE398">
        <v>1893</v>
      </c>
      <c r="AF398">
        <v>1506</v>
      </c>
      <c r="AG398">
        <v>412</v>
      </c>
      <c r="AH398">
        <v>15949</v>
      </c>
      <c r="AI398">
        <v>1424</v>
      </c>
      <c r="AJ398">
        <v>607</v>
      </c>
      <c r="AK398">
        <v>2057</v>
      </c>
      <c r="AL398">
        <v>1061</v>
      </c>
      <c r="AM398">
        <v>443</v>
      </c>
      <c r="AN398">
        <v>6521</v>
      </c>
      <c r="AO398">
        <v>1096</v>
      </c>
      <c r="AP398">
        <v>39</v>
      </c>
      <c r="AQ398">
        <v>27</v>
      </c>
      <c r="AR398">
        <v>411</v>
      </c>
      <c r="AS398">
        <v>407</v>
      </c>
      <c r="AT398">
        <v>109</v>
      </c>
      <c r="AU398">
        <v>23.1</v>
      </c>
      <c r="AV398">
        <v>14</v>
      </c>
      <c r="AW398">
        <v>15949</v>
      </c>
      <c r="AX398">
        <v>36.700000000000003</v>
      </c>
      <c r="AY398">
        <v>9.1</v>
      </c>
      <c r="AZ398">
        <v>30.8</v>
      </c>
      <c r="BA398">
        <v>16.100000000000001</v>
      </c>
      <c r="BB398">
        <v>23.4</v>
      </c>
      <c r="BC398">
        <v>97.8</v>
      </c>
      <c r="BD398">
        <v>18.2</v>
      </c>
      <c r="BE398">
        <v>1.9</v>
      </c>
      <c r="BF398">
        <v>1.3</v>
      </c>
      <c r="BG398">
        <v>21.7</v>
      </c>
      <c r="BH398">
        <v>21.5</v>
      </c>
      <c r="BI398">
        <v>1.6</v>
      </c>
    </row>
    <row r="399" spans="1:61" x14ac:dyDescent="0.2">
      <c r="A399">
        <v>594</v>
      </c>
      <c r="B399">
        <v>6013380000</v>
      </c>
      <c r="C399">
        <v>2.3256746000000001</v>
      </c>
      <c r="D399">
        <v>1.3996999999999999</v>
      </c>
      <c r="E399">
        <v>1.5063</v>
      </c>
      <c r="F399">
        <v>1.1668000000000001</v>
      </c>
      <c r="G399">
        <v>2.2259000000000002</v>
      </c>
      <c r="H399">
        <v>6.2986000000000004</v>
      </c>
      <c r="I399">
        <v>10.7</v>
      </c>
      <c r="J399">
        <v>9.8000000000000007</v>
      </c>
      <c r="K399">
        <v>11.7</v>
      </c>
      <c r="L399">
        <v>5706</v>
      </c>
      <c r="M399">
        <v>37.906517800000003</v>
      </c>
      <c r="N399">
        <v>-122.3435262</v>
      </c>
      <c r="O399">
        <v>46.473604067342997</v>
      </c>
      <c r="P399">
        <v>2.9592332999999998E-2</v>
      </c>
      <c r="Q399">
        <v>8.6979437700000002</v>
      </c>
      <c r="R399">
        <v>45.162474529999997</v>
      </c>
      <c r="S399" s="1">
        <v>70.599582896249103</v>
      </c>
      <c r="T399">
        <v>0</v>
      </c>
      <c r="U399">
        <v>883.24822080000001</v>
      </c>
      <c r="V399">
        <v>1067.19</v>
      </c>
      <c r="W399">
        <v>149.05000000000001</v>
      </c>
      <c r="X399">
        <v>77.75</v>
      </c>
      <c r="Y399">
        <v>1.635</v>
      </c>
      <c r="Z399">
        <v>14</v>
      </c>
      <c r="AA399">
        <v>1.25</v>
      </c>
      <c r="AB399">
        <v>53.245839204275903</v>
      </c>
      <c r="AC399">
        <v>6569</v>
      </c>
      <c r="AD399">
        <v>2937</v>
      </c>
      <c r="AE399">
        <v>2878</v>
      </c>
      <c r="AF399">
        <v>561</v>
      </c>
      <c r="AG399">
        <v>356</v>
      </c>
      <c r="AH399">
        <v>43182</v>
      </c>
      <c r="AI399">
        <v>426</v>
      </c>
      <c r="AJ399">
        <v>730</v>
      </c>
      <c r="AK399">
        <v>1208</v>
      </c>
      <c r="AL399">
        <v>491</v>
      </c>
      <c r="AM399">
        <v>313</v>
      </c>
      <c r="AN399">
        <v>4644</v>
      </c>
      <c r="AO399">
        <v>532</v>
      </c>
      <c r="AP399">
        <v>421</v>
      </c>
      <c r="AQ399">
        <v>13</v>
      </c>
      <c r="AR399">
        <v>107</v>
      </c>
      <c r="AS399">
        <v>224</v>
      </c>
      <c r="AT399">
        <v>0</v>
      </c>
      <c r="AU399">
        <v>8.5</v>
      </c>
      <c r="AV399">
        <v>8.4</v>
      </c>
      <c r="AW399">
        <v>43182</v>
      </c>
      <c r="AX399">
        <v>8.6999999999999993</v>
      </c>
      <c r="AY399">
        <v>11.1</v>
      </c>
      <c r="AZ399">
        <v>18.399999999999999</v>
      </c>
      <c r="BA399">
        <v>7.5</v>
      </c>
      <c r="BB399">
        <v>10.9</v>
      </c>
      <c r="BC399">
        <v>70.7</v>
      </c>
      <c r="BD399">
        <v>8.6999999999999993</v>
      </c>
      <c r="BE399">
        <v>14.3</v>
      </c>
      <c r="BF399">
        <v>0.4</v>
      </c>
      <c r="BG399">
        <v>3.7</v>
      </c>
      <c r="BH399">
        <v>7.8</v>
      </c>
      <c r="BI399">
        <v>0</v>
      </c>
    </row>
    <row r="400" spans="1:61" x14ac:dyDescent="0.2">
      <c r="A400">
        <v>595</v>
      </c>
      <c r="B400">
        <v>6013381000</v>
      </c>
      <c r="C400">
        <v>0.7565016</v>
      </c>
      <c r="D400">
        <v>2.8289</v>
      </c>
      <c r="E400">
        <v>2.7014</v>
      </c>
      <c r="F400">
        <v>1.6708000000000001</v>
      </c>
      <c r="G400">
        <v>2.9563000000000001</v>
      </c>
      <c r="H400">
        <v>10.157400000000001</v>
      </c>
      <c r="I400">
        <v>16.3</v>
      </c>
      <c r="J400">
        <v>15.2</v>
      </c>
      <c r="K400">
        <v>17.5</v>
      </c>
      <c r="L400">
        <v>6097</v>
      </c>
      <c r="M400">
        <v>37.930208</v>
      </c>
      <c r="N400">
        <v>-122.33510269999999</v>
      </c>
      <c r="O400">
        <v>43.377897012578998</v>
      </c>
      <c r="P400">
        <v>2.9592332999999998E-2</v>
      </c>
      <c r="Q400">
        <v>8.6979437700000002</v>
      </c>
      <c r="R400">
        <v>42.966322859999998</v>
      </c>
      <c r="S400" s="1">
        <v>70.599582896249103</v>
      </c>
      <c r="T400">
        <v>0</v>
      </c>
      <c r="U400">
        <v>1030.1203479999999</v>
      </c>
      <c r="V400">
        <v>785.54</v>
      </c>
      <c r="W400">
        <v>45.3</v>
      </c>
      <c r="X400">
        <v>31.8</v>
      </c>
      <c r="Y400">
        <v>0.23499999999999999</v>
      </c>
      <c r="Z400">
        <v>11</v>
      </c>
      <c r="AA400">
        <v>0</v>
      </c>
      <c r="AB400">
        <v>46.257032515761203</v>
      </c>
      <c r="AC400">
        <v>6996</v>
      </c>
      <c r="AD400">
        <v>2167</v>
      </c>
      <c r="AE400">
        <v>2028</v>
      </c>
      <c r="AF400">
        <v>1846</v>
      </c>
      <c r="AG400">
        <v>226</v>
      </c>
      <c r="AH400">
        <v>16124</v>
      </c>
      <c r="AI400">
        <v>1372</v>
      </c>
      <c r="AJ400">
        <v>567</v>
      </c>
      <c r="AK400">
        <v>1873</v>
      </c>
      <c r="AL400">
        <v>1178</v>
      </c>
      <c r="AM400">
        <v>364</v>
      </c>
      <c r="AN400">
        <v>6370</v>
      </c>
      <c r="AO400">
        <v>1330</v>
      </c>
      <c r="AP400">
        <v>195</v>
      </c>
      <c r="AQ400">
        <v>0</v>
      </c>
      <c r="AR400">
        <v>380</v>
      </c>
      <c r="AS400">
        <v>232</v>
      </c>
      <c r="AT400">
        <v>99</v>
      </c>
      <c r="AU400">
        <v>26.5</v>
      </c>
      <c r="AV400">
        <v>7.1</v>
      </c>
      <c r="AW400">
        <v>16124</v>
      </c>
      <c r="AX400">
        <v>31.7</v>
      </c>
      <c r="AY400">
        <v>8.1</v>
      </c>
      <c r="AZ400">
        <v>26.8</v>
      </c>
      <c r="BA400">
        <v>16.899999999999999</v>
      </c>
      <c r="BB400">
        <v>17.899999999999999</v>
      </c>
      <c r="BC400">
        <v>91.1</v>
      </c>
      <c r="BD400">
        <v>20.2</v>
      </c>
      <c r="BE400">
        <v>9</v>
      </c>
      <c r="BF400">
        <v>0</v>
      </c>
      <c r="BG400">
        <v>18.7</v>
      </c>
      <c r="BH400">
        <v>11.4</v>
      </c>
      <c r="BI400">
        <v>1.4</v>
      </c>
    </row>
    <row r="401" spans="1:61" x14ac:dyDescent="0.2">
      <c r="A401">
        <v>596</v>
      </c>
      <c r="B401">
        <v>6013382000</v>
      </c>
      <c r="C401">
        <v>0.7403942</v>
      </c>
      <c r="D401">
        <v>2.9306000000000001</v>
      </c>
      <c r="E401">
        <v>2.6076999999999999</v>
      </c>
      <c r="F401">
        <v>1.5213000000000001</v>
      </c>
      <c r="G401">
        <v>2.8054000000000001</v>
      </c>
      <c r="H401">
        <v>9.8650000000000002</v>
      </c>
      <c r="I401">
        <v>17.100000000000001</v>
      </c>
      <c r="J401">
        <v>15.9</v>
      </c>
      <c r="K401">
        <v>18.399999999999999</v>
      </c>
      <c r="L401">
        <v>6964</v>
      </c>
      <c r="M401">
        <v>37.915991859999998</v>
      </c>
      <c r="N401">
        <v>-122.3229985</v>
      </c>
      <c r="O401">
        <v>50.239569652476398</v>
      </c>
      <c r="P401">
        <v>2.9592332999999998E-2</v>
      </c>
      <c r="Q401">
        <v>8.6979437700000002</v>
      </c>
      <c r="R401">
        <v>26.880035370000002</v>
      </c>
      <c r="S401" s="1">
        <v>70.599582896249103</v>
      </c>
      <c r="T401">
        <v>0</v>
      </c>
      <c r="U401">
        <v>817.23638159999996</v>
      </c>
      <c r="V401">
        <v>1651.56</v>
      </c>
      <c r="W401">
        <v>62.55</v>
      </c>
      <c r="X401">
        <v>49.75</v>
      </c>
      <c r="Y401">
        <v>9.5000000000000001E-2</v>
      </c>
      <c r="Z401">
        <v>15</v>
      </c>
      <c r="AA401">
        <v>0.2</v>
      </c>
      <c r="AB401">
        <v>47.065139423141403</v>
      </c>
      <c r="AC401">
        <v>7486</v>
      </c>
      <c r="AD401">
        <v>2767</v>
      </c>
      <c r="AE401">
        <v>2724</v>
      </c>
      <c r="AF401">
        <v>1373</v>
      </c>
      <c r="AG401">
        <v>657</v>
      </c>
      <c r="AH401">
        <v>18405</v>
      </c>
      <c r="AI401">
        <v>853</v>
      </c>
      <c r="AJ401">
        <v>823</v>
      </c>
      <c r="AK401">
        <v>1830</v>
      </c>
      <c r="AL401">
        <v>963</v>
      </c>
      <c r="AM401">
        <v>485</v>
      </c>
      <c r="AN401">
        <v>7040</v>
      </c>
      <c r="AO401">
        <v>734</v>
      </c>
      <c r="AP401">
        <v>545</v>
      </c>
      <c r="AQ401">
        <v>0</v>
      </c>
      <c r="AR401">
        <v>234</v>
      </c>
      <c r="AS401">
        <v>476</v>
      </c>
      <c r="AT401">
        <v>34</v>
      </c>
      <c r="AU401">
        <v>18.399999999999999</v>
      </c>
      <c r="AV401">
        <v>16.899999999999999</v>
      </c>
      <c r="AW401">
        <v>18405</v>
      </c>
      <c r="AX401">
        <v>18</v>
      </c>
      <c r="AY401">
        <v>11</v>
      </c>
      <c r="AZ401">
        <v>24.4</v>
      </c>
      <c r="BA401">
        <v>12.9</v>
      </c>
      <c r="BB401">
        <v>17.8</v>
      </c>
      <c r="BC401">
        <v>94</v>
      </c>
      <c r="BD401">
        <v>10.9</v>
      </c>
      <c r="BE401">
        <v>19.7</v>
      </c>
      <c r="BF401">
        <v>0</v>
      </c>
      <c r="BG401">
        <v>8.6</v>
      </c>
      <c r="BH401">
        <v>17.5</v>
      </c>
      <c r="BI401">
        <v>0.5</v>
      </c>
    </row>
    <row r="402" spans="1:61" x14ac:dyDescent="0.2">
      <c r="A402">
        <v>597</v>
      </c>
      <c r="B402">
        <v>6013383000</v>
      </c>
      <c r="C402">
        <v>0.51920719999999998</v>
      </c>
      <c r="D402">
        <v>1.2847999999999999</v>
      </c>
      <c r="E402">
        <v>1.4381999999999999</v>
      </c>
      <c r="F402">
        <v>0.93110000000000004</v>
      </c>
      <c r="G402">
        <v>1.9409000000000001</v>
      </c>
      <c r="H402">
        <v>5.5949999999999998</v>
      </c>
      <c r="I402">
        <v>9.8000000000000007</v>
      </c>
      <c r="J402">
        <v>9</v>
      </c>
      <c r="K402">
        <v>10.8</v>
      </c>
      <c r="L402">
        <v>4485</v>
      </c>
      <c r="M402">
        <v>37.909012949999997</v>
      </c>
      <c r="N402">
        <v>-122.31173939999999</v>
      </c>
      <c r="O402">
        <v>26.9090795422931</v>
      </c>
      <c r="P402">
        <v>2.9592332999999998E-2</v>
      </c>
      <c r="Q402">
        <v>8.6979437700000002</v>
      </c>
      <c r="R402">
        <v>19.497755040000001</v>
      </c>
      <c r="S402" s="1">
        <v>70.599582896249103</v>
      </c>
      <c r="T402">
        <v>0</v>
      </c>
      <c r="U402">
        <v>708.84501809999995</v>
      </c>
      <c r="V402">
        <v>1738.42</v>
      </c>
      <c r="W402">
        <v>28.9</v>
      </c>
      <c r="X402">
        <v>37.200000000000003</v>
      </c>
      <c r="Y402">
        <v>3.5000000000000003E-2</v>
      </c>
      <c r="Z402">
        <v>15</v>
      </c>
      <c r="AA402">
        <v>0.2</v>
      </c>
      <c r="AB402">
        <v>43.391577556892202</v>
      </c>
      <c r="AC402">
        <v>4838</v>
      </c>
      <c r="AD402">
        <v>2136</v>
      </c>
      <c r="AE402">
        <v>1949</v>
      </c>
      <c r="AF402">
        <v>618</v>
      </c>
      <c r="AG402">
        <v>195</v>
      </c>
      <c r="AH402">
        <v>39608</v>
      </c>
      <c r="AI402">
        <v>170</v>
      </c>
      <c r="AJ402">
        <v>658</v>
      </c>
      <c r="AK402">
        <v>706</v>
      </c>
      <c r="AL402">
        <v>446</v>
      </c>
      <c r="AM402">
        <v>121</v>
      </c>
      <c r="AN402">
        <v>2802</v>
      </c>
      <c r="AO402">
        <v>277</v>
      </c>
      <c r="AP402">
        <v>166</v>
      </c>
      <c r="AQ402">
        <v>0</v>
      </c>
      <c r="AR402">
        <v>47</v>
      </c>
      <c r="AS402">
        <v>178</v>
      </c>
      <c r="AT402">
        <v>13</v>
      </c>
      <c r="AU402">
        <v>12.8</v>
      </c>
      <c r="AV402">
        <v>6.6</v>
      </c>
      <c r="AW402">
        <v>39608</v>
      </c>
      <c r="AX402">
        <v>4.7</v>
      </c>
      <c r="AY402">
        <v>13.6</v>
      </c>
      <c r="AZ402">
        <v>14.6</v>
      </c>
      <c r="BA402">
        <v>9.1999999999999993</v>
      </c>
      <c r="BB402">
        <v>6.2</v>
      </c>
      <c r="BC402">
        <v>57.9</v>
      </c>
      <c r="BD402">
        <v>6.1</v>
      </c>
      <c r="BE402">
        <v>7.8</v>
      </c>
      <c r="BF402">
        <v>0</v>
      </c>
      <c r="BG402">
        <v>2.4</v>
      </c>
      <c r="BH402">
        <v>9.1</v>
      </c>
      <c r="BI402">
        <v>0.3</v>
      </c>
    </row>
    <row r="403" spans="1:61" x14ac:dyDescent="0.2">
      <c r="A403">
        <v>598</v>
      </c>
      <c r="B403">
        <v>6013384000</v>
      </c>
      <c r="C403">
        <v>0.61627010000000004</v>
      </c>
      <c r="D403">
        <v>0.95089999999999997</v>
      </c>
      <c r="E403">
        <v>1.6604000000000001</v>
      </c>
      <c r="F403">
        <v>0.72060000000000002</v>
      </c>
      <c r="G403">
        <v>0.87639999999999996</v>
      </c>
      <c r="H403">
        <v>4.2083000000000004</v>
      </c>
      <c r="I403">
        <v>0</v>
      </c>
      <c r="J403">
        <v>0</v>
      </c>
      <c r="K403">
        <v>0</v>
      </c>
      <c r="L403">
        <v>29</v>
      </c>
      <c r="M403">
        <v>37.934072430000001</v>
      </c>
      <c r="N403">
        <v>-122.32059289999999</v>
      </c>
      <c r="O403">
        <v>8.7576559398694709</v>
      </c>
      <c r="P403">
        <v>2.9592332999999998E-2</v>
      </c>
      <c r="Q403">
        <v>8.6979437700000002</v>
      </c>
      <c r="R403">
        <v>14.31</v>
      </c>
      <c r="S403" s="1">
        <v>70.599582896249103</v>
      </c>
      <c r="T403">
        <v>0</v>
      </c>
      <c r="U403">
        <v>818.18026889999999</v>
      </c>
      <c r="V403">
        <v>332.16</v>
      </c>
      <c r="W403">
        <v>14</v>
      </c>
      <c r="X403">
        <v>3.75</v>
      </c>
      <c r="Y403">
        <v>0.13500000000000001</v>
      </c>
      <c r="Z403">
        <v>2</v>
      </c>
      <c r="AA403">
        <v>0</v>
      </c>
      <c r="AB403">
        <v>27.1541285225744</v>
      </c>
      <c r="AC403">
        <v>3899</v>
      </c>
      <c r="AD403">
        <v>1683</v>
      </c>
      <c r="AE403">
        <v>1626</v>
      </c>
      <c r="AF403">
        <v>402</v>
      </c>
      <c r="AG403">
        <v>103</v>
      </c>
      <c r="AH403">
        <v>50226</v>
      </c>
      <c r="AI403">
        <v>157</v>
      </c>
      <c r="AJ403">
        <v>893</v>
      </c>
      <c r="AK403">
        <v>703</v>
      </c>
      <c r="AL403">
        <v>339</v>
      </c>
      <c r="AM403">
        <v>63</v>
      </c>
      <c r="AN403">
        <v>1768</v>
      </c>
      <c r="AO403">
        <v>167</v>
      </c>
      <c r="AP403">
        <v>8</v>
      </c>
      <c r="AQ403">
        <v>0</v>
      </c>
      <c r="AR403">
        <v>0</v>
      </c>
      <c r="AS403">
        <v>38</v>
      </c>
      <c r="AT403">
        <v>11</v>
      </c>
      <c r="AU403">
        <v>10.3</v>
      </c>
      <c r="AV403">
        <v>5.2</v>
      </c>
      <c r="AW403">
        <v>50226</v>
      </c>
      <c r="AX403">
        <v>5.2</v>
      </c>
      <c r="AY403">
        <v>22.9</v>
      </c>
      <c r="AZ403">
        <v>18</v>
      </c>
      <c r="BA403">
        <v>8.6999999999999993</v>
      </c>
      <c r="BB403">
        <v>3.9</v>
      </c>
      <c r="BC403">
        <v>45.3</v>
      </c>
      <c r="BD403">
        <v>4.5999999999999996</v>
      </c>
      <c r="BE403">
        <v>0.5</v>
      </c>
      <c r="BF403">
        <v>0</v>
      </c>
      <c r="BG403">
        <v>0</v>
      </c>
      <c r="BH403">
        <v>2.2999999999999998</v>
      </c>
      <c r="BI403">
        <v>0.3</v>
      </c>
    </row>
    <row r="404" spans="1:61" x14ac:dyDescent="0.2">
      <c r="A404">
        <v>601</v>
      </c>
      <c r="B404">
        <v>6013386000</v>
      </c>
      <c r="C404">
        <v>0.39373180000000002</v>
      </c>
      <c r="D404">
        <v>2.1333000000000002</v>
      </c>
      <c r="E404">
        <v>2.2023000000000001</v>
      </c>
      <c r="F404">
        <v>1.2044999999999999</v>
      </c>
      <c r="G404">
        <v>2.7464</v>
      </c>
      <c r="H404">
        <v>8.2865000000000002</v>
      </c>
      <c r="I404">
        <v>10.5</v>
      </c>
      <c r="J404">
        <v>9.3000000000000007</v>
      </c>
      <c r="K404">
        <v>11.8</v>
      </c>
      <c r="L404">
        <v>121</v>
      </c>
      <c r="M404">
        <v>37.921243369999999</v>
      </c>
      <c r="N404">
        <v>-122.3217484</v>
      </c>
      <c r="O404">
        <v>25.898163395504401</v>
      </c>
      <c r="P404">
        <v>2.9592332999999998E-2</v>
      </c>
      <c r="Q404">
        <v>8.6979437700000002</v>
      </c>
      <c r="R404">
        <v>14.31</v>
      </c>
      <c r="S404" s="1">
        <v>70.599582896249103</v>
      </c>
      <c r="T404">
        <v>0</v>
      </c>
      <c r="U404">
        <v>804.6372748</v>
      </c>
      <c r="V404">
        <v>1321.04</v>
      </c>
      <c r="W404">
        <v>31.2</v>
      </c>
      <c r="X404">
        <v>9.75</v>
      </c>
      <c r="Y404">
        <v>0.23499999999999999</v>
      </c>
      <c r="Z404">
        <v>11</v>
      </c>
      <c r="AA404">
        <v>0.5</v>
      </c>
      <c r="AB404">
        <v>42.045329776582001</v>
      </c>
      <c r="AC404">
        <v>3617</v>
      </c>
      <c r="AD404">
        <v>1513</v>
      </c>
      <c r="AE404">
        <v>1475</v>
      </c>
      <c r="AF404">
        <v>612</v>
      </c>
      <c r="AG404">
        <v>220</v>
      </c>
      <c r="AH404">
        <v>34092</v>
      </c>
      <c r="AI404">
        <v>304</v>
      </c>
      <c r="AJ404">
        <v>609</v>
      </c>
      <c r="AK404">
        <v>633</v>
      </c>
      <c r="AL404">
        <v>454</v>
      </c>
      <c r="AM404">
        <v>133</v>
      </c>
      <c r="AN404">
        <v>2502</v>
      </c>
      <c r="AO404">
        <v>356</v>
      </c>
      <c r="AP404">
        <v>609</v>
      </c>
      <c r="AQ404">
        <v>0</v>
      </c>
      <c r="AR404">
        <v>106</v>
      </c>
      <c r="AS404">
        <v>244</v>
      </c>
      <c r="AT404">
        <v>7</v>
      </c>
      <c r="AU404">
        <v>16.899999999999999</v>
      </c>
      <c r="AV404">
        <v>10.8</v>
      </c>
      <c r="AW404">
        <v>34092</v>
      </c>
      <c r="AX404">
        <v>11.8</v>
      </c>
      <c r="AY404">
        <v>16.8</v>
      </c>
      <c r="AZ404">
        <v>17.5</v>
      </c>
      <c r="BA404">
        <v>12.6</v>
      </c>
      <c r="BB404">
        <v>9</v>
      </c>
      <c r="BC404">
        <v>69.2</v>
      </c>
      <c r="BD404">
        <v>10.4</v>
      </c>
      <c r="BE404">
        <v>40.299999999999997</v>
      </c>
      <c r="BF404">
        <v>0</v>
      </c>
      <c r="BG404">
        <v>7.2</v>
      </c>
      <c r="BH404">
        <v>16.5</v>
      </c>
      <c r="BI404">
        <v>0.2</v>
      </c>
    </row>
    <row r="405" spans="1:61" x14ac:dyDescent="0.2">
      <c r="A405">
        <v>7301</v>
      </c>
      <c r="B405">
        <v>6013392200</v>
      </c>
      <c r="C405">
        <v>4.5023806000000004</v>
      </c>
      <c r="D405">
        <v>2.3098999999999998</v>
      </c>
      <c r="E405">
        <v>2.2240000000000002</v>
      </c>
      <c r="F405">
        <v>1.4459</v>
      </c>
      <c r="G405">
        <v>3.0760000000000001</v>
      </c>
      <c r="H405">
        <v>9.0558999999999994</v>
      </c>
      <c r="I405">
        <v>10.4</v>
      </c>
      <c r="J405">
        <v>9.5</v>
      </c>
      <c r="K405">
        <v>11.3</v>
      </c>
      <c r="L405">
        <v>5855</v>
      </c>
      <c r="M405">
        <v>37.993281009999997</v>
      </c>
      <c r="N405">
        <v>-122.3567647</v>
      </c>
      <c r="O405">
        <v>39.973037760747097</v>
      </c>
      <c r="P405">
        <v>3.2532389000000002E-2</v>
      </c>
      <c r="Q405">
        <v>7.8595845100000004</v>
      </c>
      <c r="R405">
        <v>9.0095134639999994</v>
      </c>
      <c r="S405" s="1">
        <v>157.122767705493</v>
      </c>
      <c r="T405">
        <v>6.3746369999999997E-2</v>
      </c>
      <c r="U405">
        <v>568.97006290000002</v>
      </c>
      <c r="V405">
        <v>341.9</v>
      </c>
      <c r="W405">
        <v>86.2</v>
      </c>
      <c r="X405">
        <v>76.5</v>
      </c>
      <c r="Y405">
        <v>8.0500000000000007</v>
      </c>
      <c r="Z405">
        <v>11</v>
      </c>
      <c r="AA405">
        <v>15.25</v>
      </c>
      <c r="AB405">
        <v>46.153963353742597</v>
      </c>
      <c r="AC405">
        <v>11474</v>
      </c>
      <c r="AD405">
        <v>3324</v>
      </c>
      <c r="AE405">
        <v>3205</v>
      </c>
      <c r="AF405">
        <v>1529</v>
      </c>
      <c r="AG405">
        <v>490</v>
      </c>
      <c r="AH405">
        <v>26341</v>
      </c>
      <c r="AI405">
        <v>1903</v>
      </c>
      <c r="AJ405">
        <v>1379</v>
      </c>
      <c r="AK405">
        <v>2582</v>
      </c>
      <c r="AL405">
        <v>1485</v>
      </c>
      <c r="AM405">
        <v>259</v>
      </c>
      <c r="AN405">
        <v>9343</v>
      </c>
      <c r="AO405">
        <v>1584</v>
      </c>
      <c r="AP405">
        <v>375</v>
      </c>
      <c r="AQ405">
        <v>163</v>
      </c>
      <c r="AR405">
        <v>336</v>
      </c>
      <c r="AS405">
        <v>32</v>
      </c>
      <c r="AT405">
        <v>622</v>
      </c>
      <c r="AU405">
        <v>14</v>
      </c>
      <c r="AV405">
        <v>8.6</v>
      </c>
      <c r="AW405">
        <v>26341</v>
      </c>
      <c r="AX405">
        <v>24.7</v>
      </c>
      <c r="AY405">
        <v>12</v>
      </c>
      <c r="AZ405">
        <v>22.5</v>
      </c>
      <c r="BA405">
        <v>13.7</v>
      </c>
      <c r="BB405">
        <v>8.1</v>
      </c>
      <c r="BC405">
        <v>81.400000000000006</v>
      </c>
      <c r="BD405">
        <v>14.7</v>
      </c>
      <c r="BE405">
        <v>11.3</v>
      </c>
      <c r="BF405">
        <v>4.9000000000000004</v>
      </c>
      <c r="BG405">
        <v>10.5</v>
      </c>
      <c r="BH405">
        <v>1</v>
      </c>
      <c r="BI405">
        <v>5.4</v>
      </c>
    </row>
    <row r="406" spans="1:61" x14ac:dyDescent="0.2">
      <c r="A406">
        <v>3400</v>
      </c>
      <c r="B406">
        <v>6055200201</v>
      </c>
      <c r="C406">
        <v>0.53695510000000002</v>
      </c>
      <c r="D406">
        <v>1.4095</v>
      </c>
      <c r="E406">
        <v>2.0943000000000001</v>
      </c>
      <c r="F406">
        <v>0.85560000000000003</v>
      </c>
      <c r="G406">
        <v>2.2010000000000001</v>
      </c>
      <c r="H406">
        <v>6.5603999999999996</v>
      </c>
      <c r="I406">
        <v>11.5</v>
      </c>
      <c r="J406">
        <v>10.4</v>
      </c>
      <c r="K406">
        <v>12.8</v>
      </c>
      <c r="L406">
        <v>3466</v>
      </c>
      <c r="M406">
        <v>38.291815790000001</v>
      </c>
      <c r="N406">
        <v>-122.29787399999999</v>
      </c>
      <c r="O406">
        <v>27.1425306721986</v>
      </c>
      <c r="P406">
        <v>3.5257981000000001E-2</v>
      </c>
      <c r="Q406">
        <v>7.8595845100000004</v>
      </c>
      <c r="R406">
        <v>15.98</v>
      </c>
      <c r="S406" s="1">
        <v>594.02161660615502</v>
      </c>
      <c r="T406">
        <v>7.7261379000000005E-2</v>
      </c>
      <c r="U406">
        <v>894.85643370000003</v>
      </c>
      <c r="V406">
        <v>543.30999999999995</v>
      </c>
      <c r="W406">
        <v>1.9</v>
      </c>
      <c r="X406">
        <v>39.25</v>
      </c>
      <c r="Y406">
        <v>0</v>
      </c>
      <c r="Z406">
        <v>3</v>
      </c>
      <c r="AA406">
        <v>0.4</v>
      </c>
      <c r="AB406">
        <v>35.895094608202101</v>
      </c>
      <c r="AC406">
        <v>3364</v>
      </c>
      <c r="AD406">
        <v>1410</v>
      </c>
      <c r="AE406">
        <v>1308</v>
      </c>
      <c r="AF406">
        <v>145</v>
      </c>
      <c r="AG406">
        <v>133</v>
      </c>
      <c r="AH406">
        <v>31695</v>
      </c>
      <c r="AI406">
        <v>353</v>
      </c>
      <c r="AJ406">
        <v>414</v>
      </c>
      <c r="AK406">
        <v>856</v>
      </c>
      <c r="AL406">
        <v>323</v>
      </c>
      <c r="AM406">
        <v>110</v>
      </c>
      <c r="AN406">
        <v>1530</v>
      </c>
      <c r="AO406">
        <v>242</v>
      </c>
      <c r="AP406">
        <v>181</v>
      </c>
      <c r="AQ406">
        <v>0</v>
      </c>
      <c r="AR406">
        <v>86</v>
      </c>
      <c r="AS406">
        <v>27</v>
      </c>
      <c r="AT406">
        <v>75</v>
      </c>
      <c r="AU406">
        <v>4.4000000000000004</v>
      </c>
      <c r="AV406">
        <v>6.6</v>
      </c>
      <c r="AW406">
        <v>31695</v>
      </c>
      <c r="AX406">
        <v>16</v>
      </c>
      <c r="AY406">
        <v>12.3</v>
      </c>
      <c r="AZ406">
        <v>25.4</v>
      </c>
      <c r="BA406">
        <v>9.6999999999999993</v>
      </c>
      <c r="BB406">
        <v>8.4</v>
      </c>
      <c r="BC406">
        <v>45.5</v>
      </c>
      <c r="BD406">
        <v>7.3</v>
      </c>
      <c r="BE406">
        <v>12.8</v>
      </c>
      <c r="BF406">
        <v>0</v>
      </c>
      <c r="BG406">
        <v>6.6</v>
      </c>
      <c r="BH406">
        <v>2.1</v>
      </c>
      <c r="BI406">
        <v>2.2000000000000002</v>
      </c>
    </row>
    <row r="407" spans="1:61" x14ac:dyDescent="0.2">
      <c r="A407">
        <v>7613</v>
      </c>
      <c r="B407">
        <v>6055200202</v>
      </c>
      <c r="C407">
        <v>0.3876812</v>
      </c>
      <c r="D407">
        <v>1.51</v>
      </c>
      <c r="E407">
        <v>2.1236000000000002</v>
      </c>
      <c r="F407">
        <v>1.0085999999999999</v>
      </c>
      <c r="G407">
        <v>2.7740999999999998</v>
      </c>
      <c r="H407">
        <v>7.4162999999999997</v>
      </c>
      <c r="I407">
        <v>13.4</v>
      </c>
      <c r="J407">
        <v>12</v>
      </c>
      <c r="K407">
        <v>14.8</v>
      </c>
      <c r="L407">
        <v>2856</v>
      </c>
      <c r="M407">
        <v>38.295257929999998</v>
      </c>
      <c r="N407">
        <v>-122.288085</v>
      </c>
      <c r="O407">
        <v>32.132007817353099</v>
      </c>
      <c r="P407">
        <v>3.5257981000000001E-2</v>
      </c>
      <c r="Q407">
        <v>7.8595845100000004</v>
      </c>
      <c r="R407">
        <v>12.345411309999999</v>
      </c>
      <c r="S407" s="1">
        <v>594.02161660615502</v>
      </c>
      <c r="T407">
        <v>3.3247419999999999E-3</v>
      </c>
      <c r="U407">
        <v>885.55535880000002</v>
      </c>
      <c r="V407">
        <v>367.82</v>
      </c>
      <c r="W407">
        <v>25</v>
      </c>
      <c r="X407">
        <v>68.099999999999994</v>
      </c>
      <c r="Y407">
        <v>0.11</v>
      </c>
      <c r="Z407">
        <v>3</v>
      </c>
      <c r="AA407">
        <v>2.5</v>
      </c>
      <c r="AB407">
        <v>42.409132507060299</v>
      </c>
      <c r="AC407">
        <v>3038</v>
      </c>
      <c r="AD407">
        <v>1293</v>
      </c>
      <c r="AE407">
        <v>1243</v>
      </c>
      <c r="AF407">
        <v>280</v>
      </c>
      <c r="AG407">
        <v>59</v>
      </c>
      <c r="AH407">
        <v>29554</v>
      </c>
      <c r="AI407">
        <v>365</v>
      </c>
      <c r="AJ407">
        <v>318</v>
      </c>
      <c r="AK407">
        <v>565</v>
      </c>
      <c r="AL407">
        <v>460</v>
      </c>
      <c r="AM407">
        <v>125</v>
      </c>
      <c r="AN407">
        <v>1524</v>
      </c>
      <c r="AO407">
        <v>282</v>
      </c>
      <c r="AP407">
        <v>234</v>
      </c>
      <c r="AQ407">
        <v>0</v>
      </c>
      <c r="AR407">
        <v>20</v>
      </c>
      <c r="AS407">
        <v>222</v>
      </c>
      <c r="AT407">
        <v>348</v>
      </c>
      <c r="AU407">
        <v>10.3</v>
      </c>
      <c r="AV407">
        <v>4.0999999999999996</v>
      </c>
      <c r="AW407">
        <v>29554</v>
      </c>
      <c r="AX407">
        <v>16.5</v>
      </c>
      <c r="AY407">
        <v>10.5</v>
      </c>
      <c r="AZ407">
        <v>18.600000000000001</v>
      </c>
      <c r="BA407">
        <v>16.5</v>
      </c>
      <c r="BB407">
        <v>10.1</v>
      </c>
      <c r="BC407">
        <v>50.2</v>
      </c>
      <c r="BD407">
        <v>10.199999999999999</v>
      </c>
      <c r="BE407">
        <v>18.100000000000001</v>
      </c>
      <c r="BF407">
        <v>0</v>
      </c>
      <c r="BG407">
        <v>1.6</v>
      </c>
      <c r="BH407">
        <v>17.899999999999999</v>
      </c>
      <c r="BI407">
        <v>11.5</v>
      </c>
    </row>
    <row r="408" spans="1:61" x14ac:dyDescent="0.2">
      <c r="A408">
        <v>3401</v>
      </c>
      <c r="B408">
        <v>6055200203</v>
      </c>
      <c r="C408">
        <v>0.31288820000000001</v>
      </c>
      <c r="D408">
        <v>1.9427000000000001</v>
      </c>
      <c r="E408">
        <v>1.4812000000000001</v>
      </c>
      <c r="F408">
        <v>0.94689999999999996</v>
      </c>
      <c r="G408">
        <v>2.5666000000000002</v>
      </c>
      <c r="H408">
        <v>6.9374000000000002</v>
      </c>
      <c r="I408">
        <v>12.3</v>
      </c>
      <c r="J408">
        <v>10.9</v>
      </c>
      <c r="K408">
        <v>13.5</v>
      </c>
      <c r="L408">
        <v>2497</v>
      </c>
      <c r="M408">
        <v>38.286688249999997</v>
      </c>
      <c r="N408">
        <v>-122.2890994</v>
      </c>
      <c r="O408">
        <v>32.990913588153198</v>
      </c>
      <c r="P408">
        <v>3.5257981000000001E-2</v>
      </c>
      <c r="Q408">
        <v>7.8595845100000004</v>
      </c>
      <c r="R408">
        <v>13.225025329999999</v>
      </c>
      <c r="S408" s="1">
        <v>594.02161660615502</v>
      </c>
      <c r="T408">
        <v>0</v>
      </c>
      <c r="U408">
        <v>913.31600149999997</v>
      </c>
      <c r="V408">
        <v>440.73</v>
      </c>
      <c r="W408">
        <v>13</v>
      </c>
      <c r="X408">
        <v>66.599999999999994</v>
      </c>
      <c r="Y408">
        <v>0.06</v>
      </c>
      <c r="Z408">
        <v>3</v>
      </c>
      <c r="AA408">
        <v>2.2000000000000002</v>
      </c>
      <c r="AB408">
        <v>40.425818339357797</v>
      </c>
      <c r="AC408">
        <v>2334</v>
      </c>
      <c r="AD408">
        <v>884</v>
      </c>
      <c r="AE408">
        <v>851</v>
      </c>
      <c r="AF408">
        <v>178</v>
      </c>
      <c r="AG408">
        <v>130</v>
      </c>
      <c r="AH408">
        <v>29380</v>
      </c>
      <c r="AI408">
        <v>356</v>
      </c>
      <c r="AJ408">
        <v>210</v>
      </c>
      <c r="AK408">
        <v>454</v>
      </c>
      <c r="AL408">
        <v>287</v>
      </c>
      <c r="AM408">
        <v>37</v>
      </c>
      <c r="AN408">
        <v>1021</v>
      </c>
      <c r="AO408">
        <v>235</v>
      </c>
      <c r="AP408">
        <v>160</v>
      </c>
      <c r="AQ408">
        <v>0</v>
      </c>
      <c r="AR408">
        <v>68</v>
      </c>
      <c r="AS408">
        <v>82</v>
      </c>
      <c r="AT408">
        <v>9</v>
      </c>
      <c r="AU408">
        <v>7.6</v>
      </c>
      <c r="AV408">
        <v>8.6</v>
      </c>
      <c r="AW408">
        <v>29380</v>
      </c>
      <c r="AX408">
        <v>23.2</v>
      </c>
      <c r="AY408">
        <v>9</v>
      </c>
      <c r="AZ408">
        <v>19.5</v>
      </c>
      <c r="BA408">
        <v>12.3</v>
      </c>
      <c r="BB408">
        <v>4.3</v>
      </c>
      <c r="BC408">
        <v>43.7</v>
      </c>
      <c r="BD408">
        <v>10.5</v>
      </c>
      <c r="BE408">
        <v>18.100000000000001</v>
      </c>
      <c r="BF408">
        <v>0</v>
      </c>
      <c r="BG408">
        <v>8</v>
      </c>
      <c r="BH408">
        <v>9.6</v>
      </c>
      <c r="BI408">
        <v>0.4</v>
      </c>
    </row>
    <row r="409" spans="1:61" x14ac:dyDescent="0.2">
      <c r="A409">
        <v>3402</v>
      </c>
      <c r="B409">
        <v>6055200301</v>
      </c>
      <c r="C409">
        <v>1.0847465999999999</v>
      </c>
      <c r="D409">
        <v>2.536</v>
      </c>
      <c r="E409">
        <v>2.4319999999999999</v>
      </c>
      <c r="F409">
        <v>1.2230000000000001</v>
      </c>
      <c r="G409">
        <v>3.613</v>
      </c>
      <c r="H409">
        <v>9.8040000000000003</v>
      </c>
      <c r="I409">
        <v>14.2</v>
      </c>
      <c r="J409">
        <v>12.6</v>
      </c>
      <c r="K409">
        <v>15.7</v>
      </c>
      <c r="L409">
        <v>4287</v>
      </c>
      <c r="M409">
        <v>38.288795049999997</v>
      </c>
      <c r="N409">
        <v>-122.2751581</v>
      </c>
      <c r="O409">
        <v>38.022771069296397</v>
      </c>
      <c r="P409">
        <v>3.5257981000000001E-2</v>
      </c>
      <c r="Q409">
        <v>7.8595845100000004</v>
      </c>
      <c r="R409">
        <v>10.34</v>
      </c>
      <c r="S409" s="1">
        <v>584.4660751678</v>
      </c>
      <c r="T409">
        <v>0.16017511500000001</v>
      </c>
      <c r="U409">
        <v>901.66662699999995</v>
      </c>
      <c r="V409">
        <v>409.34</v>
      </c>
      <c r="W409">
        <v>15.5</v>
      </c>
      <c r="X409">
        <v>95.5</v>
      </c>
      <c r="Y409">
        <v>0.3</v>
      </c>
      <c r="Z409">
        <v>3</v>
      </c>
      <c r="AA409">
        <v>7.5</v>
      </c>
      <c r="AB409">
        <v>46.698808139062102</v>
      </c>
      <c r="AC409">
        <v>5230</v>
      </c>
      <c r="AD409">
        <v>1797</v>
      </c>
      <c r="AE409">
        <v>1730</v>
      </c>
      <c r="AF409">
        <v>874</v>
      </c>
      <c r="AG409">
        <v>262</v>
      </c>
      <c r="AH409">
        <v>25772</v>
      </c>
      <c r="AI409">
        <v>926</v>
      </c>
      <c r="AJ409">
        <v>569</v>
      </c>
      <c r="AK409">
        <v>1417</v>
      </c>
      <c r="AL409">
        <v>611</v>
      </c>
      <c r="AM409">
        <v>193</v>
      </c>
      <c r="AN409">
        <v>3045</v>
      </c>
      <c r="AO409">
        <v>727</v>
      </c>
      <c r="AP409">
        <v>154</v>
      </c>
      <c r="AQ409">
        <v>161</v>
      </c>
      <c r="AR409">
        <v>233</v>
      </c>
      <c r="AS409">
        <v>152</v>
      </c>
      <c r="AT409">
        <v>76</v>
      </c>
      <c r="AU409">
        <v>16.899999999999999</v>
      </c>
      <c r="AV409">
        <v>9.5</v>
      </c>
      <c r="AW409">
        <v>25772</v>
      </c>
      <c r="AX409">
        <v>28.4</v>
      </c>
      <c r="AY409">
        <v>10.9</v>
      </c>
      <c r="AZ409">
        <v>27.1</v>
      </c>
      <c r="BA409">
        <v>11.7</v>
      </c>
      <c r="BB409">
        <v>11.2</v>
      </c>
      <c r="BC409">
        <v>58.2</v>
      </c>
      <c r="BD409">
        <v>15.5</v>
      </c>
      <c r="BE409">
        <v>8.6</v>
      </c>
      <c r="BF409">
        <v>9</v>
      </c>
      <c r="BG409">
        <v>13.5</v>
      </c>
      <c r="BH409">
        <v>8.8000000000000007</v>
      </c>
      <c r="BI409">
        <v>1.5</v>
      </c>
    </row>
    <row r="410" spans="1:61" x14ac:dyDescent="0.2">
      <c r="A410">
        <v>3403</v>
      </c>
      <c r="B410">
        <v>6055200302</v>
      </c>
      <c r="C410">
        <v>0.75284139999999999</v>
      </c>
      <c r="D410">
        <v>1.5107999999999999</v>
      </c>
      <c r="E410">
        <v>2.1871999999999998</v>
      </c>
      <c r="F410">
        <v>0.83899999999999997</v>
      </c>
      <c r="G410">
        <v>1.8689</v>
      </c>
      <c r="H410">
        <v>6.4058999999999999</v>
      </c>
      <c r="I410">
        <v>11.2</v>
      </c>
      <c r="J410">
        <v>9.9</v>
      </c>
      <c r="K410">
        <v>12.7</v>
      </c>
      <c r="L410">
        <v>2349</v>
      </c>
      <c r="M410">
        <v>38.28857343</v>
      </c>
      <c r="N410">
        <v>-122.2618131</v>
      </c>
      <c r="O410">
        <v>20.118726727594002</v>
      </c>
      <c r="P410">
        <v>3.5257981000000001E-2</v>
      </c>
      <c r="Q410">
        <v>7.8595845100000004</v>
      </c>
      <c r="R410">
        <v>10.34</v>
      </c>
      <c r="S410" s="1">
        <v>594.02161660615502</v>
      </c>
      <c r="T410">
        <v>37.710219350000003</v>
      </c>
      <c r="U410">
        <v>894.65442629999995</v>
      </c>
      <c r="V410">
        <v>197.83</v>
      </c>
      <c r="W410">
        <v>0.6</v>
      </c>
      <c r="X410">
        <v>15.35</v>
      </c>
      <c r="Y410">
        <v>4.4999999999999998E-2</v>
      </c>
      <c r="Z410">
        <v>3</v>
      </c>
      <c r="AA410">
        <v>2.7</v>
      </c>
      <c r="AB410">
        <v>37.5521668299005</v>
      </c>
      <c r="AC410">
        <v>2794</v>
      </c>
      <c r="AD410">
        <v>948</v>
      </c>
      <c r="AE410">
        <v>936</v>
      </c>
      <c r="AF410">
        <v>200</v>
      </c>
      <c r="AG410">
        <v>127</v>
      </c>
      <c r="AH410">
        <v>37202</v>
      </c>
      <c r="AI410">
        <v>232</v>
      </c>
      <c r="AJ410">
        <v>393</v>
      </c>
      <c r="AK410">
        <v>643</v>
      </c>
      <c r="AL410">
        <v>300</v>
      </c>
      <c r="AM410">
        <v>81</v>
      </c>
      <c r="AN410">
        <v>1421</v>
      </c>
      <c r="AO410">
        <v>148</v>
      </c>
      <c r="AP410">
        <v>11</v>
      </c>
      <c r="AQ410">
        <v>7</v>
      </c>
      <c r="AR410">
        <v>75</v>
      </c>
      <c r="AS410">
        <v>38</v>
      </c>
      <c r="AT410">
        <v>0</v>
      </c>
      <c r="AU410">
        <v>7.2</v>
      </c>
      <c r="AV410">
        <v>8.4</v>
      </c>
      <c r="AW410">
        <v>37202</v>
      </c>
      <c r="AX410">
        <v>11.5</v>
      </c>
      <c r="AY410">
        <v>14.1</v>
      </c>
      <c r="AZ410">
        <v>23</v>
      </c>
      <c r="BA410">
        <v>10.7</v>
      </c>
      <c r="BB410">
        <v>8.6999999999999993</v>
      </c>
      <c r="BC410">
        <v>50.9</v>
      </c>
      <c r="BD410">
        <v>5.8</v>
      </c>
      <c r="BE410">
        <v>1.2</v>
      </c>
      <c r="BF410">
        <v>0.7</v>
      </c>
      <c r="BG410">
        <v>8</v>
      </c>
      <c r="BH410">
        <v>4.0999999999999996</v>
      </c>
      <c r="BI410">
        <v>0</v>
      </c>
    </row>
    <row r="411" spans="1:61" x14ac:dyDescent="0.2">
      <c r="A411">
        <v>3404</v>
      </c>
      <c r="B411">
        <v>6055200400</v>
      </c>
      <c r="C411">
        <v>2.4735412000000001</v>
      </c>
      <c r="D411">
        <v>0.72040000000000004</v>
      </c>
      <c r="E411">
        <v>2.1107999999999998</v>
      </c>
      <c r="F411">
        <v>0.57469999999999999</v>
      </c>
      <c r="G411">
        <v>1.2430000000000001</v>
      </c>
      <c r="H411">
        <v>4.6489000000000003</v>
      </c>
      <c r="I411">
        <v>11.1</v>
      </c>
      <c r="J411">
        <v>9.9</v>
      </c>
      <c r="K411">
        <v>12.5</v>
      </c>
      <c r="L411">
        <v>3328</v>
      </c>
      <c r="M411">
        <v>38.30687897</v>
      </c>
      <c r="N411">
        <v>-122.2702783</v>
      </c>
      <c r="O411">
        <v>12.839592861036399</v>
      </c>
      <c r="P411">
        <v>3.5257981000000001E-2</v>
      </c>
      <c r="Q411">
        <v>7.8595845100000004</v>
      </c>
      <c r="R411">
        <v>9.4366219059999992</v>
      </c>
      <c r="S411" s="1">
        <v>594.02161660615502</v>
      </c>
      <c r="T411">
        <v>24.787161650000002</v>
      </c>
      <c r="U411">
        <v>829.04738129999998</v>
      </c>
      <c r="V411">
        <v>317.2</v>
      </c>
      <c r="W411">
        <v>6.5</v>
      </c>
      <c r="X411">
        <v>20.3</v>
      </c>
      <c r="Y411">
        <v>0.125</v>
      </c>
      <c r="Z411">
        <v>3</v>
      </c>
      <c r="AA411">
        <v>4</v>
      </c>
      <c r="AB411">
        <v>43.783260870117999</v>
      </c>
      <c r="AC411">
        <v>4204</v>
      </c>
      <c r="AD411">
        <v>1636</v>
      </c>
      <c r="AE411">
        <v>1552</v>
      </c>
      <c r="AF411">
        <v>308</v>
      </c>
      <c r="AG411">
        <v>65</v>
      </c>
      <c r="AH411">
        <v>44990</v>
      </c>
      <c r="AI411">
        <v>166</v>
      </c>
      <c r="AJ411">
        <v>805</v>
      </c>
      <c r="AK411">
        <v>837</v>
      </c>
      <c r="AL411">
        <v>434</v>
      </c>
      <c r="AM411">
        <v>120</v>
      </c>
      <c r="AN411">
        <v>1275</v>
      </c>
      <c r="AO411">
        <v>200</v>
      </c>
      <c r="AP411">
        <v>90</v>
      </c>
      <c r="AQ411">
        <v>0</v>
      </c>
      <c r="AR411">
        <v>26</v>
      </c>
      <c r="AS411">
        <v>26</v>
      </c>
      <c r="AT411">
        <v>11</v>
      </c>
      <c r="AU411">
        <v>7.3</v>
      </c>
      <c r="AV411">
        <v>2.9</v>
      </c>
      <c r="AW411">
        <v>44990</v>
      </c>
      <c r="AX411">
        <v>5.7</v>
      </c>
      <c r="AY411">
        <v>19.100000000000001</v>
      </c>
      <c r="AZ411">
        <v>19.899999999999999</v>
      </c>
      <c r="BA411">
        <v>10.3</v>
      </c>
      <c r="BB411">
        <v>7.7</v>
      </c>
      <c r="BC411">
        <v>30.3</v>
      </c>
      <c r="BD411">
        <v>5</v>
      </c>
      <c r="BE411">
        <v>5.5</v>
      </c>
      <c r="BF411">
        <v>0</v>
      </c>
      <c r="BG411">
        <v>1.7</v>
      </c>
      <c r="BH411">
        <v>1.7</v>
      </c>
      <c r="BI411">
        <v>0.3</v>
      </c>
    </row>
    <row r="412" spans="1:61" x14ac:dyDescent="0.2">
      <c r="A412">
        <v>3405</v>
      </c>
      <c r="B412">
        <v>6055200501</v>
      </c>
      <c r="C412">
        <v>0.76286960000000004</v>
      </c>
      <c r="D412">
        <v>2.2826</v>
      </c>
      <c r="E412">
        <v>1.6415999999999999</v>
      </c>
      <c r="F412">
        <v>1.2413000000000001</v>
      </c>
      <c r="G412">
        <v>3.1621999999999999</v>
      </c>
      <c r="H412">
        <v>8.3276000000000003</v>
      </c>
      <c r="I412">
        <v>13.4</v>
      </c>
      <c r="J412">
        <v>12.4</v>
      </c>
      <c r="K412">
        <v>14.4</v>
      </c>
      <c r="L412">
        <v>5013</v>
      </c>
      <c r="M412">
        <v>38.31107411</v>
      </c>
      <c r="N412">
        <v>-122.301078</v>
      </c>
      <c r="O412">
        <v>22.799949723963898</v>
      </c>
      <c r="P412">
        <v>3.5257981000000001E-2</v>
      </c>
      <c r="Q412">
        <v>7.8595845100000004</v>
      </c>
      <c r="R412">
        <v>14.545444939999999</v>
      </c>
      <c r="S412" s="1">
        <v>594.02161660615502</v>
      </c>
      <c r="T412">
        <v>0.178960971</v>
      </c>
      <c r="U412">
        <v>840.25146180000002</v>
      </c>
      <c r="V412">
        <v>684.07</v>
      </c>
      <c r="W412">
        <v>0</v>
      </c>
      <c r="X412">
        <v>34.1</v>
      </c>
      <c r="Y412">
        <v>0.01</v>
      </c>
      <c r="Z412">
        <v>3</v>
      </c>
      <c r="AA412">
        <v>0.2</v>
      </c>
      <c r="AB412">
        <v>35.815518430319202</v>
      </c>
      <c r="AC412">
        <v>5294</v>
      </c>
      <c r="AD412">
        <v>1832</v>
      </c>
      <c r="AE412">
        <v>1651</v>
      </c>
      <c r="AF412">
        <v>419</v>
      </c>
      <c r="AG412">
        <v>313</v>
      </c>
      <c r="AH412">
        <v>23967</v>
      </c>
      <c r="AI412">
        <v>785</v>
      </c>
      <c r="AJ412">
        <v>359</v>
      </c>
      <c r="AK412">
        <v>1582</v>
      </c>
      <c r="AL412">
        <v>263</v>
      </c>
      <c r="AM412">
        <v>175</v>
      </c>
      <c r="AN412">
        <v>3092</v>
      </c>
      <c r="AO412">
        <v>776</v>
      </c>
      <c r="AP412">
        <v>113</v>
      </c>
      <c r="AQ412">
        <v>213</v>
      </c>
      <c r="AR412">
        <v>208</v>
      </c>
      <c r="AS412">
        <v>72</v>
      </c>
      <c r="AT412">
        <v>38</v>
      </c>
      <c r="AU412">
        <v>8</v>
      </c>
      <c r="AV412">
        <v>10.4</v>
      </c>
      <c r="AW412">
        <v>23967</v>
      </c>
      <c r="AX412">
        <v>25.8</v>
      </c>
      <c r="AY412">
        <v>6.8</v>
      </c>
      <c r="AZ412">
        <v>29.9</v>
      </c>
      <c r="BA412">
        <v>5</v>
      </c>
      <c r="BB412">
        <v>10.6</v>
      </c>
      <c r="BC412">
        <v>58.4</v>
      </c>
      <c r="BD412">
        <v>16.3</v>
      </c>
      <c r="BE412">
        <v>6.2</v>
      </c>
      <c r="BF412">
        <v>11.6</v>
      </c>
      <c r="BG412">
        <v>12.6</v>
      </c>
      <c r="BH412">
        <v>4.4000000000000004</v>
      </c>
      <c r="BI412">
        <v>0.7</v>
      </c>
    </row>
    <row r="413" spans="1:61" x14ac:dyDescent="0.2">
      <c r="A413">
        <v>3406</v>
      </c>
      <c r="B413">
        <v>6055200503</v>
      </c>
      <c r="C413">
        <v>0.50954189999999999</v>
      </c>
      <c r="D413">
        <v>2.0308999999999999</v>
      </c>
      <c r="E413">
        <v>1.615</v>
      </c>
      <c r="F413">
        <v>1.0426</v>
      </c>
      <c r="G413">
        <v>2.5017</v>
      </c>
      <c r="H413">
        <v>7.1901000000000002</v>
      </c>
      <c r="I413">
        <v>12.8</v>
      </c>
      <c r="J413">
        <v>11.2</v>
      </c>
      <c r="K413">
        <v>14.3</v>
      </c>
      <c r="L413">
        <v>1769</v>
      </c>
      <c r="M413">
        <v>38.304943119999997</v>
      </c>
      <c r="N413">
        <v>-122.2866973</v>
      </c>
      <c r="O413">
        <v>37.658919850931603</v>
      </c>
      <c r="P413">
        <v>3.5257981000000001E-2</v>
      </c>
      <c r="Q413">
        <v>7.8595845100000004</v>
      </c>
      <c r="R413">
        <v>12.57205156</v>
      </c>
      <c r="S413" s="1">
        <v>594.02161660615502</v>
      </c>
      <c r="T413">
        <v>1.1764706E-2</v>
      </c>
      <c r="U413">
        <v>853.3598872</v>
      </c>
      <c r="V413">
        <v>440.19</v>
      </c>
      <c r="W413">
        <v>6.5</v>
      </c>
      <c r="X413">
        <v>38.6</v>
      </c>
      <c r="Y413">
        <v>0.15</v>
      </c>
      <c r="Z413">
        <v>3</v>
      </c>
      <c r="AA413">
        <v>2</v>
      </c>
      <c r="AB413">
        <v>40.546686583203098</v>
      </c>
      <c r="AC413">
        <v>1723</v>
      </c>
      <c r="AD413">
        <v>746</v>
      </c>
      <c r="AE413">
        <v>678</v>
      </c>
      <c r="AF413">
        <v>198</v>
      </c>
      <c r="AG413">
        <v>81</v>
      </c>
      <c r="AH413">
        <v>29603</v>
      </c>
      <c r="AI413">
        <v>261</v>
      </c>
      <c r="AJ413">
        <v>154</v>
      </c>
      <c r="AK413">
        <v>364</v>
      </c>
      <c r="AL413">
        <v>289</v>
      </c>
      <c r="AM413">
        <v>11</v>
      </c>
      <c r="AN413">
        <v>870</v>
      </c>
      <c r="AO413">
        <v>186</v>
      </c>
      <c r="AP413">
        <v>35</v>
      </c>
      <c r="AQ413">
        <v>0</v>
      </c>
      <c r="AR413">
        <v>96</v>
      </c>
      <c r="AS413">
        <v>48</v>
      </c>
      <c r="AT413">
        <v>17</v>
      </c>
      <c r="AU413">
        <v>11.5</v>
      </c>
      <c r="AV413">
        <v>8</v>
      </c>
      <c r="AW413">
        <v>29603</v>
      </c>
      <c r="AX413">
        <v>21.3</v>
      </c>
      <c r="AY413">
        <v>8.9</v>
      </c>
      <c r="AZ413">
        <v>21.1</v>
      </c>
      <c r="BA413">
        <v>16.8</v>
      </c>
      <c r="BB413">
        <v>1.6</v>
      </c>
      <c r="BC413">
        <v>50.5</v>
      </c>
      <c r="BD413">
        <v>11.3</v>
      </c>
      <c r="BE413">
        <v>4.7</v>
      </c>
      <c r="BF413">
        <v>0</v>
      </c>
      <c r="BG413">
        <v>14.2</v>
      </c>
      <c r="BH413">
        <v>7.1</v>
      </c>
      <c r="BI413">
        <v>1</v>
      </c>
    </row>
    <row r="414" spans="1:61" x14ac:dyDescent="0.2">
      <c r="A414">
        <v>7614</v>
      </c>
      <c r="B414">
        <v>6055200504</v>
      </c>
      <c r="C414">
        <v>0.71567400000000003</v>
      </c>
      <c r="D414">
        <v>1.4078999999999999</v>
      </c>
      <c r="E414">
        <v>2.2212999999999998</v>
      </c>
      <c r="F414">
        <v>1.0954999999999999</v>
      </c>
      <c r="G414">
        <v>3.4912999999999998</v>
      </c>
      <c r="H414">
        <v>8.2159999999999993</v>
      </c>
      <c r="I414">
        <v>13.1</v>
      </c>
      <c r="J414">
        <v>11.5</v>
      </c>
      <c r="K414">
        <v>14.7</v>
      </c>
      <c r="L414">
        <v>6431</v>
      </c>
      <c r="M414">
        <v>38.317091670000003</v>
      </c>
      <c r="N414">
        <v>-122.2915766</v>
      </c>
      <c r="O414">
        <v>13.0651362867531</v>
      </c>
      <c r="P414">
        <v>3.5257981000000001E-2</v>
      </c>
      <c r="Q414">
        <v>7.8595845100000004</v>
      </c>
      <c r="R414">
        <v>11.14431012</v>
      </c>
      <c r="S414" s="1">
        <v>607.42562247604405</v>
      </c>
      <c r="T414">
        <v>3.4877075610000001</v>
      </c>
      <c r="U414">
        <v>819.24363040000003</v>
      </c>
      <c r="V414">
        <v>698.03</v>
      </c>
      <c r="W414">
        <v>0</v>
      </c>
      <c r="X414">
        <v>18.75</v>
      </c>
      <c r="Y414">
        <v>0.05</v>
      </c>
      <c r="Z414">
        <v>3</v>
      </c>
      <c r="AA414">
        <v>0</v>
      </c>
      <c r="AB414">
        <v>36.627741995594597</v>
      </c>
      <c r="AC414">
        <v>6401</v>
      </c>
      <c r="AD414">
        <v>2416</v>
      </c>
      <c r="AE414">
        <v>2167</v>
      </c>
      <c r="AF414">
        <v>353</v>
      </c>
      <c r="AG414">
        <v>146</v>
      </c>
      <c r="AH414">
        <v>29949</v>
      </c>
      <c r="AI414">
        <v>893</v>
      </c>
      <c r="AJ414">
        <v>859</v>
      </c>
      <c r="AK414">
        <v>1763</v>
      </c>
      <c r="AL414">
        <v>470</v>
      </c>
      <c r="AM414">
        <v>253</v>
      </c>
      <c r="AN414">
        <v>3298</v>
      </c>
      <c r="AO414">
        <v>788</v>
      </c>
      <c r="AP414">
        <v>432</v>
      </c>
      <c r="AQ414">
        <v>157</v>
      </c>
      <c r="AR414">
        <v>104</v>
      </c>
      <c r="AS414">
        <v>147</v>
      </c>
      <c r="AT414">
        <v>253</v>
      </c>
      <c r="AU414">
        <v>5.7</v>
      </c>
      <c r="AV414">
        <v>4.3</v>
      </c>
      <c r="AW414">
        <v>29949</v>
      </c>
      <c r="AX414">
        <v>22.5</v>
      </c>
      <c r="AY414">
        <v>13.4</v>
      </c>
      <c r="AZ414">
        <v>27.5</v>
      </c>
      <c r="BA414">
        <v>7.6</v>
      </c>
      <c r="BB414">
        <v>11.7</v>
      </c>
      <c r="BC414">
        <v>51.5</v>
      </c>
      <c r="BD414">
        <v>12.8</v>
      </c>
      <c r="BE414">
        <v>17.899999999999999</v>
      </c>
      <c r="BF414">
        <v>6.5</v>
      </c>
      <c r="BG414">
        <v>4.8</v>
      </c>
      <c r="BH414">
        <v>6.8</v>
      </c>
      <c r="BI414">
        <v>4</v>
      </c>
    </row>
    <row r="415" spans="1:61" x14ac:dyDescent="0.2">
      <c r="A415">
        <v>3407</v>
      </c>
      <c r="B415">
        <v>6055200505</v>
      </c>
      <c r="C415">
        <v>0.29026879999999999</v>
      </c>
      <c r="D415">
        <v>2.3673999999999999</v>
      </c>
      <c r="E415">
        <v>1.5672999999999999</v>
      </c>
      <c r="F415">
        <v>1.282</v>
      </c>
      <c r="G415">
        <v>1.9109</v>
      </c>
      <c r="H415">
        <v>7.1276999999999999</v>
      </c>
      <c r="I415">
        <v>11.2</v>
      </c>
      <c r="J415">
        <v>10.1</v>
      </c>
      <c r="K415">
        <v>12.4</v>
      </c>
      <c r="L415">
        <v>2460</v>
      </c>
      <c r="M415">
        <v>38.315799779999999</v>
      </c>
      <c r="N415">
        <v>-122.28184950000001</v>
      </c>
      <c r="O415">
        <v>16.769319484142201</v>
      </c>
      <c r="P415">
        <v>3.5257981000000001E-2</v>
      </c>
      <c r="Q415">
        <v>7.8595845100000004</v>
      </c>
      <c r="R415">
        <v>8.3563981999999992</v>
      </c>
      <c r="S415" s="1">
        <v>594.02161660615502</v>
      </c>
      <c r="T415">
        <v>13.416404119999999</v>
      </c>
      <c r="U415">
        <v>817.74694499999998</v>
      </c>
      <c r="V415">
        <v>633.1</v>
      </c>
      <c r="W415">
        <v>0</v>
      </c>
      <c r="X415">
        <v>2.5</v>
      </c>
      <c r="Y415">
        <v>0.05</v>
      </c>
      <c r="Z415">
        <v>3</v>
      </c>
      <c r="AA415">
        <v>0</v>
      </c>
      <c r="AB415">
        <v>32.733378428079199</v>
      </c>
      <c r="AC415">
        <v>2994</v>
      </c>
      <c r="AD415">
        <v>1115</v>
      </c>
      <c r="AE415">
        <v>1058</v>
      </c>
      <c r="AF415">
        <v>425</v>
      </c>
      <c r="AG415">
        <v>162</v>
      </c>
      <c r="AH415">
        <v>26579</v>
      </c>
      <c r="AI415">
        <v>476</v>
      </c>
      <c r="AJ415">
        <v>271</v>
      </c>
      <c r="AK415">
        <v>691</v>
      </c>
      <c r="AL415">
        <v>301</v>
      </c>
      <c r="AM415">
        <v>57</v>
      </c>
      <c r="AN415">
        <v>1768</v>
      </c>
      <c r="AO415">
        <v>496</v>
      </c>
      <c r="AP415">
        <v>269</v>
      </c>
      <c r="AQ415">
        <v>0</v>
      </c>
      <c r="AR415">
        <v>157</v>
      </c>
      <c r="AS415">
        <v>37</v>
      </c>
      <c r="AT415">
        <v>0</v>
      </c>
      <c r="AU415">
        <v>14.2</v>
      </c>
      <c r="AV415">
        <v>9.3000000000000007</v>
      </c>
      <c r="AW415">
        <v>26579</v>
      </c>
      <c r="AX415">
        <v>24.2</v>
      </c>
      <c r="AY415">
        <v>9.1</v>
      </c>
      <c r="AZ415">
        <v>23.1</v>
      </c>
      <c r="BA415">
        <v>10.1</v>
      </c>
      <c r="BB415">
        <v>5.4</v>
      </c>
      <c r="BC415">
        <v>59.1</v>
      </c>
      <c r="BD415">
        <v>18.2</v>
      </c>
      <c r="BE415">
        <v>24.1</v>
      </c>
      <c r="BF415">
        <v>0</v>
      </c>
      <c r="BG415">
        <v>14.8</v>
      </c>
      <c r="BH415">
        <v>3.5</v>
      </c>
      <c r="BI415">
        <v>0</v>
      </c>
    </row>
    <row r="416" spans="1:61" x14ac:dyDescent="0.2">
      <c r="A416">
        <v>3408</v>
      </c>
      <c r="B416">
        <v>6055200601</v>
      </c>
      <c r="C416">
        <v>0.78888979999999997</v>
      </c>
      <c r="D416">
        <v>1.6460999999999999</v>
      </c>
      <c r="E416">
        <v>2.1444000000000001</v>
      </c>
      <c r="F416">
        <v>0.99080000000000001</v>
      </c>
      <c r="G416">
        <v>2.7343999999999999</v>
      </c>
      <c r="H416">
        <v>7.5156000000000001</v>
      </c>
      <c r="I416">
        <v>12.4</v>
      </c>
      <c r="J416">
        <v>11.1</v>
      </c>
      <c r="K416">
        <v>13.7</v>
      </c>
      <c r="L416">
        <v>5016</v>
      </c>
      <c r="M416">
        <v>38.331756949999999</v>
      </c>
      <c r="N416">
        <v>-122.31244030000001</v>
      </c>
      <c r="O416">
        <v>20.247216515421702</v>
      </c>
      <c r="P416">
        <v>3.5257981000000001E-2</v>
      </c>
      <c r="Q416">
        <v>7.8595845100000004</v>
      </c>
      <c r="R416">
        <v>12.3</v>
      </c>
      <c r="S416" s="1">
        <v>594.02161660615502</v>
      </c>
      <c r="T416">
        <v>12.64502461</v>
      </c>
      <c r="U416">
        <v>781.39830800000004</v>
      </c>
      <c r="V416">
        <v>539.37</v>
      </c>
      <c r="W416">
        <v>0</v>
      </c>
      <c r="X416">
        <v>15</v>
      </c>
      <c r="Y416">
        <v>0</v>
      </c>
      <c r="Z416">
        <v>3</v>
      </c>
      <c r="AA416">
        <v>0</v>
      </c>
      <c r="AB416">
        <v>34.221244995661898</v>
      </c>
      <c r="AC416">
        <v>5249</v>
      </c>
      <c r="AD416">
        <v>1711</v>
      </c>
      <c r="AE416">
        <v>1596</v>
      </c>
      <c r="AF416">
        <v>462</v>
      </c>
      <c r="AG416">
        <v>149</v>
      </c>
      <c r="AH416">
        <v>30163</v>
      </c>
      <c r="AI416">
        <v>790</v>
      </c>
      <c r="AJ416">
        <v>711</v>
      </c>
      <c r="AK416">
        <v>1273</v>
      </c>
      <c r="AL416">
        <v>560</v>
      </c>
      <c r="AM416">
        <v>118</v>
      </c>
      <c r="AN416">
        <v>2434</v>
      </c>
      <c r="AO416">
        <v>533</v>
      </c>
      <c r="AP416">
        <v>37</v>
      </c>
      <c r="AQ416">
        <v>95</v>
      </c>
      <c r="AR416">
        <v>101</v>
      </c>
      <c r="AS416">
        <v>73</v>
      </c>
      <c r="AT416">
        <v>34</v>
      </c>
      <c r="AU416">
        <v>8.9</v>
      </c>
      <c r="AV416">
        <v>5.3</v>
      </c>
      <c r="AW416">
        <v>30163</v>
      </c>
      <c r="AX416">
        <v>22.3</v>
      </c>
      <c r="AY416">
        <v>13.5</v>
      </c>
      <c r="AZ416">
        <v>24.3</v>
      </c>
      <c r="BA416">
        <v>10.7</v>
      </c>
      <c r="BB416">
        <v>7.4</v>
      </c>
      <c r="BC416">
        <v>46.4</v>
      </c>
      <c r="BD416">
        <v>10.9</v>
      </c>
      <c r="BE416">
        <v>2.2000000000000002</v>
      </c>
      <c r="BF416">
        <v>5.6</v>
      </c>
      <c r="BG416">
        <v>6.3</v>
      </c>
      <c r="BH416">
        <v>4.5999999999999996</v>
      </c>
      <c r="BI416">
        <v>0.6</v>
      </c>
    </row>
    <row r="417" spans="1:61" x14ac:dyDescent="0.2">
      <c r="A417">
        <v>3409</v>
      </c>
      <c r="B417">
        <v>6055200602</v>
      </c>
      <c r="C417">
        <v>1.2820567</v>
      </c>
      <c r="D417">
        <v>0.93130000000000002</v>
      </c>
      <c r="E417">
        <v>2.2806999999999999</v>
      </c>
      <c r="F417">
        <v>0.61219999999999997</v>
      </c>
      <c r="G417">
        <v>2.9180999999999999</v>
      </c>
      <c r="H417">
        <v>6.7424999999999997</v>
      </c>
      <c r="I417">
        <v>12.3</v>
      </c>
      <c r="J417">
        <v>10.8</v>
      </c>
      <c r="K417">
        <v>13.8</v>
      </c>
      <c r="L417">
        <v>4248</v>
      </c>
      <c r="M417">
        <v>38.331883070000003</v>
      </c>
      <c r="N417">
        <v>-122.3009773</v>
      </c>
      <c r="O417">
        <v>15.2421156038096</v>
      </c>
      <c r="P417">
        <v>3.5257981000000001E-2</v>
      </c>
      <c r="Q417">
        <v>7.8595845100000004</v>
      </c>
      <c r="R417">
        <v>12.230464830000001</v>
      </c>
      <c r="S417" s="1">
        <v>594.02161660615502</v>
      </c>
      <c r="T417">
        <v>44.657793869999999</v>
      </c>
      <c r="U417">
        <v>769.07650599999999</v>
      </c>
      <c r="V417">
        <v>475.55</v>
      </c>
      <c r="W417">
        <v>0</v>
      </c>
      <c r="X417">
        <v>10.5</v>
      </c>
      <c r="Y417">
        <v>0</v>
      </c>
      <c r="Z417">
        <v>3</v>
      </c>
      <c r="AA417">
        <v>0</v>
      </c>
      <c r="AB417">
        <v>33.7738569633688</v>
      </c>
      <c r="AC417">
        <v>4215</v>
      </c>
      <c r="AD417">
        <v>1919</v>
      </c>
      <c r="AE417">
        <v>1767</v>
      </c>
      <c r="AF417">
        <v>208</v>
      </c>
      <c r="AG417">
        <v>86</v>
      </c>
      <c r="AH417">
        <v>42107</v>
      </c>
      <c r="AI417">
        <v>374</v>
      </c>
      <c r="AJ417">
        <v>1028</v>
      </c>
      <c r="AK417">
        <v>777</v>
      </c>
      <c r="AL417">
        <v>584</v>
      </c>
      <c r="AM417">
        <v>100</v>
      </c>
      <c r="AN417">
        <v>1446</v>
      </c>
      <c r="AO417">
        <v>196</v>
      </c>
      <c r="AP417">
        <v>299</v>
      </c>
      <c r="AQ417">
        <v>9</v>
      </c>
      <c r="AR417">
        <v>51</v>
      </c>
      <c r="AS417">
        <v>135</v>
      </c>
      <c r="AT417">
        <v>43</v>
      </c>
      <c r="AU417">
        <v>5</v>
      </c>
      <c r="AV417">
        <v>4</v>
      </c>
      <c r="AW417">
        <v>42107</v>
      </c>
      <c r="AX417">
        <v>12.3</v>
      </c>
      <c r="AY417">
        <v>24.4</v>
      </c>
      <c r="AZ417">
        <v>18.399999999999999</v>
      </c>
      <c r="BA417">
        <v>13.9</v>
      </c>
      <c r="BB417">
        <v>5.7</v>
      </c>
      <c r="BC417">
        <v>34.299999999999997</v>
      </c>
      <c r="BD417">
        <v>4.8</v>
      </c>
      <c r="BE417">
        <v>15.6</v>
      </c>
      <c r="BF417">
        <v>0.5</v>
      </c>
      <c r="BG417">
        <v>2.9</v>
      </c>
      <c r="BH417">
        <v>7.6</v>
      </c>
      <c r="BI417">
        <v>1</v>
      </c>
    </row>
    <row r="418" spans="1:61" x14ac:dyDescent="0.2">
      <c r="A418">
        <v>3410</v>
      </c>
      <c r="B418">
        <v>6055200703</v>
      </c>
      <c r="C418">
        <v>0.86813989999999996</v>
      </c>
      <c r="D418">
        <v>0.37140000000000001</v>
      </c>
      <c r="E418">
        <v>1.8626</v>
      </c>
      <c r="F418">
        <v>1.2E-2</v>
      </c>
      <c r="G418">
        <v>1.1085</v>
      </c>
      <c r="H418">
        <v>3.3544999999999998</v>
      </c>
      <c r="I418">
        <v>9.9</v>
      </c>
      <c r="J418">
        <v>8.6999999999999993</v>
      </c>
      <c r="K418">
        <v>11.3</v>
      </c>
      <c r="L418">
        <v>2951</v>
      </c>
      <c r="M418">
        <v>38.309755109999998</v>
      </c>
      <c r="N418">
        <v>-122.3294425</v>
      </c>
      <c r="O418">
        <v>5.4973318410181298</v>
      </c>
      <c r="P418">
        <v>3.5257981000000001E-2</v>
      </c>
      <c r="Q418">
        <v>7.8595845100000004</v>
      </c>
      <c r="R418">
        <v>13.215653359999999</v>
      </c>
      <c r="S418" s="1">
        <v>594.02161660615502</v>
      </c>
      <c r="T418">
        <v>2.4686285379999999</v>
      </c>
      <c r="U418">
        <v>830.33649979999996</v>
      </c>
      <c r="V418">
        <v>272.04000000000002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24.147829020521499</v>
      </c>
      <c r="AC418">
        <v>2734</v>
      </c>
      <c r="AD418">
        <v>1177</v>
      </c>
      <c r="AE418">
        <v>1057</v>
      </c>
      <c r="AF418">
        <v>85</v>
      </c>
      <c r="AG418">
        <v>46</v>
      </c>
      <c r="AH418">
        <v>51843</v>
      </c>
      <c r="AI418">
        <v>71</v>
      </c>
      <c r="AJ418">
        <v>704</v>
      </c>
      <c r="AK418">
        <v>504</v>
      </c>
      <c r="AL418">
        <v>320</v>
      </c>
      <c r="AM418">
        <v>8</v>
      </c>
      <c r="AN418">
        <v>296</v>
      </c>
      <c r="AO418">
        <v>0</v>
      </c>
      <c r="AP418">
        <v>0</v>
      </c>
      <c r="AQ418">
        <v>9</v>
      </c>
      <c r="AR418">
        <v>0</v>
      </c>
      <c r="AS418">
        <v>9</v>
      </c>
      <c r="AT418">
        <v>5</v>
      </c>
      <c r="AU418">
        <v>3.1</v>
      </c>
      <c r="AV418">
        <v>3.3</v>
      </c>
      <c r="AW418">
        <v>51843</v>
      </c>
      <c r="AX418">
        <v>3.5</v>
      </c>
      <c r="AY418">
        <v>25.7</v>
      </c>
      <c r="AZ418">
        <v>18.399999999999999</v>
      </c>
      <c r="BA418">
        <v>11.7</v>
      </c>
      <c r="BB418">
        <v>0.8</v>
      </c>
      <c r="BC418">
        <v>10.8</v>
      </c>
      <c r="BD418">
        <v>0</v>
      </c>
      <c r="BE418">
        <v>0</v>
      </c>
      <c r="BF418">
        <v>0.8</v>
      </c>
      <c r="BG418">
        <v>0</v>
      </c>
      <c r="BH418">
        <v>0.9</v>
      </c>
      <c r="BI418">
        <v>0.2</v>
      </c>
    </row>
    <row r="419" spans="1:61" x14ac:dyDescent="0.2">
      <c r="A419">
        <v>3411</v>
      </c>
      <c r="B419">
        <v>6055200704</v>
      </c>
      <c r="C419">
        <v>0.59840519999999997</v>
      </c>
      <c r="D419">
        <v>2.4457</v>
      </c>
      <c r="E419">
        <v>2.6259999999999999</v>
      </c>
      <c r="F419">
        <v>1.0587</v>
      </c>
      <c r="G419">
        <v>3.3260000000000001</v>
      </c>
      <c r="H419">
        <v>9.4563000000000006</v>
      </c>
      <c r="I419">
        <v>14.4</v>
      </c>
      <c r="J419">
        <v>12.8</v>
      </c>
      <c r="K419">
        <v>16.2</v>
      </c>
      <c r="L419">
        <v>2429</v>
      </c>
      <c r="M419">
        <v>38.31514954</v>
      </c>
      <c r="N419">
        <v>-122.31643200000001</v>
      </c>
      <c r="O419">
        <v>18.063448202219099</v>
      </c>
      <c r="P419">
        <v>3.5257981000000001E-2</v>
      </c>
      <c r="Q419">
        <v>7.8595845100000004</v>
      </c>
      <c r="R419">
        <v>13.060112330000001</v>
      </c>
      <c r="S419" s="1">
        <v>594.02161660615502</v>
      </c>
      <c r="T419">
        <v>7.3837498520000002</v>
      </c>
      <c r="U419">
        <v>826.10109439999997</v>
      </c>
      <c r="V419">
        <v>537.79</v>
      </c>
      <c r="W419">
        <v>0</v>
      </c>
      <c r="X419">
        <v>7.5</v>
      </c>
      <c r="Y419">
        <v>0</v>
      </c>
      <c r="Z419">
        <v>0</v>
      </c>
      <c r="AA419">
        <v>0</v>
      </c>
      <c r="AB419">
        <v>30.0252221312541</v>
      </c>
      <c r="AC419">
        <v>5215</v>
      </c>
      <c r="AD419">
        <v>1666</v>
      </c>
      <c r="AE419">
        <v>1643</v>
      </c>
      <c r="AF419">
        <v>626</v>
      </c>
      <c r="AG419">
        <v>355</v>
      </c>
      <c r="AH419">
        <v>27204</v>
      </c>
      <c r="AI419">
        <v>800</v>
      </c>
      <c r="AJ419">
        <v>700</v>
      </c>
      <c r="AK419">
        <v>1227</v>
      </c>
      <c r="AL419">
        <v>742</v>
      </c>
      <c r="AM419">
        <v>202</v>
      </c>
      <c r="AN419">
        <v>2710</v>
      </c>
      <c r="AO419">
        <v>555</v>
      </c>
      <c r="AP419">
        <v>180</v>
      </c>
      <c r="AQ419">
        <v>24</v>
      </c>
      <c r="AR419">
        <v>165</v>
      </c>
      <c r="AS419">
        <v>182</v>
      </c>
      <c r="AT419">
        <v>31</v>
      </c>
      <c r="AU419">
        <v>12.1</v>
      </c>
      <c r="AV419">
        <v>12.1</v>
      </c>
      <c r="AW419">
        <v>27204</v>
      </c>
      <c r="AX419">
        <v>23.1</v>
      </c>
      <c r="AY419">
        <v>13.4</v>
      </c>
      <c r="AZ419">
        <v>23.5</v>
      </c>
      <c r="BA419">
        <v>14.3</v>
      </c>
      <c r="BB419">
        <v>12.3</v>
      </c>
      <c r="BC419">
        <v>52</v>
      </c>
      <c r="BD419">
        <v>11.3</v>
      </c>
      <c r="BE419">
        <v>10.8</v>
      </c>
      <c r="BF419">
        <v>1.4</v>
      </c>
      <c r="BG419">
        <v>10</v>
      </c>
      <c r="BH419">
        <v>11.1</v>
      </c>
      <c r="BI419">
        <v>0.6</v>
      </c>
    </row>
    <row r="420" spans="1:61" x14ac:dyDescent="0.2">
      <c r="A420">
        <v>3412</v>
      </c>
      <c r="B420">
        <v>6055200705</v>
      </c>
      <c r="C420">
        <v>0.49096919999999999</v>
      </c>
      <c r="D420">
        <v>1.494</v>
      </c>
      <c r="E420">
        <v>2.5438999999999998</v>
      </c>
      <c r="F420">
        <v>0.94530000000000003</v>
      </c>
      <c r="G420">
        <v>1.6017999999999999</v>
      </c>
      <c r="H420">
        <v>6.585</v>
      </c>
      <c r="I420">
        <v>14.8</v>
      </c>
      <c r="J420">
        <v>13.1</v>
      </c>
      <c r="K420">
        <v>16.399999999999999</v>
      </c>
      <c r="L420">
        <v>2743</v>
      </c>
      <c r="M420">
        <v>38.305804960000003</v>
      </c>
      <c r="N420">
        <v>-122.3106842</v>
      </c>
      <c r="O420">
        <v>13.084594153122699</v>
      </c>
      <c r="P420">
        <v>3.5257981000000001E-2</v>
      </c>
      <c r="Q420">
        <v>7.8595845100000004</v>
      </c>
      <c r="R420">
        <v>15.98</v>
      </c>
      <c r="S420" s="1">
        <v>594.02161660615502</v>
      </c>
      <c r="T420">
        <v>4.7505896999999998E-2</v>
      </c>
      <c r="U420">
        <v>851.65047140000001</v>
      </c>
      <c r="V420">
        <v>713.46</v>
      </c>
      <c r="W420">
        <v>0</v>
      </c>
      <c r="X420">
        <v>6.5</v>
      </c>
      <c r="Y420">
        <v>0</v>
      </c>
      <c r="Z420">
        <v>3</v>
      </c>
      <c r="AA420">
        <v>0</v>
      </c>
      <c r="AB420">
        <v>31.194438757999201</v>
      </c>
      <c r="AC420">
        <v>2838</v>
      </c>
      <c r="AD420">
        <v>1013</v>
      </c>
      <c r="AE420">
        <v>962</v>
      </c>
      <c r="AF420">
        <v>215</v>
      </c>
      <c r="AG420">
        <v>93</v>
      </c>
      <c r="AH420">
        <v>31123</v>
      </c>
      <c r="AI420">
        <v>328</v>
      </c>
      <c r="AJ420">
        <v>363</v>
      </c>
      <c r="AK420">
        <v>742</v>
      </c>
      <c r="AL420">
        <v>289</v>
      </c>
      <c r="AM420">
        <v>155</v>
      </c>
      <c r="AN420">
        <v>1330</v>
      </c>
      <c r="AO420">
        <v>243</v>
      </c>
      <c r="AP420">
        <v>159</v>
      </c>
      <c r="AQ420">
        <v>0</v>
      </c>
      <c r="AR420">
        <v>105</v>
      </c>
      <c r="AS420">
        <v>24</v>
      </c>
      <c r="AT420">
        <v>0</v>
      </c>
      <c r="AU420">
        <v>7.6</v>
      </c>
      <c r="AV420">
        <v>5.5</v>
      </c>
      <c r="AW420">
        <v>31123</v>
      </c>
      <c r="AX420">
        <v>17.399999999999999</v>
      </c>
      <c r="AY420">
        <v>12.8</v>
      </c>
      <c r="AZ420">
        <v>26.1</v>
      </c>
      <c r="BA420">
        <v>10.199999999999999</v>
      </c>
      <c r="BB420">
        <v>16.100000000000001</v>
      </c>
      <c r="BC420">
        <v>46.9</v>
      </c>
      <c r="BD420">
        <v>9.1999999999999993</v>
      </c>
      <c r="BE420">
        <v>15.7</v>
      </c>
      <c r="BF420">
        <v>0</v>
      </c>
      <c r="BG420">
        <v>10.9</v>
      </c>
      <c r="BH420">
        <v>2.5</v>
      </c>
      <c r="BI420">
        <v>0</v>
      </c>
    </row>
    <row r="421" spans="1:61" x14ac:dyDescent="0.2">
      <c r="A421">
        <v>3413</v>
      </c>
      <c r="B421">
        <v>6055200706</v>
      </c>
      <c r="C421">
        <v>0.71678640000000005</v>
      </c>
      <c r="D421">
        <v>1.0631999999999999</v>
      </c>
      <c r="E421">
        <v>1.7796000000000001</v>
      </c>
      <c r="F421">
        <v>0.39839999999999998</v>
      </c>
      <c r="G421">
        <v>1.1762999999999999</v>
      </c>
      <c r="H421">
        <v>4.4175000000000004</v>
      </c>
      <c r="I421">
        <v>10.7</v>
      </c>
      <c r="J421">
        <v>9.3000000000000007</v>
      </c>
      <c r="K421">
        <v>12.3</v>
      </c>
      <c r="L421">
        <v>3242</v>
      </c>
      <c r="M421">
        <v>38.329801590000002</v>
      </c>
      <c r="N421">
        <v>-122.32808199999999</v>
      </c>
      <c r="O421">
        <v>11.225603343642099</v>
      </c>
      <c r="P421">
        <v>3.5257981000000001E-2</v>
      </c>
      <c r="Q421">
        <v>7.8595845100000004</v>
      </c>
      <c r="R421">
        <v>11.346080049999999</v>
      </c>
      <c r="S421" s="1">
        <v>594.02161660615502</v>
      </c>
      <c r="T421">
        <v>53.047952930000001</v>
      </c>
      <c r="U421">
        <v>777.11544530000003</v>
      </c>
      <c r="V421">
        <v>208.15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25.371305389352599</v>
      </c>
      <c r="AC421">
        <v>3334</v>
      </c>
      <c r="AD421">
        <v>1163</v>
      </c>
      <c r="AE421">
        <v>1137</v>
      </c>
      <c r="AF421">
        <v>342</v>
      </c>
      <c r="AG421">
        <v>81</v>
      </c>
      <c r="AH421">
        <v>43939</v>
      </c>
      <c r="AI421">
        <v>214</v>
      </c>
      <c r="AJ421">
        <v>555</v>
      </c>
      <c r="AK421">
        <v>643</v>
      </c>
      <c r="AL421">
        <v>376</v>
      </c>
      <c r="AM421">
        <v>37</v>
      </c>
      <c r="AN421">
        <v>1213</v>
      </c>
      <c r="AO421">
        <v>53</v>
      </c>
      <c r="AP421">
        <v>0</v>
      </c>
      <c r="AQ421">
        <v>0</v>
      </c>
      <c r="AR421">
        <v>22</v>
      </c>
      <c r="AS421">
        <v>26</v>
      </c>
      <c r="AT421">
        <v>34</v>
      </c>
      <c r="AU421">
        <v>10.3</v>
      </c>
      <c r="AV421">
        <v>4.0999999999999996</v>
      </c>
      <c r="AW421">
        <v>43939</v>
      </c>
      <c r="AX421">
        <v>8.8000000000000007</v>
      </c>
      <c r="AY421">
        <v>16.600000000000001</v>
      </c>
      <c r="AZ421">
        <v>19.3</v>
      </c>
      <c r="BA421">
        <v>11.3</v>
      </c>
      <c r="BB421">
        <v>3.3</v>
      </c>
      <c r="BC421">
        <v>36.4</v>
      </c>
      <c r="BD421">
        <v>1.7</v>
      </c>
      <c r="BE421">
        <v>0</v>
      </c>
      <c r="BF421">
        <v>0</v>
      </c>
      <c r="BG421">
        <v>1.9</v>
      </c>
      <c r="BH421">
        <v>2.2999999999999998</v>
      </c>
      <c r="BI421">
        <v>1</v>
      </c>
    </row>
    <row r="422" spans="1:61" x14ac:dyDescent="0.2">
      <c r="A422">
        <v>3414</v>
      </c>
      <c r="B422">
        <v>6055200707</v>
      </c>
      <c r="C422">
        <v>0.57534799999999997</v>
      </c>
      <c r="D422">
        <v>0.77900000000000003</v>
      </c>
      <c r="E422">
        <v>2.4009999999999998</v>
      </c>
      <c r="F422">
        <v>0.4723</v>
      </c>
      <c r="G422">
        <v>3.3170000000000002</v>
      </c>
      <c r="H422">
        <v>6.9692999999999996</v>
      </c>
      <c r="I422">
        <v>10.7</v>
      </c>
      <c r="J422">
        <v>9.5</v>
      </c>
      <c r="K422">
        <v>12</v>
      </c>
      <c r="L422">
        <v>3152</v>
      </c>
      <c r="M422">
        <v>38.323447620000003</v>
      </c>
      <c r="N422">
        <v>-122.3205426</v>
      </c>
      <c r="O422">
        <v>13.464504030546101</v>
      </c>
      <c r="P422">
        <v>3.5257981000000001E-2</v>
      </c>
      <c r="Q422">
        <v>7.8595845100000004</v>
      </c>
      <c r="R422">
        <v>12.3</v>
      </c>
      <c r="S422" s="1">
        <v>594.02161660615502</v>
      </c>
      <c r="T422">
        <v>26.82191036</v>
      </c>
      <c r="U422">
        <v>802.37687670000003</v>
      </c>
      <c r="V422">
        <v>459.72</v>
      </c>
      <c r="W422">
        <v>0</v>
      </c>
      <c r="X422">
        <v>7.5</v>
      </c>
      <c r="Y422">
        <v>0</v>
      </c>
      <c r="Z422">
        <v>0</v>
      </c>
      <c r="AA422">
        <v>0</v>
      </c>
      <c r="AB422">
        <v>29.969765919521901</v>
      </c>
      <c r="AC422">
        <v>3071</v>
      </c>
      <c r="AD422">
        <v>1390</v>
      </c>
      <c r="AE422">
        <v>1287</v>
      </c>
      <c r="AF422">
        <v>130</v>
      </c>
      <c r="AG422">
        <v>74</v>
      </c>
      <c r="AH422">
        <v>41677</v>
      </c>
      <c r="AI422">
        <v>150</v>
      </c>
      <c r="AJ422">
        <v>728</v>
      </c>
      <c r="AK422">
        <v>638</v>
      </c>
      <c r="AL422">
        <v>386</v>
      </c>
      <c r="AM422">
        <v>86</v>
      </c>
      <c r="AN422">
        <v>939</v>
      </c>
      <c r="AO422">
        <v>95</v>
      </c>
      <c r="AP422">
        <v>469</v>
      </c>
      <c r="AQ422">
        <v>8</v>
      </c>
      <c r="AR422">
        <v>46</v>
      </c>
      <c r="AS422">
        <v>143</v>
      </c>
      <c r="AT422">
        <v>30</v>
      </c>
      <c r="AU422">
        <v>4.3</v>
      </c>
      <c r="AV422">
        <v>4.9000000000000004</v>
      </c>
      <c r="AW422">
        <v>41677</v>
      </c>
      <c r="AX422">
        <v>6.5</v>
      </c>
      <c r="AY422">
        <v>23.7</v>
      </c>
      <c r="AZ422">
        <v>20.8</v>
      </c>
      <c r="BA422">
        <v>12.7</v>
      </c>
      <c r="BB422">
        <v>6.7</v>
      </c>
      <c r="BC422">
        <v>30.6</v>
      </c>
      <c r="BD422">
        <v>3.4</v>
      </c>
      <c r="BE422">
        <v>33.700000000000003</v>
      </c>
      <c r="BF422">
        <v>0.6</v>
      </c>
      <c r="BG422">
        <v>3.6</v>
      </c>
      <c r="BH422">
        <v>11.1</v>
      </c>
      <c r="BI422">
        <v>1</v>
      </c>
    </row>
    <row r="423" spans="1:61" x14ac:dyDescent="0.2">
      <c r="A423">
        <v>3415</v>
      </c>
      <c r="B423">
        <v>6055200802</v>
      </c>
      <c r="C423">
        <v>5.3657927000000001</v>
      </c>
      <c r="D423">
        <v>1.0712999999999999</v>
      </c>
      <c r="E423">
        <v>2.3740999999999999</v>
      </c>
      <c r="F423">
        <v>0.42449999999999999</v>
      </c>
      <c r="G423">
        <v>3.0911</v>
      </c>
      <c r="H423">
        <v>6.9608999999999996</v>
      </c>
      <c r="I423">
        <v>10.5</v>
      </c>
      <c r="J423">
        <v>9.6</v>
      </c>
      <c r="K423">
        <v>11.4</v>
      </c>
      <c r="L423">
        <v>5358</v>
      </c>
      <c r="M423">
        <v>38.257587749999999</v>
      </c>
      <c r="N423">
        <v>-122.298953</v>
      </c>
      <c r="O423">
        <v>19.754132608070101</v>
      </c>
      <c r="P423">
        <v>3.5257981000000001E-2</v>
      </c>
      <c r="Q423">
        <v>7.8595845100000004</v>
      </c>
      <c r="R423">
        <v>12.271860220000001</v>
      </c>
      <c r="S423" s="1">
        <v>602.72170936827104</v>
      </c>
      <c r="T423">
        <v>112.12960699999999</v>
      </c>
      <c r="U423">
        <v>991.81357170000001</v>
      </c>
      <c r="V423">
        <v>567.92999999999995</v>
      </c>
      <c r="W423">
        <v>0.9</v>
      </c>
      <c r="X423">
        <v>19.95</v>
      </c>
      <c r="Y423">
        <v>0.02</v>
      </c>
      <c r="Z423">
        <v>3</v>
      </c>
      <c r="AA423">
        <v>1.5</v>
      </c>
      <c r="AB423">
        <v>41.119776086638701</v>
      </c>
      <c r="AC423">
        <v>5421</v>
      </c>
      <c r="AD423">
        <v>2415</v>
      </c>
      <c r="AE423">
        <v>2199</v>
      </c>
      <c r="AF423">
        <v>255</v>
      </c>
      <c r="AG423">
        <v>222</v>
      </c>
      <c r="AH423">
        <v>40156</v>
      </c>
      <c r="AI423">
        <v>227</v>
      </c>
      <c r="AJ423">
        <v>993</v>
      </c>
      <c r="AK423">
        <v>1351</v>
      </c>
      <c r="AL423">
        <v>366</v>
      </c>
      <c r="AM423">
        <v>342</v>
      </c>
      <c r="AN423">
        <v>1783</v>
      </c>
      <c r="AO423">
        <v>119</v>
      </c>
      <c r="AP423">
        <v>626</v>
      </c>
      <c r="AQ423">
        <v>72</v>
      </c>
      <c r="AR423">
        <v>36</v>
      </c>
      <c r="AS423">
        <v>104</v>
      </c>
      <c r="AT423">
        <v>138</v>
      </c>
      <c r="AU423">
        <v>4.8</v>
      </c>
      <c r="AV423">
        <v>7.4</v>
      </c>
      <c r="AW423">
        <v>40156</v>
      </c>
      <c r="AX423">
        <v>6.2</v>
      </c>
      <c r="AY423">
        <v>18.3</v>
      </c>
      <c r="AZ423">
        <v>24.9</v>
      </c>
      <c r="BA423">
        <v>6.8</v>
      </c>
      <c r="BB423">
        <v>15.6</v>
      </c>
      <c r="BC423">
        <v>32.9</v>
      </c>
      <c r="BD423">
        <v>2.2999999999999998</v>
      </c>
      <c r="BE423">
        <v>25.9</v>
      </c>
      <c r="BF423">
        <v>3</v>
      </c>
      <c r="BG423">
        <v>1.6</v>
      </c>
      <c r="BH423">
        <v>4.7</v>
      </c>
      <c r="BI423">
        <v>2.5</v>
      </c>
    </row>
    <row r="424" spans="1:61" x14ac:dyDescent="0.2">
      <c r="A424">
        <v>3416</v>
      </c>
      <c r="B424">
        <v>6055200803</v>
      </c>
      <c r="C424">
        <v>1.9701553000000001</v>
      </c>
      <c r="D424">
        <v>1.4781</v>
      </c>
      <c r="E424">
        <v>2.4062999999999999</v>
      </c>
      <c r="F424">
        <v>0.68179999999999996</v>
      </c>
      <c r="G424">
        <v>1.8245</v>
      </c>
      <c r="H424">
        <v>6.3906000000000001</v>
      </c>
      <c r="I424">
        <v>12.3</v>
      </c>
      <c r="J424">
        <v>10.6</v>
      </c>
      <c r="K424">
        <v>14.2</v>
      </c>
      <c r="L424">
        <v>2014</v>
      </c>
      <c r="M424">
        <v>38.298326580000001</v>
      </c>
      <c r="N424">
        <v>-122.3262008</v>
      </c>
      <c r="O424">
        <v>14.9070912144168</v>
      </c>
      <c r="P424">
        <v>3.5257981000000001E-2</v>
      </c>
      <c r="Q424">
        <v>7.8595845100000004</v>
      </c>
      <c r="R424">
        <v>13.910314100000001</v>
      </c>
      <c r="S424" s="1">
        <v>594.02161660615502</v>
      </c>
      <c r="T424">
        <v>72.788587840000005</v>
      </c>
      <c r="U424">
        <v>861.00252750000004</v>
      </c>
      <c r="V424">
        <v>240.27</v>
      </c>
      <c r="W424">
        <v>0</v>
      </c>
      <c r="X424">
        <v>6.5</v>
      </c>
      <c r="Y424">
        <v>0</v>
      </c>
      <c r="Z424">
        <v>0</v>
      </c>
      <c r="AA424">
        <v>0</v>
      </c>
      <c r="AB424">
        <v>29.3089239676952</v>
      </c>
      <c r="AC424">
        <v>2092</v>
      </c>
      <c r="AD424">
        <v>870</v>
      </c>
      <c r="AE424">
        <v>849</v>
      </c>
      <c r="AF424">
        <v>205</v>
      </c>
      <c r="AG424">
        <v>82</v>
      </c>
      <c r="AH424">
        <v>46190</v>
      </c>
      <c r="AI424">
        <v>177</v>
      </c>
      <c r="AJ424">
        <v>423</v>
      </c>
      <c r="AK424">
        <v>429</v>
      </c>
      <c r="AL424">
        <v>231</v>
      </c>
      <c r="AM424">
        <v>88</v>
      </c>
      <c r="AN424">
        <v>537</v>
      </c>
      <c r="AO424">
        <v>164</v>
      </c>
      <c r="AP424">
        <v>57</v>
      </c>
      <c r="AQ424">
        <v>0</v>
      </c>
      <c r="AR424">
        <v>16</v>
      </c>
      <c r="AS424">
        <v>48</v>
      </c>
      <c r="AT424">
        <v>12</v>
      </c>
      <c r="AU424">
        <v>9.8000000000000007</v>
      </c>
      <c r="AV424">
        <v>8</v>
      </c>
      <c r="AW424">
        <v>46190</v>
      </c>
      <c r="AX424">
        <v>11.5</v>
      </c>
      <c r="AY424">
        <v>20.2</v>
      </c>
      <c r="AZ424">
        <v>20.5</v>
      </c>
      <c r="BA424">
        <v>11</v>
      </c>
      <c r="BB424">
        <v>10.4</v>
      </c>
      <c r="BC424">
        <v>25.7</v>
      </c>
      <c r="BD424">
        <v>8.3000000000000007</v>
      </c>
      <c r="BE424">
        <v>6.6</v>
      </c>
      <c r="BF424">
        <v>0</v>
      </c>
      <c r="BG424">
        <v>1.9</v>
      </c>
      <c r="BH424">
        <v>5.7</v>
      </c>
      <c r="BI424">
        <v>0.6</v>
      </c>
    </row>
    <row r="425" spans="1:61" x14ac:dyDescent="0.2">
      <c r="A425">
        <v>3417</v>
      </c>
      <c r="B425">
        <v>6055200804</v>
      </c>
      <c r="C425">
        <v>0.47414099999999998</v>
      </c>
      <c r="D425">
        <v>2.4491000000000001</v>
      </c>
      <c r="E425">
        <v>1.8762000000000001</v>
      </c>
      <c r="F425">
        <v>1.5250999999999999</v>
      </c>
      <c r="G425">
        <v>2.4321999999999999</v>
      </c>
      <c r="H425">
        <v>8.2825000000000006</v>
      </c>
      <c r="I425">
        <v>13.9</v>
      </c>
      <c r="J425">
        <v>12.5</v>
      </c>
      <c r="K425">
        <v>15.2</v>
      </c>
      <c r="L425">
        <v>5566</v>
      </c>
      <c r="M425">
        <v>38.294654029999997</v>
      </c>
      <c r="N425">
        <v>-122.307434</v>
      </c>
      <c r="O425">
        <v>26.0399405952022</v>
      </c>
      <c r="P425">
        <v>3.5257981000000001E-2</v>
      </c>
      <c r="Q425">
        <v>7.8595845100000004</v>
      </c>
      <c r="R425">
        <v>15.98</v>
      </c>
      <c r="S425" s="1">
        <v>594.02161660615502</v>
      </c>
      <c r="T425">
        <v>0.37034817199999998</v>
      </c>
      <c r="U425">
        <v>881.45959970000001</v>
      </c>
      <c r="V425">
        <v>656.12</v>
      </c>
      <c r="W425">
        <v>0</v>
      </c>
      <c r="X425">
        <v>19</v>
      </c>
      <c r="Y425">
        <v>0</v>
      </c>
      <c r="Z425">
        <v>3</v>
      </c>
      <c r="AA425">
        <v>0</v>
      </c>
      <c r="AB425">
        <v>34.347124336134598</v>
      </c>
      <c r="AC425">
        <v>6004</v>
      </c>
      <c r="AD425">
        <v>1754</v>
      </c>
      <c r="AE425">
        <v>1703</v>
      </c>
      <c r="AF425">
        <v>701</v>
      </c>
      <c r="AG425">
        <v>231</v>
      </c>
      <c r="AH425">
        <v>19862</v>
      </c>
      <c r="AI425">
        <v>1573</v>
      </c>
      <c r="AJ425">
        <v>359</v>
      </c>
      <c r="AK425">
        <v>1788</v>
      </c>
      <c r="AL425">
        <v>445</v>
      </c>
      <c r="AM425">
        <v>230</v>
      </c>
      <c r="AN425">
        <v>4541</v>
      </c>
      <c r="AO425">
        <v>1309</v>
      </c>
      <c r="AP425">
        <v>225</v>
      </c>
      <c r="AQ425">
        <v>0</v>
      </c>
      <c r="AR425">
        <v>357</v>
      </c>
      <c r="AS425">
        <v>93</v>
      </c>
      <c r="AT425">
        <v>13</v>
      </c>
      <c r="AU425">
        <v>11.7</v>
      </c>
      <c r="AV425">
        <v>7</v>
      </c>
      <c r="AW425">
        <v>19862</v>
      </c>
      <c r="AX425">
        <v>43.3</v>
      </c>
      <c r="AY425">
        <v>6</v>
      </c>
      <c r="AZ425">
        <v>29.8</v>
      </c>
      <c r="BA425">
        <v>7.4</v>
      </c>
      <c r="BB425">
        <v>13.5</v>
      </c>
      <c r="BC425">
        <v>75.599999999999994</v>
      </c>
      <c r="BD425">
        <v>23.2</v>
      </c>
      <c r="BE425">
        <v>12.8</v>
      </c>
      <c r="BF425">
        <v>0</v>
      </c>
      <c r="BG425">
        <v>21</v>
      </c>
      <c r="BH425">
        <v>5.5</v>
      </c>
      <c r="BI425">
        <v>0.2</v>
      </c>
    </row>
    <row r="426" spans="1:61" x14ac:dyDescent="0.2">
      <c r="A426">
        <v>7615</v>
      </c>
      <c r="B426">
        <v>6055200900</v>
      </c>
      <c r="C426">
        <v>1.8765213999999999</v>
      </c>
      <c r="D426">
        <v>3.1455000000000002</v>
      </c>
      <c r="E426">
        <v>1.7714000000000001</v>
      </c>
      <c r="F426">
        <v>0.43209999999999998</v>
      </c>
      <c r="G426">
        <v>2.7778</v>
      </c>
      <c r="H426">
        <v>8.1267999999999994</v>
      </c>
      <c r="I426">
        <v>0</v>
      </c>
      <c r="J426">
        <v>0</v>
      </c>
      <c r="K426">
        <v>0</v>
      </c>
      <c r="L426">
        <v>3</v>
      </c>
      <c r="M426">
        <v>38.269067440000001</v>
      </c>
      <c r="N426">
        <v>-122.27860920000001</v>
      </c>
      <c r="O426" t="s">
        <v>61</v>
      </c>
      <c r="P426">
        <v>3.5257981000000001E-2</v>
      </c>
      <c r="Q426">
        <v>7.8595845100000004</v>
      </c>
      <c r="R426">
        <v>8.4238863469999998</v>
      </c>
      <c r="S426" s="1">
        <v>594.02161660615502</v>
      </c>
      <c r="T426">
        <v>30.860852940000001</v>
      </c>
      <c r="U426">
        <v>966.29375679999998</v>
      </c>
      <c r="V426">
        <v>530.41</v>
      </c>
      <c r="W426">
        <v>1</v>
      </c>
      <c r="X426">
        <v>19</v>
      </c>
      <c r="Y426">
        <v>0.125</v>
      </c>
      <c r="Z426">
        <v>3</v>
      </c>
      <c r="AA426">
        <v>4</v>
      </c>
      <c r="AB426">
        <v>43.517516295435598</v>
      </c>
      <c r="AC426">
        <v>767</v>
      </c>
      <c r="AD426">
        <v>52</v>
      </c>
      <c r="AE426">
        <v>45</v>
      </c>
      <c r="AF426">
        <v>86</v>
      </c>
      <c r="AG426">
        <v>6</v>
      </c>
      <c r="AH426">
        <v>8651</v>
      </c>
      <c r="AI426">
        <v>218</v>
      </c>
      <c r="AJ426">
        <v>134</v>
      </c>
      <c r="AK426">
        <v>4</v>
      </c>
      <c r="AL426">
        <v>53</v>
      </c>
      <c r="AM426">
        <v>0</v>
      </c>
      <c r="AN426">
        <v>359</v>
      </c>
      <c r="AO426">
        <v>6</v>
      </c>
      <c r="AP426">
        <v>13</v>
      </c>
      <c r="AQ426">
        <v>0</v>
      </c>
      <c r="AR426">
        <v>0</v>
      </c>
      <c r="AS426">
        <v>33</v>
      </c>
      <c r="AT426">
        <v>713</v>
      </c>
      <c r="AU426">
        <v>50.6</v>
      </c>
      <c r="AV426">
        <v>7</v>
      </c>
      <c r="AW426">
        <v>8651</v>
      </c>
      <c r="AX426">
        <v>31</v>
      </c>
      <c r="AY426">
        <v>17.5</v>
      </c>
      <c r="AZ426">
        <v>0.5</v>
      </c>
      <c r="BA426">
        <v>31.2</v>
      </c>
      <c r="BB426">
        <v>0</v>
      </c>
      <c r="BC426">
        <v>46.8</v>
      </c>
      <c r="BD426">
        <v>0.8</v>
      </c>
      <c r="BE426">
        <v>25</v>
      </c>
      <c r="BF426">
        <v>0</v>
      </c>
      <c r="BG426">
        <v>0</v>
      </c>
      <c r="BH426">
        <v>73.3</v>
      </c>
      <c r="BI426">
        <v>93</v>
      </c>
    </row>
    <row r="427" spans="1:61" x14ac:dyDescent="0.2">
      <c r="A427">
        <v>3423</v>
      </c>
      <c r="B427">
        <v>6055201101</v>
      </c>
      <c r="C427">
        <v>0.69638630000000001</v>
      </c>
      <c r="D427">
        <v>0.33479999999999999</v>
      </c>
      <c r="E427">
        <v>1.4207000000000001</v>
      </c>
      <c r="F427">
        <v>0.1608</v>
      </c>
      <c r="G427">
        <v>0.54459999999999997</v>
      </c>
      <c r="H427">
        <v>2.4609000000000001</v>
      </c>
      <c r="I427">
        <v>10.199999999999999</v>
      </c>
      <c r="J427">
        <v>8.8000000000000007</v>
      </c>
      <c r="K427">
        <v>11.8</v>
      </c>
      <c r="L427">
        <v>1970</v>
      </c>
      <c r="M427">
        <v>38.306738080000002</v>
      </c>
      <c r="N427">
        <v>-122.3456558</v>
      </c>
      <c r="O427">
        <v>5.9328748869584498</v>
      </c>
      <c r="P427">
        <v>3.5257981000000001E-2</v>
      </c>
      <c r="Q427">
        <v>7.8595845100000004</v>
      </c>
      <c r="R427">
        <v>3.4144050909999999</v>
      </c>
      <c r="S427" s="1">
        <v>594.02161660615502</v>
      </c>
      <c r="T427">
        <v>8.3658127340000004</v>
      </c>
      <c r="U427">
        <v>816.93718369999999</v>
      </c>
      <c r="V427">
        <v>150.61000000000001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21.6071811612312</v>
      </c>
      <c r="AC427">
        <v>2226</v>
      </c>
      <c r="AD427">
        <v>794</v>
      </c>
      <c r="AE427">
        <v>794</v>
      </c>
      <c r="AF427">
        <v>5</v>
      </c>
      <c r="AG427">
        <v>25</v>
      </c>
      <c r="AH427">
        <v>58879</v>
      </c>
      <c r="AI427">
        <v>87</v>
      </c>
      <c r="AJ427">
        <v>441</v>
      </c>
      <c r="AK427">
        <v>453</v>
      </c>
      <c r="AL427">
        <v>172</v>
      </c>
      <c r="AM427">
        <v>0</v>
      </c>
      <c r="AN427">
        <v>448</v>
      </c>
      <c r="AO427">
        <v>19</v>
      </c>
      <c r="AP427">
        <v>0</v>
      </c>
      <c r="AQ427">
        <v>0</v>
      </c>
      <c r="AR427">
        <v>0</v>
      </c>
      <c r="AS427">
        <v>10</v>
      </c>
      <c r="AT427">
        <v>5</v>
      </c>
      <c r="AU427">
        <v>0.2</v>
      </c>
      <c r="AV427">
        <v>2</v>
      </c>
      <c r="AW427">
        <v>58879</v>
      </c>
      <c r="AX427">
        <v>5.6</v>
      </c>
      <c r="AY427">
        <v>19.8</v>
      </c>
      <c r="AZ427">
        <v>20.399999999999999</v>
      </c>
      <c r="BA427">
        <v>7.7</v>
      </c>
      <c r="BB427">
        <v>0</v>
      </c>
      <c r="BC427">
        <v>20.100000000000001</v>
      </c>
      <c r="BD427">
        <v>0.9</v>
      </c>
      <c r="BE427">
        <v>0</v>
      </c>
      <c r="BF427">
        <v>0</v>
      </c>
      <c r="BG427">
        <v>0</v>
      </c>
      <c r="BH427">
        <v>1.3</v>
      </c>
      <c r="BI427">
        <v>0.2</v>
      </c>
    </row>
    <row r="428" spans="1:61" x14ac:dyDescent="0.2">
      <c r="A428">
        <v>7616</v>
      </c>
      <c r="B428">
        <v>6055201102</v>
      </c>
      <c r="C428">
        <v>57.508842700000002</v>
      </c>
      <c r="D428">
        <v>0.66500000000000004</v>
      </c>
      <c r="E428">
        <v>1.8422000000000001</v>
      </c>
      <c r="F428">
        <v>0.15359999999999999</v>
      </c>
      <c r="G428">
        <v>1.9268000000000001</v>
      </c>
      <c r="H428">
        <v>4.5876000000000001</v>
      </c>
      <c r="I428">
        <v>0</v>
      </c>
      <c r="J428">
        <v>0</v>
      </c>
      <c r="K428">
        <v>0</v>
      </c>
      <c r="L428">
        <v>46</v>
      </c>
      <c r="M428">
        <v>38.313928670000003</v>
      </c>
      <c r="N428">
        <v>-122.3442938</v>
      </c>
      <c r="O428">
        <v>4.6979639277966596</v>
      </c>
      <c r="P428">
        <v>3.5257981000000001E-2</v>
      </c>
      <c r="Q428">
        <v>7.8595845100000004</v>
      </c>
      <c r="R428">
        <v>3.8023497750000002</v>
      </c>
      <c r="S428" s="1">
        <v>626.37871261983298</v>
      </c>
      <c r="T428">
        <v>66.301619369999997</v>
      </c>
      <c r="U428">
        <v>776.03878299999997</v>
      </c>
      <c r="V428">
        <v>346.09</v>
      </c>
      <c r="W428">
        <v>0</v>
      </c>
      <c r="X428">
        <v>13</v>
      </c>
      <c r="Y428">
        <v>0</v>
      </c>
      <c r="Z428">
        <v>4</v>
      </c>
      <c r="AA428">
        <v>2</v>
      </c>
      <c r="AB428">
        <v>35.440688111325599</v>
      </c>
      <c r="AC428">
        <v>1849</v>
      </c>
      <c r="AD428">
        <v>989</v>
      </c>
      <c r="AE428">
        <v>756</v>
      </c>
      <c r="AF428">
        <v>81</v>
      </c>
      <c r="AG428">
        <v>58</v>
      </c>
      <c r="AH428">
        <v>67613</v>
      </c>
      <c r="AI428">
        <v>88</v>
      </c>
      <c r="AJ428">
        <v>549</v>
      </c>
      <c r="AK428">
        <v>211</v>
      </c>
      <c r="AL428">
        <v>248</v>
      </c>
      <c r="AM428">
        <v>7</v>
      </c>
      <c r="AN428">
        <v>215</v>
      </c>
      <c r="AO428">
        <v>26</v>
      </c>
      <c r="AP428">
        <v>0</v>
      </c>
      <c r="AQ428">
        <v>58</v>
      </c>
      <c r="AR428">
        <v>0</v>
      </c>
      <c r="AS428">
        <v>15</v>
      </c>
      <c r="AT428">
        <v>74</v>
      </c>
      <c r="AU428">
        <v>4.4000000000000004</v>
      </c>
      <c r="AV428">
        <v>5.8</v>
      </c>
      <c r="AW428">
        <v>67613</v>
      </c>
      <c r="AX428">
        <v>5.9</v>
      </c>
      <c r="AY428">
        <v>29.7</v>
      </c>
      <c r="AZ428">
        <v>11.4</v>
      </c>
      <c r="BA428">
        <v>13.4</v>
      </c>
      <c r="BB428">
        <v>0.9</v>
      </c>
      <c r="BC428">
        <v>11.6</v>
      </c>
      <c r="BD428">
        <v>1.4</v>
      </c>
      <c r="BE428">
        <v>0</v>
      </c>
      <c r="BF428">
        <v>5.9</v>
      </c>
      <c r="BG428">
        <v>0</v>
      </c>
      <c r="BH428">
        <v>2</v>
      </c>
      <c r="BI428">
        <v>4</v>
      </c>
    </row>
    <row r="429" spans="1:61" x14ac:dyDescent="0.2">
      <c r="A429">
        <v>3424</v>
      </c>
      <c r="B429">
        <v>6055201200</v>
      </c>
      <c r="C429">
        <v>22.977140800000001</v>
      </c>
      <c r="D429">
        <v>1.4433</v>
      </c>
      <c r="E429">
        <v>2.0880999999999998</v>
      </c>
      <c r="F429">
        <v>0.93859999999999999</v>
      </c>
      <c r="G429">
        <v>2.5596999999999999</v>
      </c>
      <c r="H429">
        <v>7.0296000000000003</v>
      </c>
      <c r="I429">
        <v>13.7</v>
      </c>
      <c r="J429">
        <v>11.9</v>
      </c>
      <c r="K429">
        <v>15.5</v>
      </c>
      <c r="L429">
        <v>3721</v>
      </c>
      <c r="M429">
        <v>38.342938099999998</v>
      </c>
      <c r="N429">
        <v>-122.3240244</v>
      </c>
      <c r="O429">
        <v>18.0846963133157</v>
      </c>
      <c r="P429">
        <v>3.5257981000000001E-2</v>
      </c>
      <c r="Q429">
        <v>8.2787641399999998</v>
      </c>
      <c r="R429">
        <v>5.5369467749999997</v>
      </c>
      <c r="S429" s="1">
        <v>636.36741911047</v>
      </c>
      <c r="T429">
        <v>174.4084182</v>
      </c>
      <c r="U429">
        <v>552.82282999999995</v>
      </c>
      <c r="V429">
        <v>490.07</v>
      </c>
      <c r="W429">
        <v>0</v>
      </c>
      <c r="X429">
        <v>5</v>
      </c>
      <c r="Y429">
        <v>0</v>
      </c>
      <c r="Z429">
        <v>3</v>
      </c>
      <c r="AA429">
        <v>4</v>
      </c>
      <c r="AB429">
        <v>36.624110411893902</v>
      </c>
      <c r="AC429">
        <v>4834</v>
      </c>
      <c r="AD429">
        <v>2119</v>
      </c>
      <c r="AE429">
        <v>1968</v>
      </c>
      <c r="AF429">
        <v>546</v>
      </c>
      <c r="AG429">
        <v>117</v>
      </c>
      <c r="AH429">
        <v>39905</v>
      </c>
      <c r="AI429">
        <v>667</v>
      </c>
      <c r="AJ429">
        <v>1292</v>
      </c>
      <c r="AK429">
        <v>868</v>
      </c>
      <c r="AL429">
        <v>667</v>
      </c>
      <c r="AM429">
        <v>55</v>
      </c>
      <c r="AN429">
        <v>1971</v>
      </c>
      <c r="AO429">
        <v>525</v>
      </c>
      <c r="AP429">
        <v>14</v>
      </c>
      <c r="AQ429">
        <v>800</v>
      </c>
      <c r="AR429">
        <v>77</v>
      </c>
      <c r="AS429">
        <v>94</v>
      </c>
      <c r="AT429">
        <v>16</v>
      </c>
      <c r="AU429">
        <v>11.3</v>
      </c>
      <c r="AV429">
        <v>4.8</v>
      </c>
      <c r="AW429">
        <v>39905</v>
      </c>
      <c r="AX429">
        <v>17.899999999999999</v>
      </c>
      <c r="AY429">
        <v>26.7</v>
      </c>
      <c r="AZ429">
        <v>18</v>
      </c>
      <c r="BA429">
        <v>13.8</v>
      </c>
      <c r="BB429">
        <v>2.8</v>
      </c>
      <c r="BC429">
        <v>40.799999999999997</v>
      </c>
      <c r="BD429">
        <v>11.2</v>
      </c>
      <c r="BE429">
        <v>0.7</v>
      </c>
      <c r="BF429">
        <v>37.799999999999997</v>
      </c>
      <c r="BG429">
        <v>3.9</v>
      </c>
      <c r="BH429">
        <v>4.8</v>
      </c>
      <c r="BI429">
        <v>0.3</v>
      </c>
    </row>
    <row r="430" spans="1:61" x14ac:dyDescent="0.2">
      <c r="A430">
        <v>5682</v>
      </c>
      <c r="B430">
        <v>6075010100</v>
      </c>
      <c r="C430">
        <v>0.29980430000000002</v>
      </c>
      <c r="D430">
        <v>1.5061</v>
      </c>
      <c r="E430">
        <v>1.8803000000000001</v>
      </c>
      <c r="F430">
        <v>1.296</v>
      </c>
      <c r="G430">
        <v>2.5242</v>
      </c>
      <c r="H430">
        <v>7.2065999999999999</v>
      </c>
      <c r="I430">
        <v>9.1</v>
      </c>
      <c r="J430">
        <v>8.1</v>
      </c>
      <c r="K430">
        <v>10.1</v>
      </c>
      <c r="L430">
        <v>3739</v>
      </c>
      <c r="M430">
        <v>37.80848099</v>
      </c>
      <c r="N430">
        <v>-122.410899</v>
      </c>
      <c r="O430">
        <v>18.570255613989399</v>
      </c>
      <c r="P430">
        <v>2.9592332999999998E-2</v>
      </c>
      <c r="Q430">
        <v>8.6979437700000002</v>
      </c>
      <c r="R430">
        <v>117.7950405</v>
      </c>
      <c r="S430" s="1">
        <v>315.83826844632102</v>
      </c>
      <c r="T430">
        <v>0</v>
      </c>
      <c r="U430">
        <v>268.98258290000001</v>
      </c>
      <c r="V430">
        <v>711.54</v>
      </c>
      <c r="W430">
        <v>12.2</v>
      </c>
      <c r="X430">
        <v>13.6</v>
      </c>
      <c r="Y430">
        <v>0.27500000000000002</v>
      </c>
      <c r="Z430">
        <v>11</v>
      </c>
      <c r="AA430">
        <v>0</v>
      </c>
      <c r="AB430">
        <v>44.096643639704702</v>
      </c>
      <c r="AC430">
        <v>4000</v>
      </c>
      <c r="AD430">
        <v>2307</v>
      </c>
      <c r="AE430">
        <v>2059</v>
      </c>
      <c r="AF430">
        <v>711</v>
      </c>
      <c r="AG430">
        <v>121</v>
      </c>
      <c r="AH430">
        <v>50708</v>
      </c>
      <c r="AI430">
        <v>471</v>
      </c>
      <c r="AJ430">
        <v>809</v>
      </c>
      <c r="AK430">
        <v>310</v>
      </c>
      <c r="AL430">
        <v>695</v>
      </c>
      <c r="AM430">
        <v>38</v>
      </c>
      <c r="AN430">
        <v>2149</v>
      </c>
      <c r="AO430">
        <v>882</v>
      </c>
      <c r="AP430">
        <v>1881</v>
      </c>
      <c r="AQ430">
        <v>0</v>
      </c>
      <c r="AR430">
        <v>140</v>
      </c>
      <c r="AS430">
        <v>952</v>
      </c>
      <c r="AT430">
        <v>0</v>
      </c>
      <c r="AU430">
        <v>17.899999999999999</v>
      </c>
      <c r="AV430">
        <v>5.3</v>
      </c>
      <c r="AW430">
        <v>50708</v>
      </c>
      <c r="AX430">
        <v>14.3</v>
      </c>
      <c r="AY430">
        <v>20.2</v>
      </c>
      <c r="AZ430">
        <v>7.8</v>
      </c>
      <c r="BA430">
        <v>17.399999999999999</v>
      </c>
      <c r="BB430">
        <v>1.8</v>
      </c>
      <c r="BC430">
        <v>53.7</v>
      </c>
      <c r="BD430">
        <v>22.5</v>
      </c>
      <c r="BE430">
        <v>81.5</v>
      </c>
      <c r="BF430">
        <v>0</v>
      </c>
      <c r="BG430">
        <v>6.8</v>
      </c>
      <c r="BH430">
        <v>46.2</v>
      </c>
      <c r="BI430">
        <v>0</v>
      </c>
    </row>
    <row r="431" spans="1:61" x14ac:dyDescent="0.2">
      <c r="A431">
        <v>5683</v>
      </c>
      <c r="B431">
        <v>6075010200</v>
      </c>
      <c r="C431">
        <v>0.1992128</v>
      </c>
      <c r="D431">
        <v>0.22359999999999999</v>
      </c>
      <c r="E431">
        <v>1.0262</v>
      </c>
      <c r="F431">
        <v>8.5800000000000001E-2</v>
      </c>
      <c r="G431">
        <v>2.3561000000000001</v>
      </c>
      <c r="H431">
        <v>3.6917</v>
      </c>
      <c r="I431">
        <v>6.5</v>
      </c>
      <c r="J431">
        <v>5.9</v>
      </c>
      <c r="K431">
        <v>7.5</v>
      </c>
      <c r="L431">
        <v>4143</v>
      </c>
      <c r="M431">
        <v>37.80600029</v>
      </c>
      <c r="N431">
        <v>-122.4222693</v>
      </c>
      <c r="O431">
        <v>11.751196775467101</v>
      </c>
      <c r="P431">
        <v>2.9592332999999998E-2</v>
      </c>
      <c r="Q431">
        <v>8.6979437700000002</v>
      </c>
      <c r="R431">
        <v>73.97</v>
      </c>
      <c r="S431" s="1">
        <v>309.86155822960802</v>
      </c>
      <c r="T431">
        <v>0</v>
      </c>
      <c r="U431">
        <v>258.77102070000001</v>
      </c>
      <c r="V431">
        <v>708.87</v>
      </c>
      <c r="W431">
        <v>12.75</v>
      </c>
      <c r="X431">
        <v>16.350000000000001</v>
      </c>
      <c r="Y431">
        <v>0.29499999999999998</v>
      </c>
      <c r="Z431">
        <v>11</v>
      </c>
      <c r="AA431">
        <v>0</v>
      </c>
      <c r="AB431">
        <v>44.434887726558699</v>
      </c>
      <c r="AC431">
        <v>4300</v>
      </c>
      <c r="AD431">
        <v>3018</v>
      </c>
      <c r="AE431">
        <v>2547</v>
      </c>
      <c r="AF431">
        <v>235</v>
      </c>
      <c r="AG431">
        <v>57</v>
      </c>
      <c r="AH431">
        <v>109899</v>
      </c>
      <c r="AI431">
        <v>58</v>
      </c>
      <c r="AJ431">
        <v>891</v>
      </c>
      <c r="AK431">
        <v>299</v>
      </c>
      <c r="AL431">
        <v>264</v>
      </c>
      <c r="AM431">
        <v>18</v>
      </c>
      <c r="AN431">
        <v>828</v>
      </c>
      <c r="AO431">
        <v>1</v>
      </c>
      <c r="AP431">
        <v>1482</v>
      </c>
      <c r="AQ431">
        <v>0</v>
      </c>
      <c r="AR431">
        <v>19</v>
      </c>
      <c r="AS431">
        <v>859</v>
      </c>
      <c r="AT431">
        <v>5</v>
      </c>
      <c r="AU431">
        <v>5.5</v>
      </c>
      <c r="AV431">
        <v>2</v>
      </c>
      <c r="AW431">
        <v>109899</v>
      </c>
      <c r="AX431">
        <v>1.5</v>
      </c>
      <c r="AY431">
        <v>20.7</v>
      </c>
      <c r="AZ431">
        <v>7</v>
      </c>
      <c r="BA431">
        <v>6.1</v>
      </c>
      <c r="BB431">
        <v>0.7</v>
      </c>
      <c r="BC431">
        <v>19.3</v>
      </c>
      <c r="BD431">
        <v>0</v>
      </c>
      <c r="BE431">
        <v>49.1</v>
      </c>
      <c r="BF431">
        <v>0</v>
      </c>
      <c r="BG431">
        <v>0.7</v>
      </c>
      <c r="BH431">
        <v>33.700000000000003</v>
      </c>
      <c r="BI431">
        <v>0.1</v>
      </c>
    </row>
    <row r="432" spans="1:61" x14ac:dyDescent="0.2">
      <c r="A432">
        <v>5684</v>
      </c>
      <c r="B432">
        <v>6075010300</v>
      </c>
      <c r="C432">
        <v>0.103578</v>
      </c>
      <c r="D432">
        <v>1.1042000000000001</v>
      </c>
      <c r="E432">
        <v>1.3611</v>
      </c>
      <c r="F432">
        <v>1.0632999999999999</v>
      </c>
      <c r="G432">
        <v>2.2458999999999998</v>
      </c>
      <c r="H432">
        <v>5.7744999999999997</v>
      </c>
      <c r="I432">
        <v>9.1999999999999993</v>
      </c>
      <c r="J432">
        <v>7.9</v>
      </c>
      <c r="K432">
        <v>10.5</v>
      </c>
      <c r="L432">
        <v>3852</v>
      </c>
      <c r="M432">
        <v>37.80162009</v>
      </c>
      <c r="N432">
        <v>-122.4156811</v>
      </c>
      <c r="O432">
        <v>18.459309912659499</v>
      </c>
      <c r="P432">
        <v>2.9592332999999998E-2</v>
      </c>
      <c r="Q432">
        <v>8.6979437700000002</v>
      </c>
      <c r="R432">
        <v>101.31074839999999</v>
      </c>
      <c r="S432" s="1">
        <v>171.20084073298801</v>
      </c>
      <c r="T432">
        <v>0</v>
      </c>
      <c r="U432">
        <v>259.24442770000002</v>
      </c>
      <c r="V432">
        <v>592.62</v>
      </c>
      <c r="W432">
        <v>5.7</v>
      </c>
      <c r="X432">
        <v>10.5</v>
      </c>
      <c r="Y432">
        <v>0.23</v>
      </c>
      <c r="Z432">
        <v>11</v>
      </c>
      <c r="AA432">
        <v>0</v>
      </c>
      <c r="AB432">
        <v>38.738022792708598</v>
      </c>
      <c r="AC432">
        <v>4341</v>
      </c>
      <c r="AD432">
        <v>2378</v>
      </c>
      <c r="AE432">
        <v>2034</v>
      </c>
      <c r="AF432">
        <v>625</v>
      </c>
      <c r="AG432">
        <v>93</v>
      </c>
      <c r="AH432">
        <v>74606</v>
      </c>
      <c r="AI432">
        <v>424</v>
      </c>
      <c r="AJ432">
        <v>873</v>
      </c>
      <c r="AK432">
        <v>469</v>
      </c>
      <c r="AL432">
        <v>423</v>
      </c>
      <c r="AM432">
        <v>0</v>
      </c>
      <c r="AN432">
        <v>2018</v>
      </c>
      <c r="AO432">
        <v>566</v>
      </c>
      <c r="AP432">
        <v>519</v>
      </c>
      <c r="AQ432">
        <v>0</v>
      </c>
      <c r="AR432">
        <v>130</v>
      </c>
      <c r="AS432">
        <v>546</v>
      </c>
      <c r="AT432">
        <v>0</v>
      </c>
      <c r="AU432">
        <v>14.4</v>
      </c>
      <c r="AV432">
        <v>3.5</v>
      </c>
      <c r="AW432">
        <v>74606</v>
      </c>
      <c r="AX432">
        <v>11.9</v>
      </c>
      <c r="AY432">
        <v>20.100000000000001</v>
      </c>
      <c r="AZ432">
        <v>10.8</v>
      </c>
      <c r="BA432">
        <v>9.6999999999999993</v>
      </c>
      <c r="BB432">
        <v>0</v>
      </c>
      <c r="BC432">
        <v>46.5</v>
      </c>
      <c r="BD432">
        <v>13.7</v>
      </c>
      <c r="BE432">
        <v>21.8</v>
      </c>
      <c r="BF432">
        <v>0</v>
      </c>
      <c r="BG432">
        <v>6.4</v>
      </c>
      <c r="BH432">
        <v>26.8</v>
      </c>
      <c r="BI432">
        <v>0</v>
      </c>
    </row>
    <row r="433" spans="1:61" x14ac:dyDescent="0.2">
      <c r="A433">
        <v>5685</v>
      </c>
      <c r="B433">
        <v>6075010400</v>
      </c>
      <c r="C433">
        <v>0.12963140000000001</v>
      </c>
      <c r="D433">
        <v>0.91379999999999995</v>
      </c>
      <c r="E433">
        <v>0.79179999999999995</v>
      </c>
      <c r="F433">
        <v>0.65380000000000005</v>
      </c>
      <c r="G433">
        <v>2.3799000000000001</v>
      </c>
      <c r="H433">
        <v>4.7393000000000001</v>
      </c>
      <c r="I433">
        <v>7.1</v>
      </c>
      <c r="J433">
        <v>6.5</v>
      </c>
      <c r="K433">
        <v>7.9</v>
      </c>
      <c r="L433">
        <v>4545</v>
      </c>
      <c r="M433">
        <v>37.802272510000002</v>
      </c>
      <c r="N433">
        <v>-122.4075582</v>
      </c>
      <c r="O433">
        <v>10.9378168512256</v>
      </c>
      <c r="P433">
        <v>2.9592332999999998E-2</v>
      </c>
      <c r="Q433">
        <v>8.6979437700000002</v>
      </c>
      <c r="R433">
        <v>124.7</v>
      </c>
      <c r="S433" s="1">
        <v>171.20084073298801</v>
      </c>
      <c r="T433">
        <v>0</v>
      </c>
      <c r="U433">
        <v>264.88358169999998</v>
      </c>
      <c r="V433">
        <v>578.36</v>
      </c>
      <c r="W433">
        <v>8.5</v>
      </c>
      <c r="X433">
        <v>8.5</v>
      </c>
      <c r="Y433">
        <v>0.54500000000000004</v>
      </c>
      <c r="Z433">
        <v>11</v>
      </c>
      <c r="AA433">
        <v>0</v>
      </c>
      <c r="AB433">
        <v>39.911328207282999</v>
      </c>
      <c r="AC433">
        <v>5028</v>
      </c>
      <c r="AD433">
        <v>2844</v>
      </c>
      <c r="AE433">
        <v>2501</v>
      </c>
      <c r="AF433">
        <v>398</v>
      </c>
      <c r="AG433">
        <v>231</v>
      </c>
      <c r="AH433">
        <v>81116</v>
      </c>
      <c r="AI433">
        <v>262</v>
      </c>
      <c r="AJ433">
        <v>692</v>
      </c>
      <c r="AK433">
        <v>610</v>
      </c>
      <c r="AL433">
        <v>303</v>
      </c>
      <c r="AM433">
        <v>19</v>
      </c>
      <c r="AN433">
        <v>2197</v>
      </c>
      <c r="AO433">
        <v>182</v>
      </c>
      <c r="AP433">
        <v>563</v>
      </c>
      <c r="AQ433">
        <v>0</v>
      </c>
      <c r="AR433">
        <v>35</v>
      </c>
      <c r="AS433">
        <v>796</v>
      </c>
      <c r="AT433">
        <v>17</v>
      </c>
      <c r="AU433">
        <v>7.9</v>
      </c>
      <c r="AV433">
        <v>6.7</v>
      </c>
      <c r="AW433">
        <v>81116</v>
      </c>
      <c r="AX433">
        <v>6.2</v>
      </c>
      <c r="AY433">
        <v>13.8</v>
      </c>
      <c r="AZ433">
        <v>12.1</v>
      </c>
      <c r="BA433">
        <v>6</v>
      </c>
      <c r="BB433">
        <v>0.8</v>
      </c>
      <c r="BC433">
        <v>43.7</v>
      </c>
      <c r="BD433">
        <v>3.8</v>
      </c>
      <c r="BE433">
        <v>19.8</v>
      </c>
      <c r="BF433">
        <v>0</v>
      </c>
      <c r="BG433">
        <v>1.4</v>
      </c>
      <c r="BH433">
        <v>31.8</v>
      </c>
      <c r="BI433">
        <v>0.3</v>
      </c>
    </row>
    <row r="434" spans="1:61" x14ac:dyDescent="0.2">
      <c r="A434">
        <v>5686</v>
      </c>
      <c r="B434">
        <v>6075010500</v>
      </c>
      <c r="C434">
        <v>0.26393820000000001</v>
      </c>
      <c r="D434">
        <v>0.79459999999999997</v>
      </c>
      <c r="E434">
        <v>1.6355</v>
      </c>
      <c r="F434">
        <v>0.66669999999999996</v>
      </c>
      <c r="G434">
        <v>2.3245</v>
      </c>
      <c r="H434">
        <v>5.4212999999999996</v>
      </c>
      <c r="I434">
        <v>8.5</v>
      </c>
      <c r="J434">
        <v>7.5</v>
      </c>
      <c r="K434">
        <v>9.6</v>
      </c>
      <c r="L434">
        <v>2685</v>
      </c>
      <c r="M434">
        <v>37.799750430000003</v>
      </c>
      <c r="N434">
        <v>-122.3971392</v>
      </c>
      <c r="O434">
        <v>17.0957635526898</v>
      </c>
      <c r="P434">
        <v>2.9592332999999998E-2</v>
      </c>
      <c r="Q434">
        <v>8.6979437700000002</v>
      </c>
      <c r="R434">
        <v>124.6795406</v>
      </c>
      <c r="S434" s="1">
        <v>171.20084073298801</v>
      </c>
      <c r="T434">
        <v>0</v>
      </c>
      <c r="U434">
        <v>269.18370470000002</v>
      </c>
      <c r="V434">
        <v>648.57000000000005</v>
      </c>
      <c r="W434">
        <v>4.9000000000000004</v>
      </c>
      <c r="X434">
        <v>5.8</v>
      </c>
      <c r="Y434">
        <v>2.2349999999999999</v>
      </c>
      <c r="Z434">
        <v>10</v>
      </c>
      <c r="AA434">
        <v>0</v>
      </c>
      <c r="AB434">
        <v>39.745685690744097</v>
      </c>
      <c r="AC434">
        <v>2684</v>
      </c>
      <c r="AD434">
        <v>1975</v>
      </c>
      <c r="AE434">
        <v>1614</v>
      </c>
      <c r="AF434">
        <v>229</v>
      </c>
      <c r="AG434">
        <v>104</v>
      </c>
      <c r="AH434">
        <v>96046</v>
      </c>
      <c r="AI434">
        <v>75</v>
      </c>
      <c r="AJ434">
        <v>731</v>
      </c>
      <c r="AK434">
        <v>224</v>
      </c>
      <c r="AL434">
        <v>278</v>
      </c>
      <c r="AM434">
        <v>43</v>
      </c>
      <c r="AN434">
        <v>1314</v>
      </c>
      <c r="AO434">
        <v>84</v>
      </c>
      <c r="AP434">
        <v>1846</v>
      </c>
      <c r="AQ434">
        <v>0</v>
      </c>
      <c r="AR434">
        <v>52</v>
      </c>
      <c r="AS434">
        <v>631</v>
      </c>
      <c r="AT434">
        <v>0</v>
      </c>
      <c r="AU434">
        <v>8.5</v>
      </c>
      <c r="AV434">
        <v>6.7</v>
      </c>
      <c r="AW434">
        <v>96046</v>
      </c>
      <c r="AX434">
        <v>3.3</v>
      </c>
      <c r="AY434">
        <v>27.2</v>
      </c>
      <c r="AZ434">
        <v>8.3000000000000007</v>
      </c>
      <c r="BA434">
        <v>10.4</v>
      </c>
      <c r="BB434">
        <v>2.7</v>
      </c>
      <c r="BC434">
        <v>49</v>
      </c>
      <c r="BD434">
        <v>3.3</v>
      </c>
      <c r="BE434">
        <v>93.5</v>
      </c>
      <c r="BF434">
        <v>0</v>
      </c>
      <c r="BG434">
        <v>3.2</v>
      </c>
      <c r="BH434">
        <v>39.1</v>
      </c>
      <c r="BI434">
        <v>0</v>
      </c>
    </row>
    <row r="435" spans="1:61" x14ac:dyDescent="0.2">
      <c r="A435">
        <v>5687</v>
      </c>
      <c r="B435">
        <v>6075010600</v>
      </c>
      <c r="C435">
        <v>7.2286799999999998E-2</v>
      </c>
      <c r="D435">
        <v>2.3066</v>
      </c>
      <c r="E435">
        <v>1.8480000000000001</v>
      </c>
      <c r="F435">
        <v>1.5276000000000001</v>
      </c>
      <c r="G435">
        <v>2.6162999999999998</v>
      </c>
      <c r="H435">
        <v>8.2985000000000007</v>
      </c>
      <c r="I435">
        <v>12</v>
      </c>
      <c r="J435">
        <v>10.6</v>
      </c>
      <c r="K435">
        <v>13.5</v>
      </c>
      <c r="L435">
        <v>3894</v>
      </c>
      <c r="M435">
        <v>37.799378429999997</v>
      </c>
      <c r="N435">
        <v>-122.4063879</v>
      </c>
      <c r="O435">
        <v>22.1736367098869</v>
      </c>
      <c r="P435">
        <v>2.9592332999999998E-2</v>
      </c>
      <c r="Q435">
        <v>8.6979437700000002</v>
      </c>
      <c r="R435">
        <v>124.7</v>
      </c>
      <c r="S435" s="1">
        <v>171.20084073298801</v>
      </c>
      <c r="T435">
        <v>0</v>
      </c>
      <c r="U435">
        <v>263.17050080000001</v>
      </c>
      <c r="V435">
        <v>533.6</v>
      </c>
      <c r="W435">
        <v>2.9</v>
      </c>
      <c r="X435">
        <v>7.5</v>
      </c>
      <c r="Y435">
        <v>0.84</v>
      </c>
      <c r="Z435">
        <v>10</v>
      </c>
      <c r="AA435">
        <v>0</v>
      </c>
      <c r="AB435">
        <v>37.7262452448931</v>
      </c>
      <c r="AC435">
        <v>3567</v>
      </c>
      <c r="AD435">
        <v>2097</v>
      </c>
      <c r="AE435">
        <v>1812</v>
      </c>
      <c r="AF435">
        <v>882</v>
      </c>
      <c r="AG435">
        <v>178</v>
      </c>
      <c r="AH435">
        <v>41551</v>
      </c>
      <c r="AI435">
        <v>838</v>
      </c>
      <c r="AJ435">
        <v>690</v>
      </c>
      <c r="AK435">
        <v>218</v>
      </c>
      <c r="AL435">
        <v>551</v>
      </c>
      <c r="AM435">
        <v>53</v>
      </c>
      <c r="AN435">
        <v>2370</v>
      </c>
      <c r="AO435">
        <v>1211</v>
      </c>
      <c r="AP435">
        <v>851</v>
      </c>
      <c r="AQ435">
        <v>0</v>
      </c>
      <c r="AR435">
        <v>228</v>
      </c>
      <c r="AS435">
        <v>1165</v>
      </c>
      <c r="AT435">
        <v>0</v>
      </c>
      <c r="AU435">
        <v>24.7</v>
      </c>
      <c r="AV435">
        <v>8.5</v>
      </c>
      <c r="AW435">
        <v>41551</v>
      </c>
      <c r="AX435">
        <v>28.1</v>
      </c>
      <c r="AY435">
        <v>19.3</v>
      </c>
      <c r="AZ435">
        <v>6.1</v>
      </c>
      <c r="BA435">
        <v>15.5</v>
      </c>
      <c r="BB435">
        <v>2.9</v>
      </c>
      <c r="BC435">
        <v>66.400000000000006</v>
      </c>
      <c r="BD435">
        <v>34.299999999999997</v>
      </c>
      <c r="BE435">
        <v>40.6</v>
      </c>
      <c r="BF435">
        <v>0</v>
      </c>
      <c r="BG435">
        <v>12.6</v>
      </c>
      <c r="BH435">
        <v>64.3</v>
      </c>
      <c r="BI435">
        <v>0</v>
      </c>
    </row>
    <row r="436" spans="1:61" x14ac:dyDescent="0.2">
      <c r="A436">
        <v>5688</v>
      </c>
      <c r="B436">
        <v>6075010700</v>
      </c>
      <c r="C436">
        <v>7.0722300000000002E-2</v>
      </c>
      <c r="D436">
        <v>2.6926000000000001</v>
      </c>
      <c r="E436">
        <v>2.1154000000000002</v>
      </c>
      <c r="F436">
        <v>1.7107000000000001</v>
      </c>
      <c r="G436">
        <v>3.5423</v>
      </c>
      <c r="H436">
        <v>10.0611</v>
      </c>
      <c r="I436">
        <v>16.3</v>
      </c>
      <c r="J436">
        <v>13.9</v>
      </c>
      <c r="K436">
        <v>18.600000000000001</v>
      </c>
      <c r="L436">
        <v>5592</v>
      </c>
      <c r="M436">
        <v>37.798513989999996</v>
      </c>
      <c r="N436">
        <v>-122.4100466</v>
      </c>
      <c r="O436">
        <v>25.627552121843099</v>
      </c>
      <c r="P436">
        <v>2.9592332999999998E-2</v>
      </c>
      <c r="Q436">
        <v>8.6979437700000002</v>
      </c>
      <c r="R436">
        <v>124.7</v>
      </c>
      <c r="S436" s="1">
        <v>171.20084073298801</v>
      </c>
      <c r="T436">
        <v>0</v>
      </c>
      <c r="U436">
        <v>263.13319890000002</v>
      </c>
      <c r="V436">
        <v>526.9</v>
      </c>
      <c r="W436">
        <v>3.25</v>
      </c>
      <c r="X436">
        <v>14</v>
      </c>
      <c r="Y436">
        <v>0.63</v>
      </c>
      <c r="Z436">
        <v>10</v>
      </c>
      <c r="AA436">
        <v>0</v>
      </c>
      <c r="AB436">
        <v>38.739699486705902</v>
      </c>
      <c r="AC436">
        <v>5509</v>
      </c>
      <c r="AD436">
        <v>2766</v>
      </c>
      <c r="AE436">
        <v>2496</v>
      </c>
      <c r="AF436">
        <v>1366</v>
      </c>
      <c r="AG436">
        <v>218</v>
      </c>
      <c r="AH436">
        <v>25397</v>
      </c>
      <c r="AI436">
        <v>2065</v>
      </c>
      <c r="AJ436">
        <v>1246</v>
      </c>
      <c r="AK436">
        <v>606</v>
      </c>
      <c r="AL436">
        <v>889</v>
      </c>
      <c r="AM436">
        <v>123</v>
      </c>
      <c r="AN436">
        <v>4489</v>
      </c>
      <c r="AO436">
        <v>2840</v>
      </c>
      <c r="AP436">
        <v>1849</v>
      </c>
      <c r="AQ436">
        <v>22</v>
      </c>
      <c r="AR436">
        <v>724</v>
      </c>
      <c r="AS436">
        <v>1875</v>
      </c>
      <c r="AT436">
        <v>0</v>
      </c>
      <c r="AU436">
        <v>24.8</v>
      </c>
      <c r="AV436">
        <v>7.3</v>
      </c>
      <c r="AW436">
        <v>25397</v>
      </c>
      <c r="AX436">
        <v>47.3</v>
      </c>
      <c r="AY436">
        <v>22.6</v>
      </c>
      <c r="AZ436">
        <v>11</v>
      </c>
      <c r="BA436">
        <v>16.100000000000001</v>
      </c>
      <c r="BB436">
        <v>4.9000000000000004</v>
      </c>
      <c r="BC436">
        <v>81.5</v>
      </c>
      <c r="BD436">
        <v>53.1</v>
      </c>
      <c r="BE436">
        <v>66.8</v>
      </c>
      <c r="BF436">
        <v>0.8</v>
      </c>
      <c r="BG436">
        <v>29</v>
      </c>
      <c r="BH436">
        <v>75.099999999999994</v>
      </c>
      <c r="BI436">
        <v>0</v>
      </c>
    </row>
    <row r="437" spans="1:61" x14ac:dyDescent="0.2">
      <c r="A437">
        <v>5689</v>
      </c>
      <c r="B437">
        <v>6075010800</v>
      </c>
      <c r="C437">
        <v>8.7289199999999997E-2</v>
      </c>
      <c r="D437">
        <v>1.4077999999999999</v>
      </c>
      <c r="E437">
        <v>1.6941999999999999</v>
      </c>
      <c r="F437">
        <v>1.2150000000000001</v>
      </c>
      <c r="G437">
        <v>2.1322999999999999</v>
      </c>
      <c r="H437">
        <v>6.4492000000000003</v>
      </c>
      <c r="I437">
        <v>9</v>
      </c>
      <c r="J437">
        <v>8.1</v>
      </c>
      <c r="K437">
        <v>9.9</v>
      </c>
      <c r="L437">
        <v>4578</v>
      </c>
      <c r="M437">
        <v>37.796498389999996</v>
      </c>
      <c r="N437">
        <v>-122.4142914</v>
      </c>
      <c r="O437">
        <v>20.010150566971401</v>
      </c>
      <c r="P437">
        <v>2.9592332999999998E-2</v>
      </c>
      <c r="Q437">
        <v>8.6979437700000002</v>
      </c>
      <c r="R437">
        <v>115.1558811</v>
      </c>
      <c r="S437" s="1">
        <v>171.20084073298801</v>
      </c>
      <c r="T437">
        <v>0</v>
      </c>
      <c r="U437">
        <v>255.8718245</v>
      </c>
      <c r="V437">
        <v>549.97</v>
      </c>
      <c r="W437">
        <v>0.9</v>
      </c>
      <c r="X437">
        <v>13.5</v>
      </c>
      <c r="Y437">
        <v>0.46500000000000002</v>
      </c>
      <c r="Z437">
        <v>10</v>
      </c>
      <c r="AA437">
        <v>0</v>
      </c>
      <c r="AB437">
        <v>37.0668219123528</v>
      </c>
      <c r="AC437">
        <v>4514</v>
      </c>
      <c r="AD437">
        <v>2743</v>
      </c>
      <c r="AE437">
        <v>2425</v>
      </c>
      <c r="AF437">
        <v>820</v>
      </c>
      <c r="AG437">
        <v>110</v>
      </c>
      <c r="AH437">
        <v>62943</v>
      </c>
      <c r="AI437">
        <v>729</v>
      </c>
      <c r="AJ437">
        <v>969</v>
      </c>
      <c r="AK437">
        <v>372</v>
      </c>
      <c r="AL437">
        <v>551</v>
      </c>
      <c r="AM437">
        <v>50</v>
      </c>
      <c r="AN437">
        <v>2565</v>
      </c>
      <c r="AO437">
        <v>696</v>
      </c>
      <c r="AP437">
        <v>1094</v>
      </c>
      <c r="AQ437">
        <v>0</v>
      </c>
      <c r="AR437">
        <v>54</v>
      </c>
      <c r="AS437">
        <v>1215</v>
      </c>
      <c r="AT437">
        <v>0</v>
      </c>
      <c r="AU437">
        <v>18.2</v>
      </c>
      <c r="AV437">
        <v>3.7</v>
      </c>
      <c r="AW437">
        <v>62943</v>
      </c>
      <c r="AX437">
        <v>19.3</v>
      </c>
      <c r="AY437">
        <v>21.5</v>
      </c>
      <c r="AZ437">
        <v>8.1999999999999993</v>
      </c>
      <c r="BA437">
        <v>12.2</v>
      </c>
      <c r="BB437">
        <v>2.1</v>
      </c>
      <c r="BC437">
        <v>56.8</v>
      </c>
      <c r="BD437">
        <v>15.7</v>
      </c>
      <c r="BE437">
        <v>39.9</v>
      </c>
      <c r="BF437">
        <v>0</v>
      </c>
      <c r="BG437">
        <v>2.2000000000000002</v>
      </c>
      <c r="BH437">
        <v>50.1</v>
      </c>
      <c r="BI437">
        <v>0</v>
      </c>
    </row>
    <row r="438" spans="1:61" x14ac:dyDescent="0.2">
      <c r="A438">
        <v>5690</v>
      </c>
      <c r="B438">
        <v>6075010900</v>
      </c>
      <c r="C438">
        <v>9.6775299999999995E-2</v>
      </c>
      <c r="D438">
        <v>0.54339999999999999</v>
      </c>
      <c r="E438">
        <v>1.2131000000000001</v>
      </c>
      <c r="F438">
        <v>0.60199999999999998</v>
      </c>
      <c r="G438">
        <v>1.9116</v>
      </c>
      <c r="H438">
        <v>4.2699999999999996</v>
      </c>
      <c r="I438">
        <v>6.2</v>
      </c>
      <c r="J438">
        <v>5.6</v>
      </c>
      <c r="K438">
        <v>7</v>
      </c>
      <c r="L438">
        <v>4320</v>
      </c>
      <c r="M438">
        <v>37.798041789999999</v>
      </c>
      <c r="N438">
        <v>-122.42055310000001</v>
      </c>
      <c r="O438">
        <v>11.617916774851899</v>
      </c>
      <c r="P438">
        <v>2.9592332999999998E-2</v>
      </c>
      <c r="Q438">
        <v>8.6979437700000002</v>
      </c>
      <c r="R438">
        <v>73.97</v>
      </c>
      <c r="S438" s="1">
        <v>171.20084073298801</v>
      </c>
      <c r="T438">
        <v>0</v>
      </c>
      <c r="U438">
        <v>250.34832539999999</v>
      </c>
      <c r="V438">
        <v>628.54</v>
      </c>
      <c r="W438">
        <v>3.9</v>
      </c>
      <c r="X438">
        <v>4.5999999999999996</v>
      </c>
      <c r="Y438">
        <v>0.21</v>
      </c>
      <c r="Z438">
        <v>11</v>
      </c>
      <c r="AA438">
        <v>0</v>
      </c>
      <c r="AB438">
        <v>36.735157355291001</v>
      </c>
      <c r="AC438">
        <v>4447</v>
      </c>
      <c r="AD438">
        <v>2946</v>
      </c>
      <c r="AE438">
        <v>2717</v>
      </c>
      <c r="AF438">
        <v>381</v>
      </c>
      <c r="AG438">
        <v>92</v>
      </c>
      <c r="AH438">
        <v>99046</v>
      </c>
      <c r="AI438">
        <v>186</v>
      </c>
      <c r="AJ438">
        <v>780</v>
      </c>
      <c r="AK438">
        <v>196</v>
      </c>
      <c r="AL438">
        <v>400</v>
      </c>
      <c r="AM438">
        <v>43</v>
      </c>
      <c r="AN438">
        <v>1273</v>
      </c>
      <c r="AO438">
        <v>258</v>
      </c>
      <c r="AP438">
        <v>1431</v>
      </c>
      <c r="AQ438">
        <v>0</v>
      </c>
      <c r="AR438">
        <v>0</v>
      </c>
      <c r="AS438">
        <v>1239</v>
      </c>
      <c r="AT438">
        <v>0</v>
      </c>
      <c r="AU438">
        <v>8.6</v>
      </c>
      <c r="AV438">
        <v>2.8</v>
      </c>
      <c r="AW438">
        <v>99046</v>
      </c>
      <c r="AX438">
        <v>4.5999999999999996</v>
      </c>
      <c r="AY438">
        <v>17.5</v>
      </c>
      <c r="AZ438">
        <v>4.4000000000000004</v>
      </c>
      <c r="BA438">
        <v>9</v>
      </c>
      <c r="BB438">
        <v>1.6</v>
      </c>
      <c r="BC438">
        <v>28.6</v>
      </c>
      <c r="BD438">
        <v>5.9</v>
      </c>
      <c r="BE438">
        <v>48.6</v>
      </c>
      <c r="BF438">
        <v>0</v>
      </c>
      <c r="BG438">
        <v>0</v>
      </c>
      <c r="BH438">
        <v>45.6</v>
      </c>
      <c r="BI438">
        <v>0</v>
      </c>
    </row>
    <row r="439" spans="1:61" x14ac:dyDescent="0.2">
      <c r="A439">
        <v>5691</v>
      </c>
      <c r="B439">
        <v>6075011000</v>
      </c>
      <c r="C439">
        <v>9.2347499999999999E-2</v>
      </c>
      <c r="D439">
        <v>0.77170000000000005</v>
      </c>
      <c r="E439">
        <v>0.68600000000000005</v>
      </c>
      <c r="F439">
        <v>1.1262000000000001</v>
      </c>
      <c r="G439">
        <v>2.4746000000000001</v>
      </c>
      <c r="H439">
        <v>5.0585000000000004</v>
      </c>
      <c r="I439">
        <v>7.1</v>
      </c>
      <c r="J439">
        <v>6.1</v>
      </c>
      <c r="K439">
        <v>8.1999999999999993</v>
      </c>
      <c r="L439">
        <v>4827</v>
      </c>
      <c r="M439">
        <v>37.794382310000003</v>
      </c>
      <c r="N439">
        <v>-122.4198054</v>
      </c>
      <c r="O439">
        <v>16.916764379786699</v>
      </c>
      <c r="P439">
        <v>2.9592332999999998E-2</v>
      </c>
      <c r="Q439">
        <v>8.6979437700000002</v>
      </c>
      <c r="R439">
        <v>72.688358160000007</v>
      </c>
      <c r="S439" s="1">
        <v>171.20084073298801</v>
      </c>
      <c r="T439">
        <v>0</v>
      </c>
      <c r="U439">
        <v>244.3381254</v>
      </c>
      <c r="V439">
        <v>637.72</v>
      </c>
      <c r="W439">
        <v>0</v>
      </c>
      <c r="X439">
        <v>4.25</v>
      </c>
      <c r="Y439">
        <v>0.27</v>
      </c>
      <c r="Z439">
        <v>10</v>
      </c>
      <c r="AA439">
        <v>0</v>
      </c>
      <c r="AB439">
        <v>34.382769337671597</v>
      </c>
      <c r="AC439">
        <v>4742</v>
      </c>
      <c r="AD439">
        <v>2880</v>
      </c>
      <c r="AE439">
        <v>2624</v>
      </c>
      <c r="AF439">
        <v>293</v>
      </c>
      <c r="AG439">
        <v>107</v>
      </c>
      <c r="AH439">
        <v>84537</v>
      </c>
      <c r="AI439">
        <v>621</v>
      </c>
      <c r="AJ439">
        <v>557</v>
      </c>
      <c r="AK439">
        <v>154</v>
      </c>
      <c r="AL439">
        <v>315</v>
      </c>
      <c r="AM439">
        <v>51</v>
      </c>
      <c r="AN439">
        <v>2432</v>
      </c>
      <c r="AO439">
        <v>665</v>
      </c>
      <c r="AP439">
        <v>1447</v>
      </c>
      <c r="AQ439">
        <v>0</v>
      </c>
      <c r="AR439">
        <v>182</v>
      </c>
      <c r="AS439">
        <v>1245</v>
      </c>
      <c r="AT439">
        <v>0</v>
      </c>
      <c r="AU439">
        <v>6.2</v>
      </c>
      <c r="AV439">
        <v>2.9</v>
      </c>
      <c r="AW439">
        <v>84537</v>
      </c>
      <c r="AX439">
        <v>14.2</v>
      </c>
      <c r="AY439">
        <v>11.7</v>
      </c>
      <c r="AZ439">
        <v>3.2</v>
      </c>
      <c r="BA439">
        <v>6.6</v>
      </c>
      <c r="BB439">
        <v>1.9</v>
      </c>
      <c r="BC439">
        <v>51.3</v>
      </c>
      <c r="BD439">
        <v>14.3</v>
      </c>
      <c r="BE439">
        <v>50.2</v>
      </c>
      <c r="BF439">
        <v>0</v>
      </c>
      <c r="BG439">
        <v>6.9</v>
      </c>
      <c r="BH439">
        <v>47.4</v>
      </c>
      <c r="BI439">
        <v>0</v>
      </c>
    </row>
    <row r="440" spans="1:61" x14ac:dyDescent="0.2">
      <c r="A440">
        <v>5692</v>
      </c>
      <c r="B440">
        <v>6075011100</v>
      </c>
      <c r="C440">
        <v>9.5406199999999997E-2</v>
      </c>
      <c r="D440">
        <v>0.93210000000000004</v>
      </c>
      <c r="E440">
        <v>1.58</v>
      </c>
      <c r="F440">
        <v>0.93479999999999996</v>
      </c>
      <c r="G440">
        <v>2.9609999999999999</v>
      </c>
      <c r="H440">
        <v>6.4078999999999997</v>
      </c>
      <c r="I440">
        <v>7.8</v>
      </c>
      <c r="J440">
        <v>7</v>
      </c>
      <c r="K440">
        <v>8.8000000000000007</v>
      </c>
      <c r="L440">
        <v>5164</v>
      </c>
      <c r="M440">
        <v>37.790744539999999</v>
      </c>
      <c r="N440">
        <v>-122.419076</v>
      </c>
      <c r="O440">
        <v>20.154840230255498</v>
      </c>
      <c r="P440">
        <v>2.9592332999999998E-2</v>
      </c>
      <c r="Q440">
        <v>8.6979437700000002</v>
      </c>
      <c r="R440">
        <v>67.982906420000006</v>
      </c>
      <c r="S440" s="1">
        <v>171.20084073298801</v>
      </c>
      <c r="T440">
        <v>0</v>
      </c>
      <c r="U440">
        <v>241.39039769999999</v>
      </c>
      <c r="V440">
        <v>831.61</v>
      </c>
      <c r="W440">
        <v>0.2</v>
      </c>
      <c r="X440">
        <v>3.5</v>
      </c>
      <c r="Y440">
        <v>0.38</v>
      </c>
      <c r="Z440">
        <v>10</v>
      </c>
      <c r="AA440">
        <v>0</v>
      </c>
      <c r="AB440">
        <v>35.968905142924399</v>
      </c>
      <c r="AC440">
        <v>5081</v>
      </c>
      <c r="AD440">
        <v>3337</v>
      </c>
      <c r="AE440">
        <v>3073</v>
      </c>
      <c r="AF440">
        <v>483</v>
      </c>
      <c r="AG440">
        <v>112</v>
      </c>
      <c r="AH440">
        <v>60164</v>
      </c>
      <c r="AI440">
        <v>517</v>
      </c>
      <c r="AJ440">
        <v>734</v>
      </c>
      <c r="AK440">
        <v>306</v>
      </c>
      <c r="AL440">
        <v>886</v>
      </c>
      <c r="AM440">
        <v>0</v>
      </c>
      <c r="AN440">
        <v>2134</v>
      </c>
      <c r="AO440">
        <v>515</v>
      </c>
      <c r="AP440">
        <v>2623</v>
      </c>
      <c r="AQ440">
        <v>0</v>
      </c>
      <c r="AR440">
        <v>219</v>
      </c>
      <c r="AS440">
        <v>1874</v>
      </c>
      <c r="AT440">
        <v>11</v>
      </c>
      <c r="AU440">
        <v>9.5</v>
      </c>
      <c r="AV440">
        <v>3.1</v>
      </c>
      <c r="AW440">
        <v>60164</v>
      </c>
      <c r="AX440">
        <v>11.6</v>
      </c>
      <c r="AY440">
        <v>14.4</v>
      </c>
      <c r="AZ440">
        <v>6</v>
      </c>
      <c r="BA440">
        <v>17.7</v>
      </c>
      <c r="BB440">
        <v>0</v>
      </c>
      <c r="BC440">
        <v>42</v>
      </c>
      <c r="BD440">
        <v>10.6</v>
      </c>
      <c r="BE440">
        <v>78.599999999999994</v>
      </c>
      <c r="BF440">
        <v>0</v>
      </c>
      <c r="BG440">
        <v>7.1</v>
      </c>
      <c r="BH440">
        <v>61</v>
      </c>
      <c r="BI440">
        <v>0.2</v>
      </c>
    </row>
    <row r="441" spans="1:61" x14ac:dyDescent="0.2">
      <c r="A441">
        <v>5693</v>
      </c>
      <c r="B441">
        <v>6075011200</v>
      </c>
      <c r="C441">
        <v>6.85003E-2</v>
      </c>
      <c r="D441">
        <v>0.92069999999999996</v>
      </c>
      <c r="E441">
        <v>1.6537999999999999</v>
      </c>
      <c r="F441">
        <v>0.95169999999999999</v>
      </c>
      <c r="G441">
        <v>2.7654999999999998</v>
      </c>
      <c r="H441">
        <v>6.2916999999999996</v>
      </c>
      <c r="I441">
        <v>9</v>
      </c>
      <c r="J441">
        <v>8.1</v>
      </c>
      <c r="K441">
        <v>9.9</v>
      </c>
      <c r="L441">
        <v>3286</v>
      </c>
      <c r="M441">
        <v>37.792971260000002</v>
      </c>
      <c r="N441">
        <v>-122.4127333</v>
      </c>
      <c r="O441">
        <v>14.898521631709199</v>
      </c>
      <c r="P441">
        <v>2.9592332999999998E-2</v>
      </c>
      <c r="Q441">
        <v>8.6979437700000002</v>
      </c>
      <c r="R441">
        <v>111.1276429</v>
      </c>
      <c r="S441" s="1">
        <v>171.20084073298801</v>
      </c>
      <c r="T441">
        <v>0</v>
      </c>
      <c r="U441">
        <v>254.28972909999999</v>
      </c>
      <c r="V441">
        <v>541.88</v>
      </c>
      <c r="W441">
        <v>0</v>
      </c>
      <c r="X441">
        <v>7.3</v>
      </c>
      <c r="Y441">
        <v>0.57499999999999996</v>
      </c>
      <c r="Z441">
        <v>10</v>
      </c>
      <c r="AA441">
        <v>0</v>
      </c>
      <c r="AB441">
        <v>35.259697542847299</v>
      </c>
      <c r="AC441">
        <v>3335</v>
      </c>
      <c r="AD441">
        <v>2339</v>
      </c>
      <c r="AE441">
        <v>1916</v>
      </c>
      <c r="AF441">
        <v>385</v>
      </c>
      <c r="AG441">
        <v>95</v>
      </c>
      <c r="AH441">
        <v>87861</v>
      </c>
      <c r="AI441">
        <v>224</v>
      </c>
      <c r="AJ441">
        <v>790</v>
      </c>
      <c r="AK441">
        <v>219</v>
      </c>
      <c r="AL441">
        <v>401</v>
      </c>
      <c r="AM441">
        <v>16</v>
      </c>
      <c r="AN441">
        <v>1446</v>
      </c>
      <c r="AO441">
        <v>349</v>
      </c>
      <c r="AP441">
        <v>1395</v>
      </c>
      <c r="AQ441">
        <v>0</v>
      </c>
      <c r="AR441">
        <v>96</v>
      </c>
      <c r="AS441">
        <v>731</v>
      </c>
      <c r="AT441">
        <v>5</v>
      </c>
      <c r="AU441">
        <v>11.5</v>
      </c>
      <c r="AV441">
        <v>4.5999999999999996</v>
      </c>
      <c r="AW441">
        <v>87861</v>
      </c>
      <c r="AX441">
        <v>7.7</v>
      </c>
      <c r="AY441">
        <v>23.7</v>
      </c>
      <c r="AZ441">
        <v>6.6</v>
      </c>
      <c r="BA441">
        <v>12</v>
      </c>
      <c r="BB441">
        <v>0.8</v>
      </c>
      <c r="BC441">
        <v>43.4</v>
      </c>
      <c r="BD441">
        <v>10.7</v>
      </c>
      <c r="BE441">
        <v>59.6</v>
      </c>
      <c r="BF441">
        <v>0</v>
      </c>
      <c r="BG441">
        <v>5</v>
      </c>
      <c r="BH441">
        <v>38.200000000000003</v>
      </c>
      <c r="BI441">
        <v>0.1</v>
      </c>
    </row>
    <row r="442" spans="1:61" x14ac:dyDescent="0.2">
      <c r="A442">
        <v>5694</v>
      </c>
      <c r="B442">
        <v>6075011300</v>
      </c>
      <c r="C442">
        <v>3.94978E-2</v>
      </c>
      <c r="D442">
        <v>1.8982000000000001</v>
      </c>
      <c r="E442">
        <v>2.0931000000000002</v>
      </c>
      <c r="F442">
        <v>1.6772</v>
      </c>
      <c r="G442">
        <v>3.4321999999999999</v>
      </c>
      <c r="H442">
        <v>9.1006999999999998</v>
      </c>
      <c r="I442">
        <v>14.9</v>
      </c>
      <c r="J442">
        <v>13.2</v>
      </c>
      <c r="K442">
        <v>16.5</v>
      </c>
      <c r="L442">
        <v>3143</v>
      </c>
      <c r="M442">
        <v>37.794697149999998</v>
      </c>
      <c r="N442">
        <v>-122.4093493</v>
      </c>
      <c r="O442">
        <v>24.209835626647099</v>
      </c>
      <c r="P442">
        <v>2.9592332999999998E-2</v>
      </c>
      <c r="Q442">
        <v>8.6979437700000002</v>
      </c>
      <c r="R442">
        <v>120.510441</v>
      </c>
      <c r="S442" s="1">
        <v>171.20084073298801</v>
      </c>
      <c r="T442">
        <v>0</v>
      </c>
      <c r="U442">
        <v>259.81511860000001</v>
      </c>
      <c r="V442">
        <v>559.94000000000005</v>
      </c>
      <c r="W442">
        <v>0.4</v>
      </c>
      <c r="X442">
        <v>8.35</v>
      </c>
      <c r="Y442">
        <v>1.0049999999999999</v>
      </c>
      <c r="Z442">
        <v>10</v>
      </c>
      <c r="AA442">
        <v>0</v>
      </c>
      <c r="AB442">
        <v>36.6046410550749</v>
      </c>
      <c r="AC442">
        <v>3061</v>
      </c>
      <c r="AD442">
        <v>1644</v>
      </c>
      <c r="AE442">
        <v>1534</v>
      </c>
      <c r="AF442">
        <v>607</v>
      </c>
      <c r="AG442">
        <v>19</v>
      </c>
      <c r="AH442">
        <v>38196</v>
      </c>
      <c r="AI442">
        <v>1116</v>
      </c>
      <c r="AJ442">
        <v>1007</v>
      </c>
      <c r="AK442">
        <v>325</v>
      </c>
      <c r="AL442">
        <v>780</v>
      </c>
      <c r="AM442">
        <v>28</v>
      </c>
      <c r="AN442">
        <v>2420</v>
      </c>
      <c r="AO442">
        <v>1322</v>
      </c>
      <c r="AP442">
        <v>1004</v>
      </c>
      <c r="AQ442">
        <v>0</v>
      </c>
      <c r="AR442">
        <v>219</v>
      </c>
      <c r="AS442">
        <v>1172</v>
      </c>
      <c r="AT442">
        <v>29</v>
      </c>
      <c r="AU442">
        <v>20</v>
      </c>
      <c r="AV442">
        <v>1.3</v>
      </c>
      <c r="AW442">
        <v>38196</v>
      </c>
      <c r="AX442">
        <v>45.3</v>
      </c>
      <c r="AY442">
        <v>32.9</v>
      </c>
      <c r="AZ442">
        <v>10.6</v>
      </c>
      <c r="BA442">
        <v>25.5</v>
      </c>
      <c r="BB442">
        <v>1.8</v>
      </c>
      <c r="BC442">
        <v>79.099999999999994</v>
      </c>
      <c r="BD442">
        <v>44.2</v>
      </c>
      <c r="BE442">
        <v>61.1</v>
      </c>
      <c r="BF442">
        <v>0</v>
      </c>
      <c r="BG442">
        <v>14.3</v>
      </c>
      <c r="BH442">
        <v>76.400000000000006</v>
      </c>
      <c r="BI442">
        <v>0.9</v>
      </c>
    </row>
    <row r="443" spans="1:61" x14ac:dyDescent="0.2">
      <c r="A443">
        <v>7838</v>
      </c>
      <c r="B443">
        <v>6075011700</v>
      </c>
      <c r="C443">
        <v>0.21303140000000001</v>
      </c>
      <c r="D443">
        <v>1.8244</v>
      </c>
      <c r="E443">
        <v>1.4987999999999999</v>
      </c>
      <c r="F443">
        <v>1.4117</v>
      </c>
      <c r="G443">
        <v>3.7109000000000001</v>
      </c>
      <c r="H443">
        <v>8.4458000000000002</v>
      </c>
      <c r="I443">
        <v>11.4</v>
      </c>
      <c r="J443">
        <v>10.6</v>
      </c>
      <c r="K443">
        <v>12.1</v>
      </c>
      <c r="L443">
        <v>1783</v>
      </c>
      <c r="M443">
        <v>37.79046743</v>
      </c>
      <c r="N443">
        <v>-122.4034857</v>
      </c>
      <c r="O443">
        <v>28.180690765994399</v>
      </c>
      <c r="P443">
        <v>2.9592332999999998E-2</v>
      </c>
      <c r="Q443">
        <v>8.6979437700000002</v>
      </c>
      <c r="R443">
        <v>107.43255139999999</v>
      </c>
      <c r="S443" s="1">
        <v>171.20084073298801</v>
      </c>
      <c r="T443">
        <v>0</v>
      </c>
      <c r="U443">
        <v>257.59167000000002</v>
      </c>
      <c r="V443">
        <v>569.71</v>
      </c>
      <c r="W443">
        <v>17.8</v>
      </c>
      <c r="X443">
        <v>13.25</v>
      </c>
      <c r="Y443">
        <v>4.0949999999999998</v>
      </c>
      <c r="Z443">
        <v>10</v>
      </c>
      <c r="AA443">
        <v>0</v>
      </c>
      <c r="AB443">
        <v>43.162353309834401</v>
      </c>
      <c r="AC443">
        <v>1716</v>
      </c>
      <c r="AD443">
        <v>1308</v>
      </c>
      <c r="AE443">
        <v>1061</v>
      </c>
      <c r="AF443">
        <v>327</v>
      </c>
      <c r="AG443">
        <v>84</v>
      </c>
      <c r="AH443">
        <v>58210</v>
      </c>
      <c r="AI443">
        <v>305</v>
      </c>
      <c r="AJ443">
        <v>234</v>
      </c>
      <c r="AK443">
        <v>77</v>
      </c>
      <c r="AL443">
        <v>264</v>
      </c>
      <c r="AM443">
        <v>11</v>
      </c>
      <c r="AN443">
        <v>1143</v>
      </c>
      <c r="AO443">
        <v>359</v>
      </c>
      <c r="AP443">
        <v>1189</v>
      </c>
      <c r="AQ443">
        <v>0</v>
      </c>
      <c r="AR443">
        <v>163</v>
      </c>
      <c r="AS443">
        <v>749</v>
      </c>
      <c r="AT443">
        <v>79</v>
      </c>
      <c r="AU443">
        <v>19.7</v>
      </c>
      <c r="AV443">
        <v>7.3</v>
      </c>
      <c r="AW443">
        <v>58210</v>
      </c>
      <c r="AX443">
        <v>20.3</v>
      </c>
      <c r="AY443">
        <v>13.6</v>
      </c>
      <c r="AZ443">
        <v>4.5</v>
      </c>
      <c r="BA443">
        <v>15.4</v>
      </c>
      <c r="BB443">
        <v>1</v>
      </c>
      <c r="BC443">
        <v>66.599999999999994</v>
      </c>
      <c r="BD443">
        <v>21.6</v>
      </c>
      <c r="BE443">
        <v>90.9</v>
      </c>
      <c r="BF443">
        <v>0</v>
      </c>
      <c r="BG443">
        <v>15.4</v>
      </c>
      <c r="BH443">
        <v>70.599999999999994</v>
      </c>
      <c r="BI443">
        <v>4.5999999999999996</v>
      </c>
    </row>
    <row r="444" spans="1:61" x14ac:dyDescent="0.2">
      <c r="A444">
        <v>5695</v>
      </c>
      <c r="B444">
        <v>6075011800</v>
      </c>
      <c r="C444">
        <v>2.1839500000000001E-2</v>
      </c>
      <c r="D444">
        <v>2.8679999999999999</v>
      </c>
      <c r="E444">
        <v>2.2048000000000001</v>
      </c>
      <c r="F444">
        <v>1.8087</v>
      </c>
      <c r="G444">
        <v>3.6593</v>
      </c>
      <c r="H444">
        <v>10.540800000000001</v>
      </c>
      <c r="I444">
        <v>17.399999999999999</v>
      </c>
      <c r="J444">
        <v>15</v>
      </c>
      <c r="K444">
        <v>19.7</v>
      </c>
      <c r="L444">
        <v>1500</v>
      </c>
      <c r="M444">
        <v>37.793350570000001</v>
      </c>
      <c r="N444">
        <v>-122.4061645</v>
      </c>
      <c r="O444">
        <v>19.195936267262798</v>
      </c>
      <c r="P444">
        <v>2.9592332999999998E-2</v>
      </c>
      <c r="Q444">
        <v>8.6979437700000002</v>
      </c>
      <c r="R444">
        <v>113.1900014</v>
      </c>
      <c r="S444" s="1">
        <v>171.20084073298801</v>
      </c>
      <c r="T444">
        <v>0</v>
      </c>
      <c r="U444">
        <v>259.80460979999998</v>
      </c>
      <c r="V444">
        <v>416.52</v>
      </c>
      <c r="W444">
        <v>0.4</v>
      </c>
      <c r="X444">
        <v>3.8</v>
      </c>
      <c r="Y444">
        <v>1.66</v>
      </c>
      <c r="Z444">
        <v>10</v>
      </c>
      <c r="AA444">
        <v>0</v>
      </c>
      <c r="AB444">
        <v>34.256369556463099</v>
      </c>
      <c r="AC444">
        <v>1562</v>
      </c>
      <c r="AD444">
        <v>770</v>
      </c>
      <c r="AE444">
        <v>708</v>
      </c>
      <c r="AF444">
        <v>524</v>
      </c>
      <c r="AG444">
        <v>64</v>
      </c>
      <c r="AH444">
        <v>24738</v>
      </c>
      <c r="AI444">
        <v>524</v>
      </c>
      <c r="AJ444">
        <v>375</v>
      </c>
      <c r="AK444">
        <v>154</v>
      </c>
      <c r="AL444">
        <v>272</v>
      </c>
      <c r="AM444">
        <v>40</v>
      </c>
      <c r="AN444">
        <v>1395</v>
      </c>
      <c r="AO444">
        <v>810</v>
      </c>
      <c r="AP444">
        <v>586</v>
      </c>
      <c r="AQ444">
        <v>0</v>
      </c>
      <c r="AR444">
        <v>316</v>
      </c>
      <c r="AS444">
        <v>618</v>
      </c>
      <c r="AT444">
        <v>13</v>
      </c>
      <c r="AU444">
        <v>33.5</v>
      </c>
      <c r="AV444">
        <v>8.1</v>
      </c>
      <c r="AW444">
        <v>24738</v>
      </c>
      <c r="AX444">
        <v>42.4</v>
      </c>
      <c r="AY444">
        <v>24</v>
      </c>
      <c r="AZ444">
        <v>9.9</v>
      </c>
      <c r="BA444">
        <v>17.399999999999999</v>
      </c>
      <c r="BB444">
        <v>5.6</v>
      </c>
      <c r="BC444">
        <v>89.3</v>
      </c>
      <c r="BD444">
        <v>53.7</v>
      </c>
      <c r="BE444">
        <v>76.099999999999994</v>
      </c>
      <c r="BF444">
        <v>0</v>
      </c>
      <c r="BG444">
        <v>44.6</v>
      </c>
      <c r="BH444">
        <v>87.3</v>
      </c>
      <c r="BI444">
        <v>0.8</v>
      </c>
    </row>
    <row r="445" spans="1:61" x14ac:dyDescent="0.2">
      <c r="A445">
        <v>7839</v>
      </c>
      <c r="B445">
        <v>6075011901</v>
      </c>
      <c r="C445">
        <v>2.4051800000000002E-2</v>
      </c>
      <c r="D445">
        <v>0.87229999999999996</v>
      </c>
      <c r="E445">
        <v>0.96450000000000002</v>
      </c>
      <c r="F445">
        <v>0.56299999999999994</v>
      </c>
      <c r="G445">
        <v>3.2911000000000001</v>
      </c>
      <c r="H445">
        <v>5.6909999999999998</v>
      </c>
      <c r="I445">
        <v>7.8</v>
      </c>
      <c r="J445">
        <v>7.1</v>
      </c>
      <c r="K445">
        <v>8.5</v>
      </c>
      <c r="L445">
        <v>2408</v>
      </c>
      <c r="M445">
        <v>37.79047284</v>
      </c>
      <c r="N445">
        <v>-122.41391419999999</v>
      </c>
      <c r="O445">
        <v>15.7916054060089</v>
      </c>
      <c r="P445">
        <v>2.9592332999999998E-2</v>
      </c>
      <c r="Q445">
        <v>8.6979437700000002</v>
      </c>
      <c r="R445">
        <v>106.21636839999999</v>
      </c>
      <c r="S445" s="1">
        <v>171.20084073298801</v>
      </c>
      <c r="T445">
        <v>0</v>
      </c>
      <c r="U445">
        <v>253.80412440000001</v>
      </c>
      <c r="V445">
        <v>717.55</v>
      </c>
      <c r="W445">
        <v>0.9</v>
      </c>
      <c r="X445">
        <v>2</v>
      </c>
      <c r="Y445">
        <v>0.36</v>
      </c>
      <c r="Z445">
        <v>10</v>
      </c>
      <c r="AA445">
        <v>0</v>
      </c>
      <c r="AB445">
        <v>35.328510788736402</v>
      </c>
      <c r="AC445">
        <v>2570</v>
      </c>
      <c r="AD445">
        <v>1728</v>
      </c>
      <c r="AE445">
        <v>1488</v>
      </c>
      <c r="AF445">
        <v>246</v>
      </c>
      <c r="AG445">
        <v>97</v>
      </c>
      <c r="AH445">
        <v>64072</v>
      </c>
      <c r="AI445">
        <v>72</v>
      </c>
      <c r="AJ445">
        <v>394</v>
      </c>
      <c r="AK445">
        <v>93</v>
      </c>
      <c r="AL445">
        <v>208</v>
      </c>
      <c r="AM445">
        <v>0</v>
      </c>
      <c r="AN445">
        <v>1153</v>
      </c>
      <c r="AO445">
        <v>63</v>
      </c>
      <c r="AP445">
        <v>1542</v>
      </c>
      <c r="AQ445">
        <v>0</v>
      </c>
      <c r="AR445">
        <v>47</v>
      </c>
      <c r="AS445">
        <v>817</v>
      </c>
      <c r="AT445">
        <v>287</v>
      </c>
      <c r="AU445">
        <v>10.8</v>
      </c>
      <c r="AV445">
        <v>5.8</v>
      </c>
      <c r="AW445">
        <v>64072</v>
      </c>
      <c r="AX445">
        <v>3.6</v>
      </c>
      <c r="AY445">
        <v>15.3</v>
      </c>
      <c r="AZ445">
        <v>3.6</v>
      </c>
      <c r="BA445">
        <v>8.1</v>
      </c>
      <c r="BB445">
        <v>0</v>
      </c>
      <c r="BC445">
        <v>44.9</v>
      </c>
      <c r="BD445">
        <v>2.5</v>
      </c>
      <c r="BE445">
        <v>89.2</v>
      </c>
      <c r="BF445">
        <v>0</v>
      </c>
      <c r="BG445">
        <v>3.2</v>
      </c>
      <c r="BH445">
        <v>54.9</v>
      </c>
      <c r="BI445">
        <v>11.2</v>
      </c>
    </row>
    <row r="446" spans="1:61" x14ac:dyDescent="0.2">
      <c r="A446">
        <v>5696</v>
      </c>
      <c r="B446">
        <v>6075011902</v>
      </c>
      <c r="C446">
        <v>3.5927899999999999E-2</v>
      </c>
      <c r="D446">
        <v>1.2234</v>
      </c>
      <c r="E446">
        <v>1.0168999999999999</v>
      </c>
      <c r="F446">
        <v>0.9859</v>
      </c>
      <c r="G446">
        <v>2.5647000000000002</v>
      </c>
      <c r="H446">
        <v>5.7907999999999999</v>
      </c>
      <c r="I446">
        <v>8.6999999999999993</v>
      </c>
      <c r="J446">
        <v>7.7</v>
      </c>
      <c r="K446">
        <v>9.8000000000000007</v>
      </c>
      <c r="L446">
        <v>2598</v>
      </c>
      <c r="M446">
        <v>37.79099592</v>
      </c>
      <c r="N446">
        <v>-122.4098067</v>
      </c>
      <c r="O446">
        <v>11.814322588810001</v>
      </c>
      <c r="P446">
        <v>2.9592332999999998E-2</v>
      </c>
      <c r="Q446">
        <v>8.6979437700000002</v>
      </c>
      <c r="R446">
        <v>106.3</v>
      </c>
      <c r="S446" s="1">
        <v>171.20084073298801</v>
      </c>
      <c r="T446">
        <v>0</v>
      </c>
      <c r="U446">
        <v>254.04369159999999</v>
      </c>
      <c r="V446">
        <v>547.92999999999995</v>
      </c>
      <c r="W446">
        <v>0.9</v>
      </c>
      <c r="X446">
        <v>2.6</v>
      </c>
      <c r="Y446">
        <v>1.04</v>
      </c>
      <c r="Z446">
        <v>10</v>
      </c>
      <c r="AA446">
        <v>0</v>
      </c>
      <c r="AB446">
        <v>35.054409046584098</v>
      </c>
      <c r="AC446">
        <v>2839</v>
      </c>
      <c r="AD446">
        <v>1971</v>
      </c>
      <c r="AE446">
        <v>1835</v>
      </c>
      <c r="AF446">
        <v>468</v>
      </c>
      <c r="AG446">
        <v>85</v>
      </c>
      <c r="AH446">
        <v>61732</v>
      </c>
      <c r="AI446">
        <v>282</v>
      </c>
      <c r="AJ446">
        <v>353</v>
      </c>
      <c r="AK446">
        <v>126</v>
      </c>
      <c r="AL446">
        <v>261</v>
      </c>
      <c r="AM446">
        <v>44</v>
      </c>
      <c r="AN446">
        <v>1494</v>
      </c>
      <c r="AO446">
        <v>242</v>
      </c>
      <c r="AP446">
        <v>1785</v>
      </c>
      <c r="AQ446">
        <v>0</v>
      </c>
      <c r="AR446">
        <v>138</v>
      </c>
      <c r="AS446">
        <v>1320</v>
      </c>
      <c r="AT446">
        <v>0</v>
      </c>
      <c r="AU446">
        <v>16.5</v>
      </c>
      <c r="AV446">
        <v>4</v>
      </c>
      <c r="AW446">
        <v>61732</v>
      </c>
      <c r="AX446">
        <v>11.7</v>
      </c>
      <c r="AY446">
        <v>12.4</v>
      </c>
      <c r="AZ446">
        <v>4.4000000000000004</v>
      </c>
      <c r="BA446">
        <v>9.1999999999999993</v>
      </c>
      <c r="BB446">
        <v>2.4</v>
      </c>
      <c r="BC446">
        <v>52.6</v>
      </c>
      <c r="BD446">
        <v>8.6999999999999993</v>
      </c>
      <c r="BE446">
        <v>90.6</v>
      </c>
      <c r="BF446">
        <v>0</v>
      </c>
      <c r="BG446">
        <v>7.5</v>
      </c>
      <c r="BH446">
        <v>71.900000000000006</v>
      </c>
      <c r="BI446">
        <v>0</v>
      </c>
    </row>
    <row r="447" spans="1:61" x14ac:dyDescent="0.2">
      <c r="A447">
        <v>5697</v>
      </c>
      <c r="B447">
        <v>6075012000</v>
      </c>
      <c r="C447">
        <v>4.8351199999999997E-2</v>
      </c>
      <c r="D447">
        <v>1.7941</v>
      </c>
      <c r="E447">
        <v>1.3187</v>
      </c>
      <c r="F447">
        <v>1.1335</v>
      </c>
      <c r="G447">
        <v>4.1215000000000002</v>
      </c>
      <c r="H447">
        <v>8.3678000000000008</v>
      </c>
      <c r="I447">
        <v>10.5</v>
      </c>
      <c r="J447">
        <v>9.6</v>
      </c>
      <c r="K447">
        <v>11.5</v>
      </c>
      <c r="L447">
        <v>3833</v>
      </c>
      <c r="M447">
        <v>37.787965059999998</v>
      </c>
      <c r="N447">
        <v>-122.4185205</v>
      </c>
      <c r="O447">
        <v>22.21227236615</v>
      </c>
      <c r="P447">
        <v>2.9592332999999998E-2</v>
      </c>
      <c r="Q447">
        <v>8.6979437700000002</v>
      </c>
      <c r="R447">
        <v>70.125075159999994</v>
      </c>
      <c r="S447" s="1">
        <v>171.20084073298801</v>
      </c>
      <c r="T447">
        <v>0</v>
      </c>
      <c r="U447">
        <v>231.7716034</v>
      </c>
      <c r="V447">
        <v>899.15</v>
      </c>
      <c r="W447">
        <v>1.9</v>
      </c>
      <c r="X447">
        <v>2.6</v>
      </c>
      <c r="Y447">
        <v>0.85499999999999998</v>
      </c>
      <c r="Z447">
        <v>10</v>
      </c>
      <c r="AA447">
        <v>0</v>
      </c>
      <c r="AB447">
        <v>38.058375900233003</v>
      </c>
      <c r="AC447">
        <v>3962</v>
      </c>
      <c r="AD447">
        <v>2814</v>
      </c>
      <c r="AE447">
        <v>2594</v>
      </c>
      <c r="AF447">
        <v>823</v>
      </c>
      <c r="AG447">
        <v>192</v>
      </c>
      <c r="AH447">
        <v>37304</v>
      </c>
      <c r="AI447">
        <v>295</v>
      </c>
      <c r="AJ447">
        <v>458</v>
      </c>
      <c r="AK447">
        <v>139</v>
      </c>
      <c r="AL447">
        <v>518</v>
      </c>
      <c r="AM447">
        <v>61</v>
      </c>
      <c r="AN447">
        <v>2242</v>
      </c>
      <c r="AO447">
        <v>473</v>
      </c>
      <c r="AP447">
        <v>2642</v>
      </c>
      <c r="AQ447">
        <v>16</v>
      </c>
      <c r="AR447">
        <v>281</v>
      </c>
      <c r="AS447">
        <v>1964</v>
      </c>
      <c r="AT447">
        <v>87</v>
      </c>
      <c r="AU447">
        <v>20.9</v>
      </c>
      <c r="AV447">
        <v>7.4</v>
      </c>
      <c r="AW447">
        <v>37304</v>
      </c>
      <c r="AX447">
        <v>8.8000000000000007</v>
      </c>
      <c r="AY447">
        <v>11.6</v>
      </c>
      <c r="AZ447">
        <v>3.5</v>
      </c>
      <c r="BA447">
        <v>13.1</v>
      </c>
      <c r="BB447">
        <v>2.4</v>
      </c>
      <c r="BC447">
        <v>56.6</v>
      </c>
      <c r="BD447">
        <v>12.2</v>
      </c>
      <c r="BE447">
        <v>93.9</v>
      </c>
      <c r="BF447">
        <v>0.6</v>
      </c>
      <c r="BG447">
        <v>10.8</v>
      </c>
      <c r="BH447">
        <v>75.7</v>
      </c>
      <c r="BI447">
        <v>2.2000000000000002</v>
      </c>
    </row>
    <row r="448" spans="1:61" x14ac:dyDescent="0.2">
      <c r="A448">
        <v>7840</v>
      </c>
      <c r="B448">
        <v>6075012100</v>
      </c>
      <c r="C448">
        <v>4.7642700000000003E-2</v>
      </c>
      <c r="D448">
        <v>1.544</v>
      </c>
      <c r="E448">
        <v>0.88429999999999997</v>
      </c>
      <c r="F448">
        <v>1.0203</v>
      </c>
      <c r="G448">
        <v>3.66</v>
      </c>
      <c r="H448">
        <v>7.1086999999999998</v>
      </c>
      <c r="I448">
        <v>7.8</v>
      </c>
      <c r="J448">
        <v>7.2</v>
      </c>
      <c r="K448">
        <v>8.6</v>
      </c>
      <c r="L448">
        <v>3833</v>
      </c>
      <c r="M448">
        <v>37.788806559999998</v>
      </c>
      <c r="N448">
        <v>-122.4118881</v>
      </c>
      <c r="O448">
        <v>22.725377610256999</v>
      </c>
      <c r="P448">
        <v>2.9592332999999998E-2</v>
      </c>
      <c r="Q448">
        <v>8.6979437700000002</v>
      </c>
      <c r="R448">
        <v>106.3</v>
      </c>
      <c r="S448" s="1">
        <v>171.20084073298801</v>
      </c>
      <c r="T448">
        <v>0</v>
      </c>
      <c r="U448">
        <v>233.45115419999999</v>
      </c>
      <c r="V448">
        <v>720.28</v>
      </c>
      <c r="W448">
        <v>3.25</v>
      </c>
      <c r="X448">
        <v>2.6</v>
      </c>
      <c r="Y448">
        <v>0.92</v>
      </c>
      <c r="Z448">
        <v>10</v>
      </c>
      <c r="AA448">
        <v>0</v>
      </c>
      <c r="AB448">
        <v>37.731730410123397</v>
      </c>
      <c r="AC448">
        <v>3908</v>
      </c>
      <c r="AD448">
        <v>2296</v>
      </c>
      <c r="AE448">
        <v>2133</v>
      </c>
      <c r="AF448">
        <v>527</v>
      </c>
      <c r="AG448">
        <v>155</v>
      </c>
      <c r="AH448">
        <v>42452</v>
      </c>
      <c r="AI448">
        <v>356</v>
      </c>
      <c r="AJ448">
        <v>430</v>
      </c>
      <c r="AK448">
        <v>84</v>
      </c>
      <c r="AL448">
        <v>374</v>
      </c>
      <c r="AM448">
        <v>13</v>
      </c>
      <c r="AN448">
        <v>2209</v>
      </c>
      <c r="AO448">
        <v>324</v>
      </c>
      <c r="AP448">
        <v>2159</v>
      </c>
      <c r="AQ448">
        <v>0</v>
      </c>
      <c r="AR448">
        <v>235</v>
      </c>
      <c r="AS448">
        <v>1743</v>
      </c>
      <c r="AT448">
        <v>630</v>
      </c>
      <c r="AU448">
        <v>16.100000000000001</v>
      </c>
      <c r="AV448">
        <v>5.7</v>
      </c>
      <c r="AW448">
        <v>42452</v>
      </c>
      <c r="AX448">
        <v>12.6</v>
      </c>
      <c r="AY448">
        <v>11</v>
      </c>
      <c r="AZ448">
        <v>2.1</v>
      </c>
      <c r="BA448">
        <v>9.6</v>
      </c>
      <c r="BB448">
        <v>0.6</v>
      </c>
      <c r="BC448">
        <v>56.5</v>
      </c>
      <c r="BD448">
        <v>8.4</v>
      </c>
      <c r="BE448">
        <v>94</v>
      </c>
      <c r="BF448">
        <v>0</v>
      </c>
      <c r="BG448">
        <v>11</v>
      </c>
      <c r="BH448">
        <v>81.7</v>
      </c>
      <c r="BI448">
        <v>16.100000000000001</v>
      </c>
    </row>
    <row r="449" spans="1:61" x14ac:dyDescent="0.2">
      <c r="A449">
        <v>5698</v>
      </c>
      <c r="B449">
        <v>6075012201</v>
      </c>
      <c r="C449">
        <v>3.5539899999999999E-2</v>
      </c>
      <c r="D449">
        <v>1.6049</v>
      </c>
      <c r="E449">
        <v>1.4298999999999999</v>
      </c>
      <c r="F449">
        <v>1.1942999999999999</v>
      </c>
      <c r="G449">
        <v>3.2629999999999999</v>
      </c>
      <c r="H449">
        <v>7.4920999999999998</v>
      </c>
      <c r="I449">
        <v>11</v>
      </c>
      <c r="J449">
        <v>10</v>
      </c>
      <c r="K449">
        <v>12.1</v>
      </c>
      <c r="L449">
        <v>4567</v>
      </c>
      <c r="M449">
        <v>37.78584644</v>
      </c>
      <c r="N449">
        <v>-122.4163535</v>
      </c>
      <c r="O449">
        <v>23.784901100961299</v>
      </c>
      <c r="P449">
        <v>2.9592332999999998E-2</v>
      </c>
      <c r="Q449">
        <v>8.6979437700000002</v>
      </c>
      <c r="R449">
        <v>77.215178069999993</v>
      </c>
      <c r="S449" s="1">
        <v>171.20084073298801</v>
      </c>
      <c r="T449">
        <v>0</v>
      </c>
      <c r="U449">
        <v>230.68050690000001</v>
      </c>
      <c r="V449">
        <v>866.56</v>
      </c>
      <c r="W449">
        <v>6.15</v>
      </c>
      <c r="X449">
        <v>2</v>
      </c>
      <c r="Y449">
        <v>1.085</v>
      </c>
      <c r="Z449">
        <v>0</v>
      </c>
      <c r="AA449">
        <v>0</v>
      </c>
      <c r="AB449">
        <v>33.795150031926099</v>
      </c>
      <c r="AC449">
        <v>4728</v>
      </c>
      <c r="AD449">
        <v>3077</v>
      </c>
      <c r="AE449">
        <v>2937</v>
      </c>
      <c r="AF449">
        <v>967</v>
      </c>
      <c r="AG449">
        <v>92</v>
      </c>
      <c r="AH449">
        <v>34495</v>
      </c>
      <c r="AI449">
        <v>546</v>
      </c>
      <c r="AJ449">
        <v>478</v>
      </c>
      <c r="AK449">
        <v>352</v>
      </c>
      <c r="AL449">
        <v>1004</v>
      </c>
      <c r="AM449">
        <v>60</v>
      </c>
      <c r="AN449">
        <v>3126</v>
      </c>
      <c r="AO449">
        <v>510</v>
      </c>
      <c r="AP449">
        <v>2837</v>
      </c>
      <c r="AQ449">
        <v>0</v>
      </c>
      <c r="AR449">
        <v>515</v>
      </c>
      <c r="AS449">
        <v>2317</v>
      </c>
      <c r="AT449">
        <v>11</v>
      </c>
      <c r="AU449">
        <v>20.5</v>
      </c>
      <c r="AV449">
        <v>3.3</v>
      </c>
      <c r="AW449">
        <v>34495</v>
      </c>
      <c r="AX449">
        <v>13.7</v>
      </c>
      <c r="AY449">
        <v>10.1</v>
      </c>
      <c r="AZ449">
        <v>7.4</v>
      </c>
      <c r="BA449">
        <v>21.2</v>
      </c>
      <c r="BB449">
        <v>2</v>
      </c>
      <c r="BC449">
        <v>66.099999999999994</v>
      </c>
      <c r="BD449">
        <v>11.1</v>
      </c>
      <c r="BE449">
        <v>92.2</v>
      </c>
      <c r="BF449">
        <v>0</v>
      </c>
      <c r="BG449">
        <v>17.5</v>
      </c>
      <c r="BH449">
        <v>78.900000000000006</v>
      </c>
      <c r="BI449">
        <v>0.2</v>
      </c>
    </row>
    <row r="450" spans="1:61" x14ac:dyDescent="0.2">
      <c r="A450">
        <v>7841</v>
      </c>
      <c r="B450">
        <v>6075012202</v>
      </c>
      <c r="C450">
        <v>3.5839099999999999E-2</v>
      </c>
      <c r="D450">
        <v>2.5068999999999999</v>
      </c>
      <c r="E450">
        <v>1.4914000000000001</v>
      </c>
      <c r="F450">
        <v>1.4187000000000001</v>
      </c>
      <c r="G450">
        <v>3.7993999999999999</v>
      </c>
      <c r="H450">
        <v>9.2164000000000001</v>
      </c>
      <c r="I450">
        <v>12.4</v>
      </c>
      <c r="J450">
        <v>11.3</v>
      </c>
      <c r="K450">
        <v>13.6</v>
      </c>
      <c r="L450">
        <v>2986</v>
      </c>
      <c r="M450">
        <v>37.785414170000003</v>
      </c>
      <c r="N450">
        <v>-122.4196438</v>
      </c>
      <c r="O450">
        <v>25.665955864116601</v>
      </c>
      <c r="P450">
        <v>2.9592332999999998E-2</v>
      </c>
      <c r="Q450">
        <v>8.6979437700000002</v>
      </c>
      <c r="R450">
        <v>67.680000000000007</v>
      </c>
      <c r="S450" s="1">
        <v>171.20084073298801</v>
      </c>
      <c r="T450">
        <v>0</v>
      </c>
      <c r="U450">
        <v>227.15943340000001</v>
      </c>
      <c r="V450">
        <v>851.98</v>
      </c>
      <c r="W450">
        <v>3.9</v>
      </c>
      <c r="X450">
        <v>2.9</v>
      </c>
      <c r="Y450">
        <v>1.28</v>
      </c>
      <c r="Z450">
        <v>0</v>
      </c>
      <c r="AA450">
        <v>0</v>
      </c>
      <c r="AB450">
        <v>33.121062020675502</v>
      </c>
      <c r="AC450">
        <v>3271</v>
      </c>
      <c r="AD450">
        <v>1700</v>
      </c>
      <c r="AE450">
        <v>1563</v>
      </c>
      <c r="AF450">
        <v>1035</v>
      </c>
      <c r="AG450">
        <v>171</v>
      </c>
      <c r="AH450">
        <v>29266</v>
      </c>
      <c r="AI450">
        <v>656</v>
      </c>
      <c r="AJ450">
        <v>397</v>
      </c>
      <c r="AK450">
        <v>109</v>
      </c>
      <c r="AL450">
        <v>652</v>
      </c>
      <c r="AM450">
        <v>14</v>
      </c>
      <c r="AN450">
        <v>2127</v>
      </c>
      <c r="AO450">
        <v>761</v>
      </c>
      <c r="AP450">
        <v>1604</v>
      </c>
      <c r="AQ450">
        <v>0</v>
      </c>
      <c r="AR450">
        <v>274</v>
      </c>
      <c r="AS450">
        <v>1350</v>
      </c>
      <c r="AT450">
        <v>398</v>
      </c>
      <c r="AU450">
        <v>31.6</v>
      </c>
      <c r="AV450">
        <v>8.1</v>
      </c>
      <c r="AW450">
        <v>29266</v>
      </c>
      <c r="AX450">
        <v>22.3</v>
      </c>
      <c r="AY450">
        <v>12.1</v>
      </c>
      <c r="AZ450">
        <v>3.3</v>
      </c>
      <c r="BA450">
        <v>19.899999999999999</v>
      </c>
      <c r="BB450">
        <v>0.9</v>
      </c>
      <c r="BC450">
        <v>65</v>
      </c>
      <c r="BD450">
        <v>23.3</v>
      </c>
      <c r="BE450">
        <v>94.4</v>
      </c>
      <c r="BF450">
        <v>0</v>
      </c>
      <c r="BG450">
        <v>17.5</v>
      </c>
      <c r="BH450">
        <v>86.4</v>
      </c>
      <c r="BI450">
        <v>12.2</v>
      </c>
    </row>
    <row r="451" spans="1:61" x14ac:dyDescent="0.2">
      <c r="A451">
        <v>5699</v>
      </c>
      <c r="B451">
        <v>6075012301</v>
      </c>
      <c r="C451">
        <v>3.5578499999999999E-2</v>
      </c>
      <c r="D451">
        <v>3.2534999999999998</v>
      </c>
      <c r="E451">
        <v>2.5320999999999998</v>
      </c>
      <c r="F451">
        <v>1.5919000000000001</v>
      </c>
      <c r="G451">
        <v>2.9024999999999999</v>
      </c>
      <c r="H451">
        <v>10.28</v>
      </c>
      <c r="I451">
        <v>20.8</v>
      </c>
      <c r="J451">
        <v>19.2</v>
      </c>
      <c r="K451">
        <v>22.3</v>
      </c>
      <c r="L451">
        <v>2734</v>
      </c>
      <c r="M451">
        <v>37.785920279999999</v>
      </c>
      <c r="N451">
        <v>-122.4107461</v>
      </c>
      <c r="O451">
        <v>40.105114947989698</v>
      </c>
      <c r="P451">
        <v>2.9592332999999998E-2</v>
      </c>
      <c r="Q451">
        <v>8.6979437700000002</v>
      </c>
      <c r="R451">
        <v>106.3</v>
      </c>
      <c r="S451" s="1">
        <v>171.20084073298801</v>
      </c>
      <c r="T451">
        <v>0</v>
      </c>
      <c r="U451">
        <v>233.1322207</v>
      </c>
      <c r="V451">
        <v>671.5</v>
      </c>
      <c r="W451">
        <v>11.4</v>
      </c>
      <c r="X451">
        <v>2.6</v>
      </c>
      <c r="Y451">
        <v>1.28</v>
      </c>
      <c r="Z451">
        <v>10</v>
      </c>
      <c r="AA451">
        <v>0</v>
      </c>
      <c r="AB451">
        <v>39.757312605785998</v>
      </c>
      <c r="AC451">
        <v>2189</v>
      </c>
      <c r="AD451">
        <v>1667</v>
      </c>
      <c r="AE451">
        <v>1340</v>
      </c>
      <c r="AF451">
        <v>898</v>
      </c>
      <c r="AG451">
        <v>81</v>
      </c>
      <c r="AH451">
        <v>15560</v>
      </c>
      <c r="AI451">
        <v>667</v>
      </c>
      <c r="AJ451">
        <v>495</v>
      </c>
      <c r="AK451">
        <v>292</v>
      </c>
      <c r="AL451">
        <v>616</v>
      </c>
      <c r="AM451">
        <v>121</v>
      </c>
      <c r="AN451">
        <v>1603</v>
      </c>
      <c r="AO451">
        <v>701</v>
      </c>
      <c r="AP451">
        <v>1594</v>
      </c>
      <c r="AQ451">
        <v>0</v>
      </c>
      <c r="AR451">
        <v>314</v>
      </c>
      <c r="AS451">
        <v>1162</v>
      </c>
      <c r="AT451">
        <v>0</v>
      </c>
      <c r="AU451">
        <v>41</v>
      </c>
      <c r="AV451">
        <v>9.1</v>
      </c>
      <c r="AW451">
        <v>15560</v>
      </c>
      <c r="AX451">
        <v>39</v>
      </c>
      <c r="AY451">
        <v>22.6</v>
      </c>
      <c r="AZ451">
        <v>13.3</v>
      </c>
      <c r="BA451">
        <v>28.1</v>
      </c>
      <c r="BB451">
        <v>9</v>
      </c>
      <c r="BC451">
        <v>73.2</v>
      </c>
      <c r="BD451">
        <v>34.1</v>
      </c>
      <c r="BE451">
        <v>95.6</v>
      </c>
      <c r="BF451">
        <v>0</v>
      </c>
      <c r="BG451">
        <v>23.4</v>
      </c>
      <c r="BH451">
        <v>86.7</v>
      </c>
      <c r="BI451">
        <v>0</v>
      </c>
    </row>
    <row r="452" spans="1:61" x14ac:dyDescent="0.2">
      <c r="A452">
        <v>5700</v>
      </c>
      <c r="B452">
        <v>6075012302</v>
      </c>
      <c r="C452">
        <v>3.5771999999999998E-2</v>
      </c>
      <c r="D452">
        <v>1.5422</v>
      </c>
      <c r="E452">
        <v>0.62960000000000005</v>
      </c>
      <c r="F452">
        <v>0.74609999999999999</v>
      </c>
      <c r="G452">
        <v>3.1707000000000001</v>
      </c>
      <c r="H452">
        <v>6.0885999999999996</v>
      </c>
      <c r="I452">
        <v>8.3000000000000007</v>
      </c>
      <c r="J452">
        <v>7.7</v>
      </c>
      <c r="K452">
        <v>9</v>
      </c>
      <c r="L452">
        <v>3073</v>
      </c>
      <c r="M452">
        <v>37.787022280000002</v>
      </c>
      <c r="N452">
        <v>-122.41209689999999</v>
      </c>
      <c r="O452">
        <v>26.2784146516688</v>
      </c>
      <c r="P452">
        <v>2.9592332999999998E-2</v>
      </c>
      <c r="Q452">
        <v>8.6979437700000002</v>
      </c>
      <c r="R452">
        <v>106.3</v>
      </c>
      <c r="S452" s="1">
        <v>171.20084073298801</v>
      </c>
      <c r="T452">
        <v>0</v>
      </c>
      <c r="U452">
        <v>232.85455300000001</v>
      </c>
      <c r="V452">
        <v>686.51</v>
      </c>
      <c r="W452">
        <v>6.65</v>
      </c>
      <c r="X452">
        <v>2.6</v>
      </c>
      <c r="Y452">
        <v>0.85499999999999998</v>
      </c>
      <c r="Z452">
        <v>10</v>
      </c>
      <c r="AA452">
        <v>0</v>
      </c>
      <c r="AB452">
        <v>38.521712751033299</v>
      </c>
      <c r="AC452">
        <v>2529</v>
      </c>
      <c r="AD452">
        <v>2262</v>
      </c>
      <c r="AE452">
        <v>1906</v>
      </c>
      <c r="AF452">
        <v>683</v>
      </c>
      <c r="AG452">
        <v>132</v>
      </c>
      <c r="AH452">
        <v>44390</v>
      </c>
      <c r="AI452">
        <v>44</v>
      </c>
      <c r="AJ452">
        <v>164</v>
      </c>
      <c r="AK452">
        <v>37</v>
      </c>
      <c r="AL452">
        <v>255</v>
      </c>
      <c r="AM452">
        <v>4</v>
      </c>
      <c r="AN452">
        <v>1471</v>
      </c>
      <c r="AO452">
        <v>76</v>
      </c>
      <c r="AP452">
        <v>2184</v>
      </c>
      <c r="AQ452">
        <v>15</v>
      </c>
      <c r="AR452">
        <v>133</v>
      </c>
      <c r="AS452">
        <v>1631</v>
      </c>
      <c r="AT452">
        <v>0</v>
      </c>
      <c r="AU452">
        <v>27</v>
      </c>
      <c r="AV452">
        <v>7.7</v>
      </c>
      <c r="AW452">
        <v>44390</v>
      </c>
      <c r="AX452">
        <v>2</v>
      </c>
      <c r="AY452">
        <v>6.5</v>
      </c>
      <c r="AZ452">
        <v>1.5</v>
      </c>
      <c r="BA452">
        <v>10.1</v>
      </c>
      <c r="BB452">
        <v>0.2</v>
      </c>
      <c r="BC452">
        <v>58.2</v>
      </c>
      <c r="BD452">
        <v>3</v>
      </c>
      <c r="BE452">
        <v>96.6</v>
      </c>
      <c r="BF452">
        <v>0.7</v>
      </c>
      <c r="BG452">
        <v>7</v>
      </c>
      <c r="BH452">
        <v>85.6</v>
      </c>
      <c r="BI452">
        <v>0</v>
      </c>
    </row>
    <row r="453" spans="1:61" x14ac:dyDescent="0.2">
      <c r="A453">
        <v>5701</v>
      </c>
      <c r="B453">
        <v>6075012401</v>
      </c>
      <c r="C453">
        <v>3.5510600000000003E-2</v>
      </c>
      <c r="D453">
        <v>2.8536999999999999</v>
      </c>
      <c r="E453">
        <v>1.6088</v>
      </c>
      <c r="F453">
        <v>1.4035</v>
      </c>
      <c r="G453">
        <v>3.7624</v>
      </c>
      <c r="H453">
        <v>9.6283999999999992</v>
      </c>
      <c r="I453">
        <v>15.7</v>
      </c>
      <c r="J453">
        <v>14.7</v>
      </c>
      <c r="K453">
        <v>16.7</v>
      </c>
      <c r="L453">
        <v>5075</v>
      </c>
      <c r="M453">
        <v>37.78305108</v>
      </c>
      <c r="N453">
        <v>-122.415789</v>
      </c>
      <c r="O453">
        <v>31.747936423686301</v>
      </c>
      <c r="P453">
        <v>2.9592332999999998E-2</v>
      </c>
      <c r="Q453">
        <v>8.6979437700000002</v>
      </c>
      <c r="R453">
        <v>82.844622700000002</v>
      </c>
      <c r="S453" s="1">
        <v>171.20084073298801</v>
      </c>
      <c r="T453">
        <v>0</v>
      </c>
      <c r="U453">
        <v>229.90115829999999</v>
      </c>
      <c r="V453">
        <v>603.05999999999995</v>
      </c>
      <c r="W453">
        <v>12.65</v>
      </c>
      <c r="X453">
        <v>4.3</v>
      </c>
      <c r="Y453">
        <v>2.335</v>
      </c>
      <c r="Z453">
        <v>0</v>
      </c>
      <c r="AA453">
        <v>0</v>
      </c>
      <c r="AB453">
        <v>34.769931652004097</v>
      </c>
      <c r="AC453">
        <v>4593</v>
      </c>
      <c r="AD453">
        <v>3047</v>
      </c>
      <c r="AE453">
        <v>2664</v>
      </c>
      <c r="AF453">
        <v>1272</v>
      </c>
      <c r="AG453">
        <v>213</v>
      </c>
      <c r="AH453">
        <v>20216</v>
      </c>
      <c r="AI453">
        <v>1160</v>
      </c>
      <c r="AJ453">
        <v>408</v>
      </c>
      <c r="AK453">
        <v>577</v>
      </c>
      <c r="AL453">
        <v>1084</v>
      </c>
      <c r="AM453">
        <v>139</v>
      </c>
      <c r="AN453">
        <v>3072</v>
      </c>
      <c r="AO453">
        <v>909</v>
      </c>
      <c r="AP453">
        <v>2857</v>
      </c>
      <c r="AQ453">
        <v>0</v>
      </c>
      <c r="AR453">
        <v>532</v>
      </c>
      <c r="AS453">
        <v>2253</v>
      </c>
      <c r="AT453">
        <v>155</v>
      </c>
      <c r="AU453">
        <v>27.7</v>
      </c>
      <c r="AV453">
        <v>8.4</v>
      </c>
      <c r="AW453">
        <v>20216</v>
      </c>
      <c r="AX453">
        <v>32.4</v>
      </c>
      <c r="AY453">
        <v>8.9</v>
      </c>
      <c r="AZ453">
        <v>12.6</v>
      </c>
      <c r="BA453">
        <v>23.6</v>
      </c>
      <c r="BB453">
        <v>5.2</v>
      </c>
      <c r="BC453">
        <v>66.900000000000006</v>
      </c>
      <c r="BD453">
        <v>20.7</v>
      </c>
      <c r="BE453">
        <v>93.8</v>
      </c>
      <c r="BF453">
        <v>0</v>
      </c>
      <c r="BG453">
        <v>20</v>
      </c>
      <c r="BH453">
        <v>84.6</v>
      </c>
      <c r="BI453">
        <v>3.4</v>
      </c>
    </row>
    <row r="454" spans="1:61" x14ac:dyDescent="0.2">
      <c r="A454">
        <v>7842</v>
      </c>
      <c r="B454">
        <v>6075012402</v>
      </c>
      <c r="C454">
        <v>0.13820250000000001</v>
      </c>
      <c r="D454">
        <v>1.7959000000000001</v>
      </c>
      <c r="E454">
        <v>1.6333</v>
      </c>
      <c r="F454">
        <v>1.2060999999999999</v>
      </c>
      <c r="G454">
        <v>3.5182000000000002</v>
      </c>
      <c r="H454">
        <v>8.1534999999999993</v>
      </c>
      <c r="I454">
        <v>10.6</v>
      </c>
      <c r="J454">
        <v>9.9</v>
      </c>
      <c r="K454">
        <v>11.4</v>
      </c>
      <c r="L454">
        <v>3974</v>
      </c>
      <c r="M454">
        <v>37.780125050000002</v>
      </c>
      <c r="N454">
        <v>-122.4177669</v>
      </c>
      <c r="O454">
        <v>28.810760494937899</v>
      </c>
      <c r="P454">
        <v>2.9592332999999998E-2</v>
      </c>
      <c r="Q454">
        <v>8.6979437700000002</v>
      </c>
      <c r="R454">
        <v>73.13558913</v>
      </c>
      <c r="S454" s="1">
        <v>171.20084073298801</v>
      </c>
      <c r="T454">
        <v>0</v>
      </c>
      <c r="U454">
        <v>225.3248811</v>
      </c>
      <c r="V454">
        <v>780.95</v>
      </c>
      <c r="W454">
        <v>27.5</v>
      </c>
      <c r="X454">
        <v>7.3</v>
      </c>
      <c r="Y454">
        <v>4.6349999999999998</v>
      </c>
      <c r="Z454">
        <v>0</v>
      </c>
      <c r="AA454">
        <v>0</v>
      </c>
      <c r="AB454">
        <v>38.274529758806104</v>
      </c>
      <c r="AC454">
        <v>3668</v>
      </c>
      <c r="AD454">
        <v>2577</v>
      </c>
      <c r="AE454">
        <v>2326</v>
      </c>
      <c r="AF454">
        <v>968</v>
      </c>
      <c r="AG454">
        <v>147</v>
      </c>
      <c r="AH454">
        <v>47195</v>
      </c>
      <c r="AI454">
        <v>308</v>
      </c>
      <c r="AJ454">
        <v>500</v>
      </c>
      <c r="AK454">
        <v>238</v>
      </c>
      <c r="AL454">
        <v>837</v>
      </c>
      <c r="AM454">
        <v>28</v>
      </c>
      <c r="AN454">
        <v>2342</v>
      </c>
      <c r="AO454">
        <v>439</v>
      </c>
      <c r="AP454">
        <v>2517</v>
      </c>
      <c r="AQ454">
        <v>0</v>
      </c>
      <c r="AR454">
        <v>163</v>
      </c>
      <c r="AS454">
        <v>1783</v>
      </c>
      <c r="AT454">
        <v>318</v>
      </c>
      <c r="AU454">
        <v>28.7</v>
      </c>
      <c r="AV454">
        <v>6.9</v>
      </c>
      <c r="AW454">
        <v>47195</v>
      </c>
      <c r="AX454">
        <v>10.1</v>
      </c>
      <c r="AY454">
        <v>13.6</v>
      </c>
      <c r="AZ454">
        <v>6.5</v>
      </c>
      <c r="BA454">
        <v>22.8</v>
      </c>
      <c r="BB454">
        <v>1.2</v>
      </c>
      <c r="BC454">
        <v>63.8</v>
      </c>
      <c r="BD454">
        <v>12.4</v>
      </c>
      <c r="BE454">
        <v>97.7</v>
      </c>
      <c r="BF454">
        <v>0</v>
      </c>
      <c r="BG454">
        <v>7</v>
      </c>
      <c r="BH454">
        <v>76.7</v>
      </c>
      <c r="BI454">
        <v>8.6999999999999993</v>
      </c>
    </row>
    <row r="455" spans="1:61" x14ac:dyDescent="0.2">
      <c r="A455">
        <v>5702</v>
      </c>
      <c r="B455">
        <v>6075012501</v>
      </c>
      <c r="C455">
        <v>5.2222999999999999E-2</v>
      </c>
      <c r="D455">
        <v>2.9672999999999998</v>
      </c>
      <c r="E455">
        <v>2.3401999999999998</v>
      </c>
      <c r="F455">
        <v>1.5553999999999999</v>
      </c>
      <c r="G455">
        <v>3.7433999999999998</v>
      </c>
      <c r="H455">
        <v>10.606400000000001</v>
      </c>
      <c r="I455">
        <v>21</v>
      </c>
      <c r="J455">
        <v>19.3</v>
      </c>
      <c r="K455">
        <v>22.7</v>
      </c>
      <c r="L455">
        <v>5335</v>
      </c>
      <c r="M455">
        <v>37.783016029999999</v>
      </c>
      <c r="N455">
        <v>-122.4109764</v>
      </c>
      <c r="O455">
        <v>37.138137366228698</v>
      </c>
      <c r="P455">
        <v>2.9592332999999998E-2</v>
      </c>
      <c r="Q455">
        <v>8.6979437700000002</v>
      </c>
      <c r="R455">
        <v>106.3</v>
      </c>
      <c r="S455" s="1">
        <v>171.20084073298801</v>
      </c>
      <c r="T455">
        <v>0</v>
      </c>
      <c r="U455">
        <v>231.47118159999999</v>
      </c>
      <c r="V455">
        <v>617.95000000000005</v>
      </c>
      <c r="W455">
        <v>24.7</v>
      </c>
      <c r="X455">
        <v>2.9</v>
      </c>
      <c r="Y455">
        <v>2.2799999999999998</v>
      </c>
      <c r="Z455">
        <v>10</v>
      </c>
      <c r="AA455">
        <v>0</v>
      </c>
      <c r="AB455">
        <v>41.031589770721602</v>
      </c>
      <c r="AC455">
        <v>3660</v>
      </c>
      <c r="AD455">
        <v>2621</v>
      </c>
      <c r="AE455">
        <v>2179</v>
      </c>
      <c r="AF455">
        <v>1047</v>
      </c>
      <c r="AG455">
        <v>133</v>
      </c>
      <c r="AH455">
        <v>17146</v>
      </c>
      <c r="AI455">
        <v>841</v>
      </c>
      <c r="AJ455">
        <v>823</v>
      </c>
      <c r="AK455">
        <v>433</v>
      </c>
      <c r="AL455">
        <v>1284</v>
      </c>
      <c r="AM455">
        <v>141</v>
      </c>
      <c r="AN455">
        <v>2630</v>
      </c>
      <c r="AO455">
        <v>1100</v>
      </c>
      <c r="AP455">
        <v>2577</v>
      </c>
      <c r="AQ455">
        <v>0</v>
      </c>
      <c r="AR455">
        <v>401</v>
      </c>
      <c r="AS455">
        <v>1755</v>
      </c>
      <c r="AT455">
        <v>119</v>
      </c>
      <c r="AU455">
        <v>29.2</v>
      </c>
      <c r="AV455">
        <v>9</v>
      </c>
      <c r="AW455">
        <v>17146</v>
      </c>
      <c r="AX455">
        <v>27.5</v>
      </c>
      <c r="AY455">
        <v>22.5</v>
      </c>
      <c r="AZ455">
        <v>11.8</v>
      </c>
      <c r="BA455">
        <v>35.1</v>
      </c>
      <c r="BB455">
        <v>6.5</v>
      </c>
      <c r="BC455">
        <v>71.900000000000006</v>
      </c>
      <c r="BD455">
        <v>30.4</v>
      </c>
      <c r="BE455">
        <v>98.3</v>
      </c>
      <c r="BF455">
        <v>0</v>
      </c>
      <c r="BG455">
        <v>18.399999999999999</v>
      </c>
      <c r="BH455">
        <v>80.5</v>
      </c>
      <c r="BI455">
        <v>3.3</v>
      </c>
    </row>
    <row r="456" spans="1:61" x14ac:dyDescent="0.2">
      <c r="A456">
        <v>7843</v>
      </c>
      <c r="B456">
        <v>6075012502</v>
      </c>
      <c r="C456">
        <v>2.3659199999999998E-2</v>
      </c>
      <c r="D456">
        <v>3.5377999999999998</v>
      </c>
      <c r="E456">
        <v>1.9941</v>
      </c>
      <c r="F456">
        <v>1.6783999999999999</v>
      </c>
      <c r="G456">
        <v>4.3693</v>
      </c>
      <c r="H456">
        <v>11.579599999999999</v>
      </c>
      <c r="I456">
        <v>23.4</v>
      </c>
      <c r="J456">
        <v>21.5</v>
      </c>
      <c r="K456">
        <v>25</v>
      </c>
      <c r="L456">
        <v>3821</v>
      </c>
      <c r="M456">
        <v>37.783932980000003</v>
      </c>
      <c r="N456">
        <v>-122.4125954</v>
      </c>
      <c r="O456">
        <v>41.999875917937501</v>
      </c>
      <c r="P456">
        <v>2.9592332999999998E-2</v>
      </c>
      <c r="Q456">
        <v>8.6979437700000002</v>
      </c>
      <c r="R456">
        <v>106.3</v>
      </c>
      <c r="S456" s="1">
        <v>171.20084073298801</v>
      </c>
      <c r="T456">
        <v>0</v>
      </c>
      <c r="U456">
        <v>232.57928459999999</v>
      </c>
      <c r="V456">
        <v>572.51</v>
      </c>
      <c r="W456">
        <v>16.3</v>
      </c>
      <c r="X456">
        <v>2.2999999999999998</v>
      </c>
      <c r="Y456">
        <v>1.41</v>
      </c>
      <c r="Z456">
        <v>10</v>
      </c>
      <c r="AA456">
        <v>0</v>
      </c>
      <c r="AB456">
        <v>39.687680690609</v>
      </c>
      <c r="AC456">
        <v>3585</v>
      </c>
      <c r="AD456">
        <v>2263</v>
      </c>
      <c r="AE456">
        <v>2201</v>
      </c>
      <c r="AF456">
        <v>1552</v>
      </c>
      <c r="AG456">
        <v>183</v>
      </c>
      <c r="AH456">
        <v>15302</v>
      </c>
      <c r="AI456">
        <v>1266</v>
      </c>
      <c r="AJ456">
        <v>1107</v>
      </c>
      <c r="AK456">
        <v>172</v>
      </c>
      <c r="AL456">
        <v>1339</v>
      </c>
      <c r="AM456">
        <v>0</v>
      </c>
      <c r="AN456">
        <v>2892</v>
      </c>
      <c r="AO456">
        <v>1226</v>
      </c>
      <c r="AP456">
        <v>2144</v>
      </c>
      <c r="AQ456">
        <v>21</v>
      </c>
      <c r="AR456">
        <v>313</v>
      </c>
      <c r="AS456">
        <v>1970</v>
      </c>
      <c r="AT456">
        <v>279</v>
      </c>
      <c r="AU456">
        <v>45.2</v>
      </c>
      <c r="AV456">
        <v>13.6</v>
      </c>
      <c r="AW456">
        <v>15302</v>
      </c>
      <c r="AX456">
        <v>38.799999999999997</v>
      </c>
      <c r="AY456">
        <v>30.9</v>
      </c>
      <c r="AZ456">
        <v>4.8</v>
      </c>
      <c r="BA456">
        <v>38.9</v>
      </c>
      <c r="BB456">
        <v>0</v>
      </c>
      <c r="BC456">
        <v>80.7</v>
      </c>
      <c r="BD456">
        <v>34.9</v>
      </c>
      <c r="BE456">
        <v>94.7</v>
      </c>
      <c r="BF456">
        <v>0.9</v>
      </c>
      <c r="BG456">
        <v>14.2</v>
      </c>
      <c r="BH456">
        <v>89.5</v>
      </c>
      <c r="BI456">
        <v>7.8</v>
      </c>
    </row>
    <row r="457" spans="1:61" x14ac:dyDescent="0.2">
      <c r="A457">
        <v>5703</v>
      </c>
      <c r="B457">
        <v>6075012601</v>
      </c>
      <c r="C457">
        <v>6.5814200000000003E-2</v>
      </c>
      <c r="D457">
        <v>0.21279999999999999</v>
      </c>
      <c r="E457">
        <v>0.42680000000000001</v>
      </c>
      <c r="F457">
        <v>0.24479999999999999</v>
      </c>
      <c r="G457">
        <v>2.1379000000000001</v>
      </c>
      <c r="H457">
        <v>3.0222000000000002</v>
      </c>
      <c r="I457">
        <v>5.5</v>
      </c>
      <c r="J457">
        <v>4.9000000000000004</v>
      </c>
      <c r="K457">
        <v>6.2</v>
      </c>
      <c r="L457">
        <v>2329</v>
      </c>
      <c r="M457">
        <v>37.802269539999998</v>
      </c>
      <c r="N457">
        <v>-122.4391478</v>
      </c>
      <c r="O457">
        <v>5.4425633398172</v>
      </c>
      <c r="P457">
        <v>2.9592332999999998E-2</v>
      </c>
      <c r="Q457">
        <v>8.6979437700000002</v>
      </c>
      <c r="R457">
        <v>73.97</v>
      </c>
      <c r="S457" s="1">
        <v>171.20084073298801</v>
      </c>
      <c r="T457">
        <v>0</v>
      </c>
      <c r="U457">
        <v>238.90237870000001</v>
      </c>
      <c r="V457">
        <v>553.61</v>
      </c>
      <c r="W457">
        <v>33</v>
      </c>
      <c r="X457">
        <v>21.5</v>
      </c>
      <c r="Y457">
        <v>0.06</v>
      </c>
      <c r="Z457">
        <v>11</v>
      </c>
      <c r="AA457">
        <v>0</v>
      </c>
      <c r="AB457">
        <v>40.378887017140698</v>
      </c>
      <c r="AC457">
        <v>2408</v>
      </c>
      <c r="AD457">
        <v>1701</v>
      </c>
      <c r="AE457">
        <v>1518</v>
      </c>
      <c r="AF457">
        <v>17</v>
      </c>
      <c r="AG457">
        <v>96</v>
      </c>
      <c r="AH457">
        <v>99281</v>
      </c>
      <c r="AI457">
        <v>21</v>
      </c>
      <c r="AJ457">
        <v>226</v>
      </c>
      <c r="AK457">
        <v>263</v>
      </c>
      <c r="AL457">
        <v>132</v>
      </c>
      <c r="AM457">
        <v>0</v>
      </c>
      <c r="AN457">
        <v>567</v>
      </c>
      <c r="AO457">
        <v>33</v>
      </c>
      <c r="AP457">
        <v>826</v>
      </c>
      <c r="AQ457">
        <v>0</v>
      </c>
      <c r="AR457">
        <v>32</v>
      </c>
      <c r="AS457">
        <v>467</v>
      </c>
      <c r="AT457">
        <v>0</v>
      </c>
      <c r="AU457">
        <v>0.7</v>
      </c>
      <c r="AV457">
        <v>5</v>
      </c>
      <c r="AW457">
        <v>99281</v>
      </c>
      <c r="AX457">
        <v>1</v>
      </c>
      <c r="AY457">
        <v>9.4</v>
      </c>
      <c r="AZ457">
        <v>10.9</v>
      </c>
      <c r="BA457">
        <v>5.5</v>
      </c>
      <c r="BB457">
        <v>0</v>
      </c>
      <c r="BC457">
        <v>23.5</v>
      </c>
      <c r="BD457">
        <v>1.5</v>
      </c>
      <c r="BE457">
        <v>48.6</v>
      </c>
      <c r="BF457">
        <v>0</v>
      </c>
      <c r="BG457">
        <v>2.1</v>
      </c>
      <c r="BH457">
        <v>30.8</v>
      </c>
      <c r="BI457">
        <v>0</v>
      </c>
    </row>
    <row r="458" spans="1:61" x14ac:dyDescent="0.2">
      <c r="A458">
        <v>5704</v>
      </c>
      <c r="B458">
        <v>6075012602</v>
      </c>
      <c r="C458">
        <v>0.24313309999999999</v>
      </c>
      <c r="D458">
        <v>0.23530000000000001</v>
      </c>
      <c r="E458">
        <v>0.57820000000000005</v>
      </c>
      <c r="F458">
        <v>0.2147</v>
      </c>
      <c r="G458">
        <v>2.1017000000000001</v>
      </c>
      <c r="H458">
        <v>3.1299000000000001</v>
      </c>
      <c r="I458">
        <v>5.8</v>
      </c>
      <c r="J458">
        <v>5.3</v>
      </c>
      <c r="K458">
        <v>6.3</v>
      </c>
      <c r="L458">
        <v>2909</v>
      </c>
      <c r="M458">
        <v>37.807352989999998</v>
      </c>
      <c r="N458">
        <v>-122.43322999999999</v>
      </c>
      <c r="O458">
        <v>5.3334652633227604</v>
      </c>
      <c r="P458">
        <v>2.9592332999999998E-2</v>
      </c>
      <c r="Q458">
        <v>8.6979437700000002</v>
      </c>
      <c r="R458">
        <v>73.97</v>
      </c>
      <c r="S458" s="1">
        <v>314.23913592219202</v>
      </c>
      <c r="T458">
        <v>0</v>
      </c>
      <c r="U458">
        <v>248.23799919999999</v>
      </c>
      <c r="V458">
        <v>543.20000000000005</v>
      </c>
      <c r="W458">
        <v>51</v>
      </c>
      <c r="X458">
        <v>41</v>
      </c>
      <c r="Y458">
        <v>0.22500000000000001</v>
      </c>
      <c r="Z458">
        <v>11</v>
      </c>
      <c r="AA458">
        <v>0</v>
      </c>
      <c r="AB458">
        <v>45.912686599414002</v>
      </c>
      <c r="AC458">
        <v>2900</v>
      </c>
      <c r="AD458">
        <v>1830</v>
      </c>
      <c r="AE458">
        <v>1672</v>
      </c>
      <c r="AF458">
        <v>120</v>
      </c>
      <c r="AG458">
        <v>83</v>
      </c>
      <c r="AH458">
        <v>98244</v>
      </c>
      <c r="AI458">
        <v>30</v>
      </c>
      <c r="AJ458">
        <v>286</v>
      </c>
      <c r="AK458">
        <v>376</v>
      </c>
      <c r="AL458">
        <v>123</v>
      </c>
      <c r="AM458">
        <v>50</v>
      </c>
      <c r="AN458">
        <v>578</v>
      </c>
      <c r="AO458">
        <v>40</v>
      </c>
      <c r="AP458">
        <v>1129</v>
      </c>
      <c r="AQ458">
        <v>0</v>
      </c>
      <c r="AR458">
        <v>46</v>
      </c>
      <c r="AS458">
        <v>230</v>
      </c>
      <c r="AT458">
        <v>0</v>
      </c>
      <c r="AU458">
        <v>4.0999999999999996</v>
      </c>
      <c r="AV458">
        <v>4.0999999999999996</v>
      </c>
      <c r="AW458">
        <v>98244</v>
      </c>
      <c r="AX458">
        <v>1.2</v>
      </c>
      <c r="AY458">
        <v>9.9</v>
      </c>
      <c r="AZ458">
        <v>13</v>
      </c>
      <c r="BA458">
        <v>4.2</v>
      </c>
      <c r="BB458">
        <v>3</v>
      </c>
      <c r="BC458">
        <v>19.899999999999999</v>
      </c>
      <c r="BD458">
        <v>1.5</v>
      </c>
      <c r="BE458">
        <v>61.7</v>
      </c>
      <c r="BF458">
        <v>0</v>
      </c>
      <c r="BG458">
        <v>2.8</v>
      </c>
      <c r="BH458">
        <v>13.8</v>
      </c>
      <c r="BI458">
        <v>0</v>
      </c>
    </row>
    <row r="459" spans="1:61" x14ac:dyDescent="0.2">
      <c r="A459">
        <v>5705</v>
      </c>
      <c r="B459">
        <v>6075012700</v>
      </c>
      <c r="C459">
        <v>0.16902890000000001</v>
      </c>
      <c r="D459">
        <v>0.28510000000000002</v>
      </c>
      <c r="E459">
        <v>0.75880000000000003</v>
      </c>
      <c r="F459">
        <v>7.1999999999999995E-2</v>
      </c>
      <c r="G459">
        <v>2.1126</v>
      </c>
      <c r="H459">
        <v>3.2284999999999999</v>
      </c>
      <c r="I459">
        <v>6.4</v>
      </c>
      <c r="J459">
        <v>5.7</v>
      </c>
      <c r="K459">
        <v>7.4</v>
      </c>
      <c r="L459">
        <v>3492</v>
      </c>
      <c r="M459">
        <v>37.804671370000001</v>
      </c>
      <c r="N459">
        <v>-122.44492409999999</v>
      </c>
      <c r="O459">
        <v>10.530621820371399</v>
      </c>
      <c r="P459">
        <v>2.9592332999999998E-2</v>
      </c>
      <c r="Q459">
        <v>8.6979437700000002</v>
      </c>
      <c r="R459">
        <v>73.97</v>
      </c>
      <c r="S459" s="1">
        <v>224.11735331109199</v>
      </c>
      <c r="T459">
        <v>0</v>
      </c>
      <c r="U459">
        <v>240.843412</v>
      </c>
      <c r="V459">
        <v>632.84</v>
      </c>
      <c r="W459">
        <v>14.3</v>
      </c>
      <c r="X459">
        <v>16.649999999999999</v>
      </c>
      <c r="Y459">
        <v>2.5000000000000001E-2</v>
      </c>
      <c r="Z459">
        <v>11</v>
      </c>
      <c r="AA459">
        <v>0</v>
      </c>
      <c r="AB459">
        <v>39.236791115235697</v>
      </c>
      <c r="AC459">
        <v>3860</v>
      </c>
      <c r="AD459">
        <v>2332</v>
      </c>
      <c r="AE459">
        <v>2187</v>
      </c>
      <c r="AF459">
        <v>164</v>
      </c>
      <c r="AG459">
        <v>111</v>
      </c>
      <c r="AH459">
        <v>98453</v>
      </c>
      <c r="AI459">
        <v>48</v>
      </c>
      <c r="AJ459">
        <v>549</v>
      </c>
      <c r="AK459">
        <v>461</v>
      </c>
      <c r="AL459">
        <v>193</v>
      </c>
      <c r="AM459">
        <v>14</v>
      </c>
      <c r="AN459">
        <v>779</v>
      </c>
      <c r="AO459">
        <v>0</v>
      </c>
      <c r="AP459">
        <v>1179</v>
      </c>
      <c r="AQ459">
        <v>0</v>
      </c>
      <c r="AR459">
        <v>57</v>
      </c>
      <c r="AS459">
        <v>370</v>
      </c>
      <c r="AT459">
        <v>0</v>
      </c>
      <c r="AU459">
        <v>4.2</v>
      </c>
      <c r="AV459">
        <v>4.5999999999999996</v>
      </c>
      <c r="AW459">
        <v>98453</v>
      </c>
      <c r="AX459">
        <v>1.4</v>
      </c>
      <c r="AY459">
        <v>14.2</v>
      </c>
      <c r="AZ459">
        <v>11.9</v>
      </c>
      <c r="BA459">
        <v>5</v>
      </c>
      <c r="BB459">
        <v>0.6</v>
      </c>
      <c r="BC459">
        <v>20.2</v>
      </c>
      <c r="BD459">
        <v>0</v>
      </c>
      <c r="BE459">
        <v>50.6</v>
      </c>
      <c r="BF459">
        <v>0</v>
      </c>
      <c r="BG459">
        <v>2.6</v>
      </c>
      <c r="BH459">
        <v>16.899999999999999</v>
      </c>
      <c r="BI459">
        <v>0</v>
      </c>
    </row>
    <row r="460" spans="1:61" x14ac:dyDescent="0.2">
      <c r="A460">
        <v>5706</v>
      </c>
      <c r="B460">
        <v>6075012800</v>
      </c>
      <c r="C460">
        <v>0.1922162</v>
      </c>
      <c r="D460">
        <v>0.67710000000000004</v>
      </c>
      <c r="E460">
        <v>0.88200000000000001</v>
      </c>
      <c r="F460">
        <v>0.43869999999999998</v>
      </c>
      <c r="G460">
        <v>2.2984</v>
      </c>
      <c r="H460">
        <v>4.2962999999999996</v>
      </c>
      <c r="I460">
        <v>6.7</v>
      </c>
      <c r="J460">
        <v>5.9</v>
      </c>
      <c r="K460">
        <v>7.8</v>
      </c>
      <c r="L460">
        <v>4106</v>
      </c>
      <c r="M460">
        <v>37.797809899999997</v>
      </c>
      <c r="N460">
        <v>-122.44174649999999</v>
      </c>
      <c r="O460">
        <v>5.3535705632005302</v>
      </c>
      <c r="P460">
        <v>2.9592332999999998E-2</v>
      </c>
      <c r="Q460">
        <v>8.6979437700000002</v>
      </c>
      <c r="R460">
        <v>73.97</v>
      </c>
      <c r="S460" s="1">
        <v>171.20084073298801</v>
      </c>
      <c r="T460">
        <v>0</v>
      </c>
      <c r="U460">
        <v>233.03225950000001</v>
      </c>
      <c r="V460">
        <v>809.2</v>
      </c>
      <c r="W460">
        <v>33.9</v>
      </c>
      <c r="X460">
        <v>20.45</v>
      </c>
      <c r="Y460">
        <v>3.5000000000000003E-2</v>
      </c>
      <c r="Z460">
        <v>11</v>
      </c>
      <c r="AA460">
        <v>0</v>
      </c>
      <c r="AB460">
        <v>41.576647626570598</v>
      </c>
      <c r="AC460">
        <v>4783</v>
      </c>
      <c r="AD460">
        <v>2635</v>
      </c>
      <c r="AE460">
        <v>2371</v>
      </c>
      <c r="AF460">
        <v>305</v>
      </c>
      <c r="AG460">
        <v>168</v>
      </c>
      <c r="AH460">
        <v>100778</v>
      </c>
      <c r="AI460">
        <v>232</v>
      </c>
      <c r="AJ460">
        <v>521</v>
      </c>
      <c r="AK460">
        <v>789</v>
      </c>
      <c r="AL460">
        <v>321</v>
      </c>
      <c r="AM460">
        <v>86</v>
      </c>
      <c r="AN460">
        <v>1117</v>
      </c>
      <c r="AO460">
        <v>173</v>
      </c>
      <c r="AP460">
        <v>943</v>
      </c>
      <c r="AQ460">
        <v>0</v>
      </c>
      <c r="AR460">
        <v>36</v>
      </c>
      <c r="AS460">
        <v>438</v>
      </c>
      <c r="AT460">
        <v>5</v>
      </c>
      <c r="AU460">
        <v>6.4</v>
      </c>
      <c r="AV460">
        <v>5.3</v>
      </c>
      <c r="AW460">
        <v>100778</v>
      </c>
      <c r="AX460">
        <v>6.1</v>
      </c>
      <c r="AY460">
        <v>10.9</v>
      </c>
      <c r="AZ460">
        <v>16.5</v>
      </c>
      <c r="BA460">
        <v>6.7</v>
      </c>
      <c r="BB460">
        <v>3.6</v>
      </c>
      <c r="BC460">
        <v>23.4</v>
      </c>
      <c r="BD460">
        <v>3.9</v>
      </c>
      <c r="BE460">
        <v>35.799999999999997</v>
      </c>
      <c r="BF460">
        <v>0</v>
      </c>
      <c r="BG460">
        <v>1.5</v>
      </c>
      <c r="BH460">
        <v>18.5</v>
      </c>
      <c r="BI460">
        <v>0.1</v>
      </c>
    </row>
    <row r="461" spans="1:61" x14ac:dyDescent="0.2">
      <c r="A461">
        <v>5707</v>
      </c>
      <c r="B461">
        <v>6075012901</v>
      </c>
      <c r="C461">
        <v>6.9834300000000002E-2</v>
      </c>
      <c r="D461">
        <v>0.13980000000000001</v>
      </c>
      <c r="E461">
        <v>0.3241</v>
      </c>
      <c r="F461">
        <v>0.16039999999999999</v>
      </c>
      <c r="G461">
        <v>2.5853999999999999</v>
      </c>
      <c r="H461">
        <v>3.2097000000000002</v>
      </c>
      <c r="I461">
        <v>5</v>
      </c>
      <c r="J461">
        <v>4.5999999999999996</v>
      </c>
      <c r="K461">
        <v>5.6</v>
      </c>
      <c r="L461">
        <v>2557</v>
      </c>
      <c r="M461">
        <v>37.801961089999999</v>
      </c>
      <c r="N461">
        <v>-122.427246</v>
      </c>
      <c r="O461">
        <v>2.5928391262386401</v>
      </c>
      <c r="P461">
        <v>2.9592332999999998E-2</v>
      </c>
      <c r="Q461">
        <v>8.6979437700000002</v>
      </c>
      <c r="R461">
        <v>73.97</v>
      </c>
      <c r="S461" s="1">
        <v>171.20084073298801</v>
      </c>
      <c r="T461">
        <v>0</v>
      </c>
      <c r="U461">
        <v>240.3580992</v>
      </c>
      <c r="V461">
        <v>622.16</v>
      </c>
      <c r="W461">
        <v>26.25</v>
      </c>
      <c r="X461">
        <v>23.55</v>
      </c>
      <c r="Y461">
        <v>0.25</v>
      </c>
      <c r="Z461">
        <v>11</v>
      </c>
      <c r="AA461">
        <v>0</v>
      </c>
      <c r="AB461">
        <v>43.494711130435903</v>
      </c>
      <c r="AC461">
        <v>2731</v>
      </c>
      <c r="AD461">
        <v>1688</v>
      </c>
      <c r="AE461">
        <v>1512</v>
      </c>
      <c r="AF461">
        <v>80</v>
      </c>
      <c r="AG461">
        <v>75</v>
      </c>
      <c r="AH461">
        <v>106492</v>
      </c>
      <c r="AI461">
        <v>30</v>
      </c>
      <c r="AJ461">
        <v>233</v>
      </c>
      <c r="AK461">
        <v>221</v>
      </c>
      <c r="AL461">
        <v>136</v>
      </c>
      <c r="AM461">
        <v>0</v>
      </c>
      <c r="AN461">
        <v>525</v>
      </c>
      <c r="AO461">
        <v>25</v>
      </c>
      <c r="AP461">
        <v>955</v>
      </c>
      <c r="AQ461">
        <v>0</v>
      </c>
      <c r="AR461">
        <v>10</v>
      </c>
      <c r="AS461">
        <v>441</v>
      </c>
      <c r="AT461">
        <v>13</v>
      </c>
      <c r="AU461">
        <v>2.9</v>
      </c>
      <c r="AV461">
        <v>3.4</v>
      </c>
      <c r="AW461">
        <v>106492</v>
      </c>
      <c r="AX461">
        <v>1.2</v>
      </c>
      <c r="AY461">
        <v>8.5</v>
      </c>
      <c r="AZ461">
        <v>8.1</v>
      </c>
      <c r="BA461">
        <v>5</v>
      </c>
      <c r="BB461">
        <v>0</v>
      </c>
      <c r="BC461">
        <v>19.2</v>
      </c>
      <c r="BD461">
        <v>1</v>
      </c>
      <c r="BE461">
        <v>56.6</v>
      </c>
      <c r="BF461">
        <v>0</v>
      </c>
      <c r="BG461">
        <v>0.7</v>
      </c>
      <c r="BH461">
        <v>29.2</v>
      </c>
      <c r="BI461">
        <v>0.5</v>
      </c>
    </row>
    <row r="462" spans="1:61" x14ac:dyDescent="0.2">
      <c r="A462">
        <v>5708</v>
      </c>
      <c r="B462">
        <v>6075012902</v>
      </c>
      <c r="C462">
        <v>0.13625000000000001</v>
      </c>
      <c r="D462">
        <v>0.48780000000000001</v>
      </c>
      <c r="E462">
        <v>0.93230000000000002</v>
      </c>
      <c r="F462">
        <v>0.26779999999999998</v>
      </c>
      <c r="G462">
        <v>2.8241000000000001</v>
      </c>
      <c r="H462">
        <v>4.5119999999999996</v>
      </c>
      <c r="I462">
        <v>5.8</v>
      </c>
      <c r="J462">
        <v>5.2</v>
      </c>
      <c r="K462">
        <v>6.7</v>
      </c>
      <c r="L462">
        <v>3376</v>
      </c>
      <c r="M462">
        <v>37.800615520000001</v>
      </c>
      <c r="N462">
        <v>-122.4321032</v>
      </c>
      <c r="O462">
        <v>7.9716135726417399</v>
      </c>
      <c r="P462">
        <v>2.9592332999999998E-2</v>
      </c>
      <c r="Q462">
        <v>8.6979437700000002</v>
      </c>
      <c r="R462">
        <v>73.97</v>
      </c>
      <c r="S462" s="1">
        <v>171.20084073298801</v>
      </c>
      <c r="T462">
        <v>0</v>
      </c>
      <c r="U462">
        <v>237.7115115</v>
      </c>
      <c r="V462">
        <v>612.54999999999995</v>
      </c>
      <c r="W462">
        <v>51</v>
      </c>
      <c r="X462">
        <v>34.299999999999997</v>
      </c>
      <c r="Y462">
        <v>0.2</v>
      </c>
      <c r="Z462">
        <v>11</v>
      </c>
      <c r="AA462">
        <v>0</v>
      </c>
      <c r="AB462">
        <v>44.198513308330597</v>
      </c>
      <c r="AC462">
        <v>3638</v>
      </c>
      <c r="AD462">
        <v>2264</v>
      </c>
      <c r="AE462">
        <v>2057</v>
      </c>
      <c r="AF462">
        <v>304</v>
      </c>
      <c r="AG462">
        <v>120</v>
      </c>
      <c r="AH462">
        <v>81180</v>
      </c>
      <c r="AI462">
        <v>39</v>
      </c>
      <c r="AJ462">
        <v>450</v>
      </c>
      <c r="AK462">
        <v>283</v>
      </c>
      <c r="AL462">
        <v>168</v>
      </c>
      <c r="AM462">
        <v>128</v>
      </c>
      <c r="AN462">
        <v>1022</v>
      </c>
      <c r="AO462">
        <v>45</v>
      </c>
      <c r="AP462">
        <v>993</v>
      </c>
      <c r="AQ462">
        <v>0</v>
      </c>
      <c r="AR462">
        <v>14</v>
      </c>
      <c r="AS462">
        <v>564</v>
      </c>
      <c r="AT462">
        <v>83</v>
      </c>
      <c r="AU462">
        <v>8.6</v>
      </c>
      <c r="AV462">
        <v>4.3</v>
      </c>
      <c r="AW462">
        <v>81180</v>
      </c>
      <c r="AX462">
        <v>1.3</v>
      </c>
      <c r="AY462">
        <v>12.4</v>
      </c>
      <c r="AZ462">
        <v>7.8</v>
      </c>
      <c r="BA462">
        <v>4.7</v>
      </c>
      <c r="BB462">
        <v>6.2</v>
      </c>
      <c r="BC462">
        <v>28.1</v>
      </c>
      <c r="BD462">
        <v>1.3</v>
      </c>
      <c r="BE462">
        <v>43.9</v>
      </c>
      <c r="BF462">
        <v>0</v>
      </c>
      <c r="BG462">
        <v>0.7</v>
      </c>
      <c r="BH462">
        <v>27.4</v>
      </c>
      <c r="BI462">
        <v>2.2999999999999998</v>
      </c>
    </row>
    <row r="463" spans="1:61" x14ac:dyDescent="0.2">
      <c r="A463">
        <v>5709</v>
      </c>
      <c r="B463">
        <v>6075013000</v>
      </c>
      <c r="C463">
        <v>0.14124339999999999</v>
      </c>
      <c r="D463">
        <v>0.25409999999999999</v>
      </c>
      <c r="E463">
        <v>0.65329999999999999</v>
      </c>
      <c r="F463">
        <v>0.15840000000000001</v>
      </c>
      <c r="G463">
        <v>2.4152</v>
      </c>
      <c r="H463">
        <v>3.4809999999999999</v>
      </c>
      <c r="I463">
        <v>6</v>
      </c>
      <c r="J463">
        <v>5.3</v>
      </c>
      <c r="K463">
        <v>7</v>
      </c>
      <c r="L463">
        <v>4044</v>
      </c>
      <c r="M463">
        <v>37.797244820000003</v>
      </c>
      <c r="N463">
        <v>-122.4305121</v>
      </c>
      <c r="O463">
        <v>7.3339725562824603</v>
      </c>
      <c r="P463">
        <v>2.9592332999999998E-2</v>
      </c>
      <c r="Q463">
        <v>8.6979437700000002</v>
      </c>
      <c r="R463">
        <v>73.97</v>
      </c>
      <c r="S463" s="1">
        <v>171.20084073298801</v>
      </c>
      <c r="T463">
        <v>0</v>
      </c>
      <c r="U463">
        <v>234.85755320000001</v>
      </c>
      <c r="V463">
        <v>725.85</v>
      </c>
      <c r="W463">
        <v>18</v>
      </c>
      <c r="X463">
        <v>13.8</v>
      </c>
      <c r="Y463">
        <v>0.15</v>
      </c>
      <c r="Z463">
        <v>11</v>
      </c>
      <c r="AA463">
        <v>0</v>
      </c>
      <c r="AB463">
        <v>41.895834768108102</v>
      </c>
      <c r="AC463">
        <v>4788</v>
      </c>
      <c r="AD463">
        <v>2646</v>
      </c>
      <c r="AE463">
        <v>2562</v>
      </c>
      <c r="AF463">
        <v>230</v>
      </c>
      <c r="AG463">
        <v>99</v>
      </c>
      <c r="AH463">
        <v>104159</v>
      </c>
      <c r="AI463">
        <v>105</v>
      </c>
      <c r="AJ463">
        <v>609</v>
      </c>
      <c r="AK463">
        <v>411</v>
      </c>
      <c r="AL463">
        <v>276</v>
      </c>
      <c r="AM463">
        <v>0</v>
      </c>
      <c r="AN463">
        <v>992</v>
      </c>
      <c r="AO463">
        <v>38</v>
      </c>
      <c r="AP463">
        <v>1109</v>
      </c>
      <c r="AQ463">
        <v>14</v>
      </c>
      <c r="AR463">
        <v>0</v>
      </c>
      <c r="AS463">
        <v>622</v>
      </c>
      <c r="AT463">
        <v>0</v>
      </c>
      <c r="AU463">
        <v>4.8</v>
      </c>
      <c r="AV463">
        <v>2.8</v>
      </c>
      <c r="AW463">
        <v>104159</v>
      </c>
      <c r="AX463">
        <v>2.5</v>
      </c>
      <c r="AY463">
        <v>12.7</v>
      </c>
      <c r="AZ463">
        <v>8.6</v>
      </c>
      <c r="BA463">
        <v>5.8</v>
      </c>
      <c r="BB463">
        <v>0</v>
      </c>
      <c r="BC463">
        <v>20.7</v>
      </c>
      <c r="BD463">
        <v>0.8</v>
      </c>
      <c r="BE463">
        <v>41.9</v>
      </c>
      <c r="BF463">
        <v>0.5</v>
      </c>
      <c r="BG463">
        <v>0</v>
      </c>
      <c r="BH463">
        <v>24.3</v>
      </c>
      <c r="BI463">
        <v>0</v>
      </c>
    </row>
    <row r="464" spans="1:61" x14ac:dyDescent="0.2">
      <c r="A464">
        <v>5710</v>
      </c>
      <c r="B464">
        <v>6075013101</v>
      </c>
      <c r="C464">
        <v>6.6807199999999997E-2</v>
      </c>
      <c r="D464">
        <v>0.18160000000000001</v>
      </c>
      <c r="E464">
        <v>0.36649999999999999</v>
      </c>
      <c r="F464">
        <v>0.22770000000000001</v>
      </c>
      <c r="G464">
        <v>2.9001000000000001</v>
      </c>
      <c r="H464">
        <v>3.6760000000000002</v>
      </c>
      <c r="I464">
        <v>5.4</v>
      </c>
      <c r="J464">
        <v>5</v>
      </c>
      <c r="K464">
        <v>6</v>
      </c>
      <c r="L464">
        <v>3811</v>
      </c>
      <c r="M464">
        <v>37.793775789999998</v>
      </c>
      <c r="N464">
        <v>-122.4247493</v>
      </c>
      <c r="O464">
        <v>10.0608415125288</v>
      </c>
      <c r="P464">
        <v>2.9592332999999998E-2</v>
      </c>
      <c r="Q464">
        <v>8.6979437700000002</v>
      </c>
      <c r="R464">
        <v>71.460978089999998</v>
      </c>
      <c r="S464" s="1">
        <v>171.20084073298801</v>
      </c>
      <c r="T464">
        <v>0</v>
      </c>
      <c r="U464">
        <v>233.64953929999999</v>
      </c>
      <c r="V464">
        <v>734.83</v>
      </c>
      <c r="W464">
        <v>3</v>
      </c>
      <c r="X464">
        <v>8</v>
      </c>
      <c r="Y464">
        <v>0.17499999999999999</v>
      </c>
      <c r="Z464">
        <v>10</v>
      </c>
      <c r="AA464">
        <v>0</v>
      </c>
      <c r="AB464">
        <v>37.558696945541698</v>
      </c>
      <c r="AC464">
        <v>4072</v>
      </c>
      <c r="AD464">
        <v>2612</v>
      </c>
      <c r="AE464">
        <v>2555</v>
      </c>
      <c r="AF464">
        <v>200</v>
      </c>
      <c r="AG464">
        <v>94</v>
      </c>
      <c r="AH464">
        <v>111027</v>
      </c>
      <c r="AI464">
        <v>0</v>
      </c>
      <c r="AJ464">
        <v>382</v>
      </c>
      <c r="AK464">
        <v>164</v>
      </c>
      <c r="AL464">
        <v>206</v>
      </c>
      <c r="AM464">
        <v>0</v>
      </c>
      <c r="AN464">
        <v>1192</v>
      </c>
      <c r="AO464">
        <v>27</v>
      </c>
      <c r="AP464">
        <v>2265</v>
      </c>
      <c r="AQ464">
        <v>0</v>
      </c>
      <c r="AR464">
        <v>19</v>
      </c>
      <c r="AS464">
        <v>692</v>
      </c>
      <c r="AT464">
        <v>85</v>
      </c>
      <c r="AU464">
        <v>5</v>
      </c>
      <c r="AV464">
        <v>2.8</v>
      </c>
      <c r="AW464">
        <v>111027</v>
      </c>
      <c r="AX464">
        <v>0</v>
      </c>
      <c r="AY464">
        <v>9.4</v>
      </c>
      <c r="AZ464">
        <v>4</v>
      </c>
      <c r="BA464">
        <v>5.0999999999999996</v>
      </c>
      <c r="BB464">
        <v>0</v>
      </c>
      <c r="BC464">
        <v>29.3</v>
      </c>
      <c r="BD464">
        <v>0.7</v>
      </c>
      <c r="BE464">
        <v>86.7</v>
      </c>
      <c r="BF464">
        <v>0</v>
      </c>
      <c r="BG464">
        <v>0.7</v>
      </c>
      <c r="BH464">
        <v>27.1</v>
      </c>
      <c r="BI464">
        <v>2.1</v>
      </c>
    </row>
    <row r="465" spans="1:61" x14ac:dyDescent="0.2">
      <c r="A465">
        <v>5711</v>
      </c>
      <c r="B465">
        <v>6075013102</v>
      </c>
      <c r="C465">
        <v>9.1848299999999994E-2</v>
      </c>
      <c r="D465">
        <v>0.3458</v>
      </c>
      <c r="E465">
        <v>0.91620000000000001</v>
      </c>
      <c r="F465">
        <v>0.16070000000000001</v>
      </c>
      <c r="G465">
        <v>2.7896999999999998</v>
      </c>
      <c r="H465">
        <v>4.2123999999999997</v>
      </c>
      <c r="I465">
        <v>6.4</v>
      </c>
      <c r="J465">
        <v>5.8</v>
      </c>
      <c r="K465">
        <v>7.2</v>
      </c>
      <c r="L465">
        <v>2625</v>
      </c>
      <c r="M465">
        <v>37.792619330000001</v>
      </c>
      <c r="N465">
        <v>-122.42742939999999</v>
      </c>
      <c r="O465">
        <v>10.0903599265406</v>
      </c>
      <c r="P465">
        <v>2.9592332999999998E-2</v>
      </c>
      <c r="Q465">
        <v>8.6979437700000002</v>
      </c>
      <c r="R465">
        <v>70.205685009999996</v>
      </c>
      <c r="S465" s="1">
        <v>171.20084073298801</v>
      </c>
      <c r="T465">
        <v>0</v>
      </c>
      <c r="U465">
        <v>232.93714969999999</v>
      </c>
      <c r="V465">
        <v>764.85</v>
      </c>
      <c r="W465">
        <v>3.9</v>
      </c>
      <c r="X465">
        <v>9</v>
      </c>
      <c r="Y465">
        <v>0.3</v>
      </c>
      <c r="Z465">
        <v>10</v>
      </c>
      <c r="AA465">
        <v>0</v>
      </c>
      <c r="AB465">
        <v>39.030083855792903</v>
      </c>
      <c r="AC465">
        <v>2913</v>
      </c>
      <c r="AD465">
        <v>1738</v>
      </c>
      <c r="AE465">
        <v>1641</v>
      </c>
      <c r="AF465">
        <v>197</v>
      </c>
      <c r="AG465">
        <v>66</v>
      </c>
      <c r="AH465">
        <v>109621</v>
      </c>
      <c r="AI465">
        <v>56</v>
      </c>
      <c r="AJ465">
        <v>539</v>
      </c>
      <c r="AK465">
        <v>117</v>
      </c>
      <c r="AL465">
        <v>163</v>
      </c>
      <c r="AM465">
        <v>10</v>
      </c>
      <c r="AN465">
        <v>734</v>
      </c>
      <c r="AO465">
        <v>11</v>
      </c>
      <c r="AP465">
        <v>1252</v>
      </c>
      <c r="AQ465">
        <v>0</v>
      </c>
      <c r="AR465">
        <v>11</v>
      </c>
      <c r="AS465">
        <v>306</v>
      </c>
      <c r="AT465">
        <v>47</v>
      </c>
      <c r="AU465">
        <v>6.9</v>
      </c>
      <c r="AV465">
        <v>3</v>
      </c>
      <c r="AW465">
        <v>109621</v>
      </c>
      <c r="AX465">
        <v>2.1</v>
      </c>
      <c r="AY465">
        <v>18.5</v>
      </c>
      <c r="AZ465">
        <v>4</v>
      </c>
      <c r="BA465">
        <v>5.6</v>
      </c>
      <c r="BB465">
        <v>0.6</v>
      </c>
      <c r="BC465">
        <v>25.2</v>
      </c>
      <c r="BD465">
        <v>0.4</v>
      </c>
      <c r="BE465">
        <v>72</v>
      </c>
      <c r="BF465">
        <v>0</v>
      </c>
      <c r="BG465">
        <v>0.7</v>
      </c>
      <c r="BH465">
        <v>18.600000000000001</v>
      </c>
      <c r="BI465">
        <v>1.6</v>
      </c>
    </row>
    <row r="466" spans="1:61" x14ac:dyDescent="0.2">
      <c r="A466">
        <v>5712</v>
      </c>
      <c r="B466">
        <v>6075013200</v>
      </c>
      <c r="C466">
        <v>0.2110735</v>
      </c>
      <c r="D466">
        <v>0.61909999999999998</v>
      </c>
      <c r="E466">
        <v>1.1879999999999999</v>
      </c>
      <c r="F466">
        <v>0.16039999999999999</v>
      </c>
      <c r="G466">
        <v>2.6579999999999999</v>
      </c>
      <c r="H466">
        <v>4.6256000000000004</v>
      </c>
      <c r="I466">
        <v>6.4</v>
      </c>
      <c r="J466">
        <v>5.9</v>
      </c>
      <c r="K466">
        <v>7</v>
      </c>
      <c r="L466">
        <v>4162</v>
      </c>
      <c r="M466">
        <v>37.79366753</v>
      </c>
      <c r="N466">
        <v>-122.4387455</v>
      </c>
      <c r="O466">
        <v>4.8306593300145204</v>
      </c>
      <c r="P466">
        <v>2.9592332999999998E-2</v>
      </c>
      <c r="Q466">
        <v>8.6979437700000002</v>
      </c>
      <c r="R466">
        <v>72.213599479999999</v>
      </c>
      <c r="S466" s="1">
        <v>171.20084073298801</v>
      </c>
      <c r="T466">
        <v>0</v>
      </c>
      <c r="U466">
        <v>230.50729910000001</v>
      </c>
      <c r="V466">
        <v>866.19</v>
      </c>
      <c r="W466">
        <v>9.25</v>
      </c>
      <c r="X466">
        <v>9</v>
      </c>
      <c r="Y466">
        <v>5.5E-2</v>
      </c>
      <c r="Z466">
        <v>10</v>
      </c>
      <c r="AA466">
        <v>0</v>
      </c>
      <c r="AB466">
        <v>38.335986930967898</v>
      </c>
      <c r="AC466">
        <v>3877</v>
      </c>
      <c r="AD466">
        <v>2650</v>
      </c>
      <c r="AE466">
        <v>2229</v>
      </c>
      <c r="AF466">
        <v>161</v>
      </c>
      <c r="AG466">
        <v>195</v>
      </c>
      <c r="AH466">
        <v>147966</v>
      </c>
      <c r="AI466">
        <v>14</v>
      </c>
      <c r="AJ466">
        <v>736</v>
      </c>
      <c r="AK466">
        <v>516</v>
      </c>
      <c r="AL466">
        <v>302</v>
      </c>
      <c r="AM466">
        <v>24</v>
      </c>
      <c r="AN466">
        <v>1140</v>
      </c>
      <c r="AO466">
        <v>0</v>
      </c>
      <c r="AP466">
        <v>1243</v>
      </c>
      <c r="AQ466">
        <v>0</v>
      </c>
      <c r="AR466">
        <v>19</v>
      </c>
      <c r="AS466">
        <v>435</v>
      </c>
      <c r="AT466">
        <v>34</v>
      </c>
      <c r="AU466">
        <v>4.2</v>
      </c>
      <c r="AV466">
        <v>8.3000000000000007</v>
      </c>
      <c r="AW466">
        <v>147966</v>
      </c>
      <c r="AX466">
        <v>0.4</v>
      </c>
      <c r="AY466">
        <v>19</v>
      </c>
      <c r="AZ466">
        <v>13.3</v>
      </c>
      <c r="BA466">
        <v>7.8</v>
      </c>
      <c r="BB466">
        <v>1.1000000000000001</v>
      </c>
      <c r="BC466">
        <v>29.4</v>
      </c>
      <c r="BD466">
        <v>0</v>
      </c>
      <c r="BE466">
        <v>46.9</v>
      </c>
      <c r="BF466">
        <v>0</v>
      </c>
      <c r="BG466">
        <v>0.9</v>
      </c>
      <c r="BH466">
        <v>19.5</v>
      </c>
      <c r="BI466">
        <v>0.9</v>
      </c>
    </row>
    <row r="467" spans="1:61" x14ac:dyDescent="0.2">
      <c r="A467">
        <v>7844</v>
      </c>
      <c r="B467">
        <v>6075013300</v>
      </c>
      <c r="C467">
        <v>0.22444459999999999</v>
      </c>
      <c r="D467">
        <v>0.90580000000000005</v>
      </c>
      <c r="E467">
        <v>1.7574000000000001</v>
      </c>
      <c r="F467">
        <v>0.59240000000000004</v>
      </c>
      <c r="G467">
        <v>2.7166000000000001</v>
      </c>
      <c r="H467">
        <v>5.9722</v>
      </c>
      <c r="I467">
        <v>9</v>
      </c>
      <c r="J467">
        <v>7.9</v>
      </c>
      <c r="K467">
        <v>10.5</v>
      </c>
      <c r="L467">
        <v>4232</v>
      </c>
      <c r="M467">
        <v>37.788730710000003</v>
      </c>
      <c r="N467">
        <v>-122.4524292</v>
      </c>
      <c r="O467">
        <v>9.9632044435113905</v>
      </c>
      <c r="P467">
        <v>2.9592332999999998E-2</v>
      </c>
      <c r="Q467">
        <v>8.6979437700000002</v>
      </c>
      <c r="R467">
        <v>67.680000000000007</v>
      </c>
      <c r="S467" s="1">
        <v>171.20084073298801</v>
      </c>
      <c r="T467">
        <v>0</v>
      </c>
      <c r="U467">
        <v>228.36589839999999</v>
      </c>
      <c r="V467">
        <v>634.36</v>
      </c>
      <c r="W467">
        <v>7</v>
      </c>
      <c r="X467">
        <v>9.0500000000000007</v>
      </c>
      <c r="Y467">
        <v>0.26</v>
      </c>
      <c r="Z467">
        <v>10</v>
      </c>
      <c r="AA467">
        <v>0</v>
      </c>
      <c r="AB467">
        <v>38.966629778367299</v>
      </c>
      <c r="AC467">
        <v>4561</v>
      </c>
      <c r="AD467">
        <v>2079</v>
      </c>
      <c r="AE467">
        <v>1892</v>
      </c>
      <c r="AF467">
        <v>552</v>
      </c>
      <c r="AG467">
        <v>135</v>
      </c>
      <c r="AH467">
        <v>97753</v>
      </c>
      <c r="AI467">
        <v>144</v>
      </c>
      <c r="AJ467">
        <v>732</v>
      </c>
      <c r="AK467">
        <v>949</v>
      </c>
      <c r="AL467">
        <v>510</v>
      </c>
      <c r="AM467">
        <v>33</v>
      </c>
      <c r="AN467">
        <v>1407</v>
      </c>
      <c r="AO467">
        <v>218</v>
      </c>
      <c r="AP467">
        <v>477</v>
      </c>
      <c r="AQ467">
        <v>0</v>
      </c>
      <c r="AR467">
        <v>8</v>
      </c>
      <c r="AS467">
        <v>388</v>
      </c>
      <c r="AT467">
        <v>276</v>
      </c>
      <c r="AU467">
        <v>12.2</v>
      </c>
      <c r="AV467">
        <v>5.7</v>
      </c>
      <c r="AW467">
        <v>97753</v>
      </c>
      <c r="AX467">
        <v>4.4000000000000004</v>
      </c>
      <c r="AY467">
        <v>16</v>
      </c>
      <c r="AZ467">
        <v>20.8</v>
      </c>
      <c r="BA467">
        <v>11.3</v>
      </c>
      <c r="BB467">
        <v>1.7</v>
      </c>
      <c r="BC467">
        <v>30.8</v>
      </c>
      <c r="BD467">
        <v>5.2</v>
      </c>
      <c r="BE467">
        <v>22.9</v>
      </c>
      <c r="BF467">
        <v>0</v>
      </c>
      <c r="BG467">
        <v>0.4</v>
      </c>
      <c r="BH467">
        <v>20.5</v>
      </c>
      <c r="BI467">
        <v>6.1</v>
      </c>
    </row>
    <row r="468" spans="1:61" x14ac:dyDescent="0.2">
      <c r="A468">
        <v>5713</v>
      </c>
      <c r="B468">
        <v>6075013400</v>
      </c>
      <c r="C468">
        <v>0.13674810000000001</v>
      </c>
      <c r="D468">
        <v>0.27160000000000001</v>
      </c>
      <c r="E468">
        <v>0.70269999999999999</v>
      </c>
      <c r="F468">
        <v>0.32800000000000001</v>
      </c>
      <c r="G468">
        <v>2.4563999999999999</v>
      </c>
      <c r="H468">
        <v>3.7587000000000002</v>
      </c>
      <c r="I468">
        <v>6.6</v>
      </c>
      <c r="J468">
        <v>5.8</v>
      </c>
      <c r="K468">
        <v>7.6</v>
      </c>
      <c r="L468">
        <v>3599</v>
      </c>
      <c r="M468">
        <v>37.789848970000001</v>
      </c>
      <c r="N468">
        <v>-122.440799</v>
      </c>
      <c r="O468">
        <v>11.2902808698088</v>
      </c>
      <c r="P468">
        <v>2.9592332999999998E-2</v>
      </c>
      <c r="Q468">
        <v>8.6979437700000002</v>
      </c>
      <c r="R468">
        <v>67.680000000000007</v>
      </c>
      <c r="S468" s="1">
        <v>171.20084073298801</v>
      </c>
      <c r="T468">
        <v>0</v>
      </c>
      <c r="U468">
        <v>225.21151689999999</v>
      </c>
      <c r="V468">
        <v>749.91</v>
      </c>
      <c r="W468">
        <v>0.2</v>
      </c>
      <c r="X468">
        <v>5.25</v>
      </c>
      <c r="Y468">
        <v>0.105</v>
      </c>
      <c r="Z468">
        <v>10</v>
      </c>
      <c r="AA468">
        <v>0</v>
      </c>
      <c r="AB468">
        <v>33.996855704228999</v>
      </c>
      <c r="AC468">
        <v>4000</v>
      </c>
      <c r="AD468">
        <v>2207</v>
      </c>
      <c r="AE468">
        <v>2032</v>
      </c>
      <c r="AF468">
        <v>168</v>
      </c>
      <c r="AG468">
        <v>44</v>
      </c>
      <c r="AH468">
        <v>100299</v>
      </c>
      <c r="AI468">
        <v>128</v>
      </c>
      <c r="AJ468">
        <v>549</v>
      </c>
      <c r="AK468">
        <v>475</v>
      </c>
      <c r="AL468">
        <v>193</v>
      </c>
      <c r="AM468">
        <v>0</v>
      </c>
      <c r="AN468">
        <v>1044</v>
      </c>
      <c r="AO468">
        <v>79</v>
      </c>
      <c r="AP468">
        <v>673</v>
      </c>
      <c r="AQ468">
        <v>0</v>
      </c>
      <c r="AR468">
        <v>0</v>
      </c>
      <c r="AS468">
        <v>340</v>
      </c>
      <c r="AT468">
        <v>44</v>
      </c>
      <c r="AU468">
        <v>4.2</v>
      </c>
      <c r="AV468">
        <v>1.6</v>
      </c>
      <c r="AW468">
        <v>100299</v>
      </c>
      <c r="AX468">
        <v>4</v>
      </c>
      <c r="AY468">
        <v>13.7</v>
      </c>
      <c r="AZ468">
        <v>11.9</v>
      </c>
      <c r="BA468">
        <v>4.9000000000000004</v>
      </c>
      <c r="BB468">
        <v>0</v>
      </c>
      <c r="BC468">
        <v>26.1</v>
      </c>
      <c r="BD468">
        <v>2.1</v>
      </c>
      <c r="BE468">
        <v>30.5</v>
      </c>
      <c r="BF468">
        <v>0</v>
      </c>
      <c r="BG468">
        <v>0</v>
      </c>
      <c r="BH468">
        <v>16.7</v>
      </c>
      <c r="BI468">
        <v>1.1000000000000001</v>
      </c>
    </row>
    <row r="469" spans="1:61" x14ac:dyDescent="0.2">
      <c r="A469">
        <v>5714</v>
      </c>
      <c r="B469">
        <v>6075013500</v>
      </c>
      <c r="C469">
        <v>9.0804999999999997E-2</v>
      </c>
      <c r="D469">
        <v>0.46550000000000002</v>
      </c>
      <c r="E469">
        <v>1.1807000000000001</v>
      </c>
      <c r="F469">
        <v>0.48039999999999999</v>
      </c>
      <c r="G469">
        <v>2.9765999999999999</v>
      </c>
      <c r="H469">
        <v>5.1032000000000002</v>
      </c>
      <c r="I469">
        <v>6.6</v>
      </c>
      <c r="J469">
        <v>5.9</v>
      </c>
      <c r="K469">
        <v>7.7</v>
      </c>
      <c r="L469">
        <v>2556</v>
      </c>
      <c r="M469">
        <v>37.790897630000003</v>
      </c>
      <c r="N469">
        <v>-122.4325551</v>
      </c>
      <c r="O469">
        <v>10.6606060927228</v>
      </c>
      <c r="P469">
        <v>2.9592332999999998E-2</v>
      </c>
      <c r="Q469">
        <v>8.6979437700000002</v>
      </c>
      <c r="R469">
        <v>67.680000000000007</v>
      </c>
      <c r="S469" s="1">
        <v>171.20084073298801</v>
      </c>
      <c r="T469">
        <v>0</v>
      </c>
      <c r="U469">
        <v>226.84968850000001</v>
      </c>
      <c r="V469">
        <v>672.03</v>
      </c>
      <c r="W469">
        <v>1.2</v>
      </c>
      <c r="X469">
        <v>7.5</v>
      </c>
      <c r="Y469">
        <v>0.17</v>
      </c>
      <c r="Z469">
        <v>10</v>
      </c>
      <c r="AA469">
        <v>0</v>
      </c>
      <c r="AB469">
        <v>35.994250940203997</v>
      </c>
      <c r="AC469">
        <v>2704</v>
      </c>
      <c r="AD469">
        <v>1910</v>
      </c>
      <c r="AE469">
        <v>1604</v>
      </c>
      <c r="AF469">
        <v>193</v>
      </c>
      <c r="AG469">
        <v>61</v>
      </c>
      <c r="AH469">
        <v>100337</v>
      </c>
      <c r="AI469">
        <v>94</v>
      </c>
      <c r="AJ469">
        <v>399</v>
      </c>
      <c r="AK469">
        <v>275</v>
      </c>
      <c r="AL469">
        <v>251</v>
      </c>
      <c r="AM469">
        <v>32</v>
      </c>
      <c r="AN469">
        <v>888</v>
      </c>
      <c r="AO469">
        <v>81</v>
      </c>
      <c r="AP469">
        <v>1146</v>
      </c>
      <c r="AQ469">
        <v>0</v>
      </c>
      <c r="AR469">
        <v>35</v>
      </c>
      <c r="AS469">
        <v>555</v>
      </c>
      <c r="AT469">
        <v>42</v>
      </c>
      <c r="AU469">
        <v>7.1</v>
      </c>
      <c r="AV469">
        <v>3.4</v>
      </c>
      <c r="AW469">
        <v>100337</v>
      </c>
      <c r="AX469">
        <v>4</v>
      </c>
      <c r="AY469">
        <v>14.8</v>
      </c>
      <c r="AZ469">
        <v>10.199999999999999</v>
      </c>
      <c r="BA469">
        <v>9.3000000000000007</v>
      </c>
      <c r="BB469">
        <v>2</v>
      </c>
      <c r="BC469">
        <v>32.799999999999997</v>
      </c>
      <c r="BD469">
        <v>3.1</v>
      </c>
      <c r="BE469">
        <v>60</v>
      </c>
      <c r="BF469">
        <v>0</v>
      </c>
      <c r="BG469">
        <v>2.2000000000000002</v>
      </c>
      <c r="BH469">
        <v>34.6</v>
      </c>
      <c r="BI469">
        <v>1.6</v>
      </c>
    </row>
    <row r="470" spans="1:61" x14ac:dyDescent="0.2">
      <c r="A470">
        <v>5715</v>
      </c>
      <c r="B470">
        <v>6075015100</v>
      </c>
      <c r="C470">
        <v>6.7127699999999998E-2</v>
      </c>
      <c r="D470">
        <v>0.60289999999999999</v>
      </c>
      <c r="E470">
        <v>1.7713000000000001</v>
      </c>
      <c r="F470">
        <v>0.76580000000000004</v>
      </c>
      <c r="G470">
        <v>2.9230999999999998</v>
      </c>
      <c r="H470">
        <v>6.0631000000000004</v>
      </c>
      <c r="I470">
        <v>7.5</v>
      </c>
      <c r="J470">
        <v>6.6</v>
      </c>
      <c r="K470">
        <v>9</v>
      </c>
      <c r="L470">
        <v>2493</v>
      </c>
      <c r="M470">
        <v>37.787445730000002</v>
      </c>
      <c r="N470">
        <v>-122.42340110000001</v>
      </c>
      <c r="O470">
        <v>14.645421152064401</v>
      </c>
      <c r="P470">
        <v>2.9592332999999998E-2</v>
      </c>
      <c r="Q470">
        <v>8.6979437700000002</v>
      </c>
      <c r="R470">
        <v>67.680000000000007</v>
      </c>
      <c r="S470" s="1">
        <v>171.20084073298801</v>
      </c>
      <c r="T470">
        <v>0</v>
      </c>
      <c r="U470">
        <v>229.5385129</v>
      </c>
      <c r="V470">
        <v>845.74</v>
      </c>
      <c r="W470">
        <v>0</v>
      </c>
      <c r="X470">
        <v>3</v>
      </c>
      <c r="Y470">
        <v>1.19</v>
      </c>
      <c r="Z470">
        <v>10</v>
      </c>
      <c r="AA470">
        <v>0</v>
      </c>
      <c r="AB470">
        <v>36.725249855655299</v>
      </c>
      <c r="AC470">
        <v>2178</v>
      </c>
      <c r="AD470">
        <v>1844</v>
      </c>
      <c r="AE470">
        <v>1488</v>
      </c>
      <c r="AF470">
        <v>148</v>
      </c>
      <c r="AG470">
        <v>37</v>
      </c>
      <c r="AH470">
        <v>77139</v>
      </c>
      <c r="AI470">
        <v>157</v>
      </c>
      <c r="AJ470">
        <v>722</v>
      </c>
      <c r="AK470">
        <v>10</v>
      </c>
      <c r="AL470">
        <v>292</v>
      </c>
      <c r="AM470">
        <v>0</v>
      </c>
      <c r="AN470">
        <v>889</v>
      </c>
      <c r="AO470">
        <v>139</v>
      </c>
      <c r="AP470">
        <v>1701</v>
      </c>
      <c r="AQ470">
        <v>0</v>
      </c>
      <c r="AR470">
        <v>10</v>
      </c>
      <c r="AS470">
        <v>695</v>
      </c>
      <c r="AT470">
        <v>44</v>
      </c>
      <c r="AU470">
        <v>6.9</v>
      </c>
      <c r="AV470">
        <v>2.5</v>
      </c>
      <c r="AW470">
        <v>77139</v>
      </c>
      <c r="AX470">
        <v>7.6</v>
      </c>
      <c r="AY470">
        <v>33.1</v>
      </c>
      <c r="AZ470">
        <v>0.5</v>
      </c>
      <c r="BA470">
        <v>13.6</v>
      </c>
      <c r="BB470">
        <v>0</v>
      </c>
      <c r="BC470">
        <v>40.799999999999997</v>
      </c>
      <c r="BD470">
        <v>6.4</v>
      </c>
      <c r="BE470">
        <v>92.2</v>
      </c>
      <c r="BF470">
        <v>0</v>
      </c>
      <c r="BG470">
        <v>0.7</v>
      </c>
      <c r="BH470">
        <v>46.7</v>
      </c>
      <c r="BI470">
        <v>2</v>
      </c>
    </row>
    <row r="471" spans="1:61" x14ac:dyDescent="0.2">
      <c r="A471">
        <v>5716</v>
      </c>
      <c r="B471">
        <v>6075015200</v>
      </c>
      <c r="C471">
        <v>0.1077977</v>
      </c>
      <c r="D471">
        <v>1.2566999999999999</v>
      </c>
      <c r="E471">
        <v>1.6911</v>
      </c>
      <c r="F471">
        <v>0.62</v>
      </c>
      <c r="G471">
        <v>3.1368</v>
      </c>
      <c r="H471">
        <v>6.7046000000000001</v>
      </c>
      <c r="I471">
        <v>8</v>
      </c>
      <c r="J471">
        <v>7.4</v>
      </c>
      <c r="K471">
        <v>8.6999999999999993</v>
      </c>
      <c r="L471">
        <v>3934</v>
      </c>
      <c r="M471">
        <v>37.7879139</v>
      </c>
      <c r="N471">
        <v>-122.4302666</v>
      </c>
      <c r="O471">
        <v>14.114370184737901</v>
      </c>
      <c r="P471">
        <v>2.9592332999999998E-2</v>
      </c>
      <c r="Q471">
        <v>8.6979437700000002</v>
      </c>
      <c r="R471">
        <v>67.680000000000007</v>
      </c>
      <c r="S471" s="1">
        <v>171.20084073298801</v>
      </c>
      <c r="T471">
        <v>0</v>
      </c>
      <c r="U471">
        <v>227.91934069999999</v>
      </c>
      <c r="V471">
        <v>775.16</v>
      </c>
      <c r="W471">
        <v>0</v>
      </c>
      <c r="X471">
        <v>6.75</v>
      </c>
      <c r="Y471">
        <v>0.52500000000000002</v>
      </c>
      <c r="Z471">
        <v>10</v>
      </c>
      <c r="AA471">
        <v>0</v>
      </c>
      <c r="AB471">
        <v>36.693418634414499</v>
      </c>
      <c r="AC471">
        <v>4267</v>
      </c>
      <c r="AD471">
        <v>2571</v>
      </c>
      <c r="AE471">
        <v>2431</v>
      </c>
      <c r="AF471">
        <v>498</v>
      </c>
      <c r="AG471">
        <v>230</v>
      </c>
      <c r="AH471">
        <v>66010</v>
      </c>
      <c r="AI471">
        <v>194</v>
      </c>
      <c r="AJ471">
        <v>850</v>
      </c>
      <c r="AK471">
        <v>301</v>
      </c>
      <c r="AL471">
        <v>590</v>
      </c>
      <c r="AM471">
        <v>0</v>
      </c>
      <c r="AN471">
        <v>1658</v>
      </c>
      <c r="AO471">
        <v>168</v>
      </c>
      <c r="AP471">
        <v>1769</v>
      </c>
      <c r="AQ471">
        <v>0</v>
      </c>
      <c r="AR471">
        <v>77</v>
      </c>
      <c r="AS471">
        <v>1018</v>
      </c>
      <c r="AT471">
        <v>91</v>
      </c>
      <c r="AU471">
        <v>11.9</v>
      </c>
      <c r="AV471">
        <v>8.4</v>
      </c>
      <c r="AW471">
        <v>66010</v>
      </c>
      <c r="AX471">
        <v>5.3</v>
      </c>
      <c r="AY471">
        <v>19.899999999999999</v>
      </c>
      <c r="AZ471">
        <v>7.1</v>
      </c>
      <c r="BA471">
        <v>14.1</v>
      </c>
      <c r="BB471">
        <v>0</v>
      </c>
      <c r="BC471">
        <v>38.9</v>
      </c>
      <c r="BD471">
        <v>4.0999999999999996</v>
      </c>
      <c r="BE471">
        <v>68.8</v>
      </c>
      <c r="BF471">
        <v>0</v>
      </c>
      <c r="BG471">
        <v>3.2</v>
      </c>
      <c r="BH471">
        <v>41.9</v>
      </c>
      <c r="BI471">
        <v>2.1</v>
      </c>
    </row>
    <row r="472" spans="1:61" x14ac:dyDescent="0.2">
      <c r="A472">
        <v>7845</v>
      </c>
      <c r="B472">
        <v>6075015300</v>
      </c>
      <c r="C472">
        <v>9.0240100000000004E-2</v>
      </c>
      <c r="D472">
        <v>0.51319999999999999</v>
      </c>
      <c r="E472">
        <v>1.0723</v>
      </c>
      <c r="F472">
        <v>0.66800000000000004</v>
      </c>
      <c r="G472">
        <v>2.9691000000000001</v>
      </c>
      <c r="H472">
        <v>5.2225999999999999</v>
      </c>
      <c r="I472">
        <v>6.9</v>
      </c>
      <c r="J472">
        <v>6</v>
      </c>
      <c r="K472">
        <v>7.9</v>
      </c>
      <c r="L472">
        <v>2040</v>
      </c>
      <c r="M472">
        <v>37.786761800000001</v>
      </c>
      <c r="N472">
        <v>-122.4393346</v>
      </c>
      <c r="O472">
        <v>14.8772569755837</v>
      </c>
      <c r="P472">
        <v>2.9592332999999998E-2</v>
      </c>
      <c r="Q472">
        <v>8.6979437700000002</v>
      </c>
      <c r="R472">
        <v>67.680000000000007</v>
      </c>
      <c r="S472" s="1">
        <v>171.20084073298801</v>
      </c>
      <c r="T472">
        <v>0</v>
      </c>
      <c r="U472">
        <v>223.74104600000001</v>
      </c>
      <c r="V472">
        <v>695.35</v>
      </c>
      <c r="W472">
        <v>0</v>
      </c>
      <c r="X472">
        <v>8.1</v>
      </c>
      <c r="Y472">
        <v>0.185</v>
      </c>
      <c r="Z472">
        <v>10</v>
      </c>
      <c r="AA472">
        <v>0</v>
      </c>
      <c r="AB472">
        <v>35.040896103288603</v>
      </c>
      <c r="AC472">
        <v>2234</v>
      </c>
      <c r="AD472">
        <v>1059</v>
      </c>
      <c r="AE472">
        <v>950</v>
      </c>
      <c r="AF472">
        <v>97</v>
      </c>
      <c r="AG472">
        <v>38</v>
      </c>
      <c r="AH472">
        <v>71160</v>
      </c>
      <c r="AI472">
        <v>146</v>
      </c>
      <c r="AJ472">
        <v>294</v>
      </c>
      <c r="AK472">
        <v>295</v>
      </c>
      <c r="AL472">
        <v>163</v>
      </c>
      <c r="AM472">
        <v>37</v>
      </c>
      <c r="AN472">
        <v>861</v>
      </c>
      <c r="AO472">
        <v>102</v>
      </c>
      <c r="AP472">
        <v>249</v>
      </c>
      <c r="AQ472">
        <v>0</v>
      </c>
      <c r="AR472">
        <v>31</v>
      </c>
      <c r="AS472">
        <v>161</v>
      </c>
      <c r="AT472">
        <v>180</v>
      </c>
      <c r="AU472">
        <v>4.5999999999999996</v>
      </c>
      <c r="AV472">
        <v>2.5</v>
      </c>
      <c r="AW472">
        <v>71160</v>
      </c>
      <c r="AX472">
        <v>7.9</v>
      </c>
      <c r="AY472">
        <v>13.2</v>
      </c>
      <c r="AZ472">
        <v>13.2</v>
      </c>
      <c r="BA472">
        <v>7.7</v>
      </c>
      <c r="BB472">
        <v>3.9</v>
      </c>
      <c r="BC472">
        <v>38.5</v>
      </c>
      <c r="BD472">
        <v>4.9000000000000004</v>
      </c>
      <c r="BE472">
        <v>23.5</v>
      </c>
      <c r="BF472">
        <v>0</v>
      </c>
      <c r="BG472">
        <v>3.3</v>
      </c>
      <c r="BH472">
        <v>16.899999999999999</v>
      </c>
      <c r="BI472">
        <v>8.1</v>
      </c>
    </row>
    <row r="473" spans="1:61" x14ac:dyDescent="0.2">
      <c r="A473">
        <v>5717</v>
      </c>
      <c r="B473">
        <v>6075015400</v>
      </c>
      <c r="C473">
        <v>0.27779690000000001</v>
      </c>
      <c r="D473">
        <v>0.41049999999999998</v>
      </c>
      <c r="E473">
        <v>1.1698</v>
      </c>
      <c r="F473">
        <v>0.3453</v>
      </c>
      <c r="G473">
        <v>2.2444000000000002</v>
      </c>
      <c r="H473">
        <v>4.17</v>
      </c>
      <c r="I473">
        <v>7.1</v>
      </c>
      <c r="J473">
        <v>6.5</v>
      </c>
      <c r="K473">
        <v>7.8</v>
      </c>
      <c r="L473">
        <v>5621</v>
      </c>
      <c r="M473">
        <v>37.784360769999999</v>
      </c>
      <c r="N473">
        <v>-122.4510358</v>
      </c>
      <c r="O473">
        <v>13.9461740615855</v>
      </c>
      <c r="P473">
        <v>2.9592332999999998E-2</v>
      </c>
      <c r="Q473">
        <v>8.6979437700000002</v>
      </c>
      <c r="R473">
        <v>67.680000000000007</v>
      </c>
      <c r="S473" s="1">
        <v>171.20084073298801</v>
      </c>
      <c r="T473">
        <v>0</v>
      </c>
      <c r="U473">
        <v>224.3572609</v>
      </c>
      <c r="V473">
        <v>605.29</v>
      </c>
      <c r="W473">
        <v>0.5</v>
      </c>
      <c r="X473">
        <v>17.5</v>
      </c>
      <c r="Y473">
        <v>0.51</v>
      </c>
      <c r="Z473">
        <v>0</v>
      </c>
      <c r="AA473">
        <v>0</v>
      </c>
      <c r="AB473">
        <v>32.096395192794297</v>
      </c>
      <c r="AC473">
        <v>6161</v>
      </c>
      <c r="AD473">
        <v>3166</v>
      </c>
      <c r="AE473">
        <v>2941</v>
      </c>
      <c r="AF473">
        <v>357</v>
      </c>
      <c r="AG473">
        <v>200</v>
      </c>
      <c r="AH473">
        <v>81679</v>
      </c>
      <c r="AI473">
        <v>56</v>
      </c>
      <c r="AJ473">
        <v>768</v>
      </c>
      <c r="AK473">
        <v>928</v>
      </c>
      <c r="AL473">
        <v>615</v>
      </c>
      <c r="AM473">
        <v>44</v>
      </c>
      <c r="AN473">
        <v>2393</v>
      </c>
      <c r="AO473">
        <v>44</v>
      </c>
      <c r="AP473">
        <v>1001</v>
      </c>
      <c r="AQ473">
        <v>0</v>
      </c>
      <c r="AR473">
        <v>0</v>
      </c>
      <c r="AS473">
        <v>797</v>
      </c>
      <c r="AT473">
        <v>15</v>
      </c>
      <c r="AU473">
        <v>5.8</v>
      </c>
      <c r="AV473">
        <v>5</v>
      </c>
      <c r="AW473">
        <v>81679</v>
      </c>
      <c r="AX473">
        <v>1.2</v>
      </c>
      <c r="AY473">
        <v>12.5</v>
      </c>
      <c r="AZ473">
        <v>15.1</v>
      </c>
      <c r="BA473">
        <v>10</v>
      </c>
      <c r="BB473">
        <v>1.5</v>
      </c>
      <c r="BC473">
        <v>38.799999999999997</v>
      </c>
      <c r="BD473">
        <v>0.8</v>
      </c>
      <c r="BE473">
        <v>31.6</v>
      </c>
      <c r="BF473">
        <v>0</v>
      </c>
      <c r="BG473">
        <v>0</v>
      </c>
      <c r="BH473">
        <v>27.1</v>
      </c>
      <c r="BI473">
        <v>0.2</v>
      </c>
    </row>
    <row r="474" spans="1:61" x14ac:dyDescent="0.2">
      <c r="A474">
        <v>5718</v>
      </c>
      <c r="B474">
        <v>6075015500</v>
      </c>
      <c r="C474">
        <v>0.1202086</v>
      </c>
      <c r="D474">
        <v>1.3903000000000001</v>
      </c>
      <c r="E474">
        <v>2.0360999999999998</v>
      </c>
      <c r="F474">
        <v>1.2327999999999999</v>
      </c>
      <c r="G474">
        <v>3.4788999999999999</v>
      </c>
      <c r="H474">
        <v>8.1380999999999997</v>
      </c>
      <c r="I474">
        <v>10.4</v>
      </c>
      <c r="J474">
        <v>9.4</v>
      </c>
      <c r="K474">
        <v>11.8</v>
      </c>
      <c r="L474">
        <v>3622</v>
      </c>
      <c r="M474">
        <v>37.78509219</v>
      </c>
      <c r="N474">
        <v>-122.4341349</v>
      </c>
      <c r="O474">
        <v>16.4230758287936</v>
      </c>
      <c r="P474">
        <v>2.9592332999999998E-2</v>
      </c>
      <c r="Q474">
        <v>8.6979437700000002</v>
      </c>
      <c r="R474">
        <v>67.680000000000007</v>
      </c>
      <c r="S474" s="1">
        <v>171.20084073298801</v>
      </c>
      <c r="T474">
        <v>0</v>
      </c>
      <c r="U474">
        <v>224.1262404</v>
      </c>
      <c r="V474">
        <v>721.94</v>
      </c>
      <c r="W474">
        <v>0</v>
      </c>
      <c r="X474">
        <v>16.5</v>
      </c>
      <c r="Y474">
        <v>0.92</v>
      </c>
      <c r="Z474">
        <v>0</v>
      </c>
      <c r="AA474">
        <v>0</v>
      </c>
      <c r="AB474">
        <v>32.8698719999433</v>
      </c>
      <c r="AC474">
        <v>3651</v>
      </c>
      <c r="AD474">
        <v>2495</v>
      </c>
      <c r="AE474">
        <v>2280</v>
      </c>
      <c r="AF474">
        <v>727</v>
      </c>
      <c r="AG474">
        <v>103</v>
      </c>
      <c r="AH474">
        <v>68352</v>
      </c>
      <c r="AI474">
        <v>355</v>
      </c>
      <c r="AJ474">
        <v>1298</v>
      </c>
      <c r="AK474">
        <v>172</v>
      </c>
      <c r="AL474">
        <v>1156</v>
      </c>
      <c r="AM474">
        <v>24</v>
      </c>
      <c r="AN474">
        <v>1831</v>
      </c>
      <c r="AO474">
        <v>737</v>
      </c>
      <c r="AP474">
        <v>2168</v>
      </c>
      <c r="AQ474">
        <v>0</v>
      </c>
      <c r="AR474">
        <v>225</v>
      </c>
      <c r="AS474">
        <v>1355</v>
      </c>
      <c r="AT474">
        <v>75</v>
      </c>
      <c r="AU474">
        <v>20.3</v>
      </c>
      <c r="AV474">
        <v>5.4</v>
      </c>
      <c r="AW474">
        <v>68352</v>
      </c>
      <c r="AX474">
        <v>10.8</v>
      </c>
      <c r="AY474">
        <v>35.6</v>
      </c>
      <c r="AZ474">
        <v>4.7</v>
      </c>
      <c r="BA474">
        <v>32.1</v>
      </c>
      <c r="BB474">
        <v>1.1000000000000001</v>
      </c>
      <c r="BC474">
        <v>50.2</v>
      </c>
      <c r="BD474">
        <v>20.6</v>
      </c>
      <c r="BE474">
        <v>86.9</v>
      </c>
      <c r="BF474">
        <v>0</v>
      </c>
      <c r="BG474">
        <v>9.9</v>
      </c>
      <c r="BH474">
        <v>59.4</v>
      </c>
      <c r="BI474">
        <v>2.1</v>
      </c>
    </row>
    <row r="475" spans="1:61" x14ac:dyDescent="0.2">
      <c r="A475">
        <v>5719</v>
      </c>
      <c r="B475">
        <v>6075015600</v>
      </c>
      <c r="C475">
        <v>0.113487</v>
      </c>
      <c r="D475">
        <v>1.3683000000000001</v>
      </c>
      <c r="E475">
        <v>1.3269</v>
      </c>
      <c r="F475">
        <v>1.0559000000000001</v>
      </c>
      <c r="G475">
        <v>2.6606999999999998</v>
      </c>
      <c r="H475">
        <v>6.4118000000000004</v>
      </c>
      <c r="I475">
        <v>7.8</v>
      </c>
      <c r="J475">
        <v>6.9</v>
      </c>
      <c r="K475">
        <v>8.8000000000000007</v>
      </c>
      <c r="L475">
        <v>2728</v>
      </c>
      <c r="M475">
        <v>37.77824279</v>
      </c>
      <c r="N475">
        <v>-122.4564254</v>
      </c>
      <c r="O475">
        <v>10.944481322723</v>
      </c>
      <c r="P475">
        <v>2.9592332999999998E-2</v>
      </c>
      <c r="Q475">
        <v>8.6979437700000002</v>
      </c>
      <c r="R475">
        <v>67.680000000000007</v>
      </c>
      <c r="S475" s="1">
        <v>171.20084073298801</v>
      </c>
      <c r="T475">
        <v>0</v>
      </c>
      <c r="U475">
        <v>219.80165600000001</v>
      </c>
      <c r="V475">
        <v>454.08</v>
      </c>
      <c r="W475">
        <v>0</v>
      </c>
      <c r="X475">
        <v>11.5</v>
      </c>
      <c r="Y475">
        <v>0.41</v>
      </c>
      <c r="Z475">
        <v>0</v>
      </c>
      <c r="AA475">
        <v>0</v>
      </c>
      <c r="AB475">
        <v>28.797194374199901</v>
      </c>
      <c r="AC475">
        <v>3274</v>
      </c>
      <c r="AD475">
        <v>1575</v>
      </c>
      <c r="AE475">
        <v>1462</v>
      </c>
      <c r="AF475">
        <v>498</v>
      </c>
      <c r="AG475">
        <v>104</v>
      </c>
      <c r="AH475">
        <v>55834</v>
      </c>
      <c r="AI475">
        <v>323</v>
      </c>
      <c r="AJ475">
        <v>524</v>
      </c>
      <c r="AK475">
        <v>362</v>
      </c>
      <c r="AL475">
        <v>304</v>
      </c>
      <c r="AM475">
        <v>49</v>
      </c>
      <c r="AN475">
        <v>1675</v>
      </c>
      <c r="AO475">
        <v>361</v>
      </c>
      <c r="AP475">
        <v>462</v>
      </c>
      <c r="AQ475">
        <v>0</v>
      </c>
      <c r="AR475">
        <v>47</v>
      </c>
      <c r="AS475">
        <v>382</v>
      </c>
      <c r="AT475">
        <v>13</v>
      </c>
      <c r="AU475">
        <v>15.2</v>
      </c>
      <c r="AV475">
        <v>5.3</v>
      </c>
      <c r="AW475">
        <v>55834</v>
      </c>
      <c r="AX475">
        <v>13.1</v>
      </c>
      <c r="AY475">
        <v>16</v>
      </c>
      <c r="AZ475">
        <v>11.1</v>
      </c>
      <c r="BA475">
        <v>9.3000000000000007</v>
      </c>
      <c r="BB475">
        <v>3.4</v>
      </c>
      <c r="BC475">
        <v>51.2</v>
      </c>
      <c r="BD475">
        <v>11.5</v>
      </c>
      <c r="BE475">
        <v>29.3</v>
      </c>
      <c r="BF475">
        <v>0</v>
      </c>
      <c r="BG475">
        <v>3.2</v>
      </c>
      <c r="BH475">
        <v>26.1</v>
      </c>
      <c r="BI475">
        <v>0.4</v>
      </c>
    </row>
    <row r="476" spans="1:61" x14ac:dyDescent="0.2">
      <c r="A476">
        <v>7846</v>
      </c>
      <c r="B476">
        <v>6075015700</v>
      </c>
      <c r="C476">
        <v>0.32303799999999999</v>
      </c>
      <c r="D476">
        <v>1.5463</v>
      </c>
      <c r="E476">
        <v>0.57730000000000004</v>
      </c>
      <c r="F476">
        <v>0.58509999999999995</v>
      </c>
      <c r="G476">
        <v>2.843</v>
      </c>
      <c r="H476">
        <v>5.5517000000000003</v>
      </c>
      <c r="I476">
        <v>6.6</v>
      </c>
      <c r="J476">
        <v>6.1</v>
      </c>
      <c r="K476">
        <v>7.1</v>
      </c>
      <c r="L476">
        <v>7832</v>
      </c>
      <c r="M476">
        <v>37.778915400000002</v>
      </c>
      <c r="N476">
        <v>-122.4480069</v>
      </c>
      <c r="O476">
        <v>11.3350785396005</v>
      </c>
      <c r="P476">
        <v>2.9592332999999998E-2</v>
      </c>
      <c r="Q476">
        <v>8.6979437700000002</v>
      </c>
      <c r="R476">
        <v>67.680000000000007</v>
      </c>
      <c r="S476" s="1">
        <v>171.20084073298801</v>
      </c>
      <c r="T476">
        <v>0</v>
      </c>
      <c r="U476">
        <v>218.64175890000001</v>
      </c>
      <c r="V476">
        <v>602.49</v>
      </c>
      <c r="W476">
        <v>0</v>
      </c>
      <c r="X476">
        <v>21.5</v>
      </c>
      <c r="Y476">
        <v>0.75</v>
      </c>
      <c r="Z476">
        <v>0</v>
      </c>
      <c r="AA476">
        <v>0</v>
      </c>
      <c r="AB476">
        <v>32.285954043821398</v>
      </c>
      <c r="AC476">
        <v>8910</v>
      </c>
      <c r="AD476">
        <v>2831</v>
      </c>
      <c r="AE476">
        <v>2677</v>
      </c>
      <c r="AF476">
        <v>625</v>
      </c>
      <c r="AG476">
        <v>578</v>
      </c>
      <c r="AH476">
        <v>44353</v>
      </c>
      <c r="AI476">
        <v>305</v>
      </c>
      <c r="AJ476">
        <v>835</v>
      </c>
      <c r="AK476">
        <v>628</v>
      </c>
      <c r="AL476">
        <v>522</v>
      </c>
      <c r="AM476">
        <v>89</v>
      </c>
      <c r="AN476">
        <v>4329</v>
      </c>
      <c r="AO476">
        <v>191</v>
      </c>
      <c r="AP476">
        <v>629</v>
      </c>
      <c r="AQ476">
        <v>0</v>
      </c>
      <c r="AR476">
        <v>38</v>
      </c>
      <c r="AS476">
        <v>531</v>
      </c>
      <c r="AT476">
        <v>3110</v>
      </c>
      <c r="AU476">
        <v>10.5</v>
      </c>
      <c r="AV476">
        <v>10.7</v>
      </c>
      <c r="AW476">
        <v>44353</v>
      </c>
      <c r="AX476">
        <v>5.7</v>
      </c>
      <c r="AY476">
        <v>9.4</v>
      </c>
      <c r="AZ476">
        <v>7</v>
      </c>
      <c r="BA476">
        <v>6</v>
      </c>
      <c r="BB476">
        <v>3.3</v>
      </c>
      <c r="BC476">
        <v>48.6</v>
      </c>
      <c r="BD476">
        <v>2.2000000000000002</v>
      </c>
      <c r="BE476">
        <v>22.2</v>
      </c>
      <c r="BF476">
        <v>0</v>
      </c>
      <c r="BG476">
        <v>1.4</v>
      </c>
      <c r="BH476">
        <v>19.8</v>
      </c>
      <c r="BI476">
        <v>34.9</v>
      </c>
    </row>
    <row r="477" spans="1:61" x14ac:dyDescent="0.2">
      <c r="A477">
        <v>5720</v>
      </c>
      <c r="B477">
        <v>6075015801</v>
      </c>
      <c r="C477">
        <v>0.1327924</v>
      </c>
      <c r="D477">
        <v>1.8996999999999999</v>
      </c>
      <c r="E477">
        <v>2.3618999999999999</v>
      </c>
      <c r="F477">
        <v>1.0014000000000001</v>
      </c>
      <c r="G477">
        <v>3.1137000000000001</v>
      </c>
      <c r="H477">
        <v>8.3766999999999996</v>
      </c>
      <c r="I477">
        <v>10.9</v>
      </c>
      <c r="J477">
        <v>9.9</v>
      </c>
      <c r="K477">
        <v>12</v>
      </c>
      <c r="L477">
        <v>3594</v>
      </c>
      <c r="M477">
        <v>37.781302910000001</v>
      </c>
      <c r="N477">
        <v>-122.4373557</v>
      </c>
      <c r="O477">
        <v>23.038614038169499</v>
      </c>
      <c r="P477">
        <v>2.9592332999999998E-2</v>
      </c>
      <c r="Q477">
        <v>8.6979437700000002</v>
      </c>
      <c r="R477">
        <v>67.680000000000007</v>
      </c>
      <c r="S477" s="1">
        <v>171.20084073298801</v>
      </c>
      <c r="T477">
        <v>0</v>
      </c>
      <c r="U477">
        <v>218.20497080000001</v>
      </c>
      <c r="V477">
        <v>532.53</v>
      </c>
      <c r="W477">
        <v>0</v>
      </c>
      <c r="X477">
        <v>15</v>
      </c>
      <c r="Y477">
        <v>0.41499999999999998</v>
      </c>
      <c r="Z477">
        <v>0</v>
      </c>
      <c r="AA477">
        <v>0</v>
      </c>
      <c r="AB477">
        <v>30.1132680488742</v>
      </c>
      <c r="AC477">
        <v>4121</v>
      </c>
      <c r="AD477">
        <v>1773</v>
      </c>
      <c r="AE477">
        <v>1727</v>
      </c>
      <c r="AF477">
        <v>785</v>
      </c>
      <c r="AG477">
        <v>252</v>
      </c>
      <c r="AH477">
        <v>40698</v>
      </c>
      <c r="AI477">
        <v>184</v>
      </c>
      <c r="AJ477">
        <v>606</v>
      </c>
      <c r="AK477">
        <v>889</v>
      </c>
      <c r="AL477">
        <v>534</v>
      </c>
      <c r="AM477">
        <v>156</v>
      </c>
      <c r="AN477">
        <v>2694</v>
      </c>
      <c r="AO477">
        <v>231</v>
      </c>
      <c r="AP477">
        <v>854</v>
      </c>
      <c r="AQ477">
        <v>0</v>
      </c>
      <c r="AR477">
        <v>63</v>
      </c>
      <c r="AS477">
        <v>661</v>
      </c>
      <c r="AT477">
        <v>83</v>
      </c>
      <c r="AU477">
        <v>19.5</v>
      </c>
      <c r="AV477">
        <v>11</v>
      </c>
      <c r="AW477">
        <v>40698</v>
      </c>
      <c r="AX477">
        <v>6</v>
      </c>
      <c r="AY477">
        <v>14.7</v>
      </c>
      <c r="AZ477">
        <v>21.6</v>
      </c>
      <c r="BA477">
        <v>13.2</v>
      </c>
      <c r="BB477">
        <v>9</v>
      </c>
      <c r="BC477">
        <v>65.400000000000006</v>
      </c>
      <c r="BD477">
        <v>6.1</v>
      </c>
      <c r="BE477">
        <v>48.2</v>
      </c>
      <c r="BF477">
        <v>0</v>
      </c>
      <c r="BG477">
        <v>3.6</v>
      </c>
      <c r="BH477">
        <v>38.299999999999997</v>
      </c>
      <c r="BI477">
        <v>2</v>
      </c>
    </row>
    <row r="478" spans="1:61" x14ac:dyDescent="0.2">
      <c r="A478">
        <v>5721</v>
      </c>
      <c r="B478">
        <v>6075015802</v>
      </c>
      <c r="C478">
        <v>6.59246E-2</v>
      </c>
      <c r="D478">
        <v>0.55810000000000004</v>
      </c>
      <c r="E478">
        <v>0.53039999999999998</v>
      </c>
      <c r="F478">
        <v>0.29730000000000001</v>
      </c>
      <c r="G478">
        <v>3.0836999999999999</v>
      </c>
      <c r="H478">
        <v>4.4695</v>
      </c>
      <c r="I478">
        <v>6.9</v>
      </c>
      <c r="J478">
        <v>6.4</v>
      </c>
      <c r="K478">
        <v>7.6</v>
      </c>
      <c r="L478">
        <v>2965</v>
      </c>
      <c r="M478">
        <v>37.778078999999998</v>
      </c>
      <c r="N478">
        <v>-122.4385023</v>
      </c>
      <c r="O478">
        <v>8.6114075580130098</v>
      </c>
      <c r="P478">
        <v>2.9592332999999998E-2</v>
      </c>
      <c r="Q478">
        <v>8.6979437700000002</v>
      </c>
      <c r="R478">
        <v>67.680000000000007</v>
      </c>
      <c r="S478" s="1">
        <v>171.20084073298801</v>
      </c>
      <c r="T478">
        <v>0</v>
      </c>
      <c r="U478">
        <v>217.89862460000001</v>
      </c>
      <c r="V478">
        <v>445.93</v>
      </c>
      <c r="W478">
        <v>0</v>
      </c>
      <c r="X478">
        <v>7.5</v>
      </c>
      <c r="Y478">
        <v>0.38</v>
      </c>
      <c r="Z478">
        <v>0</v>
      </c>
      <c r="AA478">
        <v>0</v>
      </c>
      <c r="AB478">
        <v>27.848536344085701</v>
      </c>
      <c r="AC478">
        <v>3321</v>
      </c>
      <c r="AD478">
        <v>1684</v>
      </c>
      <c r="AE478">
        <v>1564</v>
      </c>
      <c r="AF478">
        <v>270</v>
      </c>
      <c r="AG478">
        <v>123</v>
      </c>
      <c r="AH478">
        <v>86158</v>
      </c>
      <c r="AI478">
        <v>75</v>
      </c>
      <c r="AJ478">
        <v>262</v>
      </c>
      <c r="AK478">
        <v>234</v>
      </c>
      <c r="AL478">
        <v>278</v>
      </c>
      <c r="AM478">
        <v>0</v>
      </c>
      <c r="AN478">
        <v>1221</v>
      </c>
      <c r="AO478">
        <v>16</v>
      </c>
      <c r="AP478">
        <v>771</v>
      </c>
      <c r="AQ478">
        <v>0</v>
      </c>
      <c r="AR478">
        <v>47</v>
      </c>
      <c r="AS478">
        <v>590</v>
      </c>
      <c r="AT478">
        <v>82</v>
      </c>
      <c r="AU478">
        <v>8.1999999999999993</v>
      </c>
      <c r="AV478">
        <v>4.8</v>
      </c>
      <c r="AW478">
        <v>86158</v>
      </c>
      <c r="AX478">
        <v>2.6</v>
      </c>
      <c r="AY478">
        <v>7.9</v>
      </c>
      <c r="AZ478">
        <v>7</v>
      </c>
      <c r="BA478">
        <v>8.4</v>
      </c>
      <c r="BB478">
        <v>0</v>
      </c>
      <c r="BC478">
        <v>36.799999999999997</v>
      </c>
      <c r="BD478">
        <v>0.5</v>
      </c>
      <c r="BE478">
        <v>45.8</v>
      </c>
      <c r="BF478">
        <v>0</v>
      </c>
      <c r="BG478">
        <v>3</v>
      </c>
      <c r="BH478">
        <v>37.700000000000003</v>
      </c>
      <c r="BI478">
        <v>2.5</v>
      </c>
    </row>
    <row r="479" spans="1:61" x14ac:dyDescent="0.2">
      <c r="A479">
        <v>5722</v>
      </c>
      <c r="B479">
        <v>6075015900</v>
      </c>
      <c r="C479">
        <v>0.1144356</v>
      </c>
      <c r="D479">
        <v>1.2394000000000001</v>
      </c>
      <c r="E479">
        <v>2.0160999999999998</v>
      </c>
      <c r="F479">
        <v>1.2612000000000001</v>
      </c>
      <c r="G479">
        <v>3.3342999999999998</v>
      </c>
      <c r="H479">
        <v>7.851</v>
      </c>
      <c r="I479">
        <v>9.3000000000000007</v>
      </c>
      <c r="J479">
        <v>8.6</v>
      </c>
      <c r="K479">
        <v>10</v>
      </c>
      <c r="L479">
        <v>4350</v>
      </c>
      <c r="M479">
        <v>37.783339939999998</v>
      </c>
      <c r="N479">
        <v>-122.4293428</v>
      </c>
      <c r="O479">
        <v>18.798645140814799</v>
      </c>
      <c r="P479">
        <v>2.9592332999999998E-2</v>
      </c>
      <c r="Q479">
        <v>8.6979437700000002</v>
      </c>
      <c r="R479">
        <v>67.680000000000007</v>
      </c>
      <c r="S479" s="1">
        <v>171.20084073298801</v>
      </c>
      <c r="T479">
        <v>0</v>
      </c>
      <c r="U479">
        <v>222.63915689999999</v>
      </c>
      <c r="V479">
        <v>681.62</v>
      </c>
      <c r="W479">
        <v>1.3</v>
      </c>
      <c r="X479">
        <v>8.4</v>
      </c>
      <c r="Y479">
        <v>1.51</v>
      </c>
      <c r="Z479">
        <v>0</v>
      </c>
      <c r="AA479">
        <v>0</v>
      </c>
      <c r="AB479">
        <v>32.804429575813202</v>
      </c>
      <c r="AC479">
        <v>4332</v>
      </c>
      <c r="AD479">
        <v>2452</v>
      </c>
      <c r="AE479">
        <v>2116</v>
      </c>
      <c r="AF479">
        <v>616</v>
      </c>
      <c r="AG479">
        <v>82</v>
      </c>
      <c r="AH479">
        <v>40162</v>
      </c>
      <c r="AI479">
        <v>314</v>
      </c>
      <c r="AJ479">
        <v>975</v>
      </c>
      <c r="AK479">
        <v>456</v>
      </c>
      <c r="AL479">
        <v>660</v>
      </c>
      <c r="AM479">
        <v>83</v>
      </c>
      <c r="AN479">
        <v>2770</v>
      </c>
      <c r="AO479">
        <v>625</v>
      </c>
      <c r="AP479">
        <v>2095</v>
      </c>
      <c r="AQ479">
        <v>0</v>
      </c>
      <c r="AR479">
        <v>128</v>
      </c>
      <c r="AS479">
        <v>895</v>
      </c>
      <c r="AT479">
        <v>93</v>
      </c>
      <c r="AU479">
        <v>14.5</v>
      </c>
      <c r="AV479">
        <v>3.5</v>
      </c>
      <c r="AW479">
        <v>40162</v>
      </c>
      <c r="AX479">
        <v>9.1999999999999993</v>
      </c>
      <c r="AY479">
        <v>22.5</v>
      </c>
      <c r="AZ479">
        <v>10.5</v>
      </c>
      <c r="BA479">
        <v>15.5</v>
      </c>
      <c r="BB479">
        <v>3.9</v>
      </c>
      <c r="BC479">
        <v>63.9</v>
      </c>
      <c r="BD479">
        <v>14.7</v>
      </c>
      <c r="BE479">
        <v>85.4</v>
      </c>
      <c r="BF479">
        <v>0</v>
      </c>
      <c r="BG479">
        <v>6</v>
      </c>
      <c r="BH479">
        <v>42.3</v>
      </c>
      <c r="BI479">
        <v>2.1</v>
      </c>
    </row>
    <row r="480" spans="1:61" x14ac:dyDescent="0.2">
      <c r="A480">
        <v>5723</v>
      </c>
      <c r="B480">
        <v>6075016000</v>
      </c>
      <c r="C480">
        <v>6.0819900000000003E-2</v>
      </c>
      <c r="D480">
        <v>1.1348</v>
      </c>
      <c r="E480">
        <v>1.9216</v>
      </c>
      <c r="F480">
        <v>1.1172</v>
      </c>
      <c r="G480">
        <v>2.6072000000000002</v>
      </c>
      <c r="H480">
        <v>6.7808000000000002</v>
      </c>
      <c r="I480">
        <v>9.1</v>
      </c>
      <c r="J480">
        <v>8.4</v>
      </c>
      <c r="K480">
        <v>9.8000000000000007</v>
      </c>
      <c r="L480">
        <v>2465</v>
      </c>
      <c r="M480">
        <v>37.782336370000003</v>
      </c>
      <c r="N480">
        <v>-122.42248379999999</v>
      </c>
      <c r="O480">
        <v>18.989283425384201</v>
      </c>
      <c r="P480">
        <v>2.9592332999999998E-2</v>
      </c>
      <c r="Q480">
        <v>8.6979437700000002</v>
      </c>
      <c r="R480">
        <v>67.680000000000007</v>
      </c>
      <c r="S480" s="1">
        <v>171.20084073298801</v>
      </c>
      <c r="T480">
        <v>0</v>
      </c>
      <c r="U480">
        <v>226.60747219999999</v>
      </c>
      <c r="V480">
        <v>778.2</v>
      </c>
      <c r="W480">
        <v>3.95</v>
      </c>
      <c r="X480">
        <v>1.35</v>
      </c>
      <c r="Y480">
        <v>3.2949999999999999</v>
      </c>
      <c r="Z480">
        <v>0</v>
      </c>
      <c r="AA480">
        <v>0</v>
      </c>
      <c r="AB480">
        <v>32.391606574920601</v>
      </c>
      <c r="AC480">
        <v>2769</v>
      </c>
      <c r="AD480">
        <v>1935</v>
      </c>
      <c r="AE480">
        <v>1737</v>
      </c>
      <c r="AF480">
        <v>451</v>
      </c>
      <c r="AG480">
        <v>59</v>
      </c>
      <c r="AH480">
        <v>61787</v>
      </c>
      <c r="AI480">
        <v>235</v>
      </c>
      <c r="AJ480">
        <v>692</v>
      </c>
      <c r="AK480">
        <v>85</v>
      </c>
      <c r="AL480">
        <v>528</v>
      </c>
      <c r="AM480">
        <v>10</v>
      </c>
      <c r="AN480">
        <v>1529</v>
      </c>
      <c r="AO480">
        <v>329</v>
      </c>
      <c r="AP480">
        <v>1868</v>
      </c>
      <c r="AQ480">
        <v>0</v>
      </c>
      <c r="AR480">
        <v>150</v>
      </c>
      <c r="AS480">
        <v>672</v>
      </c>
      <c r="AT480">
        <v>0</v>
      </c>
      <c r="AU480">
        <v>16.3</v>
      </c>
      <c r="AV480">
        <v>3.6</v>
      </c>
      <c r="AW480">
        <v>61787</v>
      </c>
      <c r="AX480">
        <v>9.6999999999999993</v>
      </c>
      <c r="AY480">
        <v>25</v>
      </c>
      <c r="AZ480">
        <v>3.1</v>
      </c>
      <c r="BA480">
        <v>19.100000000000001</v>
      </c>
      <c r="BB480">
        <v>0.6</v>
      </c>
      <c r="BC480">
        <v>55.2</v>
      </c>
      <c r="BD480">
        <v>12.2</v>
      </c>
      <c r="BE480">
        <v>96.5</v>
      </c>
      <c r="BF480">
        <v>0</v>
      </c>
      <c r="BG480">
        <v>8.6</v>
      </c>
      <c r="BH480">
        <v>38.700000000000003</v>
      </c>
      <c r="BI480">
        <v>0</v>
      </c>
    </row>
    <row r="481" spans="1:61" x14ac:dyDescent="0.2">
      <c r="A481">
        <v>5724</v>
      </c>
      <c r="B481">
        <v>6075016100</v>
      </c>
      <c r="C481">
        <v>0.14243230000000001</v>
      </c>
      <c r="D481">
        <v>2.4582000000000002</v>
      </c>
      <c r="E481">
        <v>2.4487000000000001</v>
      </c>
      <c r="F481">
        <v>1.4479</v>
      </c>
      <c r="G481">
        <v>2.7368000000000001</v>
      </c>
      <c r="H481">
        <v>9.0915999999999997</v>
      </c>
      <c r="I481">
        <v>14.6</v>
      </c>
      <c r="J481">
        <v>13.6</v>
      </c>
      <c r="K481">
        <v>15.7</v>
      </c>
      <c r="L481">
        <v>5366</v>
      </c>
      <c r="M481">
        <v>37.779983039999998</v>
      </c>
      <c r="N481">
        <v>-122.42866309999999</v>
      </c>
      <c r="O481">
        <v>24.641511452095699</v>
      </c>
      <c r="P481">
        <v>2.9592332999999998E-2</v>
      </c>
      <c r="Q481">
        <v>8.6979437700000002</v>
      </c>
      <c r="R481">
        <v>67.680000000000007</v>
      </c>
      <c r="S481" s="1">
        <v>171.20084073298801</v>
      </c>
      <c r="T481">
        <v>0</v>
      </c>
      <c r="U481">
        <v>222.160505</v>
      </c>
      <c r="V481">
        <v>585.04999999999995</v>
      </c>
      <c r="W481">
        <v>3.25</v>
      </c>
      <c r="X481">
        <v>4.5</v>
      </c>
      <c r="Y481">
        <v>2.12</v>
      </c>
      <c r="Z481">
        <v>0</v>
      </c>
      <c r="AA481">
        <v>0</v>
      </c>
      <c r="AB481">
        <v>31.997638468676001</v>
      </c>
      <c r="AC481">
        <v>5498</v>
      </c>
      <c r="AD481">
        <v>2854</v>
      </c>
      <c r="AE481">
        <v>2602</v>
      </c>
      <c r="AF481">
        <v>1599</v>
      </c>
      <c r="AG481">
        <v>301</v>
      </c>
      <c r="AH481">
        <v>31303</v>
      </c>
      <c r="AI481">
        <v>612</v>
      </c>
      <c r="AJ481">
        <v>1382</v>
      </c>
      <c r="AK481">
        <v>517</v>
      </c>
      <c r="AL481">
        <v>1372</v>
      </c>
      <c r="AM481">
        <v>208</v>
      </c>
      <c r="AN481">
        <v>4213</v>
      </c>
      <c r="AO481">
        <v>958</v>
      </c>
      <c r="AP481">
        <v>2211</v>
      </c>
      <c r="AQ481">
        <v>0</v>
      </c>
      <c r="AR481">
        <v>78</v>
      </c>
      <c r="AS481">
        <v>1412</v>
      </c>
      <c r="AT481">
        <v>13</v>
      </c>
      <c r="AU481">
        <v>29.1</v>
      </c>
      <c r="AV481">
        <v>10.5</v>
      </c>
      <c r="AW481">
        <v>31303</v>
      </c>
      <c r="AX481">
        <v>13.5</v>
      </c>
      <c r="AY481">
        <v>25.1</v>
      </c>
      <c r="AZ481">
        <v>9.4</v>
      </c>
      <c r="BA481">
        <v>25</v>
      </c>
      <c r="BB481">
        <v>8</v>
      </c>
      <c r="BC481">
        <v>76.599999999999994</v>
      </c>
      <c r="BD481">
        <v>17.600000000000001</v>
      </c>
      <c r="BE481">
        <v>77.5</v>
      </c>
      <c r="BF481">
        <v>0</v>
      </c>
      <c r="BG481">
        <v>3</v>
      </c>
      <c r="BH481">
        <v>54.3</v>
      </c>
      <c r="BI481">
        <v>0.2</v>
      </c>
    </row>
    <row r="482" spans="1:61" x14ac:dyDescent="0.2">
      <c r="A482">
        <v>5725</v>
      </c>
      <c r="B482">
        <v>6075016200</v>
      </c>
      <c r="C482">
        <v>0.1055043</v>
      </c>
      <c r="D482">
        <v>0.48549999999999999</v>
      </c>
      <c r="E482">
        <v>0.99319999999999997</v>
      </c>
      <c r="F482">
        <v>0.58250000000000002</v>
      </c>
      <c r="G482">
        <v>3.5493999999999999</v>
      </c>
      <c r="H482">
        <v>5.6105999999999998</v>
      </c>
      <c r="I482">
        <v>7.6</v>
      </c>
      <c r="J482">
        <v>6.8</v>
      </c>
      <c r="K482">
        <v>8.5</v>
      </c>
      <c r="L482">
        <v>2541</v>
      </c>
      <c r="M482">
        <v>37.777158010000001</v>
      </c>
      <c r="N482">
        <v>-122.4228856</v>
      </c>
      <c r="O482">
        <v>19.558000133284398</v>
      </c>
      <c r="P482">
        <v>2.9592332999999998E-2</v>
      </c>
      <c r="Q482">
        <v>8.6979437700000002</v>
      </c>
      <c r="R482">
        <v>67.680000000000007</v>
      </c>
      <c r="S482" s="1">
        <v>171.20084073298801</v>
      </c>
      <c r="T482">
        <v>0</v>
      </c>
      <c r="U482">
        <v>222.2824324</v>
      </c>
      <c r="V482">
        <v>762.12</v>
      </c>
      <c r="W482">
        <v>14.4</v>
      </c>
      <c r="X482">
        <v>3</v>
      </c>
      <c r="Y482">
        <v>3.835</v>
      </c>
      <c r="Z482">
        <v>0</v>
      </c>
      <c r="AA482">
        <v>0</v>
      </c>
      <c r="AB482">
        <v>35.972350972148</v>
      </c>
      <c r="AC482">
        <v>2937</v>
      </c>
      <c r="AD482">
        <v>1881</v>
      </c>
      <c r="AE482">
        <v>1784</v>
      </c>
      <c r="AF482">
        <v>291</v>
      </c>
      <c r="AG482">
        <v>58</v>
      </c>
      <c r="AH482">
        <v>75984</v>
      </c>
      <c r="AI482">
        <v>46</v>
      </c>
      <c r="AJ482">
        <v>271</v>
      </c>
      <c r="AK482">
        <v>195</v>
      </c>
      <c r="AL482">
        <v>299</v>
      </c>
      <c r="AM482">
        <v>66</v>
      </c>
      <c r="AN482">
        <v>1096</v>
      </c>
      <c r="AO482">
        <v>108</v>
      </c>
      <c r="AP482">
        <v>1297</v>
      </c>
      <c r="AQ482">
        <v>10</v>
      </c>
      <c r="AR482">
        <v>50</v>
      </c>
      <c r="AS482">
        <v>893</v>
      </c>
      <c r="AT482">
        <v>28</v>
      </c>
      <c r="AU482">
        <v>9.9</v>
      </c>
      <c r="AV482">
        <v>2.5</v>
      </c>
      <c r="AW482">
        <v>75984</v>
      </c>
      <c r="AX482">
        <v>1.8</v>
      </c>
      <c r="AY482">
        <v>9.1999999999999993</v>
      </c>
      <c r="AZ482">
        <v>6.6</v>
      </c>
      <c r="BA482">
        <v>10.199999999999999</v>
      </c>
      <c r="BB482">
        <v>3.7</v>
      </c>
      <c r="BC482">
        <v>37.299999999999997</v>
      </c>
      <c r="BD482">
        <v>3.8</v>
      </c>
      <c r="BE482">
        <v>69</v>
      </c>
      <c r="BF482">
        <v>0.5</v>
      </c>
      <c r="BG482">
        <v>2.8</v>
      </c>
      <c r="BH482">
        <v>50.1</v>
      </c>
      <c r="BI482">
        <v>1</v>
      </c>
    </row>
    <row r="483" spans="1:61" x14ac:dyDescent="0.2">
      <c r="A483">
        <v>5726</v>
      </c>
      <c r="B483">
        <v>6075016300</v>
      </c>
      <c r="C483">
        <v>9.4929700000000006E-2</v>
      </c>
      <c r="D483">
        <v>0.94159999999999999</v>
      </c>
      <c r="E483">
        <v>0.97140000000000004</v>
      </c>
      <c r="F483">
        <v>0.57789999999999997</v>
      </c>
      <c r="G483">
        <v>2.7254</v>
      </c>
      <c r="H483">
        <v>5.2164000000000001</v>
      </c>
      <c r="I483">
        <v>7.6</v>
      </c>
      <c r="J483">
        <v>7</v>
      </c>
      <c r="K483">
        <v>8.3000000000000007</v>
      </c>
      <c r="L483">
        <v>4293</v>
      </c>
      <c r="M483">
        <v>37.776045609999997</v>
      </c>
      <c r="N483">
        <v>-122.4295509</v>
      </c>
      <c r="O483">
        <v>17.179308731554801</v>
      </c>
      <c r="P483">
        <v>2.9592332999999998E-2</v>
      </c>
      <c r="Q483">
        <v>8.6979437700000002</v>
      </c>
      <c r="R483">
        <v>67.680000000000007</v>
      </c>
      <c r="S483" s="1">
        <v>171.20084073298801</v>
      </c>
      <c r="T483">
        <v>0</v>
      </c>
      <c r="U483">
        <v>219.79812229999999</v>
      </c>
      <c r="V483">
        <v>618.38</v>
      </c>
      <c r="W483">
        <v>3.25</v>
      </c>
      <c r="X483">
        <v>2.25</v>
      </c>
      <c r="Y483">
        <v>1.095</v>
      </c>
      <c r="Z483">
        <v>0</v>
      </c>
      <c r="AA483">
        <v>0</v>
      </c>
      <c r="AB483">
        <v>31.0128953344426</v>
      </c>
      <c r="AC483">
        <v>4469</v>
      </c>
      <c r="AD483">
        <v>2176</v>
      </c>
      <c r="AE483">
        <v>2037</v>
      </c>
      <c r="AF483">
        <v>748</v>
      </c>
      <c r="AG483">
        <v>150</v>
      </c>
      <c r="AH483">
        <v>75689</v>
      </c>
      <c r="AI483">
        <v>157</v>
      </c>
      <c r="AJ483">
        <v>464</v>
      </c>
      <c r="AK483">
        <v>348</v>
      </c>
      <c r="AL483">
        <v>388</v>
      </c>
      <c r="AM483">
        <v>89</v>
      </c>
      <c r="AN483">
        <v>2039</v>
      </c>
      <c r="AO483">
        <v>110</v>
      </c>
      <c r="AP483">
        <v>719</v>
      </c>
      <c r="AQ483">
        <v>0</v>
      </c>
      <c r="AR483">
        <v>0</v>
      </c>
      <c r="AS483">
        <v>808</v>
      </c>
      <c r="AT483">
        <v>145</v>
      </c>
      <c r="AU483">
        <v>16.8</v>
      </c>
      <c r="AV483">
        <v>4.5</v>
      </c>
      <c r="AW483">
        <v>75689</v>
      </c>
      <c r="AX483">
        <v>4.0999999999999996</v>
      </c>
      <c r="AY483">
        <v>10.4</v>
      </c>
      <c r="AZ483">
        <v>7.8</v>
      </c>
      <c r="BA483">
        <v>8.6999999999999993</v>
      </c>
      <c r="BB483">
        <v>4.4000000000000004</v>
      </c>
      <c r="BC483">
        <v>45.6</v>
      </c>
      <c r="BD483">
        <v>2.5</v>
      </c>
      <c r="BE483">
        <v>33</v>
      </c>
      <c r="BF483">
        <v>0</v>
      </c>
      <c r="BG483">
        <v>0</v>
      </c>
      <c r="BH483">
        <v>39.700000000000003</v>
      </c>
      <c r="BI483">
        <v>3.2</v>
      </c>
    </row>
    <row r="484" spans="1:61" x14ac:dyDescent="0.2">
      <c r="A484">
        <v>7847</v>
      </c>
      <c r="B484">
        <v>6075016400</v>
      </c>
      <c r="C484">
        <v>0.1193437</v>
      </c>
      <c r="D484">
        <v>0.80820000000000003</v>
      </c>
      <c r="E484">
        <v>0.60660000000000003</v>
      </c>
      <c r="F484">
        <v>0.4577</v>
      </c>
      <c r="G484">
        <v>3.0284</v>
      </c>
      <c r="H484">
        <v>4.9009</v>
      </c>
      <c r="I484">
        <v>7.5</v>
      </c>
      <c r="J484">
        <v>6.6</v>
      </c>
      <c r="K484">
        <v>8.8000000000000007</v>
      </c>
      <c r="L484">
        <v>3778</v>
      </c>
      <c r="M484">
        <v>37.775099449999999</v>
      </c>
      <c r="N484">
        <v>-122.4369729</v>
      </c>
      <c r="O484">
        <v>13.251234606236199</v>
      </c>
      <c r="P484">
        <v>2.9592332999999998E-2</v>
      </c>
      <c r="Q484">
        <v>8.6979437700000002</v>
      </c>
      <c r="R484">
        <v>67.680000000000007</v>
      </c>
      <c r="S484" s="1">
        <v>171.20084073298801</v>
      </c>
      <c r="T484">
        <v>0</v>
      </c>
      <c r="U484">
        <v>215.6058597</v>
      </c>
      <c r="V484">
        <v>551.55999999999995</v>
      </c>
      <c r="W484">
        <v>0</v>
      </c>
      <c r="X484">
        <v>3.75</v>
      </c>
      <c r="Y484">
        <v>0.66500000000000004</v>
      </c>
      <c r="Z484">
        <v>0</v>
      </c>
      <c r="AA484">
        <v>0</v>
      </c>
      <c r="AB484">
        <v>28.462693952196599</v>
      </c>
      <c r="AC484">
        <v>4320</v>
      </c>
      <c r="AD484">
        <v>1951</v>
      </c>
      <c r="AE484">
        <v>1874</v>
      </c>
      <c r="AF484">
        <v>397</v>
      </c>
      <c r="AG484">
        <v>145</v>
      </c>
      <c r="AH484">
        <v>63759</v>
      </c>
      <c r="AI484">
        <v>240</v>
      </c>
      <c r="AJ484">
        <v>514</v>
      </c>
      <c r="AK484">
        <v>321</v>
      </c>
      <c r="AL484">
        <v>212</v>
      </c>
      <c r="AM484">
        <v>24</v>
      </c>
      <c r="AN484">
        <v>1468</v>
      </c>
      <c r="AO484">
        <v>112</v>
      </c>
      <c r="AP484">
        <v>664</v>
      </c>
      <c r="AQ484">
        <v>0</v>
      </c>
      <c r="AR484">
        <v>44</v>
      </c>
      <c r="AS484">
        <v>633</v>
      </c>
      <c r="AT484">
        <v>206</v>
      </c>
      <c r="AU484">
        <v>9.6</v>
      </c>
      <c r="AV484">
        <v>4.3</v>
      </c>
      <c r="AW484">
        <v>63759</v>
      </c>
      <c r="AX484">
        <v>6.4</v>
      </c>
      <c r="AY484">
        <v>11.9</v>
      </c>
      <c r="AZ484">
        <v>7.4</v>
      </c>
      <c r="BA484">
        <v>5.0999999999999996</v>
      </c>
      <c r="BB484">
        <v>1.3</v>
      </c>
      <c r="BC484">
        <v>34</v>
      </c>
      <c r="BD484">
        <v>2.7</v>
      </c>
      <c r="BE484">
        <v>34</v>
      </c>
      <c r="BF484">
        <v>0</v>
      </c>
      <c r="BG484">
        <v>2.2999999999999998</v>
      </c>
      <c r="BH484">
        <v>33.799999999999997</v>
      </c>
      <c r="BI484">
        <v>4.8</v>
      </c>
    </row>
    <row r="485" spans="1:61" x14ac:dyDescent="0.2">
      <c r="A485">
        <v>7848</v>
      </c>
      <c r="B485">
        <v>6075016500</v>
      </c>
      <c r="C485">
        <v>0.14303260000000001</v>
      </c>
      <c r="D485">
        <v>1.0094000000000001</v>
      </c>
      <c r="E485">
        <v>1.1479999999999999</v>
      </c>
      <c r="F485">
        <v>0.42409999999999998</v>
      </c>
      <c r="G485">
        <v>3.1497000000000002</v>
      </c>
      <c r="H485">
        <v>5.7312000000000003</v>
      </c>
      <c r="I485">
        <v>7.6</v>
      </c>
      <c r="J485">
        <v>6.7</v>
      </c>
      <c r="K485">
        <v>8.6</v>
      </c>
      <c r="L485">
        <v>5083</v>
      </c>
      <c r="M485">
        <v>37.774195710000001</v>
      </c>
      <c r="N485">
        <v>-122.44778839999999</v>
      </c>
      <c r="O485">
        <v>9.98005564692129</v>
      </c>
      <c r="P485">
        <v>2.9592332999999998E-2</v>
      </c>
      <c r="Q485">
        <v>8.6979437700000002</v>
      </c>
      <c r="R485">
        <v>67.680000000000007</v>
      </c>
      <c r="S485" s="1">
        <v>171.20084073298801</v>
      </c>
      <c r="T485">
        <v>0</v>
      </c>
      <c r="U485">
        <v>215.5432146</v>
      </c>
      <c r="V485">
        <v>892.94</v>
      </c>
      <c r="W485">
        <v>0</v>
      </c>
      <c r="X485">
        <v>7.75</v>
      </c>
      <c r="Y485">
        <v>0.93</v>
      </c>
      <c r="Z485">
        <v>0</v>
      </c>
      <c r="AA485">
        <v>0</v>
      </c>
      <c r="AB485">
        <v>32.255165302729097</v>
      </c>
      <c r="AC485">
        <v>5890</v>
      </c>
      <c r="AD485">
        <v>2527</v>
      </c>
      <c r="AE485">
        <v>2383</v>
      </c>
      <c r="AF485">
        <v>625</v>
      </c>
      <c r="AG485">
        <v>232</v>
      </c>
      <c r="AH485">
        <v>57938</v>
      </c>
      <c r="AI485">
        <v>260</v>
      </c>
      <c r="AJ485">
        <v>598</v>
      </c>
      <c r="AK485">
        <v>676</v>
      </c>
      <c r="AL485">
        <v>520</v>
      </c>
      <c r="AM485">
        <v>150</v>
      </c>
      <c r="AN485">
        <v>2046</v>
      </c>
      <c r="AO485">
        <v>117</v>
      </c>
      <c r="AP485">
        <v>664</v>
      </c>
      <c r="AQ485">
        <v>0</v>
      </c>
      <c r="AR485">
        <v>115</v>
      </c>
      <c r="AS485">
        <v>555</v>
      </c>
      <c r="AT485">
        <v>380</v>
      </c>
      <c r="AU485">
        <v>10.9</v>
      </c>
      <c r="AV485">
        <v>6</v>
      </c>
      <c r="AW485">
        <v>57938</v>
      </c>
      <c r="AX485">
        <v>5.3</v>
      </c>
      <c r="AY485">
        <v>10.199999999999999</v>
      </c>
      <c r="AZ485">
        <v>11.5</v>
      </c>
      <c r="BA485">
        <v>9</v>
      </c>
      <c r="BB485">
        <v>6.3</v>
      </c>
      <c r="BC485">
        <v>34.700000000000003</v>
      </c>
      <c r="BD485">
        <v>2.1</v>
      </c>
      <c r="BE485">
        <v>26.3</v>
      </c>
      <c r="BF485">
        <v>0</v>
      </c>
      <c r="BG485">
        <v>4.8</v>
      </c>
      <c r="BH485">
        <v>23.3</v>
      </c>
      <c r="BI485">
        <v>6.5</v>
      </c>
    </row>
    <row r="486" spans="1:61" x14ac:dyDescent="0.2">
      <c r="A486">
        <v>5727</v>
      </c>
      <c r="B486">
        <v>6075016600</v>
      </c>
      <c r="C486">
        <v>0.1324979</v>
      </c>
      <c r="D486">
        <v>0.83160000000000001</v>
      </c>
      <c r="E486">
        <v>0.39560000000000001</v>
      </c>
      <c r="F486">
        <v>0.50660000000000005</v>
      </c>
      <c r="G486">
        <v>2.8887</v>
      </c>
      <c r="H486">
        <v>4.6226000000000003</v>
      </c>
      <c r="I486">
        <v>6.8</v>
      </c>
      <c r="J486">
        <v>6</v>
      </c>
      <c r="K486">
        <v>7.8</v>
      </c>
      <c r="L486">
        <v>5069</v>
      </c>
      <c r="M486">
        <v>37.770494159999998</v>
      </c>
      <c r="N486">
        <v>-122.44745380000001</v>
      </c>
      <c r="O486">
        <v>12.3174330976349</v>
      </c>
      <c r="P486">
        <v>2.9592332999999998E-2</v>
      </c>
      <c r="Q486">
        <v>8.6979437700000002</v>
      </c>
      <c r="R486">
        <v>67.680000000000007</v>
      </c>
      <c r="S486" s="1">
        <v>171.20084073298801</v>
      </c>
      <c r="T486">
        <v>0</v>
      </c>
      <c r="U486">
        <v>213.19296700000001</v>
      </c>
      <c r="V486">
        <v>813.53</v>
      </c>
      <c r="W486">
        <v>0.7</v>
      </c>
      <c r="X486">
        <v>3</v>
      </c>
      <c r="Y486">
        <v>0.81</v>
      </c>
      <c r="Z486">
        <v>0</v>
      </c>
      <c r="AA486">
        <v>0</v>
      </c>
      <c r="AB486">
        <v>31.127899885253399</v>
      </c>
      <c r="AC486">
        <v>5613</v>
      </c>
      <c r="AD486">
        <v>2691</v>
      </c>
      <c r="AE486">
        <v>2494</v>
      </c>
      <c r="AF486">
        <v>753</v>
      </c>
      <c r="AG486">
        <v>217</v>
      </c>
      <c r="AH486">
        <v>60970</v>
      </c>
      <c r="AI486">
        <v>130</v>
      </c>
      <c r="AJ486">
        <v>375</v>
      </c>
      <c r="AK486">
        <v>311</v>
      </c>
      <c r="AL486">
        <v>425</v>
      </c>
      <c r="AM486">
        <v>21</v>
      </c>
      <c r="AN486">
        <v>1744</v>
      </c>
      <c r="AO486">
        <v>204</v>
      </c>
      <c r="AP486">
        <v>738</v>
      </c>
      <c r="AQ486">
        <v>0</v>
      </c>
      <c r="AR486">
        <v>83</v>
      </c>
      <c r="AS486">
        <v>1015</v>
      </c>
      <c r="AT486">
        <v>64</v>
      </c>
      <c r="AU486">
        <v>13.4</v>
      </c>
      <c r="AV486">
        <v>4.8</v>
      </c>
      <c r="AW486">
        <v>60970</v>
      </c>
      <c r="AX486">
        <v>2.6</v>
      </c>
      <c r="AY486">
        <v>6.7</v>
      </c>
      <c r="AZ486">
        <v>5.5</v>
      </c>
      <c r="BA486">
        <v>7.6</v>
      </c>
      <c r="BB486">
        <v>0.8</v>
      </c>
      <c r="BC486">
        <v>31.1</v>
      </c>
      <c r="BD486">
        <v>3.7</v>
      </c>
      <c r="BE486">
        <v>27.4</v>
      </c>
      <c r="BF486">
        <v>0</v>
      </c>
      <c r="BG486">
        <v>3.3</v>
      </c>
      <c r="BH486">
        <v>40.700000000000003</v>
      </c>
      <c r="BI486">
        <v>1.1000000000000001</v>
      </c>
    </row>
    <row r="487" spans="1:61" x14ac:dyDescent="0.2">
      <c r="A487">
        <v>5728</v>
      </c>
      <c r="B487">
        <v>6075016700</v>
      </c>
      <c r="C487">
        <v>0.18945909999999999</v>
      </c>
      <c r="D487">
        <v>0.39050000000000001</v>
      </c>
      <c r="E487">
        <v>0.58450000000000002</v>
      </c>
      <c r="F487">
        <v>0.17199999999999999</v>
      </c>
      <c r="G487">
        <v>2.5310000000000001</v>
      </c>
      <c r="H487">
        <v>3.6781000000000001</v>
      </c>
      <c r="I487">
        <v>6</v>
      </c>
      <c r="J487">
        <v>5.3</v>
      </c>
      <c r="K487">
        <v>7</v>
      </c>
      <c r="L487">
        <v>4652</v>
      </c>
      <c r="M487">
        <v>37.7703481</v>
      </c>
      <c r="N487">
        <v>-122.4377357</v>
      </c>
      <c r="O487">
        <v>9.2064794726929406</v>
      </c>
      <c r="P487">
        <v>2.9592332999999998E-2</v>
      </c>
      <c r="Q487">
        <v>8.6979437700000002</v>
      </c>
      <c r="R487">
        <v>67.680000000000007</v>
      </c>
      <c r="S487" s="1">
        <v>171.20084073298801</v>
      </c>
      <c r="T487">
        <v>0</v>
      </c>
      <c r="U487">
        <v>214.2273332</v>
      </c>
      <c r="V487">
        <v>632.45000000000005</v>
      </c>
      <c r="W487">
        <v>0</v>
      </c>
      <c r="X487">
        <v>0</v>
      </c>
      <c r="Y487">
        <v>0.63500000000000001</v>
      </c>
      <c r="Z487">
        <v>0</v>
      </c>
      <c r="AA487">
        <v>0</v>
      </c>
      <c r="AB487">
        <v>27.501523452151002</v>
      </c>
      <c r="AC487">
        <v>4863</v>
      </c>
      <c r="AD487">
        <v>2538</v>
      </c>
      <c r="AE487">
        <v>2422</v>
      </c>
      <c r="AF487">
        <v>306</v>
      </c>
      <c r="AG487">
        <v>73</v>
      </c>
      <c r="AH487">
        <v>92198</v>
      </c>
      <c r="AI487">
        <v>170</v>
      </c>
      <c r="AJ487">
        <v>324</v>
      </c>
      <c r="AK487">
        <v>370</v>
      </c>
      <c r="AL487">
        <v>395</v>
      </c>
      <c r="AM487">
        <v>83</v>
      </c>
      <c r="AN487">
        <v>1387</v>
      </c>
      <c r="AO487">
        <v>5</v>
      </c>
      <c r="AP487">
        <v>450</v>
      </c>
      <c r="AQ487">
        <v>0</v>
      </c>
      <c r="AR487">
        <v>0</v>
      </c>
      <c r="AS487">
        <v>841</v>
      </c>
      <c r="AT487">
        <v>112</v>
      </c>
      <c r="AU487">
        <v>6.4</v>
      </c>
      <c r="AV487">
        <v>1.9</v>
      </c>
      <c r="AW487">
        <v>92198</v>
      </c>
      <c r="AX487">
        <v>4</v>
      </c>
      <c r="AY487">
        <v>6.7</v>
      </c>
      <c r="AZ487">
        <v>7.6</v>
      </c>
      <c r="BA487">
        <v>8.1</v>
      </c>
      <c r="BB487">
        <v>3.4</v>
      </c>
      <c r="BC487">
        <v>28.5</v>
      </c>
      <c r="BD487">
        <v>0.1</v>
      </c>
      <c r="BE487">
        <v>17.7</v>
      </c>
      <c r="BF487">
        <v>0</v>
      </c>
      <c r="BG487">
        <v>0</v>
      </c>
      <c r="BH487">
        <v>34.700000000000003</v>
      </c>
      <c r="BI487">
        <v>2.2999999999999998</v>
      </c>
    </row>
    <row r="488" spans="1:61" x14ac:dyDescent="0.2">
      <c r="A488">
        <v>5729</v>
      </c>
      <c r="B488">
        <v>6075016801</v>
      </c>
      <c r="C488">
        <v>8.7465200000000007E-2</v>
      </c>
      <c r="D488">
        <v>0.82140000000000002</v>
      </c>
      <c r="E488">
        <v>0.74609999999999999</v>
      </c>
      <c r="F488">
        <v>0.3372</v>
      </c>
      <c r="G488">
        <v>1.8651</v>
      </c>
      <c r="H488">
        <v>3.7698</v>
      </c>
      <c r="I488">
        <v>7.1</v>
      </c>
      <c r="J488">
        <v>6.5</v>
      </c>
      <c r="K488">
        <v>7.9</v>
      </c>
      <c r="L488">
        <v>3218</v>
      </c>
      <c r="M488">
        <v>37.771329369999997</v>
      </c>
      <c r="N488">
        <v>-122.4290086</v>
      </c>
      <c r="O488">
        <v>8.77767600575622</v>
      </c>
      <c r="P488">
        <v>2.9592332999999998E-2</v>
      </c>
      <c r="Q488">
        <v>8.6979437700000002</v>
      </c>
      <c r="R488">
        <v>67.680000000000007</v>
      </c>
      <c r="S488" s="1">
        <v>171.20084073298801</v>
      </c>
      <c r="T488">
        <v>0</v>
      </c>
      <c r="U488">
        <v>217.71849879999999</v>
      </c>
      <c r="V488">
        <v>542.79</v>
      </c>
      <c r="W488">
        <v>3.25</v>
      </c>
      <c r="X488">
        <v>0.75</v>
      </c>
      <c r="Y488">
        <v>0.56499999999999995</v>
      </c>
      <c r="Z488">
        <v>0</v>
      </c>
      <c r="AA488">
        <v>0</v>
      </c>
      <c r="AB488">
        <v>29.009512143707799</v>
      </c>
      <c r="AC488">
        <v>3232</v>
      </c>
      <c r="AD488">
        <v>1783</v>
      </c>
      <c r="AE488">
        <v>1602</v>
      </c>
      <c r="AF488">
        <v>381</v>
      </c>
      <c r="AG488">
        <v>106</v>
      </c>
      <c r="AH488">
        <v>62905</v>
      </c>
      <c r="AI488">
        <v>130</v>
      </c>
      <c r="AJ488">
        <v>240</v>
      </c>
      <c r="AK488">
        <v>235</v>
      </c>
      <c r="AL488">
        <v>338</v>
      </c>
      <c r="AM488">
        <v>8</v>
      </c>
      <c r="AN488">
        <v>915</v>
      </c>
      <c r="AO488">
        <v>62</v>
      </c>
      <c r="AP488">
        <v>672</v>
      </c>
      <c r="AQ488">
        <v>0</v>
      </c>
      <c r="AR488">
        <v>0</v>
      </c>
      <c r="AS488">
        <v>758</v>
      </c>
      <c r="AT488">
        <v>0</v>
      </c>
      <c r="AU488">
        <v>11.8</v>
      </c>
      <c r="AV488">
        <v>4.3</v>
      </c>
      <c r="AW488">
        <v>62905</v>
      </c>
      <c r="AX488">
        <v>4.5</v>
      </c>
      <c r="AY488">
        <v>7.4</v>
      </c>
      <c r="AZ488">
        <v>7.3</v>
      </c>
      <c r="BA488">
        <v>10.5</v>
      </c>
      <c r="BB488">
        <v>0.5</v>
      </c>
      <c r="BC488">
        <v>28.3</v>
      </c>
      <c r="BD488">
        <v>2</v>
      </c>
      <c r="BE488">
        <v>37.700000000000003</v>
      </c>
      <c r="BF488">
        <v>0</v>
      </c>
      <c r="BG488">
        <v>0</v>
      </c>
      <c r="BH488">
        <v>47.3</v>
      </c>
      <c r="BI488">
        <v>0</v>
      </c>
    </row>
    <row r="489" spans="1:61" x14ac:dyDescent="0.2">
      <c r="A489">
        <v>7849</v>
      </c>
      <c r="B489">
        <v>6075016802</v>
      </c>
      <c r="C489">
        <v>8.3039000000000002E-2</v>
      </c>
      <c r="D489">
        <v>1.4537</v>
      </c>
      <c r="E489">
        <v>1.2253000000000001</v>
      </c>
      <c r="F489">
        <v>0.88460000000000005</v>
      </c>
      <c r="G489">
        <v>3.1802000000000001</v>
      </c>
      <c r="H489">
        <v>6.7438000000000002</v>
      </c>
      <c r="I489">
        <v>7.7</v>
      </c>
      <c r="J489">
        <v>6.9</v>
      </c>
      <c r="K489">
        <v>8.8000000000000007</v>
      </c>
      <c r="L489">
        <v>3264</v>
      </c>
      <c r="M489">
        <v>37.773540320000002</v>
      </c>
      <c r="N489">
        <v>-122.4249293</v>
      </c>
      <c r="O489">
        <v>23.404538283847</v>
      </c>
      <c r="P489">
        <v>2.9592332999999998E-2</v>
      </c>
      <c r="Q489">
        <v>8.6979437700000002</v>
      </c>
      <c r="R489">
        <v>67.680000000000007</v>
      </c>
      <c r="S489" s="1">
        <v>171.20084073298801</v>
      </c>
      <c r="T489">
        <v>0</v>
      </c>
      <c r="U489">
        <v>220.08582129999999</v>
      </c>
      <c r="V489">
        <v>661.18</v>
      </c>
      <c r="W489">
        <v>14.4</v>
      </c>
      <c r="X489">
        <v>3.3</v>
      </c>
      <c r="Y489">
        <v>2.81</v>
      </c>
      <c r="Z489">
        <v>0</v>
      </c>
      <c r="AA489">
        <v>0</v>
      </c>
      <c r="AB489">
        <v>35.219961945388398</v>
      </c>
      <c r="AC489">
        <v>3293</v>
      </c>
      <c r="AD489">
        <v>2048</v>
      </c>
      <c r="AE489">
        <v>1794</v>
      </c>
      <c r="AF489">
        <v>552</v>
      </c>
      <c r="AG489">
        <v>188</v>
      </c>
      <c r="AH489">
        <v>67280</v>
      </c>
      <c r="AI489">
        <v>242</v>
      </c>
      <c r="AJ489">
        <v>284</v>
      </c>
      <c r="AK489">
        <v>204</v>
      </c>
      <c r="AL489">
        <v>455</v>
      </c>
      <c r="AM489">
        <v>61</v>
      </c>
      <c r="AN489">
        <v>1558</v>
      </c>
      <c r="AO489">
        <v>243</v>
      </c>
      <c r="AP489">
        <v>1298</v>
      </c>
      <c r="AQ489">
        <v>0</v>
      </c>
      <c r="AR489">
        <v>52</v>
      </c>
      <c r="AS489">
        <v>771</v>
      </c>
      <c r="AT489">
        <v>135</v>
      </c>
      <c r="AU489">
        <v>16.8</v>
      </c>
      <c r="AV489">
        <v>7.6</v>
      </c>
      <c r="AW489">
        <v>67280</v>
      </c>
      <c r="AX489">
        <v>8.4</v>
      </c>
      <c r="AY489">
        <v>8.6</v>
      </c>
      <c r="AZ489">
        <v>6.2</v>
      </c>
      <c r="BA489">
        <v>13.8</v>
      </c>
      <c r="BB489">
        <v>3.4</v>
      </c>
      <c r="BC489">
        <v>47.3</v>
      </c>
      <c r="BD489">
        <v>7.5</v>
      </c>
      <c r="BE489">
        <v>63.4</v>
      </c>
      <c r="BF489">
        <v>0</v>
      </c>
      <c r="BG489">
        <v>2.9</v>
      </c>
      <c r="BH489">
        <v>43</v>
      </c>
      <c r="BI489">
        <v>4.0999999999999996</v>
      </c>
    </row>
    <row r="490" spans="1:61" x14ac:dyDescent="0.2">
      <c r="A490">
        <v>5730</v>
      </c>
      <c r="B490">
        <v>6075016900</v>
      </c>
      <c r="C490">
        <v>0.113841</v>
      </c>
      <c r="D490">
        <v>0.83899999999999997</v>
      </c>
      <c r="E490">
        <v>1.0422</v>
      </c>
      <c r="F490">
        <v>0.29430000000000001</v>
      </c>
      <c r="G490">
        <v>2.4714999999999998</v>
      </c>
      <c r="H490">
        <v>4.6468999999999996</v>
      </c>
      <c r="I490">
        <v>7</v>
      </c>
      <c r="J490">
        <v>6.2</v>
      </c>
      <c r="K490">
        <v>8.1</v>
      </c>
      <c r="L490">
        <v>2924</v>
      </c>
      <c r="M490">
        <v>37.767096100000003</v>
      </c>
      <c r="N490">
        <v>-122.43247820000001</v>
      </c>
      <c r="O490">
        <v>9.6437887998430707</v>
      </c>
      <c r="P490">
        <v>2.9592332999999998E-2</v>
      </c>
      <c r="Q490">
        <v>8.6979437700000002</v>
      </c>
      <c r="R490">
        <v>67.680000000000007</v>
      </c>
      <c r="S490" s="1">
        <v>171.20084073298801</v>
      </c>
      <c r="T490">
        <v>0</v>
      </c>
      <c r="U490">
        <v>213.79667610000001</v>
      </c>
      <c r="V490">
        <v>442.93</v>
      </c>
      <c r="W490">
        <v>0</v>
      </c>
      <c r="X490">
        <v>4</v>
      </c>
      <c r="Y490">
        <v>0.22500000000000001</v>
      </c>
      <c r="Z490">
        <v>0</v>
      </c>
      <c r="AA490">
        <v>0</v>
      </c>
      <c r="AB490">
        <v>26.205356583359201</v>
      </c>
      <c r="AC490">
        <v>2907</v>
      </c>
      <c r="AD490">
        <v>1772</v>
      </c>
      <c r="AE490">
        <v>1532</v>
      </c>
      <c r="AF490">
        <v>271</v>
      </c>
      <c r="AG490">
        <v>140</v>
      </c>
      <c r="AH490">
        <v>75411</v>
      </c>
      <c r="AI490">
        <v>74</v>
      </c>
      <c r="AJ490">
        <v>264</v>
      </c>
      <c r="AK490">
        <v>288</v>
      </c>
      <c r="AL490">
        <v>327</v>
      </c>
      <c r="AM490">
        <v>34</v>
      </c>
      <c r="AN490">
        <v>880</v>
      </c>
      <c r="AO490">
        <v>36</v>
      </c>
      <c r="AP490">
        <v>386</v>
      </c>
      <c r="AQ490">
        <v>0</v>
      </c>
      <c r="AR490">
        <v>0</v>
      </c>
      <c r="AS490">
        <v>597</v>
      </c>
      <c r="AT490">
        <v>32</v>
      </c>
      <c r="AU490">
        <v>9.4</v>
      </c>
      <c r="AV490">
        <v>6.7</v>
      </c>
      <c r="AW490">
        <v>75411</v>
      </c>
      <c r="AX490">
        <v>2.9</v>
      </c>
      <c r="AY490">
        <v>9.1</v>
      </c>
      <c r="AZ490">
        <v>9.9</v>
      </c>
      <c r="BA490">
        <v>11.4</v>
      </c>
      <c r="BB490">
        <v>2.2000000000000002</v>
      </c>
      <c r="BC490">
        <v>30.3</v>
      </c>
      <c r="BD490">
        <v>1.3</v>
      </c>
      <c r="BE490">
        <v>21.8</v>
      </c>
      <c r="BF490">
        <v>0</v>
      </c>
      <c r="BG490">
        <v>0</v>
      </c>
      <c r="BH490">
        <v>39</v>
      </c>
      <c r="BI490">
        <v>1.1000000000000001</v>
      </c>
    </row>
    <row r="491" spans="1:61" x14ac:dyDescent="0.2">
      <c r="A491">
        <v>5731</v>
      </c>
      <c r="B491">
        <v>6075017000</v>
      </c>
      <c r="C491">
        <v>0.1812938</v>
      </c>
      <c r="D491">
        <v>0.2311</v>
      </c>
      <c r="E491">
        <v>1.3371999999999999</v>
      </c>
      <c r="F491">
        <v>0.1022</v>
      </c>
      <c r="G491">
        <v>1.6534</v>
      </c>
      <c r="H491">
        <v>3.3239000000000001</v>
      </c>
      <c r="I491">
        <v>6.8</v>
      </c>
      <c r="J491">
        <v>6.2</v>
      </c>
      <c r="K491">
        <v>7.5</v>
      </c>
      <c r="L491">
        <v>3689</v>
      </c>
      <c r="M491">
        <v>37.764887420000001</v>
      </c>
      <c r="N491">
        <v>-122.43949739999999</v>
      </c>
      <c r="O491">
        <v>8.1309462380712496</v>
      </c>
      <c r="P491">
        <v>2.9592332999999998E-2</v>
      </c>
      <c r="Q491">
        <v>8.6979437700000002</v>
      </c>
      <c r="R491">
        <v>67.680000000000007</v>
      </c>
      <c r="S491" s="1">
        <v>171.20084073298801</v>
      </c>
      <c r="T491">
        <v>0</v>
      </c>
      <c r="U491">
        <v>210.67031829999999</v>
      </c>
      <c r="V491">
        <v>484.63</v>
      </c>
      <c r="W491">
        <v>0.7</v>
      </c>
      <c r="X491">
        <v>4</v>
      </c>
      <c r="Y491">
        <v>0.33500000000000002</v>
      </c>
      <c r="Z491">
        <v>0</v>
      </c>
      <c r="AA491">
        <v>0</v>
      </c>
      <c r="AB491">
        <v>27.805918567666598</v>
      </c>
      <c r="AC491">
        <v>3959</v>
      </c>
      <c r="AD491">
        <v>2355</v>
      </c>
      <c r="AE491">
        <v>2165</v>
      </c>
      <c r="AF491">
        <v>198</v>
      </c>
      <c r="AG491">
        <v>95</v>
      </c>
      <c r="AH491">
        <v>97464</v>
      </c>
      <c r="AI491">
        <v>38</v>
      </c>
      <c r="AJ491">
        <v>646</v>
      </c>
      <c r="AK491">
        <v>375</v>
      </c>
      <c r="AL491">
        <v>356</v>
      </c>
      <c r="AM491">
        <v>86</v>
      </c>
      <c r="AN491">
        <v>937</v>
      </c>
      <c r="AO491">
        <v>0</v>
      </c>
      <c r="AP491">
        <v>421</v>
      </c>
      <c r="AQ491">
        <v>0</v>
      </c>
      <c r="AR491">
        <v>0</v>
      </c>
      <c r="AS491">
        <v>536</v>
      </c>
      <c r="AT491">
        <v>0</v>
      </c>
      <c r="AU491">
        <v>5</v>
      </c>
      <c r="AV491">
        <v>3.3</v>
      </c>
      <c r="AW491">
        <v>97464</v>
      </c>
      <c r="AX491">
        <v>1.1000000000000001</v>
      </c>
      <c r="AY491">
        <v>16.3</v>
      </c>
      <c r="AZ491">
        <v>9.5</v>
      </c>
      <c r="BA491">
        <v>9</v>
      </c>
      <c r="BB491">
        <v>4</v>
      </c>
      <c r="BC491">
        <v>23.7</v>
      </c>
      <c r="BD491">
        <v>0</v>
      </c>
      <c r="BE491">
        <v>17.899999999999999</v>
      </c>
      <c r="BF491">
        <v>0</v>
      </c>
      <c r="BG491">
        <v>0</v>
      </c>
      <c r="BH491">
        <v>24.8</v>
      </c>
      <c r="BI491">
        <v>0</v>
      </c>
    </row>
    <row r="492" spans="1:61" x14ac:dyDescent="0.2">
      <c r="A492">
        <v>5732</v>
      </c>
      <c r="B492">
        <v>6075017101</v>
      </c>
      <c r="C492">
        <v>0.1209974</v>
      </c>
      <c r="D492">
        <v>0.34139999999999998</v>
      </c>
      <c r="E492">
        <v>0.63019999999999998</v>
      </c>
      <c r="F492">
        <v>7.8399999999999997E-2</v>
      </c>
      <c r="G492">
        <v>2.4662999999999999</v>
      </c>
      <c r="H492">
        <v>3.5164</v>
      </c>
      <c r="I492">
        <v>6.4</v>
      </c>
      <c r="J492">
        <v>5.7</v>
      </c>
      <c r="K492">
        <v>7.3</v>
      </c>
      <c r="L492">
        <v>3544</v>
      </c>
      <c r="M492">
        <v>37.765724570000003</v>
      </c>
      <c r="N492">
        <v>-122.44608359999999</v>
      </c>
      <c r="O492">
        <v>5.22943668400627</v>
      </c>
      <c r="P492">
        <v>2.9592332999999998E-2</v>
      </c>
      <c r="Q492">
        <v>8.6979437700000002</v>
      </c>
      <c r="R492">
        <v>67.680000000000007</v>
      </c>
      <c r="S492" s="1">
        <v>171.20084073298801</v>
      </c>
      <c r="T492">
        <v>0</v>
      </c>
      <c r="U492">
        <v>209.71539179999999</v>
      </c>
      <c r="V492">
        <v>548.26</v>
      </c>
      <c r="W492">
        <v>1.75</v>
      </c>
      <c r="X492">
        <v>0.75</v>
      </c>
      <c r="Y492">
        <v>0.46</v>
      </c>
      <c r="Z492">
        <v>0</v>
      </c>
      <c r="AA492">
        <v>0</v>
      </c>
      <c r="AB492">
        <v>28.074694720897099</v>
      </c>
      <c r="AC492">
        <v>3814</v>
      </c>
      <c r="AD492">
        <v>1970</v>
      </c>
      <c r="AE492">
        <v>1776</v>
      </c>
      <c r="AF492">
        <v>178</v>
      </c>
      <c r="AG492">
        <v>122</v>
      </c>
      <c r="AH492">
        <v>94945</v>
      </c>
      <c r="AI492">
        <v>55</v>
      </c>
      <c r="AJ492">
        <v>389</v>
      </c>
      <c r="AK492">
        <v>567</v>
      </c>
      <c r="AL492">
        <v>203</v>
      </c>
      <c r="AM492">
        <v>42</v>
      </c>
      <c r="AN492">
        <v>800</v>
      </c>
      <c r="AO492">
        <v>0</v>
      </c>
      <c r="AP492">
        <v>216</v>
      </c>
      <c r="AQ492">
        <v>0</v>
      </c>
      <c r="AR492">
        <v>10</v>
      </c>
      <c r="AS492">
        <v>365</v>
      </c>
      <c r="AT492">
        <v>107</v>
      </c>
      <c r="AU492">
        <v>4.7</v>
      </c>
      <c r="AV492">
        <v>4.7</v>
      </c>
      <c r="AW492">
        <v>94945</v>
      </c>
      <c r="AX492">
        <v>1.8</v>
      </c>
      <c r="AY492">
        <v>10.199999999999999</v>
      </c>
      <c r="AZ492">
        <v>14.9</v>
      </c>
      <c r="BA492">
        <v>5.3</v>
      </c>
      <c r="BB492">
        <v>2.4</v>
      </c>
      <c r="BC492">
        <v>21</v>
      </c>
      <c r="BD492">
        <v>0</v>
      </c>
      <c r="BE492">
        <v>11</v>
      </c>
      <c r="BF492">
        <v>0</v>
      </c>
      <c r="BG492">
        <v>0.6</v>
      </c>
      <c r="BH492">
        <v>20.6</v>
      </c>
      <c r="BI492">
        <v>2.8</v>
      </c>
    </row>
    <row r="493" spans="1:61" x14ac:dyDescent="0.2">
      <c r="A493">
        <v>5733</v>
      </c>
      <c r="B493">
        <v>6075017102</v>
      </c>
      <c r="C493">
        <v>0.11385919999999999</v>
      </c>
      <c r="D493">
        <v>0.79169999999999996</v>
      </c>
      <c r="E493">
        <v>0.49249999999999999</v>
      </c>
      <c r="F493">
        <v>0.12570000000000001</v>
      </c>
      <c r="G493">
        <v>2.1793999999999998</v>
      </c>
      <c r="H493">
        <v>3.5893000000000002</v>
      </c>
      <c r="I493">
        <v>6.2</v>
      </c>
      <c r="J493">
        <v>5.7</v>
      </c>
      <c r="K493">
        <v>6.9</v>
      </c>
      <c r="L493">
        <v>3451</v>
      </c>
      <c r="M493">
        <v>37.76543538</v>
      </c>
      <c r="N493">
        <v>-122.4504754</v>
      </c>
      <c r="O493">
        <v>6.6375495468843901</v>
      </c>
      <c r="P493">
        <v>2.9592332999999998E-2</v>
      </c>
      <c r="Q493">
        <v>8.6979437700000002</v>
      </c>
      <c r="R493">
        <v>67.680000000000007</v>
      </c>
      <c r="S493" s="1">
        <v>171.20084073298801</v>
      </c>
      <c r="T493">
        <v>0</v>
      </c>
      <c r="U493">
        <v>208.15296230000001</v>
      </c>
      <c r="V493">
        <v>533.46</v>
      </c>
      <c r="W493">
        <v>3.5</v>
      </c>
      <c r="X493">
        <v>1.5</v>
      </c>
      <c r="Y493">
        <v>0.36</v>
      </c>
      <c r="Z493">
        <v>0</v>
      </c>
      <c r="AA493">
        <v>0</v>
      </c>
      <c r="AB493">
        <v>28.724083843177102</v>
      </c>
      <c r="AC493">
        <v>3760</v>
      </c>
      <c r="AD493">
        <v>1829</v>
      </c>
      <c r="AE493">
        <v>1671</v>
      </c>
      <c r="AF493">
        <v>421</v>
      </c>
      <c r="AG493">
        <v>178</v>
      </c>
      <c r="AH493">
        <v>84156</v>
      </c>
      <c r="AI493">
        <v>17</v>
      </c>
      <c r="AJ493">
        <v>258</v>
      </c>
      <c r="AK493">
        <v>486</v>
      </c>
      <c r="AL493">
        <v>284</v>
      </c>
      <c r="AM493">
        <v>27</v>
      </c>
      <c r="AN493">
        <v>809</v>
      </c>
      <c r="AO493">
        <v>14</v>
      </c>
      <c r="AP493">
        <v>138</v>
      </c>
      <c r="AQ493">
        <v>0</v>
      </c>
      <c r="AR493">
        <v>10</v>
      </c>
      <c r="AS493">
        <v>512</v>
      </c>
      <c r="AT493">
        <v>23</v>
      </c>
      <c r="AU493">
        <v>11.3</v>
      </c>
      <c r="AV493">
        <v>6.4</v>
      </c>
      <c r="AW493">
        <v>84156</v>
      </c>
      <c r="AX493">
        <v>0.6</v>
      </c>
      <c r="AY493">
        <v>6.9</v>
      </c>
      <c r="AZ493">
        <v>12.9</v>
      </c>
      <c r="BA493">
        <v>7.6</v>
      </c>
      <c r="BB493">
        <v>1.6</v>
      </c>
      <c r="BC493">
        <v>21.5</v>
      </c>
      <c r="BD493">
        <v>0.4</v>
      </c>
      <c r="BE493">
        <v>7.5</v>
      </c>
      <c r="BF493">
        <v>0</v>
      </c>
      <c r="BG493">
        <v>0.6</v>
      </c>
      <c r="BH493">
        <v>30.6</v>
      </c>
      <c r="BI493">
        <v>0.6</v>
      </c>
    </row>
    <row r="494" spans="1:61" x14ac:dyDescent="0.2">
      <c r="A494">
        <v>5734</v>
      </c>
      <c r="B494">
        <v>6075017601</v>
      </c>
      <c r="C494">
        <v>0.244618</v>
      </c>
      <c r="D494">
        <v>1.6420999999999999</v>
      </c>
      <c r="E494">
        <v>1.6998</v>
      </c>
      <c r="F494">
        <v>1.3335999999999999</v>
      </c>
      <c r="G494">
        <v>3.5171000000000001</v>
      </c>
      <c r="H494">
        <v>8.1926000000000005</v>
      </c>
      <c r="I494">
        <v>13.6</v>
      </c>
      <c r="J494">
        <v>12.5</v>
      </c>
      <c r="K494">
        <v>14.8</v>
      </c>
      <c r="L494">
        <v>7630</v>
      </c>
      <c r="M494">
        <v>37.779433879999999</v>
      </c>
      <c r="N494">
        <v>-122.4107238</v>
      </c>
      <c r="O494">
        <v>41.933512114283801</v>
      </c>
      <c r="P494">
        <v>2.9592332999999998E-2</v>
      </c>
      <c r="Q494">
        <v>8.6979437700000002</v>
      </c>
      <c r="R494">
        <v>103.2149539</v>
      </c>
      <c r="S494" s="1">
        <v>171.20084073298801</v>
      </c>
      <c r="T494">
        <v>0</v>
      </c>
      <c r="U494">
        <v>231.2049653</v>
      </c>
      <c r="V494">
        <v>845.21</v>
      </c>
      <c r="W494">
        <v>59.85</v>
      </c>
      <c r="X494">
        <v>9.25</v>
      </c>
      <c r="Y494">
        <v>5.08</v>
      </c>
      <c r="Z494">
        <v>10</v>
      </c>
      <c r="AA494">
        <v>0</v>
      </c>
      <c r="AB494">
        <v>45.481509806631202</v>
      </c>
      <c r="AC494">
        <v>7834</v>
      </c>
      <c r="AD494">
        <v>5530</v>
      </c>
      <c r="AE494">
        <v>4430</v>
      </c>
      <c r="AF494">
        <v>2220</v>
      </c>
      <c r="AG494">
        <v>171</v>
      </c>
      <c r="AH494">
        <v>45591</v>
      </c>
      <c r="AI494">
        <v>917</v>
      </c>
      <c r="AJ494">
        <v>992</v>
      </c>
      <c r="AK494">
        <v>797</v>
      </c>
      <c r="AL494">
        <v>1785</v>
      </c>
      <c r="AM494">
        <v>137</v>
      </c>
      <c r="AN494">
        <v>5695</v>
      </c>
      <c r="AO494">
        <v>1081</v>
      </c>
      <c r="AP494">
        <v>4687</v>
      </c>
      <c r="AQ494">
        <v>0</v>
      </c>
      <c r="AR494">
        <v>538</v>
      </c>
      <c r="AS494">
        <v>2850</v>
      </c>
      <c r="AT494">
        <v>139</v>
      </c>
      <c r="AU494">
        <v>28.3</v>
      </c>
      <c r="AV494">
        <v>4</v>
      </c>
      <c r="AW494">
        <v>45591</v>
      </c>
      <c r="AX494">
        <v>14.3</v>
      </c>
      <c r="AY494">
        <v>12.7</v>
      </c>
      <c r="AZ494">
        <v>10.199999999999999</v>
      </c>
      <c r="BA494">
        <v>22.8</v>
      </c>
      <c r="BB494">
        <v>3.1</v>
      </c>
      <c r="BC494">
        <v>72.7</v>
      </c>
      <c r="BD494">
        <v>14</v>
      </c>
      <c r="BE494">
        <v>84.8</v>
      </c>
      <c r="BF494">
        <v>0</v>
      </c>
      <c r="BG494">
        <v>12.1</v>
      </c>
      <c r="BH494">
        <v>64.3</v>
      </c>
      <c r="BI494">
        <v>1.8</v>
      </c>
    </row>
    <row r="495" spans="1:61" x14ac:dyDescent="0.2">
      <c r="A495">
        <v>5735</v>
      </c>
      <c r="B495">
        <v>6075017700</v>
      </c>
      <c r="C495">
        <v>0.34900530000000002</v>
      </c>
      <c r="D495">
        <v>2.0089000000000001</v>
      </c>
      <c r="E495">
        <v>0.70920000000000005</v>
      </c>
      <c r="F495">
        <v>1.0821000000000001</v>
      </c>
      <c r="G495">
        <v>3.2711999999999999</v>
      </c>
      <c r="H495">
        <v>7.0715000000000003</v>
      </c>
      <c r="I495">
        <v>9.5</v>
      </c>
      <c r="J495">
        <v>8.6</v>
      </c>
      <c r="K495">
        <v>10.6</v>
      </c>
      <c r="L495">
        <v>2128</v>
      </c>
      <c r="M495">
        <v>37.768039270000003</v>
      </c>
      <c r="N495">
        <v>-122.4124869</v>
      </c>
      <c r="O495">
        <v>32.313751378973798</v>
      </c>
      <c r="P495">
        <v>2.9592332999999998E-2</v>
      </c>
      <c r="Q495">
        <v>8.6979437700000002</v>
      </c>
      <c r="R495">
        <v>90.168488370000006</v>
      </c>
      <c r="S495" s="1">
        <v>171.20084073298801</v>
      </c>
      <c r="T495">
        <v>0</v>
      </c>
      <c r="U495">
        <v>221.18013569999999</v>
      </c>
      <c r="V495">
        <v>1651.57</v>
      </c>
      <c r="W495">
        <v>32.200000000000003</v>
      </c>
      <c r="X495">
        <v>22</v>
      </c>
      <c r="Y495">
        <v>2.79</v>
      </c>
      <c r="Z495">
        <v>16</v>
      </c>
      <c r="AA495">
        <v>0</v>
      </c>
      <c r="AB495">
        <v>49.896931470217297</v>
      </c>
      <c r="AC495">
        <v>1791</v>
      </c>
      <c r="AD495">
        <v>813</v>
      </c>
      <c r="AE495">
        <v>758</v>
      </c>
      <c r="AF495">
        <v>271</v>
      </c>
      <c r="AG495">
        <v>129</v>
      </c>
      <c r="AH495">
        <v>49054</v>
      </c>
      <c r="AI495">
        <v>274</v>
      </c>
      <c r="AJ495">
        <v>138</v>
      </c>
      <c r="AK495">
        <v>164</v>
      </c>
      <c r="AL495">
        <v>171</v>
      </c>
      <c r="AM495">
        <v>12</v>
      </c>
      <c r="AN495">
        <v>1080</v>
      </c>
      <c r="AO495">
        <v>158</v>
      </c>
      <c r="AP495">
        <v>201</v>
      </c>
      <c r="AQ495">
        <v>0</v>
      </c>
      <c r="AR495">
        <v>87</v>
      </c>
      <c r="AS495">
        <v>265</v>
      </c>
      <c r="AT495">
        <v>29</v>
      </c>
      <c r="AU495">
        <v>15.1</v>
      </c>
      <c r="AV495">
        <v>10.4</v>
      </c>
      <c r="AW495">
        <v>49054</v>
      </c>
      <c r="AX495">
        <v>18.7</v>
      </c>
      <c r="AY495">
        <v>7.7</v>
      </c>
      <c r="AZ495">
        <v>9.1999999999999993</v>
      </c>
      <c r="BA495">
        <v>9.5</v>
      </c>
      <c r="BB495">
        <v>1.6</v>
      </c>
      <c r="BC495">
        <v>60.3</v>
      </c>
      <c r="BD495">
        <v>9.1999999999999993</v>
      </c>
      <c r="BE495">
        <v>24.7</v>
      </c>
      <c r="BF495">
        <v>0</v>
      </c>
      <c r="BG495">
        <v>11.5</v>
      </c>
      <c r="BH495">
        <v>35</v>
      </c>
      <c r="BI495">
        <v>1.6</v>
      </c>
    </row>
    <row r="496" spans="1:61" x14ac:dyDescent="0.2">
      <c r="A496">
        <v>5736</v>
      </c>
      <c r="B496">
        <v>6075017801</v>
      </c>
      <c r="C496">
        <v>8.2645899999999994E-2</v>
      </c>
      <c r="D496">
        <v>2.2111999999999998</v>
      </c>
      <c r="E496">
        <v>2.0019999999999998</v>
      </c>
      <c r="F496">
        <v>1.5739000000000001</v>
      </c>
      <c r="G496">
        <v>2.4226000000000001</v>
      </c>
      <c r="H496">
        <v>8.2096999999999998</v>
      </c>
      <c r="I496">
        <v>18.3</v>
      </c>
      <c r="J496">
        <v>15.8</v>
      </c>
      <c r="K496">
        <v>20.9</v>
      </c>
      <c r="L496">
        <v>3499</v>
      </c>
      <c r="M496">
        <v>37.782028449999999</v>
      </c>
      <c r="N496">
        <v>-122.4011589</v>
      </c>
      <c r="O496">
        <v>42.843929524292598</v>
      </c>
      <c r="P496">
        <v>2.9592332999999998E-2</v>
      </c>
      <c r="Q496">
        <v>8.6979437700000002</v>
      </c>
      <c r="R496">
        <v>106.3</v>
      </c>
      <c r="S496" s="1">
        <v>171.20084073298801</v>
      </c>
      <c r="T496">
        <v>0</v>
      </c>
      <c r="U496">
        <v>251.78437790000001</v>
      </c>
      <c r="V496">
        <v>1404.98</v>
      </c>
      <c r="W496">
        <v>38.450000000000003</v>
      </c>
      <c r="X496">
        <v>7.3</v>
      </c>
      <c r="Y496">
        <v>1.63</v>
      </c>
      <c r="Z496">
        <v>16</v>
      </c>
      <c r="AA496">
        <v>0</v>
      </c>
      <c r="AB496">
        <v>47.305141321567703</v>
      </c>
      <c r="AC496">
        <v>3209</v>
      </c>
      <c r="AD496">
        <v>2523</v>
      </c>
      <c r="AE496">
        <v>2242</v>
      </c>
      <c r="AF496">
        <v>1157</v>
      </c>
      <c r="AG496">
        <v>89</v>
      </c>
      <c r="AH496">
        <v>57560</v>
      </c>
      <c r="AI496">
        <v>984</v>
      </c>
      <c r="AJ496">
        <v>1581</v>
      </c>
      <c r="AK496">
        <v>54</v>
      </c>
      <c r="AL496">
        <v>1280</v>
      </c>
      <c r="AM496">
        <v>0</v>
      </c>
      <c r="AN496">
        <v>2246</v>
      </c>
      <c r="AO496">
        <v>1194</v>
      </c>
      <c r="AP496">
        <v>2344</v>
      </c>
      <c r="AQ496">
        <v>0</v>
      </c>
      <c r="AR496">
        <v>100</v>
      </c>
      <c r="AS496">
        <v>1534</v>
      </c>
      <c r="AT496">
        <v>0</v>
      </c>
      <c r="AU496">
        <v>36.1</v>
      </c>
      <c r="AV496">
        <v>7.1</v>
      </c>
      <c r="AW496">
        <v>57560</v>
      </c>
      <c r="AX496">
        <v>31.5</v>
      </c>
      <c r="AY496">
        <v>49.3</v>
      </c>
      <c r="AZ496">
        <v>1.7</v>
      </c>
      <c r="BA496">
        <v>39.9</v>
      </c>
      <c r="BB496">
        <v>0</v>
      </c>
      <c r="BC496">
        <v>70</v>
      </c>
      <c r="BD496">
        <v>37.799999999999997</v>
      </c>
      <c r="BE496">
        <v>92.9</v>
      </c>
      <c r="BF496">
        <v>0</v>
      </c>
      <c r="BG496">
        <v>4.5</v>
      </c>
      <c r="BH496">
        <v>68.400000000000006</v>
      </c>
      <c r="BI496">
        <v>0</v>
      </c>
    </row>
    <row r="497" spans="1:61" x14ac:dyDescent="0.2">
      <c r="A497">
        <v>7850</v>
      </c>
      <c r="B497">
        <v>6075017802</v>
      </c>
      <c r="C497">
        <v>0.19696379999999999</v>
      </c>
      <c r="D497">
        <v>1.7664</v>
      </c>
      <c r="E497">
        <v>1.4380999999999999</v>
      </c>
      <c r="F497">
        <v>1.0698000000000001</v>
      </c>
      <c r="G497">
        <v>3.4752999999999998</v>
      </c>
      <c r="H497">
        <v>7.7496</v>
      </c>
      <c r="I497">
        <v>9.9</v>
      </c>
      <c r="J497">
        <v>9.1</v>
      </c>
      <c r="K497">
        <v>10.8</v>
      </c>
      <c r="L497">
        <v>4516</v>
      </c>
      <c r="M497">
        <v>37.776064949999999</v>
      </c>
      <c r="N497">
        <v>-122.4087031</v>
      </c>
      <c r="O497">
        <v>32.781441005309603</v>
      </c>
      <c r="P497">
        <v>2.9592332999999998E-2</v>
      </c>
      <c r="Q497">
        <v>8.6979437700000002</v>
      </c>
      <c r="R497">
        <v>106.1836548</v>
      </c>
      <c r="S497" s="1">
        <v>171.20084073298801</v>
      </c>
      <c r="T497">
        <v>0</v>
      </c>
      <c r="U497">
        <v>229.33893119999999</v>
      </c>
      <c r="V497">
        <v>1306.44</v>
      </c>
      <c r="W497">
        <v>70</v>
      </c>
      <c r="X497">
        <v>6.6</v>
      </c>
      <c r="Y497">
        <v>3.41</v>
      </c>
      <c r="Z497">
        <v>16</v>
      </c>
      <c r="AA497">
        <v>0</v>
      </c>
      <c r="AB497">
        <v>47.400231751203599</v>
      </c>
      <c r="AC497">
        <v>4856</v>
      </c>
      <c r="AD497">
        <v>2558</v>
      </c>
      <c r="AE497">
        <v>2286</v>
      </c>
      <c r="AF497">
        <v>1186</v>
      </c>
      <c r="AG497">
        <v>206</v>
      </c>
      <c r="AH497">
        <v>54392</v>
      </c>
      <c r="AI497">
        <v>531</v>
      </c>
      <c r="AJ497">
        <v>383</v>
      </c>
      <c r="AK497">
        <v>383</v>
      </c>
      <c r="AL497">
        <v>1036</v>
      </c>
      <c r="AM497">
        <v>103</v>
      </c>
      <c r="AN497">
        <v>2959</v>
      </c>
      <c r="AO497">
        <v>412</v>
      </c>
      <c r="AP497">
        <v>1711</v>
      </c>
      <c r="AQ497">
        <v>0</v>
      </c>
      <c r="AR497">
        <v>160</v>
      </c>
      <c r="AS497">
        <v>1262</v>
      </c>
      <c r="AT497">
        <v>403</v>
      </c>
      <c r="AU497">
        <v>24.5</v>
      </c>
      <c r="AV497">
        <v>7.1</v>
      </c>
      <c r="AW497">
        <v>54392</v>
      </c>
      <c r="AX497">
        <v>12.6</v>
      </c>
      <c r="AY497">
        <v>7.9</v>
      </c>
      <c r="AZ497">
        <v>7.9</v>
      </c>
      <c r="BA497">
        <v>21.5</v>
      </c>
      <c r="BB497">
        <v>4.5</v>
      </c>
      <c r="BC497">
        <v>60.9</v>
      </c>
      <c r="BD497">
        <v>8.6999999999999993</v>
      </c>
      <c r="BE497">
        <v>66.900000000000006</v>
      </c>
      <c r="BF497">
        <v>0</v>
      </c>
      <c r="BG497">
        <v>7</v>
      </c>
      <c r="BH497">
        <v>55.2</v>
      </c>
      <c r="BI497">
        <v>8.3000000000000007</v>
      </c>
    </row>
    <row r="498" spans="1:61" x14ac:dyDescent="0.2">
      <c r="A498">
        <v>7851</v>
      </c>
      <c r="B498">
        <v>6075017902</v>
      </c>
      <c r="C498">
        <v>1.0706118</v>
      </c>
      <c r="D498">
        <v>3.1040000000000001</v>
      </c>
      <c r="E498">
        <v>1.9172</v>
      </c>
      <c r="F498">
        <v>1.0981000000000001</v>
      </c>
      <c r="G498">
        <v>2.4666999999999999</v>
      </c>
      <c r="H498">
        <v>8.5861000000000001</v>
      </c>
      <c r="I498">
        <v>12.1</v>
      </c>
      <c r="J498">
        <v>11</v>
      </c>
      <c r="K498">
        <v>13.2</v>
      </c>
      <c r="L498">
        <v>2880</v>
      </c>
      <c r="M498">
        <v>37.805010410000001</v>
      </c>
      <c r="N498">
        <v>-122.37279599999999</v>
      </c>
      <c r="O498">
        <v>49.087359314232103</v>
      </c>
      <c r="P498">
        <v>2.9592332999999998E-2</v>
      </c>
      <c r="Q498">
        <v>8.6979437700000002</v>
      </c>
      <c r="R498">
        <v>99.410941249999993</v>
      </c>
      <c r="S498" s="1">
        <v>271.47429135220602</v>
      </c>
      <c r="T498">
        <v>0</v>
      </c>
      <c r="U498">
        <v>345.66027109999999</v>
      </c>
      <c r="V498">
        <v>3160.99</v>
      </c>
      <c r="W498">
        <v>159</v>
      </c>
      <c r="X498">
        <v>150</v>
      </c>
      <c r="Y498">
        <v>0.2</v>
      </c>
      <c r="Z498">
        <v>10</v>
      </c>
      <c r="AA498">
        <v>2</v>
      </c>
      <c r="AB498">
        <v>55.664306258981199</v>
      </c>
      <c r="AC498">
        <v>3090</v>
      </c>
      <c r="AD498">
        <v>769</v>
      </c>
      <c r="AE498">
        <v>602</v>
      </c>
      <c r="AF498">
        <v>1588</v>
      </c>
      <c r="AG498">
        <v>201</v>
      </c>
      <c r="AH498">
        <v>15886</v>
      </c>
      <c r="AI498">
        <v>212</v>
      </c>
      <c r="AJ498">
        <v>54</v>
      </c>
      <c r="AK498">
        <v>410</v>
      </c>
      <c r="AL498">
        <v>472</v>
      </c>
      <c r="AM498">
        <v>149</v>
      </c>
      <c r="AN498">
        <v>2328</v>
      </c>
      <c r="AO498">
        <v>182</v>
      </c>
      <c r="AP498">
        <v>18</v>
      </c>
      <c r="AQ498">
        <v>0</v>
      </c>
      <c r="AR498">
        <v>10</v>
      </c>
      <c r="AS498">
        <v>183</v>
      </c>
      <c r="AT498">
        <v>1160</v>
      </c>
      <c r="AU498">
        <v>53.4</v>
      </c>
      <c r="AV498">
        <v>12.3</v>
      </c>
      <c r="AW498">
        <v>15886</v>
      </c>
      <c r="AX498">
        <v>13.3</v>
      </c>
      <c r="AY498">
        <v>1.7</v>
      </c>
      <c r="AZ498">
        <v>13.3</v>
      </c>
      <c r="BA498">
        <v>15.3</v>
      </c>
      <c r="BB498">
        <v>24.8</v>
      </c>
      <c r="BC498">
        <v>75.3</v>
      </c>
      <c r="BD498">
        <v>6</v>
      </c>
      <c r="BE498">
        <v>2.2999999999999998</v>
      </c>
      <c r="BF498">
        <v>0</v>
      </c>
      <c r="BG498">
        <v>1.7</v>
      </c>
      <c r="BH498">
        <v>30.4</v>
      </c>
      <c r="BI498">
        <v>37.5</v>
      </c>
    </row>
    <row r="499" spans="1:61" x14ac:dyDescent="0.2">
      <c r="A499">
        <v>7852</v>
      </c>
      <c r="B499">
        <v>6075018000</v>
      </c>
      <c r="C499">
        <v>0.36178569999999999</v>
      </c>
      <c r="D499">
        <v>1.5617000000000001</v>
      </c>
      <c r="E499">
        <v>0.94010000000000005</v>
      </c>
      <c r="F499">
        <v>0.82279999999999998</v>
      </c>
      <c r="G499">
        <v>3.5076000000000001</v>
      </c>
      <c r="H499">
        <v>6.8320999999999996</v>
      </c>
      <c r="I499">
        <v>8.9</v>
      </c>
      <c r="J499">
        <v>8.1</v>
      </c>
      <c r="K499">
        <v>9.8000000000000007</v>
      </c>
      <c r="L499">
        <v>4221</v>
      </c>
      <c r="M499">
        <v>37.775330420000003</v>
      </c>
      <c r="N499">
        <v>-122.40227609999999</v>
      </c>
      <c r="O499">
        <v>31.820470682149299</v>
      </c>
      <c r="P499">
        <v>2.9592332999999998E-2</v>
      </c>
      <c r="Q499">
        <v>8.6979437700000002</v>
      </c>
      <c r="R499">
        <v>106.3</v>
      </c>
      <c r="S499" s="1">
        <v>171.20084073298801</v>
      </c>
      <c r="T499">
        <v>0</v>
      </c>
      <c r="U499">
        <v>239.2281188</v>
      </c>
      <c r="V499">
        <v>1399.28</v>
      </c>
      <c r="W499">
        <v>58.2</v>
      </c>
      <c r="X499">
        <v>20.100000000000001</v>
      </c>
      <c r="Y499">
        <v>3.9449999999999998</v>
      </c>
      <c r="Z499">
        <v>16</v>
      </c>
      <c r="AA499">
        <v>0</v>
      </c>
      <c r="AB499">
        <v>49.873275217475602</v>
      </c>
      <c r="AC499">
        <v>3279</v>
      </c>
      <c r="AD499">
        <v>1496</v>
      </c>
      <c r="AE499">
        <v>1314</v>
      </c>
      <c r="AF499">
        <v>669</v>
      </c>
      <c r="AG499">
        <v>124</v>
      </c>
      <c r="AH499">
        <v>71207</v>
      </c>
      <c r="AI499">
        <v>314</v>
      </c>
      <c r="AJ499">
        <v>107</v>
      </c>
      <c r="AK499">
        <v>161</v>
      </c>
      <c r="AL499">
        <v>436</v>
      </c>
      <c r="AM499">
        <v>20</v>
      </c>
      <c r="AN499">
        <v>2005</v>
      </c>
      <c r="AO499">
        <v>117</v>
      </c>
      <c r="AP499">
        <v>1228</v>
      </c>
      <c r="AQ499">
        <v>0</v>
      </c>
      <c r="AR499">
        <v>103</v>
      </c>
      <c r="AS499">
        <v>314</v>
      </c>
      <c r="AT499">
        <v>1005</v>
      </c>
      <c r="AU499">
        <v>23.3</v>
      </c>
      <c r="AV499">
        <v>6.3</v>
      </c>
      <c r="AW499">
        <v>71207</v>
      </c>
      <c r="AX499">
        <v>11.5</v>
      </c>
      <c r="AY499">
        <v>3.3</v>
      </c>
      <c r="AZ499">
        <v>4.9000000000000004</v>
      </c>
      <c r="BA499">
        <v>15.1</v>
      </c>
      <c r="BB499">
        <v>1.5</v>
      </c>
      <c r="BC499">
        <v>61.1</v>
      </c>
      <c r="BD499">
        <v>3.7</v>
      </c>
      <c r="BE499">
        <v>82.1</v>
      </c>
      <c r="BF499">
        <v>0</v>
      </c>
      <c r="BG499">
        <v>7.8</v>
      </c>
      <c r="BH499">
        <v>23.9</v>
      </c>
      <c r="BI499">
        <v>30.6</v>
      </c>
    </row>
    <row r="500" spans="1:61" x14ac:dyDescent="0.2">
      <c r="A500">
        <v>7853</v>
      </c>
      <c r="B500">
        <v>6075020100</v>
      </c>
      <c r="C500">
        <v>0.17209260000000001</v>
      </c>
      <c r="D500">
        <v>2.125</v>
      </c>
      <c r="E500">
        <v>1.5179</v>
      </c>
      <c r="F500">
        <v>1.3595999999999999</v>
      </c>
      <c r="G500">
        <v>4.0190999999999999</v>
      </c>
      <c r="H500">
        <v>9.0215999999999994</v>
      </c>
      <c r="I500">
        <v>14</v>
      </c>
      <c r="J500">
        <v>12.9</v>
      </c>
      <c r="K500">
        <v>15.1</v>
      </c>
      <c r="L500">
        <v>6172</v>
      </c>
      <c r="M500">
        <v>37.76860748</v>
      </c>
      <c r="N500">
        <v>-122.42000109999999</v>
      </c>
      <c r="O500">
        <v>32.213622098130799</v>
      </c>
      <c r="P500">
        <v>2.9592332999999998E-2</v>
      </c>
      <c r="Q500">
        <v>8.6979437700000002</v>
      </c>
      <c r="R500">
        <v>67.680000000000007</v>
      </c>
      <c r="S500" s="1">
        <v>171.20084073298801</v>
      </c>
      <c r="T500">
        <v>0</v>
      </c>
      <c r="U500">
        <v>218.92034530000001</v>
      </c>
      <c r="V500">
        <v>826.24</v>
      </c>
      <c r="W500">
        <v>15.45</v>
      </c>
      <c r="X500">
        <v>14.5</v>
      </c>
      <c r="Y500">
        <v>1.56</v>
      </c>
      <c r="Z500">
        <v>0</v>
      </c>
      <c r="AA500">
        <v>0</v>
      </c>
      <c r="AB500">
        <v>38.615348194031</v>
      </c>
      <c r="AC500">
        <v>5959</v>
      </c>
      <c r="AD500">
        <v>3481</v>
      </c>
      <c r="AE500">
        <v>3115</v>
      </c>
      <c r="AF500">
        <v>1336</v>
      </c>
      <c r="AG500">
        <v>294</v>
      </c>
      <c r="AH500">
        <v>42904</v>
      </c>
      <c r="AI500">
        <v>1197</v>
      </c>
      <c r="AJ500">
        <v>589</v>
      </c>
      <c r="AK500">
        <v>520</v>
      </c>
      <c r="AL500">
        <v>1437</v>
      </c>
      <c r="AM500">
        <v>105</v>
      </c>
      <c r="AN500">
        <v>4323</v>
      </c>
      <c r="AO500">
        <v>879</v>
      </c>
      <c r="AP500">
        <v>2523</v>
      </c>
      <c r="AQ500">
        <v>13</v>
      </c>
      <c r="AR500">
        <v>248</v>
      </c>
      <c r="AS500">
        <v>1846</v>
      </c>
      <c r="AT500">
        <v>217</v>
      </c>
      <c r="AU500">
        <v>22.4</v>
      </c>
      <c r="AV500">
        <v>7.9</v>
      </c>
      <c r="AW500">
        <v>42904</v>
      </c>
      <c r="AX500">
        <v>23.5</v>
      </c>
      <c r="AY500">
        <v>9.9</v>
      </c>
      <c r="AZ500">
        <v>8.6999999999999993</v>
      </c>
      <c r="BA500">
        <v>24.1</v>
      </c>
      <c r="BB500">
        <v>3.4</v>
      </c>
      <c r="BC500">
        <v>72.5</v>
      </c>
      <c r="BD500">
        <v>15.4</v>
      </c>
      <c r="BE500">
        <v>72.5</v>
      </c>
      <c r="BF500">
        <v>0.4</v>
      </c>
      <c r="BG500">
        <v>8</v>
      </c>
      <c r="BH500">
        <v>59.3</v>
      </c>
      <c r="BI500">
        <v>3.6</v>
      </c>
    </row>
    <row r="501" spans="1:61" x14ac:dyDescent="0.2">
      <c r="A501">
        <v>5737</v>
      </c>
      <c r="B501">
        <v>6075020200</v>
      </c>
      <c r="C501">
        <v>0.13070789999999999</v>
      </c>
      <c r="D501">
        <v>1.4391</v>
      </c>
      <c r="E501">
        <v>1.7605999999999999</v>
      </c>
      <c r="F501">
        <v>0.83760000000000001</v>
      </c>
      <c r="G501">
        <v>3.0297000000000001</v>
      </c>
      <c r="H501">
        <v>7.0669000000000004</v>
      </c>
      <c r="I501">
        <v>8.3000000000000007</v>
      </c>
      <c r="J501">
        <v>7.6</v>
      </c>
      <c r="K501">
        <v>9.1999999999999993</v>
      </c>
      <c r="L501">
        <v>6269</v>
      </c>
      <c r="M501">
        <v>37.76711641</v>
      </c>
      <c r="N501">
        <v>-122.4241789</v>
      </c>
      <c r="O501">
        <v>23.343261231324998</v>
      </c>
      <c r="P501">
        <v>2.9592332999999998E-2</v>
      </c>
      <c r="Q501">
        <v>8.6979437700000002</v>
      </c>
      <c r="R501">
        <v>67.680000000000007</v>
      </c>
      <c r="S501" s="1">
        <v>171.20084073298801</v>
      </c>
      <c r="T501">
        <v>0</v>
      </c>
      <c r="U501">
        <v>216.67879350000001</v>
      </c>
      <c r="V501">
        <v>443.41</v>
      </c>
      <c r="W501">
        <v>7.2</v>
      </c>
      <c r="X501">
        <v>6.8</v>
      </c>
      <c r="Y501">
        <v>0.68500000000000005</v>
      </c>
      <c r="Z501">
        <v>0</v>
      </c>
      <c r="AA501">
        <v>0</v>
      </c>
      <c r="AB501">
        <v>31.8356828360875</v>
      </c>
      <c r="AC501">
        <v>6013</v>
      </c>
      <c r="AD501">
        <v>3425</v>
      </c>
      <c r="AE501">
        <v>3189</v>
      </c>
      <c r="AF501">
        <v>709</v>
      </c>
      <c r="AG501">
        <v>322</v>
      </c>
      <c r="AH501">
        <v>56858</v>
      </c>
      <c r="AI501">
        <v>489</v>
      </c>
      <c r="AJ501">
        <v>830</v>
      </c>
      <c r="AK501">
        <v>506</v>
      </c>
      <c r="AL501">
        <v>1192</v>
      </c>
      <c r="AM501">
        <v>115</v>
      </c>
      <c r="AN501">
        <v>2853</v>
      </c>
      <c r="AO501">
        <v>370</v>
      </c>
      <c r="AP501">
        <v>1442</v>
      </c>
      <c r="AQ501">
        <v>0</v>
      </c>
      <c r="AR501">
        <v>128</v>
      </c>
      <c r="AS501">
        <v>1502</v>
      </c>
      <c r="AT501">
        <v>67</v>
      </c>
      <c r="AU501">
        <v>11.8</v>
      </c>
      <c r="AV501">
        <v>8.1999999999999993</v>
      </c>
      <c r="AW501">
        <v>56858</v>
      </c>
      <c r="AX501">
        <v>9.4</v>
      </c>
      <c r="AY501">
        <v>13.8</v>
      </c>
      <c r="AZ501">
        <v>8.4</v>
      </c>
      <c r="BA501">
        <v>19.8</v>
      </c>
      <c r="BB501">
        <v>3.6</v>
      </c>
      <c r="BC501">
        <v>47.4</v>
      </c>
      <c r="BD501">
        <v>6.4</v>
      </c>
      <c r="BE501">
        <v>42.1</v>
      </c>
      <c r="BF501">
        <v>0</v>
      </c>
      <c r="BG501">
        <v>4</v>
      </c>
      <c r="BH501">
        <v>47.1</v>
      </c>
      <c r="BI501">
        <v>1.1000000000000001</v>
      </c>
    </row>
    <row r="502" spans="1:61" x14ac:dyDescent="0.2">
      <c r="A502">
        <v>5738</v>
      </c>
      <c r="B502">
        <v>6075020300</v>
      </c>
      <c r="C502">
        <v>0.1104059</v>
      </c>
      <c r="D502">
        <v>0.65769999999999995</v>
      </c>
      <c r="E502">
        <v>1.1832</v>
      </c>
      <c r="F502">
        <v>0.4032</v>
      </c>
      <c r="G502">
        <v>3.3773</v>
      </c>
      <c r="H502">
        <v>5.6215000000000002</v>
      </c>
      <c r="I502">
        <v>7.1</v>
      </c>
      <c r="J502">
        <v>6.3</v>
      </c>
      <c r="K502">
        <v>8</v>
      </c>
      <c r="L502">
        <v>3034</v>
      </c>
      <c r="M502">
        <v>37.764941069999999</v>
      </c>
      <c r="N502">
        <v>-122.4294368</v>
      </c>
      <c r="O502">
        <v>6.2953405423348103</v>
      </c>
      <c r="P502">
        <v>2.9592332999999998E-2</v>
      </c>
      <c r="Q502">
        <v>8.6979437700000002</v>
      </c>
      <c r="R502">
        <v>67.680000000000007</v>
      </c>
      <c r="S502" s="1">
        <v>171.20084073298801</v>
      </c>
      <c r="T502">
        <v>0</v>
      </c>
      <c r="U502">
        <v>214.56814489999999</v>
      </c>
      <c r="V502">
        <v>366.44</v>
      </c>
      <c r="W502">
        <v>1.3</v>
      </c>
      <c r="X502">
        <v>7.3</v>
      </c>
      <c r="Y502">
        <v>0.125</v>
      </c>
      <c r="Z502">
        <v>0</v>
      </c>
      <c r="AA502">
        <v>0</v>
      </c>
      <c r="AB502">
        <v>26.850977371895699</v>
      </c>
      <c r="AC502">
        <v>3161</v>
      </c>
      <c r="AD502">
        <v>1867</v>
      </c>
      <c r="AE502">
        <v>1738</v>
      </c>
      <c r="AF502">
        <v>333</v>
      </c>
      <c r="AG502">
        <v>80</v>
      </c>
      <c r="AH502">
        <v>76591</v>
      </c>
      <c r="AI502">
        <v>112</v>
      </c>
      <c r="AJ502">
        <v>382</v>
      </c>
      <c r="AK502">
        <v>209</v>
      </c>
      <c r="AL502">
        <v>311</v>
      </c>
      <c r="AM502">
        <v>71</v>
      </c>
      <c r="AN502">
        <v>1146</v>
      </c>
      <c r="AO502">
        <v>53</v>
      </c>
      <c r="AP502">
        <v>484</v>
      </c>
      <c r="AQ502">
        <v>19</v>
      </c>
      <c r="AR502">
        <v>54</v>
      </c>
      <c r="AS502">
        <v>644</v>
      </c>
      <c r="AT502">
        <v>18</v>
      </c>
      <c r="AU502">
        <v>10.5</v>
      </c>
      <c r="AV502">
        <v>3.4</v>
      </c>
      <c r="AW502">
        <v>76591</v>
      </c>
      <c r="AX502">
        <v>4.0999999999999996</v>
      </c>
      <c r="AY502">
        <v>12.1</v>
      </c>
      <c r="AZ502">
        <v>6.6</v>
      </c>
      <c r="BA502">
        <v>9.8000000000000007</v>
      </c>
      <c r="BB502">
        <v>4.0999999999999996</v>
      </c>
      <c r="BC502">
        <v>36.299999999999997</v>
      </c>
      <c r="BD502">
        <v>1.7</v>
      </c>
      <c r="BE502">
        <v>25.9</v>
      </c>
      <c r="BF502">
        <v>1</v>
      </c>
      <c r="BG502">
        <v>3.1</v>
      </c>
      <c r="BH502">
        <v>37.1</v>
      </c>
      <c r="BI502">
        <v>0.6</v>
      </c>
    </row>
    <row r="503" spans="1:61" x14ac:dyDescent="0.2">
      <c r="A503">
        <v>5739</v>
      </c>
      <c r="B503">
        <v>6075020401</v>
      </c>
      <c r="C503">
        <v>0.12633949999999999</v>
      </c>
      <c r="D503">
        <v>0.32390000000000002</v>
      </c>
      <c r="E503">
        <v>0.54300000000000004</v>
      </c>
      <c r="F503">
        <v>0.26600000000000001</v>
      </c>
      <c r="G503">
        <v>1.8863000000000001</v>
      </c>
      <c r="H503">
        <v>3.0192999999999999</v>
      </c>
      <c r="I503">
        <v>6.8</v>
      </c>
      <c r="J503">
        <v>6</v>
      </c>
      <c r="K503">
        <v>7.8</v>
      </c>
      <c r="L503">
        <v>2846</v>
      </c>
      <c r="M503">
        <v>37.759516650000002</v>
      </c>
      <c r="N503">
        <v>-122.44348359999999</v>
      </c>
      <c r="O503">
        <v>2.30598386156041</v>
      </c>
      <c r="P503">
        <v>2.9592332999999998E-2</v>
      </c>
      <c r="Q503">
        <v>8.6979437700000002</v>
      </c>
      <c r="R503">
        <v>67.680000000000007</v>
      </c>
      <c r="S503" s="1">
        <v>171.20084073298801</v>
      </c>
      <c r="T503">
        <v>0</v>
      </c>
      <c r="U503">
        <v>205.8670109</v>
      </c>
      <c r="V503">
        <v>409.86</v>
      </c>
      <c r="W503">
        <v>0.7</v>
      </c>
      <c r="X503">
        <v>0</v>
      </c>
      <c r="Y503">
        <v>0.05</v>
      </c>
      <c r="Z503">
        <v>0</v>
      </c>
      <c r="AA503">
        <v>0</v>
      </c>
      <c r="AB503">
        <v>22.2705199301897</v>
      </c>
      <c r="AC503">
        <v>3118</v>
      </c>
      <c r="AD503">
        <v>1831</v>
      </c>
      <c r="AE503">
        <v>1595</v>
      </c>
      <c r="AF503">
        <v>174</v>
      </c>
      <c r="AG503">
        <v>75</v>
      </c>
      <c r="AH503">
        <v>103434</v>
      </c>
      <c r="AI503">
        <v>78</v>
      </c>
      <c r="AJ503">
        <v>296</v>
      </c>
      <c r="AK503">
        <v>233</v>
      </c>
      <c r="AL503">
        <v>230</v>
      </c>
      <c r="AM503">
        <v>0</v>
      </c>
      <c r="AN503">
        <v>904</v>
      </c>
      <c r="AO503">
        <v>34</v>
      </c>
      <c r="AP503">
        <v>130</v>
      </c>
      <c r="AQ503">
        <v>11</v>
      </c>
      <c r="AR503">
        <v>0</v>
      </c>
      <c r="AS503">
        <v>199</v>
      </c>
      <c r="AT503">
        <v>0</v>
      </c>
      <c r="AU503">
        <v>5.6</v>
      </c>
      <c r="AV503">
        <v>3.2</v>
      </c>
      <c r="AW503">
        <v>103434</v>
      </c>
      <c r="AX503">
        <v>2.8</v>
      </c>
      <c r="AY503">
        <v>9.5</v>
      </c>
      <c r="AZ503">
        <v>7.5</v>
      </c>
      <c r="BA503">
        <v>7.4</v>
      </c>
      <c r="BB503">
        <v>0</v>
      </c>
      <c r="BC503">
        <v>29</v>
      </c>
      <c r="BD503">
        <v>1.1000000000000001</v>
      </c>
      <c r="BE503">
        <v>7.1</v>
      </c>
      <c r="BF503">
        <v>0.6</v>
      </c>
      <c r="BG503">
        <v>0</v>
      </c>
      <c r="BH503">
        <v>12.5</v>
      </c>
      <c r="BI503">
        <v>0</v>
      </c>
    </row>
    <row r="504" spans="1:61" x14ac:dyDescent="0.2">
      <c r="A504">
        <v>5740</v>
      </c>
      <c r="B504">
        <v>6075020402</v>
      </c>
      <c r="C504">
        <v>0.2283106</v>
      </c>
      <c r="D504">
        <v>0.28179999999999999</v>
      </c>
      <c r="E504">
        <v>1.1572</v>
      </c>
      <c r="F504">
        <v>0.49349999999999999</v>
      </c>
      <c r="G504">
        <v>2.5211999999999999</v>
      </c>
      <c r="H504">
        <v>4.4538000000000002</v>
      </c>
      <c r="I504">
        <v>7.7</v>
      </c>
      <c r="J504">
        <v>7</v>
      </c>
      <c r="K504">
        <v>8.5</v>
      </c>
      <c r="L504">
        <v>3997</v>
      </c>
      <c r="M504">
        <v>37.752835789999999</v>
      </c>
      <c r="N504">
        <v>-122.4444146</v>
      </c>
      <c r="O504">
        <v>6.0145807075359503</v>
      </c>
      <c r="P504">
        <v>2.9592332999999998E-2</v>
      </c>
      <c r="Q504">
        <v>8.6979437700000002</v>
      </c>
      <c r="R504">
        <v>52.564341560000003</v>
      </c>
      <c r="S504" s="1">
        <v>171.20084073298801</v>
      </c>
      <c r="T504">
        <v>0</v>
      </c>
      <c r="U504">
        <v>200.66004240000001</v>
      </c>
      <c r="V504">
        <v>314.82</v>
      </c>
      <c r="W504">
        <v>0.7</v>
      </c>
      <c r="X504">
        <v>0</v>
      </c>
      <c r="Y504">
        <v>2.5000000000000001E-2</v>
      </c>
      <c r="Z504">
        <v>0</v>
      </c>
      <c r="AA504">
        <v>0</v>
      </c>
      <c r="AB504">
        <v>20.511512530711499</v>
      </c>
      <c r="AC504">
        <v>4461</v>
      </c>
      <c r="AD504">
        <v>2731</v>
      </c>
      <c r="AE504">
        <v>2501</v>
      </c>
      <c r="AF504">
        <v>222</v>
      </c>
      <c r="AG504">
        <v>72</v>
      </c>
      <c r="AH504">
        <v>75426</v>
      </c>
      <c r="AI504">
        <v>106</v>
      </c>
      <c r="AJ504">
        <v>608</v>
      </c>
      <c r="AK504">
        <v>318</v>
      </c>
      <c r="AL504">
        <v>453</v>
      </c>
      <c r="AM504">
        <v>29</v>
      </c>
      <c r="AN504">
        <v>1673</v>
      </c>
      <c r="AO504">
        <v>112</v>
      </c>
      <c r="AP504">
        <v>1198</v>
      </c>
      <c r="AQ504">
        <v>17</v>
      </c>
      <c r="AR504">
        <v>55</v>
      </c>
      <c r="AS504">
        <v>266</v>
      </c>
      <c r="AT504">
        <v>0</v>
      </c>
      <c r="AU504">
        <v>5</v>
      </c>
      <c r="AV504">
        <v>2.2999999999999998</v>
      </c>
      <c r="AW504">
        <v>75426</v>
      </c>
      <c r="AX504">
        <v>2.6</v>
      </c>
      <c r="AY504">
        <v>13.6</v>
      </c>
      <c r="AZ504">
        <v>7.1</v>
      </c>
      <c r="BA504">
        <v>10.199999999999999</v>
      </c>
      <c r="BB504">
        <v>1.2</v>
      </c>
      <c r="BC504">
        <v>37.5</v>
      </c>
      <c r="BD504">
        <v>2.6</v>
      </c>
      <c r="BE504">
        <v>43.9</v>
      </c>
      <c r="BF504">
        <v>0.6</v>
      </c>
      <c r="BG504">
        <v>2.2000000000000002</v>
      </c>
      <c r="BH504">
        <v>10.6</v>
      </c>
      <c r="BI504">
        <v>0</v>
      </c>
    </row>
    <row r="505" spans="1:61" x14ac:dyDescent="0.2">
      <c r="A505">
        <v>5741</v>
      </c>
      <c r="B505">
        <v>6075020500</v>
      </c>
      <c r="C505">
        <v>0.10691009999999999</v>
      </c>
      <c r="D505">
        <v>0.1726</v>
      </c>
      <c r="E505">
        <v>1.2248000000000001</v>
      </c>
      <c r="F505">
        <v>0.2041</v>
      </c>
      <c r="G505">
        <v>2.2513000000000001</v>
      </c>
      <c r="H505">
        <v>3.8527999999999998</v>
      </c>
      <c r="I505">
        <v>7.3</v>
      </c>
      <c r="J505">
        <v>6.4</v>
      </c>
      <c r="K505">
        <v>8.4</v>
      </c>
      <c r="L505">
        <v>2583</v>
      </c>
      <c r="M505">
        <v>37.759128519999997</v>
      </c>
      <c r="N505">
        <v>-122.4370296</v>
      </c>
      <c r="O505">
        <v>3.49524488835422</v>
      </c>
      <c r="P505">
        <v>2.9592332999999998E-2</v>
      </c>
      <c r="Q505">
        <v>8.6979437700000002</v>
      </c>
      <c r="R505">
        <v>67.11067405</v>
      </c>
      <c r="S505" s="1">
        <v>171.20084073298801</v>
      </c>
      <c r="T505">
        <v>0</v>
      </c>
      <c r="U505">
        <v>207.2420717</v>
      </c>
      <c r="V505">
        <v>406.32</v>
      </c>
      <c r="W505">
        <v>0</v>
      </c>
      <c r="X505">
        <v>4</v>
      </c>
      <c r="Y505">
        <v>0</v>
      </c>
      <c r="Z505">
        <v>0</v>
      </c>
      <c r="AA505">
        <v>0</v>
      </c>
      <c r="AB505">
        <v>21.578412256225501</v>
      </c>
      <c r="AC505">
        <v>2890</v>
      </c>
      <c r="AD505">
        <v>1447</v>
      </c>
      <c r="AE505">
        <v>1401</v>
      </c>
      <c r="AF505">
        <v>107</v>
      </c>
      <c r="AG505">
        <v>68</v>
      </c>
      <c r="AH505">
        <v>93156</v>
      </c>
      <c r="AI505">
        <v>32</v>
      </c>
      <c r="AJ505">
        <v>347</v>
      </c>
      <c r="AK505">
        <v>274</v>
      </c>
      <c r="AL505">
        <v>265</v>
      </c>
      <c r="AM505">
        <v>75</v>
      </c>
      <c r="AN505">
        <v>584</v>
      </c>
      <c r="AO505">
        <v>38</v>
      </c>
      <c r="AP505">
        <v>154</v>
      </c>
      <c r="AQ505">
        <v>0</v>
      </c>
      <c r="AR505">
        <v>0</v>
      </c>
      <c r="AS505">
        <v>289</v>
      </c>
      <c r="AT505">
        <v>36</v>
      </c>
      <c r="AU505">
        <v>3.7</v>
      </c>
      <c r="AV505">
        <v>3.2</v>
      </c>
      <c r="AW505">
        <v>93156</v>
      </c>
      <c r="AX505">
        <v>1.3</v>
      </c>
      <c r="AY505">
        <v>12</v>
      </c>
      <c r="AZ505">
        <v>9.5</v>
      </c>
      <c r="BA505">
        <v>9.3000000000000007</v>
      </c>
      <c r="BB505">
        <v>5.4</v>
      </c>
      <c r="BC505">
        <v>20.2</v>
      </c>
      <c r="BD505">
        <v>1.4</v>
      </c>
      <c r="BE505">
        <v>10.6</v>
      </c>
      <c r="BF505">
        <v>0</v>
      </c>
      <c r="BG505">
        <v>0</v>
      </c>
      <c r="BH505">
        <v>20.6</v>
      </c>
      <c r="BI505">
        <v>1.2</v>
      </c>
    </row>
    <row r="506" spans="1:61" x14ac:dyDescent="0.2">
      <c r="A506">
        <v>5742</v>
      </c>
      <c r="B506">
        <v>6075020600</v>
      </c>
      <c r="C506">
        <v>0.2190453</v>
      </c>
      <c r="D506">
        <v>0.64349999999999996</v>
      </c>
      <c r="E506">
        <v>1.3654999999999999</v>
      </c>
      <c r="F506">
        <v>0.41089999999999999</v>
      </c>
      <c r="G506">
        <v>2.3109999999999999</v>
      </c>
      <c r="H506">
        <v>4.7309000000000001</v>
      </c>
      <c r="I506">
        <v>7.1</v>
      </c>
      <c r="J506">
        <v>6.3</v>
      </c>
      <c r="K506">
        <v>8.1999999999999993</v>
      </c>
      <c r="L506">
        <v>4711</v>
      </c>
      <c r="M506">
        <v>37.759562840000001</v>
      </c>
      <c r="N506">
        <v>-122.4303496</v>
      </c>
      <c r="O506">
        <v>4.2968662010337297</v>
      </c>
      <c r="P506">
        <v>2.9592332999999998E-2</v>
      </c>
      <c r="Q506">
        <v>8.6979437700000002</v>
      </c>
      <c r="R506">
        <v>67.678501429999997</v>
      </c>
      <c r="S506" s="1">
        <v>171.20084073298801</v>
      </c>
      <c r="T506">
        <v>0</v>
      </c>
      <c r="U506">
        <v>210.40774590000001</v>
      </c>
      <c r="V506">
        <v>364.64</v>
      </c>
      <c r="W506">
        <v>0</v>
      </c>
      <c r="X506">
        <v>4</v>
      </c>
      <c r="Y506">
        <v>9.5000000000000001E-2</v>
      </c>
      <c r="Z506">
        <v>0</v>
      </c>
      <c r="AA506">
        <v>0</v>
      </c>
      <c r="AB506">
        <v>23.384469888160702</v>
      </c>
      <c r="AC506">
        <v>5052</v>
      </c>
      <c r="AD506">
        <v>2923</v>
      </c>
      <c r="AE506">
        <v>2729</v>
      </c>
      <c r="AF506">
        <v>441</v>
      </c>
      <c r="AG506">
        <v>188</v>
      </c>
      <c r="AH506">
        <v>108856</v>
      </c>
      <c r="AI506">
        <v>132</v>
      </c>
      <c r="AJ506">
        <v>628</v>
      </c>
      <c r="AK506">
        <v>374</v>
      </c>
      <c r="AL506">
        <v>691</v>
      </c>
      <c r="AM506">
        <v>27</v>
      </c>
      <c r="AN506">
        <v>1314</v>
      </c>
      <c r="AO506">
        <v>154</v>
      </c>
      <c r="AP506">
        <v>635</v>
      </c>
      <c r="AQ506">
        <v>0</v>
      </c>
      <c r="AR506">
        <v>62</v>
      </c>
      <c r="AS506">
        <v>848</v>
      </c>
      <c r="AT506">
        <v>5</v>
      </c>
      <c r="AU506">
        <v>8.6999999999999993</v>
      </c>
      <c r="AV506">
        <v>5.4</v>
      </c>
      <c r="AW506">
        <v>108856</v>
      </c>
      <c r="AX506">
        <v>2.9</v>
      </c>
      <c r="AY506">
        <v>12.4</v>
      </c>
      <c r="AZ506">
        <v>7.4</v>
      </c>
      <c r="BA506">
        <v>13.7</v>
      </c>
      <c r="BB506">
        <v>1</v>
      </c>
      <c r="BC506">
        <v>26</v>
      </c>
      <c r="BD506">
        <v>3.2</v>
      </c>
      <c r="BE506">
        <v>21.7</v>
      </c>
      <c r="BF506">
        <v>0</v>
      </c>
      <c r="BG506">
        <v>2.2999999999999998</v>
      </c>
      <c r="BH506">
        <v>31.1</v>
      </c>
      <c r="BI506">
        <v>0.1</v>
      </c>
    </row>
    <row r="507" spans="1:61" x14ac:dyDescent="0.2">
      <c r="A507">
        <v>5743</v>
      </c>
      <c r="B507">
        <v>6075020700</v>
      </c>
      <c r="C507">
        <v>0.1340179</v>
      </c>
      <c r="D507">
        <v>0.55489999999999995</v>
      </c>
      <c r="E507">
        <v>0.28089999999999998</v>
      </c>
      <c r="F507">
        <v>0.54169999999999996</v>
      </c>
      <c r="G507">
        <v>3.0405000000000002</v>
      </c>
      <c r="H507">
        <v>4.4180000000000001</v>
      </c>
      <c r="I507">
        <v>6.6</v>
      </c>
      <c r="J507">
        <v>5.9</v>
      </c>
      <c r="K507">
        <v>7.6</v>
      </c>
      <c r="L507">
        <v>5171</v>
      </c>
      <c r="M507">
        <v>37.759168099999997</v>
      </c>
      <c r="N507">
        <v>-122.4235588</v>
      </c>
      <c r="O507">
        <v>11.314007631069201</v>
      </c>
      <c r="P507">
        <v>2.9592332999999998E-2</v>
      </c>
      <c r="Q507">
        <v>8.6979437700000002</v>
      </c>
      <c r="R507">
        <v>64.903680390000005</v>
      </c>
      <c r="S507" s="1">
        <v>171.20084073298801</v>
      </c>
      <c r="T507">
        <v>0</v>
      </c>
      <c r="U507">
        <v>213.48734690000001</v>
      </c>
      <c r="V507">
        <v>379.56</v>
      </c>
      <c r="W507">
        <v>0</v>
      </c>
      <c r="X507">
        <v>10.3</v>
      </c>
      <c r="Y507">
        <v>0.28499999999999998</v>
      </c>
      <c r="Z507">
        <v>0</v>
      </c>
      <c r="AA507">
        <v>0</v>
      </c>
      <c r="AB507">
        <v>27.444404860133002</v>
      </c>
      <c r="AC507">
        <v>5169</v>
      </c>
      <c r="AD507">
        <v>2951</v>
      </c>
      <c r="AE507">
        <v>2656</v>
      </c>
      <c r="AF507">
        <v>492</v>
      </c>
      <c r="AG507">
        <v>126</v>
      </c>
      <c r="AH507">
        <v>104501</v>
      </c>
      <c r="AI507">
        <v>175</v>
      </c>
      <c r="AJ507">
        <v>320</v>
      </c>
      <c r="AK507">
        <v>369</v>
      </c>
      <c r="AL507">
        <v>319</v>
      </c>
      <c r="AM507">
        <v>35</v>
      </c>
      <c r="AN507">
        <v>1824</v>
      </c>
      <c r="AO507">
        <v>179</v>
      </c>
      <c r="AP507">
        <v>822</v>
      </c>
      <c r="AQ507">
        <v>0</v>
      </c>
      <c r="AR507">
        <v>158</v>
      </c>
      <c r="AS507">
        <v>899</v>
      </c>
      <c r="AT507">
        <v>58</v>
      </c>
      <c r="AU507">
        <v>9.5</v>
      </c>
      <c r="AV507">
        <v>3</v>
      </c>
      <c r="AW507">
        <v>104501</v>
      </c>
      <c r="AX507">
        <v>3.9</v>
      </c>
      <c r="AY507">
        <v>6.2</v>
      </c>
      <c r="AZ507">
        <v>7.1</v>
      </c>
      <c r="BA507">
        <v>6.2</v>
      </c>
      <c r="BB507">
        <v>1.3</v>
      </c>
      <c r="BC507">
        <v>35.299999999999997</v>
      </c>
      <c r="BD507">
        <v>3.6</v>
      </c>
      <c r="BE507">
        <v>27.9</v>
      </c>
      <c r="BF507">
        <v>0</v>
      </c>
      <c r="BG507">
        <v>5.9</v>
      </c>
      <c r="BH507">
        <v>33.799999999999997</v>
      </c>
      <c r="BI507">
        <v>1.1000000000000001</v>
      </c>
    </row>
    <row r="508" spans="1:61" x14ac:dyDescent="0.2">
      <c r="A508">
        <v>5744</v>
      </c>
      <c r="B508">
        <v>6075020800</v>
      </c>
      <c r="C508">
        <v>0.1336291</v>
      </c>
      <c r="D508">
        <v>1.5446</v>
      </c>
      <c r="E508">
        <v>1.2330000000000001</v>
      </c>
      <c r="F508">
        <v>1.226</v>
      </c>
      <c r="G508">
        <v>4.1342999999999996</v>
      </c>
      <c r="H508">
        <v>8.1378000000000004</v>
      </c>
      <c r="I508">
        <v>10.4</v>
      </c>
      <c r="J508">
        <v>9.1999999999999993</v>
      </c>
      <c r="K508">
        <v>11.8</v>
      </c>
      <c r="L508">
        <v>6577</v>
      </c>
      <c r="M508">
        <v>37.759433139999999</v>
      </c>
      <c r="N508">
        <v>-122.41914869999999</v>
      </c>
      <c r="O508">
        <v>23.895096565793999</v>
      </c>
      <c r="P508">
        <v>2.9592332999999998E-2</v>
      </c>
      <c r="Q508">
        <v>8.6979437700000002</v>
      </c>
      <c r="R508">
        <v>65.343554659999995</v>
      </c>
      <c r="S508" s="1">
        <v>171.20084073298801</v>
      </c>
      <c r="T508">
        <v>0</v>
      </c>
      <c r="U508">
        <v>213.5844113</v>
      </c>
      <c r="V508">
        <v>745.22</v>
      </c>
      <c r="W508">
        <v>0.7</v>
      </c>
      <c r="X508">
        <v>19.25</v>
      </c>
      <c r="Y508">
        <v>0.37</v>
      </c>
      <c r="Z508">
        <v>0</v>
      </c>
      <c r="AA508">
        <v>0</v>
      </c>
      <c r="AB508">
        <v>32.994125904801798</v>
      </c>
      <c r="AC508">
        <v>6292</v>
      </c>
      <c r="AD508">
        <v>2879</v>
      </c>
      <c r="AE508">
        <v>2846</v>
      </c>
      <c r="AF508">
        <v>818</v>
      </c>
      <c r="AG508">
        <v>247</v>
      </c>
      <c r="AH508">
        <v>53236</v>
      </c>
      <c r="AI508">
        <v>1297</v>
      </c>
      <c r="AJ508">
        <v>690</v>
      </c>
      <c r="AK508">
        <v>571</v>
      </c>
      <c r="AL508">
        <v>754</v>
      </c>
      <c r="AM508">
        <v>72</v>
      </c>
      <c r="AN508">
        <v>4186</v>
      </c>
      <c r="AO508">
        <v>733</v>
      </c>
      <c r="AP508">
        <v>1150</v>
      </c>
      <c r="AQ508">
        <v>50</v>
      </c>
      <c r="AR508">
        <v>292</v>
      </c>
      <c r="AS508">
        <v>1517</v>
      </c>
      <c r="AT508">
        <v>170</v>
      </c>
      <c r="AU508">
        <v>13</v>
      </c>
      <c r="AV508">
        <v>5.4</v>
      </c>
      <c r="AW508">
        <v>53236</v>
      </c>
      <c r="AX508">
        <v>24.7</v>
      </c>
      <c r="AY508">
        <v>11</v>
      </c>
      <c r="AZ508">
        <v>9.1</v>
      </c>
      <c r="BA508">
        <v>12</v>
      </c>
      <c r="BB508">
        <v>2.5</v>
      </c>
      <c r="BC508">
        <v>66.5</v>
      </c>
      <c r="BD508">
        <v>12</v>
      </c>
      <c r="BE508">
        <v>39.9</v>
      </c>
      <c r="BF508">
        <v>1.7</v>
      </c>
      <c r="BG508">
        <v>10.3</v>
      </c>
      <c r="BH508">
        <v>53.3</v>
      </c>
      <c r="BI508">
        <v>2.7</v>
      </c>
    </row>
    <row r="509" spans="1:61" x14ac:dyDescent="0.2">
      <c r="A509">
        <v>5745</v>
      </c>
      <c r="B509">
        <v>6075020900</v>
      </c>
      <c r="C509">
        <v>0.1207264</v>
      </c>
      <c r="D509">
        <v>1.6506000000000001</v>
      </c>
      <c r="E509">
        <v>1.6113999999999999</v>
      </c>
      <c r="F509">
        <v>1.3893</v>
      </c>
      <c r="G509">
        <v>4.1365999999999996</v>
      </c>
      <c r="H509">
        <v>8.7880000000000003</v>
      </c>
      <c r="I509">
        <v>10.5</v>
      </c>
      <c r="J509">
        <v>9.4</v>
      </c>
      <c r="K509">
        <v>11.7</v>
      </c>
      <c r="L509">
        <v>4372</v>
      </c>
      <c r="M509">
        <v>37.751818659999998</v>
      </c>
      <c r="N509">
        <v>-122.4184125</v>
      </c>
      <c r="O509">
        <v>23.682843876747398</v>
      </c>
      <c r="P509">
        <v>2.9592332999999998E-2</v>
      </c>
      <c r="Q509">
        <v>8.6979437700000002</v>
      </c>
      <c r="R509">
        <v>48.53</v>
      </c>
      <c r="S509" s="1">
        <v>171.20084073298801</v>
      </c>
      <c r="T509">
        <v>0</v>
      </c>
      <c r="U509">
        <v>209.8700201</v>
      </c>
      <c r="V509">
        <v>737.37</v>
      </c>
      <c r="W509">
        <v>0</v>
      </c>
      <c r="X509">
        <v>9.75</v>
      </c>
      <c r="Y509">
        <v>0.69499999999999995</v>
      </c>
      <c r="Z509">
        <v>0</v>
      </c>
      <c r="AA509">
        <v>0</v>
      </c>
      <c r="AB509">
        <v>31.232079630684701</v>
      </c>
      <c r="AC509">
        <v>4927</v>
      </c>
      <c r="AD509">
        <v>1963</v>
      </c>
      <c r="AE509">
        <v>1894</v>
      </c>
      <c r="AF509">
        <v>850</v>
      </c>
      <c r="AG509">
        <v>177</v>
      </c>
      <c r="AH509">
        <v>40728</v>
      </c>
      <c r="AI509">
        <v>663</v>
      </c>
      <c r="AJ509">
        <v>455</v>
      </c>
      <c r="AK509">
        <v>595</v>
      </c>
      <c r="AL509">
        <v>640</v>
      </c>
      <c r="AM509">
        <v>160</v>
      </c>
      <c r="AN509">
        <v>3262</v>
      </c>
      <c r="AO509">
        <v>987</v>
      </c>
      <c r="AP509">
        <v>639</v>
      </c>
      <c r="AQ509">
        <v>16</v>
      </c>
      <c r="AR509">
        <v>360</v>
      </c>
      <c r="AS509">
        <v>826</v>
      </c>
      <c r="AT509">
        <v>85</v>
      </c>
      <c r="AU509">
        <v>17.3</v>
      </c>
      <c r="AV509">
        <v>5.3</v>
      </c>
      <c r="AW509">
        <v>40728</v>
      </c>
      <c r="AX509">
        <v>16.8</v>
      </c>
      <c r="AY509">
        <v>9.1999999999999993</v>
      </c>
      <c r="AZ509">
        <v>12.1</v>
      </c>
      <c r="BA509">
        <v>13</v>
      </c>
      <c r="BB509">
        <v>8.4</v>
      </c>
      <c r="BC509">
        <v>66.2</v>
      </c>
      <c r="BD509">
        <v>20.399999999999999</v>
      </c>
      <c r="BE509">
        <v>32.6</v>
      </c>
      <c r="BF509">
        <v>0.8</v>
      </c>
      <c r="BG509">
        <v>19</v>
      </c>
      <c r="BH509">
        <v>43.6</v>
      </c>
      <c r="BI509">
        <v>1.7</v>
      </c>
    </row>
    <row r="510" spans="1:61" x14ac:dyDescent="0.2">
      <c r="A510">
        <v>7854</v>
      </c>
      <c r="B510">
        <v>6075021000</v>
      </c>
      <c r="C510">
        <v>0.12085650000000001</v>
      </c>
      <c r="D510">
        <v>0.36919999999999997</v>
      </c>
      <c r="E510">
        <v>1.0867</v>
      </c>
      <c r="F510">
        <v>0.43819999999999998</v>
      </c>
      <c r="G510">
        <v>3.6065999999999998</v>
      </c>
      <c r="H510">
        <v>5.5007000000000001</v>
      </c>
      <c r="I510">
        <v>6.7</v>
      </c>
      <c r="J510">
        <v>6</v>
      </c>
      <c r="K510">
        <v>7.4</v>
      </c>
      <c r="L510">
        <v>4196</v>
      </c>
      <c r="M510">
        <v>37.751578899999998</v>
      </c>
      <c r="N510">
        <v>-122.422849</v>
      </c>
      <c r="O510">
        <v>9.4119000853084493</v>
      </c>
      <c r="P510">
        <v>2.9592332999999998E-2</v>
      </c>
      <c r="Q510">
        <v>8.6979437700000002</v>
      </c>
      <c r="R510">
        <v>48.53</v>
      </c>
      <c r="S510" s="1">
        <v>171.20084073298801</v>
      </c>
      <c r="T510">
        <v>0</v>
      </c>
      <c r="U510">
        <v>208.95858480000001</v>
      </c>
      <c r="V510">
        <v>405.45</v>
      </c>
      <c r="W510">
        <v>0</v>
      </c>
      <c r="X510">
        <v>6</v>
      </c>
      <c r="Y510">
        <v>0.67</v>
      </c>
      <c r="Z510">
        <v>0</v>
      </c>
      <c r="AA510">
        <v>0</v>
      </c>
      <c r="AB510">
        <v>27.454952372147201</v>
      </c>
      <c r="AC510">
        <v>4618</v>
      </c>
      <c r="AD510">
        <v>2254</v>
      </c>
      <c r="AE510">
        <v>2165</v>
      </c>
      <c r="AF510">
        <v>359</v>
      </c>
      <c r="AG510">
        <v>93</v>
      </c>
      <c r="AH510">
        <v>72020</v>
      </c>
      <c r="AI510">
        <v>39</v>
      </c>
      <c r="AJ510">
        <v>515</v>
      </c>
      <c r="AK510">
        <v>448</v>
      </c>
      <c r="AL510">
        <v>492</v>
      </c>
      <c r="AM510">
        <v>35</v>
      </c>
      <c r="AN510">
        <v>1916</v>
      </c>
      <c r="AO510">
        <v>65</v>
      </c>
      <c r="AP510">
        <v>616</v>
      </c>
      <c r="AQ510">
        <v>13</v>
      </c>
      <c r="AR510">
        <v>64</v>
      </c>
      <c r="AS510">
        <v>679</v>
      </c>
      <c r="AT510">
        <v>173</v>
      </c>
      <c r="AU510">
        <v>7.8</v>
      </c>
      <c r="AV510">
        <v>2.8</v>
      </c>
      <c r="AW510">
        <v>72020</v>
      </c>
      <c r="AX510">
        <v>1</v>
      </c>
      <c r="AY510">
        <v>11.2</v>
      </c>
      <c r="AZ510">
        <v>9.6999999999999993</v>
      </c>
      <c r="BA510">
        <v>10.7</v>
      </c>
      <c r="BB510">
        <v>1.6</v>
      </c>
      <c r="BC510">
        <v>41.5</v>
      </c>
      <c r="BD510">
        <v>1.5</v>
      </c>
      <c r="BE510">
        <v>27.3</v>
      </c>
      <c r="BF510">
        <v>0.6</v>
      </c>
      <c r="BG510">
        <v>3</v>
      </c>
      <c r="BH510">
        <v>31.4</v>
      </c>
      <c r="BI510">
        <v>3.7</v>
      </c>
    </row>
    <row r="511" spans="1:61" x14ac:dyDescent="0.2">
      <c r="A511">
        <v>5746</v>
      </c>
      <c r="B511">
        <v>6075021100</v>
      </c>
      <c r="C511">
        <v>0.1637961</v>
      </c>
      <c r="D511">
        <v>0.498</v>
      </c>
      <c r="E511">
        <v>1.1674</v>
      </c>
      <c r="F511">
        <v>0.41870000000000002</v>
      </c>
      <c r="G511">
        <v>2.0615000000000001</v>
      </c>
      <c r="H511">
        <v>4.1456</v>
      </c>
      <c r="I511">
        <v>6.8</v>
      </c>
      <c r="J511">
        <v>6</v>
      </c>
      <c r="K511">
        <v>7.9</v>
      </c>
      <c r="L511">
        <v>3853</v>
      </c>
      <c r="M511">
        <v>37.753970019999997</v>
      </c>
      <c r="N511">
        <v>-122.4298144</v>
      </c>
      <c r="O511">
        <v>5.2568237410560501</v>
      </c>
      <c r="P511">
        <v>2.9592332999999998E-2</v>
      </c>
      <c r="Q511">
        <v>8.6979437700000002</v>
      </c>
      <c r="R511">
        <v>49.186018840000003</v>
      </c>
      <c r="S511" s="1">
        <v>171.20084073298801</v>
      </c>
      <c r="T511">
        <v>0</v>
      </c>
      <c r="U511">
        <v>206.68751560000001</v>
      </c>
      <c r="V511">
        <v>321.42</v>
      </c>
      <c r="W511">
        <v>0</v>
      </c>
      <c r="X511">
        <v>0</v>
      </c>
      <c r="Y511">
        <v>0.22500000000000001</v>
      </c>
      <c r="Z511">
        <v>0</v>
      </c>
      <c r="AA511">
        <v>0</v>
      </c>
      <c r="AB511">
        <v>23.025227099154399</v>
      </c>
      <c r="AC511">
        <v>4180</v>
      </c>
      <c r="AD511">
        <v>2113</v>
      </c>
      <c r="AE511">
        <v>1919</v>
      </c>
      <c r="AF511">
        <v>162</v>
      </c>
      <c r="AG511">
        <v>171</v>
      </c>
      <c r="AH511">
        <v>98290</v>
      </c>
      <c r="AI511">
        <v>106</v>
      </c>
      <c r="AJ511">
        <v>569</v>
      </c>
      <c r="AK511">
        <v>607</v>
      </c>
      <c r="AL511">
        <v>355</v>
      </c>
      <c r="AM511">
        <v>65</v>
      </c>
      <c r="AN511">
        <v>1181</v>
      </c>
      <c r="AO511">
        <v>119</v>
      </c>
      <c r="AP511">
        <v>121</v>
      </c>
      <c r="AQ511">
        <v>18</v>
      </c>
      <c r="AR511">
        <v>14</v>
      </c>
      <c r="AS511">
        <v>302</v>
      </c>
      <c r="AT511">
        <v>0</v>
      </c>
      <c r="AU511">
        <v>3.9</v>
      </c>
      <c r="AV511">
        <v>6.1</v>
      </c>
      <c r="AW511">
        <v>98290</v>
      </c>
      <c r="AX511">
        <v>3.1</v>
      </c>
      <c r="AY511">
        <v>13.6</v>
      </c>
      <c r="AZ511">
        <v>14.5</v>
      </c>
      <c r="BA511">
        <v>8.5</v>
      </c>
      <c r="BB511">
        <v>3.4</v>
      </c>
      <c r="BC511">
        <v>28.3</v>
      </c>
      <c r="BD511">
        <v>3</v>
      </c>
      <c r="BE511">
        <v>5.7</v>
      </c>
      <c r="BF511">
        <v>0.9</v>
      </c>
      <c r="BG511">
        <v>0.7</v>
      </c>
      <c r="BH511">
        <v>15.7</v>
      </c>
      <c r="BI511">
        <v>0</v>
      </c>
    </row>
    <row r="512" spans="1:61" x14ac:dyDescent="0.2">
      <c r="A512">
        <v>5747</v>
      </c>
      <c r="B512">
        <v>6075021200</v>
      </c>
      <c r="C512">
        <v>0.1335114</v>
      </c>
      <c r="D512">
        <v>0.20419999999999999</v>
      </c>
      <c r="E512">
        <v>1.0239</v>
      </c>
      <c r="F512">
        <v>0.2</v>
      </c>
      <c r="G512">
        <v>1.8726</v>
      </c>
      <c r="H512">
        <v>3.3007</v>
      </c>
      <c r="I512">
        <v>6.7</v>
      </c>
      <c r="J512">
        <v>6.2</v>
      </c>
      <c r="K512">
        <v>7.5</v>
      </c>
      <c r="L512">
        <v>2779</v>
      </c>
      <c r="M512">
        <v>37.753176179999997</v>
      </c>
      <c r="N512">
        <v>-122.43812610000001</v>
      </c>
      <c r="O512">
        <v>4.2736776882060896</v>
      </c>
      <c r="P512">
        <v>2.9592332999999998E-2</v>
      </c>
      <c r="Q512">
        <v>8.6979437700000002</v>
      </c>
      <c r="R512">
        <v>48.530001259999999</v>
      </c>
      <c r="S512" s="1">
        <v>171.20084073298801</v>
      </c>
      <c r="T512">
        <v>0</v>
      </c>
      <c r="U512">
        <v>202.9199515</v>
      </c>
      <c r="V512">
        <v>313.61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18.715493449462901</v>
      </c>
      <c r="AC512">
        <v>3098</v>
      </c>
      <c r="AD512">
        <v>1563</v>
      </c>
      <c r="AE512">
        <v>1421</v>
      </c>
      <c r="AF512">
        <v>144</v>
      </c>
      <c r="AG512">
        <v>63</v>
      </c>
      <c r="AH512">
        <v>92208</v>
      </c>
      <c r="AI512">
        <v>11</v>
      </c>
      <c r="AJ512">
        <v>403</v>
      </c>
      <c r="AK512">
        <v>635</v>
      </c>
      <c r="AL512">
        <v>129</v>
      </c>
      <c r="AM512">
        <v>35</v>
      </c>
      <c r="AN512">
        <v>804</v>
      </c>
      <c r="AO512">
        <v>22</v>
      </c>
      <c r="AP512">
        <v>131</v>
      </c>
      <c r="AQ512">
        <v>0</v>
      </c>
      <c r="AR512">
        <v>23</v>
      </c>
      <c r="AS512">
        <v>80</v>
      </c>
      <c r="AT512">
        <v>20</v>
      </c>
      <c r="AU512">
        <v>4.7</v>
      </c>
      <c r="AV512">
        <v>3.2</v>
      </c>
      <c r="AW512">
        <v>92208</v>
      </c>
      <c r="AX512">
        <v>0.5</v>
      </c>
      <c r="AY512">
        <v>13</v>
      </c>
      <c r="AZ512">
        <v>20.5</v>
      </c>
      <c r="BA512">
        <v>4.2</v>
      </c>
      <c r="BB512">
        <v>2.5</v>
      </c>
      <c r="BC512">
        <v>26</v>
      </c>
      <c r="BD512">
        <v>0.8</v>
      </c>
      <c r="BE512">
        <v>8.4</v>
      </c>
      <c r="BF512">
        <v>0</v>
      </c>
      <c r="BG512">
        <v>1.6</v>
      </c>
      <c r="BH512">
        <v>5.6</v>
      </c>
      <c r="BI512">
        <v>0.6</v>
      </c>
    </row>
    <row r="513" spans="1:61" x14ac:dyDescent="0.2">
      <c r="A513">
        <v>5748</v>
      </c>
      <c r="B513">
        <v>6075021300</v>
      </c>
      <c r="C513">
        <v>0.12060319999999999</v>
      </c>
      <c r="D513">
        <v>8.09E-2</v>
      </c>
      <c r="E513">
        <v>0.84419999999999995</v>
      </c>
      <c r="F513">
        <v>0.2984</v>
      </c>
      <c r="G513">
        <v>1.4626999999999999</v>
      </c>
      <c r="H513">
        <v>2.6861000000000002</v>
      </c>
      <c r="I513">
        <v>6.7</v>
      </c>
      <c r="J513">
        <v>6</v>
      </c>
      <c r="K513">
        <v>7.5</v>
      </c>
      <c r="L513">
        <v>2474</v>
      </c>
      <c r="M513">
        <v>37.749264619999998</v>
      </c>
      <c r="N513">
        <v>-122.4384676</v>
      </c>
      <c r="O513">
        <v>4.6079151123227398</v>
      </c>
      <c r="P513">
        <v>2.9592332999999998E-2</v>
      </c>
      <c r="Q513">
        <v>8.6979437700000002</v>
      </c>
      <c r="R513">
        <v>48.53</v>
      </c>
      <c r="S513" s="1">
        <v>171.20084073298801</v>
      </c>
      <c r="T513">
        <v>0</v>
      </c>
      <c r="U513">
        <v>200.72150540000001</v>
      </c>
      <c r="V513">
        <v>273.82</v>
      </c>
      <c r="W513">
        <v>0</v>
      </c>
      <c r="X513">
        <v>2</v>
      </c>
      <c r="Y513">
        <v>0.01</v>
      </c>
      <c r="Z513">
        <v>0</v>
      </c>
      <c r="AA513">
        <v>0</v>
      </c>
      <c r="AB513">
        <v>19.852568512535601</v>
      </c>
      <c r="AC513">
        <v>2714</v>
      </c>
      <c r="AD513">
        <v>1297</v>
      </c>
      <c r="AE513">
        <v>1227</v>
      </c>
      <c r="AF513">
        <v>59</v>
      </c>
      <c r="AG513">
        <v>38</v>
      </c>
      <c r="AH513">
        <v>101754</v>
      </c>
      <c r="AI513">
        <v>29</v>
      </c>
      <c r="AJ513">
        <v>311</v>
      </c>
      <c r="AK513">
        <v>489</v>
      </c>
      <c r="AL513">
        <v>163</v>
      </c>
      <c r="AM513">
        <v>26</v>
      </c>
      <c r="AN513">
        <v>781</v>
      </c>
      <c r="AO513">
        <v>38</v>
      </c>
      <c r="AP513">
        <v>168</v>
      </c>
      <c r="AQ513">
        <v>0</v>
      </c>
      <c r="AR513">
        <v>19</v>
      </c>
      <c r="AS513">
        <v>97</v>
      </c>
      <c r="AT513">
        <v>0</v>
      </c>
      <c r="AU513">
        <v>2.2000000000000002</v>
      </c>
      <c r="AV513">
        <v>2.2000000000000002</v>
      </c>
      <c r="AW513">
        <v>101754</v>
      </c>
      <c r="AX513">
        <v>1.3</v>
      </c>
      <c r="AY513">
        <v>11.5</v>
      </c>
      <c r="AZ513">
        <v>18</v>
      </c>
      <c r="BA513">
        <v>6</v>
      </c>
      <c r="BB513">
        <v>2.1</v>
      </c>
      <c r="BC513">
        <v>28.8</v>
      </c>
      <c r="BD513">
        <v>1.5</v>
      </c>
      <c r="BE513">
        <v>13</v>
      </c>
      <c r="BF513">
        <v>0</v>
      </c>
      <c r="BG513">
        <v>1.5</v>
      </c>
      <c r="BH513">
        <v>7.9</v>
      </c>
      <c r="BI513">
        <v>0</v>
      </c>
    </row>
    <row r="514" spans="1:61" x14ac:dyDescent="0.2">
      <c r="A514">
        <v>5749</v>
      </c>
      <c r="B514">
        <v>6075021400</v>
      </c>
      <c r="C514">
        <v>0.13641719999999999</v>
      </c>
      <c r="D514">
        <v>0.32919999999999999</v>
      </c>
      <c r="E514">
        <v>0.94589999999999996</v>
      </c>
      <c r="F514">
        <v>0.34689999999999999</v>
      </c>
      <c r="G514">
        <v>1.3786</v>
      </c>
      <c r="H514">
        <v>3.0007000000000001</v>
      </c>
      <c r="I514">
        <v>6.3</v>
      </c>
      <c r="J514">
        <v>5.7</v>
      </c>
      <c r="K514">
        <v>7.1</v>
      </c>
      <c r="L514">
        <v>3264</v>
      </c>
      <c r="M514">
        <v>37.749575749999998</v>
      </c>
      <c r="N514">
        <v>-122.42940489999999</v>
      </c>
      <c r="O514">
        <v>3.66915936799648</v>
      </c>
      <c r="P514">
        <v>2.9592332999999998E-2</v>
      </c>
      <c r="Q514">
        <v>8.6979437700000002</v>
      </c>
      <c r="R514">
        <v>48.53</v>
      </c>
      <c r="S514" s="1">
        <v>171.20084073298801</v>
      </c>
      <c r="T514">
        <v>0</v>
      </c>
      <c r="U514">
        <v>204.90238930000001</v>
      </c>
      <c r="V514">
        <v>328.05</v>
      </c>
      <c r="W514">
        <v>0</v>
      </c>
      <c r="X514">
        <v>2</v>
      </c>
      <c r="Y514">
        <v>0.29499999999999998</v>
      </c>
      <c r="Z514">
        <v>0</v>
      </c>
      <c r="AA514">
        <v>0</v>
      </c>
      <c r="AB514">
        <v>24.295649044167899</v>
      </c>
      <c r="AC514">
        <v>3736</v>
      </c>
      <c r="AD514">
        <v>1823</v>
      </c>
      <c r="AE514">
        <v>1666</v>
      </c>
      <c r="AF514">
        <v>111</v>
      </c>
      <c r="AG514">
        <v>107</v>
      </c>
      <c r="AH514">
        <v>92802</v>
      </c>
      <c r="AI514">
        <v>121</v>
      </c>
      <c r="AJ514">
        <v>451</v>
      </c>
      <c r="AK514">
        <v>549</v>
      </c>
      <c r="AL514">
        <v>288</v>
      </c>
      <c r="AM514">
        <v>43</v>
      </c>
      <c r="AN514">
        <v>1153</v>
      </c>
      <c r="AO514">
        <v>61</v>
      </c>
      <c r="AP514">
        <v>81</v>
      </c>
      <c r="AQ514">
        <v>0</v>
      </c>
      <c r="AR514">
        <v>16</v>
      </c>
      <c r="AS514">
        <v>243</v>
      </c>
      <c r="AT514">
        <v>0</v>
      </c>
      <c r="AU514">
        <v>3</v>
      </c>
      <c r="AV514">
        <v>4.2</v>
      </c>
      <c r="AW514">
        <v>92802</v>
      </c>
      <c r="AX514">
        <v>4</v>
      </c>
      <c r="AY514">
        <v>12.1</v>
      </c>
      <c r="AZ514">
        <v>14.7</v>
      </c>
      <c r="BA514">
        <v>7.7</v>
      </c>
      <c r="BB514">
        <v>2.6</v>
      </c>
      <c r="BC514">
        <v>30.9</v>
      </c>
      <c r="BD514">
        <v>1.8</v>
      </c>
      <c r="BE514">
        <v>4.4000000000000004</v>
      </c>
      <c r="BF514">
        <v>0</v>
      </c>
      <c r="BG514">
        <v>1</v>
      </c>
      <c r="BH514">
        <v>14.6</v>
      </c>
      <c r="BI514">
        <v>0</v>
      </c>
    </row>
    <row r="515" spans="1:61" x14ac:dyDescent="0.2">
      <c r="A515">
        <v>5750</v>
      </c>
      <c r="B515">
        <v>6075021500</v>
      </c>
      <c r="C515">
        <v>0.1912278</v>
      </c>
      <c r="D515">
        <v>0.38719999999999999</v>
      </c>
      <c r="E515">
        <v>0.42549999999999999</v>
      </c>
      <c r="F515">
        <v>0.2021</v>
      </c>
      <c r="G515">
        <v>2.4622000000000002</v>
      </c>
      <c r="H515">
        <v>3.4771000000000001</v>
      </c>
      <c r="I515">
        <v>6.6</v>
      </c>
      <c r="J515">
        <v>6</v>
      </c>
      <c r="K515">
        <v>7.2</v>
      </c>
      <c r="L515">
        <v>5096</v>
      </c>
      <c r="M515">
        <v>37.745051240000002</v>
      </c>
      <c r="N515">
        <v>-122.426705</v>
      </c>
      <c r="O515">
        <v>5.1252585646474804</v>
      </c>
      <c r="P515">
        <v>2.9592332999999998E-2</v>
      </c>
      <c r="Q515">
        <v>8.6979437700000002</v>
      </c>
      <c r="R515">
        <v>48.53</v>
      </c>
      <c r="S515" s="1">
        <v>171.20084073298801</v>
      </c>
      <c r="T515">
        <v>0</v>
      </c>
      <c r="U515">
        <v>203.0652825</v>
      </c>
      <c r="V515">
        <v>421.04</v>
      </c>
      <c r="W515">
        <v>0</v>
      </c>
      <c r="X515">
        <v>6</v>
      </c>
      <c r="Y515">
        <v>0.625</v>
      </c>
      <c r="Z515">
        <v>0</v>
      </c>
      <c r="AA515">
        <v>0</v>
      </c>
      <c r="AB515">
        <v>27.4698524035087</v>
      </c>
      <c r="AC515">
        <v>4920</v>
      </c>
      <c r="AD515">
        <v>2697</v>
      </c>
      <c r="AE515">
        <v>2580</v>
      </c>
      <c r="AF515">
        <v>322</v>
      </c>
      <c r="AG515">
        <v>163</v>
      </c>
      <c r="AH515">
        <v>84860</v>
      </c>
      <c r="AI515">
        <v>21</v>
      </c>
      <c r="AJ515">
        <v>355</v>
      </c>
      <c r="AK515">
        <v>728</v>
      </c>
      <c r="AL515">
        <v>276</v>
      </c>
      <c r="AM515">
        <v>59</v>
      </c>
      <c r="AN515">
        <v>1233</v>
      </c>
      <c r="AO515">
        <v>40</v>
      </c>
      <c r="AP515">
        <v>224</v>
      </c>
      <c r="AQ515">
        <v>0</v>
      </c>
      <c r="AR515">
        <v>46</v>
      </c>
      <c r="AS515">
        <v>563</v>
      </c>
      <c r="AT515">
        <v>81</v>
      </c>
      <c r="AU515">
        <v>6.5</v>
      </c>
      <c r="AV515">
        <v>4.5999999999999996</v>
      </c>
      <c r="AW515">
        <v>84860</v>
      </c>
      <c r="AX515">
        <v>0.5</v>
      </c>
      <c r="AY515">
        <v>7.2</v>
      </c>
      <c r="AZ515">
        <v>14.8</v>
      </c>
      <c r="BA515">
        <v>5.6</v>
      </c>
      <c r="BB515">
        <v>2.2999999999999998</v>
      </c>
      <c r="BC515">
        <v>25.1</v>
      </c>
      <c r="BD515">
        <v>0.9</v>
      </c>
      <c r="BE515">
        <v>8.3000000000000007</v>
      </c>
      <c r="BF515">
        <v>0</v>
      </c>
      <c r="BG515">
        <v>1.8</v>
      </c>
      <c r="BH515">
        <v>21.8</v>
      </c>
      <c r="BI515">
        <v>1.6</v>
      </c>
    </row>
    <row r="516" spans="1:61" x14ac:dyDescent="0.2">
      <c r="A516">
        <v>5751</v>
      </c>
      <c r="B516">
        <v>6075021600</v>
      </c>
      <c r="C516">
        <v>0.2308566</v>
      </c>
      <c r="D516">
        <v>0.7319</v>
      </c>
      <c r="E516">
        <v>1.4952000000000001</v>
      </c>
      <c r="F516">
        <v>0.35770000000000002</v>
      </c>
      <c r="G516">
        <v>1.6707000000000001</v>
      </c>
      <c r="H516">
        <v>4.2554999999999996</v>
      </c>
      <c r="I516">
        <v>8</v>
      </c>
      <c r="J516">
        <v>7.1</v>
      </c>
      <c r="K516">
        <v>8.9</v>
      </c>
      <c r="L516">
        <v>3836</v>
      </c>
      <c r="M516">
        <v>37.745496359999997</v>
      </c>
      <c r="N516">
        <v>-122.4381418</v>
      </c>
      <c r="O516">
        <v>6.5659923040064196</v>
      </c>
      <c r="P516">
        <v>2.9592332999999998E-2</v>
      </c>
      <c r="Q516">
        <v>8.6979437700000002</v>
      </c>
      <c r="R516">
        <v>48.53</v>
      </c>
      <c r="S516" s="1">
        <v>171.20084073298801</v>
      </c>
      <c r="T516">
        <v>0</v>
      </c>
      <c r="U516">
        <v>197.9997908</v>
      </c>
      <c r="V516">
        <v>271.66000000000003</v>
      </c>
      <c r="W516">
        <v>0</v>
      </c>
      <c r="X516">
        <v>2</v>
      </c>
      <c r="Y516">
        <v>0.1</v>
      </c>
      <c r="Z516">
        <v>0</v>
      </c>
      <c r="AA516">
        <v>0</v>
      </c>
      <c r="AB516">
        <v>22.1131168393593</v>
      </c>
      <c r="AC516">
        <v>4551</v>
      </c>
      <c r="AD516">
        <v>2235</v>
      </c>
      <c r="AE516">
        <v>2171</v>
      </c>
      <c r="AF516">
        <v>312</v>
      </c>
      <c r="AG516">
        <v>178</v>
      </c>
      <c r="AH516">
        <v>82300</v>
      </c>
      <c r="AI516">
        <v>197</v>
      </c>
      <c r="AJ516">
        <v>693</v>
      </c>
      <c r="AK516">
        <v>512</v>
      </c>
      <c r="AL516">
        <v>384</v>
      </c>
      <c r="AM516">
        <v>167</v>
      </c>
      <c r="AN516">
        <v>2007</v>
      </c>
      <c r="AO516">
        <v>13</v>
      </c>
      <c r="AP516">
        <v>593</v>
      </c>
      <c r="AQ516">
        <v>0</v>
      </c>
      <c r="AR516">
        <v>11</v>
      </c>
      <c r="AS516">
        <v>240</v>
      </c>
      <c r="AT516">
        <v>0</v>
      </c>
      <c r="AU516">
        <v>6.9</v>
      </c>
      <c r="AV516">
        <v>5.7</v>
      </c>
      <c r="AW516">
        <v>82300</v>
      </c>
      <c r="AX516">
        <v>5.5</v>
      </c>
      <c r="AY516">
        <v>15.2</v>
      </c>
      <c r="AZ516">
        <v>11.3</v>
      </c>
      <c r="BA516">
        <v>8.4</v>
      </c>
      <c r="BB516">
        <v>7.7</v>
      </c>
      <c r="BC516">
        <v>44.1</v>
      </c>
      <c r="BD516">
        <v>0.3</v>
      </c>
      <c r="BE516">
        <v>26.5</v>
      </c>
      <c r="BF516">
        <v>0</v>
      </c>
      <c r="BG516">
        <v>0.5</v>
      </c>
      <c r="BH516">
        <v>11.1</v>
      </c>
      <c r="BI516">
        <v>0</v>
      </c>
    </row>
    <row r="517" spans="1:61" x14ac:dyDescent="0.2">
      <c r="A517">
        <v>5752</v>
      </c>
      <c r="B517">
        <v>6075021700</v>
      </c>
      <c r="C517">
        <v>0.47475719999999999</v>
      </c>
      <c r="D517">
        <v>0.95620000000000005</v>
      </c>
      <c r="E517">
        <v>1.5321</v>
      </c>
      <c r="F517">
        <v>0.63360000000000005</v>
      </c>
      <c r="G517">
        <v>1.3875</v>
      </c>
      <c r="H517">
        <v>4.5094000000000003</v>
      </c>
      <c r="I517">
        <v>9</v>
      </c>
      <c r="J517">
        <v>8.1</v>
      </c>
      <c r="K517">
        <v>10</v>
      </c>
      <c r="L517">
        <v>3948</v>
      </c>
      <c r="M517">
        <v>37.740278000000004</v>
      </c>
      <c r="N517">
        <v>-122.4392708</v>
      </c>
      <c r="O517">
        <v>6.2540544131240701</v>
      </c>
      <c r="P517">
        <v>2.9592332999999998E-2</v>
      </c>
      <c r="Q517">
        <v>8.6979437700000002</v>
      </c>
      <c r="R517">
        <v>48.53</v>
      </c>
      <c r="S517" s="1">
        <v>171.20084073298801</v>
      </c>
      <c r="T517">
        <v>0</v>
      </c>
      <c r="U517">
        <v>194.9746446</v>
      </c>
      <c r="V517">
        <v>301.95</v>
      </c>
      <c r="W517">
        <v>0</v>
      </c>
      <c r="X517">
        <v>0</v>
      </c>
      <c r="Y517">
        <v>7.4999999999999997E-2</v>
      </c>
      <c r="Z517">
        <v>0</v>
      </c>
      <c r="AA517">
        <v>0</v>
      </c>
      <c r="AB517">
        <v>20.568612617508599</v>
      </c>
      <c r="AC517">
        <v>4094</v>
      </c>
      <c r="AD517">
        <v>1927</v>
      </c>
      <c r="AE517">
        <v>1839</v>
      </c>
      <c r="AF517">
        <v>478</v>
      </c>
      <c r="AG517">
        <v>152</v>
      </c>
      <c r="AH517">
        <v>64366</v>
      </c>
      <c r="AI517">
        <v>118</v>
      </c>
      <c r="AJ517">
        <v>702</v>
      </c>
      <c r="AK517">
        <v>762</v>
      </c>
      <c r="AL517">
        <v>324</v>
      </c>
      <c r="AM517">
        <v>95</v>
      </c>
      <c r="AN517">
        <v>1853</v>
      </c>
      <c r="AO517">
        <v>129</v>
      </c>
      <c r="AP517">
        <v>303</v>
      </c>
      <c r="AQ517">
        <v>0</v>
      </c>
      <c r="AR517">
        <v>0</v>
      </c>
      <c r="AS517">
        <v>170</v>
      </c>
      <c r="AT517">
        <v>0</v>
      </c>
      <c r="AU517">
        <v>11.7</v>
      </c>
      <c r="AV517">
        <v>6.2</v>
      </c>
      <c r="AW517">
        <v>64366</v>
      </c>
      <c r="AX517">
        <v>3.7</v>
      </c>
      <c r="AY517">
        <v>17.100000000000001</v>
      </c>
      <c r="AZ517">
        <v>18.600000000000001</v>
      </c>
      <c r="BA517">
        <v>7.9</v>
      </c>
      <c r="BB517">
        <v>5.2</v>
      </c>
      <c r="BC517">
        <v>45.3</v>
      </c>
      <c r="BD517">
        <v>3.3</v>
      </c>
      <c r="BE517">
        <v>15.7</v>
      </c>
      <c r="BF517">
        <v>0</v>
      </c>
      <c r="BG517">
        <v>0</v>
      </c>
      <c r="BH517">
        <v>9.1999999999999993</v>
      </c>
      <c r="BI517">
        <v>0</v>
      </c>
    </row>
    <row r="518" spans="1:61" x14ac:dyDescent="0.2">
      <c r="A518">
        <v>5753</v>
      </c>
      <c r="B518">
        <v>6075021800</v>
      </c>
      <c r="C518">
        <v>0.19341820000000001</v>
      </c>
      <c r="D518">
        <v>0.31490000000000001</v>
      </c>
      <c r="E518">
        <v>1.1922999999999999</v>
      </c>
      <c r="F518">
        <v>0.20039999999999999</v>
      </c>
      <c r="G518">
        <v>1.9669000000000001</v>
      </c>
      <c r="H518">
        <v>3.6745000000000001</v>
      </c>
      <c r="I518">
        <v>7.4</v>
      </c>
      <c r="J518">
        <v>6.5</v>
      </c>
      <c r="K518">
        <v>8.4</v>
      </c>
      <c r="L518">
        <v>3840</v>
      </c>
      <c r="M518">
        <v>37.737952100000001</v>
      </c>
      <c r="N518">
        <v>-122.42909849999999</v>
      </c>
      <c r="O518">
        <v>4.2554896901792301</v>
      </c>
      <c r="P518">
        <v>2.9592332999999998E-2</v>
      </c>
      <c r="Q518">
        <v>8.6979437700000002</v>
      </c>
      <c r="R518">
        <v>48.53</v>
      </c>
      <c r="S518" s="1">
        <v>171.20084073298801</v>
      </c>
      <c r="T518">
        <v>0</v>
      </c>
      <c r="U518">
        <v>197.7176169</v>
      </c>
      <c r="V518">
        <v>567.59</v>
      </c>
      <c r="W518">
        <v>0</v>
      </c>
      <c r="X518">
        <v>2</v>
      </c>
      <c r="Y518">
        <v>0.22500000000000001</v>
      </c>
      <c r="Z518">
        <v>0</v>
      </c>
      <c r="AA518">
        <v>0</v>
      </c>
      <c r="AB518">
        <v>26.124662890181</v>
      </c>
      <c r="AC518">
        <v>4112</v>
      </c>
      <c r="AD518">
        <v>1912</v>
      </c>
      <c r="AE518">
        <v>1867</v>
      </c>
      <c r="AF518">
        <v>131</v>
      </c>
      <c r="AG518">
        <v>105</v>
      </c>
      <c r="AH518">
        <v>79679</v>
      </c>
      <c r="AI518">
        <v>106</v>
      </c>
      <c r="AJ518">
        <v>703</v>
      </c>
      <c r="AK518">
        <v>698</v>
      </c>
      <c r="AL518">
        <v>162</v>
      </c>
      <c r="AM518">
        <v>85</v>
      </c>
      <c r="AN518">
        <v>1124</v>
      </c>
      <c r="AO518">
        <v>23</v>
      </c>
      <c r="AP518">
        <v>43</v>
      </c>
      <c r="AQ518">
        <v>0</v>
      </c>
      <c r="AR518">
        <v>27</v>
      </c>
      <c r="AS518">
        <v>210</v>
      </c>
      <c r="AT518">
        <v>35</v>
      </c>
      <c r="AU518">
        <v>3.2</v>
      </c>
      <c r="AV518">
        <v>4.2</v>
      </c>
      <c r="AW518">
        <v>79679</v>
      </c>
      <c r="AX518">
        <v>3.2</v>
      </c>
      <c r="AY518">
        <v>17.100000000000001</v>
      </c>
      <c r="AZ518">
        <v>17</v>
      </c>
      <c r="BA518">
        <v>3.9</v>
      </c>
      <c r="BB518">
        <v>4.5999999999999996</v>
      </c>
      <c r="BC518">
        <v>27.3</v>
      </c>
      <c r="BD518">
        <v>0.6</v>
      </c>
      <c r="BE518">
        <v>2.2000000000000002</v>
      </c>
      <c r="BF518">
        <v>0</v>
      </c>
      <c r="BG518">
        <v>1.4</v>
      </c>
      <c r="BH518">
        <v>11.2</v>
      </c>
      <c r="BI518">
        <v>0.9</v>
      </c>
    </row>
    <row r="519" spans="1:61" x14ac:dyDescent="0.2">
      <c r="A519">
        <v>5754</v>
      </c>
      <c r="B519">
        <v>6075022600</v>
      </c>
      <c r="C519">
        <v>0.52425699999999997</v>
      </c>
      <c r="D519">
        <v>0.13059999999999999</v>
      </c>
      <c r="E519">
        <v>0.21210000000000001</v>
      </c>
      <c r="F519">
        <v>0.41039999999999999</v>
      </c>
      <c r="G519">
        <v>2.3492000000000002</v>
      </c>
      <c r="H519">
        <v>3.1023000000000001</v>
      </c>
      <c r="I519">
        <v>5.5</v>
      </c>
      <c r="J519">
        <v>5</v>
      </c>
      <c r="K519">
        <v>6.2</v>
      </c>
      <c r="L519">
        <v>1534</v>
      </c>
      <c r="M519">
        <v>37.759971899999996</v>
      </c>
      <c r="N519">
        <v>-122.3856622</v>
      </c>
      <c r="O519">
        <v>14.625681309960999</v>
      </c>
      <c r="P519">
        <v>2.9592332999999998E-2</v>
      </c>
      <c r="Q519">
        <v>8.6979437700000002</v>
      </c>
      <c r="R519">
        <v>104.39043409999999</v>
      </c>
      <c r="S519" s="1">
        <v>316.21345327184503</v>
      </c>
      <c r="T519">
        <v>0</v>
      </c>
      <c r="U519">
        <v>285.39826900000003</v>
      </c>
      <c r="V519">
        <v>985.45</v>
      </c>
      <c r="W519">
        <v>23.9</v>
      </c>
      <c r="X519">
        <v>93.5</v>
      </c>
      <c r="Y519">
        <v>4.22</v>
      </c>
      <c r="Z519">
        <v>17</v>
      </c>
      <c r="AA519">
        <v>3</v>
      </c>
      <c r="AB519">
        <v>55.9225353353483</v>
      </c>
      <c r="AC519">
        <v>2082</v>
      </c>
      <c r="AD519">
        <v>1006</v>
      </c>
      <c r="AE519">
        <v>949</v>
      </c>
      <c r="AF519">
        <v>67</v>
      </c>
      <c r="AG519">
        <v>52</v>
      </c>
      <c r="AH519">
        <v>99873</v>
      </c>
      <c r="AI519">
        <v>9</v>
      </c>
      <c r="AJ519">
        <v>99</v>
      </c>
      <c r="AK519">
        <v>231</v>
      </c>
      <c r="AL519">
        <v>78</v>
      </c>
      <c r="AM519">
        <v>22</v>
      </c>
      <c r="AN519">
        <v>845</v>
      </c>
      <c r="AO519">
        <v>24</v>
      </c>
      <c r="AP519">
        <v>736</v>
      </c>
      <c r="AQ519">
        <v>0</v>
      </c>
      <c r="AR519">
        <v>69</v>
      </c>
      <c r="AS519">
        <v>113</v>
      </c>
      <c r="AT519">
        <v>0</v>
      </c>
      <c r="AU519">
        <v>3.2</v>
      </c>
      <c r="AV519">
        <v>3.2</v>
      </c>
      <c r="AW519">
        <v>99873</v>
      </c>
      <c r="AX519">
        <v>0.5</v>
      </c>
      <c r="AY519">
        <v>4.8</v>
      </c>
      <c r="AZ519">
        <v>11.1</v>
      </c>
      <c r="BA519">
        <v>3.7</v>
      </c>
      <c r="BB519">
        <v>2.2999999999999998</v>
      </c>
      <c r="BC519">
        <v>40.6</v>
      </c>
      <c r="BD519">
        <v>1.2</v>
      </c>
      <c r="BE519">
        <v>73.2</v>
      </c>
      <c r="BF519">
        <v>0</v>
      </c>
      <c r="BG519">
        <v>7.3</v>
      </c>
      <c r="BH519">
        <v>11.9</v>
      </c>
      <c r="BI519">
        <v>0</v>
      </c>
    </row>
    <row r="520" spans="1:61" x14ac:dyDescent="0.2">
      <c r="A520">
        <v>5755</v>
      </c>
      <c r="B520">
        <v>6075022702</v>
      </c>
      <c r="C520">
        <v>0.1095912</v>
      </c>
      <c r="D520">
        <v>0.17430000000000001</v>
      </c>
      <c r="E520">
        <v>0.4143</v>
      </c>
      <c r="F520">
        <v>0.34489999999999998</v>
      </c>
      <c r="G520">
        <v>2.4569000000000001</v>
      </c>
      <c r="H520">
        <v>3.3904000000000001</v>
      </c>
      <c r="I520">
        <v>6.6</v>
      </c>
      <c r="J520">
        <v>5.8</v>
      </c>
      <c r="K520">
        <v>7.6</v>
      </c>
      <c r="L520">
        <v>2060</v>
      </c>
      <c r="M520">
        <v>37.762543659999999</v>
      </c>
      <c r="N520">
        <v>-122.3956056</v>
      </c>
      <c r="O520">
        <v>17.4008992205951</v>
      </c>
      <c r="P520">
        <v>2.9592332999999998E-2</v>
      </c>
      <c r="Q520">
        <v>8.6979437700000002</v>
      </c>
      <c r="R520">
        <v>106.3</v>
      </c>
      <c r="S520" s="1">
        <v>171.20084073298801</v>
      </c>
      <c r="T520">
        <v>0</v>
      </c>
      <c r="U520">
        <v>234.22456890000001</v>
      </c>
      <c r="V520">
        <v>1370.53</v>
      </c>
      <c r="W520">
        <v>22.5</v>
      </c>
      <c r="X520">
        <v>17.5</v>
      </c>
      <c r="Y520">
        <v>4.57</v>
      </c>
      <c r="Z520">
        <v>16</v>
      </c>
      <c r="AA520">
        <v>0</v>
      </c>
      <c r="AB520">
        <v>48.762215372762199</v>
      </c>
      <c r="AC520">
        <v>2239</v>
      </c>
      <c r="AD520">
        <v>1088</v>
      </c>
      <c r="AE520">
        <v>1003</v>
      </c>
      <c r="AF520">
        <v>83</v>
      </c>
      <c r="AG520">
        <v>44</v>
      </c>
      <c r="AH520">
        <v>94819</v>
      </c>
      <c r="AI520">
        <v>33</v>
      </c>
      <c r="AJ520">
        <v>175</v>
      </c>
      <c r="AK520">
        <v>294</v>
      </c>
      <c r="AL520">
        <v>63</v>
      </c>
      <c r="AM520">
        <v>30</v>
      </c>
      <c r="AN520">
        <v>694</v>
      </c>
      <c r="AO520">
        <v>36</v>
      </c>
      <c r="AP520">
        <v>86</v>
      </c>
      <c r="AQ520">
        <v>0</v>
      </c>
      <c r="AR520">
        <v>47</v>
      </c>
      <c r="AS520">
        <v>84</v>
      </c>
      <c r="AT520">
        <v>44</v>
      </c>
      <c r="AU520">
        <v>3.8</v>
      </c>
      <c r="AV520">
        <v>2.6</v>
      </c>
      <c r="AW520">
        <v>94819</v>
      </c>
      <c r="AX520">
        <v>1.8</v>
      </c>
      <c r="AY520">
        <v>7.8</v>
      </c>
      <c r="AZ520">
        <v>13.1</v>
      </c>
      <c r="BA520">
        <v>2.9</v>
      </c>
      <c r="BB520">
        <v>3</v>
      </c>
      <c r="BC520">
        <v>31</v>
      </c>
      <c r="BD520">
        <v>1.7</v>
      </c>
      <c r="BE520">
        <v>7.9</v>
      </c>
      <c r="BF520">
        <v>0</v>
      </c>
      <c r="BG520">
        <v>4.7</v>
      </c>
      <c r="BH520">
        <v>8.4</v>
      </c>
      <c r="BI520">
        <v>2</v>
      </c>
    </row>
    <row r="521" spans="1:61" x14ac:dyDescent="0.2">
      <c r="A521">
        <v>5756</v>
      </c>
      <c r="B521">
        <v>6075022704</v>
      </c>
      <c r="C521">
        <v>0.21027460000000001</v>
      </c>
      <c r="D521">
        <v>0.50960000000000005</v>
      </c>
      <c r="E521">
        <v>0.9456</v>
      </c>
      <c r="F521">
        <v>0.33979999999999999</v>
      </c>
      <c r="G521">
        <v>1.3174999999999999</v>
      </c>
      <c r="H521">
        <v>3.1124000000000001</v>
      </c>
      <c r="I521">
        <v>6.4</v>
      </c>
      <c r="J521">
        <v>5.8</v>
      </c>
      <c r="K521">
        <v>7.2</v>
      </c>
      <c r="L521">
        <v>3122</v>
      </c>
      <c r="M521">
        <v>37.760951949999999</v>
      </c>
      <c r="N521">
        <v>-122.4019893</v>
      </c>
      <c r="O521">
        <v>16.075201353528801</v>
      </c>
      <c r="P521">
        <v>2.9592332999999998E-2</v>
      </c>
      <c r="Q521">
        <v>8.6979437700000002</v>
      </c>
      <c r="R521">
        <v>106.3</v>
      </c>
      <c r="S521" s="1">
        <v>171.20084073298801</v>
      </c>
      <c r="T521">
        <v>0</v>
      </c>
      <c r="U521">
        <v>222.75558050000001</v>
      </c>
      <c r="V521">
        <v>3175.38</v>
      </c>
      <c r="W521">
        <v>23.5</v>
      </c>
      <c r="X521">
        <v>14.35</v>
      </c>
      <c r="Y521">
        <v>1.91</v>
      </c>
      <c r="Z521">
        <v>16</v>
      </c>
      <c r="AA521">
        <v>0.5</v>
      </c>
      <c r="AB521">
        <v>50.927030897499201</v>
      </c>
      <c r="AC521">
        <v>3411</v>
      </c>
      <c r="AD521">
        <v>1790</v>
      </c>
      <c r="AE521">
        <v>1636</v>
      </c>
      <c r="AF521">
        <v>155</v>
      </c>
      <c r="AG521">
        <v>157</v>
      </c>
      <c r="AH521">
        <v>105293</v>
      </c>
      <c r="AI521">
        <v>48</v>
      </c>
      <c r="AJ521">
        <v>376</v>
      </c>
      <c r="AK521">
        <v>473</v>
      </c>
      <c r="AL521">
        <v>309</v>
      </c>
      <c r="AM521">
        <v>26</v>
      </c>
      <c r="AN521">
        <v>1072</v>
      </c>
      <c r="AO521">
        <v>52</v>
      </c>
      <c r="AP521">
        <v>258</v>
      </c>
      <c r="AQ521">
        <v>0</v>
      </c>
      <c r="AR521">
        <v>12</v>
      </c>
      <c r="AS521">
        <v>101</v>
      </c>
      <c r="AT521">
        <v>0</v>
      </c>
      <c r="AU521">
        <v>4.5</v>
      </c>
      <c r="AV521">
        <v>6.6</v>
      </c>
      <c r="AW521">
        <v>105293</v>
      </c>
      <c r="AX521">
        <v>1.7</v>
      </c>
      <c r="AY521">
        <v>11</v>
      </c>
      <c r="AZ521">
        <v>13.9</v>
      </c>
      <c r="BA521">
        <v>9.1</v>
      </c>
      <c r="BB521">
        <v>1.6</v>
      </c>
      <c r="BC521">
        <v>31.4</v>
      </c>
      <c r="BD521">
        <v>1.6</v>
      </c>
      <c r="BE521">
        <v>14.4</v>
      </c>
      <c r="BF521">
        <v>0</v>
      </c>
      <c r="BG521">
        <v>0.7</v>
      </c>
      <c r="BH521">
        <v>6.2</v>
      </c>
      <c r="BI521">
        <v>0</v>
      </c>
    </row>
    <row r="522" spans="1:61" x14ac:dyDescent="0.2">
      <c r="A522">
        <v>5757</v>
      </c>
      <c r="B522">
        <v>6075022801</v>
      </c>
      <c r="C522">
        <v>0.22318859999999999</v>
      </c>
      <c r="D522">
        <v>1.3492999999999999</v>
      </c>
      <c r="E522">
        <v>0.55669999999999997</v>
      </c>
      <c r="F522">
        <v>1.2413000000000001</v>
      </c>
      <c r="G522">
        <v>3.8586</v>
      </c>
      <c r="H522">
        <v>7.0058999999999996</v>
      </c>
      <c r="I522">
        <v>9</v>
      </c>
      <c r="J522">
        <v>8</v>
      </c>
      <c r="K522">
        <v>10.199999999999999</v>
      </c>
      <c r="L522">
        <v>5078</v>
      </c>
      <c r="M522">
        <v>37.760726089999999</v>
      </c>
      <c r="N522">
        <v>-122.4125093</v>
      </c>
      <c r="O522">
        <v>23.5914177334157</v>
      </c>
      <c r="P522">
        <v>2.9592332999999998E-2</v>
      </c>
      <c r="Q522">
        <v>8.6979437700000002</v>
      </c>
      <c r="R522">
        <v>95.732637800000006</v>
      </c>
      <c r="S522" s="1">
        <v>171.20084073298801</v>
      </c>
      <c r="T522">
        <v>0</v>
      </c>
      <c r="U522">
        <v>217.48533620000001</v>
      </c>
      <c r="V522">
        <v>813.43</v>
      </c>
      <c r="W522">
        <v>4.9000000000000004</v>
      </c>
      <c r="X522">
        <v>18.25</v>
      </c>
      <c r="Y522">
        <v>0.4</v>
      </c>
      <c r="Z522">
        <v>0</v>
      </c>
      <c r="AA522">
        <v>0</v>
      </c>
      <c r="AB522">
        <v>35.7242802818919</v>
      </c>
      <c r="AC522">
        <v>5278</v>
      </c>
      <c r="AD522">
        <v>2030</v>
      </c>
      <c r="AE522">
        <v>1947</v>
      </c>
      <c r="AF522">
        <v>656</v>
      </c>
      <c r="AG522">
        <v>231</v>
      </c>
      <c r="AH522">
        <v>57481</v>
      </c>
      <c r="AI522">
        <v>515</v>
      </c>
      <c r="AJ522">
        <v>362</v>
      </c>
      <c r="AK522">
        <v>878</v>
      </c>
      <c r="AL522">
        <v>267</v>
      </c>
      <c r="AM522">
        <v>81</v>
      </c>
      <c r="AN522">
        <v>3168</v>
      </c>
      <c r="AO522">
        <v>769</v>
      </c>
      <c r="AP522">
        <v>703</v>
      </c>
      <c r="AQ522">
        <v>9</v>
      </c>
      <c r="AR522">
        <v>218</v>
      </c>
      <c r="AS522">
        <v>394</v>
      </c>
      <c r="AT522">
        <v>103</v>
      </c>
      <c r="AU522">
        <v>12.5</v>
      </c>
      <c r="AV522">
        <v>6.2</v>
      </c>
      <c r="AW522">
        <v>57481</v>
      </c>
      <c r="AX522">
        <v>12.5</v>
      </c>
      <c r="AY522">
        <v>6.9</v>
      </c>
      <c r="AZ522">
        <v>16.600000000000001</v>
      </c>
      <c r="BA522">
        <v>5.0999999999999996</v>
      </c>
      <c r="BB522">
        <v>4.2</v>
      </c>
      <c r="BC522">
        <v>60</v>
      </c>
      <c r="BD522">
        <v>15.6</v>
      </c>
      <c r="BE522">
        <v>34.6</v>
      </c>
      <c r="BF522">
        <v>0.4</v>
      </c>
      <c r="BG522">
        <v>11.2</v>
      </c>
      <c r="BH522">
        <v>20.2</v>
      </c>
      <c r="BI522">
        <v>2</v>
      </c>
    </row>
    <row r="523" spans="1:61" x14ac:dyDescent="0.2">
      <c r="A523">
        <v>7855</v>
      </c>
      <c r="B523">
        <v>6075022802</v>
      </c>
      <c r="C523">
        <v>0.1124043</v>
      </c>
      <c r="D523">
        <v>1.8942000000000001</v>
      </c>
      <c r="E523">
        <v>1.8415999999999999</v>
      </c>
      <c r="F523">
        <v>1.2579</v>
      </c>
      <c r="G523">
        <v>3.2082000000000002</v>
      </c>
      <c r="H523">
        <v>8.2018000000000004</v>
      </c>
      <c r="I523">
        <v>14</v>
      </c>
      <c r="J523">
        <v>12.7</v>
      </c>
      <c r="K523">
        <v>15.3</v>
      </c>
      <c r="L523">
        <v>2099</v>
      </c>
      <c r="M523">
        <v>37.758915299999998</v>
      </c>
      <c r="N523">
        <v>-122.40623220000001</v>
      </c>
      <c r="O523">
        <v>35.350378034969097</v>
      </c>
      <c r="P523">
        <v>2.9592332999999998E-2</v>
      </c>
      <c r="Q523">
        <v>8.6979437700000002</v>
      </c>
      <c r="R523">
        <v>102.07545759999999</v>
      </c>
      <c r="S523" s="1">
        <v>171.20084073298801</v>
      </c>
      <c r="T523">
        <v>0</v>
      </c>
      <c r="U523">
        <v>220.72231489999999</v>
      </c>
      <c r="V523">
        <v>2757.25</v>
      </c>
      <c r="W523">
        <v>15.45</v>
      </c>
      <c r="X523">
        <v>19</v>
      </c>
      <c r="Y523">
        <v>0.23499999999999999</v>
      </c>
      <c r="Z523">
        <v>16</v>
      </c>
      <c r="AA523">
        <v>0.5</v>
      </c>
      <c r="AB523">
        <v>49.017501536803799</v>
      </c>
      <c r="AC523">
        <v>2402</v>
      </c>
      <c r="AD523">
        <v>691</v>
      </c>
      <c r="AE523">
        <v>672</v>
      </c>
      <c r="AF523">
        <v>439</v>
      </c>
      <c r="AG523">
        <v>36</v>
      </c>
      <c r="AH523">
        <v>29875</v>
      </c>
      <c r="AI523">
        <v>428</v>
      </c>
      <c r="AJ523">
        <v>425</v>
      </c>
      <c r="AK523">
        <v>292</v>
      </c>
      <c r="AL523">
        <v>277</v>
      </c>
      <c r="AM523">
        <v>26</v>
      </c>
      <c r="AN523">
        <v>1621</v>
      </c>
      <c r="AO523">
        <v>296</v>
      </c>
      <c r="AP523">
        <v>80</v>
      </c>
      <c r="AQ523">
        <v>0</v>
      </c>
      <c r="AR523">
        <v>69</v>
      </c>
      <c r="AS523">
        <v>217</v>
      </c>
      <c r="AT523">
        <v>538</v>
      </c>
      <c r="AU523">
        <v>22.1</v>
      </c>
      <c r="AV523">
        <v>3</v>
      </c>
      <c r="AW523">
        <v>29875</v>
      </c>
      <c r="AX523">
        <v>22.2</v>
      </c>
      <c r="AY523">
        <v>17.7</v>
      </c>
      <c r="AZ523">
        <v>12.2</v>
      </c>
      <c r="BA523">
        <v>14</v>
      </c>
      <c r="BB523">
        <v>3.9</v>
      </c>
      <c r="BC523">
        <v>67.5</v>
      </c>
      <c r="BD523">
        <v>13</v>
      </c>
      <c r="BE523">
        <v>11.6</v>
      </c>
      <c r="BF523">
        <v>0</v>
      </c>
      <c r="BG523">
        <v>10.3</v>
      </c>
      <c r="BH523">
        <v>32.299999999999997</v>
      </c>
      <c r="BI523">
        <v>22.4</v>
      </c>
    </row>
    <row r="524" spans="1:61" x14ac:dyDescent="0.2">
      <c r="A524">
        <v>5758</v>
      </c>
      <c r="B524">
        <v>6075022803</v>
      </c>
      <c r="C524">
        <v>0.1089117</v>
      </c>
      <c r="D524">
        <v>1.8815999999999999</v>
      </c>
      <c r="E524">
        <v>0.93089999999999995</v>
      </c>
      <c r="F524">
        <v>1.1633</v>
      </c>
      <c r="G524">
        <v>3.6953</v>
      </c>
      <c r="H524">
        <v>7.6711</v>
      </c>
      <c r="I524">
        <v>9.3000000000000007</v>
      </c>
      <c r="J524">
        <v>8.1999999999999993</v>
      </c>
      <c r="K524">
        <v>10.5</v>
      </c>
      <c r="L524">
        <v>4595</v>
      </c>
      <c r="M524">
        <v>37.755836819999999</v>
      </c>
      <c r="N524">
        <v>-122.4120842</v>
      </c>
      <c r="O524">
        <v>21.105947671690199</v>
      </c>
      <c r="P524">
        <v>2.9592332999999998E-2</v>
      </c>
      <c r="Q524">
        <v>8.6979437700000002</v>
      </c>
      <c r="R524">
        <v>87.273646189999994</v>
      </c>
      <c r="S524" s="1">
        <v>171.20084073298801</v>
      </c>
      <c r="T524">
        <v>0</v>
      </c>
      <c r="U524">
        <v>215.31926429999999</v>
      </c>
      <c r="V524">
        <v>598.66</v>
      </c>
      <c r="W524">
        <v>2.6</v>
      </c>
      <c r="X524">
        <v>19.3</v>
      </c>
      <c r="Y524">
        <v>0.375</v>
      </c>
      <c r="Z524">
        <v>0</v>
      </c>
      <c r="AA524">
        <v>0</v>
      </c>
      <c r="AB524">
        <v>33.287622930103801</v>
      </c>
      <c r="AC524">
        <v>4637</v>
      </c>
      <c r="AD524">
        <v>1634</v>
      </c>
      <c r="AE524">
        <v>1570</v>
      </c>
      <c r="AF524">
        <v>511</v>
      </c>
      <c r="AG524">
        <v>298</v>
      </c>
      <c r="AH524">
        <v>45922</v>
      </c>
      <c r="AI524">
        <v>704</v>
      </c>
      <c r="AJ524">
        <v>290</v>
      </c>
      <c r="AK524">
        <v>773</v>
      </c>
      <c r="AL524">
        <v>403</v>
      </c>
      <c r="AM524">
        <v>91</v>
      </c>
      <c r="AN524">
        <v>2888</v>
      </c>
      <c r="AO524">
        <v>493</v>
      </c>
      <c r="AP524">
        <v>274</v>
      </c>
      <c r="AQ524">
        <v>8</v>
      </c>
      <c r="AR524">
        <v>231</v>
      </c>
      <c r="AS524">
        <v>300</v>
      </c>
      <c r="AT524">
        <v>53</v>
      </c>
      <c r="AU524">
        <v>11.1</v>
      </c>
      <c r="AV524">
        <v>9.8000000000000007</v>
      </c>
      <c r="AW524">
        <v>45922</v>
      </c>
      <c r="AX524">
        <v>20</v>
      </c>
      <c r="AY524">
        <v>6.3</v>
      </c>
      <c r="AZ524">
        <v>16.7</v>
      </c>
      <c r="BA524">
        <v>8.6999999999999993</v>
      </c>
      <c r="BB524">
        <v>5.8</v>
      </c>
      <c r="BC524">
        <v>62.3</v>
      </c>
      <c r="BD524">
        <v>11.3</v>
      </c>
      <c r="BE524">
        <v>16.8</v>
      </c>
      <c r="BF524">
        <v>0.5</v>
      </c>
      <c r="BG524">
        <v>14.7</v>
      </c>
      <c r="BH524">
        <v>19.100000000000001</v>
      </c>
      <c r="BI524">
        <v>1.1000000000000001</v>
      </c>
    </row>
    <row r="525" spans="1:61" x14ac:dyDescent="0.2">
      <c r="A525">
        <v>5759</v>
      </c>
      <c r="B525">
        <v>6075022901</v>
      </c>
      <c r="C525">
        <v>9.6102699999999999E-2</v>
      </c>
      <c r="D525">
        <v>2.7118000000000002</v>
      </c>
      <c r="E525">
        <v>1.4661999999999999</v>
      </c>
      <c r="F525">
        <v>1.5134000000000001</v>
      </c>
      <c r="G525">
        <v>3.0916999999999999</v>
      </c>
      <c r="H525">
        <v>8.7832000000000008</v>
      </c>
      <c r="I525">
        <v>11.9</v>
      </c>
      <c r="J525">
        <v>10.4</v>
      </c>
      <c r="K525">
        <v>13.3</v>
      </c>
      <c r="L525">
        <v>4640</v>
      </c>
      <c r="M525">
        <v>37.751197560000001</v>
      </c>
      <c r="N525">
        <v>-122.41394529999999</v>
      </c>
      <c r="O525">
        <v>22.418138377113401</v>
      </c>
      <c r="P525">
        <v>2.9592332999999998E-2</v>
      </c>
      <c r="Q525">
        <v>8.6979437700000002</v>
      </c>
      <c r="R525">
        <v>75.945644270000003</v>
      </c>
      <c r="S525" s="1">
        <v>171.20084073298801</v>
      </c>
      <c r="T525">
        <v>0</v>
      </c>
      <c r="U525">
        <v>211.6413699</v>
      </c>
      <c r="V525">
        <v>761.54</v>
      </c>
      <c r="W525">
        <v>1.1000000000000001</v>
      </c>
      <c r="X525">
        <v>7.8</v>
      </c>
      <c r="Y525">
        <v>0.41</v>
      </c>
      <c r="Z525">
        <v>0</v>
      </c>
      <c r="AA525">
        <v>0</v>
      </c>
      <c r="AB525">
        <v>31.922103276315301</v>
      </c>
      <c r="AC525">
        <v>5691</v>
      </c>
      <c r="AD525">
        <v>1610</v>
      </c>
      <c r="AE525">
        <v>1540</v>
      </c>
      <c r="AF525">
        <v>1149</v>
      </c>
      <c r="AG525">
        <v>452</v>
      </c>
      <c r="AH525">
        <v>30312</v>
      </c>
      <c r="AI525">
        <v>1191</v>
      </c>
      <c r="AJ525">
        <v>338</v>
      </c>
      <c r="AK525">
        <v>1201</v>
      </c>
      <c r="AL525">
        <v>607</v>
      </c>
      <c r="AM525">
        <v>116</v>
      </c>
      <c r="AN525">
        <v>4110</v>
      </c>
      <c r="AO525">
        <v>1325</v>
      </c>
      <c r="AP525">
        <v>223</v>
      </c>
      <c r="AQ525">
        <v>0</v>
      </c>
      <c r="AR525">
        <v>331</v>
      </c>
      <c r="AS525">
        <v>670</v>
      </c>
      <c r="AT525">
        <v>29</v>
      </c>
      <c r="AU525">
        <v>20.2</v>
      </c>
      <c r="AV525">
        <v>12.3</v>
      </c>
      <c r="AW525">
        <v>30312</v>
      </c>
      <c r="AX525">
        <v>30.6</v>
      </c>
      <c r="AY525">
        <v>5.9</v>
      </c>
      <c r="AZ525">
        <v>21.1</v>
      </c>
      <c r="BA525">
        <v>10.7</v>
      </c>
      <c r="BB525">
        <v>7.5</v>
      </c>
      <c r="BC525">
        <v>72.2</v>
      </c>
      <c r="BD525">
        <v>25.5</v>
      </c>
      <c r="BE525">
        <v>13.9</v>
      </c>
      <c r="BF525">
        <v>0</v>
      </c>
      <c r="BG525">
        <v>21.5</v>
      </c>
      <c r="BH525">
        <v>43.5</v>
      </c>
      <c r="BI525">
        <v>0.5</v>
      </c>
    </row>
    <row r="526" spans="1:61" x14ac:dyDescent="0.2">
      <c r="A526">
        <v>5760</v>
      </c>
      <c r="B526">
        <v>6075022902</v>
      </c>
      <c r="C526">
        <v>6.2483999999999998E-2</v>
      </c>
      <c r="D526">
        <v>1.3774999999999999</v>
      </c>
      <c r="E526">
        <v>1.2174</v>
      </c>
      <c r="F526">
        <v>1.1033999999999999</v>
      </c>
      <c r="G526">
        <v>2.6116999999999999</v>
      </c>
      <c r="H526">
        <v>6.3098999999999998</v>
      </c>
      <c r="I526">
        <v>8.8000000000000007</v>
      </c>
      <c r="J526">
        <v>7.9</v>
      </c>
      <c r="K526">
        <v>9.9</v>
      </c>
      <c r="L526">
        <v>2617</v>
      </c>
      <c r="M526">
        <v>37.751341119999999</v>
      </c>
      <c r="N526">
        <v>-122.4103784</v>
      </c>
      <c r="O526">
        <v>14.490925095413401</v>
      </c>
      <c r="P526">
        <v>2.9592332999999998E-2</v>
      </c>
      <c r="Q526">
        <v>8.6979437700000002</v>
      </c>
      <c r="R526">
        <v>92.89</v>
      </c>
      <c r="S526" s="1">
        <v>171.20084073298801</v>
      </c>
      <c r="T526">
        <v>0</v>
      </c>
      <c r="U526">
        <v>214.282399</v>
      </c>
      <c r="V526">
        <v>699.91</v>
      </c>
      <c r="W526">
        <v>1.7</v>
      </c>
      <c r="X526">
        <v>15.75</v>
      </c>
      <c r="Y526">
        <v>0.19500000000000001</v>
      </c>
      <c r="Z526">
        <v>0</v>
      </c>
      <c r="AA526">
        <v>0</v>
      </c>
      <c r="AB526">
        <v>32.206247281882398</v>
      </c>
      <c r="AC526">
        <v>2712</v>
      </c>
      <c r="AD526">
        <v>894</v>
      </c>
      <c r="AE526">
        <v>832</v>
      </c>
      <c r="AF526">
        <v>423</v>
      </c>
      <c r="AG526">
        <v>60</v>
      </c>
      <c r="AH526">
        <v>46829</v>
      </c>
      <c r="AI526">
        <v>353</v>
      </c>
      <c r="AJ526">
        <v>287</v>
      </c>
      <c r="AK526">
        <v>367</v>
      </c>
      <c r="AL526">
        <v>226</v>
      </c>
      <c r="AM526">
        <v>63</v>
      </c>
      <c r="AN526">
        <v>1628</v>
      </c>
      <c r="AO526">
        <v>257</v>
      </c>
      <c r="AP526">
        <v>7</v>
      </c>
      <c r="AQ526">
        <v>0</v>
      </c>
      <c r="AR526">
        <v>61</v>
      </c>
      <c r="AS526">
        <v>211</v>
      </c>
      <c r="AT526">
        <v>70</v>
      </c>
      <c r="AU526">
        <v>15.6</v>
      </c>
      <c r="AV526">
        <v>3.2</v>
      </c>
      <c r="AW526">
        <v>46829</v>
      </c>
      <c r="AX526">
        <v>16.899999999999999</v>
      </c>
      <c r="AY526">
        <v>10.6</v>
      </c>
      <c r="AZ526">
        <v>13.5</v>
      </c>
      <c r="BA526">
        <v>8.3000000000000007</v>
      </c>
      <c r="BB526">
        <v>7.6</v>
      </c>
      <c r="BC526">
        <v>60</v>
      </c>
      <c r="BD526">
        <v>10</v>
      </c>
      <c r="BE526">
        <v>0.8</v>
      </c>
      <c r="BF526">
        <v>0</v>
      </c>
      <c r="BG526">
        <v>7.3</v>
      </c>
      <c r="BH526">
        <v>25.4</v>
      </c>
      <c r="BI526">
        <v>2.6</v>
      </c>
    </row>
    <row r="527" spans="1:61" x14ac:dyDescent="0.2">
      <c r="A527">
        <v>5761</v>
      </c>
      <c r="B527">
        <v>6075022903</v>
      </c>
      <c r="C527">
        <v>0.1195457</v>
      </c>
      <c r="D527">
        <v>1.2850999999999999</v>
      </c>
      <c r="E527">
        <v>1.4654</v>
      </c>
      <c r="F527">
        <v>1.1158999999999999</v>
      </c>
      <c r="G527">
        <v>2.0284</v>
      </c>
      <c r="H527">
        <v>5.8948</v>
      </c>
      <c r="I527">
        <v>8.9</v>
      </c>
      <c r="J527">
        <v>8</v>
      </c>
      <c r="K527">
        <v>10</v>
      </c>
      <c r="L527">
        <v>3384</v>
      </c>
      <c r="M527">
        <v>37.75176209</v>
      </c>
      <c r="N527">
        <v>-122.4062364</v>
      </c>
      <c r="O527">
        <v>23.703964344523399</v>
      </c>
      <c r="P527">
        <v>2.9592332999999998E-2</v>
      </c>
      <c r="Q527">
        <v>8.6979437700000002</v>
      </c>
      <c r="R527">
        <v>92.89</v>
      </c>
      <c r="S527" s="1">
        <v>171.20084073298801</v>
      </c>
      <c r="T527">
        <v>0</v>
      </c>
      <c r="U527">
        <v>215.00555410000001</v>
      </c>
      <c r="V527">
        <v>1821.47</v>
      </c>
      <c r="W527">
        <v>6.9</v>
      </c>
      <c r="X527">
        <v>18</v>
      </c>
      <c r="Y527">
        <v>0.255</v>
      </c>
      <c r="Z527">
        <v>14</v>
      </c>
      <c r="AA527">
        <v>1.75</v>
      </c>
      <c r="AB527">
        <v>47.641727268952003</v>
      </c>
      <c r="AC527">
        <v>3148</v>
      </c>
      <c r="AD527">
        <v>1232</v>
      </c>
      <c r="AE527">
        <v>1157</v>
      </c>
      <c r="AF527">
        <v>348</v>
      </c>
      <c r="AG527">
        <v>90</v>
      </c>
      <c r="AH527">
        <v>43792</v>
      </c>
      <c r="AI527">
        <v>341</v>
      </c>
      <c r="AJ527">
        <v>309</v>
      </c>
      <c r="AK527">
        <v>480</v>
      </c>
      <c r="AL527">
        <v>339</v>
      </c>
      <c r="AM527">
        <v>87</v>
      </c>
      <c r="AN527">
        <v>2203</v>
      </c>
      <c r="AO527">
        <v>224</v>
      </c>
      <c r="AP527">
        <v>133</v>
      </c>
      <c r="AQ527">
        <v>0</v>
      </c>
      <c r="AR527">
        <v>69</v>
      </c>
      <c r="AS527">
        <v>284</v>
      </c>
      <c r="AT527">
        <v>0</v>
      </c>
      <c r="AU527">
        <v>11.2</v>
      </c>
      <c r="AV527">
        <v>4.5999999999999996</v>
      </c>
      <c r="AW527">
        <v>43792</v>
      </c>
      <c r="AX527">
        <v>13.6</v>
      </c>
      <c r="AY527">
        <v>9.8000000000000007</v>
      </c>
      <c r="AZ527">
        <v>15.2</v>
      </c>
      <c r="BA527">
        <v>10.8</v>
      </c>
      <c r="BB527">
        <v>7.5</v>
      </c>
      <c r="BC527">
        <v>70</v>
      </c>
      <c r="BD527">
        <v>7.6</v>
      </c>
      <c r="BE527">
        <v>10.8</v>
      </c>
      <c r="BF527">
        <v>0</v>
      </c>
      <c r="BG527">
        <v>6</v>
      </c>
      <c r="BH527">
        <v>24.5</v>
      </c>
      <c r="BI527">
        <v>0</v>
      </c>
    </row>
    <row r="528" spans="1:61" x14ac:dyDescent="0.2">
      <c r="A528">
        <v>5762</v>
      </c>
      <c r="B528">
        <v>6075023001</v>
      </c>
      <c r="C528">
        <v>0.25716830000000002</v>
      </c>
      <c r="D528">
        <v>2.4901</v>
      </c>
      <c r="E528">
        <v>1.5644</v>
      </c>
      <c r="F528">
        <v>1.8378000000000001</v>
      </c>
      <c r="G528">
        <v>2.6903000000000001</v>
      </c>
      <c r="H528">
        <v>8.5825999999999993</v>
      </c>
      <c r="I528">
        <v>12.5</v>
      </c>
      <c r="J528">
        <v>11.3</v>
      </c>
      <c r="K528">
        <v>13.7</v>
      </c>
      <c r="L528">
        <v>5216</v>
      </c>
      <c r="M528">
        <v>37.735192550000001</v>
      </c>
      <c r="N528">
        <v>-122.4017601</v>
      </c>
      <c r="O528">
        <v>39.040718756547498</v>
      </c>
      <c r="P528">
        <v>2.9592332999999998E-2</v>
      </c>
      <c r="Q528">
        <v>8.6979437700000002</v>
      </c>
      <c r="R528">
        <v>92.89</v>
      </c>
      <c r="S528" s="1">
        <v>171.20084073298801</v>
      </c>
      <c r="T528">
        <v>0</v>
      </c>
      <c r="U528">
        <v>206.0212697</v>
      </c>
      <c r="V528">
        <v>1767.07</v>
      </c>
      <c r="W528">
        <v>8</v>
      </c>
      <c r="X528">
        <v>3</v>
      </c>
      <c r="Y528">
        <v>0.93500000000000005</v>
      </c>
      <c r="Z528">
        <v>10</v>
      </c>
      <c r="AA528">
        <v>8.25</v>
      </c>
      <c r="AB528">
        <v>48.513381356405098</v>
      </c>
      <c r="AC528">
        <v>5204</v>
      </c>
      <c r="AD528">
        <v>1434</v>
      </c>
      <c r="AE528">
        <v>1333</v>
      </c>
      <c r="AF528">
        <v>692</v>
      </c>
      <c r="AG528">
        <v>269</v>
      </c>
      <c r="AH528">
        <v>23797</v>
      </c>
      <c r="AI528">
        <v>1229</v>
      </c>
      <c r="AJ528">
        <v>701</v>
      </c>
      <c r="AK528">
        <v>913</v>
      </c>
      <c r="AL528">
        <v>417</v>
      </c>
      <c r="AM528">
        <v>116</v>
      </c>
      <c r="AN528">
        <v>4876</v>
      </c>
      <c r="AO528">
        <v>1573</v>
      </c>
      <c r="AP528">
        <v>32</v>
      </c>
      <c r="AQ528">
        <v>0</v>
      </c>
      <c r="AR528">
        <v>255</v>
      </c>
      <c r="AS528">
        <v>188</v>
      </c>
      <c r="AT528">
        <v>41</v>
      </c>
      <c r="AU528">
        <v>13.3</v>
      </c>
      <c r="AV528">
        <v>9.1999999999999993</v>
      </c>
      <c r="AW528">
        <v>23797</v>
      </c>
      <c r="AX528">
        <v>31.3</v>
      </c>
      <c r="AY528">
        <v>13.5</v>
      </c>
      <c r="AZ528">
        <v>17.5</v>
      </c>
      <c r="BA528">
        <v>8</v>
      </c>
      <c r="BB528">
        <v>8.6999999999999993</v>
      </c>
      <c r="BC528">
        <v>93.7</v>
      </c>
      <c r="BD528">
        <v>32</v>
      </c>
      <c r="BE528">
        <v>2.2000000000000002</v>
      </c>
      <c r="BF528">
        <v>0</v>
      </c>
      <c r="BG528">
        <v>19.100000000000001</v>
      </c>
      <c r="BH528">
        <v>14.1</v>
      </c>
      <c r="BI528">
        <v>0.8</v>
      </c>
    </row>
    <row r="529" spans="1:61" x14ac:dyDescent="0.2">
      <c r="A529">
        <v>5763</v>
      </c>
      <c r="B529">
        <v>6075023003</v>
      </c>
      <c r="C529">
        <v>0.1579721</v>
      </c>
      <c r="D529">
        <v>2.2437999999999998</v>
      </c>
      <c r="E529">
        <v>1.6621999999999999</v>
      </c>
      <c r="F529">
        <v>1.6434</v>
      </c>
      <c r="G529">
        <v>1.7857000000000001</v>
      </c>
      <c r="H529">
        <v>7.3352000000000004</v>
      </c>
      <c r="I529">
        <v>11.1</v>
      </c>
      <c r="J529">
        <v>10.1</v>
      </c>
      <c r="K529">
        <v>12.1</v>
      </c>
      <c r="L529">
        <v>4093</v>
      </c>
      <c r="M529">
        <v>37.732672370000003</v>
      </c>
      <c r="N529">
        <v>-122.3958269</v>
      </c>
      <c r="O529">
        <v>35.132360838450701</v>
      </c>
      <c r="P529">
        <v>2.9592332999999998E-2</v>
      </c>
      <c r="Q529">
        <v>8.6979437700000002</v>
      </c>
      <c r="R529">
        <v>92.89</v>
      </c>
      <c r="S529" s="1">
        <v>171.20084073298801</v>
      </c>
      <c r="T529">
        <v>0</v>
      </c>
      <c r="U529">
        <v>207.6923802</v>
      </c>
      <c r="V529">
        <v>462.61</v>
      </c>
      <c r="W529">
        <v>4.75</v>
      </c>
      <c r="X529">
        <v>1.5</v>
      </c>
      <c r="Y529">
        <v>0.7</v>
      </c>
      <c r="Z529">
        <v>10</v>
      </c>
      <c r="AA529">
        <v>5.35</v>
      </c>
      <c r="AB529">
        <v>40.078670761360797</v>
      </c>
      <c r="AC529">
        <v>4330</v>
      </c>
      <c r="AD529">
        <v>1268</v>
      </c>
      <c r="AE529">
        <v>1190</v>
      </c>
      <c r="AF529">
        <v>529</v>
      </c>
      <c r="AG529">
        <v>232</v>
      </c>
      <c r="AH529">
        <v>28111</v>
      </c>
      <c r="AI529">
        <v>625</v>
      </c>
      <c r="AJ529">
        <v>603</v>
      </c>
      <c r="AK529">
        <v>830</v>
      </c>
      <c r="AL529">
        <v>301</v>
      </c>
      <c r="AM529">
        <v>123</v>
      </c>
      <c r="AN529">
        <v>4001</v>
      </c>
      <c r="AO529">
        <v>725</v>
      </c>
      <c r="AP529">
        <v>0</v>
      </c>
      <c r="AQ529">
        <v>0</v>
      </c>
      <c r="AR529">
        <v>136</v>
      </c>
      <c r="AS529">
        <v>114</v>
      </c>
      <c r="AT529">
        <v>5</v>
      </c>
      <c r="AU529">
        <v>12.5</v>
      </c>
      <c r="AV529">
        <v>9.9</v>
      </c>
      <c r="AW529">
        <v>28111</v>
      </c>
      <c r="AX529">
        <v>19.8</v>
      </c>
      <c r="AY529">
        <v>13.9</v>
      </c>
      <c r="AZ529">
        <v>19.2</v>
      </c>
      <c r="BA529">
        <v>7</v>
      </c>
      <c r="BB529">
        <v>10.3</v>
      </c>
      <c r="BC529">
        <v>92.4</v>
      </c>
      <c r="BD529">
        <v>17.399999999999999</v>
      </c>
      <c r="BE529">
        <v>0</v>
      </c>
      <c r="BF529">
        <v>0</v>
      </c>
      <c r="BG529">
        <v>11.4</v>
      </c>
      <c r="BH529">
        <v>9.6</v>
      </c>
      <c r="BI529">
        <v>0.1</v>
      </c>
    </row>
    <row r="530" spans="1:61" x14ac:dyDescent="0.2">
      <c r="A530">
        <v>5764</v>
      </c>
      <c r="B530">
        <v>6075023102</v>
      </c>
      <c r="C530">
        <v>0.19334709999999999</v>
      </c>
      <c r="D530">
        <v>2.9933000000000001</v>
      </c>
      <c r="E530">
        <v>2.577</v>
      </c>
      <c r="F530">
        <v>1.4350000000000001</v>
      </c>
      <c r="G530">
        <v>1.752</v>
      </c>
      <c r="H530">
        <v>8.7573000000000008</v>
      </c>
      <c r="I530">
        <v>16.8</v>
      </c>
      <c r="J530">
        <v>15.4</v>
      </c>
      <c r="K530">
        <v>18.399999999999999</v>
      </c>
      <c r="L530">
        <v>3478</v>
      </c>
      <c r="M530">
        <v>37.734492029999998</v>
      </c>
      <c r="N530">
        <v>-122.3844982</v>
      </c>
      <c r="O530">
        <v>47.146066498082398</v>
      </c>
      <c r="P530">
        <v>2.9592332999999998E-2</v>
      </c>
      <c r="Q530">
        <v>8.6979437700000002</v>
      </c>
      <c r="R530">
        <v>92.89</v>
      </c>
      <c r="S530" s="1">
        <v>171.20084073298801</v>
      </c>
      <c r="T530">
        <v>0</v>
      </c>
      <c r="U530">
        <v>212.4771452</v>
      </c>
      <c r="V530">
        <v>294.99</v>
      </c>
      <c r="W530">
        <v>19.5</v>
      </c>
      <c r="X530">
        <v>24.5</v>
      </c>
      <c r="Y530">
        <v>3.3250000000000002</v>
      </c>
      <c r="Z530">
        <v>14</v>
      </c>
      <c r="AA530">
        <v>5.65</v>
      </c>
      <c r="AB530">
        <v>47.305830964799497</v>
      </c>
      <c r="AC530">
        <v>4653</v>
      </c>
      <c r="AD530">
        <v>1567</v>
      </c>
      <c r="AE530">
        <v>1567</v>
      </c>
      <c r="AF530">
        <v>1543</v>
      </c>
      <c r="AG530">
        <v>371</v>
      </c>
      <c r="AH530">
        <v>22489</v>
      </c>
      <c r="AI530">
        <v>436</v>
      </c>
      <c r="AJ530">
        <v>430</v>
      </c>
      <c r="AK530">
        <v>1473</v>
      </c>
      <c r="AL530">
        <v>438</v>
      </c>
      <c r="AM530">
        <v>407</v>
      </c>
      <c r="AN530">
        <v>4402</v>
      </c>
      <c r="AO530">
        <v>326</v>
      </c>
      <c r="AP530">
        <v>106</v>
      </c>
      <c r="AQ530">
        <v>0</v>
      </c>
      <c r="AR530">
        <v>49</v>
      </c>
      <c r="AS530">
        <v>393</v>
      </c>
      <c r="AT530">
        <v>0</v>
      </c>
      <c r="AU530">
        <v>33.299999999999997</v>
      </c>
      <c r="AV530">
        <v>16</v>
      </c>
      <c r="AW530">
        <v>22489</v>
      </c>
      <c r="AX530">
        <v>15.4</v>
      </c>
      <c r="AY530">
        <v>9.1999999999999993</v>
      </c>
      <c r="AZ530">
        <v>31.7</v>
      </c>
      <c r="BA530">
        <v>9.4</v>
      </c>
      <c r="BB530">
        <v>26</v>
      </c>
      <c r="BC530">
        <v>94.6</v>
      </c>
      <c r="BD530">
        <v>8</v>
      </c>
      <c r="BE530">
        <v>6.8</v>
      </c>
      <c r="BF530">
        <v>0</v>
      </c>
      <c r="BG530">
        <v>3.1</v>
      </c>
      <c r="BH530">
        <v>25.1</v>
      </c>
      <c r="BI530">
        <v>0</v>
      </c>
    </row>
    <row r="531" spans="1:61" x14ac:dyDescent="0.2">
      <c r="A531">
        <v>5765</v>
      </c>
      <c r="B531">
        <v>6075023103</v>
      </c>
      <c r="C531">
        <v>0.48483140000000002</v>
      </c>
      <c r="D531">
        <v>3.3224</v>
      </c>
      <c r="E531">
        <v>2.9034</v>
      </c>
      <c r="F531">
        <v>1.1903999999999999</v>
      </c>
      <c r="G531">
        <v>1.9862</v>
      </c>
      <c r="H531">
        <v>9.4023000000000003</v>
      </c>
      <c r="I531">
        <v>21.9</v>
      </c>
      <c r="J531">
        <v>20.3</v>
      </c>
      <c r="K531">
        <v>23.5</v>
      </c>
      <c r="L531">
        <v>3725</v>
      </c>
      <c r="M531">
        <v>37.735632000000003</v>
      </c>
      <c r="N531">
        <v>-122.3759652</v>
      </c>
      <c r="O531">
        <v>51.583250832705502</v>
      </c>
      <c r="P531">
        <v>2.9592332999999998E-2</v>
      </c>
      <c r="Q531">
        <v>8.6979437700000002</v>
      </c>
      <c r="R531">
        <v>92.89</v>
      </c>
      <c r="S531" s="1">
        <v>171.20084073298801</v>
      </c>
      <c r="T531">
        <v>0</v>
      </c>
      <c r="U531">
        <v>217.43121919999999</v>
      </c>
      <c r="V531">
        <v>270.12</v>
      </c>
      <c r="W531">
        <v>46.45</v>
      </c>
      <c r="X531">
        <v>142.5</v>
      </c>
      <c r="Y531">
        <v>4.1349999999999998</v>
      </c>
      <c r="Z531">
        <v>14</v>
      </c>
      <c r="AA531">
        <v>8.1</v>
      </c>
      <c r="AB531">
        <v>50.192176428707803</v>
      </c>
      <c r="AC531">
        <v>2904</v>
      </c>
      <c r="AD531">
        <v>1121</v>
      </c>
      <c r="AE531">
        <v>1045</v>
      </c>
      <c r="AF531">
        <v>902</v>
      </c>
      <c r="AG531">
        <v>124</v>
      </c>
      <c r="AH531">
        <v>11914</v>
      </c>
      <c r="AI531">
        <v>276</v>
      </c>
      <c r="AJ531">
        <v>142</v>
      </c>
      <c r="AK531">
        <v>1205</v>
      </c>
      <c r="AL531">
        <v>449</v>
      </c>
      <c r="AM531">
        <v>354</v>
      </c>
      <c r="AN531">
        <v>2778</v>
      </c>
      <c r="AO531">
        <v>82</v>
      </c>
      <c r="AP531">
        <v>245</v>
      </c>
      <c r="AQ531">
        <v>0</v>
      </c>
      <c r="AR531">
        <v>23</v>
      </c>
      <c r="AS531">
        <v>382</v>
      </c>
      <c r="AT531">
        <v>0</v>
      </c>
      <c r="AU531">
        <v>31.1</v>
      </c>
      <c r="AV531">
        <v>14.4</v>
      </c>
      <c r="AW531">
        <v>11914</v>
      </c>
      <c r="AX531">
        <v>19.7</v>
      </c>
      <c r="AY531">
        <v>4.9000000000000004</v>
      </c>
      <c r="AZ531">
        <v>41.5</v>
      </c>
      <c r="BA531">
        <v>15.5</v>
      </c>
      <c r="BB531">
        <v>33.9</v>
      </c>
      <c r="BC531">
        <v>95.7</v>
      </c>
      <c r="BD531">
        <v>3.1</v>
      </c>
      <c r="BE531">
        <v>21.9</v>
      </c>
      <c r="BF531">
        <v>0</v>
      </c>
      <c r="BG531">
        <v>2.2000000000000002</v>
      </c>
      <c r="BH531">
        <v>36.6</v>
      </c>
      <c r="BI531">
        <v>0</v>
      </c>
    </row>
    <row r="532" spans="1:61" x14ac:dyDescent="0.2">
      <c r="A532">
        <v>5766</v>
      </c>
      <c r="B532">
        <v>6075023200</v>
      </c>
      <c r="C532">
        <v>0.33072180000000001</v>
      </c>
      <c r="D532">
        <v>2.9493</v>
      </c>
      <c r="E532">
        <v>2.0200999999999998</v>
      </c>
      <c r="F532">
        <v>1.5858000000000001</v>
      </c>
      <c r="G532">
        <v>3.0598999999999998</v>
      </c>
      <c r="H532">
        <v>9.6151999999999997</v>
      </c>
      <c r="I532">
        <v>14.1</v>
      </c>
      <c r="J532">
        <v>13</v>
      </c>
      <c r="K532">
        <v>15.2</v>
      </c>
      <c r="L532">
        <v>4582</v>
      </c>
      <c r="M532">
        <v>37.727754679999997</v>
      </c>
      <c r="N532">
        <v>-122.3861387</v>
      </c>
      <c r="O532">
        <v>50.355248281442002</v>
      </c>
      <c r="P532">
        <v>2.9592332999999998E-2</v>
      </c>
      <c r="Q532">
        <v>8.6979437700000002</v>
      </c>
      <c r="R532">
        <v>92.89</v>
      </c>
      <c r="S532" s="1">
        <v>171.20084073298801</v>
      </c>
      <c r="T532">
        <v>0</v>
      </c>
      <c r="U532">
        <v>207.56821410000001</v>
      </c>
      <c r="V532">
        <v>380.39</v>
      </c>
      <c r="W532">
        <v>37.450000000000003</v>
      </c>
      <c r="X532">
        <v>110.05</v>
      </c>
      <c r="Y532">
        <v>0.95</v>
      </c>
      <c r="Z532">
        <v>10</v>
      </c>
      <c r="AA532">
        <v>16.850000000000001</v>
      </c>
      <c r="AB532">
        <v>50.223469795840302</v>
      </c>
      <c r="AC532">
        <v>4414</v>
      </c>
      <c r="AD532">
        <v>1349</v>
      </c>
      <c r="AE532">
        <v>1253</v>
      </c>
      <c r="AF532">
        <v>1069</v>
      </c>
      <c r="AG532">
        <v>295</v>
      </c>
      <c r="AH532">
        <v>24146</v>
      </c>
      <c r="AI532">
        <v>850</v>
      </c>
      <c r="AJ532">
        <v>432</v>
      </c>
      <c r="AK532">
        <v>1111</v>
      </c>
      <c r="AL532">
        <v>504</v>
      </c>
      <c r="AM532">
        <v>94</v>
      </c>
      <c r="AN532">
        <v>4163</v>
      </c>
      <c r="AO532">
        <v>542</v>
      </c>
      <c r="AP532">
        <v>0</v>
      </c>
      <c r="AQ532">
        <v>38</v>
      </c>
      <c r="AR532">
        <v>106</v>
      </c>
      <c r="AS532">
        <v>250</v>
      </c>
      <c r="AT532">
        <v>53</v>
      </c>
      <c r="AU532">
        <v>24.3</v>
      </c>
      <c r="AV532">
        <v>12.6</v>
      </c>
      <c r="AW532">
        <v>24146</v>
      </c>
      <c r="AX532">
        <v>29.4</v>
      </c>
      <c r="AY532">
        <v>9.8000000000000007</v>
      </c>
      <c r="AZ532">
        <v>25.2</v>
      </c>
      <c r="BA532">
        <v>11.4</v>
      </c>
      <c r="BB532">
        <v>7.5</v>
      </c>
      <c r="BC532">
        <v>94.3</v>
      </c>
      <c r="BD532">
        <v>13.2</v>
      </c>
      <c r="BE532">
        <v>0</v>
      </c>
      <c r="BF532">
        <v>2.8</v>
      </c>
      <c r="BG532">
        <v>8.5</v>
      </c>
      <c r="BH532">
        <v>20</v>
      </c>
      <c r="BI532">
        <v>1.2</v>
      </c>
    </row>
    <row r="533" spans="1:61" x14ac:dyDescent="0.2">
      <c r="A533">
        <v>5767</v>
      </c>
      <c r="B533">
        <v>6075023300</v>
      </c>
      <c r="C533">
        <v>0.24555279999999999</v>
      </c>
      <c r="D533">
        <v>2.5886999999999998</v>
      </c>
      <c r="E533">
        <v>1.7583</v>
      </c>
      <c r="F533">
        <v>1.8302</v>
      </c>
      <c r="G533">
        <v>2.9678</v>
      </c>
      <c r="H533">
        <v>9.1450999999999993</v>
      </c>
      <c r="I533">
        <v>11.1</v>
      </c>
      <c r="J533">
        <v>10</v>
      </c>
      <c r="K533">
        <v>12.3</v>
      </c>
      <c r="L533">
        <v>2624</v>
      </c>
      <c r="M533">
        <v>37.725414039999997</v>
      </c>
      <c r="N533">
        <v>-122.3977689</v>
      </c>
      <c r="O533">
        <v>40.594864730492802</v>
      </c>
      <c r="P533">
        <v>2.9592332999999998E-2</v>
      </c>
      <c r="Q533">
        <v>8.6979437700000002</v>
      </c>
      <c r="R533">
        <v>90.156694110000004</v>
      </c>
      <c r="S533" s="1">
        <v>171.20084073298801</v>
      </c>
      <c r="T533">
        <v>0</v>
      </c>
      <c r="U533">
        <v>202.22648599999999</v>
      </c>
      <c r="V533">
        <v>1635.76</v>
      </c>
      <c r="W533">
        <v>7.35</v>
      </c>
      <c r="X533">
        <v>1.5</v>
      </c>
      <c r="Y533">
        <v>0.22500000000000001</v>
      </c>
      <c r="Z533">
        <v>10</v>
      </c>
      <c r="AA533">
        <v>4.5999999999999996</v>
      </c>
      <c r="AB533">
        <v>44.6525395589859</v>
      </c>
      <c r="AC533">
        <v>3203</v>
      </c>
      <c r="AD533">
        <v>1046</v>
      </c>
      <c r="AE533">
        <v>949</v>
      </c>
      <c r="AF533">
        <v>463</v>
      </c>
      <c r="AG533">
        <v>211</v>
      </c>
      <c r="AH533">
        <v>25520</v>
      </c>
      <c r="AI533">
        <v>669</v>
      </c>
      <c r="AJ533">
        <v>392</v>
      </c>
      <c r="AK533">
        <v>649</v>
      </c>
      <c r="AL533">
        <v>265</v>
      </c>
      <c r="AM533">
        <v>102</v>
      </c>
      <c r="AN533">
        <v>2966</v>
      </c>
      <c r="AO533">
        <v>1032</v>
      </c>
      <c r="AP533">
        <v>291</v>
      </c>
      <c r="AQ533">
        <v>9</v>
      </c>
      <c r="AR533">
        <v>77</v>
      </c>
      <c r="AS533">
        <v>175</v>
      </c>
      <c r="AT533">
        <v>0</v>
      </c>
      <c r="AU533">
        <v>14.5</v>
      </c>
      <c r="AV533">
        <v>11.2</v>
      </c>
      <c r="AW533">
        <v>25520</v>
      </c>
      <c r="AX533">
        <v>27.9</v>
      </c>
      <c r="AY533">
        <v>12.2</v>
      </c>
      <c r="AZ533">
        <v>20.3</v>
      </c>
      <c r="BA533">
        <v>8.3000000000000007</v>
      </c>
      <c r="BB533">
        <v>10.7</v>
      </c>
      <c r="BC533">
        <v>92.6</v>
      </c>
      <c r="BD533">
        <v>34</v>
      </c>
      <c r="BE533">
        <v>27.8</v>
      </c>
      <c r="BF533">
        <v>0.9</v>
      </c>
      <c r="BG533">
        <v>8.1</v>
      </c>
      <c r="BH533">
        <v>18.399999999999999</v>
      </c>
      <c r="BI533">
        <v>0</v>
      </c>
    </row>
    <row r="534" spans="1:61" x14ac:dyDescent="0.2">
      <c r="A534">
        <v>5768</v>
      </c>
      <c r="B534">
        <v>6075023400</v>
      </c>
      <c r="C534">
        <v>0.32976820000000001</v>
      </c>
      <c r="D534">
        <v>3.2616999999999998</v>
      </c>
      <c r="E534">
        <v>2.4622000000000002</v>
      </c>
      <c r="F534">
        <v>1.7746999999999999</v>
      </c>
      <c r="G534">
        <v>2.8111999999999999</v>
      </c>
      <c r="H534">
        <v>10.309799999999999</v>
      </c>
      <c r="I534">
        <v>16.3</v>
      </c>
      <c r="J534">
        <v>15.1</v>
      </c>
      <c r="K534">
        <v>17.5</v>
      </c>
      <c r="L534">
        <v>3660</v>
      </c>
      <c r="M534">
        <v>37.72159293</v>
      </c>
      <c r="N534">
        <v>-122.39008819999999</v>
      </c>
      <c r="O534">
        <v>48.245196070808603</v>
      </c>
      <c r="P534">
        <v>2.9592332999999998E-2</v>
      </c>
      <c r="Q534">
        <v>8.6979437700000002</v>
      </c>
      <c r="R534">
        <v>65.555453240000006</v>
      </c>
      <c r="S534" s="1">
        <v>171.20084073298801</v>
      </c>
      <c r="T534">
        <v>0</v>
      </c>
      <c r="U534">
        <v>203.1425692</v>
      </c>
      <c r="V534">
        <v>552.72</v>
      </c>
      <c r="W534">
        <v>22.75</v>
      </c>
      <c r="X534">
        <v>21.75</v>
      </c>
      <c r="Y534">
        <v>2.5000000000000001E-2</v>
      </c>
      <c r="Z534">
        <v>11</v>
      </c>
      <c r="AA534">
        <v>13.8</v>
      </c>
      <c r="AB534">
        <v>45.011964199902103</v>
      </c>
      <c r="AC534">
        <v>3176</v>
      </c>
      <c r="AD534">
        <v>1023</v>
      </c>
      <c r="AE534">
        <v>861</v>
      </c>
      <c r="AF534">
        <v>822</v>
      </c>
      <c r="AG534">
        <v>247</v>
      </c>
      <c r="AH534">
        <v>18270</v>
      </c>
      <c r="AI534">
        <v>634</v>
      </c>
      <c r="AJ534">
        <v>350</v>
      </c>
      <c r="AK534">
        <v>902</v>
      </c>
      <c r="AL534">
        <v>268</v>
      </c>
      <c r="AM534">
        <v>213</v>
      </c>
      <c r="AN534">
        <v>3024</v>
      </c>
      <c r="AO534">
        <v>669</v>
      </c>
      <c r="AP534">
        <v>118</v>
      </c>
      <c r="AQ534">
        <v>5</v>
      </c>
      <c r="AR534">
        <v>108</v>
      </c>
      <c r="AS534">
        <v>179</v>
      </c>
      <c r="AT534">
        <v>0</v>
      </c>
      <c r="AU534">
        <v>26</v>
      </c>
      <c r="AV534">
        <v>14.9</v>
      </c>
      <c r="AW534">
        <v>18270</v>
      </c>
      <c r="AX534">
        <v>32.4</v>
      </c>
      <c r="AY534">
        <v>11</v>
      </c>
      <c r="AZ534">
        <v>28.4</v>
      </c>
      <c r="BA534">
        <v>8.4</v>
      </c>
      <c r="BB534">
        <v>24.7</v>
      </c>
      <c r="BC534">
        <v>95.2</v>
      </c>
      <c r="BD534">
        <v>22.6</v>
      </c>
      <c r="BE534">
        <v>11.5</v>
      </c>
      <c r="BF534">
        <v>0.5</v>
      </c>
      <c r="BG534">
        <v>12.5</v>
      </c>
      <c r="BH534">
        <v>20.8</v>
      </c>
      <c r="BI534">
        <v>0</v>
      </c>
    </row>
    <row r="535" spans="1:61" x14ac:dyDescent="0.2">
      <c r="A535">
        <v>5769</v>
      </c>
      <c r="B535">
        <v>6075025100</v>
      </c>
      <c r="C535">
        <v>0.2150434</v>
      </c>
      <c r="D535">
        <v>1.1009</v>
      </c>
      <c r="E535">
        <v>0.81579999999999997</v>
      </c>
      <c r="F535">
        <v>0.53320000000000001</v>
      </c>
      <c r="G535">
        <v>1.9075</v>
      </c>
      <c r="H535">
        <v>4.3574999999999999</v>
      </c>
      <c r="I535">
        <v>8.1999999999999993</v>
      </c>
      <c r="J535">
        <v>7.4</v>
      </c>
      <c r="K535">
        <v>9.1</v>
      </c>
      <c r="L535">
        <v>3077</v>
      </c>
      <c r="M535">
        <v>37.743936990000002</v>
      </c>
      <c r="N535">
        <v>-122.40767339999999</v>
      </c>
      <c r="O535">
        <v>25.074687091435301</v>
      </c>
      <c r="P535">
        <v>2.9592332999999998E-2</v>
      </c>
      <c r="Q535">
        <v>8.6979437700000002</v>
      </c>
      <c r="R535">
        <v>92.89</v>
      </c>
      <c r="S535" s="1">
        <v>171.20084073298801</v>
      </c>
      <c r="T535">
        <v>0</v>
      </c>
      <c r="U535">
        <v>210.28641669999999</v>
      </c>
      <c r="V535">
        <v>1798.77</v>
      </c>
      <c r="W535">
        <v>12.9</v>
      </c>
      <c r="X535">
        <v>10.5</v>
      </c>
      <c r="Y535">
        <v>0.37</v>
      </c>
      <c r="Z535">
        <v>14</v>
      </c>
      <c r="AA535">
        <v>4.75</v>
      </c>
      <c r="AB535">
        <v>50.222701416608203</v>
      </c>
      <c r="AC535">
        <v>3620</v>
      </c>
      <c r="AD535">
        <v>1405</v>
      </c>
      <c r="AE535">
        <v>1400</v>
      </c>
      <c r="AF535">
        <v>354</v>
      </c>
      <c r="AG535">
        <v>182</v>
      </c>
      <c r="AH535">
        <v>65277</v>
      </c>
      <c r="AI535">
        <v>130</v>
      </c>
      <c r="AJ535">
        <v>424</v>
      </c>
      <c r="AK535">
        <v>524</v>
      </c>
      <c r="AL535">
        <v>258</v>
      </c>
      <c r="AM535">
        <v>22</v>
      </c>
      <c r="AN535">
        <v>1762</v>
      </c>
      <c r="AO535">
        <v>57</v>
      </c>
      <c r="AP535">
        <v>0</v>
      </c>
      <c r="AQ535">
        <v>0</v>
      </c>
      <c r="AR535">
        <v>72</v>
      </c>
      <c r="AS535">
        <v>115</v>
      </c>
      <c r="AT535">
        <v>45</v>
      </c>
      <c r="AU535">
        <v>9.8000000000000007</v>
      </c>
      <c r="AV535">
        <v>8.1</v>
      </c>
      <c r="AW535">
        <v>65277</v>
      </c>
      <c r="AX535">
        <v>4.5</v>
      </c>
      <c r="AY535">
        <v>11.7</v>
      </c>
      <c r="AZ535">
        <v>14.5</v>
      </c>
      <c r="BA535">
        <v>7.2</v>
      </c>
      <c r="BB535">
        <v>1.6</v>
      </c>
      <c r="BC535">
        <v>48.7</v>
      </c>
      <c r="BD535">
        <v>1.7</v>
      </c>
      <c r="BE535">
        <v>0</v>
      </c>
      <c r="BF535">
        <v>0</v>
      </c>
      <c r="BG535">
        <v>5.0999999999999996</v>
      </c>
      <c r="BH535">
        <v>8.1999999999999993</v>
      </c>
      <c r="BI535">
        <v>1.2</v>
      </c>
    </row>
    <row r="536" spans="1:61" x14ac:dyDescent="0.2">
      <c r="A536">
        <v>5770</v>
      </c>
      <c r="B536">
        <v>6075025200</v>
      </c>
      <c r="C536">
        <v>0.25368750000000001</v>
      </c>
      <c r="D536">
        <v>1.3059000000000001</v>
      </c>
      <c r="E536">
        <v>0.82650000000000001</v>
      </c>
      <c r="F536">
        <v>0.58550000000000002</v>
      </c>
      <c r="G536">
        <v>2.1621000000000001</v>
      </c>
      <c r="H536">
        <v>4.88</v>
      </c>
      <c r="I536">
        <v>8.6</v>
      </c>
      <c r="J536">
        <v>7.6</v>
      </c>
      <c r="K536">
        <v>9.9</v>
      </c>
      <c r="L536">
        <v>5369</v>
      </c>
      <c r="M536">
        <v>37.743709000000003</v>
      </c>
      <c r="N536">
        <v>-122.4142164</v>
      </c>
      <c r="O536">
        <v>17.584700056561299</v>
      </c>
      <c r="P536">
        <v>2.9592332999999998E-2</v>
      </c>
      <c r="Q536">
        <v>8.6979437700000002</v>
      </c>
      <c r="R536">
        <v>70.869598319999994</v>
      </c>
      <c r="S536" s="1">
        <v>171.20084073298801</v>
      </c>
      <c r="T536">
        <v>0</v>
      </c>
      <c r="U536">
        <v>206.56430510000001</v>
      </c>
      <c r="V536">
        <v>669.76</v>
      </c>
      <c r="W536">
        <v>4.5999999999999996</v>
      </c>
      <c r="X536">
        <v>6.5</v>
      </c>
      <c r="Y536">
        <v>0.63500000000000001</v>
      </c>
      <c r="Z536">
        <v>0</v>
      </c>
      <c r="AA536">
        <v>2.5</v>
      </c>
      <c r="AB536">
        <v>36.8935226507622</v>
      </c>
      <c r="AC536">
        <v>5845</v>
      </c>
      <c r="AD536">
        <v>2306</v>
      </c>
      <c r="AE536">
        <v>2117</v>
      </c>
      <c r="AF536">
        <v>435</v>
      </c>
      <c r="AG536">
        <v>371</v>
      </c>
      <c r="AH536">
        <v>63815</v>
      </c>
      <c r="AI536">
        <v>377</v>
      </c>
      <c r="AJ536">
        <v>614</v>
      </c>
      <c r="AK536">
        <v>1023</v>
      </c>
      <c r="AL536">
        <v>421</v>
      </c>
      <c r="AM536">
        <v>35</v>
      </c>
      <c r="AN536">
        <v>2441</v>
      </c>
      <c r="AO536">
        <v>169</v>
      </c>
      <c r="AP536">
        <v>60</v>
      </c>
      <c r="AQ536">
        <v>0</v>
      </c>
      <c r="AR536">
        <v>131</v>
      </c>
      <c r="AS536">
        <v>303</v>
      </c>
      <c r="AT536">
        <v>16</v>
      </c>
      <c r="AU536">
        <v>7.4</v>
      </c>
      <c r="AV536">
        <v>9.9</v>
      </c>
      <c r="AW536">
        <v>63815</v>
      </c>
      <c r="AX536">
        <v>8.3000000000000007</v>
      </c>
      <c r="AY536">
        <v>10.5</v>
      </c>
      <c r="AZ536">
        <v>17.5</v>
      </c>
      <c r="BA536">
        <v>7.2</v>
      </c>
      <c r="BB536">
        <v>1.7</v>
      </c>
      <c r="BC536">
        <v>41.8</v>
      </c>
      <c r="BD536">
        <v>3.2</v>
      </c>
      <c r="BE536">
        <v>2.6</v>
      </c>
      <c r="BF536">
        <v>0</v>
      </c>
      <c r="BG536">
        <v>6.2</v>
      </c>
      <c r="BH536">
        <v>14.3</v>
      </c>
      <c r="BI536">
        <v>0.3</v>
      </c>
    </row>
    <row r="537" spans="1:61" x14ac:dyDescent="0.2">
      <c r="A537">
        <v>5771</v>
      </c>
      <c r="B537">
        <v>6075025300</v>
      </c>
      <c r="C537">
        <v>0.14787900000000001</v>
      </c>
      <c r="D537">
        <v>0.94820000000000004</v>
      </c>
      <c r="E537">
        <v>0.71840000000000004</v>
      </c>
      <c r="F537">
        <v>0.83509999999999995</v>
      </c>
      <c r="G537">
        <v>2.8452000000000002</v>
      </c>
      <c r="H537">
        <v>5.3468</v>
      </c>
      <c r="I537">
        <v>8.4</v>
      </c>
      <c r="J537">
        <v>7.4</v>
      </c>
      <c r="K537">
        <v>9.4</v>
      </c>
      <c r="L537">
        <v>4362</v>
      </c>
      <c r="M537">
        <v>37.743705939999998</v>
      </c>
      <c r="N537">
        <v>-122.4201527</v>
      </c>
      <c r="O537">
        <v>13.5714068452764</v>
      </c>
      <c r="P537">
        <v>2.9592332999999998E-2</v>
      </c>
      <c r="Q537">
        <v>8.6979437700000002</v>
      </c>
      <c r="R537">
        <v>48.53</v>
      </c>
      <c r="S537" s="1">
        <v>171.20084073298801</v>
      </c>
      <c r="T537">
        <v>0</v>
      </c>
      <c r="U537">
        <v>204.8356368</v>
      </c>
      <c r="V537">
        <v>522.22</v>
      </c>
      <c r="W537">
        <v>0.7</v>
      </c>
      <c r="X537">
        <v>5.5</v>
      </c>
      <c r="Y537">
        <v>0.625</v>
      </c>
      <c r="Z537">
        <v>0</v>
      </c>
      <c r="AA537">
        <v>0</v>
      </c>
      <c r="AB537">
        <v>28.974576181402099</v>
      </c>
      <c r="AC537">
        <v>4349</v>
      </c>
      <c r="AD537">
        <v>1927</v>
      </c>
      <c r="AE537">
        <v>1734</v>
      </c>
      <c r="AF537">
        <v>468</v>
      </c>
      <c r="AG537">
        <v>60</v>
      </c>
      <c r="AH537">
        <v>58904</v>
      </c>
      <c r="AI537">
        <v>370</v>
      </c>
      <c r="AJ537">
        <v>448</v>
      </c>
      <c r="AK537">
        <v>614</v>
      </c>
      <c r="AL537">
        <v>164</v>
      </c>
      <c r="AM537">
        <v>78</v>
      </c>
      <c r="AN537">
        <v>2000</v>
      </c>
      <c r="AO537">
        <v>273</v>
      </c>
      <c r="AP537">
        <v>266</v>
      </c>
      <c r="AQ537">
        <v>0</v>
      </c>
      <c r="AR537">
        <v>82</v>
      </c>
      <c r="AS537">
        <v>302</v>
      </c>
      <c r="AT537">
        <v>112</v>
      </c>
      <c r="AU537">
        <v>11</v>
      </c>
      <c r="AV537">
        <v>2.1</v>
      </c>
      <c r="AW537">
        <v>58904</v>
      </c>
      <c r="AX537">
        <v>10.6</v>
      </c>
      <c r="AY537">
        <v>10.3</v>
      </c>
      <c r="AZ537">
        <v>14.1</v>
      </c>
      <c r="BA537">
        <v>3.8</v>
      </c>
      <c r="BB537">
        <v>4.5</v>
      </c>
      <c r="BC537">
        <v>46</v>
      </c>
      <c r="BD537">
        <v>6.7</v>
      </c>
      <c r="BE537">
        <v>13.8</v>
      </c>
      <c r="BF537">
        <v>0</v>
      </c>
      <c r="BG537">
        <v>4.7</v>
      </c>
      <c r="BH537">
        <v>17.399999999999999</v>
      </c>
      <c r="BI537">
        <v>2.6</v>
      </c>
    </row>
    <row r="538" spans="1:61" x14ac:dyDescent="0.2">
      <c r="A538">
        <v>5772</v>
      </c>
      <c r="B538">
        <v>6075025401</v>
      </c>
      <c r="C538">
        <v>0.1404311</v>
      </c>
      <c r="D538">
        <v>1.3804000000000001</v>
      </c>
      <c r="E538">
        <v>1.6314</v>
      </c>
      <c r="F538">
        <v>1.0918000000000001</v>
      </c>
      <c r="G538">
        <v>3.1749000000000001</v>
      </c>
      <c r="H538">
        <v>7.2784000000000004</v>
      </c>
      <c r="I538">
        <v>10</v>
      </c>
      <c r="J538">
        <v>8.9</v>
      </c>
      <c r="K538">
        <v>11.1</v>
      </c>
      <c r="L538">
        <v>3404</v>
      </c>
      <c r="M538">
        <v>37.737705669999997</v>
      </c>
      <c r="N538">
        <v>-122.42097579999999</v>
      </c>
      <c r="O538">
        <v>16.538759522523101</v>
      </c>
      <c r="P538">
        <v>2.9592332999999998E-2</v>
      </c>
      <c r="Q538">
        <v>8.6979437700000002</v>
      </c>
      <c r="R538">
        <v>48.53</v>
      </c>
      <c r="S538" s="1">
        <v>171.20084073298801</v>
      </c>
      <c r="T538">
        <v>0</v>
      </c>
      <c r="U538">
        <v>200.67262690000001</v>
      </c>
      <c r="V538">
        <v>508.97</v>
      </c>
      <c r="W538">
        <v>0.7</v>
      </c>
      <c r="X538">
        <v>2</v>
      </c>
      <c r="Y538">
        <v>0.15</v>
      </c>
      <c r="Z538">
        <v>0</v>
      </c>
      <c r="AA538">
        <v>0.5</v>
      </c>
      <c r="AB538">
        <v>27.017828777562301</v>
      </c>
      <c r="AC538">
        <v>4044</v>
      </c>
      <c r="AD538">
        <v>1410</v>
      </c>
      <c r="AE538">
        <v>1307</v>
      </c>
      <c r="AF538">
        <v>329</v>
      </c>
      <c r="AG538">
        <v>137</v>
      </c>
      <c r="AH538">
        <v>40705</v>
      </c>
      <c r="AI538">
        <v>481</v>
      </c>
      <c r="AJ538">
        <v>312</v>
      </c>
      <c r="AK538">
        <v>903</v>
      </c>
      <c r="AL538">
        <v>413</v>
      </c>
      <c r="AM538">
        <v>108</v>
      </c>
      <c r="AN538">
        <v>2531</v>
      </c>
      <c r="AO538">
        <v>344</v>
      </c>
      <c r="AP538">
        <v>40</v>
      </c>
      <c r="AQ538">
        <v>11</v>
      </c>
      <c r="AR538">
        <v>170</v>
      </c>
      <c r="AS538">
        <v>335</v>
      </c>
      <c r="AT538">
        <v>14</v>
      </c>
      <c r="AU538">
        <v>8.3000000000000007</v>
      </c>
      <c r="AV538">
        <v>5.9</v>
      </c>
      <c r="AW538">
        <v>40705</v>
      </c>
      <c r="AX538">
        <v>16.7</v>
      </c>
      <c r="AY538">
        <v>7.7</v>
      </c>
      <c r="AZ538">
        <v>22.3</v>
      </c>
      <c r="BA538">
        <v>10.199999999999999</v>
      </c>
      <c r="BB538">
        <v>8.3000000000000007</v>
      </c>
      <c r="BC538">
        <v>62.6</v>
      </c>
      <c r="BD538">
        <v>8.8000000000000007</v>
      </c>
      <c r="BE538">
        <v>2.8</v>
      </c>
      <c r="BF538">
        <v>0.8</v>
      </c>
      <c r="BG538">
        <v>13</v>
      </c>
      <c r="BH538">
        <v>25.6</v>
      </c>
      <c r="BI538">
        <v>0.3</v>
      </c>
    </row>
    <row r="539" spans="1:61" x14ac:dyDescent="0.2">
      <c r="A539">
        <v>5773</v>
      </c>
      <c r="B539">
        <v>6075025402</v>
      </c>
      <c r="C539">
        <v>0.1158962</v>
      </c>
      <c r="D539">
        <v>0.92969999999999997</v>
      </c>
      <c r="E539">
        <v>1.2724</v>
      </c>
      <c r="F539">
        <v>0.89559999999999995</v>
      </c>
      <c r="G539">
        <v>1.6428</v>
      </c>
      <c r="H539">
        <v>4.7404999999999999</v>
      </c>
      <c r="I539">
        <v>8</v>
      </c>
      <c r="J539">
        <v>7.2</v>
      </c>
      <c r="K539">
        <v>8.8000000000000007</v>
      </c>
      <c r="L539">
        <v>2912</v>
      </c>
      <c r="M539">
        <v>37.736882889999997</v>
      </c>
      <c r="N539">
        <v>-122.412786</v>
      </c>
      <c r="O539">
        <v>17.408216321763501</v>
      </c>
      <c r="P539">
        <v>2.9592332999999998E-2</v>
      </c>
      <c r="Q539">
        <v>8.6979437700000002</v>
      </c>
      <c r="R539">
        <v>77.845949230000002</v>
      </c>
      <c r="S539" s="1">
        <v>171.20084073298801</v>
      </c>
      <c r="T539">
        <v>0</v>
      </c>
      <c r="U539">
        <v>202.6547387</v>
      </c>
      <c r="V539">
        <v>1480</v>
      </c>
      <c r="W539">
        <v>3.5</v>
      </c>
      <c r="X539">
        <v>0</v>
      </c>
      <c r="Y539">
        <v>8.5000000000000006E-2</v>
      </c>
      <c r="Z539">
        <v>0</v>
      </c>
      <c r="AA539">
        <v>2.5</v>
      </c>
      <c r="AB539">
        <v>33.870175745268298</v>
      </c>
      <c r="AC539">
        <v>2965</v>
      </c>
      <c r="AD539">
        <v>1148</v>
      </c>
      <c r="AE539">
        <v>1117</v>
      </c>
      <c r="AF539">
        <v>207</v>
      </c>
      <c r="AG539">
        <v>77</v>
      </c>
      <c r="AH539">
        <v>62308</v>
      </c>
      <c r="AI539">
        <v>353</v>
      </c>
      <c r="AJ539">
        <v>443</v>
      </c>
      <c r="AK539">
        <v>434</v>
      </c>
      <c r="AL539">
        <v>290</v>
      </c>
      <c r="AM539">
        <v>13</v>
      </c>
      <c r="AN539">
        <v>1628</v>
      </c>
      <c r="AO539">
        <v>162</v>
      </c>
      <c r="AP539">
        <v>0</v>
      </c>
      <c r="AQ539">
        <v>0</v>
      </c>
      <c r="AR539">
        <v>76</v>
      </c>
      <c r="AS539">
        <v>98</v>
      </c>
      <c r="AT539">
        <v>5</v>
      </c>
      <c r="AU539">
        <v>7</v>
      </c>
      <c r="AV539">
        <v>4</v>
      </c>
      <c r="AW539">
        <v>62308</v>
      </c>
      <c r="AX539">
        <v>14.8</v>
      </c>
      <c r="AY539">
        <v>14.9</v>
      </c>
      <c r="AZ539">
        <v>14.6</v>
      </c>
      <c r="BA539">
        <v>9.8000000000000007</v>
      </c>
      <c r="BB539">
        <v>1.2</v>
      </c>
      <c r="BC539">
        <v>54.9</v>
      </c>
      <c r="BD539">
        <v>6</v>
      </c>
      <c r="BE539">
        <v>0</v>
      </c>
      <c r="BF539">
        <v>0</v>
      </c>
      <c r="BG539">
        <v>6.8</v>
      </c>
      <c r="BH539">
        <v>8.8000000000000007</v>
      </c>
      <c r="BI539">
        <v>0.2</v>
      </c>
    </row>
    <row r="540" spans="1:61" x14ac:dyDescent="0.2">
      <c r="A540">
        <v>5774</v>
      </c>
      <c r="B540">
        <v>6075025403</v>
      </c>
      <c r="C540">
        <v>0.1994406</v>
      </c>
      <c r="D540">
        <v>2.1225999999999998</v>
      </c>
      <c r="E540">
        <v>2.1410999999999998</v>
      </c>
      <c r="F540">
        <v>1.4164000000000001</v>
      </c>
      <c r="G540">
        <v>2.5705</v>
      </c>
      <c r="H540">
        <v>8.2506000000000004</v>
      </c>
      <c r="I540">
        <v>11.8</v>
      </c>
      <c r="J540">
        <v>11.1</v>
      </c>
      <c r="K540">
        <v>12.5</v>
      </c>
      <c r="L540">
        <v>4267</v>
      </c>
      <c r="M540">
        <v>37.733769000000002</v>
      </c>
      <c r="N540">
        <v>-122.4205619</v>
      </c>
      <c r="O540">
        <v>19.329458198597901</v>
      </c>
      <c r="P540">
        <v>2.9592332999999998E-2</v>
      </c>
      <c r="Q540">
        <v>8.6979437700000002</v>
      </c>
      <c r="R540">
        <v>50.757604729999997</v>
      </c>
      <c r="S540" s="1">
        <v>171.20084073298801</v>
      </c>
      <c r="T540">
        <v>0</v>
      </c>
      <c r="U540">
        <v>197.68045190000001</v>
      </c>
      <c r="V540">
        <v>1484.55</v>
      </c>
      <c r="W540">
        <v>1.75</v>
      </c>
      <c r="X540">
        <v>0</v>
      </c>
      <c r="Y540">
        <v>0.06</v>
      </c>
      <c r="Z540">
        <v>0</v>
      </c>
      <c r="AA540">
        <v>1.25</v>
      </c>
      <c r="AB540">
        <v>31.210797656449099</v>
      </c>
      <c r="AC540">
        <v>5315</v>
      </c>
      <c r="AD540">
        <v>1572</v>
      </c>
      <c r="AE540">
        <v>1447</v>
      </c>
      <c r="AF540">
        <v>555</v>
      </c>
      <c r="AG540">
        <v>370</v>
      </c>
      <c r="AH540">
        <v>33269</v>
      </c>
      <c r="AI540">
        <v>655</v>
      </c>
      <c r="AJ540">
        <v>555</v>
      </c>
      <c r="AK540">
        <v>1135</v>
      </c>
      <c r="AL540">
        <v>712</v>
      </c>
      <c r="AM540">
        <v>145</v>
      </c>
      <c r="AN540">
        <v>4082</v>
      </c>
      <c r="AO540">
        <v>785</v>
      </c>
      <c r="AP540">
        <v>192</v>
      </c>
      <c r="AQ540">
        <v>0</v>
      </c>
      <c r="AR540">
        <v>129</v>
      </c>
      <c r="AS540">
        <v>185</v>
      </c>
      <c r="AT540">
        <v>19</v>
      </c>
      <c r="AU540">
        <v>10.5</v>
      </c>
      <c r="AV540">
        <v>12</v>
      </c>
      <c r="AW540">
        <v>33269</v>
      </c>
      <c r="AX540">
        <v>16.7</v>
      </c>
      <c r="AY540">
        <v>10.4</v>
      </c>
      <c r="AZ540">
        <v>21.4</v>
      </c>
      <c r="BA540">
        <v>13.4</v>
      </c>
      <c r="BB540">
        <v>10</v>
      </c>
      <c r="BC540">
        <v>76.8</v>
      </c>
      <c r="BD540">
        <v>15.8</v>
      </c>
      <c r="BE540">
        <v>12.2</v>
      </c>
      <c r="BF540">
        <v>0</v>
      </c>
      <c r="BG540">
        <v>8.9</v>
      </c>
      <c r="BH540">
        <v>12.8</v>
      </c>
      <c r="BI540">
        <v>0.4</v>
      </c>
    </row>
    <row r="541" spans="1:61" x14ac:dyDescent="0.2">
      <c r="A541">
        <v>5775</v>
      </c>
      <c r="B541">
        <v>6075025500</v>
      </c>
      <c r="C541">
        <v>0.41566429999999999</v>
      </c>
      <c r="D541">
        <v>1.1923999999999999</v>
      </c>
      <c r="E541">
        <v>1.5094000000000001</v>
      </c>
      <c r="F541">
        <v>1.3985000000000001</v>
      </c>
      <c r="G541">
        <v>2.5876999999999999</v>
      </c>
      <c r="H541">
        <v>6.6879999999999997</v>
      </c>
      <c r="I541">
        <v>9.5</v>
      </c>
      <c r="J541">
        <v>8.6999999999999993</v>
      </c>
      <c r="K541">
        <v>10.199999999999999</v>
      </c>
      <c r="L541">
        <v>8471</v>
      </c>
      <c r="M541">
        <v>37.72806112</v>
      </c>
      <c r="N541">
        <v>-122.43726239999999</v>
      </c>
      <c r="O541">
        <v>20.772002051523899</v>
      </c>
      <c r="P541">
        <v>2.9592332999999998E-2</v>
      </c>
      <c r="Q541">
        <v>8.6979437700000002</v>
      </c>
      <c r="R541">
        <v>48.53</v>
      </c>
      <c r="S541" s="1">
        <v>171.20084073298801</v>
      </c>
      <c r="T541">
        <v>0</v>
      </c>
      <c r="U541">
        <v>189.94590930000001</v>
      </c>
      <c r="V541">
        <v>1222.54</v>
      </c>
      <c r="W541">
        <v>0</v>
      </c>
      <c r="X541">
        <v>2</v>
      </c>
      <c r="Y541">
        <v>0.22500000000000001</v>
      </c>
      <c r="Z541">
        <v>0</v>
      </c>
      <c r="AA541">
        <v>2</v>
      </c>
      <c r="AB541">
        <v>33.010960755674503</v>
      </c>
      <c r="AC541">
        <v>9446</v>
      </c>
      <c r="AD541">
        <v>2741</v>
      </c>
      <c r="AE541">
        <v>2741</v>
      </c>
      <c r="AF541">
        <v>655</v>
      </c>
      <c r="AG541">
        <v>306</v>
      </c>
      <c r="AH541">
        <v>41550</v>
      </c>
      <c r="AI541">
        <v>874</v>
      </c>
      <c r="AJ541">
        <v>1399</v>
      </c>
      <c r="AK541">
        <v>1952</v>
      </c>
      <c r="AL541">
        <v>591</v>
      </c>
      <c r="AM541">
        <v>183</v>
      </c>
      <c r="AN541">
        <v>7549</v>
      </c>
      <c r="AO541">
        <v>1161</v>
      </c>
      <c r="AP541">
        <v>80</v>
      </c>
      <c r="AQ541">
        <v>0</v>
      </c>
      <c r="AR541">
        <v>327</v>
      </c>
      <c r="AS541">
        <v>341</v>
      </c>
      <c r="AT541">
        <v>95</v>
      </c>
      <c r="AU541">
        <v>7</v>
      </c>
      <c r="AV541">
        <v>5.6</v>
      </c>
      <c r="AW541">
        <v>41550</v>
      </c>
      <c r="AX541">
        <v>12.8</v>
      </c>
      <c r="AY541">
        <v>14.8</v>
      </c>
      <c r="AZ541">
        <v>20.7</v>
      </c>
      <c r="BA541">
        <v>6.3</v>
      </c>
      <c r="BB541">
        <v>6.7</v>
      </c>
      <c r="BC541">
        <v>79.900000000000006</v>
      </c>
      <c r="BD541">
        <v>13.4</v>
      </c>
      <c r="BE541">
        <v>2.9</v>
      </c>
      <c r="BF541">
        <v>0</v>
      </c>
      <c r="BG541">
        <v>11.9</v>
      </c>
      <c r="BH541">
        <v>12.4</v>
      </c>
      <c r="BI541">
        <v>1</v>
      </c>
    </row>
    <row r="542" spans="1:61" x14ac:dyDescent="0.2">
      <c r="A542">
        <v>5776</v>
      </c>
      <c r="B542">
        <v>6075025600</v>
      </c>
      <c r="C542">
        <v>0.21719430000000001</v>
      </c>
      <c r="D542">
        <v>1.7727999999999999</v>
      </c>
      <c r="E542">
        <v>1.1997</v>
      </c>
      <c r="F542">
        <v>1.6356999999999999</v>
      </c>
      <c r="G542">
        <v>2.0091000000000001</v>
      </c>
      <c r="H542">
        <v>6.6173999999999999</v>
      </c>
      <c r="I542">
        <v>9.8000000000000007</v>
      </c>
      <c r="J542">
        <v>9.1999999999999993</v>
      </c>
      <c r="K542">
        <v>10.5</v>
      </c>
      <c r="L542">
        <v>5618</v>
      </c>
      <c r="M542">
        <v>37.72871387</v>
      </c>
      <c r="N542">
        <v>-122.422428</v>
      </c>
      <c r="O542">
        <v>14.1850848770878</v>
      </c>
      <c r="P542">
        <v>2.9592332999999998E-2</v>
      </c>
      <c r="Q542">
        <v>8.6979437700000002</v>
      </c>
      <c r="R542">
        <v>48.53</v>
      </c>
      <c r="S542" s="1">
        <v>171.20084073298801</v>
      </c>
      <c r="T542">
        <v>0</v>
      </c>
      <c r="U542">
        <v>194.2681609</v>
      </c>
      <c r="V542">
        <v>1130.25</v>
      </c>
      <c r="W542">
        <v>0</v>
      </c>
      <c r="X542">
        <v>2</v>
      </c>
      <c r="Y542">
        <v>2.5000000000000001E-2</v>
      </c>
      <c r="Z542">
        <v>0</v>
      </c>
      <c r="AA542">
        <v>0</v>
      </c>
      <c r="AB542">
        <v>26.246510358895801</v>
      </c>
      <c r="AC542">
        <v>5504</v>
      </c>
      <c r="AD542">
        <v>1719</v>
      </c>
      <c r="AE542">
        <v>1598</v>
      </c>
      <c r="AF542">
        <v>420</v>
      </c>
      <c r="AG542">
        <v>238</v>
      </c>
      <c r="AH542">
        <v>31302</v>
      </c>
      <c r="AI542">
        <v>881</v>
      </c>
      <c r="AJ542">
        <v>890</v>
      </c>
      <c r="AK542">
        <v>920</v>
      </c>
      <c r="AL542">
        <v>445</v>
      </c>
      <c r="AM542">
        <v>17</v>
      </c>
      <c r="AN542">
        <v>4601</v>
      </c>
      <c r="AO542">
        <v>1299</v>
      </c>
      <c r="AP542">
        <v>14</v>
      </c>
      <c r="AQ542">
        <v>0</v>
      </c>
      <c r="AR542">
        <v>148</v>
      </c>
      <c r="AS542">
        <v>154</v>
      </c>
      <c r="AT542">
        <v>11</v>
      </c>
      <c r="AU542">
        <v>7.6</v>
      </c>
      <c r="AV542">
        <v>7.6</v>
      </c>
      <c r="AW542">
        <v>31302</v>
      </c>
      <c r="AX542">
        <v>21.1</v>
      </c>
      <c r="AY542">
        <v>16.2</v>
      </c>
      <c r="AZ542">
        <v>16.7</v>
      </c>
      <c r="BA542">
        <v>8.1</v>
      </c>
      <c r="BB542">
        <v>1.1000000000000001</v>
      </c>
      <c r="BC542">
        <v>83.6</v>
      </c>
      <c r="BD542">
        <v>24.8</v>
      </c>
      <c r="BE542">
        <v>0.8</v>
      </c>
      <c r="BF542">
        <v>0</v>
      </c>
      <c r="BG542">
        <v>9.3000000000000007</v>
      </c>
      <c r="BH542">
        <v>9.6</v>
      </c>
      <c r="BI542">
        <v>0.2</v>
      </c>
    </row>
    <row r="543" spans="1:61" x14ac:dyDescent="0.2">
      <c r="A543">
        <v>5777</v>
      </c>
      <c r="B543">
        <v>6075025701</v>
      </c>
      <c r="C543">
        <v>0.24223339999999999</v>
      </c>
      <c r="D543">
        <v>1.6109</v>
      </c>
      <c r="E543">
        <v>1.804</v>
      </c>
      <c r="F543">
        <v>1.6906000000000001</v>
      </c>
      <c r="G543">
        <v>3.1318000000000001</v>
      </c>
      <c r="H543">
        <v>8.2373999999999992</v>
      </c>
      <c r="I543">
        <v>11</v>
      </c>
      <c r="J543">
        <v>9.9</v>
      </c>
      <c r="K543">
        <v>12</v>
      </c>
      <c r="L543">
        <v>4788</v>
      </c>
      <c r="M543">
        <v>37.731576320000002</v>
      </c>
      <c r="N543">
        <v>-122.41214100000001</v>
      </c>
      <c r="O543">
        <v>24.4498028937168</v>
      </c>
      <c r="P543">
        <v>2.9592332999999998E-2</v>
      </c>
      <c r="Q543">
        <v>8.6979437700000002</v>
      </c>
      <c r="R543">
        <v>77.494708579999994</v>
      </c>
      <c r="S543" s="1">
        <v>171.20084073298801</v>
      </c>
      <c r="T543">
        <v>0</v>
      </c>
      <c r="U543">
        <v>199.9541509</v>
      </c>
      <c r="V543">
        <v>1682.57</v>
      </c>
      <c r="W543">
        <v>4</v>
      </c>
      <c r="X543">
        <v>3</v>
      </c>
      <c r="Y543">
        <v>0.245</v>
      </c>
      <c r="Z543">
        <v>9</v>
      </c>
      <c r="AA543">
        <v>2.9</v>
      </c>
      <c r="AB543">
        <v>43.592600773946202</v>
      </c>
      <c r="AC543">
        <v>5116</v>
      </c>
      <c r="AD543">
        <v>1484</v>
      </c>
      <c r="AE543">
        <v>1475</v>
      </c>
      <c r="AF543">
        <v>447</v>
      </c>
      <c r="AG543">
        <v>105</v>
      </c>
      <c r="AH543">
        <v>29571</v>
      </c>
      <c r="AI543">
        <v>1067</v>
      </c>
      <c r="AJ543">
        <v>922</v>
      </c>
      <c r="AK543">
        <v>866</v>
      </c>
      <c r="AL543">
        <v>532</v>
      </c>
      <c r="AM543">
        <v>85</v>
      </c>
      <c r="AN543">
        <v>4528</v>
      </c>
      <c r="AO543">
        <v>1193</v>
      </c>
      <c r="AP543">
        <v>8</v>
      </c>
      <c r="AQ543">
        <v>68</v>
      </c>
      <c r="AR543">
        <v>188</v>
      </c>
      <c r="AS543">
        <v>208</v>
      </c>
      <c r="AT543">
        <v>23</v>
      </c>
      <c r="AU543">
        <v>8.8000000000000007</v>
      </c>
      <c r="AV543">
        <v>3.8</v>
      </c>
      <c r="AW543">
        <v>29571</v>
      </c>
      <c r="AX543">
        <v>28.1</v>
      </c>
      <c r="AY543">
        <v>18</v>
      </c>
      <c r="AZ543">
        <v>16.899999999999999</v>
      </c>
      <c r="BA543">
        <v>10.4</v>
      </c>
      <c r="BB543">
        <v>5.8</v>
      </c>
      <c r="BC543">
        <v>88.5</v>
      </c>
      <c r="BD543">
        <v>24</v>
      </c>
      <c r="BE543">
        <v>0.5</v>
      </c>
      <c r="BF543">
        <v>4.5999999999999996</v>
      </c>
      <c r="BG543">
        <v>12.7</v>
      </c>
      <c r="BH543">
        <v>14.1</v>
      </c>
      <c r="BI543">
        <v>0.4</v>
      </c>
    </row>
    <row r="544" spans="1:61" x14ac:dyDescent="0.2">
      <c r="A544">
        <v>5778</v>
      </c>
      <c r="B544">
        <v>6075025702</v>
      </c>
      <c r="C544">
        <v>0.20596999999999999</v>
      </c>
      <c r="D544">
        <v>2.3974000000000002</v>
      </c>
      <c r="E544">
        <v>1.7819</v>
      </c>
      <c r="F544">
        <v>1.8563000000000001</v>
      </c>
      <c r="G544">
        <v>2.9451999999999998</v>
      </c>
      <c r="H544">
        <v>8.9809000000000001</v>
      </c>
      <c r="I544">
        <v>12</v>
      </c>
      <c r="J544">
        <v>10.7</v>
      </c>
      <c r="K544">
        <v>13.2</v>
      </c>
      <c r="L544">
        <v>4665</v>
      </c>
      <c r="M544">
        <v>37.728130530000001</v>
      </c>
      <c r="N544">
        <v>-122.405759</v>
      </c>
      <c r="O544">
        <v>35.247362592540597</v>
      </c>
      <c r="P544">
        <v>2.9592332999999998E-2</v>
      </c>
      <c r="Q544">
        <v>8.6979437700000002</v>
      </c>
      <c r="R544">
        <v>92.89</v>
      </c>
      <c r="S544" s="1">
        <v>171.20084073298801</v>
      </c>
      <c r="T544">
        <v>0</v>
      </c>
      <c r="U544">
        <v>200.6869227</v>
      </c>
      <c r="V544">
        <v>1976.56</v>
      </c>
      <c r="W544">
        <v>3.75</v>
      </c>
      <c r="X544">
        <v>3</v>
      </c>
      <c r="Y544">
        <v>0.27500000000000002</v>
      </c>
      <c r="Z544">
        <v>9</v>
      </c>
      <c r="AA544">
        <v>4.25</v>
      </c>
      <c r="AB544">
        <v>44.724705758315302</v>
      </c>
      <c r="AC544">
        <v>4739</v>
      </c>
      <c r="AD544">
        <v>1347</v>
      </c>
      <c r="AE544">
        <v>1217</v>
      </c>
      <c r="AF544">
        <v>555</v>
      </c>
      <c r="AG544">
        <v>198</v>
      </c>
      <c r="AH544">
        <v>21595</v>
      </c>
      <c r="AI544">
        <v>1112</v>
      </c>
      <c r="AJ544">
        <v>819</v>
      </c>
      <c r="AK544">
        <v>957</v>
      </c>
      <c r="AL544">
        <v>350</v>
      </c>
      <c r="AM544">
        <v>99</v>
      </c>
      <c r="AN544">
        <v>4467</v>
      </c>
      <c r="AO544">
        <v>1492</v>
      </c>
      <c r="AP544">
        <v>77</v>
      </c>
      <c r="AQ544">
        <v>0</v>
      </c>
      <c r="AR544">
        <v>201</v>
      </c>
      <c r="AS544">
        <v>226</v>
      </c>
      <c r="AT544">
        <v>70</v>
      </c>
      <c r="AU544">
        <v>11.7</v>
      </c>
      <c r="AV544">
        <v>8</v>
      </c>
      <c r="AW544">
        <v>21595</v>
      </c>
      <c r="AX544">
        <v>32.5</v>
      </c>
      <c r="AY544">
        <v>17.3</v>
      </c>
      <c r="AZ544">
        <v>20.2</v>
      </c>
      <c r="BA544">
        <v>7.4</v>
      </c>
      <c r="BB544">
        <v>8.1</v>
      </c>
      <c r="BC544">
        <v>94.3</v>
      </c>
      <c r="BD544">
        <v>33.5</v>
      </c>
      <c r="BE544">
        <v>5.7</v>
      </c>
      <c r="BF544">
        <v>0</v>
      </c>
      <c r="BG544">
        <v>16.5</v>
      </c>
      <c r="BH544">
        <v>18.600000000000001</v>
      </c>
      <c r="BI544">
        <v>1.5</v>
      </c>
    </row>
    <row r="545" spans="1:61" x14ac:dyDescent="0.2">
      <c r="A545">
        <v>5779</v>
      </c>
      <c r="B545">
        <v>6075025800</v>
      </c>
      <c r="C545">
        <v>9.3325099999999994E-2</v>
      </c>
      <c r="D545">
        <v>2.1625999999999999</v>
      </c>
      <c r="E545">
        <v>1.9027000000000001</v>
      </c>
      <c r="F545">
        <v>1.6134999999999999</v>
      </c>
      <c r="G545">
        <v>2.7086000000000001</v>
      </c>
      <c r="H545">
        <v>8.3873999999999995</v>
      </c>
      <c r="I545">
        <v>13</v>
      </c>
      <c r="J545">
        <v>11.8</v>
      </c>
      <c r="K545">
        <v>14.4</v>
      </c>
      <c r="L545">
        <v>1960</v>
      </c>
      <c r="M545">
        <v>37.721620190000003</v>
      </c>
      <c r="N545">
        <v>-122.402002</v>
      </c>
      <c r="O545">
        <v>29.060397806516601</v>
      </c>
      <c r="P545">
        <v>2.9592332999999998E-2</v>
      </c>
      <c r="Q545">
        <v>8.6979437700000002</v>
      </c>
      <c r="R545">
        <v>86.363996159999999</v>
      </c>
      <c r="S545" s="1">
        <v>171.20084073298801</v>
      </c>
      <c r="T545">
        <v>0</v>
      </c>
      <c r="U545">
        <v>199.0139039</v>
      </c>
      <c r="V545">
        <v>1781.25</v>
      </c>
      <c r="W545">
        <v>3.7</v>
      </c>
      <c r="X545">
        <v>0</v>
      </c>
      <c r="Y545">
        <v>0.15</v>
      </c>
      <c r="Z545">
        <v>9</v>
      </c>
      <c r="AA545">
        <v>1.75</v>
      </c>
      <c r="AB545">
        <v>40.192065256993502</v>
      </c>
      <c r="AC545">
        <v>2061</v>
      </c>
      <c r="AD545">
        <v>646</v>
      </c>
      <c r="AE545">
        <v>619</v>
      </c>
      <c r="AF545">
        <v>241</v>
      </c>
      <c r="AG545">
        <v>88</v>
      </c>
      <c r="AH545">
        <v>27965</v>
      </c>
      <c r="AI545">
        <v>426</v>
      </c>
      <c r="AJ545">
        <v>305</v>
      </c>
      <c r="AK545">
        <v>469</v>
      </c>
      <c r="AL545">
        <v>146</v>
      </c>
      <c r="AM545">
        <v>61</v>
      </c>
      <c r="AN545">
        <v>1770</v>
      </c>
      <c r="AO545">
        <v>395</v>
      </c>
      <c r="AP545">
        <v>52</v>
      </c>
      <c r="AQ545">
        <v>0</v>
      </c>
      <c r="AR545">
        <v>59</v>
      </c>
      <c r="AS545">
        <v>82</v>
      </c>
      <c r="AT545">
        <v>21</v>
      </c>
      <c r="AU545">
        <v>11.8</v>
      </c>
      <c r="AV545">
        <v>7.6</v>
      </c>
      <c r="AW545">
        <v>27965</v>
      </c>
      <c r="AX545">
        <v>29.3</v>
      </c>
      <c r="AY545">
        <v>14.8</v>
      </c>
      <c r="AZ545">
        <v>22.8</v>
      </c>
      <c r="BA545">
        <v>7.1</v>
      </c>
      <c r="BB545">
        <v>9.9</v>
      </c>
      <c r="BC545">
        <v>85.9</v>
      </c>
      <c r="BD545">
        <v>20.9</v>
      </c>
      <c r="BE545">
        <v>8</v>
      </c>
      <c r="BF545">
        <v>0</v>
      </c>
      <c r="BG545">
        <v>9.5</v>
      </c>
      <c r="BH545">
        <v>13.2</v>
      </c>
      <c r="BI545">
        <v>1</v>
      </c>
    </row>
    <row r="546" spans="1:61" x14ac:dyDescent="0.2">
      <c r="A546">
        <v>5780</v>
      </c>
      <c r="B546">
        <v>6075025900</v>
      </c>
      <c r="C546">
        <v>0.25424930000000001</v>
      </c>
      <c r="D546">
        <v>1.4984999999999999</v>
      </c>
      <c r="E546">
        <v>1.4988999999999999</v>
      </c>
      <c r="F546">
        <v>1.4673</v>
      </c>
      <c r="G546">
        <v>2.3001999999999998</v>
      </c>
      <c r="H546">
        <v>6.7648999999999999</v>
      </c>
      <c r="I546">
        <v>10</v>
      </c>
      <c r="J546">
        <v>9.1</v>
      </c>
      <c r="K546">
        <v>11.1</v>
      </c>
      <c r="L546">
        <v>4261</v>
      </c>
      <c r="M546">
        <v>37.723476179999999</v>
      </c>
      <c r="N546">
        <v>-122.4109529</v>
      </c>
      <c r="O546">
        <v>20.824797419580101</v>
      </c>
      <c r="P546">
        <v>2.9592332999999998E-2</v>
      </c>
      <c r="Q546">
        <v>8.6979437700000002</v>
      </c>
      <c r="R546">
        <v>75.828758460000003</v>
      </c>
      <c r="S546" s="1">
        <v>171.20084073298801</v>
      </c>
      <c r="T546">
        <v>0</v>
      </c>
      <c r="U546">
        <v>195.60856419999999</v>
      </c>
      <c r="V546">
        <v>337.52</v>
      </c>
      <c r="W546">
        <v>3.2</v>
      </c>
      <c r="X546">
        <v>0</v>
      </c>
      <c r="Y546">
        <v>0.15</v>
      </c>
      <c r="Z546">
        <v>9</v>
      </c>
      <c r="AA546">
        <v>1.45</v>
      </c>
      <c r="AB546">
        <v>32.801296433502102</v>
      </c>
      <c r="AC546">
        <v>4498</v>
      </c>
      <c r="AD546">
        <v>1511</v>
      </c>
      <c r="AE546">
        <v>1504</v>
      </c>
      <c r="AF546">
        <v>227</v>
      </c>
      <c r="AG546">
        <v>232</v>
      </c>
      <c r="AH546">
        <v>39032</v>
      </c>
      <c r="AI546">
        <v>603</v>
      </c>
      <c r="AJ546">
        <v>706</v>
      </c>
      <c r="AK546">
        <v>741</v>
      </c>
      <c r="AL546">
        <v>471</v>
      </c>
      <c r="AM546">
        <v>39</v>
      </c>
      <c r="AN546">
        <v>3574</v>
      </c>
      <c r="AO546">
        <v>739</v>
      </c>
      <c r="AP546">
        <v>0</v>
      </c>
      <c r="AQ546">
        <v>0</v>
      </c>
      <c r="AR546">
        <v>169</v>
      </c>
      <c r="AS546">
        <v>169</v>
      </c>
      <c r="AT546">
        <v>77</v>
      </c>
      <c r="AU546">
        <v>5</v>
      </c>
      <c r="AV546">
        <v>8.3000000000000007</v>
      </c>
      <c r="AW546">
        <v>39032</v>
      </c>
      <c r="AX546">
        <v>17.2</v>
      </c>
      <c r="AY546">
        <v>15.7</v>
      </c>
      <c r="AZ546">
        <v>16.5</v>
      </c>
      <c r="BA546">
        <v>10.5</v>
      </c>
      <c r="BB546">
        <v>2.6</v>
      </c>
      <c r="BC546">
        <v>79.5</v>
      </c>
      <c r="BD546">
        <v>16.899999999999999</v>
      </c>
      <c r="BE546">
        <v>0</v>
      </c>
      <c r="BF546">
        <v>0</v>
      </c>
      <c r="BG546">
        <v>11.2</v>
      </c>
      <c r="BH546">
        <v>11.2</v>
      </c>
      <c r="BI546">
        <v>1.7</v>
      </c>
    </row>
    <row r="547" spans="1:61" x14ac:dyDescent="0.2">
      <c r="A547">
        <v>5781</v>
      </c>
      <c r="B547">
        <v>6075026001</v>
      </c>
      <c r="C547">
        <v>0.15725700000000001</v>
      </c>
      <c r="D547">
        <v>2.0316999999999998</v>
      </c>
      <c r="E547">
        <v>1.5208999999999999</v>
      </c>
      <c r="F547">
        <v>1.6661999999999999</v>
      </c>
      <c r="G547">
        <v>2.7934999999999999</v>
      </c>
      <c r="H547">
        <v>8.0122999999999998</v>
      </c>
      <c r="I547">
        <v>12.1</v>
      </c>
      <c r="J547">
        <v>11.1</v>
      </c>
      <c r="K547">
        <v>13.1</v>
      </c>
      <c r="L547">
        <v>5863</v>
      </c>
      <c r="M547">
        <v>37.723550209999999</v>
      </c>
      <c r="N547">
        <v>-122.4322434</v>
      </c>
      <c r="O547">
        <v>15.2516812716446</v>
      </c>
      <c r="P547">
        <v>2.9592332999999998E-2</v>
      </c>
      <c r="Q547">
        <v>8.6979437700000002</v>
      </c>
      <c r="R547">
        <v>48.53</v>
      </c>
      <c r="S547" s="1">
        <v>171.20084073298801</v>
      </c>
      <c r="T547">
        <v>0</v>
      </c>
      <c r="U547">
        <v>188.86639729999999</v>
      </c>
      <c r="V547">
        <v>424.09</v>
      </c>
      <c r="W547">
        <v>0</v>
      </c>
      <c r="X547">
        <v>2</v>
      </c>
      <c r="Y547">
        <v>0.05</v>
      </c>
      <c r="Z547">
        <v>0</v>
      </c>
      <c r="AA547">
        <v>0</v>
      </c>
      <c r="AB547">
        <v>22.139769474374599</v>
      </c>
      <c r="AC547">
        <v>5901</v>
      </c>
      <c r="AD547">
        <v>1677</v>
      </c>
      <c r="AE547">
        <v>1566</v>
      </c>
      <c r="AF547">
        <v>724</v>
      </c>
      <c r="AG547">
        <v>158</v>
      </c>
      <c r="AH547">
        <v>22776</v>
      </c>
      <c r="AI547">
        <v>1109</v>
      </c>
      <c r="AJ547">
        <v>685</v>
      </c>
      <c r="AK547">
        <v>1222</v>
      </c>
      <c r="AL547">
        <v>499</v>
      </c>
      <c r="AM547">
        <v>105</v>
      </c>
      <c r="AN547">
        <v>5312</v>
      </c>
      <c r="AO547">
        <v>1140</v>
      </c>
      <c r="AP547">
        <v>50</v>
      </c>
      <c r="AQ547">
        <v>7</v>
      </c>
      <c r="AR547">
        <v>138</v>
      </c>
      <c r="AS547">
        <v>310</v>
      </c>
      <c r="AT547">
        <v>8</v>
      </c>
      <c r="AU547">
        <v>12.3</v>
      </c>
      <c r="AV547">
        <v>5.2</v>
      </c>
      <c r="AW547">
        <v>22776</v>
      </c>
      <c r="AX547">
        <v>26.8</v>
      </c>
      <c r="AY547">
        <v>11.6</v>
      </c>
      <c r="AZ547">
        <v>20.7</v>
      </c>
      <c r="BA547">
        <v>8.5</v>
      </c>
      <c r="BB547">
        <v>6.7</v>
      </c>
      <c r="BC547">
        <v>90</v>
      </c>
      <c r="BD547">
        <v>20.7</v>
      </c>
      <c r="BE547">
        <v>3</v>
      </c>
      <c r="BF547">
        <v>0.4</v>
      </c>
      <c r="BG547">
        <v>8.8000000000000007</v>
      </c>
      <c r="BH547">
        <v>19.8</v>
      </c>
      <c r="BI547">
        <v>0.1</v>
      </c>
    </row>
    <row r="548" spans="1:61" x14ac:dyDescent="0.2">
      <c r="A548">
        <v>7856</v>
      </c>
      <c r="B548">
        <v>6075026002</v>
      </c>
      <c r="C548">
        <v>0.13817080000000001</v>
      </c>
      <c r="D548">
        <v>1.4454</v>
      </c>
      <c r="E548">
        <v>1.9588000000000001</v>
      </c>
      <c r="F548">
        <v>1.3759999999999999</v>
      </c>
      <c r="G548">
        <v>2.1743000000000001</v>
      </c>
      <c r="H548">
        <v>6.9546000000000001</v>
      </c>
      <c r="I548">
        <v>11</v>
      </c>
      <c r="J548">
        <v>9.6999999999999993</v>
      </c>
      <c r="K548">
        <v>12.5</v>
      </c>
      <c r="L548">
        <v>3544</v>
      </c>
      <c r="M548">
        <v>37.726119670000003</v>
      </c>
      <c r="N548">
        <v>-122.42628240000001</v>
      </c>
      <c r="O548">
        <v>10.608973085320599</v>
      </c>
      <c r="P548">
        <v>2.9592332999999998E-2</v>
      </c>
      <c r="Q548">
        <v>8.6979437700000002</v>
      </c>
      <c r="R548">
        <v>48.53</v>
      </c>
      <c r="S548" s="1">
        <v>171.20084073298801</v>
      </c>
      <c r="T548">
        <v>0</v>
      </c>
      <c r="U548">
        <v>191.67566600000001</v>
      </c>
      <c r="V548">
        <v>397.2</v>
      </c>
      <c r="W548">
        <v>0</v>
      </c>
      <c r="X548">
        <v>2</v>
      </c>
      <c r="Y548">
        <v>0</v>
      </c>
      <c r="Z548">
        <v>0</v>
      </c>
      <c r="AA548">
        <v>0</v>
      </c>
      <c r="AB548">
        <v>20.214302307413099</v>
      </c>
      <c r="AC548">
        <v>3359</v>
      </c>
      <c r="AD548">
        <v>1030</v>
      </c>
      <c r="AE548">
        <v>984</v>
      </c>
      <c r="AF548">
        <v>244</v>
      </c>
      <c r="AG548">
        <v>132</v>
      </c>
      <c r="AH548">
        <v>38234</v>
      </c>
      <c r="AI548">
        <v>424</v>
      </c>
      <c r="AJ548">
        <v>662</v>
      </c>
      <c r="AK548">
        <v>485</v>
      </c>
      <c r="AL548">
        <v>342</v>
      </c>
      <c r="AM548">
        <v>71</v>
      </c>
      <c r="AN548">
        <v>2528</v>
      </c>
      <c r="AO548">
        <v>480</v>
      </c>
      <c r="AP548">
        <v>3</v>
      </c>
      <c r="AQ548">
        <v>0</v>
      </c>
      <c r="AR548">
        <v>31</v>
      </c>
      <c r="AS548">
        <v>88</v>
      </c>
      <c r="AT548">
        <v>294</v>
      </c>
      <c r="AU548">
        <v>7.9</v>
      </c>
      <c r="AV548">
        <v>6.6</v>
      </c>
      <c r="AW548">
        <v>38234</v>
      </c>
      <c r="AX548">
        <v>15.8</v>
      </c>
      <c r="AY548">
        <v>19.7</v>
      </c>
      <c r="AZ548">
        <v>14.4</v>
      </c>
      <c r="BA548">
        <v>11</v>
      </c>
      <c r="BB548">
        <v>7.2</v>
      </c>
      <c r="BC548">
        <v>75.3</v>
      </c>
      <c r="BD548">
        <v>14.8</v>
      </c>
      <c r="BE548">
        <v>0.3</v>
      </c>
      <c r="BF548">
        <v>0</v>
      </c>
      <c r="BG548">
        <v>3.2</v>
      </c>
      <c r="BH548">
        <v>8.9</v>
      </c>
      <c r="BI548">
        <v>8.8000000000000007</v>
      </c>
    </row>
    <row r="549" spans="1:61" x14ac:dyDescent="0.2">
      <c r="A549">
        <v>5782</v>
      </c>
      <c r="B549">
        <v>6075026003</v>
      </c>
      <c r="C549">
        <v>0.15421299999999999</v>
      </c>
      <c r="D549">
        <v>1.8542000000000001</v>
      </c>
      <c r="E549">
        <v>1.5727</v>
      </c>
      <c r="F549">
        <v>1.6067</v>
      </c>
      <c r="G549">
        <v>1.8922000000000001</v>
      </c>
      <c r="H549">
        <v>6.9257999999999997</v>
      </c>
      <c r="I549">
        <v>10.7</v>
      </c>
      <c r="J549">
        <v>9.6999999999999993</v>
      </c>
      <c r="K549">
        <v>11.6</v>
      </c>
      <c r="L549">
        <v>4908</v>
      </c>
      <c r="M549">
        <v>37.719624750000001</v>
      </c>
      <c r="N549">
        <v>-122.4287994</v>
      </c>
      <c r="O549">
        <v>15.0016757317809</v>
      </c>
      <c r="P549">
        <v>2.9592332999999998E-2</v>
      </c>
      <c r="Q549">
        <v>8.6979437700000002</v>
      </c>
      <c r="R549">
        <v>37.280759539999998</v>
      </c>
      <c r="S549" s="1">
        <v>171.20084073298801</v>
      </c>
      <c r="T549">
        <v>0</v>
      </c>
      <c r="U549">
        <v>188.4458491</v>
      </c>
      <c r="V549">
        <v>503.04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19.853044037683901</v>
      </c>
      <c r="AC549">
        <v>5261</v>
      </c>
      <c r="AD549">
        <v>1446</v>
      </c>
      <c r="AE549">
        <v>1395</v>
      </c>
      <c r="AF549">
        <v>252</v>
      </c>
      <c r="AG549">
        <v>239</v>
      </c>
      <c r="AH549">
        <v>25313</v>
      </c>
      <c r="AI549">
        <v>866</v>
      </c>
      <c r="AJ549">
        <v>719</v>
      </c>
      <c r="AK549">
        <v>1080</v>
      </c>
      <c r="AL549">
        <v>555</v>
      </c>
      <c r="AM549">
        <v>33</v>
      </c>
      <c r="AN549">
        <v>4571</v>
      </c>
      <c r="AO549">
        <v>985</v>
      </c>
      <c r="AP549">
        <v>0</v>
      </c>
      <c r="AQ549">
        <v>0</v>
      </c>
      <c r="AR549">
        <v>189</v>
      </c>
      <c r="AS549">
        <v>127</v>
      </c>
      <c r="AT549">
        <v>11</v>
      </c>
      <c r="AU549">
        <v>4.8</v>
      </c>
      <c r="AV549">
        <v>8.1</v>
      </c>
      <c r="AW549">
        <v>25313</v>
      </c>
      <c r="AX549">
        <v>22.6</v>
      </c>
      <c r="AY549">
        <v>13.7</v>
      </c>
      <c r="AZ549">
        <v>20.5</v>
      </c>
      <c r="BA549">
        <v>10.5</v>
      </c>
      <c r="BB549">
        <v>2.4</v>
      </c>
      <c r="BC549">
        <v>86.9</v>
      </c>
      <c r="BD549">
        <v>19.600000000000001</v>
      </c>
      <c r="BE549">
        <v>0</v>
      </c>
      <c r="BF549">
        <v>0</v>
      </c>
      <c r="BG549">
        <v>13.5</v>
      </c>
      <c r="BH549">
        <v>9.1</v>
      </c>
      <c r="BI549">
        <v>0.2</v>
      </c>
    </row>
    <row r="550" spans="1:61" x14ac:dyDescent="0.2">
      <c r="A550">
        <v>5783</v>
      </c>
      <c r="B550">
        <v>6075026004</v>
      </c>
      <c r="C550">
        <v>0.12981870000000001</v>
      </c>
      <c r="D550">
        <v>2.1364000000000001</v>
      </c>
      <c r="E550">
        <v>0.93230000000000002</v>
      </c>
      <c r="F550">
        <v>1.7186999999999999</v>
      </c>
      <c r="G550">
        <v>2.1427</v>
      </c>
      <c r="H550">
        <v>6.9301000000000004</v>
      </c>
      <c r="I550">
        <v>10.8</v>
      </c>
      <c r="J550">
        <v>9.8000000000000007</v>
      </c>
      <c r="K550">
        <v>11.8</v>
      </c>
      <c r="L550">
        <v>4315</v>
      </c>
      <c r="M550">
        <v>37.717890500000003</v>
      </c>
      <c r="N550">
        <v>-122.43570080000001</v>
      </c>
      <c r="O550">
        <v>18.510767349297701</v>
      </c>
      <c r="P550">
        <v>2.9592332999999998E-2</v>
      </c>
      <c r="Q550">
        <v>8.6979437700000002</v>
      </c>
      <c r="R550">
        <v>29.958513740000001</v>
      </c>
      <c r="S550" s="1">
        <v>171.20084073298801</v>
      </c>
      <c r="T550">
        <v>0</v>
      </c>
      <c r="U550">
        <v>185.7052778</v>
      </c>
      <c r="V550">
        <v>552.11</v>
      </c>
      <c r="W550">
        <v>0</v>
      </c>
      <c r="X550">
        <v>3</v>
      </c>
      <c r="Y550">
        <v>0.05</v>
      </c>
      <c r="Z550">
        <v>0</v>
      </c>
      <c r="AA550">
        <v>0</v>
      </c>
      <c r="AB550">
        <v>22.960589391703099</v>
      </c>
      <c r="AC550">
        <v>4924</v>
      </c>
      <c r="AD550">
        <v>1276</v>
      </c>
      <c r="AE550">
        <v>1276</v>
      </c>
      <c r="AF550">
        <v>470</v>
      </c>
      <c r="AG550">
        <v>291</v>
      </c>
      <c r="AH550">
        <v>29714</v>
      </c>
      <c r="AI550">
        <v>885</v>
      </c>
      <c r="AJ550">
        <v>562</v>
      </c>
      <c r="AK550">
        <v>710</v>
      </c>
      <c r="AL550">
        <v>420</v>
      </c>
      <c r="AM550">
        <v>23</v>
      </c>
      <c r="AN550">
        <v>4416</v>
      </c>
      <c r="AO550">
        <v>1194</v>
      </c>
      <c r="AP550">
        <v>10</v>
      </c>
      <c r="AQ550">
        <v>0</v>
      </c>
      <c r="AR550">
        <v>197</v>
      </c>
      <c r="AS550">
        <v>148</v>
      </c>
      <c r="AT550">
        <v>5</v>
      </c>
      <c r="AU550">
        <v>9.5</v>
      </c>
      <c r="AV550">
        <v>10</v>
      </c>
      <c r="AW550">
        <v>29714</v>
      </c>
      <c r="AX550">
        <v>22.9</v>
      </c>
      <c r="AY550">
        <v>11.4</v>
      </c>
      <c r="AZ550">
        <v>14.4</v>
      </c>
      <c r="BA550">
        <v>8.5</v>
      </c>
      <c r="BB550">
        <v>1.8</v>
      </c>
      <c r="BC550">
        <v>89.7</v>
      </c>
      <c r="BD550">
        <v>25.2</v>
      </c>
      <c r="BE550">
        <v>0.8</v>
      </c>
      <c r="BF550">
        <v>0</v>
      </c>
      <c r="BG550">
        <v>15.4</v>
      </c>
      <c r="BH550">
        <v>11.6</v>
      </c>
      <c r="BI550">
        <v>0.1</v>
      </c>
    </row>
    <row r="551" spans="1:61" x14ac:dyDescent="0.2">
      <c r="A551">
        <v>5784</v>
      </c>
      <c r="B551">
        <v>6075026100</v>
      </c>
      <c r="C551">
        <v>0.29004370000000002</v>
      </c>
      <c r="D551">
        <v>1.8141</v>
      </c>
      <c r="E551">
        <v>1.4927999999999999</v>
      </c>
      <c r="F551">
        <v>1.8027</v>
      </c>
      <c r="G551">
        <v>2.3715000000000002</v>
      </c>
      <c r="H551">
        <v>7.4812000000000003</v>
      </c>
      <c r="I551">
        <v>10.8</v>
      </c>
      <c r="J551">
        <v>9.8000000000000007</v>
      </c>
      <c r="K551">
        <v>12</v>
      </c>
      <c r="L551">
        <v>6810</v>
      </c>
      <c r="M551">
        <v>37.719621979999999</v>
      </c>
      <c r="N551">
        <v>-122.4431582</v>
      </c>
      <c r="O551">
        <v>23.185638764703</v>
      </c>
      <c r="P551">
        <v>2.9592332999999998E-2</v>
      </c>
      <c r="Q551">
        <v>8.6979437700000002</v>
      </c>
      <c r="R551">
        <v>37.670211780000002</v>
      </c>
      <c r="S551" s="1">
        <v>171.20084073298801</v>
      </c>
      <c r="T551">
        <v>0</v>
      </c>
      <c r="U551">
        <v>182.64784069999999</v>
      </c>
      <c r="V551">
        <v>922.45</v>
      </c>
      <c r="W551">
        <v>0</v>
      </c>
      <c r="X551">
        <v>0</v>
      </c>
      <c r="Y551">
        <v>0.2</v>
      </c>
      <c r="Z551">
        <v>0</v>
      </c>
      <c r="AA551">
        <v>1</v>
      </c>
      <c r="AB551">
        <v>29.135874454859199</v>
      </c>
      <c r="AC551">
        <v>7156</v>
      </c>
      <c r="AD551">
        <v>2002</v>
      </c>
      <c r="AE551">
        <v>1993</v>
      </c>
      <c r="AF551">
        <v>473</v>
      </c>
      <c r="AG551">
        <v>285</v>
      </c>
      <c r="AH551">
        <v>28348</v>
      </c>
      <c r="AI551">
        <v>1469</v>
      </c>
      <c r="AJ551">
        <v>1132</v>
      </c>
      <c r="AK551">
        <v>1076</v>
      </c>
      <c r="AL551">
        <v>765</v>
      </c>
      <c r="AM551">
        <v>54</v>
      </c>
      <c r="AN551">
        <v>6573</v>
      </c>
      <c r="AO551">
        <v>2082</v>
      </c>
      <c r="AP551">
        <v>95</v>
      </c>
      <c r="AQ551">
        <v>0</v>
      </c>
      <c r="AR551">
        <v>213</v>
      </c>
      <c r="AS551">
        <v>377</v>
      </c>
      <c r="AT551">
        <v>11</v>
      </c>
      <c r="AU551">
        <v>6.6</v>
      </c>
      <c r="AV551">
        <v>6.9</v>
      </c>
      <c r="AW551">
        <v>28348</v>
      </c>
      <c r="AX551">
        <v>27.2</v>
      </c>
      <c r="AY551">
        <v>15.8</v>
      </c>
      <c r="AZ551">
        <v>15</v>
      </c>
      <c r="BA551">
        <v>10.7</v>
      </c>
      <c r="BB551">
        <v>2.7</v>
      </c>
      <c r="BC551">
        <v>91.9</v>
      </c>
      <c r="BD551">
        <v>31</v>
      </c>
      <c r="BE551">
        <v>4.7</v>
      </c>
      <c r="BF551">
        <v>0</v>
      </c>
      <c r="BG551">
        <v>10.7</v>
      </c>
      <c r="BH551">
        <v>18.899999999999999</v>
      </c>
      <c r="BI551">
        <v>0.2</v>
      </c>
    </row>
    <row r="552" spans="1:61" x14ac:dyDescent="0.2">
      <c r="A552">
        <v>5785</v>
      </c>
      <c r="B552">
        <v>6075026200</v>
      </c>
      <c r="C552">
        <v>0.29904799999999998</v>
      </c>
      <c r="D552">
        <v>2.1623000000000001</v>
      </c>
      <c r="E552">
        <v>1.1572</v>
      </c>
      <c r="F552">
        <v>1.6544000000000001</v>
      </c>
      <c r="G552">
        <v>3.2254999999999998</v>
      </c>
      <c r="H552">
        <v>8.1994000000000007</v>
      </c>
      <c r="I552">
        <v>10.7</v>
      </c>
      <c r="J552">
        <v>9.6999999999999993</v>
      </c>
      <c r="K552">
        <v>11.8</v>
      </c>
      <c r="L552">
        <v>7564</v>
      </c>
      <c r="M552">
        <v>37.711317110000003</v>
      </c>
      <c r="N552">
        <v>-122.4539532</v>
      </c>
      <c r="O552">
        <v>17.791473247420399</v>
      </c>
      <c r="P552">
        <v>2.9592332999999998E-2</v>
      </c>
      <c r="Q552">
        <v>8.2787641399999998</v>
      </c>
      <c r="R552">
        <v>23.226737100000001</v>
      </c>
      <c r="S552" s="1">
        <v>330.20212624803901</v>
      </c>
      <c r="T552">
        <v>0</v>
      </c>
      <c r="U552">
        <v>133.25524949999999</v>
      </c>
      <c r="V552">
        <v>1384.12</v>
      </c>
      <c r="W552">
        <v>0</v>
      </c>
      <c r="X552">
        <v>2</v>
      </c>
      <c r="Y552">
        <v>0.05</v>
      </c>
      <c r="Z552">
        <v>0</v>
      </c>
      <c r="AA552">
        <v>0.5</v>
      </c>
      <c r="AB552">
        <v>27.1029888337907</v>
      </c>
      <c r="AC552">
        <v>7671</v>
      </c>
      <c r="AD552">
        <v>2118</v>
      </c>
      <c r="AE552">
        <v>2003</v>
      </c>
      <c r="AF552">
        <v>516</v>
      </c>
      <c r="AG552">
        <v>468</v>
      </c>
      <c r="AH552">
        <v>25487</v>
      </c>
      <c r="AI552">
        <v>1206</v>
      </c>
      <c r="AJ552">
        <v>1199</v>
      </c>
      <c r="AK552">
        <v>1392</v>
      </c>
      <c r="AL552">
        <v>554</v>
      </c>
      <c r="AM552">
        <v>31</v>
      </c>
      <c r="AN552">
        <v>6964</v>
      </c>
      <c r="AO552">
        <v>1437</v>
      </c>
      <c r="AP552">
        <v>70</v>
      </c>
      <c r="AQ552">
        <v>9</v>
      </c>
      <c r="AR552">
        <v>316</v>
      </c>
      <c r="AS552">
        <v>213</v>
      </c>
      <c r="AT552">
        <v>95</v>
      </c>
      <c r="AU552">
        <v>6.8</v>
      </c>
      <c r="AV552">
        <v>11.1</v>
      </c>
      <c r="AW552">
        <v>25487</v>
      </c>
      <c r="AX552">
        <v>21.1</v>
      </c>
      <c r="AY552">
        <v>15.6</v>
      </c>
      <c r="AZ552">
        <v>18.100000000000001</v>
      </c>
      <c r="BA552">
        <v>7.2</v>
      </c>
      <c r="BB552">
        <v>1.5</v>
      </c>
      <c r="BC552">
        <v>90.8</v>
      </c>
      <c r="BD552">
        <v>19.399999999999999</v>
      </c>
      <c r="BE552">
        <v>3.3</v>
      </c>
      <c r="BF552">
        <v>0.4</v>
      </c>
      <c r="BG552">
        <v>15.8</v>
      </c>
      <c r="BH552">
        <v>10.6</v>
      </c>
      <c r="BI552">
        <v>1.2</v>
      </c>
    </row>
    <row r="553" spans="1:61" x14ac:dyDescent="0.2">
      <c r="A553">
        <v>5786</v>
      </c>
      <c r="B553">
        <v>6075026301</v>
      </c>
      <c r="C553">
        <v>0.14198669999999999</v>
      </c>
      <c r="D553">
        <v>2.2301000000000002</v>
      </c>
      <c r="E553">
        <v>1.7833000000000001</v>
      </c>
      <c r="F553">
        <v>1.6949000000000001</v>
      </c>
      <c r="G553">
        <v>2.6707000000000001</v>
      </c>
      <c r="H553">
        <v>8.3789999999999996</v>
      </c>
      <c r="I553">
        <v>11.5</v>
      </c>
      <c r="J553">
        <v>10.4</v>
      </c>
      <c r="K553">
        <v>12.5</v>
      </c>
      <c r="L553">
        <v>4875</v>
      </c>
      <c r="M553">
        <v>37.713868529999999</v>
      </c>
      <c r="N553">
        <v>-122.4395329</v>
      </c>
      <c r="O553">
        <v>15.312053897665701</v>
      </c>
      <c r="P553">
        <v>2.9592332999999998E-2</v>
      </c>
      <c r="Q553">
        <v>8.6979437700000002</v>
      </c>
      <c r="R553">
        <v>23.88</v>
      </c>
      <c r="S553" s="1">
        <v>171.20084073298801</v>
      </c>
      <c r="T553">
        <v>0</v>
      </c>
      <c r="U553">
        <v>160.4487618</v>
      </c>
      <c r="V553">
        <v>563.28</v>
      </c>
      <c r="W553">
        <v>0</v>
      </c>
      <c r="X553">
        <v>3</v>
      </c>
      <c r="Y553">
        <v>0.05</v>
      </c>
      <c r="Z553">
        <v>0</v>
      </c>
      <c r="AA553">
        <v>0</v>
      </c>
      <c r="AB553">
        <v>21.642773236346599</v>
      </c>
      <c r="AC553">
        <v>4830</v>
      </c>
      <c r="AD553">
        <v>1421</v>
      </c>
      <c r="AE553">
        <v>1406</v>
      </c>
      <c r="AF553">
        <v>618</v>
      </c>
      <c r="AG553">
        <v>200</v>
      </c>
      <c r="AH553">
        <v>26397</v>
      </c>
      <c r="AI553">
        <v>1113</v>
      </c>
      <c r="AJ553">
        <v>747</v>
      </c>
      <c r="AK553">
        <v>682</v>
      </c>
      <c r="AL553">
        <v>525</v>
      </c>
      <c r="AM553">
        <v>101</v>
      </c>
      <c r="AN553">
        <v>4179</v>
      </c>
      <c r="AO553">
        <v>1254</v>
      </c>
      <c r="AP553">
        <v>62</v>
      </c>
      <c r="AQ553">
        <v>0</v>
      </c>
      <c r="AR553">
        <v>243</v>
      </c>
      <c r="AS553">
        <v>228</v>
      </c>
      <c r="AT553">
        <v>23</v>
      </c>
      <c r="AU553">
        <v>12.8</v>
      </c>
      <c r="AV553">
        <v>7.5</v>
      </c>
      <c r="AW553">
        <v>26397</v>
      </c>
      <c r="AX553">
        <v>29.5</v>
      </c>
      <c r="AY553">
        <v>15.5</v>
      </c>
      <c r="AZ553">
        <v>14.1</v>
      </c>
      <c r="BA553">
        <v>10.9</v>
      </c>
      <c r="BB553">
        <v>7.2</v>
      </c>
      <c r="BC553">
        <v>86.5</v>
      </c>
      <c r="BD553">
        <v>26.7</v>
      </c>
      <c r="BE553">
        <v>4.4000000000000004</v>
      </c>
      <c r="BF553">
        <v>0</v>
      </c>
      <c r="BG553">
        <v>17.3</v>
      </c>
      <c r="BH553">
        <v>16.2</v>
      </c>
      <c r="BI553">
        <v>0.5</v>
      </c>
    </row>
    <row r="554" spans="1:61" x14ac:dyDescent="0.2">
      <c r="A554">
        <v>5787</v>
      </c>
      <c r="B554">
        <v>6075026302</v>
      </c>
      <c r="C554">
        <v>0.29355949999999997</v>
      </c>
      <c r="D554">
        <v>1.956</v>
      </c>
      <c r="E554">
        <v>1.7256</v>
      </c>
      <c r="F554">
        <v>1.6588000000000001</v>
      </c>
      <c r="G554">
        <v>1.7012</v>
      </c>
      <c r="H554">
        <v>7.0416999999999996</v>
      </c>
      <c r="I554">
        <v>10.4</v>
      </c>
      <c r="J554">
        <v>9.6999999999999993</v>
      </c>
      <c r="K554">
        <v>11.2</v>
      </c>
      <c r="L554">
        <v>4992</v>
      </c>
      <c r="M554">
        <v>37.711658929999999</v>
      </c>
      <c r="N554">
        <v>-122.43079179999999</v>
      </c>
      <c r="O554">
        <v>13.6384211909795</v>
      </c>
      <c r="P554">
        <v>2.9592332999999998E-2</v>
      </c>
      <c r="Q554">
        <v>8.6979437700000002</v>
      </c>
      <c r="R554">
        <v>23.88</v>
      </c>
      <c r="S554" s="1">
        <v>171.20084073298801</v>
      </c>
      <c r="T554">
        <v>0</v>
      </c>
      <c r="U554">
        <v>175.84651909999999</v>
      </c>
      <c r="V554">
        <v>547.08000000000004</v>
      </c>
      <c r="W554">
        <v>0.9</v>
      </c>
      <c r="X554">
        <v>4</v>
      </c>
      <c r="Y554">
        <v>0.05</v>
      </c>
      <c r="Z554">
        <v>0</v>
      </c>
      <c r="AA554">
        <v>0.2</v>
      </c>
      <c r="AB554">
        <v>23.419717206670398</v>
      </c>
      <c r="AC554">
        <v>4717</v>
      </c>
      <c r="AD554">
        <v>1540</v>
      </c>
      <c r="AE554">
        <v>1533</v>
      </c>
      <c r="AF554">
        <v>374</v>
      </c>
      <c r="AG554">
        <v>251</v>
      </c>
      <c r="AH554">
        <v>30150</v>
      </c>
      <c r="AI554">
        <v>835</v>
      </c>
      <c r="AJ554">
        <v>773</v>
      </c>
      <c r="AK554">
        <v>586</v>
      </c>
      <c r="AL554">
        <v>572</v>
      </c>
      <c r="AM554">
        <v>70</v>
      </c>
      <c r="AN554">
        <v>4071</v>
      </c>
      <c r="AO554">
        <v>1099</v>
      </c>
      <c r="AP554">
        <v>110</v>
      </c>
      <c r="AQ554">
        <v>0</v>
      </c>
      <c r="AR554">
        <v>98</v>
      </c>
      <c r="AS554">
        <v>132</v>
      </c>
      <c r="AT554">
        <v>0</v>
      </c>
      <c r="AU554">
        <v>7.9</v>
      </c>
      <c r="AV554">
        <v>8.9</v>
      </c>
      <c r="AW554">
        <v>30150</v>
      </c>
      <c r="AX554">
        <v>22.5</v>
      </c>
      <c r="AY554">
        <v>16.399999999999999</v>
      </c>
      <c r="AZ554">
        <v>12.4</v>
      </c>
      <c r="BA554">
        <v>12.1</v>
      </c>
      <c r="BB554">
        <v>4.5999999999999996</v>
      </c>
      <c r="BC554">
        <v>86.3</v>
      </c>
      <c r="BD554">
        <v>23.8</v>
      </c>
      <c r="BE554">
        <v>7.1</v>
      </c>
      <c r="BF554">
        <v>0</v>
      </c>
      <c r="BG554">
        <v>6.4</v>
      </c>
      <c r="BH554">
        <v>8.6</v>
      </c>
      <c r="BI554">
        <v>0</v>
      </c>
    </row>
    <row r="555" spans="1:61" x14ac:dyDescent="0.2">
      <c r="A555">
        <v>5788</v>
      </c>
      <c r="B555">
        <v>6075026303</v>
      </c>
      <c r="C555">
        <v>0.1647111</v>
      </c>
      <c r="D555">
        <v>2.129</v>
      </c>
      <c r="E555">
        <v>1.5728</v>
      </c>
      <c r="F555">
        <v>1.7085999999999999</v>
      </c>
      <c r="G555">
        <v>3.0007000000000001</v>
      </c>
      <c r="H555">
        <v>8.4110999999999994</v>
      </c>
      <c r="I555">
        <v>12.6</v>
      </c>
      <c r="J555">
        <v>11.6</v>
      </c>
      <c r="K555">
        <v>13.7</v>
      </c>
      <c r="L555">
        <v>4551</v>
      </c>
      <c r="M555">
        <v>37.709664519999997</v>
      </c>
      <c r="N555">
        <v>-122.4434663</v>
      </c>
      <c r="O555">
        <v>13.343377729535799</v>
      </c>
      <c r="P555">
        <v>2.9592332999999998E-2</v>
      </c>
      <c r="Q555">
        <v>8.6979437700000002</v>
      </c>
      <c r="R555">
        <v>23.88</v>
      </c>
      <c r="S555" s="1">
        <v>171.20084073298801</v>
      </c>
      <c r="T555">
        <v>0</v>
      </c>
      <c r="U555">
        <v>139.52255149999999</v>
      </c>
      <c r="V555">
        <v>528.44000000000005</v>
      </c>
      <c r="W555">
        <v>0</v>
      </c>
      <c r="X555">
        <v>2</v>
      </c>
      <c r="Y555">
        <v>0.01</v>
      </c>
      <c r="Z555">
        <v>0</v>
      </c>
      <c r="AA555">
        <v>0</v>
      </c>
      <c r="AB555">
        <v>19.3300020894524</v>
      </c>
      <c r="AC555">
        <v>4844</v>
      </c>
      <c r="AD555">
        <v>1346</v>
      </c>
      <c r="AE555">
        <v>1216</v>
      </c>
      <c r="AF555">
        <v>543</v>
      </c>
      <c r="AG555">
        <v>205</v>
      </c>
      <c r="AH555">
        <v>24661</v>
      </c>
      <c r="AI555">
        <v>745</v>
      </c>
      <c r="AJ555">
        <v>824</v>
      </c>
      <c r="AK555">
        <v>859</v>
      </c>
      <c r="AL555">
        <v>439</v>
      </c>
      <c r="AM555">
        <v>53</v>
      </c>
      <c r="AN555">
        <v>4271</v>
      </c>
      <c r="AO555">
        <v>1200</v>
      </c>
      <c r="AP555">
        <v>99</v>
      </c>
      <c r="AQ555">
        <v>0</v>
      </c>
      <c r="AR555">
        <v>311</v>
      </c>
      <c r="AS555">
        <v>131</v>
      </c>
      <c r="AT555">
        <v>88</v>
      </c>
      <c r="AU555">
        <v>11.4</v>
      </c>
      <c r="AV555">
        <v>7.9</v>
      </c>
      <c r="AW555">
        <v>24661</v>
      </c>
      <c r="AX555">
        <v>20.6</v>
      </c>
      <c r="AY555">
        <v>17</v>
      </c>
      <c r="AZ555">
        <v>17.7</v>
      </c>
      <c r="BA555">
        <v>9.1999999999999993</v>
      </c>
      <c r="BB555">
        <v>4.4000000000000004</v>
      </c>
      <c r="BC555">
        <v>88.2</v>
      </c>
      <c r="BD555">
        <v>26</v>
      </c>
      <c r="BE555">
        <v>7.4</v>
      </c>
      <c r="BF555">
        <v>0</v>
      </c>
      <c r="BG555">
        <v>25.6</v>
      </c>
      <c r="BH555">
        <v>10.8</v>
      </c>
      <c r="BI555">
        <v>1.8</v>
      </c>
    </row>
    <row r="556" spans="1:61" x14ac:dyDescent="0.2">
      <c r="A556">
        <v>5789</v>
      </c>
      <c r="B556">
        <v>6075026401</v>
      </c>
      <c r="C556">
        <v>0.1316774</v>
      </c>
      <c r="D556">
        <v>2.8258000000000001</v>
      </c>
      <c r="E556">
        <v>1.9772000000000001</v>
      </c>
      <c r="F556">
        <v>1.8663000000000001</v>
      </c>
      <c r="G556">
        <v>2.8294999999999999</v>
      </c>
      <c r="H556">
        <v>9.4987999999999992</v>
      </c>
      <c r="I556">
        <v>12.5</v>
      </c>
      <c r="J556">
        <v>11.3</v>
      </c>
      <c r="K556">
        <v>13.7</v>
      </c>
      <c r="L556">
        <v>4044</v>
      </c>
      <c r="M556">
        <v>37.713525070000003</v>
      </c>
      <c r="N556">
        <v>-122.41128329999999</v>
      </c>
      <c r="O556">
        <v>34.980094207978503</v>
      </c>
      <c r="P556">
        <v>2.9592332999999998E-2</v>
      </c>
      <c r="Q556">
        <v>8.6979437700000002</v>
      </c>
      <c r="R556">
        <v>33.807364219999997</v>
      </c>
      <c r="S556" s="1">
        <v>171.20084073298801</v>
      </c>
      <c r="T556">
        <v>0</v>
      </c>
      <c r="U556">
        <v>189.70531310000001</v>
      </c>
      <c r="V556">
        <v>203.65</v>
      </c>
      <c r="W556">
        <v>20</v>
      </c>
      <c r="X556">
        <v>4</v>
      </c>
      <c r="Y556">
        <v>0.15</v>
      </c>
      <c r="Z556">
        <v>9</v>
      </c>
      <c r="AA556">
        <v>2.65</v>
      </c>
      <c r="AB556">
        <v>37.378063398625798</v>
      </c>
      <c r="AC556">
        <v>3710</v>
      </c>
      <c r="AD556">
        <v>1082</v>
      </c>
      <c r="AE556">
        <v>1061</v>
      </c>
      <c r="AF556">
        <v>407</v>
      </c>
      <c r="AG556">
        <v>306</v>
      </c>
      <c r="AH556">
        <v>21864</v>
      </c>
      <c r="AI556">
        <v>993</v>
      </c>
      <c r="AJ556">
        <v>745</v>
      </c>
      <c r="AK556">
        <v>609</v>
      </c>
      <c r="AL556">
        <v>395</v>
      </c>
      <c r="AM556">
        <v>76</v>
      </c>
      <c r="AN556">
        <v>3553</v>
      </c>
      <c r="AO556">
        <v>1111</v>
      </c>
      <c r="AP556">
        <v>0</v>
      </c>
      <c r="AQ556">
        <v>10</v>
      </c>
      <c r="AR556">
        <v>98</v>
      </c>
      <c r="AS556">
        <v>222</v>
      </c>
      <c r="AT556">
        <v>21</v>
      </c>
      <c r="AU556">
        <v>11</v>
      </c>
      <c r="AV556">
        <v>15.7</v>
      </c>
      <c r="AW556">
        <v>21864</v>
      </c>
      <c r="AX556">
        <v>35.700000000000003</v>
      </c>
      <c r="AY556">
        <v>20.100000000000001</v>
      </c>
      <c r="AZ556">
        <v>16.399999999999999</v>
      </c>
      <c r="BA556">
        <v>10.6</v>
      </c>
      <c r="BB556">
        <v>7.2</v>
      </c>
      <c r="BC556">
        <v>95.8</v>
      </c>
      <c r="BD556">
        <v>30.9</v>
      </c>
      <c r="BE556">
        <v>0</v>
      </c>
      <c r="BF556">
        <v>0.9</v>
      </c>
      <c r="BG556">
        <v>9.1999999999999993</v>
      </c>
      <c r="BH556">
        <v>20.9</v>
      </c>
      <c r="BI556">
        <v>0.6</v>
      </c>
    </row>
    <row r="557" spans="1:61" x14ac:dyDescent="0.2">
      <c r="A557">
        <v>5790</v>
      </c>
      <c r="B557">
        <v>6075026402</v>
      </c>
      <c r="C557">
        <v>0.15850069999999999</v>
      </c>
      <c r="D557">
        <v>1.3560000000000001</v>
      </c>
      <c r="E557">
        <v>1.7799</v>
      </c>
      <c r="F557">
        <v>1.6871</v>
      </c>
      <c r="G557">
        <v>1.8866000000000001</v>
      </c>
      <c r="H557">
        <v>6.7096999999999998</v>
      </c>
      <c r="I557">
        <v>9.6</v>
      </c>
      <c r="J557">
        <v>8.6999999999999993</v>
      </c>
      <c r="K557">
        <v>10.5</v>
      </c>
      <c r="L557">
        <v>4118</v>
      </c>
      <c r="M557">
        <v>37.71648734</v>
      </c>
      <c r="N557">
        <v>-122.403256</v>
      </c>
      <c r="O557">
        <v>33.435446099901299</v>
      </c>
      <c r="P557">
        <v>2.9592332999999998E-2</v>
      </c>
      <c r="Q557">
        <v>8.6979437700000002</v>
      </c>
      <c r="R557">
        <v>37.161243130000003</v>
      </c>
      <c r="S557" s="1">
        <v>171.20084073298801</v>
      </c>
      <c r="T557">
        <v>0</v>
      </c>
      <c r="U557">
        <v>194.77721629999999</v>
      </c>
      <c r="V557">
        <v>1442.93</v>
      </c>
      <c r="W557">
        <v>21.9</v>
      </c>
      <c r="X557">
        <v>1.5</v>
      </c>
      <c r="Y557">
        <v>0.16</v>
      </c>
      <c r="Z557">
        <v>9</v>
      </c>
      <c r="AA557">
        <v>5.75</v>
      </c>
      <c r="AB557">
        <v>45.094592542516402</v>
      </c>
      <c r="AC557">
        <v>4734</v>
      </c>
      <c r="AD557">
        <v>1226</v>
      </c>
      <c r="AE557">
        <v>1194</v>
      </c>
      <c r="AF557">
        <v>359</v>
      </c>
      <c r="AG557">
        <v>100</v>
      </c>
      <c r="AH557">
        <v>27469</v>
      </c>
      <c r="AI557">
        <v>476</v>
      </c>
      <c r="AJ557">
        <v>537</v>
      </c>
      <c r="AK557">
        <v>902</v>
      </c>
      <c r="AL557">
        <v>465</v>
      </c>
      <c r="AM557">
        <v>122</v>
      </c>
      <c r="AN557">
        <v>4340</v>
      </c>
      <c r="AO557">
        <v>907</v>
      </c>
      <c r="AP557">
        <v>0</v>
      </c>
      <c r="AQ557">
        <v>0</v>
      </c>
      <c r="AR557">
        <v>135</v>
      </c>
      <c r="AS557">
        <v>87</v>
      </c>
      <c r="AT557">
        <v>21</v>
      </c>
      <c r="AU557">
        <v>7.7</v>
      </c>
      <c r="AV557">
        <v>3.7</v>
      </c>
      <c r="AW557">
        <v>27469</v>
      </c>
      <c r="AX557">
        <v>13.9</v>
      </c>
      <c r="AY557">
        <v>11.3</v>
      </c>
      <c r="AZ557">
        <v>19.100000000000001</v>
      </c>
      <c r="BA557">
        <v>9.9</v>
      </c>
      <c r="BB557">
        <v>10.199999999999999</v>
      </c>
      <c r="BC557">
        <v>91.7</v>
      </c>
      <c r="BD557">
        <v>20.6</v>
      </c>
      <c r="BE557">
        <v>0</v>
      </c>
      <c r="BF557">
        <v>0</v>
      </c>
      <c r="BG557">
        <v>11.3</v>
      </c>
      <c r="BH557">
        <v>7.3</v>
      </c>
      <c r="BI557">
        <v>0.4</v>
      </c>
    </row>
    <row r="558" spans="1:61" x14ac:dyDescent="0.2">
      <c r="A558">
        <v>5791</v>
      </c>
      <c r="B558">
        <v>6075026403</v>
      </c>
      <c r="C558">
        <v>0.1464801</v>
      </c>
      <c r="D558">
        <v>2.2595999999999998</v>
      </c>
      <c r="E558">
        <v>1.6813</v>
      </c>
      <c r="F558">
        <v>1.8677999999999999</v>
      </c>
      <c r="G558">
        <v>2.8191000000000002</v>
      </c>
      <c r="H558">
        <v>8.6278000000000006</v>
      </c>
      <c r="I558">
        <v>11.7</v>
      </c>
      <c r="J558">
        <v>10.6</v>
      </c>
      <c r="K558">
        <v>12.9</v>
      </c>
      <c r="L558">
        <v>4140</v>
      </c>
      <c r="M558">
        <v>37.711189419999997</v>
      </c>
      <c r="N558">
        <v>-122.4069033</v>
      </c>
      <c r="O558">
        <v>35.837792089386397</v>
      </c>
      <c r="P558">
        <v>2.9592332999999998E-2</v>
      </c>
      <c r="Q558">
        <v>8.6979437700000002</v>
      </c>
      <c r="R558">
        <v>37.1</v>
      </c>
      <c r="S558" s="1">
        <v>171.20084073298801</v>
      </c>
      <c r="T558">
        <v>0</v>
      </c>
      <c r="U558">
        <v>190.92505539999999</v>
      </c>
      <c r="V558">
        <v>335.73</v>
      </c>
      <c r="W558">
        <v>42.3</v>
      </c>
      <c r="X558">
        <v>16.25</v>
      </c>
      <c r="Y558">
        <v>0.57499999999999996</v>
      </c>
      <c r="Z558">
        <v>9</v>
      </c>
      <c r="AA558">
        <v>5.3</v>
      </c>
      <c r="AB558">
        <v>44.533238610843199</v>
      </c>
      <c r="AC558">
        <v>3868</v>
      </c>
      <c r="AD558">
        <v>1174</v>
      </c>
      <c r="AE558">
        <v>1051</v>
      </c>
      <c r="AF558">
        <v>256</v>
      </c>
      <c r="AG558">
        <v>164</v>
      </c>
      <c r="AH558">
        <v>20899</v>
      </c>
      <c r="AI558">
        <v>926</v>
      </c>
      <c r="AJ558">
        <v>608</v>
      </c>
      <c r="AK558">
        <v>687</v>
      </c>
      <c r="AL558">
        <v>415</v>
      </c>
      <c r="AM558">
        <v>44</v>
      </c>
      <c r="AN558">
        <v>3665</v>
      </c>
      <c r="AO558">
        <v>1222</v>
      </c>
      <c r="AP558">
        <v>51</v>
      </c>
      <c r="AQ558">
        <v>0</v>
      </c>
      <c r="AR558">
        <v>119</v>
      </c>
      <c r="AS558">
        <v>236</v>
      </c>
      <c r="AT558">
        <v>59</v>
      </c>
      <c r="AU558">
        <v>6.9</v>
      </c>
      <c r="AV558">
        <v>8.5</v>
      </c>
      <c r="AW558">
        <v>20899</v>
      </c>
      <c r="AX558">
        <v>34.1</v>
      </c>
      <c r="AY558">
        <v>15.7</v>
      </c>
      <c r="AZ558">
        <v>17.8</v>
      </c>
      <c r="BA558">
        <v>10.8</v>
      </c>
      <c r="BB558">
        <v>4.2</v>
      </c>
      <c r="BC558">
        <v>94.8</v>
      </c>
      <c r="BD558">
        <v>34.1</v>
      </c>
      <c r="BE558">
        <v>4.3</v>
      </c>
      <c r="BF558">
        <v>0</v>
      </c>
      <c r="BG558">
        <v>11.3</v>
      </c>
      <c r="BH558">
        <v>22.5</v>
      </c>
      <c r="BI558">
        <v>1.5</v>
      </c>
    </row>
    <row r="559" spans="1:61" x14ac:dyDescent="0.2">
      <c r="A559">
        <v>5792</v>
      </c>
      <c r="B559">
        <v>6075026404</v>
      </c>
      <c r="C559">
        <v>7.2721900000000006E-2</v>
      </c>
      <c r="D559">
        <v>2.8664000000000001</v>
      </c>
      <c r="E559">
        <v>1.909</v>
      </c>
      <c r="F559">
        <v>1.8648</v>
      </c>
      <c r="G559">
        <v>2.4809999999999999</v>
      </c>
      <c r="H559">
        <v>9.1212</v>
      </c>
      <c r="I559">
        <v>13.8</v>
      </c>
      <c r="J559">
        <v>12.7</v>
      </c>
      <c r="K559">
        <v>14.7</v>
      </c>
      <c r="L559">
        <v>2851</v>
      </c>
      <c r="M559">
        <v>37.709649880000001</v>
      </c>
      <c r="N559">
        <v>-122.4152838</v>
      </c>
      <c r="O559">
        <v>32.409046608012297</v>
      </c>
      <c r="P559">
        <v>2.9592332999999998E-2</v>
      </c>
      <c r="Q559">
        <v>8.6979437700000002</v>
      </c>
      <c r="R559">
        <v>26.19175564</v>
      </c>
      <c r="S559" s="1">
        <v>171.20084073298801</v>
      </c>
      <c r="T559">
        <v>0</v>
      </c>
      <c r="U559">
        <v>187.05793209999999</v>
      </c>
      <c r="V559">
        <v>328.9</v>
      </c>
      <c r="W559">
        <v>22.3</v>
      </c>
      <c r="X559">
        <v>8</v>
      </c>
      <c r="Y559">
        <v>0.5</v>
      </c>
      <c r="Z559">
        <v>9</v>
      </c>
      <c r="AA559">
        <v>1</v>
      </c>
      <c r="AB559">
        <v>38.283818370396098</v>
      </c>
      <c r="AC559">
        <v>2823</v>
      </c>
      <c r="AD559">
        <v>721</v>
      </c>
      <c r="AE559">
        <v>700</v>
      </c>
      <c r="AF559">
        <v>446</v>
      </c>
      <c r="AG559">
        <v>155</v>
      </c>
      <c r="AH559">
        <v>18778</v>
      </c>
      <c r="AI559">
        <v>658</v>
      </c>
      <c r="AJ559">
        <v>377</v>
      </c>
      <c r="AK559">
        <v>703</v>
      </c>
      <c r="AL559">
        <v>210</v>
      </c>
      <c r="AM559">
        <v>61</v>
      </c>
      <c r="AN559">
        <v>2721</v>
      </c>
      <c r="AO559">
        <v>756</v>
      </c>
      <c r="AP559">
        <v>38</v>
      </c>
      <c r="AQ559">
        <v>0</v>
      </c>
      <c r="AR559">
        <v>151</v>
      </c>
      <c r="AS559">
        <v>104</v>
      </c>
      <c r="AT559">
        <v>2</v>
      </c>
      <c r="AU559">
        <v>15.9</v>
      </c>
      <c r="AV559">
        <v>10.5</v>
      </c>
      <c r="AW559">
        <v>18778</v>
      </c>
      <c r="AX559">
        <v>36.299999999999997</v>
      </c>
      <c r="AY559">
        <v>13.4</v>
      </c>
      <c r="AZ559">
        <v>24.9</v>
      </c>
      <c r="BA559">
        <v>7.4</v>
      </c>
      <c r="BB559">
        <v>8.6999999999999993</v>
      </c>
      <c r="BC559">
        <v>96.4</v>
      </c>
      <c r="BD559">
        <v>29</v>
      </c>
      <c r="BE559">
        <v>5.3</v>
      </c>
      <c r="BF559">
        <v>0</v>
      </c>
      <c r="BG559">
        <v>21.6</v>
      </c>
      <c r="BH559">
        <v>14.9</v>
      </c>
      <c r="BI559">
        <v>0.1</v>
      </c>
    </row>
    <row r="560" spans="1:61" x14ac:dyDescent="0.2">
      <c r="A560">
        <v>7857</v>
      </c>
      <c r="B560">
        <v>6075030101</v>
      </c>
      <c r="C560">
        <v>0.13375889999999999</v>
      </c>
      <c r="D560">
        <v>0.91830000000000001</v>
      </c>
      <c r="E560">
        <v>0.78820000000000001</v>
      </c>
      <c r="F560">
        <v>0.6391</v>
      </c>
      <c r="G560">
        <v>2.5764999999999998</v>
      </c>
      <c r="H560">
        <v>4.9221000000000004</v>
      </c>
      <c r="I560">
        <v>6.8</v>
      </c>
      <c r="J560">
        <v>6.2</v>
      </c>
      <c r="K560">
        <v>7.6</v>
      </c>
      <c r="L560">
        <v>4233</v>
      </c>
      <c r="M560">
        <v>37.764235730000003</v>
      </c>
      <c r="N560">
        <v>-122.4597306</v>
      </c>
      <c r="O560">
        <v>8.2364933567294702</v>
      </c>
      <c r="P560">
        <v>2.9592332999999998E-2</v>
      </c>
      <c r="Q560">
        <v>8.6979437700000002</v>
      </c>
      <c r="R560">
        <v>57.034973049999998</v>
      </c>
      <c r="S560" s="1">
        <v>171.20084073298801</v>
      </c>
      <c r="T560">
        <v>0</v>
      </c>
      <c r="U560">
        <v>208.67319860000001</v>
      </c>
      <c r="V560">
        <v>547.29</v>
      </c>
      <c r="W560">
        <v>3.5</v>
      </c>
      <c r="X560">
        <v>0.75</v>
      </c>
      <c r="Y560">
        <v>0.51</v>
      </c>
      <c r="Z560">
        <v>0</v>
      </c>
      <c r="AA560">
        <v>0</v>
      </c>
      <c r="AB560">
        <v>28.809251742228501</v>
      </c>
      <c r="AC560">
        <v>4936</v>
      </c>
      <c r="AD560">
        <v>2235</v>
      </c>
      <c r="AE560">
        <v>2114</v>
      </c>
      <c r="AF560">
        <v>566</v>
      </c>
      <c r="AG560">
        <v>167</v>
      </c>
      <c r="AH560">
        <v>58910</v>
      </c>
      <c r="AI560">
        <v>219</v>
      </c>
      <c r="AJ560">
        <v>428</v>
      </c>
      <c r="AK560">
        <v>476</v>
      </c>
      <c r="AL560">
        <v>461</v>
      </c>
      <c r="AM560">
        <v>45</v>
      </c>
      <c r="AN560">
        <v>2027</v>
      </c>
      <c r="AO560">
        <v>189</v>
      </c>
      <c r="AP560">
        <v>387</v>
      </c>
      <c r="AQ560">
        <v>0</v>
      </c>
      <c r="AR560">
        <v>0</v>
      </c>
      <c r="AS560">
        <v>594</v>
      </c>
      <c r="AT560">
        <v>203</v>
      </c>
      <c r="AU560">
        <v>11.8</v>
      </c>
      <c r="AV560">
        <v>4.9000000000000004</v>
      </c>
      <c r="AW560">
        <v>58910</v>
      </c>
      <c r="AX560">
        <v>5</v>
      </c>
      <c r="AY560">
        <v>8.6999999999999993</v>
      </c>
      <c r="AZ560">
        <v>9.6</v>
      </c>
      <c r="BA560">
        <v>9.3000000000000007</v>
      </c>
      <c r="BB560">
        <v>2.1</v>
      </c>
      <c r="BC560">
        <v>41.1</v>
      </c>
      <c r="BD560">
        <v>4</v>
      </c>
      <c r="BE560">
        <v>17.3</v>
      </c>
      <c r="BF560">
        <v>0</v>
      </c>
      <c r="BG560">
        <v>0</v>
      </c>
      <c r="BH560">
        <v>28.1</v>
      </c>
      <c r="BI560">
        <v>4.0999999999999996</v>
      </c>
    </row>
    <row r="561" spans="1:61" x14ac:dyDescent="0.2">
      <c r="A561">
        <v>7858</v>
      </c>
      <c r="B561">
        <v>6075030102</v>
      </c>
      <c r="C561">
        <v>0.48657149999999999</v>
      </c>
      <c r="D561">
        <v>0.40739999999999998</v>
      </c>
      <c r="E561">
        <v>0.88739999999999997</v>
      </c>
      <c r="F561">
        <v>0.44990000000000002</v>
      </c>
      <c r="G561">
        <v>3.2574999999999998</v>
      </c>
      <c r="H561">
        <v>5.0022000000000002</v>
      </c>
      <c r="I561">
        <v>6.4</v>
      </c>
      <c r="J561">
        <v>6</v>
      </c>
      <c r="K561">
        <v>6.8</v>
      </c>
      <c r="L561">
        <v>4838</v>
      </c>
      <c r="M561">
        <v>37.758357099999998</v>
      </c>
      <c r="N561">
        <v>-122.4569182</v>
      </c>
      <c r="O561">
        <v>5.0336930524055896</v>
      </c>
      <c r="P561">
        <v>2.9592332999999998E-2</v>
      </c>
      <c r="Q561">
        <v>8.6979437700000002</v>
      </c>
      <c r="R561">
        <v>59.973433579999998</v>
      </c>
      <c r="S561" s="1">
        <v>171.20084073298801</v>
      </c>
      <c r="T561">
        <v>0</v>
      </c>
      <c r="U561">
        <v>203.1432245</v>
      </c>
      <c r="V561">
        <v>475.34</v>
      </c>
      <c r="W561">
        <v>7</v>
      </c>
      <c r="X561">
        <v>2.2999999999999998</v>
      </c>
      <c r="Y561">
        <v>0.5</v>
      </c>
      <c r="Z561">
        <v>0</v>
      </c>
      <c r="AA561">
        <v>0</v>
      </c>
      <c r="AB561">
        <v>29.845648313563299</v>
      </c>
      <c r="AC561">
        <v>5073</v>
      </c>
      <c r="AD561">
        <v>2397</v>
      </c>
      <c r="AE561">
        <v>2242</v>
      </c>
      <c r="AF561">
        <v>313</v>
      </c>
      <c r="AG561">
        <v>118</v>
      </c>
      <c r="AH561">
        <v>70999</v>
      </c>
      <c r="AI561">
        <v>68</v>
      </c>
      <c r="AJ561">
        <v>666</v>
      </c>
      <c r="AK561">
        <v>701</v>
      </c>
      <c r="AL561">
        <v>310</v>
      </c>
      <c r="AM561">
        <v>68</v>
      </c>
      <c r="AN561">
        <v>1852</v>
      </c>
      <c r="AO561">
        <v>105</v>
      </c>
      <c r="AP561">
        <v>685</v>
      </c>
      <c r="AQ561">
        <v>13</v>
      </c>
      <c r="AR561">
        <v>15</v>
      </c>
      <c r="AS561">
        <v>266</v>
      </c>
      <c r="AT561">
        <v>464</v>
      </c>
      <c r="AU561">
        <v>6.8</v>
      </c>
      <c r="AV561">
        <v>3.9</v>
      </c>
      <c r="AW561">
        <v>70999</v>
      </c>
      <c r="AX561">
        <v>1.7</v>
      </c>
      <c r="AY561">
        <v>13.1</v>
      </c>
      <c r="AZ561">
        <v>13.8</v>
      </c>
      <c r="BA561">
        <v>6.1</v>
      </c>
      <c r="BB561">
        <v>3</v>
      </c>
      <c r="BC561">
        <v>36.5</v>
      </c>
      <c r="BD561">
        <v>2.2000000000000002</v>
      </c>
      <c r="BE561">
        <v>28.6</v>
      </c>
      <c r="BF561">
        <v>0.5</v>
      </c>
      <c r="BG561">
        <v>0.7</v>
      </c>
      <c r="BH561">
        <v>11.9</v>
      </c>
      <c r="BI561">
        <v>9.1</v>
      </c>
    </row>
    <row r="562" spans="1:61" x14ac:dyDescent="0.2">
      <c r="A562">
        <v>5793</v>
      </c>
      <c r="B562">
        <v>6075030201</v>
      </c>
      <c r="C562">
        <v>0.13936660000000001</v>
      </c>
      <c r="D562">
        <v>0.90610000000000002</v>
      </c>
      <c r="E562">
        <v>0.93</v>
      </c>
      <c r="F562">
        <v>0.93679999999999997</v>
      </c>
      <c r="G562">
        <v>2.3001</v>
      </c>
      <c r="H562">
        <v>5.0731000000000002</v>
      </c>
      <c r="I562">
        <v>7.2</v>
      </c>
      <c r="J562">
        <v>6.5</v>
      </c>
      <c r="K562">
        <v>8.1</v>
      </c>
      <c r="L562">
        <v>3928</v>
      </c>
      <c r="M562">
        <v>37.762814589999998</v>
      </c>
      <c r="N562">
        <v>-122.4737784</v>
      </c>
      <c r="O562">
        <v>7.8496335361022496</v>
      </c>
      <c r="P562">
        <v>2.9592332999999998E-2</v>
      </c>
      <c r="Q562">
        <v>8.2787641399999998</v>
      </c>
      <c r="R562">
        <v>39.92</v>
      </c>
      <c r="S562" s="1">
        <v>171.20084073298801</v>
      </c>
      <c r="T562">
        <v>0</v>
      </c>
      <c r="U562">
        <v>211.14773199999999</v>
      </c>
      <c r="V562">
        <v>1048.05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22.944321698073502</v>
      </c>
      <c r="AC562">
        <v>4327</v>
      </c>
      <c r="AD562">
        <v>1982</v>
      </c>
      <c r="AE562">
        <v>1907</v>
      </c>
      <c r="AF562">
        <v>310</v>
      </c>
      <c r="AG562">
        <v>133</v>
      </c>
      <c r="AH562">
        <v>49434</v>
      </c>
      <c r="AI562">
        <v>326</v>
      </c>
      <c r="AJ562">
        <v>520</v>
      </c>
      <c r="AK562">
        <v>552</v>
      </c>
      <c r="AL562">
        <v>330</v>
      </c>
      <c r="AM562">
        <v>60</v>
      </c>
      <c r="AN562">
        <v>2009</v>
      </c>
      <c r="AO562">
        <v>382</v>
      </c>
      <c r="AP562">
        <v>547</v>
      </c>
      <c r="AQ562">
        <v>0</v>
      </c>
      <c r="AR562">
        <v>44</v>
      </c>
      <c r="AS562">
        <v>289</v>
      </c>
      <c r="AT562">
        <v>6</v>
      </c>
      <c r="AU562">
        <v>7.2</v>
      </c>
      <c r="AV562">
        <v>4.5</v>
      </c>
      <c r="AW562">
        <v>49434</v>
      </c>
      <c r="AX562">
        <v>9.1999999999999993</v>
      </c>
      <c r="AY562">
        <v>12</v>
      </c>
      <c r="AZ562">
        <v>12.8</v>
      </c>
      <c r="BA562">
        <v>7.6</v>
      </c>
      <c r="BB562">
        <v>3.1</v>
      </c>
      <c r="BC562">
        <v>46.4</v>
      </c>
      <c r="BD562">
        <v>9.1</v>
      </c>
      <c r="BE562">
        <v>27.6</v>
      </c>
      <c r="BF562">
        <v>0</v>
      </c>
      <c r="BG562">
        <v>2.2999999999999998</v>
      </c>
      <c r="BH562">
        <v>15.2</v>
      </c>
      <c r="BI562">
        <v>0.1</v>
      </c>
    </row>
    <row r="563" spans="1:61" x14ac:dyDescent="0.2">
      <c r="A563">
        <v>5794</v>
      </c>
      <c r="B563">
        <v>6075030202</v>
      </c>
      <c r="C563">
        <v>0.13732259999999999</v>
      </c>
      <c r="D563">
        <v>0.77639999999999998</v>
      </c>
      <c r="E563">
        <v>0.59919999999999995</v>
      </c>
      <c r="F563">
        <v>0.99780000000000002</v>
      </c>
      <c r="G563">
        <v>2.7399</v>
      </c>
      <c r="H563">
        <v>5.1132</v>
      </c>
      <c r="I563">
        <v>6.7</v>
      </c>
      <c r="J563">
        <v>6</v>
      </c>
      <c r="K563">
        <v>7.6</v>
      </c>
      <c r="L563">
        <v>4313</v>
      </c>
      <c r="M563">
        <v>37.763083909999999</v>
      </c>
      <c r="N563">
        <v>-122.4673274</v>
      </c>
      <c r="O563">
        <v>8.4182787443565505</v>
      </c>
      <c r="P563">
        <v>2.9592332999999998E-2</v>
      </c>
      <c r="Q563">
        <v>8.6979437700000002</v>
      </c>
      <c r="R563">
        <v>39.92</v>
      </c>
      <c r="S563" s="1">
        <v>171.20084073298801</v>
      </c>
      <c r="T563">
        <v>0</v>
      </c>
      <c r="U563">
        <v>209.42563029999999</v>
      </c>
      <c r="V563">
        <v>676.85</v>
      </c>
      <c r="W563">
        <v>1.75</v>
      </c>
      <c r="X563">
        <v>0</v>
      </c>
      <c r="Y563">
        <v>0.125</v>
      </c>
      <c r="Z563">
        <v>0</v>
      </c>
      <c r="AA563">
        <v>0</v>
      </c>
      <c r="AB563">
        <v>26.7928846505217</v>
      </c>
      <c r="AC563">
        <v>4621</v>
      </c>
      <c r="AD563">
        <v>2198</v>
      </c>
      <c r="AE563">
        <v>2149</v>
      </c>
      <c r="AF563">
        <v>616</v>
      </c>
      <c r="AG563">
        <v>80</v>
      </c>
      <c r="AH563">
        <v>65501</v>
      </c>
      <c r="AI563">
        <v>184</v>
      </c>
      <c r="AJ563">
        <v>494</v>
      </c>
      <c r="AK563">
        <v>423</v>
      </c>
      <c r="AL563">
        <v>159</v>
      </c>
      <c r="AM563">
        <v>70</v>
      </c>
      <c r="AN563">
        <v>2507</v>
      </c>
      <c r="AO563">
        <v>375</v>
      </c>
      <c r="AP563">
        <v>460</v>
      </c>
      <c r="AQ563">
        <v>0</v>
      </c>
      <c r="AR563">
        <v>75</v>
      </c>
      <c r="AS563">
        <v>543</v>
      </c>
      <c r="AT563">
        <v>37</v>
      </c>
      <c r="AU563">
        <v>13.3</v>
      </c>
      <c r="AV563">
        <v>2.7</v>
      </c>
      <c r="AW563">
        <v>65501</v>
      </c>
      <c r="AX563">
        <v>4.5</v>
      </c>
      <c r="AY563">
        <v>10.7</v>
      </c>
      <c r="AZ563">
        <v>9.1999999999999993</v>
      </c>
      <c r="BA563">
        <v>3.4</v>
      </c>
      <c r="BB563">
        <v>3.3</v>
      </c>
      <c r="BC563">
        <v>54.3</v>
      </c>
      <c r="BD563">
        <v>8.5</v>
      </c>
      <c r="BE563">
        <v>20.9</v>
      </c>
      <c r="BF563">
        <v>0</v>
      </c>
      <c r="BG563">
        <v>3.5</v>
      </c>
      <c r="BH563">
        <v>25.3</v>
      </c>
      <c r="BI563">
        <v>0.8</v>
      </c>
    </row>
    <row r="564" spans="1:61" x14ac:dyDescent="0.2">
      <c r="A564">
        <v>5795</v>
      </c>
      <c r="B564">
        <v>6075030301</v>
      </c>
      <c r="C564">
        <v>0.29054950000000002</v>
      </c>
      <c r="D564">
        <v>0.78129999999999999</v>
      </c>
      <c r="E564">
        <v>1.4863</v>
      </c>
      <c r="F564">
        <v>1.0373000000000001</v>
      </c>
      <c r="G564">
        <v>2.2464</v>
      </c>
      <c r="H564">
        <v>5.5511999999999997</v>
      </c>
      <c r="I564">
        <v>7.4</v>
      </c>
      <c r="J564">
        <v>6.5</v>
      </c>
      <c r="K564">
        <v>8.4</v>
      </c>
      <c r="L564">
        <v>5658</v>
      </c>
      <c r="M564">
        <v>37.756942930000001</v>
      </c>
      <c r="N564">
        <v>-122.4692416</v>
      </c>
      <c r="O564">
        <v>9.0333516811766597</v>
      </c>
      <c r="P564">
        <v>2.9592332999999998E-2</v>
      </c>
      <c r="Q564">
        <v>8.6979437700000002</v>
      </c>
      <c r="R564">
        <v>39.849089370000002</v>
      </c>
      <c r="S564" s="1">
        <v>171.20084073298801</v>
      </c>
      <c r="T564">
        <v>0</v>
      </c>
      <c r="U564">
        <v>204.6167299</v>
      </c>
      <c r="V564">
        <v>1029.5999999999999</v>
      </c>
      <c r="W564">
        <v>1.75</v>
      </c>
      <c r="X564">
        <v>0</v>
      </c>
      <c r="Y564">
        <v>0.125</v>
      </c>
      <c r="Z564">
        <v>0</v>
      </c>
      <c r="AA564">
        <v>0</v>
      </c>
      <c r="AB564">
        <v>28.700689301684999</v>
      </c>
      <c r="AC564">
        <v>6024</v>
      </c>
      <c r="AD564">
        <v>2596</v>
      </c>
      <c r="AE564">
        <v>2361</v>
      </c>
      <c r="AF564">
        <v>480</v>
      </c>
      <c r="AG564">
        <v>76</v>
      </c>
      <c r="AH564">
        <v>68196</v>
      </c>
      <c r="AI564">
        <v>534</v>
      </c>
      <c r="AJ564">
        <v>1139</v>
      </c>
      <c r="AK564">
        <v>914</v>
      </c>
      <c r="AL564">
        <v>568</v>
      </c>
      <c r="AM564">
        <v>65</v>
      </c>
      <c r="AN564">
        <v>3359</v>
      </c>
      <c r="AO564">
        <v>511</v>
      </c>
      <c r="AP564">
        <v>81</v>
      </c>
      <c r="AQ564">
        <v>0</v>
      </c>
      <c r="AR564">
        <v>64</v>
      </c>
      <c r="AS564">
        <v>323</v>
      </c>
      <c r="AT564">
        <v>78</v>
      </c>
      <c r="AU564">
        <v>8</v>
      </c>
      <c r="AV564">
        <v>2.1</v>
      </c>
      <c r="AW564">
        <v>68196</v>
      </c>
      <c r="AX564">
        <v>11.1</v>
      </c>
      <c r="AY564">
        <v>18.899999999999999</v>
      </c>
      <c r="AZ564">
        <v>15.2</v>
      </c>
      <c r="BA564">
        <v>9.5</v>
      </c>
      <c r="BB564">
        <v>2.8</v>
      </c>
      <c r="BC564">
        <v>55.8</v>
      </c>
      <c r="BD564">
        <v>9.1999999999999993</v>
      </c>
      <c r="BE564">
        <v>3.1</v>
      </c>
      <c r="BF564">
        <v>0</v>
      </c>
      <c r="BG564">
        <v>2.7</v>
      </c>
      <c r="BH564">
        <v>13.7</v>
      </c>
      <c r="BI564">
        <v>1.3</v>
      </c>
    </row>
    <row r="565" spans="1:61" x14ac:dyDescent="0.2">
      <c r="A565">
        <v>5796</v>
      </c>
      <c r="B565">
        <v>6075030302</v>
      </c>
      <c r="C565">
        <v>0.23081679999999999</v>
      </c>
      <c r="D565">
        <v>0.97109999999999996</v>
      </c>
      <c r="E565">
        <v>1.1900999999999999</v>
      </c>
      <c r="F565">
        <v>1.0952999999999999</v>
      </c>
      <c r="G565">
        <v>1.1696</v>
      </c>
      <c r="H565">
        <v>4.4260000000000002</v>
      </c>
      <c r="I565">
        <v>8</v>
      </c>
      <c r="J565">
        <v>7.4</v>
      </c>
      <c r="K565">
        <v>8.6999999999999993</v>
      </c>
      <c r="L565">
        <v>3549</v>
      </c>
      <c r="M565">
        <v>37.751944190000003</v>
      </c>
      <c r="N565">
        <v>-122.4716377</v>
      </c>
      <c r="O565">
        <v>6.0290540807964899</v>
      </c>
      <c r="P565">
        <v>2.9592332999999998E-2</v>
      </c>
      <c r="Q565">
        <v>8.6979437700000002</v>
      </c>
      <c r="R565">
        <v>39.657448000000002</v>
      </c>
      <c r="S565" s="1">
        <v>171.20084073298801</v>
      </c>
      <c r="T565">
        <v>0</v>
      </c>
      <c r="U565">
        <v>201.57907209999999</v>
      </c>
      <c r="V565">
        <v>1252.5999999999999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24.474234738182101</v>
      </c>
      <c r="AC565">
        <v>4143</v>
      </c>
      <c r="AD565">
        <v>1480</v>
      </c>
      <c r="AE565">
        <v>1464</v>
      </c>
      <c r="AF565">
        <v>361</v>
      </c>
      <c r="AG565">
        <v>147</v>
      </c>
      <c r="AH565">
        <v>62834</v>
      </c>
      <c r="AI565">
        <v>186</v>
      </c>
      <c r="AJ565">
        <v>665</v>
      </c>
      <c r="AK565">
        <v>694</v>
      </c>
      <c r="AL565">
        <v>315</v>
      </c>
      <c r="AM565">
        <v>30</v>
      </c>
      <c r="AN565">
        <v>2553</v>
      </c>
      <c r="AO565">
        <v>369</v>
      </c>
      <c r="AP565">
        <v>24</v>
      </c>
      <c r="AQ565">
        <v>0</v>
      </c>
      <c r="AR565">
        <v>29</v>
      </c>
      <c r="AS565">
        <v>119</v>
      </c>
      <c r="AT565">
        <v>0</v>
      </c>
      <c r="AU565">
        <v>8.6999999999999993</v>
      </c>
      <c r="AV565">
        <v>6.5</v>
      </c>
      <c r="AW565">
        <v>62834</v>
      </c>
      <c r="AX565">
        <v>6.1</v>
      </c>
      <c r="AY565">
        <v>16.100000000000001</v>
      </c>
      <c r="AZ565">
        <v>16.8</v>
      </c>
      <c r="BA565">
        <v>7.6</v>
      </c>
      <c r="BB565">
        <v>2</v>
      </c>
      <c r="BC565">
        <v>61.6</v>
      </c>
      <c r="BD565">
        <v>9.1999999999999993</v>
      </c>
      <c r="BE565">
        <v>1.6</v>
      </c>
      <c r="BF565">
        <v>0</v>
      </c>
      <c r="BG565">
        <v>2</v>
      </c>
      <c r="BH565">
        <v>8.1</v>
      </c>
      <c r="BI565">
        <v>0</v>
      </c>
    </row>
    <row r="566" spans="1:61" x14ac:dyDescent="0.2">
      <c r="A566">
        <v>5797</v>
      </c>
      <c r="B566">
        <v>6075030400</v>
      </c>
      <c r="C566">
        <v>0.37585679999999999</v>
      </c>
      <c r="D566">
        <v>0.7621</v>
      </c>
      <c r="E566">
        <v>1.1469</v>
      </c>
      <c r="F566">
        <v>0.8468</v>
      </c>
      <c r="G566">
        <v>1.1651</v>
      </c>
      <c r="H566">
        <v>3.9209000000000001</v>
      </c>
      <c r="I566">
        <v>8.5</v>
      </c>
      <c r="J566">
        <v>7.8</v>
      </c>
      <c r="K566">
        <v>9.1999999999999993</v>
      </c>
      <c r="L566">
        <v>5106</v>
      </c>
      <c r="M566">
        <v>37.746950830000003</v>
      </c>
      <c r="N566">
        <v>-122.4675172</v>
      </c>
      <c r="O566">
        <v>5.9312677571045098</v>
      </c>
      <c r="P566">
        <v>2.9592332999999998E-2</v>
      </c>
      <c r="Q566">
        <v>8.6979437700000002</v>
      </c>
      <c r="R566">
        <v>40.163678390000001</v>
      </c>
      <c r="S566" s="1">
        <v>171.20084073298801</v>
      </c>
      <c r="T566">
        <v>0</v>
      </c>
      <c r="U566">
        <v>196.64854639999999</v>
      </c>
      <c r="V566">
        <v>1324.15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24.666343457901799</v>
      </c>
      <c r="AC566">
        <v>5568</v>
      </c>
      <c r="AD566">
        <v>2052</v>
      </c>
      <c r="AE566">
        <v>1967</v>
      </c>
      <c r="AF566">
        <v>398</v>
      </c>
      <c r="AG566">
        <v>180</v>
      </c>
      <c r="AH566">
        <v>76624</v>
      </c>
      <c r="AI566">
        <v>227</v>
      </c>
      <c r="AJ566">
        <v>951</v>
      </c>
      <c r="AK566">
        <v>1036</v>
      </c>
      <c r="AL566">
        <v>313</v>
      </c>
      <c r="AM566">
        <v>38</v>
      </c>
      <c r="AN566">
        <v>2899</v>
      </c>
      <c r="AO566">
        <v>296</v>
      </c>
      <c r="AP566">
        <v>93</v>
      </c>
      <c r="AQ566">
        <v>0</v>
      </c>
      <c r="AR566">
        <v>27</v>
      </c>
      <c r="AS566">
        <v>134</v>
      </c>
      <c r="AT566">
        <v>0</v>
      </c>
      <c r="AU566">
        <v>7.2</v>
      </c>
      <c r="AV566">
        <v>5.7</v>
      </c>
      <c r="AW566">
        <v>76624</v>
      </c>
      <c r="AX566">
        <v>5.6</v>
      </c>
      <c r="AY566">
        <v>17.100000000000001</v>
      </c>
      <c r="AZ566">
        <v>18.600000000000001</v>
      </c>
      <c r="BA566">
        <v>5.6</v>
      </c>
      <c r="BB566">
        <v>1.9</v>
      </c>
      <c r="BC566">
        <v>52.1</v>
      </c>
      <c r="BD566">
        <v>5.7</v>
      </c>
      <c r="BE566">
        <v>4.5</v>
      </c>
      <c r="BF566">
        <v>0</v>
      </c>
      <c r="BG566">
        <v>1.4</v>
      </c>
      <c r="BH566">
        <v>6.8</v>
      </c>
      <c r="BI566">
        <v>0</v>
      </c>
    </row>
    <row r="567" spans="1:61" x14ac:dyDescent="0.2">
      <c r="A567">
        <v>7859</v>
      </c>
      <c r="B567">
        <v>6075030500</v>
      </c>
      <c r="C567">
        <v>0.41999330000000001</v>
      </c>
      <c r="D567">
        <v>1.0028999999999999</v>
      </c>
      <c r="E567">
        <v>2.1053000000000002</v>
      </c>
      <c r="F567">
        <v>1.0225</v>
      </c>
      <c r="G567">
        <v>2.7452000000000001</v>
      </c>
      <c r="H567">
        <v>6.8758999999999997</v>
      </c>
      <c r="I567">
        <v>10</v>
      </c>
      <c r="J567">
        <v>9.1</v>
      </c>
      <c r="K567">
        <v>11.1</v>
      </c>
      <c r="L567">
        <v>3046</v>
      </c>
      <c r="M567">
        <v>37.751732850000003</v>
      </c>
      <c r="N567">
        <v>-122.4526281</v>
      </c>
      <c r="O567">
        <v>5.4011482077286397</v>
      </c>
      <c r="P567">
        <v>2.9592332999999998E-2</v>
      </c>
      <c r="Q567">
        <v>8.6979437700000002</v>
      </c>
      <c r="R567">
        <v>51.571579149999998</v>
      </c>
      <c r="S567" s="1">
        <v>171.20084073298801</v>
      </c>
      <c r="T567">
        <v>0</v>
      </c>
      <c r="U567">
        <v>198.1834585</v>
      </c>
      <c r="V567">
        <v>487.73</v>
      </c>
      <c r="W567">
        <v>3.5</v>
      </c>
      <c r="X567">
        <v>0</v>
      </c>
      <c r="Y567">
        <v>0.15</v>
      </c>
      <c r="Z567">
        <v>0</v>
      </c>
      <c r="AA567">
        <v>0</v>
      </c>
      <c r="AB567">
        <v>26.177938463339</v>
      </c>
      <c r="AC567">
        <v>2950</v>
      </c>
      <c r="AD567">
        <v>1069</v>
      </c>
      <c r="AE567">
        <v>1040</v>
      </c>
      <c r="AF567">
        <v>162</v>
      </c>
      <c r="AG567">
        <v>86</v>
      </c>
      <c r="AH567">
        <v>47422</v>
      </c>
      <c r="AI567">
        <v>147</v>
      </c>
      <c r="AJ567">
        <v>870</v>
      </c>
      <c r="AK567">
        <v>431</v>
      </c>
      <c r="AL567">
        <v>425</v>
      </c>
      <c r="AM567">
        <v>25</v>
      </c>
      <c r="AN567">
        <v>1597</v>
      </c>
      <c r="AO567">
        <v>263</v>
      </c>
      <c r="AP567">
        <v>154</v>
      </c>
      <c r="AQ567">
        <v>0</v>
      </c>
      <c r="AR567">
        <v>30</v>
      </c>
      <c r="AS567">
        <v>126</v>
      </c>
      <c r="AT567">
        <v>546</v>
      </c>
      <c r="AU567">
        <v>6.7</v>
      </c>
      <c r="AV567">
        <v>6.8</v>
      </c>
      <c r="AW567">
        <v>47422</v>
      </c>
      <c r="AX567">
        <v>6</v>
      </c>
      <c r="AY567">
        <v>29.5</v>
      </c>
      <c r="AZ567">
        <v>14.6</v>
      </c>
      <c r="BA567">
        <v>17.600000000000001</v>
      </c>
      <c r="BB567">
        <v>2.4</v>
      </c>
      <c r="BC567">
        <v>54.1</v>
      </c>
      <c r="BD567">
        <v>9.3000000000000007</v>
      </c>
      <c r="BE567">
        <v>14.4</v>
      </c>
      <c r="BF567">
        <v>0</v>
      </c>
      <c r="BG567">
        <v>2.9</v>
      </c>
      <c r="BH567">
        <v>12.1</v>
      </c>
      <c r="BI567">
        <v>18.5</v>
      </c>
    </row>
    <row r="568" spans="1:61" x14ac:dyDescent="0.2">
      <c r="A568">
        <v>5798</v>
      </c>
      <c r="B568">
        <v>6075030600</v>
      </c>
      <c r="C568">
        <v>0.20140050000000001</v>
      </c>
      <c r="D568">
        <v>0.51900000000000002</v>
      </c>
      <c r="E568">
        <v>1.7867999999999999</v>
      </c>
      <c r="F568">
        <v>0.52300000000000002</v>
      </c>
      <c r="G568">
        <v>1.3783000000000001</v>
      </c>
      <c r="H568">
        <v>4.2070999999999996</v>
      </c>
      <c r="I568">
        <v>7.8</v>
      </c>
      <c r="J568">
        <v>7</v>
      </c>
      <c r="K568">
        <v>8.6999999999999993</v>
      </c>
      <c r="L568">
        <v>2221</v>
      </c>
      <c r="M568">
        <v>37.743754000000003</v>
      </c>
      <c r="N568">
        <v>-122.45714460000001</v>
      </c>
      <c r="O568">
        <v>3.9211289060066798</v>
      </c>
      <c r="P568">
        <v>2.9592332999999998E-2</v>
      </c>
      <c r="Q568">
        <v>8.6979437700000002</v>
      </c>
      <c r="R568">
        <v>47.743121770000002</v>
      </c>
      <c r="S568" s="1">
        <v>171.20084073298801</v>
      </c>
      <c r="T568">
        <v>0</v>
      </c>
      <c r="U568">
        <v>193.6626393</v>
      </c>
      <c r="V568">
        <v>465.96</v>
      </c>
      <c r="W568">
        <v>0</v>
      </c>
      <c r="X568">
        <v>0</v>
      </c>
      <c r="Y568">
        <v>0.05</v>
      </c>
      <c r="Z568">
        <v>0</v>
      </c>
      <c r="AA568">
        <v>0</v>
      </c>
      <c r="AB568">
        <v>21.636963964306599</v>
      </c>
      <c r="AC568">
        <v>2424</v>
      </c>
      <c r="AD568">
        <v>903</v>
      </c>
      <c r="AE568">
        <v>878</v>
      </c>
      <c r="AF568">
        <v>58</v>
      </c>
      <c r="AG568">
        <v>77</v>
      </c>
      <c r="AH568">
        <v>79324</v>
      </c>
      <c r="AI568">
        <v>64</v>
      </c>
      <c r="AJ568">
        <v>464</v>
      </c>
      <c r="AK568">
        <v>603</v>
      </c>
      <c r="AL568">
        <v>184</v>
      </c>
      <c r="AM568">
        <v>26</v>
      </c>
      <c r="AN568">
        <v>1168</v>
      </c>
      <c r="AO568">
        <v>36</v>
      </c>
      <c r="AP568">
        <v>18</v>
      </c>
      <c r="AQ568">
        <v>0</v>
      </c>
      <c r="AR568">
        <v>18</v>
      </c>
      <c r="AS568">
        <v>29</v>
      </c>
      <c r="AT568">
        <v>9</v>
      </c>
      <c r="AU568">
        <v>2.4</v>
      </c>
      <c r="AV568">
        <v>6.4</v>
      </c>
      <c r="AW568">
        <v>79324</v>
      </c>
      <c r="AX568">
        <v>3.7</v>
      </c>
      <c r="AY568">
        <v>19.100000000000001</v>
      </c>
      <c r="AZ568">
        <v>24.9</v>
      </c>
      <c r="BA568">
        <v>7.6</v>
      </c>
      <c r="BB568">
        <v>3</v>
      </c>
      <c r="BC568">
        <v>48.2</v>
      </c>
      <c r="BD568">
        <v>1.6</v>
      </c>
      <c r="BE568">
        <v>2</v>
      </c>
      <c r="BF568">
        <v>0</v>
      </c>
      <c r="BG568">
        <v>2.1</v>
      </c>
      <c r="BH568">
        <v>3.3</v>
      </c>
      <c r="BI568">
        <v>0.4</v>
      </c>
    </row>
    <row r="569" spans="1:61" x14ac:dyDescent="0.2">
      <c r="A569">
        <v>5799</v>
      </c>
      <c r="B569">
        <v>6075030700</v>
      </c>
      <c r="C569">
        <v>0.5528575</v>
      </c>
      <c r="D569">
        <v>0.50770000000000004</v>
      </c>
      <c r="E569">
        <v>1.7637</v>
      </c>
      <c r="F569">
        <v>0.63429999999999997</v>
      </c>
      <c r="G569">
        <v>0.37359999999999999</v>
      </c>
      <c r="H569">
        <v>3.2793000000000001</v>
      </c>
      <c r="I569">
        <v>9.1</v>
      </c>
      <c r="J569">
        <v>8.5</v>
      </c>
      <c r="K569">
        <v>9.9</v>
      </c>
      <c r="L569">
        <v>6343</v>
      </c>
      <c r="M569">
        <v>37.737415970000001</v>
      </c>
      <c r="N569">
        <v>-122.4502105</v>
      </c>
      <c r="O569">
        <v>5.1254678138920697</v>
      </c>
      <c r="P569">
        <v>2.9592332999999998E-2</v>
      </c>
      <c r="Q569">
        <v>8.6979437700000002</v>
      </c>
      <c r="R569">
        <v>48.53</v>
      </c>
      <c r="S569" s="1">
        <v>171.20084073298801</v>
      </c>
      <c r="T569">
        <v>0</v>
      </c>
      <c r="U569">
        <v>191.07861940000001</v>
      </c>
      <c r="V569">
        <v>299.93</v>
      </c>
      <c r="W569">
        <v>0</v>
      </c>
      <c r="X569">
        <v>0</v>
      </c>
      <c r="Y569">
        <v>0.1</v>
      </c>
      <c r="Z569">
        <v>0</v>
      </c>
      <c r="AA569">
        <v>0</v>
      </c>
      <c r="AB569">
        <v>21.357577389264598</v>
      </c>
      <c r="AC569">
        <v>6673</v>
      </c>
      <c r="AD569">
        <v>2810</v>
      </c>
      <c r="AE569">
        <v>2652</v>
      </c>
      <c r="AF569">
        <v>281</v>
      </c>
      <c r="AG569">
        <v>113</v>
      </c>
      <c r="AH569">
        <v>66250</v>
      </c>
      <c r="AI569">
        <v>399</v>
      </c>
      <c r="AJ569">
        <v>1296</v>
      </c>
      <c r="AK569">
        <v>1216</v>
      </c>
      <c r="AL569">
        <v>664</v>
      </c>
      <c r="AM569">
        <v>115</v>
      </c>
      <c r="AN569">
        <v>3185</v>
      </c>
      <c r="AO569">
        <v>187</v>
      </c>
      <c r="AP569">
        <v>0</v>
      </c>
      <c r="AQ569">
        <v>0</v>
      </c>
      <c r="AR569">
        <v>29</v>
      </c>
      <c r="AS569">
        <v>60</v>
      </c>
      <c r="AT569">
        <v>0</v>
      </c>
      <c r="AU569">
        <v>4.2</v>
      </c>
      <c r="AV569">
        <v>3</v>
      </c>
      <c r="AW569">
        <v>66250</v>
      </c>
      <c r="AX569">
        <v>7.5</v>
      </c>
      <c r="AY569">
        <v>19.399999999999999</v>
      </c>
      <c r="AZ569">
        <v>18.2</v>
      </c>
      <c r="BA569">
        <v>10</v>
      </c>
      <c r="BB569">
        <v>4.3</v>
      </c>
      <c r="BC569">
        <v>47.7</v>
      </c>
      <c r="BD569">
        <v>3</v>
      </c>
      <c r="BE569">
        <v>0</v>
      </c>
      <c r="BF569">
        <v>0</v>
      </c>
      <c r="BG569">
        <v>1.1000000000000001</v>
      </c>
      <c r="BH569">
        <v>2.2999999999999998</v>
      </c>
      <c r="BI569">
        <v>0</v>
      </c>
    </row>
    <row r="570" spans="1:61" x14ac:dyDescent="0.2">
      <c r="A570">
        <v>5800</v>
      </c>
      <c r="B570">
        <v>6075030800</v>
      </c>
      <c r="C570">
        <v>0.48000320000000002</v>
      </c>
      <c r="D570">
        <v>0.34489999999999998</v>
      </c>
      <c r="E570">
        <v>1.3845000000000001</v>
      </c>
      <c r="F570">
        <v>0.80459999999999998</v>
      </c>
      <c r="G570">
        <v>2.2197</v>
      </c>
      <c r="H570">
        <v>4.7537000000000003</v>
      </c>
      <c r="I570">
        <v>7.8</v>
      </c>
      <c r="J570">
        <v>7.3</v>
      </c>
      <c r="K570">
        <v>8.4</v>
      </c>
      <c r="L570">
        <v>5667</v>
      </c>
      <c r="M570">
        <v>37.739192199999998</v>
      </c>
      <c r="N570">
        <v>-122.46785439999999</v>
      </c>
      <c r="O570">
        <v>5.6852147411023797</v>
      </c>
      <c r="P570">
        <v>2.9592332999999998E-2</v>
      </c>
      <c r="Q570">
        <v>8.2787641399999998</v>
      </c>
      <c r="R570">
        <v>40.169845520000003</v>
      </c>
      <c r="S570" s="1">
        <v>171.20084073298801</v>
      </c>
      <c r="T570">
        <v>0</v>
      </c>
      <c r="U570">
        <v>191.2265965</v>
      </c>
      <c r="V570">
        <v>1180.1500000000001</v>
      </c>
      <c r="W570">
        <v>0</v>
      </c>
      <c r="X570">
        <v>4</v>
      </c>
      <c r="Y570">
        <v>0.01</v>
      </c>
      <c r="Z570">
        <v>0</v>
      </c>
      <c r="AA570">
        <v>0</v>
      </c>
      <c r="AB570">
        <v>25.581208237355899</v>
      </c>
      <c r="AC570">
        <v>6136</v>
      </c>
      <c r="AD570">
        <v>2420</v>
      </c>
      <c r="AE570">
        <v>2260</v>
      </c>
      <c r="AF570">
        <v>107</v>
      </c>
      <c r="AG570">
        <v>144</v>
      </c>
      <c r="AH570">
        <v>75178</v>
      </c>
      <c r="AI570">
        <v>213</v>
      </c>
      <c r="AJ570">
        <v>1299</v>
      </c>
      <c r="AK570">
        <v>1076</v>
      </c>
      <c r="AL570">
        <v>439</v>
      </c>
      <c r="AM570">
        <v>61</v>
      </c>
      <c r="AN570">
        <v>3081</v>
      </c>
      <c r="AO570">
        <v>297</v>
      </c>
      <c r="AP570">
        <v>194</v>
      </c>
      <c r="AQ570">
        <v>0</v>
      </c>
      <c r="AR570">
        <v>43</v>
      </c>
      <c r="AS570">
        <v>177</v>
      </c>
      <c r="AT570">
        <v>131</v>
      </c>
      <c r="AU570">
        <v>1.8</v>
      </c>
      <c r="AV570">
        <v>4.3</v>
      </c>
      <c r="AW570">
        <v>75178</v>
      </c>
      <c r="AX570">
        <v>4.4000000000000004</v>
      </c>
      <c r="AY570">
        <v>21.2</v>
      </c>
      <c r="AZ570">
        <v>17.5</v>
      </c>
      <c r="BA570">
        <v>7.2</v>
      </c>
      <c r="BB570">
        <v>2.7</v>
      </c>
      <c r="BC570">
        <v>50.2</v>
      </c>
      <c r="BD570">
        <v>5.2</v>
      </c>
      <c r="BE570">
        <v>8</v>
      </c>
      <c r="BF570">
        <v>0</v>
      </c>
      <c r="BG570">
        <v>1.9</v>
      </c>
      <c r="BH570">
        <v>7.8</v>
      </c>
      <c r="BI570">
        <v>2.1</v>
      </c>
    </row>
    <row r="571" spans="1:61" x14ac:dyDescent="0.2">
      <c r="A571">
        <v>5801</v>
      </c>
      <c r="B571">
        <v>6075030900</v>
      </c>
      <c r="C571">
        <v>0.71570650000000002</v>
      </c>
      <c r="D571">
        <v>0.6079</v>
      </c>
      <c r="E571">
        <v>1.8825000000000001</v>
      </c>
      <c r="F571">
        <v>0.8276</v>
      </c>
      <c r="G571">
        <v>1.8681000000000001</v>
      </c>
      <c r="H571">
        <v>5.1860999999999997</v>
      </c>
      <c r="I571">
        <v>8.9</v>
      </c>
      <c r="J571">
        <v>8.1</v>
      </c>
      <c r="K571">
        <v>9.8000000000000007</v>
      </c>
      <c r="L571">
        <v>6581</v>
      </c>
      <c r="M571">
        <v>37.72831094</v>
      </c>
      <c r="N571">
        <v>-122.46826</v>
      </c>
      <c r="O571">
        <v>7.9633804812495601</v>
      </c>
      <c r="P571">
        <v>2.9592332999999998E-2</v>
      </c>
      <c r="Q571">
        <v>8.2787641399999998</v>
      </c>
      <c r="R571">
        <v>39.72035391</v>
      </c>
      <c r="S571" s="1">
        <v>171.20084073298801</v>
      </c>
      <c r="T571">
        <v>0</v>
      </c>
      <c r="U571">
        <v>168.66303719999999</v>
      </c>
      <c r="V571">
        <v>719.03</v>
      </c>
      <c r="W571">
        <v>0</v>
      </c>
      <c r="X571">
        <v>6</v>
      </c>
      <c r="Y571">
        <v>0.11</v>
      </c>
      <c r="Z571">
        <v>2</v>
      </c>
      <c r="AA571">
        <v>0</v>
      </c>
      <c r="AB571">
        <v>28.192164969546099</v>
      </c>
      <c r="AC571">
        <v>6891</v>
      </c>
      <c r="AD571">
        <v>2475</v>
      </c>
      <c r="AE571">
        <v>2343</v>
      </c>
      <c r="AF571">
        <v>618</v>
      </c>
      <c r="AG571">
        <v>167</v>
      </c>
      <c r="AH571">
        <v>74251</v>
      </c>
      <c r="AI571">
        <v>138</v>
      </c>
      <c r="AJ571">
        <v>1378</v>
      </c>
      <c r="AK571">
        <v>1359</v>
      </c>
      <c r="AL571">
        <v>638</v>
      </c>
      <c r="AM571">
        <v>137</v>
      </c>
      <c r="AN571">
        <v>3843</v>
      </c>
      <c r="AO571">
        <v>307</v>
      </c>
      <c r="AP571">
        <v>40</v>
      </c>
      <c r="AQ571">
        <v>27</v>
      </c>
      <c r="AR571">
        <v>17</v>
      </c>
      <c r="AS571">
        <v>64</v>
      </c>
      <c r="AT571">
        <v>31</v>
      </c>
      <c r="AU571">
        <v>9</v>
      </c>
      <c r="AV571">
        <v>4.5999999999999996</v>
      </c>
      <c r="AW571">
        <v>74251</v>
      </c>
      <c r="AX571">
        <v>2.8</v>
      </c>
      <c r="AY571">
        <v>20</v>
      </c>
      <c r="AZ571">
        <v>19.7</v>
      </c>
      <c r="BA571">
        <v>9.3000000000000007</v>
      </c>
      <c r="BB571">
        <v>5.8</v>
      </c>
      <c r="BC571">
        <v>55.8</v>
      </c>
      <c r="BD571">
        <v>4.5</v>
      </c>
      <c r="BE571">
        <v>1.6</v>
      </c>
      <c r="BF571">
        <v>1.1000000000000001</v>
      </c>
      <c r="BG571">
        <v>0.7</v>
      </c>
      <c r="BH571">
        <v>2.7</v>
      </c>
      <c r="BI571">
        <v>0.4</v>
      </c>
    </row>
    <row r="572" spans="1:61" x14ac:dyDescent="0.2">
      <c r="A572">
        <v>5802</v>
      </c>
      <c r="B572">
        <v>6075031000</v>
      </c>
      <c r="C572">
        <v>0.31644030000000001</v>
      </c>
      <c r="D572">
        <v>0.54190000000000005</v>
      </c>
      <c r="E572">
        <v>1.6999</v>
      </c>
      <c r="F572">
        <v>0.98540000000000005</v>
      </c>
      <c r="G572">
        <v>1.9088000000000001</v>
      </c>
      <c r="H572">
        <v>5.1360000000000001</v>
      </c>
      <c r="I572">
        <v>8.1999999999999993</v>
      </c>
      <c r="J572">
        <v>7.5</v>
      </c>
      <c r="K572">
        <v>8.9</v>
      </c>
      <c r="L572">
        <v>3494</v>
      </c>
      <c r="M572">
        <v>37.728617319999998</v>
      </c>
      <c r="N572">
        <v>-122.45715869999999</v>
      </c>
      <c r="O572">
        <v>8.5720071634731898</v>
      </c>
      <c r="P572">
        <v>2.9592332999999998E-2</v>
      </c>
      <c r="Q572">
        <v>8.6979437700000002</v>
      </c>
      <c r="R572">
        <v>47.448016359999997</v>
      </c>
      <c r="S572" s="1">
        <v>171.20084073298801</v>
      </c>
      <c r="T572">
        <v>0</v>
      </c>
      <c r="U572">
        <v>185.24368509999999</v>
      </c>
      <c r="V572">
        <v>353.45</v>
      </c>
      <c r="W572">
        <v>0</v>
      </c>
      <c r="X572">
        <v>2</v>
      </c>
      <c r="Y572">
        <v>7.4999999999999997E-2</v>
      </c>
      <c r="Z572">
        <v>0</v>
      </c>
      <c r="AA572">
        <v>1</v>
      </c>
      <c r="AB572">
        <v>23.958121730978501</v>
      </c>
      <c r="AC572">
        <v>3601</v>
      </c>
      <c r="AD572">
        <v>1367</v>
      </c>
      <c r="AE572">
        <v>1302</v>
      </c>
      <c r="AF572">
        <v>207</v>
      </c>
      <c r="AG572">
        <v>80</v>
      </c>
      <c r="AH572">
        <v>57561</v>
      </c>
      <c r="AI572">
        <v>119</v>
      </c>
      <c r="AJ572">
        <v>886</v>
      </c>
      <c r="AK572">
        <v>672</v>
      </c>
      <c r="AL572">
        <v>331</v>
      </c>
      <c r="AM572">
        <v>37</v>
      </c>
      <c r="AN572">
        <v>1887</v>
      </c>
      <c r="AO572">
        <v>295</v>
      </c>
      <c r="AP572">
        <v>13</v>
      </c>
      <c r="AQ572">
        <v>7</v>
      </c>
      <c r="AR572">
        <v>0</v>
      </c>
      <c r="AS572">
        <v>121</v>
      </c>
      <c r="AT572">
        <v>6</v>
      </c>
      <c r="AU572">
        <v>5.7</v>
      </c>
      <c r="AV572">
        <v>4.0999999999999996</v>
      </c>
      <c r="AW572">
        <v>57561</v>
      </c>
      <c r="AX572">
        <v>4.3</v>
      </c>
      <c r="AY572">
        <v>24.6</v>
      </c>
      <c r="AZ572">
        <v>18.7</v>
      </c>
      <c r="BA572">
        <v>9.1999999999999993</v>
      </c>
      <c r="BB572">
        <v>2.8</v>
      </c>
      <c r="BC572">
        <v>52.4</v>
      </c>
      <c r="BD572">
        <v>8.6999999999999993</v>
      </c>
      <c r="BE572">
        <v>1</v>
      </c>
      <c r="BF572">
        <v>0.5</v>
      </c>
      <c r="BG572">
        <v>0</v>
      </c>
      <c r="BH572">
        <v>9.3000000000000007</v>
      </c>
      <c r="BI572">
        <v>0.2</v>
      </c>
    </row>
    <row r="573" spans="1:61" x14ac:dyDescent="0.2">
      <c r="A573">
        <v>5803</v>
      </c>
      <c r="B573">
        <v>6075031100</v>
      </c>
      <c r="C573">
        <v>0.4163249</v>
      </c>
      <c r="D573">
        <v>0.69820000000000004</v>
      </c>
      <c r="E573">
        <v>1.2094</v>
      </c>
      <c r="F573">
        <v>0.96150000000000002</v>
      </c>
      <c r="G573">
        <v>2.0489000000000002</v>
      </c>
      <c r="H573">
        <v>4.9180000000000001</v>
      </c>
      <c r="I573">
        <v>8.1999999999999993</v>
      </c>
      <c r="J573">
        <v>7.8</v>
      </c>
      <c r="K573">
        <v>8.6</v>
      </c>
      <c r="L573">
        <v>6193</v>
      </c>
      <c r="M573">
        <v>37.729635639999998</v>
      </c>
      <c r="N573">
        <v>-122.446164</v>
      </c>
      <c r="O573">
        <v>9.7150673480697805</v>
      </c>
      <c r="P573">
        <v>2.9592332999999998E-2</v>
      </c>
      <c r="Q573">
        <v>8.6979437700000002</v>
      </c>
      <c r="R573">
        <v>48.53</v>
      </c>
      <c r="S573" s="1">
        <v>171.20084073298801</v>
      </c>
      <c r="T573">
        <v>0</v>
      </c>
      <c r="U573">
        <v>188.54322310000001</v>
      </c>
      <c r="V573">
        <v>1384.4</v>
      </c>
      <c r="W573">
        <v>0</v>
      </c>
      <c r="X573">
        <v>0</v>
      </c>
      <c r="Y573">
        <v>0.1</v>
      </c>
      <c r="Z573">
        <v>0</v>
      </c>
      <c r="AA573">
        <v>1</v>
      </c>
      <c r="AB573">
        <v>30.017228576267801</v>
      </c>
      <c r="AC573">
        <v>6885</v>
      </c>
      <c r="AD573">
        <v>2667</v>
      </c>
      <c r="AE573">
        <v>2488</v>
      </c>
      <c r="AF573">
        <v>495</v>
      </c>
      <c r="AG573">
        <v>187</v>
      </c>
      <c r="AH573">
        <v>50816</v>
      </c>
      <c r="AI573">
        <v>248</v>
      </c>
      <c r="AJ573">
        <v>1003</v>
      </c>
      <c r="AK573">
        <v>888</v>
      </c>
      <c r="AL573">
        <v>601</v>
      </c>
      <c r="AM573">
        <v>80</v>
      </c>
      <c r="AN573">
        <v>3883</v>
      </c>
      <c r="AO573">
        <v>466</v>
      </c>
      <c r="AP573">
        <v>252</v>
      </c>
      <c r="AQ573">
        <v>0</v>
      </c>
      <c r="AR573">
        <v>74</v>
      </c>
      <c r="AS573">
        <v>348</v>
      </c>
      <c r="AT573">
        <v>8</v>
      </c>
      <c r="AU573">
        <v>7.2</v>
      </c>
      <c r="AV573">
        <v>4.4000000000000004</v>
      </c>
      <c r="AW573">
        <v>50816</v>
      </c>
      <c r="AX573">
        <v>4.5999999999999996</v>
      </c>
      <c r="AY573">
        <v>14.6</v>
      </c>
      <c r="AZ573">
        <v>12.9</v>
      </c>
      <c r="BA573">
        <v>8.6999999999999993</v>
      </c>
      <c r="BB573">
        <v>3.2</v>
      </c>
      <c r="BC573">
        <v>56.4</v>
      </c>
      <c r="BD573">
        <v>7.1</v>
      </c>
      <c r="BE573">
        <v>9.4</v>
      </c>
      <c r="BF573">
        <v>0</v>
      </c>
      <c r="BG573">
        <v>3</v>
      </c>
      <c r="BH573">
        <v>14</v>
      </c>
      <c r="BI573">
        <v>0.1</v>
      </c>
    </row>
    <row r="574" spans="1:61" x14ac:dyDescent="0.2">
      <c r="A574">
        <v>5804</v>
      </c>
      <c r="B574">
        <v>6075031201</v>
      </c>
      <c r="C574">
        <v>0.19772590000000001</v>
      </c>
      <c r="D574">
        <v>2.2740999999999998</v>
      </c>
      <c r="E574">
        <v>1.1860999999999999</v>
      </c>
      <c r="F574">
        <v>1.5932999999999999</v>
      </c>
      <c r="G574">
        <v>3.4605000000000001</v>
      </c>
      <c r="H574">
        <v>8.5138999999999996</v>
      </c>
      <c r="I574">
        <v>11</v>
      </c>
      <c r="J574">
        <v>9.9</v>
      </c>
      <c r="K574">
        <v>12.1</v>
      </c>
      <c r="L574">
        <v>6167</v>
      </c>
      <c r="M574">
        <v>37.721780449999997</v>
      </c>
      <c r="N574">
        <v>-122.4573334</v>
      </c>
      <c r="O574">
        <v>23.2359050264307</v>
      </c>
      <c r="P574">
        <v>2.9592332999999998E-2</v>
      </c>
      <c r="Q574">
        <v>8.6979437700000002</v>
      </c>
      <c r="R574">
        <v>45.646258879999998</v>
      </c>
      <c r="S574" s="1">
        <v>171.20084073298801</v>
      </c>
      <c r="T574">
        <v>0</v>
      </c>
      <c r="U574">
        <v>170.8774315</v>
      </c>
      <c r="V574">
        <v>549.94000000000005</v>
      </c>
      <c r="W574">
        <v>0</v>
      </c>
      <c r="X574">
        <v>2</v>
      </c>
      <c r="Y574">
        <v>0.1</v>
      </c>
      <c r="Z574">
        <v>0</v>
      </c>
      <c r="AA574">
        <v>2</v>
      </c>
      <c r="AB574">
        <v>27.676923077288599</v>
      </c>
      <c r="AC574">
        <v>7331</v>
      </c>
      <c r="AD574">
        <v>2066</v>
      </c>
      <c r="AE574">
        <v>1983</v>
      </c>
      <c r="AF574">
        <v>858</v>
      </c>
      <c r="AG574">
        <v>527</v>
      </c>
      <c r="AH574">
        <v>28770</v>
      </c>
      <c r="AI574">
        <v>993</v>
      </c>
      <c r="AJ574">
        <v>866</v>
      </c>
      <c r="AK574">
        <v>970</v>
      </c>
      <c r="AL574">
        <v>769</v>
      </c>
      <c r="AM574">
        <v>42</v>
      </c>
      <c r="AN574">
        <v>6124</v>
      </c>
      <c r="AO574">
        <v>1537</v>
      </c>
      <c r="AP574">
        <v>140</v>
      </c>
      <c r="AQ574">
        <v>8</v>
      </c>
      <c r="AR574">
        <v>253</v>
      </c>
      <c r="AS574">
        <v>344</v>
      </c>
      <c r="AT574">
        <v>129</v>
      </c>
      <c r="AU574">
        <v>11.8</v>
      </c>
      <c r="AV574">
        <v>11.3</v>
      </c>
      <c r="AW574">
        <v>28770</v>
      </c>
      <c r="AX574">
        <v>18.399999999999999</v>
      </c>
      <c r="AY574">
        <v>11.8</v>
      </c>
      <c r="AZ574">
        <v>13.2</v>
      </c>
      <c r="BA574">
        <v>10.6</v>
      </c>
      <c r="BB574">
        <v>2.1</v>
      </c>
      <c r="BC574">
        <v>83.5</v>
      </c>
      <c r="BD574">
        <v>21.6</v>
      </c>
      <c r="BE574">
        <v>6.8</v>
      </c>
      <c r="BF574">
        <v>0.4</v>
      </c>
      <c r="BG574">
        <v>12.8</v>
      </c>
      <c r="BH574">
        <v>17.3</v>
      </c>
      <c r="BI574">
        <v>1.8</v>
      </c>
    </row>
    <row r="575" spans="1:61" x14ac:dyDescent="0.2">
      <c r="A575">
        <v>5805</v>
      </c>
      <c r="B575">
        <v>6075031202</v>
      </c>
      <c r="C575">
        <v>0.1194677</v>
      </c>
      <c r="D575">
        <v>2.3395000000000001</v>
      </c>
      <c r="E575">
        <v>1.7413000000000001</v>
      </c>
      <c r="F575">
        <v>1.7213000000000001</v>
      </c>
      <c r="G575">
        <v>1.7766999999999999</v>
      </c>
      <c r="H575">
        <v>7.5788000000000002</v>
      </c>
      <c r="I575">
        <v>10</v>
      </c>
      <c r="J575">
        <v>9.1</v>
      </c>
      <c r="K575">
        <v>11</v>
      </c>
      <c r="L575">
        <v>3137</v>
      </c>
      <c r="M575">
        <v>37.719327569999997</v>
      </c>
      <c r="N575">
        <v>-122.4523964</v>
      </c>
      <c r="O575">
        <v>20.1303744596451</v>
      </c>
      <c r="P575">
        <v>2.9592332999999998E-2</v>
      </c>
      <c r="Q575">
        <v>8.6979437700000002</v>
      </c>
      <c r="R575">
        <v>39.188877910000002</v>
      </c>
      <c r="S575" s="1">
        <v>171.20084073298801</v>
      </c>
      <c r="T575">
        <v>0</v>
      </c>
      <c r="U575">
        <v>150.45960719999999</v>
      </c>
      <c r="V575">
        <v>1587.68</v>
      </c>
      <c r="W575">
        <v>0</v>
      </c>
      <c r="X575">
        <v>0</v>
      </c>
      <c r="Y575">
        <v>0.15</v>
      </c>
      <c r="Z575">
        <v>0</v>
      </c>
      <c r="AA575">
        <v>2</v>
      </c>
      <c r="AB575">
        <v>31.6669023435417</v>
      </c>
      <c r="AC575">
        <v>3220</v>
      </c>
      <c r="AD575">
        <v>919</v>
      </c>
      <c r="AE575">
        <v>862</v>
      </c>
      <c r="AF575">
        <v>464</v>
      </c>
      <c r="AG575">
        <v>165</v>
      </c>
      <c r="AH575">
        <v>25516</v>
      </c>
      <c r="AI575">
        <v>528</v>
      </c>
      <c r="AJ575">
        <v>544</v>
      </c>
      <c r="AK575">
        <v>546</v>
      </c>
      <c r="AL575">
        <v>305</v>
      </c>
      <c r="AM575">
        <v>58</v>
      </c>
      <c r="AN575">
        <v>2876</v>
      </c>
      <c r="AO575">
        <v>794</v>
      </c>
      <c r="AP575">
        <v>14</v>
      </c>
      <c r="AQ575">
        <v>0</v>
      </c>
      <c r="AR575">
        <v>90</v>
      </c>
      <c r="AS575">
        <v>115</v>
      </c>
      <c r="AT575">
        <v>0</v>
      </c>
      <c r="AU575">
        <v>14.5</v>
      </c>
      <c r="AV575">
        <v>8.9</v>
      </c>
      <c r="AW575">
        <v>25516</v>
      </c>
      <c r="AX575">
        <v>22.6</v>
      </c>
      <c r="AY575">
        <v>16.899999999999999</v>
      </c>
      <c r="AZ575">
        <v>17</v>
      </c>
      <c r="BA575">
        <v>9.5</v>
      </c>
      <c r="BB575">
        <v>6.7</v>
      </c>
      <c r="BC575">
        <v>89.3</v>
      </c>
      <c r="BD575">
        <v>25.9</v>
      </c>
      <c r="BE575">
        <v>1.5</v>
      </c>
      <c r="BF575">
        <v>0</v>
      </c>
      <c r="BG575">
        <v>10.4</v>
      </c>
      <c r="BH575">
        <v>13.3</v>
      </c>
      <c r="BI575">
        <v>0</v>
      </c>
    </row>
    <row r="576" spans="1:61" x14ac:dyDescent="0.2">
      <c r="A576">
        <v>5806</v>
      </c>
      <c r="B576">
        <v>6075031301</v>
      </c>
      <c r="C576">
        <v>0.1744918</v>
      </c>
      <c r="D576">
        <v>2.0365000000000002</v>
      </c>
      <c r="E576">
        <v>1.5768</v>
      </c>
      <c r="F576">
        <v>1.4678</v>
      </c>
      <c r="G576">
        <v>2.1547999999999998</v>
      </c>
      <c r="H576">
        <v>7.2359999999999998</v>
      </c>
      <c r="I576">
        <v>11</v>
      </c>
      <c r="J576">
        <v>10.1</v>
      </c>
      <c r="K576">
        <v>11.9</v>
      </c>
      <c r="L576">
        <v>3826</v>
      </c>
      <c r="M576">
        <v>37.719326260000003</v>
      </c>
      <c r="N576">
        <v>-122.4678672</v>
      </c>
      <c r="O576">
        <v>11.9606501693351</v>
      </c>
      <c r="P576">
        <v>2.9592332999999998E-2</v>
      </c>
      <c r="Q576">
        <v>8.2787641399999998</v>
      </c>
      <c r="R576">
        <v>34.124826710000001</v>
      </c>
      <c r="S576" s="1">
        <v>171.20084073298801</v>
      </c>
      <c r="T576">
        <v>0</v>
      </c>
      <c r="U576">
        <v>131.203777</v>
      </c>
      <c r="V576">
        <v>816.07</v>
      </c>
      <c r="W576">
        <v>0</v>
      </c>
      <c r="X576">
        <v>2</v>
      </c>
      <c r="Y576">
        <v>0.05</v>
      </c>
      <c r="Z576">
        <v>0</v>
      </c>
      <c r="AA576">
        <v>0</v>
      </c>
      <c r="AB576">
        <v>23.242601816052399</v>
      </c>
      <c r="AC576">
        <v>4477</v>
      </c>
      <c r="AD576">
        <v>1367</v>
      </c>
      <c r="AE576">
        <v>1314</v>
      </c>
      <c r="AF576">
        <v>508</v>
      </c>
      <c r="AG576">
        <v>232</v>
      </c>
      <c r="AH576">
        <v>32392</v>
      </c>
      <c r="AI576">
        <v>552</v>
      </c>
      <c r="AJ576">
        <v>714</v>
      </c>
      <c r="AK576">
        <v>754</v>
      </c>
      <c r="AL576">
        <v>467</v>
      </c>
      <c r="AM576">
        <v>46</v>
      </c>
      <c r="AN576">
        <v>3681</v>
      </c>
      <c r="AO576">
        <v>657</v>
      </c>
      <c r="AP576">
        <v>0</v>
      </c>
      <c r="AQ576">
        <v>0</v>
      </c>
      <c r="AR576">
        <v>145</v>
      </c>
      <c r="AS576">
        <v>158</v>
      </c>
      <c r="AT576">
        <v>31</v>
      </c>
      <c r="AU576">
        <v>11.3</v>
      </c>
      <c r="AV576">
        <v>9.6</v>
      </c>
      <c r="AW576">
        <v>32392</v>
      </c>
      <c r="AX576">
        <v>17.5</v>
      </c>
      <c r="AY576">
        <v>15.9</v>
      </c>
      <c r="AZ576">
        <v>16.8</v>
      </c>
      <c r="BA576">
        <v>10.5</v>
      </c>
      <c r="BB576">
        <v>3.5</v>
      </c>
      <c r="BC576">
        <v>82.2</v>
      </c>
      <c r="BD576">
        <v>15.3</v>
      </c>
      <c r="BE576">
        <v>0</v>
      </c>
      <c r="BF576">
        <v>0</v>
      </c>
      <c r="BG576">
        <v>11</v>
      </c>
      <c r="BH576">
        <v>12</v>
      </c>
      <c r="BI576">
        <v>0.7</v>
      </c>
    </row>
    <row r="577" spans="1:61" x14ac:dyDescent="0.2">
      <c r="A577">
        <v>5807</v>
      </c>
      <c r="B577">
        <v>6075031302</v>
      </c>
      <c r="C577">
        <v>0.26446829999999999</v>
      </c>
      <c r="D577">
        <v>2.2307999999999999</v>
      </c>
      <c r="E577">
        <v>2.1305999999999998</v>
      </c>
      <c r="F577">
        <v>1.6305000000000001</v>
      </c>
      <c r="G577">
        <v>2.5638999999999998</v>
      </c>
      <c r="H577">
        <v>8.5556999999999999</v>
      </c>
      <c r="I577">
        <v>10.4</v>
      </c>
      <c r="J577">
        <v>9.4</v>
      </c>
      <c r="K577">
        <v>11.4</v>
      </c>
      <c r="L577">
        <v>5495</v>
      </c>
      <c r="M577">
        <v>37.713395589999998</v>
      </c>
      <c r="N577">
        <v>-122.467097</v>
      </c>
      <c r="O577">
        <v>18.643746107877998</v>
      </c>
      <c r="P577">
        <v>2.9592332999999998E-2</v>
      </c>
      <c r="Q577">
        <v>8.2787641399999998</v>
      </c>
      <c r="R577">
        <v>20.78</v>
      </c>
      <c r="S577" s="1">
        <v>428.66117212816403</v>
      </c>
      <c r="T577">
        <v>0</v>
      </c>
      <c r="U577">
        <v>128.01255620000001</v>
      </c>
      <c r="V577">
        <v>1315.12</v>
      </c>
      <c r="W577">
        <v>0</v>
      </c>
      <c r="X577">
        <v>2</v>
      </c>
      <c r="Y577">
        <v>2.5000000000000001E-2</v>
      </c>
      <c r="Z577">
        <v>0</v>
      </c>
      <c r="AA577">
        <v>0</v>
      </c>
      <c r="AB577">
        <v>25.071419082331701</v>
      </c>
      <c r="AC577">
        <v>5989</v>
      </c>
      <c r="AD577">
        <v>1998</v>
      </c>
      <c r="AE577">
        <v>1942</v>
      </c>
      <c r="AF577">
        <v>1178</v>
      </c>
      <c r="AG577">
        <v>265</v>
      </c>
      <c r="AH577">
        <v>27428</v>
      </c>
      <c r="AI577">
        <v>767</v>
      </c>
      <c r="AJ577">
        <v>902</v>
      </c>
      <c r="AK577">
        <v>1086</v>
      </c>
      <c r="AL577">
        <v>741</v>
      </c>
      <c r="AM577">
        <v>173</v>
      </c>
      <c r="AN577">
        <v>5337</v>
      </c>
      <c r="AO577">
        <v>1080</v>
      </c>
      <c r="AP577">
        <v>335</v>
      </c>
      <c r="AQ577">
        <v>22</v>
      </c>
      <c r="AR577">
        <v>162</v>
      </c>
      <c r="AS577">
        <v>134</v>
      </c>
      <c r="AT577">
        <v>0</v>
      </c>
      <c r="AU577">
        <v>19.8</v>
      </c>
      <c r="AV577">
        <v>7.6</v>
      </c>
      <c r="AW577">
        <v>27428</v>
      </c>
      <c r="AX577">
        <v>18.100000000000001</v>
      </c>
      <c r="AY577">
        <v>15.1</v>
      </c>
      <c r="AZ577">
        <v>18.100000000000001</v>
      </c>
      <c r="BA577">
        <v>12.4</v>
      </c>
      <c r="BB577">
        <v>8.9</v>
      </c>
      <c r="BC577">
        <v>89.1</v>
      </c>
      <c r="BD577">
        <v>19.3</v>
      </c>
      <c r="BE577">
        <v>16.8</v>
      </c>
      <c r="BF577">
        <v>1.1000000000000001</v>
      </c>
      <c r="BG577">
        <v>8.3000000000000007</v>
      </c>
      <c r="BH577">
        <v>6.9</v>
      </c>
      <c r="BI577">
        <v>0</v>
      </c>
    </row>
    <row r="578" spans="1:61" x14ac:dyDescent="0.2">
      <c r="A578">
        <v>5808</v>
      </c>
      <c r="B578">
        <v>6075031400</v>
      </c>
      <c r="C578">
        <v>0.2975082</v>
      </c>
      <c r="D578">
        <v>2.7797000000000001</v>
      </c>
      <c r="E578">
        <v>1.6017999999999999</v>
      </c>
      <c r="F578">
        <v>1.7278</v>
      </c>
      <c r="G578">
        <v>3.2723</v>
      </c>
      <c r="H578">
        <v>9.3815000000000008</v>
      </c>
      <c r="I578">
        <v>13.2</v>
      </c>
      <c r="J578">
        <v>12.2</v>
      </c>
      <c r="K578">
        <v>14.3</v>
      </c>
      <c r="L578">
        <v>6676</v>
      </c>
      <c r="M578">
        <v>37.714720649999997</v>
      </c>
      <c r="N578">
        <v>-122.45714460000001</v>
      </c>
      <c r="O578">
        <v>21.403358826998399</v>
      </c>
      <c r="P578">
        <v>2.9592332999999998E-2</v>
      </c>
      <c r="Q578">
        <v>8.6979437700000002</v>
      </c>
      <c r="R578">
        <v>23.046396770000001</v>
      </c>
      <c r="S578" s="1">
        <v>171.20084073298801</v>
      </c>
      <c r="T578">
        <v>0</v>
      </c>
      <c r="U578">
        <v>129.13538740000001</v>
      </c>
      <c r="V578">
        <v>1599.78</v>
      </c>
      <c r="W578">
        <v>0</v>
      </c>
      <c r="X578">
        <v>0</v>
      </c>
      <c r="Y578">
        <v>7.4999999999999997E-2</v>
      </c>
      <c r="Z578">
        <v>0</v>
      </c>
      <c r="AA578">
        <v>0.5</v>
      </c>
      <c r="AB578">
        <v>25.7245572584618</v>
      </c>
      <c r="AC578">
        <v>6990</v>
      </c>
      <c r="AD578">
        <v>1981</v>
      </c>
      <c r="AE578">
        <v>1861</v>
      </c>
      <c r="AF578">
        <v>1008</v>
      </c>
      <c r="AG578">
        <v>431</v>
      </c>
      <c r="AH578">
        <v>19656</v>
      </c>
      <c r="AI578">
        <v>1364</v>
      </c>
      <c r="AJ578">
        <v>851</v>
      </c>
      <c r="AK578">
        <v>1342</v>
      </c>
      <c r="AL578">
        <v>641</v>
      </c>
      <c r="AM578">
        <v>138</v>
      </c>
      <c r="AN578">
        <v>6305</v>
      </c>
      <c r="AO578">
        <v>1706</v>
      </c>
      <c r="AP578">
        <v>19</v>
      </c>
      <c r="AQ578">
        <v>29</v>
      </c>
      <c r="AR578">
        <v>206</v>
      </c>
      <c r="AS578">
        <v>254</v>
      </c>
      <c r="AT578">
        <v>120</v>
      </c>
      <c r="AU578">
        <v>14.5</v>
      </c>
      <c r="AV578">
        <v>11.9</v>
      </c>
      <c r="AW578">
        <v>19656</v>
      </c>
      <c r="AX578">
        <v>27.3</v>
      </c>
      <c r="AY578">
        <v>12.2</v>
      </c>
      <c r="AZ578">
        <v>19.2</v>
      </c>
      <c r="BA578">
        <v>9.1999999999999993</v>
      </c>
      <c r="BB578">
        <v>7.4</v>
      </c>
      <c r="BC578">
        <v>90.2</v>
      </c>
      <c r="BD578">
        <v>25.4</v>
      </c>
      <c r="BE578">
        <v>1</v>
      </c>
      <c r="BF578">
        <v>1.5</v>
      </c>
      <c r="BG578">
        <v>11.1</v>
      </c>
      <c r="BH578">
        <v>13.6</v>
      </c>
      <c r="BI578">
        <v>1.7</v>
      </c>
    </row>
    <row r="579" spans="1:61" x14ac:dyDescent="0.2">
      <c r="A579">
        <v>5809</v>
      </c>
      <c r="B579">
        <v>6075032601</v>
      </c>
      <c r="C579">
        <v>0.16126789999999999</v>
      </c>
      <c r="D579">
        <v>1.0165999999999999</v>
      </c>
      <c r="E579">
        <v>1.2018</v>
      </c>
      <c r="F579">
        <v>1.2427999999999999</v>
      </c>
      <c r="G579">
        <v>2.4958</v>
      </c>
      <c r="H579">
        <v>5.9569999999999999</v>
      </c>
      <c r="I579">
        <v>7.7</v>
      </c>
      <c r="J579">
        <v>6.8</v>
      </c>
      <c r="K579">
        <v>8.6999999999999993</v>
      </c>
      <c r="L579">
        <v>4416</v>
      </c>
      <c r="M579">
        <v>37.76248485</v>
      </c>
      <c r="N579">
        <v>-122.4807924</v>
      </c>
      <c r="O579">
        <v>10.0012091761824</v>
      </c>
      <c r="P579">
        <v>2.9592332999999998E-2</v>
      </c>
      <c r="Q579">
        <v>8.2787641399999998</v>
      </c>
      <c r="R579">
        <v>39.92</v>
      </c>
      <c r="S579" s="1">
        <v>171.20084073298801</v>
      </c>
      <c r="T579">
        <v>0</v>
      </c>
      <c r="U579">
        <v>212.41979929999999</v>
      </c>
      <c r="V579">
        <v>998.79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22.746147700454401</v>
      </c>
      <c r="AC579">
        <v>4908</v>
      </c>
      <c r="AD579">
        <v>1905</v>
      </c>
      <c r="AE579">
        <v>1828</v>
      </c>
      <c r="AF579">
        <v>328</v>
      </c>
      <c r="AG579">
        <v>157</v>
      </c>
      <c r="AH579">
        <v>45234</v>
      </c>
      <c r="AI579">
        <v>389</v>
      </c>
      <c r="AJ579">
        <v>630</v>
      </c>
      <c r="AK579">
        <v>696</v>
      </c>
      <c r="AL579">
        <v>470</v>
      </c>
      <c r="AM579">
        <v>52</v>
      </c>
      <c r="AN579">
        <v>3200</v>
      </c>
      <c r="AO579">
        <v>635</v>
      </c>
      <c r="AP579">
        <v>89</v>
      </c>
      <c r="AQ579">
        <v>6</v>
      </c>
      <c r="AR579">
        <v>62</v>
      </c>
      <c r="AS579">
        <v>246</v>
      </c>
      <c r="AT579">
        <v>7</v>
      </c>
      <c r="AU579">
        <v>6.7</v>
      </c>
      <c r="AV579">
        <v>5.2</v>
      </c>
      <c r="AW579">
        <v>45234</v>
      </c>
      <c r="AX579">
        <v>10.1</v>
      </c>
      <c r="AY579">
        <v>12.8</v>
      </c>
      <c r="AZ579">
        <v>14.2</v>
      </c>
      <c r="BA579">
        <v>9.6</v>
      </c>
      <c r="BB579">
        <v>2.8</v>
      </c>
      <c r="BC579">
        <v>65.2</v>
      </c>
      <c r="BD579">
        <v>13.4</v>
      </c>
      <c r="BE579">
        <v>4.7</v>
      </c>
      <c r="BF579">
        <v>0.3</v>
      </c>
      <c r="BG579">
        <v>3.4</v>
      </c>
      <c r="BH579">
        <v>13.5</v>
      </c>
      <c r="BI579">
        <v>0.1</v>
      </c>
    </row>
    <row r="580" spans="1:61" x14ac:dyDescent="0.2">
      <c r="A580">
        <v>5810</v>
      </c>
      <c r="B580">
        <v>6075032602</v>
      </c>
      <c r="C580">
        <v>0.1822849</v>
      </c>
      <c r="D580">
        <v>1.2791999999999999</v>
      </c>
      <c r="E580">
        <v>1.7084999999999999</v>
      </c>
      <c r="F580">
        <v>1.3401000000000001</v>
      </c>
      <c r="G580">
        <v>3.0419999999999998</v>
      </c>
      <c r="H580">
        <v>7.3697999999999997</v>
      </c>
      <c r="I580">
        <v>10</v>
      </c>
      <c r="J580">
        <v>8.9</v>
      </c>
      <c r="K580">
        <v>11.2</v>
      </c>
      <c r="L580">
        <v>4316</v>
      </c>
      <c r="M580">
        <v>37.758900320000002</v>
      </c>
      <c r="N580">
        <v>-122.4825955</v>
      </c>
      <c r="O580">
        <v>12.105590706540999</v>
      </c>
      <c r="P580">
        <v>2.9592332999999998E-2</v>
      </c>
      <c r="Q580">
        <v>8.2787641399999998</v>
      </c>
      <c r="R580">
        <v>39.92</v>
      </c>
      <c r="S580" s="1">
        <v>171.20084073298801</v>
      </c>
      <c r="T580">
        <v>0</v>
      </c>
      <c r="U580">
        <v>207.8959538</v>
      </c>
      <c r="V580">
        <v>931.58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22.373938959533</v>
      </c>
      <c r="AC580">
        <v>4662</v>
      </c>
      <c r="AD580">
        <v>1791</v>
      </c>
      <c r="AE580">
        <v>1718</v>
      </c>
      <c r="AF580">
        <v>449</v>
      </c>
      <c r="AG580">
        <v>124</v>
      </c>
      <c r="AH580">
        <v>38973</v>
      </c>
      <c r="AI580">
        <v>476</v>
      </c>
      <c r="AJ580">
        <v>834</v>
      </c>
      <c r="AK580">
        <v>638</v>
      </c>
      <c r="AL580">
        <v>548</v>
      </c>
      <c r="AM580">
        <v>63</v>
      </c>
      <c r="AN580">
        <v>3243</v>
      </c>
      <c r="AO580">
        <v>703</v>
      </c>
      <c r="AP580">
        <v>179</v>
      </c>
      <c r="AQ580">
        <v>3</v>
      </c>
      <c r="AR580">
        <v>70</v>
      </c>
      <c r="AS580">
        <v>322</v>
      </c>
      <c r="AT580">
        <v>30</v>
      </c>
      <c r="AU580">
        <v>9.6999999999999993</v>
      </c>
      <c r="AV580">
        <v>4.8</v>
      </c>
      <c r="AW580">
        <v>38973</v>
      </c>
      <c r="AX580">
        <v>12.9</v>
      </c>
      <c r="AY580">
        <v>17.899999999999999</v>
      </c>
      <c r="AZ580">
        <v>13.7</v>
      </c>
      <c r="BA580">
        <v>11.8</v>
      </c>
      <c r="BB580">
        <v>3.7</v>
      </c>
      <c r="BC580">
        <v>69.599999999999994</v>
      </c>
      <c r="BD580">
        <v>15.8</v>
      </c>
      <c r="BE580">
        <v>10</v>
      </c>
      <c r="BF580">
        <v>0.2</v>
      </c>
      <c r="BG580">
        <v>4.0999999999999996</v>
      </c>
      <c r="BH580">
        <v>18.7</v>
      </c>
      <c r="BI580">
        <v>0.6</v>
      </c>
    </row>
    <row r="581" spans="1:61" x14ac:dyDescent="0.2">
      <c r="A581">
        <v>5811</v>
      </c>
      <c r="B581">
        <v>6075032700</v>
      </c>
      <c r="C581">
        <v>0.32614310000000002</v>
      </c>
      <c r="D581">
        <v>1.0705</v>
      </c>
      <c r="E581">
        <v>1.5616000000000001</v>
      </c>
      <c r="F581">
        <v>1.2729999999999999</v>
      </c>
      <c r="G581">
        <v>1.8973</v>
      </c>
      <c r="H581">
        <v>5.8023999999999996</v>
      </c>
      <c r="I581">
        <v>9</v>
      </c>
      <c r="J581">
        <v>8</v>
      </c>
      <c r="K581">
        <v>10.1</v>
      </c>
      <c r="L581">
        <v>6572</v>
      </c>
      <c r="M581">
        <v>37.760167039999999</v>
      </c>
      <c r="N581">
        <v>-122.4911676</v>
      </c>
      <c r="O581">
        <v>7.6051599974556101</v>
      </c>
      <c r="P581">
        <v>2.9592332999999998E-2</v>
      </c>
      <c r="Q581">
        <v>7.8595845100000004</v>
      </c>
      <c r="R581">
        <v>39.92</v>
      </c>
      <c r="S581" s="1">
        <v>171.20084073298801</v>
      </c>
      <c r="T581">
        <v>0</v>
      </c>
      <c r="U581">
        <v>209.34829099999999</v>
      </c>
      <c r="V581">
        <v>525.92999999999995</v>
      </c>
      <c r="W581">
        <v>0.1</v>
      </c>
      <c r="X581">
        <v>0</v>
      </c>
      <c r="Y581">
        <v>0</v>
      </c>
      <c r="Z581">
        <v>0</v>
      </c>
      <c r="AA581">
        <v>0</v>
      </c>
      <c r="AB581">
        <v>19.368307237720099</v>
      </c>
      <c r="AC581">
        <v>7113</v>
      </c>
      <c r="AD581">
        <v>2622</v>
      </c>
      <c r="AE581">
        <v>2461</v>
      </c>
      <c r="AF581">
        <v>559</v>
      </c>
      <c r="AG581">
        <v>175</v>
      </c>
      <c r="AH581">
        <v>45626</v>
      </c>
      <c r="AI581">
        <v>737</v>
      </c>
      <c r="AJ581">
        <v>1356</v>
      </c>
      <c r="AK581">
        <v>936</v>
      </c>
      <c r="AL581">
        <v>689</v>
      </c>
      <c r="AM581">
        <v>100</v>
      </c>
      <c r="AN581">
        <v>4767</v>
      </c>
      <c r="AO581">
        <v>956</v>
      </c>
      <c r="AP581">
        <v>109</v>
      </c>
      <c r="AQ581">
        <v>0</v>
      </c>
      <c r="AR581">
        <v>94</v>
      </c>
      <c r="AS581">
        <v>264</v>
      </c>
      <c r="AT581">
        <v>10</v>
      </c>
      <c r="AU581">
        <v>7.9</v>
      </c>
      <c r="AV581">
        <v>4.2</v>
      </c>
      <c r="AW581">
        <v>45626</v>
      </c>
      <c r="AX581">
        <v>13.5</v>
      </c>
      <c r="AY581">
        <v>19.100000000000001</v>
      </c>
      <c r="AZ581">
        <v>13.2</v>
      </c>
      <c r="BA581">
        <v>9.6999999999999993</v>
      </c>
      <c r="BB581">
        <v>4.0999999999999996</v>
      </c>
      <c r="BC581">
        <v>67</v>
      </c>
      <c r="BD581">
        <v>13.8</v>
      </c>
      <c r="BE581">
        <v>4.2</v>
      </c>
      <c r="BF581">
        <v>0</v>
      </c>
      <c r="BG581">
        <v>3.8</v>
      </c>
      <c r="BH581">
        <v>10.7</v>
      </c>
      <c r="BI581">
        <v>0.1</v>
      </c>
    </row>
    <row r="582" spans="1:61" x14ac:dyDescent="0.2">
      <c r="A582">
        <v>5812</v>
      </c>
      <c r="B582">
        <v>6075032801</v>
      </c>
      <c r="C582">
        <v>0.22601060000000001</v>
      </c>
      <c r="D582">
        <v>1.2467999999999999</v>
      </c>
      <c r="E582">
        <v>1.7594000000000001</v>
      </c>
      <c r="F582">
        <v>1.3893</v>
      </c>
      <c r="G582">
        <v>2.4946000000000002</v>
      </c>
      <c r="H582">
        <v>6.8901000000000003</v>
      </c>
      <c r="I582">
        <v>9.1999999999999993</v>
      </c>
      <c r="J582">
        <v>8.1999999999999993</v>
      </c>
      <c r="K582">
        <v>10.3</v>
      </c>
      <c r="L582">
        <v>4238</v>
      </c>
      <c r="M582">
        <v>37.746021499999998</v>
      </c>
      <c r="N582">
        <v>-122.4804177</v>
      </c>
      <c r="O582">
        <v>10.7849291360899</v>
      </c>
      <c r="P582">
        <v>2.9592332999999998E-2</v>
      </c>
      <c r="Q582">
        <v>8.2787641399999998</v>
      </c>
      <c r="R582">
        <v>39.64</v>
      </c>
      <c r="S582" s="1">
        <v>171.20084073298801</v>
      </c>
      <c r="T582">
        <v>0</v>
      </c>
      <c r="U582">
        <v>198.8241362</v>
      </c>
      <c r="V582">
        <v>1778.41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24.506522418262001</v>
      </c>
      <c r="AC582">
        <v>4207</v>
      </c>
      <c r="AD582">
        <v>1578</v>
      </c>
      <c r="AE582">
        <v>1460</v>
      </c>
      <c r="AF582">
        <v>408</v>
      </c>
      <c r="AG582">
        <v>95</v>
      </c>
      <c r="AH582">
        <v>41191</v>
      </c>
      <c r="AI582">
        <v>438</v>
      </c>
      <c r="AJ582">
        <v>862</v>
      </c>
      <c r="AK582">
        <v>707</v>
      </c>
      <c r="AL582">
        <v>456</v>
      </c>
      <c r="AM582">
        <v>40</v>
      </c>
      <c r="AN582">
        <v>2909</v>
      </c>
      <c r="AO582">
        <v>735</v>
      </c>
      <c r="AP582">
        <v>69</v>
      </c>
      <c r="AQ582">
        <v>0</v>
      </c>
      <c r="AR582">
        <v>56</v>
      </c>
      <c r="AS582">
        <v>184</v>
      </c>
      <c r="AT582">
        <v>143</v>
      </c>
      <c r="AU582">
        <v>10</v>
      </c>
      <c r="AV582">
        <v>4.3</v>
      </c>
      <c r="AW582">
        <v>41191</v>
      </c>
      <c r="AX582">
        <v>13.9</v>
      </c>
      <c r="AY582">
        <v>20.5</v>
      </c>
      <c r="AZ582">
        <v>16.8</v>
      </c>
      <c r="BA582">
        <v>11.2</v>
      </c>
      <c r="BB582">
        <v>2.7</v>
      </c>
      <c r="BC582">
        <v>69.099999999999994</v>
      </c>
      <c r="BD582">
        <v>18.600000000000001</v>
      </c>
      <c r="BE582">
        <v>4.4000000000000004</v>
      </c>
      <c r="BF582">
        <v>0</v>
      </c>
      <c r="BG582">
        <v>3.8</v>
      </c>
      <c r="BH582">
        <v>12.6</v>
      </c>
      <c r="BI582">
        <v>3.4</v>
      </c>
    </row>
    <row r="583" spans="1:61" x14ac:dyDescent="0.2">
      <c r="A583">
        <v>5813</v>
      </c>
      <c r="B583">
        <v>6075032802</v>
      </c>
      <c r="C583">
        <v>0.21193139999999999</v>
      </c>
      <c r="D583">
        <v>1.3759999999999999</v>
      </c>
      <c r="E583">
        <v>1.2835000000000001</v>
      </c>
      <c r="F583">
        <v>1.3341000000000001</v>
      </c>
      <c r="G583">
        <v>1.6127</v>
      </c>
      <c r="H583">
        <v>5.6063000000000001</v>
      </c>
      <c r="I583">
        <v>8.6999999999999993</v>
      </c>
      <c r="J583">
        <v>8</v>
      </c>
      <c r="K583">
        <v>9.6</v>
      </c>
      <c r="L583">
        <v>4047</v>
      </c>
      <c r="M583">
        <v>37.752404310000003</v>
      </c>
      <c r="N583">
        <v>-122.4814788</v>
      </c>
      <c r="O583">
        <v>11.444699291097001</v>
      </c>
      <c r="P583">
        <v>2.9592332999999998E-2</v>
      </c>
      <c r="Q583">
        <v>8.2787641399999998</v>
      </c>
      <c r="R583">
        <v>39.677256569999997</v>
      </c>
      <c r="S583" s="1">
        <v>171.20084073298801</v>
      </c>
      <c r="T583">
        <v>0</v>
      </c>
      <c r="U583">
        <v>203.6054498</v>
      </c>
      <c r="V583">
        <v>1354.37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23.764976505278401</v>
      </c>
      <c r="AC583">
        <v>4383</v>
      </c>
      <c r="AD583">
        <v>1598</v>
      </c>
      <c r="AE583">
        <v>1544</v>
      </c>
      <c r="AF583">
        <v>414</v>
      </c>
      <c r="AG583">
        <v>178</v>
      </c>
      <c r="AH583">
        <v>38581</v>
      </c>
      <c r="AI583">
        <v>347</v>
      </c>
      <c r="AJ583">
        <v>727</v>
      </c>
      <c r="AK583">
        <v>599</v>
      </c>
      <c r="AL583">
        <v>335</v>
      </c>
      <c r="AM583">
        <v>69</v>
      </c>
      <c r="AN583">
        <v>3434</v>
      </c>
      <c r="AO583">
        <v>492</v>
      </c>
      <c r="AP583">
        <v>42</v>
      </c>
      <c r="AQ583">
        <v>0</v>
      </c>
      <c r="AR583">
        <v>71</v>
      </c>
      <c r="AS583">
        <v>220</v>
      </c>
      <c r="AT583">
        <v>0</v>
      </c>
      <c r="AU583">
        <v>9.4</v>
      </c>
      <c r="AV583">
        <v>6.6</v>
      </c>
      <c r="AW583">
        <v>38581</v>
      </c>
      <c r="AX583">
        <v>10.199999999999999</v>
      </c>
      <c r="AY583">
        <v>16.600000000000001</v>
      </c>
      <c r="AZ583">
        <v>13.7</v>
      </c>
      <c r="BA583">
        <v>7.6</v>
      </c>
      <c r="BB583">
        <v>4.5</v>
      </c>
      <c r="BC583">
        <v>78.3</v>
      </c>
      <c r="BD583">
        <v>11.5</v>
      </c>
      <c r="BE583">
        <v>2.6</v>
      </c>
      <c r="BF583">
        <v>0</v>
      </c>
      <c r="BG583">
        <v>4.5999999999999996</v>
      </c>
      <c r="BH583">
        <v>14.2</v>
      </c>
      <c r="BI583">
        <v>0</v>
      </c>
    </row>
    <row r="584" spans="1:61" x14ac:dyDescent="0.2">
      <c r="A584">
        <v>5814</v>
      </c>
      <c r="B584">
        <v>6075032901</v>
      </c>
      <c r="C584">
        <v>0.25942189999999998</v>
      </c>
      <c r="D584">
        <v>1.3592</v>
      </c>
      <c r="E584">
        <v>1.6456</v>
      </c>
      <c r="F584">
        <v>1.4101999999999999</v>
      </c>
      <c r="G584">
        <v>1.7988999999999999</v>
      </c>
      <c r="H584">
        <v>6.2138999999999998</v>
      </c>
      <c r="I584">
        <v>8.9</v>
      </c>
      <c r="J584">
        <v>7.8</v>
      </c>
      <c r="K584">
        <v>9.9</v>
      </c>
      <c r="L584">
        <v>5021</v>
      </c>
      <c r="M584">
        <v>37.746153479999997</v>
      </c>
      <c r="N584">
        <v>-122.4901861</v>
      </c>
      <c r="O584">
        <v>10.3657972106835</v>
      </c>
      <c r="P584">
        <v>2.9592332999999998E-2</v>
      </c>
      <c r="Q584">
        <v>7.8595845100000004</v>
      </c>
      <c r="R584">
        <v>39.64</v>
      </c>
      <c r="S584" s="1">
        <v>171.20084073298801</v>
      </c>
      <c r="T584">
        <v>0</v>
      </c>
      <c r="U584">
        <v>192.73554820000001</v>
      </c>
      <c r="V584">
        <v>994.01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22.255490095435</v>
      </c>
      <c r="AC584">
        <v>5757</v>
      </c>
      <c r="AD584">
        <v>1874</v>
      </c>
      <c r="AE584">
        <v>1819</v>
      </c>
      <c r="AF584">
        <v>498</v>
      </c>
      <c r="AG584">
        <v>238</v>
      </c>
      <c r="AH584">
        <v>44300</v>
      </c>
      <c r="AI584">
        <v>429</v>
      </c>
      <c r="AJ584">
        <v>1137</v>
      </c>
      <c r="AK584">
        <v>832</v>
      </c>
      <c r="AL584">
        <v>657</v>
      </c>
      <c r="AM584">
        <v>31</v>
      </c>
      <c r="AN584">
        <v>4194</v>
      </c>
      <c r="AO584">
        <v>983</v>
      </c>
      <c r="AP584">
        <v>0</v>
      </c>
      <c r="AQ584">
        <v>0</v>
      </c>
      <c r="AR584">
        <v>102</v>
      </c>
      <c r="AS584">
        <v>159</v>
      </c>
      <c r="AT584">
        <v>32</v>
      </c>
      <c r="AU584">
        <v>8.8000000000000007</v>
      </c>
      <c r="AV584">
        <v>7.5</v>
      </c>
      <c r="AW584">
        <v>44300</v>
      </c>
      <c r="AX584">
        <v>9.8000000000000007</v>
      </c>
      <c r="AY584">
        <v>19.7</v>
      </c>
      <c r="AZ584">
        <v>14.5</v>
      </c>
      <c r="BA584">
        <v>11.5</v>
      </c>
      <c r="BB584">
        <v>1.7</v>
      </c>
      <c r="BC584">
        <v>72.900000000000006</v>
      </c>
      <c r="BD584">
        <v>17.7</v>
      </c>
      <c r="BE584">
        <v>0</v>
      </c>
      <c r="BF584">
        <v>0</v>
      </c>
      <c r="BG584">
        <v>5.6</v>
      </c>
      <c r="BH584">
        <v>8.6999999999999993</v>
      </c>
      <c r="BI584">
        <v>0.6</v>
      </c>
    </row>
    <row r="585" spans="1:61" x14ac:dyDescent="0.2">
      <c r="A585">
        <v>5815</v>
      </c>
      <c r="B585">
        <v>6075032902</v>
      </c>
      <c r="C585">
        <v>0.1948271</v>
      </c>
      <c r="D585">
        <v>1.5679000000000001</v>
      </c>
      <c r="E585">
        <v>1.7281</v>
      </c>
      <c r="F585">
        <v>1.5079</v>
      </c>
      <c r="G585">
        <v>2.8130999999999999</v>
      </c>
      <c r="H585">
        <v>7.617</v>
      </c>
      <c r="I585">
        <v>10.3</v>
      </c>
      <c r="J585">
        <v>9.3000000000000007</v>
      </c>
      <c r="K585">
        <v>11.4</v>
      </c>
      <c r="L585">
        <v>3831</v>
      </c>
      <c r="M585">
        <v>37.752680529999999</v>
      </c>
      <c r="N585">
        <v>-122.4906443</v>
      </c>
      <c r="O585">
        <v>9.7712157719551307</v>
      </c>
      <c r="P585">
        <v>2.9592332999999998E-2</v>
      </c>
      <c r="Q585">
        <v>7.8595845100000004</v>
      </c>
      <c r="R585">
        <v>39.663333989999998</v>
      </c>
      <c r="S585" s="1">
        <v>171.20084073298801</v>
      </c>
      <c r="T585">
        <v>0</v>
      </c>
      <c r="U585">
        <v>200.29793649999999</v>
      </c>
      <c r="V585">
        <v>786.84</v>
      </c>
      <c r="W585">
        <v>0.1</v>
      </c>
      <c r="X585">
        <v>0</v>
      </c>
      <c r="Y585">
        <v>0</v>
      </c>
      <c r="Z585">
        <v>0</v>
      </c>
      <c r="AA585">
        <v>0</v>
      </c>
      <c r="AB585">
        <v>21.371935992559401</v>
      </c>
      <c r="AC585">
        <v>4463</v>
      </c>
      <c r="AD585">
        <v>1439</v>
      </c>
      <c r="AE585">
        <v>1385</v>
      </c>
      <c r="AF585">
        <v>428</v>
      </c>
      <c r="AG585">
        <v>166</v>
      </c>
      <c r="AH585">
        <v>39519</v>
      </c>
      <c r="AI585">
        <v>537</v>
      </c>
      <c r="AJ585">
        <v>931</v>
      </c>
      <c r="AK585">
        <v>698</v>
      </c>
      <c r="AL585">
        <v>512</v>
      </c>
      <c r="AM585">
        <v>30</v>
      </c>
      <c r="AN585">
        <v>3378</v>
      </c>
      <c r="AO585">
        <v>926</v>
      </c>
      <c r="AP585">
        <v>44</v>
      </c>
      <c r="AQ585">
        <v>16</v>
      </c>
      <c r="AR585">
        <v>112</v>
      </c>
      <c r="AS585">
        <v>139</v>
      </c>
      <c r="AT585">
        <v>12</v>
      </c>
      <c r="AU585">
        <v>9.6999999999999993</v>
      </c>
      <c r="AV585">
        <v>7.2</v>
      </c>
      <c r="AW585">
        <v>39519</v>
      </c>
      <c r="AX585">
        <v>15.2</v>
      </c>
      <c r="AY585">
        <v>20.9</v>
      </c>
      <c r="AZ585">
        <v>15.6</v>
      </c>
      <c r="BA585">
        <v>11.5</v>
      </c>
      <c r="BB585">
        <v>2.2000000000000002</v>
      </c>
      <c r="BC585">
        <v>75.7</v>
      </c>
      <c r="BD585">
        <v>22.1</v>
      </c>
      <c r="BE585">
        <v>3.1</v>
      </c>
      <c r="BF585">
        <v>1.1000000000000001</v>
      </c>
      <c r="BG585">
        <v>8.1</v>
      </c>
      <c r="BH585">
        <v>10</v>
      </c>
      <c r="BI585">
        <v>0.3</v>
      </c>
    </row>
    <row r="586" spans="1:61" x14ac:dyDescent="0.2">
      <c r="A586">
        <v>5816</v>
      </c>
      <c r="B586">
        <v>6075033000</v>
      </c>
      <c r="C586">
        <v>0.58054720000000004</v>
      </c>
      <c r="D586">
        <v>1.2789999999999999</v>
      </c>
      <c r="E586">
        <v>1.5535000000000001</v>
      </c>
      <c r="F586">
        <v>1.2117</v>
      </c>
      <c r="G586">
        <v>2.3971</v>
      </c>
      <c r="H586">
        <v>6.4413</v>
      </c>
      <c r="I586">
        <v>9.3000000000000007</v>
      </c>
      <c r="J586">
        <v>8.4</v>
      </c>
      <c r="K586">
        <v>10.199999999999999</v>
      </c>
      <c r="L586">
        <v>7764</v>
      </c>
      <c r="M586">
        <v>37.738520379999997</v>
      </c>
      <c r="N586">
        <v>-122.4848104</v>
      </c>
      <c r="O586">
        <v>8.0590595506230596</v>
      </c>
      <c r="P586">
        <v>2.9592332999999998E-2</v>
      </c>
      <c r="Q586">
        <v>8.2787641399999998</v>
      </c>
      <c r="R586">
        <v>39.64</v>
      </c>
      <c r="S586" s="1">
        <v>171.20084073298801</v>
      </c>
      <c r="T586">
        <v>0</v>
      </c>
      <c r="U586">
        <v>173.47386420000001</v>
      </c>
      <c r="V586">
        <v>1178.93</v>
      </c>
      <c r="W586">
        <v>0</v>
      </c>
      <c r="X586">
        <v>0</v>
      </c>
      <c r="Y586">
        <v>0</v>
      </c>
      <c r="Z586">
        <v>2</v>
      </c>
      <c r="AA586">
        <v>0</v>
      </c>
      <c r="AB586">
        <v>24.957274228596201</v>
      </c>
      <c r="AC586">
        <v>8165</v>
      </c>
      <c r="AD586">
        <v>2891</v>
      </c>
      <c r="AE586">
        <v>2710</v>
      </c>
      <c r="AF586">
        <v>1044</v>
      </c>
      <c r="AG586">
        <v>211</v>
      </c>
      <c r="AH586">
        <v>40996</v>
      </c>
      <c r="AI586">
        <v>559</v>
      </c>
      <c r="AJ586">
        <v>1427</v>
      </c>
      <c r="AK586">
        <v>1559</v>
      </c>
      <c r="AL586">
        <v>806</v>
      </c>
      <c r="AM586">
        <v>32</v>
      </c>
      <c r="AN586">
        <v>5231</v>
      </c>
      <c r="AO586">
        <v>958</v>
      </c>
      <c r="AP586">
        <v>131</v>
      </c>
      <c r="AQ586">
        <v>0</v>
      </c>
      <c r="AR586">
        <v>182</v>
      </c>
      <c r="AS586">
        <v>246</v>
      </c>
      <c r="AT586">
        <v>93</v>
      </c>
      <c r="AU586">
        <v>12.9</v>
      </c>
      <c r="AV586">
        <v>4.7</v>
      </c>
      <c r="AW586">
        <v>40996</v>
      </c>
      <c r="AX586">
        <v>9.6</v>
      </c>
      <c r="AY586">
        <v>17.5</v>
      </c>
      <c r="AZ586">
        <v>19.100000000000001</v>
      </c>
      <c r="BA586">
        <v>9.9</v>
      </c>
      <c r="BB586">
        <v>1.2</v>
      </c>
      <c r="BC586">
        <v>64.099999999999994</v>
      </c>
      <c r="BD586">
        <v>12.5</v>
      </c>
      <c r="BE586">
        <v>4.5</v>
      </c>
      <c r="BF586">
        <v>0</v>
      </c>
      <c r="BG586">
        <v>6.7</v>
      </c>
      <c r="BH586">
        <v>9.1</v>
      </c>
      <c r="BI586">
        <v>1.1000000000000001</v>
      </c>
    </row>
    <row r="587" spans="1:61" x14ac:dyDescent="0.2">
      <c r="A587">
        <v>5817</v>
      </c>
      <c r="B587">
        <v>6075033100</v>
      </c>
      <c r="C587">
        <v>0.34578370000000003</v>
      </c>
      <c r="D587">
        <v>1.3782000000000001</v>
      </c>
      <c r="E587">
        <v>1.5091000000000001</v>
      </c>
      <c r="F587">
        <v>0.89239999999999997</v>
      </c>
      <c r="G587">
        <v>1.3846000000000001</v>
      </c>
      <c r="H587">
        <v>5.1642999999999999</v>
      </c>
      <c r="I587">
        <v>7.9</v>
      </c>
      <c r="J587">
        <v>7</v>
      </c>
      <c r="K587">
        <v>9</v>
      </c>
      <c r="L587">
        <v>3968</v>
      </c>
      <c r="M587">
        <v>37.7321971</v>
      </c>
      <c r="N587">
        <v>-122.4872237</v>
      </c>
      <c r="O587">
        <v>12.518900784104501</v>
      </c>
      <c r="P587">
        <v>2.9592332999999998E-2</v>
      </c>
      <c r="Q587">
        <v>7.8595845100000004</v>
      </c>
      <c r="R587">
        <v>39.64</v>
      </c>
      <c r="S587" s="1">
        <v>171.20084073298801</v>
      </c>
      <c r="T587">
        <v>0</v>
      </c>
      <c r="U587">
        <v>155.89222150000001</v>
      </c>
      <c r="V587">
        <v>709.17</v>
      </c>
      <c r="W587">
        <v>0</v>
      </c>
      <c r="X587">
        <v>0</v>
      </c>
      <c r="Y587">
        <v>2.5000000000000001E-2</v>
      </c>
      <c r="Z587">
        <v>2</v>
      </c>
      <c r="AA587">
        <v>0</v>
      </c>
      <c r="AB587">
        <v>23.3285209779201</v>
      </c>
      <c r="AC587">
        <v>4042</v>
      </c>
      <c r="AD587">
        <v>1556</v>
      </c>
      <c r="AE587">
        <v>1463</v>
      </c>
      <c r="AF587">
        <v>348</v>
      </c>
      <c r="AG587">
        <v>224</v>
      </c>
      <c r="AH587">
        <v>50835</v>
      </c>
      <c r="AI587">
        <v>154</v>
      </c>
      <c r="AJ587">
        <v>949</v>
      </c>
      <c r="AK587">
        <v>682</v>
      </c>
      <c r="AL587">
        <v>357</v>
      </c>
      <c r="AM587">
        <v>22</v>
      </c>
      <c r="AN587">
        <v>2461</v>
      </c>
      <c r="AO587">
        <v>188</v>
      </c>
      <c r="AP587">
        <v>0</v>
      </c>
      <c r="AQ587">
        <v>0</v>
      </c>
      <c r="AR587">
        <v>32</v>
      </c>
      <c r="AS587">
        <v>69</v>
      </c>
      <c r="AT587">
        <v>30</v>
      </c>
      <c r="AU587">
        <v>8.6999999999999993</v>
      </c>
      <c r="AV587">
        <v>10.8</v>
      </c>
      <c r="AW587">
        <v>50835</v>
      </c>
      <c r="AX587">
        <v>5.0999999999999996</v>
      </c>
      <c r="AY587">
        <v>23.5</v>
      </c>
      <c r="AZ587">
        <v>16.899999999999999</v>
      </c>
      <c r="BA587">
        <v>8.9</v>
      </c>
      <c r="BB587">
        <v>1.5</v>
      </c>
      <c r="BC587">
        <v>60.9</v>
      </c>
      <c r="BD587">
        <v>4.8</v>
      </c>
      <c r="BE587">
        <v>0</v>
      </c>
      <c r="BF587">
        <v>0</v>
      </c>
      <c r="BG587">
        <v>2.2000000000000002</v>
      </c>
      <c r="BH587">
        <v>4.7</v>
      </c>
      <c r="BI587">
        <v>0.7</v>
      </c>
    </row>
    <row r="588" spans="1:61" x14ac:dyDescent="0.2">
      <c r="A588">
        <v>7860</v>
      </c>
      <c r="B588">
        <v>6075033201</v>
      </c>
      <c r="C588">
        <v>0.37483820000000001</v>
      </c>
      <c r="D588">
        <v>3.2522000000000002</v>
      </c>
      <c r="E588">
        <v>0.31259999999999999</v>
      </c>
      <c r="F588">
        <v>0.82069999999999999</v>
      </c>
      <c r="G588">
        <v>3.2591000000000001</v>
      </c>
      <c r="H588">
        <v>7.6447000000000003</v>
      </c>
      <c r="I588">
        <v>9.9</v>
      </c>
      <c r="J588">
        <v>8.8000000000000007</v>
      </c>
      <c r="K588">
        <v>11</v>
      </c>
      <c r="L588">
        <v>3683</v>
      </c>
      <c r="M588">
        <v>37.72626511</v>
      </c>
      <c r="N588">
        <v>-122.4796588</v>
      </c>
      <c r="O588">
        <v>21.382758372779598</v>
      </c>
      <c r="P588">
        <v>2.9592332999999998E-2</v>
      </c>
      <c r="Q588">
        <v>7.8595845100000004</v>
      </c>
      <c r="R588">
        <v>39.64</v>
      </c>
      <c r="S588" s="1">
        <v>171.20084073298801</v>
      </c>
      <c r="T588">
        <v>0</v>
      </c>
      <c r="U588">
        <v>141.69429890000001</v>
      </c>
      <c r="V588">
        <v>722.61</v>
      </c>
      <c r="W588">
        <v>0</v>
      </c>
      <c r="X588">
        <v>0</v>
      </c>
      <c r="Y588">
        <v>0.1</v>
      </c>
      <c r="Z588">
        <v>2</v>
      </c>
      <c r="AA588">
        <v>0</v>
      </c>
      <c r="AB588">
        <v>25.0913571488861</v>
      </c>
      <c r="AC588">
        <v>4165</v>
      </c>
      <c r="AD588">
        <v>761</v>
      </c>
      <c r="AE588">
        <v>640</v>
      </c>
      <c r="AF588">
        <v>884</v>
      </c>
      <c r="AG588">
        <v>556</v>
      </c>
      <c r="AH588">
        <v>7355</v>
      </c>
      <c r="AI588">
        <v>53</v>
      </c>
      <c r="AJ588">
        <v>190</v>
      </c>
      <c r="AK588">
        <v>179</v>
      </c>
      <c r="AL588">
        <v>297</v>
      </c>
      <c r="AM588">
        <v>13</v>
      </c>
      <c r="AN588">
        <v>2679</v>
      </c>
      <c r="AO588">
        <v>135</v>
      </c>
      <c r="AP588">
        <v>543</v>
      </c>
      <c r="AQ588">
        <v>0</v>
      </c>
      <c r="AR588">
        <v>18</v>
      </c>
      <c r="AS588">
        <v>281</v>
      </c>
      <c r="AT588">
        <v>2541</v>
      </c>
      <c r="AU588">
        <v>54.4</v>
      </c>
      <c r="AV588">
        <v>27.1</v>
      </c>
      <c r="AW588">
        <v>7355</v>
      </c>
      <c r="AX588">
        <v>6.6</v>
      </c>
      <c r="AY588">
        <v>4.5999999999999996</v>
      </c>
      <c r="AZ588">
        <v>4.3</v>
      </c>
      <c r="BA588">
        <v>7.1</v>
      </c>
      <c r="BB588">
        <v>2</v>
      </c>
      <c r="BC588">
        <v>64.3</v>
      </c>
      <c r="BD588">
        <v>3.2</v>
      </c>
      <c r="BE588">
        <v>71.400000000000006</v>
      </c>
      <c r="BF588">
        <v>0</v>
      </c>
      <c r="BG588">
        <v>2.8</v>
      </c>
      <c r="BH588">
        <v>43.9</v>
      </c>
      <c r="BI588">
        <v>61</v>
      </c>
    </row>
    <row r="589" spans="1:61" x14ac:dyDescent="0.2">
      <c r="A589">
        <v>5818</v>
      </c>
      <c r="B589">
        <v>6075033203</v>
      </c>
      <c r="C589">
        <v>0.168986</v>
      </c>
      <c r="D589">
        <v>2.1705000000000001</v>
      </c>
      <c r="E589">
        <v>0.98450000000000004</v>
      </c>
      <c r="F589">
        <v>0.96519999999999995</v>
      </c>
      <c r="G589">
        <v>2.4430000000000001</v>
      </c>
      <c r="H589">
        <v>6.5632000000000001</v>
      </c>
      <c r="I589">
        <v>9.1999999999999993</v>
      </c>
      <c r="J589">
        <v>8.4</v>
      </c>
      <c r="K589">
        <v>10.1</v>
      </c>
      <c r="L589">
        <v>3472</v>
      </c>
      <c r="M589">
        <v>37.715925540000001</v>
      </c>
      <c r="N589">
        <v>-122.4782503</v>
      </c>
      <c r="O589">
        <v>16.3439252386489</v>
      </c>
      <c r="P589">
        <v>2.9592332999999998E-2</v>
      </c>
      <c r="Q589">
        <v>7.8595845100000004</v>
      </c>
      <c r="R589">
        <v>20.97455004</v>
      </c>
      <c r="S589" s="1">
        <v>171.20084073298801</v>
      </c>
      <c r="T589">
        <v>0</v>
      </c>
      <c r="U589">
        <v>131.63582289999999</v>
      </c>
      <c r="V589">
        <v>872.33</v>
      </c>
      <c r="W589">
        <v>0.6</v>
      </c>
      <c r="X589">
        <v>5</v>
      </c>
      <c r="Y589">
        <v>0.1</v>
      </c>
      <c r="Z589">
        <v>2</v>
      </c>
      <c r="AA589">
        <v>0</v>
      </c>
      <c r="AB589">
        <v>25.913118671535301</v>
      </c>
      <c r="AC589">
        <v>4212</v>
      </c>
      <c r="AD589">
        <v>1610</v>
      </c>
      <c r="AE589">
        <v>1586</v>
      </c>
      <c r="AF589">
        <v>1240</v>
      </c>
      <c r="AG589">
        <v>237</v>
      </c>
      <c r="AH589">
        <v>26351</v>
      </c>
      <c r="AI589">
        <v>82</v>
      </c>
      <c r="AJ589">
        <v>403</v>
      </c>
      <c r="AK589">
        <v>417</v>
      </c>
      <c r="AL589">
        <v>323</v>
      </c>
      <c r="AM589">
        <v>106</v>
      </c>
      <c r="AN589">
        <v>2521</v>
      </c>
      <c r="AO589">
        <v>263</v>
      </c>
      <c r="AP589">
        <v>904</v>
      </c>
      <c r="AQ589">
        <v>0</v>
      </c>
      <c r="AR589">
        <v>106</v>
      </c>
      <c r="AS589">
        <v>400</v>
      </c>
      <c r="AT589">
        <v>0</v>
      </c>
      <c r="AU589">
        <v>29.4</v>
      </c>
      <c r="AV589">
        <v>10.199999999999999</v>
      </c>
      <c r="AW589">
        <v>26351</v>
      </c>
      <c r="AX589">
        <v>3</v>
      </c>
      <c r="AY589">
        <v>9.6</v>
      </c>
      <c r="AZ589">
        <v>9.9</v>
      </c>
      <c r="BA589">
        <v>7.7</v>
      </c>
      <c r="BB589">
        <v>6.7</v>
      </c>
      <c r="BC589">
        <v>59.9</v>
      </c>
      <c r="BD589">
        <v>6.5</v>
      </c>
      <c r="BE589">
        <v>56.1</v>
      </c>
      <c r="BF589">
        <v>0</v>
      </c>
      <c r="BG589">
        <v>6.7</v>
      </c>
      <c r="BH589">
        <v>25.2</v>
      </c>
      <c r="BI589">
        <v>0</v>
      </c>
    </row>
    <row r="590" spans="1:61" x14ac:dyDescent="0.2">
      <c r="A590">
        <v>5819</v>
      </c>
      <c r="B590">
        <v>6075033204</v>
      </c>
      <c r="C590">
        <v>0.14411869999999999</v>
      </c>
      <c r="D590">
        <v>2.7502</v>
      </c>
      <c r="E590">
        <v>0.81569999999999998</v>
      </c>
      <c r="F590">
        <v>1.1705000000000001</v>
      </c>
      <c r="G590">
        <v>2.5468999999999999</v>
      </c>
      <c r="H590">
        <v>7.2834000000000003</v>
      </c>
      <c r="I590">
        <v>9.8000000000000007</v>
      </c>
      <c r="J590">
        <v>8.9</v>
      </c>
      <c r="K590">
        <v>10.7</v>
      </c>
      <c r="L590">
        <v>3821</v>
      </c>
      <c r="M590">
        <v>37.719625870000002</v>
      </c>
      <c r="N590">
        <v>-122.4804118</v>
      </c>
      <c r="O590">
        <v>21.0601583735221</v>
      </c>
      <c r="P590">
        <v>2.9592332999999998E-2</v>
      </c>
      <c r="Q590">
        <v>7.8595845100000004</v>
      </c>
      <c r="R590">
        <v>35.402962389999999</v>
      </c>
      <c r="S590" s="1">
        <v>171.20084073298801</v>
      </c>
      <c r="T590">
        <v>0</v>
      </c>
      <c r="U590">
        <v>133.407263</v>
      </c>
      <c r="V590">
        <v>753.2</v>
      </c>
      <c r="W590">
        <v>0</v>
      </c>
      <c r="X590">
        <v>5</v>
      </c>
      <c r="Y590">
        <v>0.1</v>
      </c>
      <c r="Z590">
        <v>2</v>
      </c>
      <c r="AA590">
        <v>0</v>
      </c>
      <c r="AB590">
        <v>27.052152967655498</v>
      </c>
      <c r="AC590">
        <v>4262</v>
      </c>
      <c r="AD590">
        <v>1689</v>
      </c>
      <c r="AE590">
        <v>1591</v>
      </c>
      <c r="AF590">
        <v>1548</v>
      </c>
      <c r="AG590">
        <v>377</v>
      </c>
      <c r="AH590">
        <v>26037</v>
      </c>
      <c r="AI590">
        <v>203</v>
      </c>
      <c r="AJ590">
        <v>531</v>
      </c>
      <c r="AK590">
        <v>319</v>
      </c>
      <c r="AL590">
        <v>312</v>
      </c>
      <c r="AM590">
        <v>30</v>
      </c>
      <c r="AN590">
        <v>2918</v>
      </c>
      <c r="AO590">
        <v>394</v>
      </c>
      <c r="AP590">
        <v>1201</v>
      </c>
      <c r="AQ590">
        <v>0</v>
      </c>
      <c r="AR590">
        <v>141</v>
      </c>
      <c r="AS590">
        <v>372</v>
      </c>
      <c r="AT590">
        <v>0</v>
      </c>
      <c r="AU590">
        <v>36.299999999999997</v>
      </c>
      <c r="AV590">
        <v>16.2</v>
      </c>
      <c r="AW590">
        <v>26037</v>
      </c>
      <c r="AX590">
        <v>8.8000000000000007</v>
      </c>
      <c r="AY590">
        <v>12.5</v>
      </c>
      <c r="AZ590">
        <v>7.5</v>
      </c>
      <c r="BA590">
        <v>7.3</v>
      </c>
      <c r="BB590">
        <v>1.9</v>
      </c>
      <c r="BC590">
        <v>68.5</v>
      </c>
      <c r="BD590">
        <v>9.4</v>
      </c>
      <c r="BE590">
        <v>71.099999999999994</v>
      </c>
      <c r="BF590">
        <v>0</v>
      </c>
      <c r="BG590">
        <v>8.9</v>
      </c>
      <c r="BH590">
        <v>23.4</v>
      </c>
      <c r="BI590">
        <v>0</v>
      </c>
    </row>
    <row r="591" spans="1:61" x14ac:dyDescent="0.2">
      <c r="A591">
        <v>5820</v>
      </c>
      <c r="B591">
        <v>6075035100</v>
      </c>
      <c r="C591">
        <v>0.3574119</v>
      </c>
      <c r="D591">
        <v>1.2110000000000001</v>
      </c>
      <c r="E591">
        <v>1.5509999999999999</v>
      </c>
      <c r="F591">
        <v>1.2948999999999999</v>
      </c>
      <c r="G591">
        <v>1.94</v>
      </c>
      <c r="H591">
        <v>5.9969000000000001</v>
      </c>
      <c r="I591">
        <v>8.3000000000000007</v>
      </c>
      <c r="J591">
        <v>7.5</v>
      </c>
      <c r="K591">
        <v>9.3000000000000007</v>
      </c>
      <c r="L591">
        <v>7842</v>
      </c>
      <c r="M591">
        <v>37.757627069999998</v>
      </c>
      <c r="N591">
        <v>-122.49915</v>
      </c>
      <c r="O591">
        <v>6.2762597421660198</v>
      </c>
      <c r="P591">
        <v>2.9592332999999998E-2</v>
      </c>
      <c r="Q591">
        <v>7.8595845100000004</v>
      </c>
      <c r="R591">
        <v>39.835999549999997</v>
      </c>
      <c r="S591" s="1">
        <v>171.20084073298801</v>
      </c>
      <c r="T591">
        <v>0</v>
      </c>
      <c r="U591">
        <v>204.0247344</v>
      </c>
      <c r="V591">
        <v>511.68</v>
      </c>
      <c r="W591">
        <v>1.5</v>
      </c>
      <c r="X591">
        <v>0</v>
      </c>
      <c r="Y591">
        <v>0</v>
      </c>
      <c r="Z591">
        <v>0</v>
      </c>
      <c r="AA591">
        <v>0</v>
      </c>
      <c r="AB591">
        <v>20.5022972721153</v>
      </c>
      <c r="AC591">
        <v>8868</v>
      </c>
      <c r="AD591">
        <v>2920</v>
      </c>
      <c r="AE591">
        <v>2849</v>
      </c>
      <c r="AF591">
        <v>828</v>
      </c>
      <c r="AG591">
        <v>303</v>
      </c>
      <c r="AH591">
        <v>49380</v>
      </c>
      <c r="AI591">
        <v>700</v>
      </c>
      <c r="AJ591">
        <v>1503</v>
      </c>
      <c r="AK591">
        <v>1563</v>
      </c>
      <c r="AL591">
        <v>701</v>
      </c>
      <c r="AM591">
        <v>177</v>
      </c>
      <c r="AN591">
        <v>5804</v>
      </c>
      <c r="AO591">
        <v>1314</v>
      </c>
      <c r="AP591">
        <v>141</v>
      </c>
      <c r="AQ591">
        <v>0</v>
      </c>
      <c r="AR591">
        <v>112</v>
      </c>
      <c r="AS591">
        <v>347</v>
      </c>
      <c r="AT591">
        <v>9</v>
      </c>
      <c r="AU591">
        <v>9.4</v>
      </c>
      <c r="AV591">
        <v>6.2</v>
      </c>
      <c r="AW591">
        <v>49380</v>
      </c>
      <c r="AX591">
        <v>10.199999999999999</v>
      </c>
      <c r="AY591">
        <v>16.899999999999999</v>
      </c>
      <c r="AZ591">
        <v>17.600000000000001</v>
      </c>
      <c r="BA591">
        <v>7.9</v>
      </c>
      <c r="BB591">
        <v>6.2</v>
      </c>
      <c r="BC591">
        <v>65.400000000000006</v>
      </c>
      <c r="BD591">
        <v>15.6</v>
      </c>
      <c r="BE591">
        <v>4.8</v>
      </c>
      <c r="BF591">
        <v>0</v>
      </c>
      <c r="BG591">
        <v>3.9</v>
      </c>
      <c r="BH591">
        <v>12.2</v>
      </c>
      <c r="BI591">
        <v>0.1</v>
      </c>
    </row>
    <row r="592" spans="1:61" x14ac:dyDescent="0.2">
      <c r="A592">
        <v>5821</v>
      </c>
      <c r="B592">
        <v>6075035201</v>
      </c>
      <c r="C592">
        <v>0.36284129999999998</v>
      </c>
      <c r="D592">
        <v>1.43</v>
      </c>
      <c r="E592">
        <v>1.2116</v>
      </c>
      <c r="F592">
        <v>1.1954</v>
      </c>
      <c r="G592">
        <v>2.1692</v>
      </c>
      <c r="H592">
        <v>6.0063000000000004</v>
      </c>
      <c r="I592">
        <v>8.6999999999999993</v>
      </c>
      <c r="J592">
        <v>8</v>
      </c>
      <c r="K592">
        <v>9.5</v>
      </c>
      <c r="L592">
        <v>5300</v>
      </c>
      <c r="M592">
        <v>37.75544051</v>
      </c>
      <c r="N592">
        <v>-122.50974479999999</v>
      </c>
      <c r="O592">
        <v>10.666284729118701</v>
      </c>
      <c r="P592">
        <v>2.9592332999999998E-2</v>
      </c>
      <c r="Q592">
        <v>7.8595845100000004</v>
      </c>
      <c r="R592">
        <v>36.838431839999998</v>
      </c>
      <c r="S592" s="1">
        <v>171.20084073298801</v>
      </c>
      <c r="T592">
        <v>0</v>
      </c>
      <c r="U592">
        <v>185.09961379999999</v>
      </c>
      <c r="V592">
        <v>411.9</v>
      </c>
      <c r="W592">
        <v>5</v>
      </c>
      <c r="X592">
        <v>0</v>
      </c>
      <c r="Y592">
        <v>0</v>
      </c>
      <c r="Z592">
        <v>0</v>
      </c>
      <c r="AA592">
        <v>0</v>
      </c>
      <c r="AB592">
        <v>20.676612161538198</v>
      </c>
      <c r="AC592">
        <v>5841</v>
      </c>
      <c r="AD592">
        <v>2022</v>
      </c>
      <c r="AE592">
        <v>1960</v>
      </c>
      <c r="AF592">
        <v>707</v>
      </c>
      <c r="AG592">
        <v>167</v>
      </c>
      <c r="AH592">
        <v>38159</v>
      </c>
      <c r="AI592">
        <v>538</v>
      </c>
      <c r="AJ592">
        <v>897</v>
      </c>
      <c r="AK592">
        <v>970</v>
      </c>
      <c r="AL592">
        <v>395</v>
      </c>
      <c r="AM592">
        <v>82</v>
      </c>
      <c r="AN592">
        <v>3685</v>
      </c>
      <c r="AO592">
        <v>680</v>
      </c>
      <c r="AP592">
        <v>137</v>
      </c>
      <c r="AQ592">
        <v>0</v>
      </c>
      <c r="AR592">
        <v>169</v>
      </c>
      <c r="AS592">
        <v>198</v>
      </c>
      <c r="AT592">
        <v>6</v>
      </c>
      <c r="AU592">
        <v>12.1</v>
      </c>
      <c r="AV592">
        <v>5.4</v>
      </c>
      <c r="AW592">
        <v>38159</v>
      </c>
      <c r="AX592">
        <v>12.1</v>
      </c>
      <c r="AY592">
        <v>15.4</v>
      </c>
      <c r="AZ592">
        <v>16.600000000000001</v>
      </c>
      <c r="BA592">
        <v>6.8</v>
      </c>
      <c r="BB592">
        <v>4.2</v>
      </c>
      <c r="BC592">
        <v>63.1</v>
      </c>
      <c r="BD592">
        <v>12.2</v>
      </c>
      <c r="BE592">
        <v>6.8</v>
      </c>
      <c r="BF592">
        <v>0</v>
      </c>
      <c r="BG592">
        <v>8.6</v>
      </c>
      <c r="BH592">
        <v>10.1</v>
      </c>
      <c r="BI592">
        <v>0.1</v>
      </c>
    </row>
    <row r="593" spans="1:61" x14ac:dyDescent="0.2">
      <c r="A593">
        <v>5822</v>
      </c>
      <c r="B593">
        <v>6075035202</v>
      </c>
      <c r="C593">
        <v>0.14392260000000001</v>
      </c>
      <c r="D593">
        <v>1.2496</v>
      </c>
      <c r="E593">
        <v>1.0702</v>
      </c>
      <c r="F593">
        <v>1.1567000000000001</v>
      </c>
      <c r="G593">
        <v>2.6941999999999999</v>
      </c>
      <c r="H593">
        <v>6.1707000000000001</v>
      </c>
      <c r="I593">
        <v>9.6</v>
      </c>
      <c r="J593">
        <v>8.5</v>
      </c>
      <c r="K593">
        <v>10.7</v>
      </c>
      <c r="L593">
        <v>4322</v>
      </c>
      <c r="M593">
        <v>37.761397459999998</v>
      </c>
      <c r="N593">
        <v>-122.50614659999999</v>
      </c>
      <c r="O593">
        <v>11.220338149154101</v>
      </c>
      <c r="P593">
        <v>2.9592332999999998E-2</v>
      </c>
      <c r="Q593">
        <v>7.8595845100000004</v>
      </c>
      <c r="R593">
        <v>35.009885519999997</v>
      </c>
      <c r="S593" s="1">
        <v>171.20084073298801</v>
      </c>
      <c r="T593">
        <v>0</v>
      </c>
      <c r="U593">
        <v>200.67757660000001</v>
      </c>
      <c r="V593">
        <v>342.3</v>
      </c>
      <c r="W593">
        <v>3</v>
      </c>
      <c r="X593">
        <v>0</v>
      </c>
      <c r="Y593">
        <v>0</v>
      </c>
      <c r="Z593">
        <v>10</v>
      </c>
      <c r="AA593">
        <v>0</v>
      </c>
      <c r="AB593">
        <v>24.9943024425117</v>
      </c>
      <c r="AC593">
        <v>4650</v>
      </c>
      <c r="AD593">
        <v>1922</v>
      </c>
      <c r="AE593">
        <v>1834</v>
      </c>
      <c r="AF593">
        <v>454</v>
      </c>
      <c r="AG593">
        <v>104</v>
      </c>
      <c r="AH593">
        <v>37386</v>
      </c>
      <c r="AI593">
        <v>516</v>
      </c>
      <c r="AJ593">
        <v>576</v>
      </c>
      <c r="AK593">
        <v>735</v>
      </c>
      <c r="AL593">
        <v>370</v>
      </c>
      <c r="AM593">
        <v>63</v>
      </c>
      <c r="AN593">
        <v>2715</v>
      </c>
      <c r="AO593">
        <v>552</v>
      </c>
      <c r="AP593">
        <v>201</v>
      </c>
      <c r="AQ593">
        <v>0</v>
      </c>
      <c r="AR593">
        <v>121</v>
      </c>
      <c r="AS593">
        <v>311</v>
      </c>
      <c r="AT593">
        <v>41</v>
      </c>
      <c r="AU593">
        <v>9.8000000000000007</v>
      </c>
      <c r="AV593">
        <v>3.6</v>
      </c>
      <c r="AW593">
        <v>37386</v>
      </c>
      <c r="AX593">
        <v>14.2</v>
      </c>
      <c r="AY593">
        <v>12.4</v>
      </c>
      <c r="AZ593">
        <v>15.8</v>
      </c>
      <c r="BA593">
        <v>8</v>
      </c>
      <c r="BB593">
        <v>3.4</v>
      </c>
      <c r="BC593">
        <v>58.4</v>
      </c>
      <c r="BD593">
        <v>12.5</v>
      </c>
      <c r="BE593">
        <v>10.5</v>
      </c>
      <c r="BF593">
        <v>0</v>
      </c>
      <c r="BG593">
        <v>6.6</v>
      </c>
      <c r="BH593">
        <v>17</v>
      </c>
      <c r="BI593">
        <v>0.9</v>
      </c>
    </row>
    <row r="594" spans="1:61" x14ac:dyDescent="0.2">
      <c r="A594">
        <v>5823</v>
      </c>
      <c r="B594">
        <v>6075035300</v>
      </c>
      <c r="C594">
        <v>0.43488100000000002</v>
      </c>
      <c r="D594">
        <v>1.6871</v>
      </c>
      <c r="E594">
        <v>1.6346000000000001</v>
      </c>
      <c r="F594">
        <v>1.4819</v>
      </c>
      <c r="G594">
        <v>1.8674999999999999</v>
      </c>
      <c r="H594">
        <v>6.6711</v>
      </c>
      <c r="I594">
        <v>10.1</v>
      </c>
      <c r="J594">
        <v>9</v>
      </c>
      <c r="K594">
        <v>11.4</v>
      </c>
      <c r="L594">
        <v>7226</v>
      </c>
      <c r="M594">
        <v>37.742500419999999</v>
      </c>
      <c r="N594">
        <v>-122.4978433</v>
      </c>
      <c r="O594">
        <v>13.665520383863599</v>
      </c>
      <c r="P594">
        <v>2.9592332999999998E-2</v>
      </c>
      <c r="Q594">
        <v>7.8595845100000004</v>
      </c>
      <c r="R594">
        <v>39.64</v>
      </c>
      <c r="S594" s="1">
        <v>171.20084073298801</v>
      </c>
      <c r="T594">
        <v>0</v>
      </c>
      <c r="U594">
        <v>166.20993720000001</v>
      </c>
      <c r="V594">
        <v>583.75</v>
      </c>
      <c r="W594">
        <v>0.5</v>
      </c>
      <c r="X594">
        <v>0</v>
      </c>
      <c r="Y594">
        <v>0</v>
      </c>
      <c r="Z594">
        <v>2</v>
      </c>
      <c r="AA594">
        <v>0</v>
      </c>
      <c r="AB594">
        <v>21.885788100589401</v>
      </c>
      <c r="AC594">
        <v>7514</v>
      </c>
      <c r="AD594">
        <v>2594</v>
      </c>
      <c r="AE594">
        <v>2594</v>
      </c>
      <c r="AF594">
        <v>710</v>
      </c>
      <c r="AG594">
        <v>302</v>
      </c>
      <c r="AH594">
        <v>36589</v>
      </c>
      <c r="AI594">
        <v>1053</v>
      </c>
      <c r="AJ594">
        <v>1497</v>
      </c>
      <c r="AK594">
        <v>1201</v>
      </c>
      <c r="AL594">
        <v>727</v>
      </c>
      <c r="AM594">
        <v>101</v>
      </c>
      <c r="AN594">
        <v>5784</v>
      </c>
      <c r="AO594">
        <v>1358</v>
      </c>
      <c r="AP594">
        <v>139</v>
      </c>
      <c r="AQ594">
        <v>0</v>
      </c>
      <c r="AR594">
        <v>52</v>
      </c>
      <c r="AS594">
        <v>217</v>
      </c>
      <c r="AT594">
        <v>29</v>
      </c>
      <c r="AU594">
        <v>9.5</v>
      </c>
      <c r="AV594">
        <v>7.3</v>
      </c>
      <c r="AW594">
        <v>36589</v>
      </c>
      <c r="AX594">
        <v>18.8</v>
      </c>
      <c r="AY594">
        <v>19.899999999999999</v>
      </c>
      <c r="AZ594">
        <v>16</v>
      </c>
      <c r="BA594">
        <v>9.6999999999999993</v>
      </c>
      <c r="BB594">
        <v>3.9</v>
      </c>
      <c r="BC594">
        <v>77</v>
      </c>
      <c r="BD594">
        <v>19.2</v>
      </c>
      <c r="BE594">
        <v>5.4</v>
      </c>
      <c r="BF594">
        <v>0</v>
      </c>
      <c r="BG594">
        <v>2</v>
      </c>
      <c r="BH594">
        <v>8.4</v>
      </c>
      <c r="BI594">
        <v>0.4</v>
      </c>
    </row>
    <row r="595" spans="1:61" x14ac:dyDescent="0.2">
      <c r="A595">
        <v>5824</v>
      </c>
      <c r="B595">
        <v>6075035400</v>
      </c>
      <c r="C595">
        <v>0.3990746</v>
      </c>
      <c r="D595">
        <v>1.6756</v>
      </c>
      <c r="E595">
        <v>1.7916000000000001</v>
      </c>
      <c r="F595">
        <v>1.3868</v>
      </c>
      <c r="G595">
        <v>2.1829000000000001</v>
      </c>
      <c r="H595">
        <v>7.0368000000000004</v>
      </c>
      <c r="I595">
        <v>9.8000000000000007</v>
      </c>
      <c r="J595">
        <v>8.8000000000000007</v>
      </c>
      <c r="K595">
        <v>11</v>
      </c>
      <c r="L595">
        <v>6691</v>
      </c>
      <c r="M595">
        <v>37.74221086</v>
      </c>
      <c r="N595">
        <v>-122.50736360000001</v>
      </c>
      <c r="O595">
        <v>12.0190054657016</v>
      </c>
      <c r="P595">
        <v>2.9592332999999998E-2</v>
      </c>
      <c r="Q595">
        <v>7.8595845100000004</v>
      </c>
      <c r="R595">
        <v>39.600201130000002</v>
      </c>
      <c r="S595" s="1">
        <v>171.20084073298801</v>
      </c>
      <c r="T595">
        <v>0</v>
      </c>
      <c r="U595">
        <v>156.98388059999999</v>
      </c>
      <c r="V595">
        <v>428.96</v>
      </c>
      <c r="W595">
        <v>1.1000000000000001</v>
      </c>
      <c r="X595">
        <v>0</v>
      </c>
      <c r="Y595">
        <v>0</v>
      </c>
      <c r="Z595">
        <v>2</v>
      </c>
      <c r="AA595">
        <v>0</v>
      </c>
      <c r="AB595">
        <v>20.944009601004701</v>
      </c>
      <c r="AC595">
        <v>6473</v>
      </c>
      <c r="AD595">
        <v>2594</v>
      </c>
      <c r="AE595">
        <v>2514</v>
      </c>
      <c r="AF595">
        <v>550</v>
      </c>
      <c r="AG595">
        <v>347</v>
      </c>
      <c r="AH595">
        <v>44329</v>
      </c>
      <c r="AI595">
        <v>1091</v>
      </c>
      <c r="AJ595">
        <v>1080</v>
      </c>
      <c r="AK595">
        <v>798</v>
      </c>
      <c r="AL595">
        <v>876</v>
      </c>
      <c r="AM595">
        <v>101</v>
      </c>
      <c r="AN595">
        <v>4374</v>
      </c>
      <c r="AO595">
        <v>1209</v>
      </c>
      <c r="AP595">
        <v>258</v>
      </c>
      <c r="AQ595">
        <v>0</v>
      </c>
      <c r="AR595">
        <v>111</v>
      </c>
      <c r="AS595">
        <v>384</v>
      </c>
      <c r="AT595">
        <v>7</v>
      </c>
      <c r="AU595">
        <v>8.5</v>
      </c>
      <c r="AV595">
        <v>8.5</v>
      </c>
      <c r="AW595">
        <v>44329</v>
      </c>
      <c r="AX595">
        <v>20.3</v>
      </c>
      <c r="AY595">
        <v>16.7</v>
      </c>
      <c r="AZ595">
        <v>12.3</v>
      </c>
      <c r="BA595">
        <v>13.5</v>
      </c>
      <c r="BB595">
        <v>4</v>
      </c>
      <c r="BC595">
        <v>67.599999999999994</v>
      </c>
      <c r="BD595">
        <v>19.3</v>
      </c>
      <c r="BE595">
        <v>9.9</v>
      </c>
      <c r="BF595">
        <v>0</v>
      </c>
      <c r="BG595">
        <v>4.4000000000000004</v>
      </c>
      <c r="BH595">
        <v>15.3</v>
      </c>
      <c r="BI595">
        <v>0.1</v>
      </c>
    </row>
    <row r="596" spans="1:61" x14ac:dyDescent="0.2">
      <c r="A596">
        <v>5825</v>
      </c>
      <c r="B596">
        <v>6075040100</v>
      </c>
      <c r="C596">
        <v>0.1618262</v>
      </c>
      <c r="D596">
        <v>1.0989</v>
      </c>
      <c r="E596">
        <v>1.1553</v>
      </c>
      <c r="F596">
        <v>0.92920000000000003</v>
      </c>
      <c r="G596">
        <v>3.4430999999999998</v>
      </c>
      <c r="H596">
        <v>6.6265000000000001</v>
      </c>
      <c r="I596">
        <v>8.1</v>
      </c>
      <c r="J596">
        <v>7.2</v>
      </c>
      <c r="K596">
        <v>9.1</v>
      </c>
      <c r="L596">
        <v>4088</v>
      </c>
      <c r="M596">
        <v>37.785154329999997</v>
      </c>
      <c r="N596">
        <v>-122.46181420000001</v>
      </c>
      <c r="O596">
        <v>16.354543889444301</v>
      </c>
      <c r="P596">
        <v>2.9592332999999998E-2</v>
      </c>
      <c r="Q596">
        <v>8.6979437700000002</v>
      </c>
      <c r="R596">
        <v>56.03663075</v>
      </c>
      <c r="S596" s="1">
        <v>171.20084073298801</v>
      </c>
      <c r="T596">
        <v>0</v>
      </c>
      <c r="U596">
        <v>228.12554159999999</v>
      </c>
      <c r="V596">
        <v>590.49</v>
      </c>
      <c r="W596">
        <v>6.5</v>
      </c>
      <c r="X596">
        <v>10.3</v>
      </c>
      <c r="Y596">
        <v>0.19500000000000001</v>
      </c>
      <c r="Z596">
        <v>10</v>
      </c>
      <c r="AA596">
        <v>0</v>
      </c>
      <c r="AB596">
        <v>37.843774041899998</v>
      </c>
      <c r="AC596">
        <v>4525</v>
      </c>
      <c r="AD596">
        <v>2047</v>
      </c>
      <c r="AE596">
        <v>1946</v>
      </c>
      <c r="AF596">
        <v>594</v>
      </c>
      <c r="AG596">
        <v>141</v>
      </c>
      <c r="AH596">
        <v>62397</v>
      </c>
      <c r="AI596">
        <v>301</v>
      </c>
      <c r="AJ596">
        <v>661</v>
      </c>
      <c r="AK596">
        <v>600</v>
      </c>
      <c r="AL596">
        <v>411</v>
      </c>
      <c r="AM596">
        <v>19</v>
      </c>
      <c r="AN596">
        <v>1995</v>
      </c>
      <c r="AO596">
        <v>413</v>
      </c>
      <c r="AP596">
        <v>327</v>
      </c>
      <c r="AQ596">
        <v>11</v>
      </c>
      <c r="AR596">
        <v>111</v>
      </c>
      <c r="AS596">
        <v>405</v>
      </c>
      <c r="AT596">
        <v>61</v>
      </c>
      <c r="AU596">
        <v>13.3</v>
      </c>
      <c r="AV596">
        <v>5</v>
      </c>
      <c r="AW596">
        <v>62397</v>
      </c>
      <c r="AX596">
        <v>8.4</v>
      </c>
      <c r="AY596">
        <v>14.6</v>
      </c>
      <c r="AZ596">
        <v>13.3</v>
      </c>
      <c r="BA596">
        <v>9.1999999999999993</v>
      </c>
      <c r="BB596">
        <v>1</v>
      </c>
      <c r="BC596">
        <v>44.1</v>
      </c>
      <c r="BD596">
        <v>9.6999999999999993</v>
      </c>
      <c r="BE596">
        <v>16</v>
      </c>
      <c r="BF596">
        <v>0.5</v>
      </c>
      <c r="BG596">
        <v>5.7</v>
      </c>
      <c r="BH596">
        <v>20.8</v>
      </c>
      <c r="BI596">
        <v>1.3</v>
      </c>
    </row>
    <row r="597" spans="1:61" x14ac:dyDescent="0.2">
      <c r="A597">
        <v>5826</v>
      </c>
      <c r="B597">
        <v>6075040200</v>
      </c>
      <c r="C597">
        <v>0.20520160000000001</v>
      </c>
      <c r="D597">
        <v>0.9698</v>
      </c>
      <c r="E597">
        <v>1.5558000000000001</v>
      </c>
      <c r="F597">
        <v>1.1149</v>
      </c>
      <c r="G597">
        <v>2.8046000000000002</v>
      </c>
      <c r="H597">
        <v>6.4451000000000001</v>
      </c>
      <c r="I597">
        <v>9.4</v>
      </c>
      <c r="J597">
        <v>8.3000000000000007</v>
      </c>
      <c r="K597">
        <v>10.6</v>
      </c>
      <c r="L597">
        <v>5191</v>
      </c>
      <c r="M597">
        <v>37.784325240000001</v>
      </c>
      <c r="N597">
        <v>-122.46838889999999</v>
      </c>
      <c r="O597">
        <v>13.0259331458882</v>
      </c>
      <c r="P597">
        <v>2.9592332999999998E-2</v>
      </c>
      <c r="Q597">
        <v>8.6979437700000002</v>
      </c>
      <c r="R597">
        <v>39.92</v>
      </c>
      <c r="S597" s="1">
        <v>171.20084073298801</v>
      </c>
      <c r="T597">
        <v>0</v>
      </c>
      <c r="U597">
        <v>228.94384299999999</v>
      </c>
      <c r="V597">
        <v>971.05</v>
      </c>
      <c r="W597">
        <v>3.4</v>
      </c>
      <c r="X597">
        <v>2.5</v>
      </c>
      <c r="Y597">
        <v>7.0000000000000007E-2</v>
      </c>
      <c r="Z597">
        <v>10</v>
      </c>
      <c r="AA597">
        <v>0</v>
      </c>
      <c r="AB597">
        <v>34.708569038529298</v>
      </c>
      <c r="AC597">
        <v>5563</v>
      </c>
      <c r="AD597">
        <v>2617</v>
      </c>
      <c r="AE597">
        <v>2433</v>
      </c>
      <c r="AF597">
        <v>364</v>
      </c>
      <c r="AG597">
        <v>169</v>
      </c>
      <c r="AH597">
        <v>60052</v>
      </c>
      <c r="AI597">
        <v>603</v>
      </c>
      <c r="AJ597">
        <v>968</v>
      </c>
      <c r="AK597">
        <v>768</v>
      </c>
      <c r="AL597">
        <v>578</v>
      </c>
      <c r="AM597">
        <v>88</v>
      </c>
      <c r="AN597">
        <v>2732</v>
      </c>
      <c r="AO597">
        <v>772</v>
      </c>
      <c r="AP597">
        <v>475</v>
      </c>
      <c r="AQ597">
        <v>0</v>
      </c>
      <c r="AR597">
        <v>158</v>
      </c>
      <c r="AS597">
        <v>747</v>
      </c>
      <c r="AT597">
        <v>29</v>
      </c>
      <c r="AU597">
        <v>6.6</v>
      </c>
      <c r="AV597">
        <v>4.9000000000000004</v>
      </c>
      <c r="AW597">
        <v>60052</v>
      </c>
      <c r="AX597">
        <v>13.6</v>
      </c>
      <c r="AY597">
        <v>17.399999999999999</v>
      </c>
      <c r="AZ597">
        <v>13.8</v>
      </c>
      <c r="BA597">
        <v>10.4</v>
      </c>
      <c r="BB597">
        <v>3.6</v>
      </c>
      <c r="BC597">
        <v>49.1</v>
      </c>
      <c r="BD597">
        <v>14.8</v>
      </c>
      <c r="BE597">
        <v>18.2</v>
      </c>
      <c r="BF597">
        <v>0</v>
      </c>
      <c r="BG597">
        <v>6.5</v>
      </c>
      <c r="BH597">
        <v>30.7</v>
      </c>
      <c r="BI597">
        <v>0.5</v>
      </c>
    </row>
    <row r="598" spans="1:61" x14ac:dyDescent="0.2">
      <c r="A598">
        <v>5827</v>
      </c>
      <c r="B598">
        <v>6075042601</v>
      </c>
      <c r="C598">
        <v>0.11317919999999999</v>
      </c>
      <c r="D598">
        <v>1.5325</v>
      </c>
      <c r="E598">
        <v>1.1031</v>
      </c>
      <c r="F598">
        <v>1.2135</v>
      </c>
      <c r="G598">
        <v>2.6551999999999998</v>
      </c>
      <c r="H598">
        <v>6.5042999999999997</v>
      </c>
      <c r="I598">
        <v>11.3</v>
      </c>
      <c r="J598">
        <v>10.1</v>
      </c>
      <c r="K598">
        <v>12.6</v>
      </c>
      <c r="L598">
        <v>3687</v>
      </c>
      <c r="M598">
        <v>37.783116530000001</v>
      </c>
      <c r="N598">
        <v>-122.48119130000001</v>
      </c>
      <c r="O598">
        <v>12.607669635316</v>
      </c>
      <c r="P598">
        <v>2.9592332999999998E-2</v>
      </c>
      <c r="Q598">
        <v>7.8595845100000004</v>
      </c>
      <c r="R598">
        <v>39.92</v>
      </c>
      <c r="S598" s="1">
        <v>171.20084073298801</v>
      </c>
      <c r="T598">
        <v>0</v>
      </c>
      <c r="U598">
        <v>229.7398292</v>
      </c>
      <c r="V598">
        <v>526.80999999999995</v>
      </c>
      <c r="W598">
        <v>2.5</v>
      </c>
      <c r="X598">
        <v>0</v>
      </c>
      <c r="Y598">
        <v>0</v>
      </c>
      <c r="Z598">
        <v>11</v>
      </c>
      <c r="AA598">
        <v>0</v>
      </c>
      <c r="AB598">
        <v>27.411117107774299</v>
      </c>
      <c r="AC598">
        <v>4175</v>
      </c>
      <c r="AD598">
        <v>1892</v>
      </c>
      <c r="AE598">
        <v>1788</v>
      </c>
      <c r="AF598">
        <v>827</v>
      </c>
      <c r="AG598">
        <v>65</v>
      </c>
      <c r="AH598">
        <v>42661</v>
      </c>
      <c r="AI598">
        <v>579</v>
      </c>
      <c r="AJ598">
        <v>655</v>
      </c>
      <c r="AK598">
        <v>653</v>
      </c>
      <c r="AL598">
        <v>282</v>
      </c>
      <c r="AM598">
        <v>49</v>
      </c>
      <c r="AN598">
        <v>2159</v>
      </c>
      <c r="AO598">
        <v>712</v>
      </c>
      <c r="AP598">
        <v>385</v>
      </c>
      <c r="AQ598">
        <v>0</v>
      </c>
      <c r="AR598">
        <v>144</v>
      </c>
      <c r="AS598">
        <v>623</v>
      </c>
      <c r="AT598">
        <v>5</v>
      </c>
      <c r="AU598">
        <v>19.8</v>
      </c>
      <c r="AV598">
        <v>2.6</v>
      </c>
      <c r="AW598">
        <v>42661</v>
      </c>
      <c r="AX598">
        <v>18.2</v>
      </c>
      <c r="AY598">
        <v>15.7</v>
      </c>
      <c r="AZ598">
        <v>15.6</v>
      </c>
      <c r="BA598">
        <v>6.8</v>
      </c>
      <c r="BB598">
        <v>2.7</v>
      </c>
      <c r="BC598">
        <v>51.7</v>
      </c>
      <c r="BD598">
        <v>18.5</v>
      </c>
      <c r="BE598">
        <v>20.3</v>
      </c>
      <c r="BF598">
        <v>0</v>
      </c>
      <c r="BG598">
        <v>8.1</v>
      </c>
      <c r="BH598">
        <v>34.799999999999997</v>
      </c>
      <c r="BI598">
        <v>0.1</v>
      </c>
    </row>
    <row r="599" spans="1:61" x14ac:dyDescent="0.2">
      <c r="A599">
        <v>5828</v>
      </c>
      <c r="B599">
        <v>6075042602</v>
      </c>
      <c r="C599">
        <v>0.12820860000000001</v>
      </c>
      <c r="D599">
        <v>0.43590000000000001</v>
      </c>
      <c r="E599">
        <v>1.3735999999999999</v>
      </c>
      <c r="F599">
        <v>0.8196</v>
      </c>
      <c r="G599">
        <v>2.4483000000000001</v>
      </c>
      <c r="H599">
        <v>5.0773999999999999</v>
      </c>
      <c r="I599">
        <v>7.7</v>
      </c>
      <c r="J599">
        <v>7.1</v>
      </c>
      <c r="K599">
        <v>8.5</v>
      </c>
      <c r="L599">
        <v>3243</v>
      </c>
      <c r="M599">
        <v>37.783379279999998</v>
      </c>
      <c r="N599">
        <v>-122.4754787</v>
      </c>
      <c r="O599">
        <v>9.7118178347229893</v>
      </c>
      <c r="P599">
        <v>2.9592332999999998E-2</v>
      </c>
      <c r="Q599">
        <v>8.2787641399999998</v>
      </c>
      <c r="R599">
        <v>39.92</v>
      </c>
      <c r="S599" s="1">
        <v>171.20084073298801</v>
      </c>
      <c r="T599">
        <v>0</v>
      </c>
      <c r="U599">
        <v>229.12587389999999</v>
      </c>
      <c r="V599">
        <v>942.39</v>
      </c>
      <c r="W599">
        <v>1.75</v>
      </c>
      <c r="X599">
        <v>0</v>
      </c>
      <c r="Y599">
        <v>0</v>
      </c>
      <c r="Z599">
        <v>11</v>
      </c>
      <c r="AA599">
        <v>0</v>
      </c>
      <c r="AB599">
        <v>30.218874139874998</v>
      </c>
      <c r="AC599">
        <v>3090</v>
      </c>
      <c r="AD599">
        <v>1555</v>
      </c>
      <c r="AE599">
        <v>1383</v>
      </c>
      <c r="AF599">
        <v>145</v>
      </c>
      <c r="AG599">
        <v>71</v>
      </c>
      <c r="AH599">
        <v>62585</v>
      </c>
      <c r="AI599">
        <v>106</v>
      </c>
      <c r="AJ599">
        <v>550</v>
      </c>
      <c r="AK599">
        <v>485</v>
      </c>
      <c r="AL599">
        <v>266</v>
      </c>
      <c r="AM599">
        <v>40</v>
      </c>
      <c r="AN599">
        <v>1401</v>
      </c>
      <c r="AO599">
        <v>188</v>
      </c>
      <c r="AP599">
        <v>181</v>
      </c>
      <c r="AQ599">
        <v>14</v>
      </c>
      <c r="AR599">
        <v>37</v>
      </c>
      <c r="AS599">
        <v>274</v>
      </c>
      <c r="AT599">
        <v>0</v>
      </c>
      <c r="AU599">
        <v>4.7</v>
      </c>
      <c r="AV599">
        <v>3.6</v>
      </c>
      <c r="AW599">
        <v>62585</v>
      </c>
      <c r="AX599">
        <v>4.3</v>
      </c>
      <c r="AY599">
        <v>17.8</v>
      </c>
      <c r="AZ599">
        <v>15.7</v>
      </c>
      <c r="BA599">
        <v>8.6</v>
      </c>
      <c r="BB599">
        <v>2.9</v>
      </c>
      <c r="BC599">
        <v>45.3</v>
      </c>
      <c r="BD599">
        <v>6.6</v>
      </c>
      <c r="BE599">
        <v>11.6</v>
      </c>
      <c r="BF599">
        <v>0.9</v>
      </c>
      <c r="BG599">
        <v>2.7</v>
      </c>
      <c r="BH599">
        <v>19.8</v>
      </c>
      <c r="BI599">
        <v>0</v>
      </c>
    </row>
    <row r="600" spans="1:61" x14ac:dyDescent="0.2">
      <c r="A600">
        <v>5829</v>
      </c>
      <c r="B600">
        <v>6075042700</v>
      </c>
      <c r="C600">
        <v>0.15712029999999999</v>
      </c>
      <c r="D600">
        <v>1.2746999999999999</v>
      </c>
      <c r="E600">
        <v>1.8315999999999999</v>
      </c>
      <c r="F600">
        <v>1.2534000000000001</v>
      </c>
      <c r="G600">
        <v>2.6613000000000002</v>
      </c>
      <c r="H600">
        <v>7.0210999999999997</v>
      </c>
      <c r="I600">
        <v>9.6999999999999993</v>
      </c>
      <c r="J600">
        <v>8.6999999999999993</v>
      </c>
      <c r="K600">
        <v>10.9</v>
      </c>
      <c r="L600">
        <v>5326</v>
      </c>
      <c r="M600">
        <v>37.782265119999998</v>
      </c>
      <c r="N600">
        <v>-122.48814729999999</v>
      </c>
      <c r="O600">
        <v>12.558973805049201</v>
      </c>
      <c r="P600">
        <v>2.9592332999999998E-2</v>
      </c>
      <c r="Q600">
        <v>7.8595845100000004</v>
      </c>
      <c r="R600">
        <v>39.92</v>
      </c>
      <c r="S600" s="1">
        <v>171.20084073298801</v>
      </c>
      <c r="T600">
        <v>0</v>
      </c>
      <c r="U600">
        <v>229.17000189999999</v>
      </c>
      <c r="V600">
        <v>421.11</v>
      </c>
      <c r="W600">
        <v>2.7</v>
      </c>
      <c r="X600">
        <v>0</v>
      </c>
      <c r="Y600">
        <v>0.01</v>
      </c>
      <c r="Z600">
        <v>11</v>
      </c>
      <c r="AA600">
        <v>0</v>
      </c>
      <c r="AB600">
        <v>27.011105120212001</v>
      </c>
      <c r="AC600">
        <v>4897</v>
      </c>
      <c r="AD600">
        <v>2659</v>
      </c>
      <c r="AE600">
        <v>2338</v>
      </c>
      <c r="AF600">
        <v>585</v>
      </c>
      <c r="AG600">
        <v>107</v>
      </c>
      <c r="AH600">
        <v>45113</v>
      </c>
      <c r="AI600">
        <v>648</v>
      </c>
      <c r="AJ600">
        <v>933</v>
      </c>
      <c r="AK600">
        <v>539</v>
      </c>
      <c r="AL600">
        <v>804</v>
      </c>
      <c r="AM600">
        <v>36</v>
      </c>
      <c r="AN600">
        <v>2811</v>
      </c>
      <c r="AO600">
        <v>812</v>
      </c>
      <c r="AP600">
        <v>461</v>
      </c>
      <c r="AQ600">
        <v>0</v>
      </c>
      <c r="AR600">
        <v>85</v>
      </c>
      <c r="AS600">
        <v>751</v>
      </c>
      <c r="AT600">
        <v>29</v>
      </c>
      <c r="AU600">
        <v>11.9</v>
      </c>
      <c r="AV600">
        <v>3.5</v>
      </c>
      <c r="AW600">
        <v>45113</v>
      </c>
      <c r="AX600">
        <v>16.2</v>
      </c>
      <c r="AY600">
        <v>19.100000000000001</v>
      </c>
      <c r="AZ600">
        <v>11</v>
      </c>
      <c r="BA600">
        <v>16.399999999999999</v>
      </c>
      <c r="BB600">
        <v>1.5</v>
      </c>
      <c r="BC600">
        <v>57.4</v>
      </c>
      <c r="BD600">
        <v>17.3</v>
      </c>
      <c r="BE600">
        <v>17.3</v>
      </c>
      <c r="BF600">
        <v>0</v>
      </c>
      <c r="BG600">
        <v>3.6</v>
      </c>
      <c r="BH600">
        <v>32.1</v>
      </c>
      <c r="BI600">
        <v>0.6</v>
      </c>
    </row>
    <row r="601" spans="1:61" x14ac:dyDescent="0.2">
      <c r="A601">
        <v>5830</v>
      </c>
      <c r="B601">
        <v>6075042800</v>
      </c>
      <c r="C601">
        <v>0.21293799999999999</v>
      </c>
      <c r="D601">
        <v>0.4123</v>
      </c>
      <c r="E601">
        <v>2.1644000000000001</v>
      </c>
      <c r="F601">
        <v>0.41670000000000001</v>
      </c>
      <c r="G601">
        <v>0.78539999999999999</v>
      </c>
      <c r="H601">
        <v>3.7787999999999999</v>
      </c>
      <c r="I601">
        <v>7.9</v>
      </c>
      <c r="J601">
        <v>7.1</v>
      </c>
      <c r="K601">
        <v>8.9</v>
      </c>
      <c r="L601">
        <v>2376</v>
      </c>
      <c r="M601">
        <v>37.788276609999997</v>
      </c>
      <c r="N601">
        <v>-122.48880699999999</v>
      </c>
      <c r="O601">
        <v>7.3887361944735197</v>
      </c>
      <c r="P601">
        <v>2.9592332999999998E-2</v>
      </c>
      <c r="Q601">
        <v>8.2787641399999998</v>
      </c>
      <c r="R601">
        <v>39.92</v>
      </c>
      <c r="S601" s="1">
        <v>317.56503693352602</v>
      </c>
      <c r="T601">
        <v>0</v>
      </c>
      <c r="U601">
        <v>232.6988345</v>
      </c>
      <c r="V601">
        <v>703.72</v>
      </c>
      <c r="W601">
        <v>7.1</v>
      </c>
      <c r="X601">
        <v>0</v>
      </c>
      <c r="Y601">
        <v>0.01</v>
      </c>
      <c r="Z601">
        <v>11</v>
      </c>
      <c r="AA601">
        <v>0</v>
      </c>
      <c r="AB601">
        <v>33.356382285538203</v>
      </c>
      <c r="AC601">
        <v>2456</v>
      </c>
      <c r="AD601">
        <v>1031</v>
      </c>
      <c r="AE601">
        <v>897</v>
      </c>
      <c r="AF601">
        <v>146</v>
      </c>
      <c r="AG601">
        <v>52</v>
      </c>
      <c r="AH601">
        <v>117489</v>
      </c>
      <c r="AI601">
        <v>28</v>
      </c>
      <c r="AJ601">
        <v>464</v>
      </c>
      <c r="AK601">
        <v>708</v>
      </c>
      <c r="AL601">
        <v>160</v>
      </c>
      <c r="AM601">
        <v>64</v>
      </c>
      <c r="AN601">
        <v>703</v>
      </c>
      <c r="AO601">
        <v>67</v>
      </c>
      <c r="AP601">
        <v>27</v>
      </c>
      <c r="AQ601">
        <v>0</v>
      </c>
      <c r="AR601">
        <v>9</v>
      </c>
      <c r="AS601">
        <v>30</v>
      </c>
      <c r="AT601">
        <v>0</v>
      </c>
      <c r="AU601">
        <v>5.9</v>
      </c>
      <c r="AV601">
        <v>5</v>
      </c>
      <c r="AW601">
        <v>117489</v>
      </c>
      <c r="AX601">
        <v>1.7</v>
      </c>
      <c r="AY601">
        <v>18.899999999999999</v>
      </c>
      <c r="AZ601">
        <v>28.8</v>
      </c>
      <c r="BA601">
        <v>6.5</v>
      </c>
      <c r="BB601">
        <v>7.1</v>
      </c>
      <c r="BC601">
        <v>28.6</v>
      </c>
      <c r="BD601">
        <v>2.9</v>
      </c>
      <c r="BE601">
        <v>2.6</v>
      </c>
      <c r="BF601">
        <v>0</v>
      </c>
      <c r="BG601">
        <v>1</v>
      </c>
      <c r="BH601">
        <v>3.3</v>
      </c>
      <c r="BI601">
        <v>0</v>
      </c>
    </row>
    <row r="602" spans="1:61" x14ac:dyDescent="0.2">
      <c r="A602">
        <v>5831</v>
      </c>
      <c r="B602">
        <v>6075045100</v>
      </c>
      <c r="C602">
        <v>0.1484404</v>
      </c>
      <c r="D602">
        <v>1.3105</v>
      </c>
      <c r="E602">
        <v>0.99329999999999996</v>
      </c>
      <c r="F602">
        <v>1.0229999999999999</v>
      </c>
      <c r="G602">
        <v>2.4615999999999998</v>
      </c>
      <c r="H602">
        <v>5.7884000000000002</v>
      </c>
      <c r="I602">
        <v>8.5</v>
      </c>
      <c r="J602">
        <v>7.6</v>
      </c>
      <c r="K602">
        <v>9.5</v>
      </c>
      <c r="L602">
        <v>4996</v>
      </c>
      <c r="M602">
        <v>37.777583100000001</v>
      </c>
      <c r="N602">
        <v>-122.4613476</v>
      </c>
      <c r="O602">
        <v>13.9512639353096</v>
      </c>
      <c r="P602">
        <v>2.9592332999999998E-2</v>
      </c>
      <c r="Q602">
        <v>8.6979437700000002</v>
      </c>
      <c r="R602">
        <v>57.064228440000001</v>
      </c>
      <c r="S602" s="1">
        <v>171.20084073298801</v>
      </c>
      <c r="T602">
        <v>0</v>
      </c>
      <c r="U602">
        <v>220.51956050000001</v>
      </c>
      <c r="V602">
        <v>499.69</v>
      </c>
      <c r="W602">
        <v>0.2</v>
      </c>
      <c r="X602">
        <v>11.5</v>
      </c>
      <c r="Y602">
        <v>0.2</v>
      </c>
      <c r="Z602">
        <v>0</v>
      </c>
      <c r="AA602">
        <v>0</v>
      </c>
      <c r="AB602">
        <v>28.411673817642299</v>
      </c>
      <c r="AC602">
        <v>5093</v>
      </c>
      <c r="AD602">
        <v>2259</v>
      </c>
      <c r="AE602">
        <v>2109</v>
      </c>
      <c r="AF602">
        <v>619</v>
      </c>
      <c r="AG602">
        <v>210</v>
      </c>
      <c r="AH602">
        <v>57162</v>
      </c>
      <c r="AI602">
        <v>490</v>
      </c>
      <c r="AJ602">
        <v>752</v>
      </c>
      <c r="AK602">
        <v>520</v>
      </c>
      <c r="AL602">
        <v>385</v>
      </c>
      <c r="AM602">
        <v>38</v>
      </c>
      <c r="AN602">
        <v>2707</v>
      </c>
      <c r="AO602">
        <v>473</v>
      </c>
      <c r="AP602">
        <v>369</v>
      </c>
      <c r="AQ602">
        <v>0</v>
      </c>
      <c r="AR602">
        <v>73</v>
      </c>
      <c r="AS602">
        <v>618</v>
      </c>
      <c r="AT602">
        <v>13</v>
      </c>
      <c r="AU602">
        <v>12.2</v>
      </c>
      <c r="AV602">
        <v>6.1</v>
      </c>
      <c r="AW602">
        <v>57162</v>
      </c>
      <c r="AX602">
        <v>11.8</v>
      </c>
      <c r="AY602">
        <v>14.8</v>
      </c>
      <c r="AZ602">
        <v>10.199999999999999</v>
      </c>
      <c r="BA602">
        <v>7.6</v>
      </c>
      <c r="BB602">
        <v>1.8</v>
      </c>
      <c r="BC602">
        <v>53.2</v>
      </c>
      <c r="BD602">
        <v>9.6</v>
      </c>
      <c r="BE602">
        <v>16.3</v>
      </c>
      <c r="BF602">
        <v>0</v>
      </c>
      <c r="BG602">
        <v>3.5</v>
      </c>
      <c r="BH602">
        <v>29.3</v>
      </c>
      <c r="BI602">
        <v>0.3</v>
      </c>
    </row>
    <row r="603" spans="1:61" x14ac:dyDescent="0.2">
      <c r="A603">
        <v>5832</v>
      </c>
      <c r="B603">
        <v>6075045200</v>
      </c>
      <c r="C603">
        <v>0.2286589</v>
      </c>
      <c r="D603">
        <v>1.5801000000000001</v>
      </c>
      <c r="E603">
        <v>1.1910000000000001</v>
      </c>
      <c r="F603">
        <v>1.1122000000000001</v>
      </c>
      <c r="G603">
        <v>2.2079</v>
      </c>
      <c r="H603">
        <v>6.0913000000000004</v>
      </c>
      <c r="I603">
        <v>8.5</v>
      </c>
      <c r="J603">
        <v>7.6</v>
      </c>
      <c r="K603">
        <v>9.5</v>
      </c>
      <c r="L603">
        <v>6474</v>
      </c>
      <c r="M603">
        <v>37.777113790000001</v>
      </c>
      <c r="N603">
        <v>-122.46799900000001</v>
      </c>
      <c r="O603">
        <v>12.0549809732687</v>
      </c>
      <c r="P603">
        <v>2.9592332999999998E-2</v>
      </c>
      <c r="Q603">
        <v>8.6979437700000002</v>
      </c>
      <c r="R603">
        <v>39.92</v>
      </c>
      <c r="S603" s="1">
        <v>171.20084073298801</v>
      </c>
      <c r="T603">
        <v>0</v>
      </c>
      <c r="U603">
        <v>221.69158770000001</v>
      </c>
      <c r="V603">
        <v>1012.68</v>
      </c>
      <c r="W603">
        <v>0.2</v>
      </c>
      <c r="X603">
        <v>2.8</v>
      </c>
      <c r="Y603">
        <v>3.5000000000000003E-2</v>
      </c>
      <c r="Z603">
        <v>10</v>
      </c>
      <c r="AA603">
        <v>0</v>
      </c>
      <c r="AB603">
        <v>32.081604576234497</v>
      </c>
      <c r="AC603">
        <v>7322</v>
      </c>
      <c r="AD603">
        <v>3033</v>
      </c>
      <c r="AE603">
        <v>3020</v>
      </c>
      <c r="AF603">
        <v>1252</v>
      </c>
      <c r="AG603">
        <v>307</v>
      </c>
      <c r="AH603">
        <v>51003</v>
      </c>
      <c r="AI603">
        <v>614</v>
      </c>
      <c r="AJ603">
        <v>1038</v>
      </c>
      <c r="AK603">
        <v>1079</v>
      </c>
      <c r="AL603">
        <v>670</v>
      </c>
      <c r="AM603">
        <v>53</v>
      </c>
      <c r="AN603">
        <v>4030</v>
      </c>
      <c r="AO603">
        <v>869</v>
      </c>
      <c r="AP603">
        <v>351</v>
      </c>
      <c r="AQ603">
        <v>0</v>
      </c>
      <c r="AR603">
        <v>76</v>
      </c>
      <c r="AS603">
        <v>551</v>
      </c>
      <c r="AT603">
        <v>17</v>
      </c>
      <c r="AU603">
        <v>17.100000000000001</v>
      </c>
      <c r="AV603">
        <v>7.2</v>
      </c>
      <c r="AW603">
        <v>51003</v>
      </c>
      <c r="AX603">
        <v>10.5</v>
      </c>
      <c r="AY603">
        <v>14.2</v>
      </c>
      <c r="AZ603">
        <v>14.7</v>
      </c>
      <c r="BA603">
        <v>9.1999999999999993</v>
      </c>
      <c r="BB603">
        <v>1.8</v>
      </c>
      <c r="BC603">
        <v>55</v>
      </c>
      <c r="BD603">
        <v>12</v>
      </c>
      <c r="BE603">
        <v>11.6</v>
      </c>
      <c r="BF603">
        <v>0</v>
      </c>
      <c r="BG603">
        <v>2.5</v>
      </c>
      <c r="BH603">
        <v>18.2</v>
      </c>
      <c r="BI603">
        <v>0.2</v>
      </c>
    </row>
    <row r="604" spans="1:61" x14ac:dyDescent="0.2">
      <c r="A604">
        <v>5833</v>
      </c>
      <c r="B604">
        <v>6075047600</v>
      </c>
      <c r="C604">
        <v>0.2050873</v>
      </c>
      <c r="D604">
        <v>0.9002</v>
      </c>
      <c r="E604">
        <v>1.1432</v>
      </c>
      <c r="F604">
        <v>1.2419</v>
      </c>
      <c r="G604">
        <v>1.7316</v>
      </c>
      <c r="H604">
        <v>5.0168999999999997</v>
      </c>
      <c r="I604">
        <v>8.1</v>
      </c>
      <c r="J604">
        <v>7.4</v>
      </c>
      <c r="K604">
        <v>8.8000000000000007</v>
      </c>
      <c r="L604">
        <v>5137</v>
      </c>
      <c r="M604">
        <v>37.776769819999998</v>
      </c>
      <c r="N604">
        <v>-122.4755431</v>
      </c>
      <c r="O604">
        <v>10.110158362805899</v>
      </c>
      <c r="P604">
        <v>2.9592332999999998E-2</v>
      </c>
      <c r="Q604">
        <v>8.2787641399999998</v>
      </c>
      <c r="R604">
        <v>39.92</v>
      </c>
      <c r="S604" s="1">
        <v>171.20084073298801</v>
      </c>
      <c r="T604">
        <v>0</v>
      </c>
      <c r="U604">
        <v>222.98730280000001</v>
      </c>
      <c r="V604">
        <v>1010.49</v>
      </c>
      <c r="W604">
        <v>0.7</v>
      </c>
      <c r="X604">
        <v>0</v>
      </c>
      <c r="Y604">
        <v>0</v>
      </c>
      <c r="Z604">
        <v>10</v>
      </c>
      <c r="AA604">
        <v>0</v>
      </c>
      <c r="AB604">
        <v>29.331188311330902</v>
      </c>
      <c r="AC604">
        <v>5647</v>
      </c>
      <c r="AD604">
        <v>2413</v>
      </c>
      <c r="AE604">
        <v>2211</v>
      </c>
      <c r="AF604">
        <v>322</v>
      </c>
      <c r="AG604">
        <v>90</v>
      </c>
      <c r="AH604">
        <v>43633</v>
      </c>
      <c r="AI604">
        <v>571</v>
      </c>
      <c r="AJ604">
        <v>1021</v>
      </c>
      <c r="AK604">
        <v>746</v>
      </c>
      <c r="AL604">
        <v>349</v>
      </c>
      <c r="AM604">
        <v>76</v>
      </c>
      <c r="AN604">
        <v>3398</v>
      </c>
      <c r="AO604">
        <v>833</v>
      </c>
      <c r="AP604">
        <v>145</v>
      </c>
      <c r="AQ604">
        <v>0</v>
      </c>
      <c r="AR604">
        <v>16</v>
      </c>
      <c r="AS604">
        <v>325</v>
      </c>
      <c r="AT604">
        <v>5</v>
      </c>
      <c r="AU604">
        <v>5.7</v>
      </c>
      <c r="AV604">
        <v>2.6</v>
      </c>
      <c r="AW604">
        <v>43633</v>
      </c>
      <c r="AX604">
        <v>13</v>
      </c>
      <c r="AY604">
        <v>18.100000000000001</v>
      </c>
      <c r="AZ604">
        <v>13.2</v>
      </c>
      <c r="BA604">
        <v>6.2</v>
      </c>
      <c r="BB604">
        <v>3.4</v>
      </c>
      <c r="BC604">
        <v>60.2</v>
      </c>
      <c r="BD604">
        <v>15.5</v>
      </c>
      <c r="BE604">
        <v>6</v>
      </c>
      <c r="BF604">
        <v>0</v>
      </c>
      <c r="BG604">
        <v>0.7</v>
      </c>
      <c r="BH604">
        <v>14.7</v>
      </c>
      <c r="BI604">
        <v>0.1</v>
      </c>
    </row>
    <row r="605" spans="1:61" x14ac:dyDescent="0.2">
      <c r="A605">
        <v>5834</v>
      </c>
      <c r="B605">
        <v>6075047701</v>
      </c>
      <c r="C605">
        <v>0.14082220000000001</v>
      </c>
      <c r="D605">
        <v>1.1145</v>
      </c>
      <c r="E605">
        <v>1.3701000000000001</v>
      </c>
      <c r="F605">
        <v>1.3388</v>
      </c>
      <c r="G605">
        <v>1.8561000000000001</v>
      </c>
      <c r="H605">
        <v>5.6795999999999998</v>
      </c>
      <c r="I605">
        <v>9.1999999999999993</v>
      </c>
      <c r="J605">
        <v>8.1999999999999993</v>
      </c>
      <c r="K605">
        <v>10.3</v>
      </c>
      <c r="L605">
        <v>4334</v>
      </c>
      <c r="M605">
        <v>37.778250589999999</v>
      </c>
      <c r="N605">
        <v>-122.4840627</v>
      </c>
      <c r="O605">
        <v>11.653361290332199</v>
      </c>
      <c r="P605">
        <v>2.9592332999999998E-2</v>
      </c>
      <c r="Q605">
        <v>7.8595845100000004</v>
      </c>
      <c r="R605">
        <v>39.92</v>
      </c>
      <c r="S605" s="1">
        <v>171.20084073298801</v>
      </c>
      <c r="T605">
        <v>0</v>
      </c>
      <c r="U605">
        <v>224.64152039999999</v>
      </c>
      <c r="V605">
        <v>488.42</v>
      </c>
      <c r="W605">
        <v>1.4</v>
      </c>
      <c r="X605">
        <v>0</v>
      </c>
      <c r="Y605">
        <v>0</v>
      </c>
      <c r="Z605">
        <v>10</v>
      </c>
      <c r="AA605">
        <v>0</v>
      </c>
      <c r="AB605">
        <v>26.161836789682201</v>
      </c>
      <c r="AC605">
        <v>4322</v>
      </c>
      <c r="AD605">
        <v>2048</v>
      </c>
      <c r="AE605">
        <v>1907</v>
      </c>
      <c r="AF605">
        <v>330</v>
      </c>
      <c r="AG605">
        <v>121</v>
      </c>
      <c r="AH605">
        <v>42314</v>
      </c>
      <c r="AI605">
        <v>487</v>
      </c>
      <c r="AJ605">
        <v>789</v>
      </c>
      <c r="AK605">
        <v>393</v>
      </c>
      <c r="AL605">
        <v>426</v>
      </c>
      <c r="AM605">
        <v>31</v>
      </c>
      <c r="AN605">
        <v>2664</v>
      </c>
      <c r="AO605">
        <v>851</v>
      </c>
      <c r="AP605">
        <v>146</v>
      </c>
      <c r="AQ605">
        <v>0</v>
      </c>
      <c r="AR605">
        <v>86</v>
      </c>
      <c r="AS605">
        <v>456</v>
      </c>
      <c r="AT605">
        <v>0</v>
      </c>
      <c r="AU605">
        <v>7.7</v>
      </c>
      <c r="AV605">
        <v>4.4000000000000004</v>
      </c>
      <c r="AW605">
        <v>42314</v>
      </c>
      <c r="AX605">
        <v>13.3</v>
      </c>
      <c r="AY605">
        <v>18.3</v>
      </c>
      <c r="AZ605">
        <v>9.1</v>
      </c>
      <c r="BA605">
        <v>9.9</v>
      </c>
      <c r="BB605">
        <v>1.6</v>
      </c>
      <c r="BC605">
        <v>61.6</v>
      </c>
      <c r="BD605">
        <v>20</v>
      </c>
      <c r="BE605">
        <v>7.1</v>
      </c>
      <c r="BF605">
        <v>0</v>
      </c>
      <c r="BG605">
        <v>4.5</v>
      </c>
      <c r="BH605">
        <v>23.9</v>
      </c>
      <c r="BI605">
        <v>0</v>
      </c>
    </row>
    <row r="606" spans="1:61" x14ac:dyDescent="0.2">
      <c r="A606">
        <v>5835</v>
      </c>
      <c r="B606">
        <v>6075047702</v>
      </c>
      <c r="C606">
        <v>0.13621140000000001</v>
      </c>
      <c r="D606">
        <v>1.1431</v>
      </c>
      <c r="E606">
        <v>1.2453000000000001</v>
      </c>
      <c r="F606">
        <v>1.2145999999999999</v>
      </c>
      <c r="G606">
        <v>2.1560000000000001</v>
      </c>
      <c r="H606">
        <v>5.7590000000000003</v>
      </c>
      <c r="I606">
        <v>8.9</v>
      </c>
      <c r="J606">
        <v>8</v>
      </c>
      <c r="K606">
        <v>10</v>
      </c>
      <c r="L606">
        <v>3824</v>
      </c>
      <c r="M606">
        <v>37.774460230000003</v>
      </c>
      <c r="N606">
        <v>-122.48378889999999</v>
      </c>
      <c r="O606">
        <v>11.202197490163</v>
      </c>
      <c r="P606">
        <v>2.9592332999999998E-2</v>
      </c>
      <c r="Q606">
        <v>7.8595845100000004</v>
      </c>
      <c r="R606">
        <v>39.92</v>
      </c>
      <c r="S606" s="1">
        <v>171.20084073298801</v>
      </c>
      <c r="T606">
        <v>0</v>
      </c>
      <c r="U606">
        <v>222.55211829999999</v>
      </c>
      <c r="V606">
        <v>689.25</v>
      </c>
      <c r="W606">
        <v>1</v>
      </c>
      <c r="X606">
        <v>0</v>
      </c>
      <c r="Y606">
        <v>0</v>
      </c>
      <c r="Z606">
        <v>10</v>
      </c>
      <c r="AA606">
        <v>0</v>
      </c>
      <c r="AB606">
        <v>27.789506788798899</v>
      </c>
      <c r="AC606">
        <v>4218</v>
      </c>
      <c r="AD606">
        <v>1699</v>
      </c>
      <c r="AE606">
        <v>1564</v>
      </c>
      <c r="AF606">
        <v>435</v>
      </c>
      <c r="AG606">
        <v>91</v>
      </c>
      <c r="AH606">
        <v>41038</v>
      </c>
      <c r="AI606">
        <v>373</v>
      </c>
      <c r="AJ606">
        <v>657</v>
      </c>
      <c r="AK606">
        <v>577</v>
      </c>
      <c r="AL606">
        <v>339</v>
      </c>
      <c r="AM606">
        <v>63</v>
      </c>
      <c r="AN606">
        <v>2573</v>
      </c>
      <c r="AO606">
        <v>567</v>
      </c>
      <c r="AP606">
        <v>186</v>
      </c>
      <c r="AQ606">
        <v>0</v>
      </c>
      <c r="AR606">
        <v>40</v>
      </c>
      <c r="AS606">
        <v>392</v>
      </c>
      <c r="AT606">
        <v>5</v>
      </c>
      <c r="AU606">
        <v>10.3</v>
      </c>
      <c r="AV606">
        <v>3.5</v>
      </c>
      <c r="AW606">
        <v>41038</v>
      </c>
      <c r="AX606">
        <v>11.3</v>
      </c>
      <c r="AY606">
        <v>15.6</v>
      </c>
      <c r="AZ606">
        <v>13.7</v>
      </c>
      <c r="BA606">
        <v>8</v>
      </c>
      <c r="BB606">
        <v>4</v>
      </c>
      <c r="BC606">
        <v>61</v>
      </c>
      <c r="BD606">
        <v>13.8</v>
      </c>
      <c r="BE606">
        <v>10.9</v>
      </c>
      <c r="BF606">
        <v>0</v>
      </c>
      <c r="BG606">
        <v>2.6</v>
      </c>
      <c r="BH606">
        <v>25.1</v>
      </c>
      <c r="BI606">
        <v>0.1</v>
      </c>
    </row>
    <row r="607" spans="1:61" x14ac:dyDescent="0.2">
      <c r="A607">
        <v>5836</v>
      </c>
      <c r="B607">
        <v>6075047801</v>
      </c>
      <c r="C607">
        <v>0.1840185</v>
      </c>
      <c r="D607">
        <v>1.3573999999999999</v>
      </c>
      <c r="E607">
        <v>1.7029000000000001</v>
      </c>
      <c r="F607">
        <v>1.4196</v>
      </c>
      <c r="G607">
        <v>2.1545999999999998</v>
      </c>
      <c r="H607">
        <v>6.6345000000000001</v>
      </c>
      <c r="I607">
        <v>9</v>
      </c>
      <c r="J607">
        <v>8</v>
      </c>
      <c r="K607">
        <v>10.1</v>
      </c>
      <c r="L607">
        <v>4005</v>
      </c>
      <c r="M607">
        <v>37.77583714</v>
      </c>
      <c r="N607">
        <v>-122.4921143</v>
      </c>
      <c r="O607">
        <v>16.0205143399149</v>
      </c>
      <c r="P607">
        <v>2.9592332999999998E-2</v>
      </c>
      <c r="Q607">
        <v>7.8595845100000004</v>
      </c>
      <c r="R607">
        <v>39.92</v>
      </c>
      <c r="S607" s="1">
        <v>171.20084073298801</v>
      </c>
      <c r="T607">
        <v>0</v>
      </c>
      <c r="U607">
        <v>221.84788259999999</v>
      </c>
      <c r="V607">
        <v>426.58</v>
      </c>
      <c r="W607">
        <v>1.6</v>
      </c>
      <c r="X607">
        <v>0</v>
      </c>
      <c r="Y607">
        <v>2.5000000000000001E-2</v>
      </c>
      <c r="Z607">
        <v>10</v>
      </c>
      <c r="AA607">
        <v>0</v>
      </c>
      <c r="AB607">
        <v>26.672965599540799</v>
      </c>
      <c r="AC607">
        <v>4023</v>
      </c>
      <c r="AD607">
        <v>1787</v>
      </c>
      <c r="AE607">
        <v>1590</v>
      </c>
      <c r="AF607">
        <v>346</v>
      </c>
      <c r="AG607">
        <v>169</v>
      </c>
      <c r="AH607">
        <v>45202</v>
      </c>
      <c r="AI607">
        <v>425</v>
      </c>
      <c r="AJ607">
        <v>918</v>
      </c>
      <c r="AK607">
        <v>471</v>
      </c>
      <c r="AL607">
        <v>495</v>
      </c>
      <c r="AM607">
        <v>13</v>
      </c>
      <c r="AN607">
        <v>2844</v>
      </c>
      <c r="AO607">
        <v>749</v>
      </c>
      <c r="AP607">
        <v>97</v>
      </c>
      <c r="AQ607">
        <v>0</v>
      </c>
      <c r="AR607">
        <v>19</v>
      </c>
      <c r="AS607">
        <v>279</v>
      </c>
      <c r="AT607">
        <v>31</v>
      </c>
      <c r="AU607">
        <v>8.6</v>
      </c>
      <c r="AV607">
        <v>6.9</v>
      </c>
      <c r="AW607">
        <v>45202</v>
      </c>
      <c r="AX607">
        <v>12.9</v>
      </c>
      <c r="AY607">
        <v>22.8</v>
      </c>
      <c r="AZ607">
        <v>11.7</v>
      </c>
      <c r="BA607">
        <v>12.3</v>
      </c>
      <c r="BB607">
        <v>0.8</v>
      </c>
      <c r="BC607">
        <v>70.7</v>
      </c>
      <c r="BD607">
        <v>19.5</v>
      </c>
      <c r="BE607">
        <v>5.4</v>
      </c>
      <c r="BF607">
        <v>0</v>
      </c>
      <c r="BG607">
        <v>1.2</v>
      </c>
      <c r="BH607">
        <v>17.5</v>
      </c>
      <c r="BI607">
        <v>0.8</v>
      </c>
    </row>
    <row r="608" spans="1:61" x14ac:dyDescent="0.2">
      <c r="A608">
        <v>5837</v>
      </c>
      <c r="B608">
        <v>6075047802</v>
      </c>
      <c r="C608">
        <v>0.1310616</v>
      </c>
      <c r="D608">
        <v>1.1819999999999999</v>
      </c>
      <c r="E608">
        <v>1.5823</v>
      </c>
      <c r="F608">
        <v>1.2646999999999999</v>
      </c>
      <c r="G608">
        <v>2.6962000000000002</v>
      </c>
      <c r="H608">
        <v>6.7251000000000003</v>
      </c>
      <c r="I608">
        <v>9.6</v>
      </c>
      <c r="J608">
        <v>8.6</v>
      </c>
      <c r="K608">
        <v>10.8</v>
      </c>
      <c r="L608">
        <v>3656</v>
      </c>
      <c r="M608">
        <v>37.777431960000001</v>
      </c>
      <c r="N608">
        <v>-122.49632320000001</v>
      </c>
      <c r="O608">
        <v>14.2839307409065</v>
      </c>
      <c r="P608">
        <v>2.9592332999999998E-2</v>
      </c>
      <c r="Q608">
        <v>7.8595845100000004</v>
      </c>
      <c r="R608">
        <v>39.92</v>
      </c>
      <c r="S608" s="1">
        <v>171.20084073298801</v>
      </c>
      <c r="T608">
        <v>0</v>
      </c>
      <c r="U608">
        <v>223.00071270000001</v>
      </c>
      <c r="V608">
        <v>381.31</v>
      </c>
      <c r="W608">
        <v>2.85</v>
      </c>
      <c r="X608">
        <v>0</v>
      </c>
      <c r="Y608">
        <v>0.05</v>
      </c>
      <c r="Z608">
        <v>11</v>
      </c>
      <c r="AA608">
        <v>0</v>
      </c>
      <c r="AB608">
        <v>27.775758122244799</v>
      </c>
      <c r="AC608">
        <v>3937</v>
      </c>
      <c r="AD608">
        <v>1622</v>
      </c>
      <c r="AE608">
        <v>1477</v>
      </c>
      <c r="AF608">
        <v>383</v>
      </c>
      <c r="AG608">
        <v>101</v>
      </c>
      <c r="AH608">
        <v>43777</v>
      </c>
      <c r="AI608">
        <v>353</v>
      </c>
      <c r="AJ608">
        <v>530</v>
      </c>
      <c r="AK608">
        <v>645</v>
      </c>
      <c r="AL608">
        <v>470</v>
      </c>
      <c r="AM608">
        <v>55</v>
      </c>
      <c r="AN608">
        <v>2686</v>
      </c>
      <c r="AO608">
        <v>492</v>
      </c>
      <c r="AP608">
        <v>232</v>
      </c>
      <c r="AQ608">
        <v>0</v>
      </c>
      <c r="AR608">
        <v>85</v>
      </c>
      <c r="AS608">
        <v>267</v>
      </c>
      <c r="AT608">
        <v>27</v>
      </c>
      <c r="AU608">
        <v>9.9</v>
      </c>
      <c r="AV608">
        <v>4.3</v>
      </c>
      <c r="AW608">
        <v>43777</v>
      </c>
      <c r="AX608">
        <v>12.7</v>
      </c>
      <c r="AY608">
        <v>13.5</v>
      </c>
      <c r="AZ608">
        <v>16.399999999999999</v>
      </c>
      <c r="BA608">
        <v>11.9</v>
      </c>
      <c r="BB608">
        <v>3.7</v>
      </c>
      <c r="BC608">
        <v>68.2</v>
      </c>
      <c r="BD608">
        <v>12.9</v>
      </c>
      <c r="BE608">
        <v>14.3</v>
      </c>
      <c r="BF608">
        <v>0</v>
      </c>
      <c r="BG608">
        <v>5.8</v>
      </c>
      <c r="BH608">
        <v>18.100000000000001</v>
      </c>
      <c r="BI608">
        <v>0.7</v>
      </c>
    </row>
    <row r="609" spans="1:61" x14ac:dyDescent="0.2">
      <c r="A609">
        <v>5838</v>
      </c>
      <c r="B609">
        <v>6075047901</v>
      </c>
      <c r="C609">
        <v>0.45043319999999998</v>
      </c>
      <c r="D609">
        <v>1.1354</v>
      </c>
      <c r="E609">
        <v>1.7825</v>
      </c>
      <c r="F609">
        <v>1.0052000000000001</v>
      </c>
      <c r="G609">
        <v>2.6949999999999998</v>
      </c>
      <c r="H609">
        <v>6.6181999999999999</v>
      </c>
      <c r="I609">
        <v>9.4</v>
      </c>
      <c r="J609">
        <v>8.5</v>
      </c>
      <c r="K609">
        <v>10.4</v>
      </c>
      <c r="L609">
        <v>6400</v>
      </c>
      <c r="M609">
        <v>37.788977250000002</v>
      </c>
      <c r="N609">
        <v>-122.5145174</v>
      </c>
      <c r="O609">
        <v>10.316729447992</v>
      </c>
      <c r="P609">
        <v>2.9592332999999998E-2</v>
      </c>
      <c r="Q609">
        <v>7.8595845100000004</v>
      </c>
      <c r="R609">
        <v>31.655850560000001</v>
      </c>
      <c r="S609" s="1">
        <v>171.20084073298801</v>
      </c>
      <c r="T609">
        <v>0</v>
      </c>
      <c r="U609">
        <v>228.01719739999999</v>
      </c>
      <c r="V609">
        <v>297.77</v>
      </c>
      <c r="W609">
        <v>3.5</v>
      </c>
      <c r="X609">
        <v>0</v>
      </c>
      <c r="Y609">
        <v>0.05</v>
      </c>
      <c r="Z609">
        <v>10</v>
      </c>
      <c r="AA609">
        <v>0</v>
      </c>
      <c r="AB609">
        <v>26.595664948164298</v>
      </c>
      <c r="AC609">
        <v>6860</v>
      </c>
      <c r="AD609">
        <v>2819</v>
      </c>
      <c r="AE609">
        <v>2679</v>
      </c>
      <c r="AF609">
        <v>729</v>
      </c>
      <c r="AG609">
        <v>195</v>
      </c>
      <c r="AH609">
        <v>42703</v>
      </c>
      <c r="AI609">
        <v>406</v>
      </c>
      <c r="AJ609">
        <v>1252</v>
      </c>
      <c r="AK609">
        <v>1111</v>
      </c>
      <c r="AL609">
        <v>694</v>
      </c>
      <c r="AM609">
        <v>160</v>
      </c>
      <c r="AN609">
        <v>3989</v>
      </c>
      <c r="AO609">
        <v>494</v>
      </c>
      <c r="AP609">
        <v>483</v>
      </c>
      <c r="AQ609">
        <v>0</v>
      </c>
      <c r="AR609">
        <v>94</v>
      </c>
      <c r="AS609">
        <v>365</v>
      </c>
      <c r="AT609">
        <v>110</v>
      </c>
      <c r="AU609">
        <v>10.7</v>
      </c>
      <c r="AV609">
        <v>5.0999999999999996</v>
      </c>
      <c r="AW609">
        <v>42703</v>
      </c>
      <c r="AX609">
        <v>7.6</v>
      </c>
      <c r="AY609">
        <v>18.3</v>
      </c>
      <c r="AZ609">
        <v>16.2</v>
      </c>
      <c r="BA609">
        <v>10.199999999999999</v>
      </c>
      <c r="BB609">
        <v>6</v>
      </c>
      <c r="BC609">
        <v>58.1</v>
      </c>
      <c r="BD609">
        <v>7.7</v>
      </c>
      <c r="BE609">
        <v>17.100000000000001</v>
      </c>
      <c r="BF609">
        <v>0</v>
      </c>
      <c r="BG609">
        <v>3.5</v>
      </c>
      <c r="BH609">
        <v>13.6</v>
      </c>
      <c r="BI609">
        <v>1.6</v>
      </c>
    </row>
    <row r="610" spans="1:61" x14ac:dyDescent="0.2">
      <c r="A610">
        <v>5839</v>
      </c>
      <c r="B610">
        <v>6075047902</v>
      </c>
      <c r="C610">
        <v>0.15356629999999999</v>
      </c>
      <c r="D610">
        <v>1.2344999999999999</v>
      </c>
      <c r="E610">
        <v>1.7697000000000001</v>
      </c>
      <c r="F610">
        <v>1.0032000000000001</v>
      </c>
      <c r="G610">
        <v>1.895</v>
      </c>
      <c r="H610">
        <v>5.9024999999999999</v>
      </c>
      <c r="I610">
        <v>9.4</v>
      </c>
      <c r="J610">
        <v>8.4</v>
      </c>
      <c r="K610">
        <v>10.5</v>
      </c>
      <c r="L610">
        <v>3536</v>
      </c>
      <c r="M610">
        <v>37.779183410000002</v>
      </c>
      <c r="N610">
        <v>-122.5039633</v>
      </c>
      <c r="O610">
        <v>16.675725932170799</v>
      </c>
      <c r="P610">
        <v>2.9592332999999998E-2</v>
      </c>
      <c r="Q610">
        <v>7.8595845100000004</v>
      </c>
      <c r="R610">
        <v>38.291663100000001</v>
      </c>
      <c r="S610" s="1">
        <v>171.20084073298801</v>
      </c>
      <c r="T610">
        <v>0</v>
      </c>
      <c r="U610">
        <v>221.8369902</v>
      </c>
      <c r="V610">
        <v>315.88</v>
      </c>
      <c r="W610">
        <v>7.4</v>
      </c>
      <c r="X610">
        <v>9</v>
      </c>
      <c r="Y610">
        <v>0.1</v>
      </c>
      <c r="Z610">
        <v>10</v>
      </c>
      <c r="AA610">
        <v>0</v>
      </c>
      <c r="AB610">
        <v>32.554821454082898</v>
      </c>
      <c r="AC610">
        <v>3701</v>
      </c>
      <c r="AD610">
        <v>1643</v>
      </c>
      <c r="AE610">
        <v>1512</v>
      </c>
      <c r="AF610">
        <v>494</v>
      </c>
      <c r="AG610">
        <v>96</v>
      </c>
      <c r="AH610">
        <v>44794</v>
      </c>
      <c r="AI610">
        <v>282</v>
      </c>
      <c r="AJ610">
        <v>720</v>
      </c>
      <c r="AK610">
        <v>446</v>
      </c>
      <c r="AL610">
        <v>455</v>
      </c>
      <c r="AM610">
        <v>54</v>
      </c>
      <c r="AN610">
        <v>2037</v>
      </c>
      <c r="AO610">
        <v>295</v>
      </c>
      <c r="AP610">
        <v>232</v>
      </c>
      <c r="AQ610">
        <v>0</v>
      </c>
      <c r="AR610">
        <v>78</v>
      </c>
      <c r="AS610">
        <v>169</v>
      </c>
      <c r="AT610">
        <v>0</v>
      </c>
      <c r="AU610">
        <v>13.3</v>
      </c>
      <c r="AV610">
        <v>4.7</v>
      </c>
      <c r="AW610">
        <v>44794</v>
      </c>
      <c r="AX610">
        <v>9.4</v>
      </c>
      <c r="AY610">
        <v>19.5</v>
      </c>
      <c r="AZ610">
        <v>12.1</v>
      </c>
      <c r="BA610">
        <v>12.3</v>
      </c>
      <c r="BB610">
        <v>3.6</v>
      </c>
      <c r="BC610">
        <v>55</v>
      </c>
      <c r="BD610">
        <v>8.4</v>
      </c>
      <c r="BE610">
        <v>14.1</v>
      </c>
      <c r="BF610">
        <v>0</v>
      </c>
      <c r="BG610">
        <v>5.2</v>
      </c>
      <c r="BH610">
        <v>11.2</v>
      </c>
      <c r="BI610">
        <v>0</v>
      </c>
    </row>
    <row r="611" spans="1:61" x14ac:dyDescent="0.2">
      <c r="A611">
        <v>5840</v>
      </c>
      <c r="B611">
        <v>6075060100</v>
      </c>
      <c r="C611">
        <v>2.358635</v>
      </c>
      <c r="D611">
        <v>0.12870000000000001</v>
      </c>
      <c r="E611">
        <v>1.2968999999999999</v>
      </c>
      <c r="F611">
        <v>0.2069</v>
      </c>
      <c r="G611">
        <v>2.1139000000000001</v>
      </c>
      <c r="H611">
        <v>3.7463000000000002</v>
      </c>
      <c r="I611">
        <v>5</v>
      </c>
      <c r="J611">
        <v>4.5</v>
      </c>
      <c r="K611">
        <v>5.6</v>
      </c>
      <c r="L611">
        <v>3235</v>
      </c>
      <c r="M611">
        <v>37.810558669999999</v>
      </c>
      <c r="N611">
        <v>-122.48259229999999</v>
      </c>
      <c r="O611">
        <v>2.98227917645728</v>
      </c>
      <c r="P611">
        <v>2.9592332999999998E-2</v>
      </c>
      <c r="Q611">
        <v>8.2787641399999998</v>
      </c>
      <c r="R611">
        <v>53.148673299999999</v>
      </c>
      <c r="S611" s="1">
        <v>358.787336999594</v>
      </c>
      <c r="T611">
        <v>0</v>
      </c>
      <c r="U611">
        <v>282.11375399999997</v>
      </c>
      <c r="V611">
        <v>1308.54</v>
      </c>
      <c r="W611">
        <v>109</v>
      </c>
      <c r="X611">
        <v>15</v>
      </c>
      <c r="Y611">
        <v>2.1850000000000001</v>
      </c>
      <c r="Z611">
        <v>11</v>
      </c>
      <c r="AA611">
        <v>0</v>
      </c>
      <c r="AB611">
        <v>49.664922256245802</v>
      </c>
      <c r="AC611">
        <v>3828</v>
      </c>
      <c r="AD611">
        <v>1369</v>
      </c>
      <c r="AE611">
        <v>1306</v>
      </c>
      <c r="AF611">
        <v>153</v>
      </c>
      <c r="AG611">
        <v>23</v>
      </c>
      <c r="AH611">
        <v>86967</v>
      </c>
      <c r="AI611">
        <v>15</v>
      </c>
      <c r="AJ611">
        <v>53</v>
      </c>
      <c r="AK611">
        <v>1076</v>
      </c>
      <c r="AL611">
        <v>49</v>
      </c>
      <c r="AM611">
        <v>112</v>
      </c>
      <c r="AN611">
        <v>702</v>
      </c>
      <c r="AO611">
        <v>53</v>
      </c>
      <c r="AP611">
        <v>262</v>
      </c>
      <c r="AQ611">
        <v>9</v>
      </c>
      <c r="AR611">
        <v>30</v>
      </c>
      <c r="AS611">
        <v>72</v>
      </c>
      <c r="AT611">
        <v>0</v>
      </c>
      <c r="AU611">
        <v>4</v>
      </c>
      <c r="AV611">
        <v>1</v>
      </c>
      <c r="AW611">
        <v>86967</v>
      </c>
      <c r="AX611">
        <v>0.6</v>
      </c>
      <c r="AY611">
        <v>1.4</v>
      </c>
      <c r="AZ611">
        <v>28.1</v>
      </c>
      <c r="BA611">
        <v>1.3</v>
      </c>
      <c r="BB611">
        <v>8.6</v>
      </c>
      <c r="BC611">
        <v>18.3</v>
      </c>
      <c r="BD611">
        <v>1.6</v>
      </c>
      <c r="BE611">
        <v>19.100000000000001</v>
      </c>
      <c r="BF611">
        <v>0.7</v>
      </c>
      <c r="BG611">
        <v>2.2999999999999998</v>
      </c>
      <c r="BH611">
        <v>5.5</v>
      </c>
      <c r="BI611">
        <v>0</v>
      </c>
    </row>
    <row r="612" spans="1:61" x14ac:dyDescent="0.2">
      <c r="A612">
        <v>5841</v>
      </c>
      <c r="B612">
        <v>6075060400</v>
      </c>
      <c r="C612">
        <v>1.6978580999999999</v>
      </c>
      <c r="D612">
        <v>1.3189</v>
      </c>
      <c r="E612">
        <v>2.1749999999999998</v>
      </c>
      <c r="F612">
        <v>0.86729999999999996</v>
      </c>
      <c r="G612">
        <v>3.1354000000000002</v>
      </c>
      <c r="H612">
        <v>7.4965000000000002</v>
      </c>
      <c r="I612">
        <v>9.4</v>
      </c>
      <c r="J612">
        <v>8.3000000000000007</v>
      </c>
      <c r="K612">
        <v>10.6</v>
      </c>
      <c r="L612">
        <v>1689</v>
      </c>
      <c r="M612">
        <v>37.719876929999998</v>
      </c>
      <c r="N612">
        <v>-122.49618479999999</v>
      </c>
      <c r="O612">
        <v>15.629077283081401</v>
      </c>
      <c r="P612">
        <v>2.9592332999999998E-2</v>
      </c>
      <c r="Q612">
        <v>7.8595845100000004</v>
      </c>
      <c r="R612">
        <v>24.1202276</v>
      </c>
      <c r="S612" s="1">
        <v>449.14419657823203</v>
      </c>
      <c r="T612">
        <v>0</v>
      </c>
      <c r="U612">
        <v>137.79165320000001</v>
      </c>
      <c r="V612">
        <v>520.73</v>
      </c>
      <c r="W612">
        <v>12</v>
      </c>
      <c r="X612">
        <v>13</v>
      </c>
      <c r="Y612">
        <v>0.125</v>
      </c>
      <c r="Z612">
        <v>2</v>
      </c>
      <c r="AA612">
        <v>0</v>
      </c>
      <c r="AB612">
        <v>33.407751748529499</v>
      </c>
      <c r="AC612">
        <v>1662</v>
      </c>
      <c r="AD612">
        <v>1022</v>
      </c>
      <c r="AE612">
        <v>998</v>
      </c>
      <c r="AF612">
        <v>323</v>
      </c>
      <c r="AG612">
        <v>42</v>
      </c>
      <c r="AH612">
        <v>42226</v>
      </c>
      <c r="AI612">
        <v>75</v>
      </c>
      <c r="AJ612">
        <v>372</v>
      </c>
      <c r="AK612">
        <v>162</v>
      </c>
      <c r="AL612">
        <v>359</v>
      </c>
      <c r="AM612">
        <v>47</v>
      </c>
      <c r="AN612">
        <v>719</v>
      </c>
      <c r="AO612">
        <v>130</v>
      </c>
      <c r="AP612">
        <v>894</v>
      </c>
      <c r="AQ612">
        <v>0</v>
      </c>
      <c r="AR612">
        <v>66</v>
      </c>
      <c r="AS612">
        <v>360</v>
      </c>
      <c r="AT612">
        <v>10</v>
      </c>
      <c r="AU612">
        <v>19.399999999999999</v>
      </c>
      <c r="AV612">
        <v>5</v>
      </c>
      <c r="AW612">
        <v>42226</v>
      </c>
      <c r="AX612">
        <v>5.7</v>
      </c>
      <c r="AY612">
        <v>22.4</v>
      </c>
      <c r="AZ612">
        <v>9.6999999999999993</v>
      </c>
      <c r="BA612">
        <v>21.6</v>
      </c>
      <c r="BB612">
        <v>4.7</v>
      </c>
      <c r="BC612">
        <v>43.3</v>
      </c>
      <c r="BD612">
        <v>8.1</v>
      </c>
      <c r="BE612">
        <v>87.5</v>
      </c>
      <c r="BF612">
        <v>0</v>
      </c>
      <c r="BG612">
        <v>6.6</v>
      </c>
      <c r="BH612">
        <v>36.1</v>
      </c>
      <c r="BI612">
        <v>0.6</v>
      </c>
    </row>
    <row r="613" spans="1:61" x14ac:dyDescent="0.2">
      <c r="A613">
        <v>5842</v>
      </c>
      <c r="B613">
        <v>6075060502</v>
      </c>
      <c r="C613">
        <v>0.1066931</v>
      </c>
      <c r="D613">
        <v>3.6021000000000001</v>
      </c>
      <c r="E613">
        <v>2.7673000000000001</v>
      </c>
      <c r="F613">
        <v>1.7397</v>
      </c>
      <c r="G613">
        <v>3.2753999999999999</v>
      </c>
      <c r="H613">
        <v>11.384499999999999</v>
      </c>
      <c r="I613">
        <v>16.8</v>
      </c>
      <c r="J613">
        <v>15.8</v>
      </c>
      <c r="K613">
        <v>17.8</v>
      </c>
      <c r="L613">
        <v>3216</v>
      </c>
      <c r="M613">
        <v>37.710999100000002</v>
      </c>
      <c r="N613">
        <v>-122.41990749999999</v>
      </c>
      <c r="O613">
        <v>23.936730558912</v>
      </c>
      <c r="P613">
        <v>2.9592332999999998E-2</v>
      </c>
      <c r="Q613">
        <v>8.6979437700000002</v>
      </c>
      <c r="R613">
        <v>23.88</v>
      </c>
      <c r="S613" s="1">
        <v>171.20084073298801</v>
      </c>
      <c r="T613">
        <v>0</v>
      </c>
      <c r="U613">
        <v>185.55728300000001</v>
      </c>
      <c r="V613">
        <v>351.22</v>
      </c>
      <c r="W613">
        <v>6.85</v>
      </c>
      <c r="X613">
        <v>2.5</v>
      </c>
      <c r="Y613">
        <v>0.125</v>
      </c>
      <c r="Z613">
        <v>0</v>
      </c>
      <c r="AA613">
        <v>0.5</v>
      </c>
      <c r="AB613">
        <v>25.728301452672401</v>
      </c>
      <c r="AC613">
        <v>3430</v>
      </c>
      <c r="AD613">
        <v>1078</v>
      </c>
      <c r="AE613">
        <v>951</v>
      </c>
      <c r="AF613">
        <v>1291</v>
      </c>
      <c r="AG613">
        <v>260</v>
      </c>
      <c r="AH613">
        <v>12764</v>
      </c>
      <c r="AI613">
        <v>599</v>
      </c>
      <c r="AJ613">
        <v>275</v>
      </c>
      <c r="AK613">
        <v>1085</v>
      </c>
      <c r="AL613">
        <v>412</v>
      </c>
      <c r="AM613">
        <v>285</v>
      </c>
      <c r="AN613">
        <v>3343</v>
      </c>
      <c r="AO613">
        <v>565</v>
      </c>
      <c r="AP613">
        <v>327</v>
      </c>
      <c r="AQ613">
        <v>15</v>
      </c>
      <c r="AR613">
        <v>136</v>
      </c>
      <c r="AS613">
        <v>388</v>
      </c>
      <c r="AT613">
        <v>0</v>
      </c>
      <c r="AU613">
        <v>37.799999999999997</v>
      </c>
      <c r="AV613">
        <v>17.899999999999999</v>
      </c>
      <c r="AW613">
        <v>12764</v>
      </c>
      <c r="AX613">
        <v>31</v>
      </c>
      <c r="AY613">
        <v>8</v>
      </c>
      <c r="AZ613">
        <v>31.6</v>
      </c>
      <c r="BA613">
        <v>12</v>
      </c>
      <c r="BB613">
        <v>30</v>
      </c>
      <c r="BC613">
        <v>97.5</v>
      </c>
      <c r="BD613">
        <v>17.7</v>
      </c>
      <c r="BE613">
        <v>30.3</v>
      </c>
      <c r="BF613">
        <v>1.4</v>
      </c>
      <c r="BG613">
        <v>14.3</v>
      </c>
      <c r="BH613">
        <v>40.799999999999997</v>
      </c>
      <c r="BI613">
        <v>0</v>
      </c>
    </row>
    <row r="614" spans="1:61" x14ac:dyDescent="0.2">
      <c r="A614">
        <v>5843</v>
      </c>
      <c r="B614">
        <v>6075060700</v>
      </c>
      <c r="C614">
        <v>0.80406239999999995</v>
      </c>
      <c r="D614">
        <v>0.72109999999999996</v>
      </c>
      <c r="E614">
        <v>0.87639999999999996</v>
      </c>
      <c r="F614">
        <v>1.1321000000000001</v>
      </c>
      <c r="G614">
        <v>3.4224999999999999</v>
      </c>
      <c r="H614">
        <v>6.1520999999999999</v>
      </c>
      <c r="I614">
        <v>6</v>
      </c>
      <c r="J614">
        <v>5.6</v>
      </c>
      <c r="K614">
        <v>6.6</v>
      </c>
      <c r="L614">
        <v>9083</v>
      </c>
      <c r="M614">
        <v>37.772741359999998</v>
      </c>
      <c r="N614">
        <v>-122.3907954</v>
      </c>
      <c r="O614">
        <v>18.371837611294101</v>
      </c>
      <c r="P614">
        <v>2.9592332999999998E-2</v>
      </c>
      <c r="Q614">
        <v>8.6979437700000002</v>
      </c>
      <c r="R614">
        <v>106.3</v>
      </c>
      <c r="S614" s="1">
        <v>171.20084073298801</v>
      </c>
      <c r="T614">
        <v>0</v>
      </c>
      <c r="U614">
        <v>247.86510999999999</v>
      </c>
      <c r="V614">
        <v>1015.15</v>
      </c>
      <c r="W614">
        <v>69.900000000000006</v>
      </c>
      <c r="X614">
        <v>39.049999999999997</v>
      </c>
      <c r="Y614">
        <v>5.71</v>
      </c>
      <c r="Z614">
        <v>16</v>
      </c>
      <c r="AA614">
        <v>0</v>
      </c>
      <c r="AB614">
        <v>50.022954436185302</v>
      </c>
      <c r="AC614">
        <v>10529</v>
      </c>
      <c r="AD614">
        <v>5536</v>
      </c>
      <c r="AE614">
        <v>5186</v>
      </c>
      <c r="AF614">
        <v>977</v>
      </c>
      <c r="AG614">
        <v>337</v>
      </c>
      <c r="AH614">
        <v>70287</v>
      </c>
      <c r="AI614">
        <v>416</v>
      </c>
      <c r="AJ614">
        <v>828</v>
      </c>
      <c r="AK614">
        <v>918</v>
      </c>
      <c r="AL614">
        <v>988</v>
      </c>
      <c r="AM614">
        <v>227</v>
      </c>
      <c r="AN614">
        <v>6472</v>
      </c>
      <c r="AO614">
        <v>1067</v>
      </c>
      <c r="AP614">
        <v>5420</v>
      </c>
      <c r="AQ614">
        <v>0</v>
      </c>
      <c r="AR614">
        <v>373</v>
      </c>
      <c r="AS614">
        <v>1864</v>
      </c>
      <c r="AT614">
        <v>290</v>
      </c>
      <c r="AU614">
        <v>9.5</v>
      </c>
      <c r="AV614">
        <v>4.5</v>
      </c>
      <c r="AW614">
        <v>70287</v>
      </c>
      <c r="AX614">
        <v>4.5999999999999996</v>
      </c>
      <c r="AY614">
        <v>7.9</v>
      </c>
      <c r="AZ614">
        <v>8.6999999999999993</v>
      </c>
      <c r="BA614">
        <v>9.4</v>
      </c>
      <c r="BB614">
        <v>4.4000000000000004</v>
      </c>
      <c r="BC614">
        <v>61.5</v>
      </c>
      <c r="BD614">
        <v>10.6</v>
      </c>
      <c r="BE614">
        <v>97.9</v>
      </c>
      <c r="BF614">
        <v>0</v>
      </c>
      <c r="BG614">
        <v>7.2</v>
      </c>
      <c r="BH614">
        <v>35.9</v>
      </c>
      <c r="BI614">
        <v>2.8</v>
      </c>
    </row>
    <row r="615" spans="1:61" x14ac:dyDescent="0.2">
      <c r="A615">
        <v>5844</v>
      </c>
      <c r="B615">
        <v>6075061000</v>
      </c>
      <c r="C615">
        <v>0.83774559999999998</v>
      </c>
      <c r="D615">
        <v>1.4637</v>
      </c>
      <c r="E615">
        <v>1.7544999999999999</v>
      </c>
      <c r="F615">
        <v>1.5021</v>
      </c>
      <c r="G615">
        <v>3.1539999999999999</v>
      </c>
      <c r="H615">
        <v>7.8743999999999996</v>
      </c>
      <c r="I615">
        <v>7.6</v>
      </c>
      <c r="J615">
        <v>7</v>
      </c>
      <c r="K615">
        <v>8.1999999999999993</v>
      </c>
      <c r="L615">
        <v>3610</v>
      </c>
      <c r="M615">
        <v>37.712643970000002</v>
      </c>
      <c r="N615">
        <v>-122.38544039999999</v>
      </c>
      <c r="O615">
        <v>34.053505404025699</v>
      </c>
      <c r="P615">
        <v>2.9592332999999998E-2</v>
      </c>
      <c r="Q615">
        <v>8.6979437700000002</v>
      </c>
      <c r="R615">
        <v>37.249805989999999</v>
      </c>
      <c r="S615" s="1">
        <v>424.88402902631202</v>
      </c>
      <c r="T615">
        <v>0</v>
      </c>
      <c r="U615">
        <v>199.89009809999999</v>
      </c>
      <c r="V615">
        <v>1868.1</v>
      </c>
      <c r="W615">
        <v>65.2</v>
      </c>
      <c r="X615">
        <v>108</v>
      </c>
      <c r="Y615">
        <v>0.35</v>
      </c>
      <c r="Z615">
        <v>11</v>
      </c>
      <c r="AA615">
        <v>26.25</v>
      </c>
      <c r="AB615">
        <v>58.786789113308103</v>
      </c>
      <c r="AC615">
        <v>4730</v>
      </c>
      <c r="AD615">
        <v>1629</v>
      </c>
      <c r="AE615">
        <v>1594</v>
      </c>
      <c r="AF615">
        <v>441</v>
      </c>
      <c r="AG615">
        <v>185</v>
      </c>
      <c r="AH615">
        <v>39894</v>
      </c>
      <c r="AI615">
        <v>475</v>
      </c>
      <c r="AJ615">
        <v>530</v>
      </c>
      <c r="AK615">
        <v>1177</v>
      </c>
      <c r="AL615">
        <v>309</v>
      </c>
      <c r="AM615">
        <v>158</v>
      </c>
      <c r="AN615">
        <v>4055</v>
      </c>
      <c r="AO615">
        <v>644</v>
      </c>
      <c r="AP615">
        <v>569</v>
      </c>
      <c r="AQ615">
        <v>12</v>
      </c>
      <c r="AR615">
        <v>125</v>
      </c>
      <c r="AS615">
        <v>123</v>
      </c>
      <c r="AT615">
        <v>11</v>
      </c>
      <c r="AU615">
        <v>9.3000000000000007</v>
      </c>
      <c r="AV615">
        <v>6.7</v>
      </c>
      <c r="AW615">
        <v>39894</v>
      </c>
      <c r="AX615">
        <v>14</v>
      </c>
      <c r="AY615">
        <v>11.2</v>
      </c>
      <c r="AZ615">
        <v>24.9</v>
      </c>
      <c r="BA615">
        <v>6.5</v>
      </c>
      <c r="BB615">
        <v>9.9</v>
      </c>
      <c r="BC615">
        <v>85.7</v>
      </c>
      <c r="BD615">
        <v>14.9</v>
      </c>
      <c r="BE615">
        <v>34.9</v>
      </c>
      <c r="BF615">
        <v>0.7</v>
      </c>
      <c r="BG615">
        <v>7.8</v>
      </c>
      <c r="BH615">
        <v>7.7</v>
      </c>
      <c r="BI615">
        <v>0.2</v>
      </c>
    </row>
    <row r="616" spans="1:61" x14ac:dyDescent="0.2">
      <c r="A616">
        <v>5845</v>
      </c>
      <c r="B616">
        <v>6075061100</v>
      </c>
      <c r="C616">
        <v>9.2610799999999993E-2</v>
      </c>
      <c r="D616">
        <v>3.3767</v>
      </c>
      <c r="E616">
        <v>2.0375000000000001</v>
      </c>
      <c r="F616">
        <v>1.9251</v>
      </c>
      <c r="G616">
        <v>2.9512</v>
      </c>
      <c r="H616">
        <v>10.2905</v>
      </c>
      <c r="I616">
        <v>21.2</v>
      </c>
      <c r="J616">
        <v>19.5</v>
      </c>
      <c r="K616">
        <v>22.7</v>
      </c>
      <c r="L616">
        <v>4307</v>
      </c>
      <c r="M616">
        <v>37.795599770000003</v>
      </c>
      <c r="N616">
        <v>-122.40406470000001</v>
      </c>
      <c r="O616">
        <v>27.4860542643281</v>
      </c>
      <c r="P616">
        <v>2.9592332999999998E-2</v>
      </c>
      <c r="Q616">
        <v>8.6979437700000002</v>
      </c>
      <c r="R616">
        <v>124.6911564</v>
      </c>
      <c r="S616" s="1">
        <v>171.20084073298801</v>
      </c>
      <c r="T616">
        <v>0</v>
      </c>
      <c r="U616">
        <v>261.23627699999997</v>
      </c>
      <c r="V616">
        <v>590.80999999999995</v>
      </c>
      <c r="W616">
        <v>2</v>
      </c>
      <c r="X616">
        <v>9.4</v>
      </c>
      <c r="Y616">
        <v>1.97</v>
      </c>
      <c r="Z616">
        <v>10</v>
      </c>
      <c r="AA616">
        <v>0</v>
      </c>
      <c r="AB616">
        <v>38.851345138928401</v>
      </c>
      <c r="AC616">
        <v>4686</v>
      </c>
      <c r="AD616">
        <v>2250</v>
      </c>
      <c r="AE616">
        <v>2104</v>
      </c>
      <c r="AF616">
        <v>1514</v>
      </c>
      <c r="AG616">
        <v>205</v>
      </c>
      <c r="AH616">
        <v>14902</v>
      </c>
      <c r="AI616">
        <v>2305</v>
      </c>
      <c r="AJ616">
        <v>1262</v>
      </c>
      <c r="AK616">
        <v>672</v>
      </c>
      <c r="AL616">
        <v>738</v>
      </c>
      <c r="AM616">
        <v>52</v>
      </c>
      <c r="AN616">
        <v>4520</v>
      </c>
      <c r="AO616">
        <v>2949</v>
      </c>
      <c r="AP616">
        <v>1870</v>
      </c>
      <c r="AQ616">
        <v>0</v>
      </c>
      <c r="AR616">
        <v>708</v>
      </c>
      <c r="AS616">
        <v>1736</v>
      </c>
      <c r="AT616">
        <v>0</v>
      </c>
      <c r="AU616">
        <v>32.299999999999997</v>
      </c>
      <c r="AV616">
        <v>9.6999999999999993</v>
      </c>
      <c r="AW616">
        <v>14902</v>
      </c>
      <c r="AX616">
        <v>61.4</v>
      </c>
      <c r="AY616">
        <v>26.9</v>
      </c>
      <c r="AZ616">
        <v>14.3</v>
      </c>
      <c r="BA616">
        <v>15.7</v>
      </c>
      <c r="BB616">
        <v>2.5</v>
      </c>
      <c r="BC616">
        <v>96.5</v>
      </c>
      <c r="BD616">
        <v>64.900000000000006</v>
      </c>
      <c r="BE616">
        <v>83.1</v>
      </c>
      <c r="BF616">
        <v>0</v>
      </c>
      <c r="BG616">
        <v>33.700000000000003</v>
      </c>
      <c r="BH616">
        <v>82.5</v>
      </c>
      <c r="BI616">
        <v>0</v>
      </c>
    </row>
    <row r="617" spans="1:61" x14ac:dyDescent="0.2">
      <c r="A617">
        <v>5846</v>
      </c>
      <c r="B617">
        <v>6075061200</v>
      </c>
      <c r="C617">
        <v>0.16726250000000001</v>
      </c>
      <c r="D617">
        <v>3.0369000000000002</v>
      </c>
      <c r="E617">
        <v>2.2372999999999998</v>
      </c>
      <c r="F617">
        <v>1.7296</v>
      </c>
      <c r="G617">
        <v>3.2324999999999999</v>
      </c>
      <c r="H617">
        <v>10.2363</v>
      </c>
      <c r="I617">
        <v>14.7</v>
      </c>
      <c r="J617">
        <v>13.5</v>
      </c>
      <c r="K617">
        <v>15.9</v>
      </c>
      <c r="L617">
        <v>4089</v>
      </c>
      <c r="M617">
        <v>37.737041410000003</v>
      </c>
      <c r="N617">
        <v>-122.3901777</v>
      </c>
      <c r="O617">
        <v>44.193285010482398</v>
      </c>
      <c r="P617">
        <v>2.9592332999999998E-2</v>
      </c>
      <c r="Q617">
        <v>8.6979437700000002</v>
      </c>
      <c r="R617">
        <v>92.89</v>
      </c>
      <c r="S617" s="1">
        <v>171.20084073298801</v>
      </c>
      <c r="T617">
        <v>0</v>
      </c>
      <c r="U617">
        <v>212.07986260000001</v>
      </c>
      <c r="V617">
        <v>388.72</v>
      </c>
      <c r="W617">
        <v>5.65</v>
      </c>
      <c r="X617">
        <v>2.9</v>
      </c>
      <c r="Y617">
        <v>2.1</v>
      </c>
      <c r="Z617">
        <v>14</v>
      </c>
      <c r="AA617">
        <v>6</v>
      </c>
      <c r="AB617">
        <v>41.618238556075703</v>
      </c>
      <c r="AC617">
        <v>4249</v>
      </c>
      <c r="AD617">
        <v>1246</v>
      </c>
      <c r="AE617">
        <v>1184</v>
      </c>
      <c r="AF617">
        <v>626</v>
      </c>
      <c r="AG617">
        <v>332</v>
      </c>
      <c r="AH617">
        <v>19440</v>
      </c>
      <c r="AI617">
        <v>1074</v>
      </c>
      <c r="AJ617">
        <v>384</v>
      </c>
      <c r="AK617">
        <v>1051</v>
      </c>
      <c r="AL617">
        <v>432</v>
      </c>
      <c r="AM617">
        <v>206</v>
      </c>
      <c r="AN617">
        <v>3744</v>
      </c>
      <c r="AO617">
        <v>1136</v>
      </c>
      <c r="AP617">
        <v>224</v>
      </c>
      <c r="AQ617">
        <v>0</v>
      </c>
      <c r="AR617">
        <v>139</v>
      </c>
      <c r="AS617">
        <v>289</v>
      </c>
      <c r="AT617">
        <v>112</v>
      </c>
      <c r="AU617">
        <v>14.9</v>
      </c>
      <c r="AV617">
        <v>14.9</v>
      </c>
      <c r="AW617">
        <v>19440</v>
      </c>
      <c r="AX617">
        <v>38.1</v>
      </c>
      <c r="AY617">
        <v>9</v>
      </c>
      <c r="AZ617">
        <v>24.7</v>
      </c>
      <c r="BA617">
        <v>10.199999999999999</v>
      </c>
      <c r="BB617">
        <v>17.399999999999999</v>
      </c>
      <c r="BC617">
        <v>88.1</v>
      </c>
      <c r="BD617">
        <v>28.3</v>
      </c>
      <c r="BE617">
        <v>18</v>
      </c>
      <c r="BF617">
        <v>0</v>
      </c>
      <c r="BG617">
        <v>11.7</v>
      </c>
      <c r="BH617">
        <v>24.4</v>
      </c>
      <c r="BI617">
        <v>2.6</v>
      </c>
    </row>
    <row r="618" spans="1:61" x14ac:dyDescent="0.2">
      <c r="A618">
        <v>5847</v>
      </c>
      <c r="B618">
        <v>6075061400</v>
      </c>
      <c r="C618">
        <v>0.30801129999999999</v>
      </c>
      <c r="D618">
        <v>1.5916999999999999</v>
      </c>
      <c r="E618">
        <v>1.8145</v>
      </c>
      <c r="F618">
        <v>0.98629999999999995</v>
      </c>
      <c r="G618">
        <v>2.4700000000000002</v>
      </c>
      <c r="H618">
        <v>6.8624999999999998</v>
      </c>
      <c r="I618">
        <v>9.1</v>
      </c>
      <c r="J618">
        <v>8.1999999999999993</v>
      </c>
      <c r="K618">
        <v>10.3</v>
      </c>
      <c r="L618">
        <v>5395</v>
      </c>
      <c r="M618">
        <v>37.755091720000003</v>
      </c>
      <c r="N618">
        <v>-122.39747319999999</v>
      </c>
      <c r="O618">
        <v>34.955006731663097</v>
      </c>
      <c r="P618">
        <v>2.9592332999999998E-2</v>
      </c>
      <c r="Q618">
        <v>8.6979437700000002</v>
      </c>
      <c r="R618">
        <v>96.653260579999994</v>
      </c>
      <c r="S618" s="1">
        <v>171.20084073298801</v>
      </c>
      <c r="T618">
        <v>0</v>
      </c>
      <c r="U618">
        <v>226.34519230000001</v>
      </c>
      <c r="V618">
        <v>2561.61</v>
      </c>
      <c r="W618">
        <v>33.15</v>
      </c>
      <c r="X618">
        <v>21.85</v>
      </c>
      <c r="Y618">
        <v>1.855</v>
      </c>
      <c r="Z618">
        <v>14</v>
      </c>
      <c r="AA618">
        <v>8.5</v>
      </c>
      <c r="AB618">
        <v>56.245659059346501</v>
      </c>
      <c r="AC618">
        <v>6035</v>
      </c>
      <c r="AD618">
        <v>2625</v>
      </c>
      <c r="AE618">
        <v>2483</v>
      </c>
      <c r="AF618">
        <v>969</v>
      </c>
      <c r="AG618">
        <v>319</v>
      </c>
      <c r="AH618">
        <v>63664</v>
      </c>
      <c r="AI618">
        <v>420</v>
      </c>
      <c r="AJ618">
        <v>414</v>
      </c>
      <c r="AK618">
        <v>1310</v>
      </c>
      <c r="AL618">
        <v>541</v>
      </c>
      <c r="AM618">
        <v>470</v>
      </c>
      <c r="AN618">
        <v>3333</v>
      </c>
      <c r="AO618">
        <v>439</v>
      </c>
      <c r="AP618">
        <v>501</v>
      </c>
      <c r="AQ618">
        <v>15</v>
      </c>
      <c r="AR618">
        <v>63</v>
      </c>
      <c r="AS618">
        <v>391</v>
      </c>
      <c r="AT618">
        <v>0</v>
      </c>
      <c r="AU618">
        <v>16.100000000000001</v>
      </c>
      <c r="AV618">
        <v>8.6999999999999993</v>
      </c>
      <c r="AW618">
        <v>63664</v>
      </c>
      <c r="AX618">
        <v>9.5</v>
      </c>
      <c r="AY618">
        <v>6.9</v>
      </c>
      <c r="AZ618">
        <v>21.7</v>
      </c>
      <c r="BA618">
        <v>9</v>
      </c>
      <c r="BB618">
        <v>18.899999999999999</v>
      </c>
      <c r="BC618">
        <v>55.2</v>
      </c>
      <c r="BD618">
        <v>8</v>
      </c>
      <c r="BE618">
        <v>19.100000000000001</v>
      </c>
      <c r="BF618">
        <v>0.6</v>
      </c>
      <c r="BG618">
        <v>2.5</v>
      </c>
      <c r="BH618">
        <v>15.7</v>
      </c>
      <c r="BI618">
        <v>0</v>
      </c>
    </row>
    <row r="619" spans="1:61" x14ac:dyDescent="0.2">
      <c r="A619">
        <v>7861</v>
      </c>
      <c r="B619">
        <v>6075061500</v>
      </c>
      <c r="C619">
        <v>0.64572010000000002</v>
      </c>
      <c r="D619">
        <v>0.58289999999999997</v>
      </c>
      <c r="E619">
        <v>0.37080000000000002</v>
      </c>
      <c r="F619">
        <v>0.6714</v>
      </c>
      <c r="G619">
        <v>3.3260000000000001</v>
      </c>
      <c r="H619">
        <v>4.9511000000000003</v>
      </c>
      <c r="I619">
        <v>6.5</v>
      </c>
      <c r="J619">
        <v>5.9</v>
      </c>
      <c r="K619">
        <v>7</v>
      </c>
      <c r="L619">
        <v>11502</v>
      </c>
      <c r="M619">
        <v>37.787383089999999</v>
      </c>
      <c r="N619">
        <v>-122.39264249999999</v>
      </c>
      <c r="O619">
        <v>16.587948741050099</v>
      </c>
      <c r="P619">
        <v>2.9592332999999998E-2</v>
      </c>
      <c r="Q619">
        <v>8.6979437700000002</v>
      </c>
      <c r="R619">
        <v>106.3901008</v>
      </c>
      <c r="S619" s="1">
        <v>171.20084073298801</v>
      </c>
      <c r="T619">
        <v>0</v>
      </c>
      <c r="U619">
        <v>261.12473560000001</v>
      </c>
      <c r="V619">
        <v>986.77</v>
      </c>
      <c r="W619">
        <v>36.35</v>
      </c>
      <c r="X619">
        <v>26</v>
      </c>
      <c r="Y619">
        <v>4.12</v>
      </c>
      <c r="Z619">
        <v>16</v>
      </c>
      <c r="AA619">
        <v>0</v>
      </c>
      <c r="AB619">
        <v>48.911482405817502</v>
      </c>
      <c r="AC619">
        <v>13057</v>
      </c>
      <c r="AD619">
        <v>9224</v>
      </c>
      <c r="AE619">
        <v>7352</v>
      </c>
      <c r="AF619">
        <v>1086</v>
      </c>
      <c r="AG619">
        <v>400</v>
      </c>
      <c r="AH619">
        <v>125133</v>
      </c>
      <c r="AI619">
        <v>441</v>
      </c>
      <c r="AJ619">
        <v>698</v>
      </c>
      <c r="AK619">
        <v>1197</v>
      </c>
      <c r="AL619">
        <v>957</v>
      </c>
      <c r="AM619">
        <v>139</v>
      </c>
      <c r="AN619">
        <v>6371</v>
      </c>
      <c r="AO619">
        <v>419</v>
      </c>
      <c r="AP619">
        <v>8991</v>
      </c>
      <c r="AQ619">
        <v>0</v>
      </c>
      <c r="AR619">
        <v>339</v>
      </c>
      <c r="AS619">
        <v>2243</v>
      </c>
      <c r="AT619">
        <v>496</v>
      </c>
      <c r="AU619">
        <v>8.4</v>
      </c>
      <c r="AV619">
        <v>4.4000000000000004</v>
      </c>
      <c r="AW619">
        <v>125133</v>
      </c>
      <c r="AX619">
        <v>4</v>
      </c>
      <c r="AY619">
        <v>5.3</v>
      </c>
      <c r="AZ619">
        <v>9.1999999999999993</v>
      </c>
      <c r="BA619">
        <v>7.3</v>
      </c>
      <c r="BB619">
        <v>1.9</v>
      </c>
      <c r="BC619">
        <v>48.8</v>
      </c>
      <c r="BD619">
        <v>3.4</v>
      </c>
      <c r="BE619">
        <v>97.5</v>
      </c>
      <c r="BF619">
        <v>0</v>
      </c>
      <c r="BG619">
        <v>4.5999999999999996</v>
      </c>
      <c r="BH619">
        <v>30.5</v>
      </c>
      <c r="BI619">
        <v>3.8</v>
      </c>
    </row>
    <row r="620" spans="1:61" x14ac:dyDescent="0.2">
      <c r="A620">
        <v>7862</v>
      </c>
      <c r="B620">
        <v>6075980200</v>
      </c>
      <c r="C620">
        <v>0.39481749999999999</v>
      </c>
      <c r="D620">
        <v>1.7222999999999999</v>
      </c>
      <c r="E620">
        <v>1.3403</v>
      </c>
      <c r="F620">
        <v>0.97670000000000001</v>
      </c>
      <c r="G620">
        <v>2.4205000000000001</v>
      </c>
      <c r="H620">
        <v>6.4598000000000004</v>
      </c>
      <c r="I620">
        <v>11.6</v>
      </c>
      <c r="J620">
        <v>9.8000000000000007</v>
      </c>
      <c r="K620">
        <v>13.4</v>
      </c>
      <c r="L620">
        <v>320</v>
      </c>
      <c r="M620">
        <v>37.7869666</v>
      </c>
      <c r="N620">
        <v>-122.50150290000001</v>
      </c>
      <c r="O620" t="s">
        <v>61</v>
      </c>
      <c r="P620">
        <v>2.9592332999999998E-2</v>
      </c>
      <c r="Q620">
        <v>7.8595845100000004</v>
      </c>
      <c r="R620">
        <v>38.735385379999997</v>
      </c>
      <c r="S620" s="1">
        <v>321.13254040975198</v>
      </c>
      <c r="T620">
        <v>0</v>
      </c>
      <c r="U620">
        <v>227.15565860000001</v>
      </c>
      <c r="V620">
        <v>428.06</v>
      </c>
      <c r="W620">
        <v>11</v>
      </c>
      <c r="X620">
        <v>9</v>
      </c>
      <c r="Y620">
        <v>0.1</v>
      </c>
      <c r="Z620">
        <v>11</v>
      </c>
      <c r="AA620">
        <v>0</v>
      </c>
      <c r="AB620">
        <v>36.678214159290299</v>
      </c>
      <c r="AC620">
        <v>320</v>
      </c>
      <c r="AD620">
        <v>86</v>
      </c>
      <c r="AE620">
        <v>72</v>
      </c>
      <c r="AF620">
        <v>13</v>
      </c>
      <c r="AG620">
        <v>9</v>
      </c>
      <c r="AH620">
        <v>43922</v>
      </c>
      <c r="AI620">
        <v>31</v>
      </c>
      <c r="AJ620">
        <v>146</v>
      </c>
      <c r="AK620">
        <v>5</v>
      </c>
      <c r="AL620">
        <v>10</v>
      </c>
      <c r="AM620">
        <v>0</v>
      </c>
      <c r="AN620">
        <v>141</v>
      </c>
      <c r="AO620">
        <v>36</v>
      </c>
      <c r="AP620">
        <v>10</v>
      </c>
      <c r="AQ620">
        <v>0</v>
      </c>
      <c r="AR620">
        <v>0</v>
      </c>
      <c r="AS620">
        <v>10</v>
      </c>
      <c r="AT620">
        <v>205</v>
      </c>
      <c r="AU620">
        <v>11.3</v>
      </c>
      <c r="AV620">
        <v>10.199999999999999</v>
      </c>
      <c r="AW620">
        <v>43922</v>
      </c>
      <c r="AX620">
        <v>10.1</v>
      </c>
      <c r="AY620">
        <v>45.6</v>
      </c>
      <c r="AZ620">
        <v>1.6</v>
      </c>
      <c r="BA620">
        <v>8.6999999999999993</v>
      </c>
      <c r="BB620">
        <v>0</v>
      </c>
      <c r="BC620">
        <v>44.1</v>
      </c>
      <c r="BD620">
        <v>11.4</v>
      </c>
      <c r="BE620">
        <v>11.6</v>
      </c>
      <c r="BF620">
        <v>0</v>
      </c>
      <c r="BG620">
        <v>0</v>
      </c>
      <c r="BH620">
        <v>13.9</v>
      </c>
      <c r="BI620">
        <v>64.099999999999994</v>
      </c>
    </row>
    <row r="621" spans="1:61" x14ac:dyDescent="0.2">
      <c r="A621">
        <v>5848</v>
      </c>
      <c r="B621">
        <v>6075980300</v>
      </c>
      <c r="C621">
        <v>1.6764352</v>
      </c>
      <c r="D621">
        <v>7.1999999999999998E-3</v>
      </c>
      <c r="E621">
        <v>0.36909999999999998</v>
      </c>
      <c r="F621">
        <v>1.1999999999999999E-3</v>
      </c>
      <c r="G621">
        <v>1.8685</v>
      </c>
      <c r="H621">
        <v>2.2461000000000002</v>
      </c>
      <c r="I621">
        <v>4.7</v>
      </c>
      <c r="J621">
        <v>4.5</v>
      </c>
      <c r="K621">
        <v>5.0999999999999996</v>
      </c>
      <c r="L621">
        <v>171</v>
      </c>
      <c r="M621">
        <v>37.768917279999997</v>
      </c>
      <c r="N621">
        <v>-122.4839211</v>
      </c>
      <c r="O621" t="s">
        <v>61</v>
      </c>
      <c r="P621">
        <v>2.9592332999999998E-2</v>
      </c>
      <c r="Q621">
        <v>8.2787641399999998</v>
      </c>
      <c r="R621">
        <v>45.310616410000002</v>
      </c>
      <c r="S621" s="1">
        <v>171.20084073298801</v>
      </c>
      <c r="T621">
        <v>0</v>
      </c>
      <c r="U621">
        <v>213.93015840000001</v>
      </c>
      <c r="V621">
        <v>665.02</v>
      </c>
      <c r="W621">
        <v>2.75</v>
      </c>
      <c r="X621">
        <v>4</v>
      </c>
      <c r="Y621">
        <v>0.98</v>
      </c>
      <c r="Z621">
        <v>10</v>
      </c>
      <c r="AA621">
        <v>0</v>
      </c>
      <c r="AB621">
        <v>36.317612436048201</v>
      </c>
      <c r="AC621">
        <v>89</v>
      </c>
      <c r="AD621">
        <v>76</v>
      </c>
      <c r="AE621">
        <v>76</v>
      </c>
      <c r="AF621">
        <v>0</v>
      </c>
      <c r="AG621">
        <v>0</v>
      </c>
      <c r="AH621">
        <v>108439</v>
      </c>
      <c r="AI621">
        <v>0</v>
      </c>
      <c r="AJ621">
        <v>0</v>
      </c>
      <c r="AK621">
        <v>0</v>
      </c>
      <c r="AL621">
        <v>8</v>
      </c>
      <c r="AM621">
        <v>0</v>
      </c>
      <c r="AN621">
        <v>5</v>
      </c>
      <c r="AO621">
        <v>0</v>
      </c>
      <c r="AP621">
        <v>38</v>
      </c>
      <c r="AQ621">
        <v>0</v>
      </c>
      <c r="AR621">
        <v>0</v>
      </c>
      <c r="AS621">
        <v>17</v>
      </c>
      <c r="AT621">
        <v>0</v>
      </c>
      <c r="AU621">
        <v>0</v>
      </c>
      <c r="AV621">
        <v>0</v>
      </c>
      <c r="AW621">
        <v>108439</v>
      </c>
      <c r="AX621">
        <v>0</v>
      </c>
      <c r="AY621">
        <v>0</v>
      </c>
      <c r="AZ621">
        <v>0</v>
      </c>
      <c r="BA621">
        <v>9</v>
      </c>
      <c r="BB621">
        <v>0</v>
      </c>
      <c r="BC621">
        <v>5.6</v>
      </c>
      <c r="BD621">
        <v>0</v>
      </c>
      <c r="BE621">
        <v>50</v>
      </c>
      <c r="BF621">
        <v>0</v>
      </c>
      <c r="BG621">
        <v>0</v>
      </c>
      <c r="BH621">
        <v>22.4</v>
      </c>
      <c r="BI621">
        <v>0</v>
      </c>
    </row>
    <row r="622" spans="1:61" x14ac:dyDescent="0.2">
      <c r="A622">
        <v>7863</v>
      </c>
      <c r="B622">
        <v>6075980501</v>
      </c>
      <c r="C622">
        <v>0.61192729999999995</v>
      </c>
      <c r="D622">
        <v>3.6339999999999999</v>
      </c>
      <c r="E622">
        <v>2.9434999999999998</v>
      </c>
      <c r="F622">
        <v>1.8495999999999999</v>
      </c>
      <c r="G622">
        <v>3.4110999999999998</v>
      </c>
      <c r="H622">
        <v>11.838200000000001</v>
      </c>
      <c r="I622">
        <v>16.8</v>
      </c>
      <c r="J622">
        <v>14.9</v>
      </c>
      <c r="K622">
        <v>18.600000000000001</v>
      </c>
      <c r="L622">
        <v>797</v>
      </c>
      <c r="M622">
        <v>37.717937499999998</v>
      </c>
      <c r="N622">
        <v>-122.4186941</v>
      </c>
      <c r="O622">
        <v>28.510203001966399</v>
      </c>
      <c r="P622">
        <v>2.9592332999999998E-2</v>
      </c>
      <c r="Q622">
        <v>8.6979437700000002</v>
      </c>
      <c r="R622">
        <v>34.038250939999998</v>
      </c>
      <c r="S622" s="1">
        <v>171.20084073298801</v>
      </c>
      <c r="T622">
        <v>0</v>
      </c>
      <c r="U622">
        <v>190.034614</v>
      </c>
      <c r="V622">
        <v>253.42</v>
      </c>
      <c r="W622">
        <v>4.9000000000000004</v>
      </c>
      <c r="X622">
        <v>1</v>
      </c>
      <c r="Y622">
        <v>0.17499999999999999</v>
      </c>
      <c r="Z622">
        <v>9</v>
      </c>
      <c r="AA622">
        <v>0.9</v>
      </c>
      <c r="AB622">
        <v>31.559679902710801</v>
      </c>
      <c r="AC622">
        <v>853</v>
      </c>
      <c r="AD622">
        <v>297</v>
      </c>
      <c r="AE622">
        <v>285</v>
      </c>
      <c r="AF622">
        <v>279</v>
      </c>
      <c r="AG622">
        <v>84</v>
      </c>
      <c r="AH622">
        <v>15387</v>
      </c>
      <c r="AI622">
        <v>240</v>
      </c>
      <c r="AJ622">
        <v>215</v>
      </c>
      <c r="AK622">
        <v>149</v>
      </c>
      <c r="AL622">
        <v>209</v>
      </c>
      <c r="AM622">
        <v>45</v>
      </c>
      <c r="AN622">
        <v>824</v>
      </c>
      <c r="AO622">
        <v>222</v>
      </c>
      <c r="AP622">
        <v>151</v>
      </c>
      <c r="AQ622">
        <v>0</v>
      </c>
      <c r="AR622">
        <v>18</v>
      </c>
      <c r="AS622">
        <v>179</v>
      </c>
      <c r="AT622">
        <v>65</v>
      </c>
      <c r="AU622">
        <v>32.700000000000003</v>
      </c>
      <c r="AV622">
        <v>26.3</v>
      </c>
      <c r="AW622">
        <v>15387</v>
      </c>
      <c r="AX622">
        <v>42.1</v>
      </c>
      <c r="AY622">
        <v>25.2</v>
      </c>
      <c r="AZ622">
        <v>17.5</v>
      </c>
      <c r="BA622">
        <v>24.5</v>
      </c>
      <c r="BB622">
        <v>15.8</v>
      </c>
      <c r="BC622">
        <v>96.6</v>
      </c>
      <c r="BD622">
        <v>26.9</v>
      </c>
      <c r="BE622">
        <v>50.8</v>
      </c>
      <c r="BF622">
        <v>0</v>
      </c>
      <c r="BG622">
        <v>6.3</v>
      </c>
      <c r="BH622">
        <v>62.8</v>
      </c>
      <c r="BI622">
        <v>7.6</v>
      </c>
    </row>
    <row r="623" spans="1:61" x14ac:dyDescent="0.2">
      <c r="A623">
        <v>5849</v>
      </c>
      <c r="B623">
        <v>6075980600</v>
      </c>
      <c r="C623">
        <v>0.82328380000000001</v>
      </c>
      <c r="D623">
        <v>2.8521000000000001</v>
      </c>
      <c r="E623">
        <v>2.617</v>
      </c>
      <c r="F623">
        <v>1.218</v>
      </c>
      <c r="G623">
        <v>1.6709000000000001</v>
      </c>
      <c r="H623">
        <v>8.3579000000000008</v>
      </c>
      <c r="I623">
        <v>16.7</v>
      </c>
      <c r="J623">
        <v>15.1</v>
      </c>
      <c r="K623">
        <v>18.3</v>
      </c>
      <c r="L623">
        <v>467</v>
      </c>
      <c r="M623">
        <v>37.722506639999999</v>
      </c>
      <c r="N623">
        <v>-122.36777530000001</v>
      </c>
      <c r="O623">
        <v>50.949246880424397</v>
      </c>
      <c r="P623">
        <v>2.9592332999999998E-2</v>
      </c>
      <c r="Q623">
        <v>8.6979437700000002</v>
      </c>
      <c r="R623">
        <v>86.538029710000004</v>
      </c>
      <c r="S623" s="1">
        <v>171.20084073298801</v>
      </c>
      <c r="T623">
        <v>0</v>
      </c>
      <c r="U623">
        <v>209.88980810000001</v>
      </c>
      <c r="V623">
        <v>282.24</v>
      </c>
      <c r="W623">
        <v>71.05</v>
      </c>
      <c r="X623">
        <v>435.75</v>
      </c>
      <c r="Y623">
        <v>0.7</v>
      </c>
      <c r="Z623">
        <v>10</v>
      </c>
      <c r="AA623">
        <v>6</v>
      </c>
      <c r="AB623">
        <v>48.543394845305102</v>
      </c>
      <c r="AC623">
        <v>476</v>
      </c>
      <c r="AD623">
        <v>196</v>
      </c>
      <c r="AE623">
        <v>188</v>
      </c>
      <c r="AF623">
        <v>188</v>
      </c>
      <c r="AG623">
        <v>41</v>
      </c>
      <c r="AH623">
        <v>34134</v>
      </c>
      <c r="AI623">
        <v>84</v>
      </c>
      <c r="AJ623">
        <v>93</v>
      </c>
      <c r="AK623">
        <v>71</v>
      </c>
      <c r="AL623">
        <v>64</v>
      </c>
      <c r="AM623">
        <v>35</v>
      </c>
      <c r="AN623">
        <v>401</v>
      </c>
      <c r="AO623">
        <v>29</v>
      </c>
      <c r="AP623">
        <v>11</v>
      </c>
      <c r="AQ623">
        <v>0</v>
      </c>
      <c r="AR623">
        <v>5</v>
      </c>
      <c r="AS623">
        <v>45</v>
      </c>
      <c r="AT623">
        <v>0</v>
      </c>
      <c r="AU623">
        <v>39.5</v>
      </c>
      <c r="AV623">
        <v>14.1</v>
      </c>
      <c r="AW623">
        <v>34134</v>
      </c>
      <c r="AX623">
        <v>23</v>
      </c>
      <c r="AY623">
        <v>19.5</v>
      </c>
      <c r="AZ623">
        <v>14.9</v>
      </c>
      <c r="BA623">
        <v>13.4</v>
      </c>
      <c r="BB623">
        <v>18.600000000000001</v>
      </c>
      <c r="BC623">
        <v>84.2</v>
      </c>
      <c r="BD623">
        <v>6.4</v>
      </c>
      <c r="BE623">
        <v>5.6</v>
      </c>
      <c r="BF623">
        <v>0</v>
      </c>
      <c r="BG623">
        <v>2.7</v>
      </c>
      <c r="BH623">
        <v>23.9</v>
      </c>
      <c r="BI623">
        <v>0</v>
      </c>
    </row>
    <row r="624" spans="1:61" x14ac:dyDescent="0.2">
      <c r="A624">
        <v>5850</v>
      </c>
      <c r="B624">
        <v>6075980900</v>
      </c>
      <c r="C624">
        <v>1.3842687</v>
      </c>
      <c r="D624">
        <v>1.6982999999999999</v>
      </c>
      <c r="E624">
        <v>0.58179999999999998</v>
      </c>
      <c r="F624">
        <v>0.60589999999999999</v>
      </c>
      <c r="G624">
        <v>2.1968000000000001</v>
      </c>
      <c r="H624">
        <v>5.0827</v>
      </c>
      <c r="I624">
        <v>7.4</v>
      </c>
      <c r="J624">
        <v>6.7</v>
      </c>
      <c r="K624">
        <v>8.3000000000000007</v>
      </c>
      <c r="L624">
        <v>350</v>
      </c>
      <c r="M624">
        <v>37.745611310000001</v>
      </c>
      <c r="N624">
        <v>-122.3894856</v>
      </c>
      <c r="O624" t="s">
        <v>61</v>
      </c>
      <c r="P624">
        <v>2.9592332999999998E-2</v>
      </c>
      <c r="Q624">
        <v>8.6979437700000002</v>
      </c>
      <c r="R624">
        <v>92.89</v>
      </c>
      <c r="S624" s="1">
        <v>342.82996121900902</v>
      </c>
      <c r="T624">
        <v>0</v>
      </c>
      <c r="U624">
        <v>219.63694939999999</v>
      </c>
      <c r="V624">
        <v>1135.26</v>
      </c>
      <c r="W624">
        <v>40.9</v>
      </c>
      <c r="X624">
        <v>25</v>
      </c>
      <c r="Y624">
        <v>2.06</v>
      </c>
      <c r="Z624">
        <v>14</v>
      </c>
      <c r="AA624">
        <v>25.3</v>
      </c>
      <c r="AB624">
        <v>57.537506425648701</v>
      </c>
      <c r="AC624">
        <v>260</v>
      </c>
      <c r="AD624">
        <v>156</v>
      </c>
      <c r="AE624">
        <v>142</v>
      </c>
      <c r="AF624">
        <v>52</v>
      </c>
      <c r="AG624">
        <v>26</v>
      </c>
      <c r="AH624">
        <v>55403</v>
      </c>
      <c r="AI624">
        <v>5</v>
      </c>
      <c r="AJ624">
        <v>0</v>
      </c>
      <c r="AK624">
        <v>33</v>
      </c>
      <c r="AL624">
        <v>13</v>
      </c>
      <c r="AM624">
        <v>11</v>
      </c>
      <c r="AN624">
        <v>134</v>
      </c>
      <c r="AO624">
        <v>5</v>
      </c>
      <c r="AP624">
        <v>70</v>
      </c>
      <c r="AQ624">
        <v>0</v>
      </c>
      <c r="AR624">
        <v>5</v>
      </c>
      <c r="AS624">
        <v>28</v>
      </c>
      <c r="AT624">
        <v>0</v>
      </c>
      <c r="AU624">
        <v>20</v>
      </c>
      <c r="AV624">
        <v>13</v>
      </c>
      <c r="AW624">
        <v>55403</v>
      </c>
      <c r="AX624">
        <v>2.2999999999999998</v>
      </c>
      <c r="AY624">
        <v>0</v>
      </c>
      <c r="AZ624">
        <v>12.7</v>
      </c>
      <c r="BA624">
        <v>5</v>
      </c>
      <c r="BB624">
        <v>7.7</v>
      </c>
      <c r="BC624">
        <v>51.5</v>
      </c>
      <c r="BD624">
        <v>2.1</v>
      </c>
      <c r="BE624">
        <v>44.9</v>
      </c>
      <c r="BF624">
        <v>0</v>
      </c>
      <c r="BG624">
        <v>3.5</v>
      </c>
      <c r="BH624">
        <v>19.7</v>
      </c>
      <c r="BI624">
        <v>0</v>
      </c>
    </row>
    <row r="625" spans="1:61" x14ac:dyDescent="0.2">
      <c r="A625">
        <v>6018</v>
      </c>
      <c r="B625">
        <v>6081600200</v>
      </c>
      <c r="C625">
        <v>0.44739839999999997</v>
      </c>
      <c r="D625">
        <v>2.3843999999999999</v>
      </c>
      <c r="E625">
        <v>1.8983000000000001</v>
      </c>
      <c r="F625">
        <v>1.7955000000000001</v>
      </c>
      <c r="G625">
        <v>2.8673999999999999</v>
      </c>
      <c r="H625">
        <v>8.9454999999999991</v>
      </c>
      <c r="I625">
        <v>11.3</v>
      </c>
      <c r="J625">
        <v>10.199999999999999</v>
      </c>
      <c r="K625">
        <v>12.2</v>
      </c>
      <c r="L625">
        <v>4154</v>
      </c>
      <c r="M625">
        <v>37.704444019999997</v>
      </c>
      <c r="N625">
        <v>-122.41572290000001</v>
      </c>
      <c r="O625">
        <v>35.6741241797138</v>
      </c>
      <c r="P625">
        <v>2.9592332999999998E-2</v>
      </c>
      <c r="Q625">
        <v>8.6979437700000002</v>
      </c>
      <c r="R625">
        <v>26.881209949999999</v>
      </c>
      <c r="S625" s="1">
        <v>349.04869036078901</v>
      </c>
      <c r="T625">
        <v>0</v>
      </c>
      <c r="U625">
        <v>171.61153179999999</v>
      </c>
      <c r="V625">
        <v>386.25</v>
      </c>
      <c r="W625">
        <v>70.5</v>
      </c>
      <c r="X625">
        <v>32.5</v>
      </c>
      <c r="Y625">
        <v>0.55000000000000004</v>
      </c>
      <c r="Z625">
        <v>9</v>
      </c>
      <c r="AA625">
        <v>6</v>
      </c>
      <c r="AB625">
        <v>47.744568876017702</v>
      </c>
      <c r="AC625">
        <v>4201</v>
      </c>
      <c r="AD625">
        <v>1181</v>
      </c>
      <c r="AE625">
        <v>1155</v>
      </c>
      <c r="AF625">
        <v>606</v>
      </c>
      <c r="AG625">
        <v>207</v>
      </c>
      <c r="AH625">
        <v>21847</v>
      </c>
      <c r="AI625">
        <v>609</v>
      </c>
      <c r="AJ625">
        <v>645</v>
      </c>
      <c r="AK625">
        <v>870</v>
      </c>
      <c r="AL625">
        <v>356</v>
      </c>
      <c r="AM625">
        <v>104</v>
      </c>
      <c r="AN625">
        <v>3993</v>
      </c>
      <c r="AO625">
        <v>993</v>
      </c>
      <c r="AP625">
        <v>61</v>
      </c>
      <c r="AQ625">
        <v>23</v>
      </c>
      <c r="AR625">
        <v>111</v>
      </c>
      <c r="AS625">
        <v>122</v>
      </c>
      <c r="AT625">
        <v>2</v>
      </c>
      <c r="AU625">
        <v>14.5</v>
      </c>
      <c r="AV625">
        <v>8.8000000000000007</v>
      </c>
      <c r="AW625">
        <v>21847</v>
      </c>
      <c r="AX625">
        <v>20.100000000000001</v>
      </c>
      <c r="AY625">
        <v>15.4</v>
      </c>
      <c r="AZ625">
        <v>20.7</v>
      </c>
      <c r="BA625">
        <v>8.5</v>
      </c>
      <c r="BB625">
        <v>9</v>
      </c>
      <c r="BC625">
        <v>95</v>
      </c>
      <c r="BD625">
        <v>24.5</v>
      </c>
      <c r="BE625">
        <v>5.2</v>
      </c>
      <c r="BF625">
        <v>1.9</v>
      </c>
      <c r="BG625">
        <v>9.6</v>
      </c>
      <c r="BH625">
        <v>10.6</v>
      </c>
      <c r="BI625">
        <v>0</v>
      </c>
    </row>
    <row r="626" spans="1:61" x14ac:dyDescent="0.2">
      <c r="A626">
        <v>6019</v>
      </c>
      <c r="B626">
        <v>6081600300</v>
      </c>
      <c r="C626">
        <v>0.84291050000000001</v>
      </c>
      <c r="D626">
        <v>1.4996</v>
      </c>
      <c r="E626">
        <v>1.4644999999999999</v>
      </c>
      <c r="F626">
        <v>1.4531000000000001</v>
      </c>
      <c r="G626">
        <v>1.2899</v>
      </c>
      <c r="H626">
        <v>5.7070999999999996</v>
      </c>
      <c r="I626">
        <v>10</v>
      </c>
      <c r="J626">
        <v>9.1</v>
      </c>
      <c r="K626">
        <v>10.9</v>
      </c>
      <c r="L626">
        <v>4022</v>
      </c>
      <c r="M626">
        <v>37.704674609999998</v>
      </c>
      <c r="N626">
        <v>-122.43026070000001</v>
      </c>
      <c r="O626">
        <v>16.624144468790401</v>
      </c>
      <c r="P626">
        <v>2.9592332999999998E-2</v>
      </c>
      <c r="Q626">
        <v>8.6979437700000002</v>
      </c>
      <c r="R626">
        <v>23.88</v>
      </c>
      <c r="S626" s="1">
        <v>339.63371223204098</v>
      </c>
      <c r="T626">
        <v>0</v>
      </c>
      <c r="U626">
        <v>137.8555321</v>
      </c>
      <c r="V626">
        <v>474.48</v>
      </c>
      <c r="W626">
        <v>14.95</v>
      </c>
      <c r="X626">
        <v>2.5</v>
      </c>
      <c r="Y626">
        <v>0.125</v>
      </c>
      <c r="Z626">
        <v>0</v>
      </c>
      <c r="AA626">
        <v>1.4</v>
      </c>
      <c r="AB626">
        <v>31.385289300785299</v>
      </c>
      <c r="AC626">
        <v>3861</v>
      </c>
      <c r="AD626">
        <v>1329</v>
      </c>
      <c r="AE626">
        <v>1219</v>
      </c>
      <c r="AF626">
        <v>254</v>
      </c>
      <c r="AG626">
        <v>166</v>
      </c>
      <c r="AH626">
        <v>34832</v>
      </c>
      <c r="AI626">
        <v>350</v>
      </c>
      <c r="AJ626">
        <v>653</v>
      </c>
      <c r="AK626">
        <v>694</v>
      </c>
      <c r="AL626">
        <v>229</v>
      </c>
      <c r="AM626">
        <v>86</v>
      </c>
      <c r="AN626">
        <v>3241</v>
      </c>
      <c r="AO626">
        <v>498</v>
      </c>
      <c r="AP626">
        <v>84</v>
      </c>
      <c r="AQ626">
        <v>0</v>
      </c>
      <c r="AR626">
        <v>58</v>
      </c>
      <c r="AS626">
        <v>48</v>
      </c>
      <c r="AT626">
        <v>0</v>
      </c>
      <c r="AU626">
        <v>6.6</v>
      </c>
      <c r="AV626">
        <v>7.8</v>
      </c>
      <c r="AW626">
        <v>34832</v>
      </c>
      <c r="AX626">
        <v>12.7</v>
      </c>
      <c r="AY626">
        <v>16.899999999999999</v>
      </c>
      <c r="AZ626">
        <v>18</v>
      </c>
      <c r="BA626">
        <v>5.9</v>
      </c>
      <c r="BB626">
        <v>7.1</v>
      </c>
      <c r="BC626">
        <v>83.9</v>
      </c>
      <c r="BD626">
        <v>13.7</v>
      </c>
      <c r="BE626">
        <v>6.3</v>
      </c>
      <c r="BF626">
        <v>0</v>
      </c>
      <c r="BG626">
        <v>4.8</v>
      </c>
      <c r="BH626">
        <v>3.9</v>
      </c>
      <c r="BI626">
        <v>0</v>
      </c>
    </row>
    <row r="627" spans="1:61" x14ac:dyDescent="0.2">
      <c r="A627">
        <v>6020</v>
      </c>
      <c r="B627">
        <v>6081600401</v>
      </c>
      <c r="C627">
        <v>0.20071820000000001</v>
      </c>
      <c r="D627">
        <v>1.1093</v>
      </c>
      <c r="E627">
        <v>1.6632</v>
      </c>
      <c r="F627">
        <v>1.4185000000000001</v>
      </c>
      <c r="G627">
        <v>1.5161</v>
      </c>
      <c r="H627">
        <v>5.7069999999999999</v>
      </c>
      <c r="I627">
        <v>8.3000000000000007</v>
      </c>
      <c r="J627">
        <v>7.6</v>
      </c>
      <c r="K627">
        <v>9.1</v>
      </c>
      <c r="L627">
        <v>3240</v>
      </c>
      <c r="M627">
        <v>37.705451230000001</v>
      </c>
      <c r="N627">
        <v>-122.44436090000001</v>
      </c>
      <c r="O627">
        <v>9.8456526509635793</v>
      </c>
      <c r="P627">
        <v>2.9592332999999998E-2</v>
      </c>
      <c r="Q627">
        <v>8.6979437700000002</v>
      </c>
      <c r="R627">
        <v>23.88</v>
      </c>
      <c r="S627" s="1">
        <v>171.20084073298801</v>
      </c>
      <c r="T627">
        <v>0</v>
      </c>
      <c r="U627">
        <v>127.2104511</v>
      </c>
      <c r="V627">
        <v>468.65</v>
      </c>
      <c r="W627">
        <v>0</v>
      </c>
      <c r="X627">
        <v>2</v>
      </c>
      <c r="Y627">
        <v>0</v>
      </c>
      <c r="Z627">
        <v>0</v>
      </c>
      <c r="AA627">
        <v>0</v>
      </c>
      <c r="AB627">
        <v>18.044833568944899</v>
      </c>
      <c r="AC627">
        <v>3415</v>
      </c>
      <c r="AD627">
        <v>1088</v>
      </c>
      <c r="AE627">
        <v>1075</v>
      </c>
      <c r="AF627">
        <v>119</v>
      </c>
      <c r="AG627">
        <v>77</v>
      </c>
      <c r="AH627">
        <v>33073</v>
      </c>
      <c r="AI627">
        <v>433</v>
      </c>
      <c r="AJ627">
        <v>555</v>
      </c>
      <c r="AK627">
        <v>545</v>
      </c>
      <c r="AL627">
        <v>446</v>
      </c>
      <c r="AM627">
        <v>12</v>
      </c>
      <c r="AN627">
        <v>3027</v>
      </c>
      <c r="AO627">
        <v>317</v>
      </c>
      <c r="AP627">
        <v>51</v>
      </c>
      <c r="AQ627">
        <v>0</v>
      </c>
      <c r="AR627">
        <v>108</v>
      </c>
      <c r="AS627">
        <v>49</v>
      </c>
      <c r="AT627">
        <v>0</v>
      </c>
      <c r="AU627">
        <v>3.5</v>
      </c>
      <c r="AV627">
        <v>4.0999999999999996</v>
      </c>
      <c r="AW627">
        <v>33073</v>
      </c>
      <c r="AX627">
        <v>16.5</v>
      </c>
      <c r="AY627">
        <v>16.3</v>
      </c>
      <c r="AZ627">
        <v>16</v>
      </c>
      <c r="BA627">
        <v>13.1</v>
      </c>
      <c r="BB627">
        <v>1.1000000000000001</v>
      </c>
      <c r="BC627">
        <v>88.6</v>
      </c>
      <c r="BD627">
        <v>10.1</v>
      </c>
      <c r="BE627">
        <v>4.7</v>
      </c>
      <c r="BF627">
        <v>0</v>
      </c>
      <c r="BG627">
        <v>10</v>
      </c>
      <c r="BH627">
        <v>4.5999999999999996</v>
      </c>
      <c r="BI627">
        <v>0</v>
      </c>
    </row>
    <row r="628" spans="1:61" x14ac:dyDescent="0.2">
      <c r="A628">
        <v>6021</v>
      </c>
      <c r="B628">
        <v>6081600402</v>
      </c>
      <c r="C628">
        <v>0.15428790000000001</v>
      </c>
      <c r="D628">
        <v>1.8908</v>
      </c>
      <c r="E628">
        <v>1.5017</v>
      </c>
      <c r="F628">
        <v>1.738</v>
      </c>
      <c r="G628">
        <v>1.9314</v>
      </c>
      <c r="H628">
        <v>7.0618999999999996</v>
      </c>
      <c r="I628">
        <v>10.9</v>
      </c>
      <c r="J628">
        <v>9.9</v>
      </c>
      <c r="K628">
        <v>11.8</v>
      </c>
      <c r="L628">
        <v>5068</v>
      </c>
      <c r="M628">
        <v>37.705108690000003</v>
      </c>
      <c r="N628">
        <v>-122.4529126</v>
      </c>
      <c r="O628">
        <v>15.4237223724129</v>
      </c>
      <c r="P628">
        <v>2.9592332999999998E-2</v>
      </c>
      <c r="Q628">
        <v>8.6979437700000002</v>
      </c>
      <c r="R628">
        <v>23.88</v>
      </c>
      <c r="S628" s="1" t="s">
        <v>61</v>
      </c>
      <c r="T628">
        <v>0</v>
      </c>
      <c r="U628">
        <v>124.7913906</v>
      </c>
      <c r="V628">
        <v>573.34</v>
      </c>
      <c r="W628">
        <v>0</v>
      </c>
      <c r="X628">
        <v>2</v>
      </c>
      <c r="Y628">
        <v>0</v>
      </c>
      <c r="Z628">
        <v>0</v>
      </c>
      <c r="AA628">
        <v>0</v>
      </c>
      <c r="AB628">
        <v>20.666752330054599</v>
      </c>
      <c r="AC628">
        <v>5166</v>
      </c>
      <c r="AD628">
        <v>1282</v>
      </c>
      <c r="AE628">
        <v>1260</v>
      </c>
      <c r="AF628">
        <v>595</v>
      </c>
      <c r="AG628">
        <v>177</v>
      </c>
      <c r="AH628">
        <v>25477</v>
      </c>
      <c r="AI628">
        <v>759</v>
      </c>
      <c r="AJ628">
        <v>726</v>
      </c>
      <c r="AK628">
        <v>787</v>
      </c>
      <c r="AL628">
        <v>303</v>
      </c>
      <c r="AM628">
        <v>146</v>
      </c>
      <c r="AN628">
        <v>4868</v>
      </c>
      <c r="AO628">
        <v>1058</v>
      </c>
      <c r="AP628">
        <v>0</v>
      </c>
      <c r="AQ628">
        <v>0</v>
      </c>
      <c r="AR628">
        <v>153</v>
      </c>
      <c r="AS628">
        <v>99</v>
      </c>
      <c r="AT628">
        <v>22</v>
      </c>
      <c r="AU628">
        <v>11.6</v>
      </c>
      <c r="AV628">
        <v>5.9</v>
      </c>
      <c r="AW628">
        <v>25477</v>
      </c>
      <c r="AX628">
        <v>19.399999999999999</v>
      </c>
      <c r="AY628">
        <v>14.1</v>
      </c>
      <c r="AZ628">
        <v>15.2</v>
      </c>
      <c r="BA628">
        <v>5.9</v>
      </c>
      <c r="BB628">
        <v>11.6</v>
      </c>
      <c r="BC628">
        <v>94.2</v>
      </c>
      <c r="BD628">
        <v>21.2</v>
      </c>
      <c r="BE628">
        <v>0</v>
      </c>
      <c r="BF628">
        <v>0</v>
      </c>
      <c r="BG628">
        <v>12.1</v>
      </c>
      <c r="BH628">
        <v>7.9</v>
      </c>
      <c r="BI628">
        <v>0.4</v>
      </c>
    </row>
    <row r="629" spans="1:61" x14ac:dyDescent="0.2">
      <c r="A629">
        <v>6022</v>
      </c>
      <c r="B629">
        <v>6081600500</v>
      </c>
      <c r="C629">
        <v>0.51402959999999998</v>
      </c>
      <c r="D629">
        <v>0.94140000000000001</v>
      </c>
      <c r="E629">
        <v>0.83220000000000005</v>
      </c>
      <c r="F629">
        <v>1.3050999999999999</v>
      </c>
      <c r="G629">
        <v>2.1019000000000001</v>
      </c>
      <c r="H629">
        <v>5.1806000000000001</v>
      </c>
      <c r="I629">
        <v>8.9</v>
      </c>
      <c r="J629">
        <v>8.1999999999999993</v>
      </c>
      <c r="K629">
        <v>9.6999999999999993</v>
      </c>
      <c r="L629">
        <v>7443</v>
      </c>
      <c r="M629">
        <v>37.697039119999999</v>
      </c>
      <c r="N629">
        <v>-122.4570281</v>
      </c>
      <c r="O629">
        <v>20.140892661817301</v>
      </c>
      <c r="P629">
        <v>2.9592332999999998E-2</v>
      </c>
      <c r="Q629">
        <v>8.6979437700000002</v>
      </c>
      <c r="R629">
        <v>23.020366320000001</v>
      </c>
      <c r="S629" s="1">
        <v>409.82345975731403</v>
      </c>
      <c r="T629">
        <v>0.36375625499999997</v>
      </c>
      <c r="U629">
        <v>121.3091503</v>
      </c>
      <c r="V629">
        <v>552.28</v>
      </c>
      <c r="W629">
        <v>5</v>
      </c>
      <c r="X629">
        <v>9.5</v>
      </c>
      <c r="Y629">
        <v>2.5000000000000001E-2</v>
      </c>
      <c r="Z629">
        <v>0</v>
      </c>
      <c r="AA629">
        <v>1</v>
      </c>
      <c r="AB629">
        <v>32.7134286961806</v>
      </c>
      <c r="AC629">
        <v>7549</v>
      </c>
      <c r="AD629">
        <v>2221</v>
      </c>
      <c r="AE629">
        <v>2040</v>
      </c>
      <c r="AF629">
        <v>284</v>
      </c>
      <c r="AG629">
        <v>189</v>
      </c>
      <c r="AH629">
        <v>35457</v>
      </c>
      <c r="AI629">
        <v>658</v>
      </c>
      <c r="AJ629">
        <v>996</v>
      </c>
      <c r="AK629">
        <v>1168</v>
      </c>
      <c r="AL629">
        <v>438</v>
      </c>
      <c r="AM629">
        <v>32</v>
      </c>
      <c r="AN629">
        <v>6714</v>
      </c>
      <c r="AO629">
        <v>510</v>
      </c>
      <c r="AP629">
        <v>211</v>
      </c>
      <c r="AQ629">
        <v>0</v>
      </c>
      <c r="AR629">
        <v>265</v>
      </c>
      <c r="AS629">
        <v>67</v>
      </c>
      <c r="AT629">
        <v>24</v>
      </c>
      <c r="AU629">
        <v>3.8</v>
      </c>
      <c r="AV629">
        <v>3.8</v>
      </c>
      <c r="AW629">
        <v>35457</v>
      </c>
      <c r="AX629">
        <v>11.7</v>
      </c>
      <c r="AY629">
        <v>13.2</v>
      </c>
      <c r="AZ629">
        <v>15.5</v>
      </c>
      <c r="BA629">
        <v>5.8</v>
      </c>
      <c r="BB629">
        <v>1.6</v>
      </c>
      <c r="BC629">
        <v>88.9</v>
      </c>
      <c r="BD629">
        <v>7</v>
      </c>
      <c r="BE629">
        <v>9.5</v>
      </c>
      <c r="BF629">
        <v>0</v>
      </c>
      <c r="BG629">
        <v>13</v>
      </c>
      <c r="BH629">
        <v>3.3</v>
      </c>
      <c r="BI629">
        <v>0.3</v>
      </c>
    </row>
    <row r="630" spans="1:61" x14ac:dyDescent="0.2">
      <c r="A630">
        <v>6023</v>
      </c>
      <c r="B630">
        <v>6081600600</v>
      </c>
      <c r="C630">
        <v>0.29706339999999998</v>
      </c>
      <c r="D630">
        <v>2.0914000000000001</v>
      </c>
      <c r="E630">
        <v>1.4396</v>
      </c>
      <c r="F630">
        <v>1.7023999999999999</v>
      </c>
      <c r="G630">
        <v>2.7328999999999999</v>
      </c>
      <c r="H630">
        <v>7.9663000000000004</v>
      </c>
      <c r="I630">
        <v>9.6999999999999993</v>
      </c>
      <c r="J630">
        <v>8.8000000000000007</v>
      </c>
      <c r="K630">
        <v>10.7</v>
      </c>
      <c r="L630">
        <v>5352</v>
      </c>
      <c r="M630">
        <v>37.697541520000001</v>
      </c>
      <c r="N630">
        <v>-122.4665822</v>
      </c>
      <c r="O630">
        <v>29.2269564800377</v>
      </c>
      <c r="P630">
        <v>2.9592332999999998E-2</v>
      </c>
      <c r="Q630">
        <v>8.2787641399999998</v>
      </c>
      <c r="R630">
        <v>20.78</v>
      </c>
      <c r="S630" s="1">
        <v>409.82345975731403</v>
      </c>
      <c r="T630">
        <v>1.011106976</v>
      </c>
      <c r="U630">
        <v>120.8150735</v>
      </c>
      <c r="V630">
        <v>1475.68</v>
      </c>
      <c r="W630">
        <v>5</v>
      </c>
      <c r="X630">
        <v>33</v>
      </c>
      <c r="Y630">
        <v>0.05</v>
      </c>
      <c r="Z630">
        <v>0</v>
      </c>
      <c r="AA630">
        <v>0.4</v>
      </c>
      <c r="AB630">
        <v>38.072230151218697</v>
      </c>
      <c r="AC630">
        <v>5704</v>
      </c>
      <c r="AD630">
        <v>1535</v>
      </c>
      <c r="AE630">
        <v>1535</v>
      </c>
      <c r="AF630">
        <v>392</v>
      </c>
      <c r="AG630">
        <v>373</v>
      </c>
      <c r="AH630">
        <v>28542</v>
      </c>
      <c r="AI630">
        <v>901</v>
      </c>
      <c r="AJ630">
        <v>824</v>
      </c>
      <c r="AK630">
        <v>923</v>
      </c>
      <c r="AL630">
        <v>459</v>
      </c>
      <c r="AM630">
        <v>105</v>
      </c>
      <c r="AN630">
        <v>5341</v>
      </c>
      <c r="AO630">
        <v>1060</v>
      </c>
      <c r="AP630">
        <v>140</v>
      </c>
      <c r="AQ630">
        <v>11</v>
      </c>
      <c r="AR630">
        <v>275</v>
      </c>
      <c r="AS630">
        <v>152</v>
      </c>
      <c r="AT630">
        <v>0</v>
      </c>
      <c r="AU630">
        <v>6.9</v>
      </c>
      <c r="AV630">
        <v>10.9</v>
      </c>
      <c r="AW630">
        <v>28542</v>
      </c>
      <c r="AX630">
        <v>21.9</v>
      </c>
      <c r="AY630">
        <v>14.4</v>
      </c>
      <c r="AZ630">
        <v>16.2</v>
      </c>
      <c r="BA630">
        <v>8</v>
      </c>
      <c r="BB630">
        <v>6.8</v>
      </c>
      <c r="BC630">
        <v>93.6</v>
      </c>
      <c r="BD630">
        <v>19.600000000000001</v>
      </c>
      <c r="BE630">
        <v>9.1</v>
      </c>
      <c r="BF630">
        <v>0.7</v>
      </c>
      <c r="BG630">
        <v>17.899999999999999</v>
      </c>
      <c r="BH630">
        <v>9.9</v>
      </c>
      <c r="BI630">
        <v>0</v>
      </c>
    </row>
    <row r="631" spans="1:61" x14ac:dyDescent="0.2">
      <c r="A631">
        <v>6024</v>
      </c>
      <c r="B631">
        <v>6081600700</v>
      </c>
      <c r="C631">
        <v>0.31155959999999999</v>
      </c>
      <c r="D631">
        <v>1.8609</v>
      </c>
      <c r="E631">
        <v>1.9631000000000001</v>
      </c>
      <c r="F631">
        <v>1.5622</v>
      </c>
      <c r="G631">
        <v>2.6692999999999998</v>
      </c>
      <c r="H631">
        <v>8.0554000000000006</v>
      </c>
      <c r="I631">
        <v>9.8000000000000007</v>
      </c>
      <c r="J631">
        <v>8.8000000000000007</v>
      </c>
      <c r="K631">
        <v>10.8</v>
      </c>
      <c r="L631">
        <v>7568</v>
      </c>
      <c r="M631">
        <v>37.705245859999998</v>
      </c>
      <c r="N631">
        <v>-122.4640011</v>
      </c>
      <c r="O631">
        <v>21.742543195246199</v>
      </c>
      <c r="P631">
        <v>2.9592332999999998E-2</v>
      </c>
      <c r="Q631">
        <v>8.2787641399999998</v>
      </c>
      <c r="R631">
        <v>21.545164799999998</v>
      </c>
      <c r="S631" s="1">
        <v>495.024671064269</v>
      </c>
      <c r="T631">
        <v>2.0170487929999998</v>
      </c>
      <c r="U631">
        <v>124.3441907</v>
      </c>
      <c r="V631">
        <v>1243.49</v>
      </c>
      <c r="W631">
        <v>0.1</v>
      </c>
      <c r="X631">
        <v>11</v>
      </c>
      <c r="Y631">
        <v>0</v>
      </c>
      <c r="Z631">
        <v>0</v>
      </c>
      <c r="AA631">
        <v>0</v>
      </c>
      <c r="AB631">
        <v>31.718833512673999</v>
      </c>
      <c r="AC631">
        <v>7283</v>
      </c>
      <c r="AD631">
        <v>2189</v>
      </c>
      <c r="AE631">
        <v>2145</v>
      </c>
      <c r="AF631">
        <v>594</v>
      </c>
      <c r="AG631">
        <v>264</v>
      </c>
      <c r="AH631">
        <v>24816</v>
      </c>
      <c r="AI631">
        <v>1103</v>
      </c>
      <c r="AJ631">
        <v>1127</v>
      </c>
      <c r="AK631">
        <v>1456</v>
      </c>
      <c r="AL631">
        <v>802</v>
      </c>
      <c r="AM631">
        <v>139</v>
      </c>
      <c r="AN631">
        <v>6482</v>
      </c>
      <c r="AO631">
        <v>1056</v>
      </c>
      <c r="AP631">
        <v>193</v>
      </c>
      <c r="AQ631">
        <v>0</v>
      </c>
      <c r="AR631">
        <v>204</v>
      </c>
      <c r="AS631">
        <v>224</v>
      </c>
      <c r="AT631">
        <v>80</v>
      </c>
      <c r="AU631">
        <v>8.1999999999999993</v>
      </c>
      <c r="AV631">
        <v>6.5</v>
      </c>
      <c r="AW631">
        <v>24816</v>
      </c>
      <c r="AX631">
        <v>22.1</v>
      </c>
      <c r="AY631">
        <v>15.5</v>
      </c>
      <c r="AZ631">
        <v>20</v>
      </c>
      <c r="BA631">
        <v>11</v>
      </c>
      <c r="BB631">
        <v>6.5</v>
      </c>
      <c r="BC631">
        <v>89</v>
      </c>
      <c r="BD631">
        <v>15.8</v>
      </c>
      <c r="BE631">
        <v>8.8000000000000007</v>
      </c>
      <c r="BF631">
        <v>0</v>
      </c>
      <c r="BG631">
        <v>9.5</v>
      </c>
      <c r="BH631">
        <v>10.4</v>
      </c>
      <c r="BI631">
        <v>1.1000000000000001</v>
      </c>
    </row>
    <row r="632" spans="1:61" x14ac:dyDescent="0.2">
      <c r="A632">
        <v>6025</v>
      </c>
      <c r="B632">
        <v>6081600800</v>
      </c>
      <c r="C632">
        <v>0.22179750000000001</v>
      </c>
      <c r="D632">
        <v>2.2664</v>
      </c>
      <c r="E632">
        <v>1.363</v>
      </c>
      <c r="F632">
        <v>1.2988999999999999</v>
      </c>
      <c r="G632">
        <v>3.7707000000000002</v>
      </c>
      <c r="H632">
        <v>8.6989999999999998</v>
      </c>
      <c r="I632">
        <v>8.8000000000000007</v>
      </c>
      <c r="J632">
        <v>8.1999999999999993</v>
      </c>
      <c r="K632">
        <v>9.6</v>
      </c>
      <c r="L632">
        <v>6768</v>
      </c>
      <c r="M632">
        <v>37.700100210000002</v>
      </c>
      <c r="N632">
        <v>-122.48028720000001</v>
      </c>
      <c r="O632">
        <v>29.094774495018001</v>
      </c>
      <c r="P632">
        <v>2.9592332999999998E-2</v>
      </c>
      <c r="Q632">
        <v>7.8595845100000004</v>
      </c>
      <c r="R632">
        <v>20.78</v>
      </c>
      <c r="S632" s="1">
        <v>409.82345975731403</v>
      </c>
      <c r="T632">
        <v>1.2058982549999999</v>
      </c>
      <c r="U632">
        <v>123.56175949999999</v>
      </c>
      <c r="V632">
        <v>1148.6300000000001</v>
      </c>
      <c r="W632">
        <v>1.5</v>
      </c>
      <c r="X632">
        <v>35</v>
      </c>
      <c r="Y632">
        <v>0</v>
      </c>
      <c r="Z632">
        <v>2</v>
      </c>
      <c r="AA632">
        <v>0</v>
      </c>
      <c r="AB632">
        <v>35.168010825710901</v>
      </c>
      <c r="AC632">
        <v>7375</v>
      </c>
      <c r="AD632">
        <v>2904</v>
      </c>
      <c r="AE632">
        <v>2720</v>
      </c>
      <c r="AF632">
        <v>1513</v>
      </c>
      <c r="AG632">
        <v>458</v>
      </c>
      <c r="AH632">
        <v>26174</v>
      </c>
      <c r="AI632">
        <v>458</v>
      </c>
      <c r="AJ632">
        <v>829</v>
      </c>
      <c r="AK632">
        <v>1201</v>
      </c>
      <c r="AL632">
        <v>595</v>
      </c>
      <c r="AM632">
        <v>231</v>
      </c>
      <c r="AN632">
        <v>6275</v>
      </c>
      <c r="AO632">
        <v>566</v>
      </c>
      <c r="AP632">
        <v>2088</v>
      </c>
      <c r="AQ632">
        <v>13</v>
      </c>
      <c r="AR632">
        <v>792</v>
      </c>
      <c r="AS632">
        <v>730</v>
      </c>
      <c r="AT632">
        <v>8</v>
      </c>
      <c r="AU632">
        <v>20.5</v>
      </c>
      <c r="AV632">
        <v>9.6999999999999993</v>
      </c>
      <c r="AW632">
        <v>26174</v>
      </c>
      <c r="AX632">
        <v>9.8000000000000007</v>
      </c>
      <c r="AY632">
        <v>11.2</v>
      </c>
      <c r="AZ632">
        <v>16.3</v>
      </c>
      <c r="BA632">
        <v>8.1</v>
      </c>
      <c r="BB632">
        <v>8.5</v>
      </c>
      <c r="BC632">
        <v>85.1</v>
      </c>
      <c r="BD632">
        <v>8</v>
      </c>
      <c r="BE632">
        <v>71.900000000000006</v>
      </c>
      <c r="BF632">
        <v>0.4</v>
      </c>
      <c r="BG632">
        <v>29.1</v>
      </c>
      <c r="BH632">
        <v>26.8</v>
      </c>
      <c r="BI632">
        <v>0.1</v>
      </c>
    </row>
    <row r="633" spans="1:61" x14ac:dyDescent="0.2">
      <c r="A633">
        <v>6026</v>
      </c>
      <c r="B633">
        <v>6081600900</v>
      </c>
      <c r="C633">
        <v>0.78745540000000003</v>
      </c>
      <c r="D633">
        <v>0.99460000000000004</v>
      </c>
      <c r="E633">
        <v>1.7103999999999999</v>
      </c>
      <c r="F633">
        <v>1.1504000000000001</v>
      </c>
      <c r="G633">
        <v>1.3933</v>
      </c>
      <c r="H633">
        <v>5.2487000000000004</v>
      </c>
      <c r="I633">
        <v>9.6999999999999993</v>
      </c>
      <c r="J633">
        <v>8.6</v>
      </c>
      <c r="K633">
        <v>10.8</v>
      </c>
      <c r="L633">
        <v>3926</v>
      </c>
      <c r="M633">
        <v>37.704323340000002</v>
      </c>
      <c r="N633">
        <v>-122.4828504</v>
      </c>
      <c r="O633">
        <v>22.6165883629969</v>
      </c>
      <c r="P633">
        <v>2.9592332999999998E-2</v>
      </c>
      <c r="Q633">
        <v>7.8595845100000004</v>
      </c>
      <c r="R633">
        <v>20.78</v>
      </c>
      <c r="S633" s="1">
        <v>591.37341739674298</v>
      </c>
      <c r="T633">
        <v>0.580373472</v>
      </c>
      <c r="U633">
        <v>126.8726487</v>
      </c>
      <c r="V633">
        <v>834.48</v>
      </c>
      <c r="W633">
        <v>7.5</v>
      </c>
      <c r="X633">
        <v>21.75</v>
      </c>
      <c r="Y633">
        <v>0</v>
      </c>
      <c r="Z633">
        <v>2</v>
      </c>
      <c r="AA633">
        <v>0</v>
      </c>
      <c r="AB633">
        <v>36.499310441936899</v>
      </c>
      <c r="AC633">
        <v>3993</v>
      </c>
      <c r="AD633">
        <v>1482</v>
      </c>
      <c r="AE633">
        <v>1387</v>
      </c>
      <c r="AF633">
        <v>194</v>
      </c>
      <c r="AG633">
        <v>114</v>
      </c>
      <c r="AH633">
        <v>40197</v>
      </c>
      <c r="AI633">
        <v>309</v>
      </c>
      <c r="AJ633">
        <v>826</v>
      </c>
      <c r="AK633">
        <v>644</v>
      </c>
      <c r="AL633">
        <v>382</v>
      </c>
      <c r="AM633">
        <v>66</v>
      </c>
      <c r="AN633">
        <v>2581</v>
      </c>
      <c r="AO633">
        <v>379</v>
      </c>
      <c r="AP633">
        <v>75</v>
      </c>
      <c r="AQ633">
        <v>0</v>
      </c>
      <c r="AR633">
        <v>74</v>
      </c>
      <c r="AS633">
        <v>73</v>
      </c>
      <c r="AT633">
        <v>0</v>
      </c>
      <c r="AU633">
        <v>4.9000000000000004</v>
      </c>
      <c r="AV633">
        <v>5.3</v>
      </c>
      <c r="AW633">
        <v>40197</v>
      </c>
      <c r="AX633">
        <v>9.9</v>
      </c>
      <c r="AY633">
        <v>20.7</v>
      </c>
      <c r="AZ633">
        <v>16.100000000000001</v>
      </c>
      <c r="BA633">
        <v>9.6</v>
      </c>
      <c r="BB633">
        <v>4.8</v>
      </c>
      <c r="BC633">
        <v>64.599999999999994</v>
      </c>
      <c r="BD633">
        <v>10.1</v>
      </c>
      <c r="BE633">
        <v>5.0999999999999996</v>
      </c>
      <c r="BF633">
        <v>0</v>
      </c>
      <c r="BG633">
        <v>5.3</v>
      </c>
      <c r="BH633">
        <v>5.3</v>
      </c>
      <c r="BI633">
        <v>0</v>
      </c>
    </row>
    <row r="634" spans="1:61" x14ac:dyDescent="0.2">
      <c r="A634">
        <v>6027</v>
      </c>
      <c r="B634">
        <v>6081601000</v>
      </c>
      <c r="C634">
        <v>1.0347001</v>
      </c>
      <c r="D634">
        <v>1.3261000000000001</v>
      </c>
      <c r="E634">
        <v>1.3143</v>
      </c>
      <c r="F634">
        <v>1.2886</v>
      </c>
      <c r="G634">
        <v>1.5899000000000001</v>
      </c>
      <c r="H634">
        <v>5.5187999999999997</v>
      </c>
      <c r="I634">
        <v>8.1</v>
      </c>
      <c r="J634">
        <v>7.5</v>
      </c>
      <c r="K634">
        <v>8.8000000000000007</v>
      </c>
      <c r="L634">
        <v>6913</v>
      </c>
      <c r="M634">
        <v>37.678886429999999</v>
      </c>
      <c r="N634">
        <v>-122.4928525</v>
      </c>
      <c r="O634">
        <v>17.728483537824001</v>
      </c>
      <c r="P634">
        <v>2.9592332999999998E-2</v>
      </c>
      <c r="Q634">
        <v>8.2787641399999998</v>
      </c>
      <c r="R634">
        <v>20.633999070000002</v>
      </c>
      <c r="S634" s="1">
        <v>485.26231959026501</v>
      </c>
      <c r="T634">
        <v>0</v>
      </c>
      <c r="U634">
        <v>110.9517227</v>
      </c>
      <c r="V634">
        <v>472.35</v>
      </c>
      <c r="W634">
        <v>0</v>
      </c>
      <c r="X634">
        <v>22</v>
      </c>
      <c r="Y634">
        <v>0</v>
      </c>
      <c r="Z634">
        <v>0</v>
      </c>
      <c r="AA634">
        <v>4</v>
      </c>
      <c r="AB634">
        <v>28.272416497879799</v>
      </c>
      <c r="AC634">
        <v>6493</v>
      </c>
      <c r="AD634">
        <v>2049</v>
      </c>
      <c r="AE634">
        <v>1984</v>
      </c>
      <c r="AF634">
        <v>335</v>
      </c>
      <c r="AG634">
        <v>290</v>
      </c>
      <c r="AH634">
        <v>34996</v>
      </c>
      <c r="AI634">
        <v>437</v>
      </c>
      <c r="AJ634">
        <v>959</v>
      </c>
      <c r="AK634">
        <v>1189</v>
      </c>
      <c r="AL634">
        <v>518</v>
      </c>
      <c r="AM634">
        <v>71</v>
      </c>
      <c r="AN634">
        <v>5420</v>
      </c>
      <c r="AO634">
        <v>508</v>
      </c>
      <c r="AP634">
        <v>10</v>
      </c>
      <c r="AQ634">
        <v>0</v>
      </c>
      <c r="AR634">
        <v>128</v>
      </c>
      <c r="AS634">
        <v>46</v>
      </c>
      <c r="AT634">
        <v>44</v>
      </c>
      <c r="AU634">
        <v>5.2</v>
      </c>
      <c r="AV634">
        <v>7.7</v>
      </c>
      <c r="AW634">
        <v>34996</v>
      </c>
      <c r="AX634">
        <v>9.5</v>
      </c>
      <c r="AY634">
        <v>14.8</v>
      </c>
      <c r="AZ634">
        <v>18.3</v>
      </c>
      <c r="BA634">
        <v>8</v>
      </c>
      <c r="BB634">
        <v>3.6</v>
      </c>
      <c r="BC634">
        <v>83.5</v>
      </c>
      <c r="BD634">
        <v>8.1999999999999993</v>
      </c>
      <c r="BE634">
        <v>0.5</v>
      </c>
      <c r="BF634">
        <v>0</v>
      </c>
      <c r="BG634">
        <v>6.5</v>
      </c>
      <c r="BH634">
        <v>2.2999999999999998</v>
      </c>
      <c r="BI634">
        <v>0.7</v>
      </c>
    </row>
    <row r="635" spans="1:61" x14ac:dyDescent="0.2">
      <c r="A635">
        <v>6028</v>
      </c>
      <c r="B635">
        <v>6081601100</v>
      </c>
      <c r="C635">
        <v>0.37774059999999998</v>
      </c>
      <c r="D635">
        <v>1.2407999999999999</v>
      </c>
      <c r="E635">
        <v>1.7025999999999999</v>
      </c>
      <c r="F635">
        <v>1.3308</v>
      </c>
      <c r="G635">
        <v>1.8562000000000001</v>
      </c>
      <c r="H635">
        <v>6.1304999999999996</v>
      </c>
      <c r="I635">
        <v>9.1999999999999993</v>
      </c>
      <c r="J635">
        <v>8.3000000000000007</v>
      </c>
      <c r="K635">
        <v>10.199999999999999</v>
      </c>
      <c r="L635">
        <v>5716</v>
      </c>
      <c r="M635">
        <v>37.692256729999997</v>
      </c>
      <c r="N635">
        <v>-122.4894642</v>
      </c>
      <c r="O635">
        <v>18.526537826018799</v>
      </c>
      <c r="P635">
        <v>2.9592332999999998E-2</v>
      </c>
      <c r="Q635">
        <v>8.2787641399999998</v>
      </c>
      <c r="R635">
        <v>20.78</v>
      </c>
      <c r="S635" s="1">
        <v>409.82345975731403</v>
      </c>
      <c r="T635">
        <v>0</v>
      </c>
      <c r="U635">
        <v>117.30258739999999</v>
      </c>
      <c r="V635">
        <v>351.73</v>
      </c>
      <c r="W635">
        <v>0.6</v>
      </c>
      <c r="X635">
        <v>33</v>
      </c>
      <c r="Y635">
        <v>0.01</v>
      </c>
      <c r="Z635">
        <v>2</v>
      </c>
      <c r="AA635">
        <v>0</v>
      </c>
      <c r="AB635">
        <v>25.690751995326298</v>
      </c>
      <c r="AC635">
        <v>6221</v>
      </c>
      <c r="AD635">
        <v>1952</v>
      </c>
      <c r="AE635">
        <v>1902</v>
      </c>
      <c r="AF635">
        <v>311</v>
      </c>
      <c r="AG635">
        <v>191</v>
      </c>
      <c r="AH635">
        <v>34298</v>
      </c>
      <c r="AI635">
        <v>656</v>
      </c>
      <c r="AJ635">
        <v>1209</v>
      </c>
      <c r="AK635">
        <v>1145</v>
      </c>
      <c r="AL635">
        <v>652</v>
      </c>
      <c r="AM635">
        <v>46</v>
      </c>
      <c r="AN635">
        <v>4951</v>
      </c>
      <c r="AO635">
        <v>662</v>
      </c>
      <c r="AP635">
        <v>68</v>
      </c>
      <c r="AQ635">
        <v>0</v>
      </c>
      <c r="AR635">
        <v>204</v>
      </c>
      <c r="AS635">
        <v>83</v>
      </c>
      <c r="AT635">
        <v>10</v>
      </c>
      <c r="AU635">
        <v>5</v>
      </c>
      <c r="AV635">
        <v>5.6</v>
      </c>
      <c r="AW635">
        <v>34298</v>
      </c>
      <c r="AX635">
        <v>14.2</v>
      </c>
      <c r="AY635">
        <v>19.399999999999999</v>
      </c>
      <c r="AZ635">
        <v>18.399999999999999</v>
      </c>
      <c r="BA635">
        <v>10.5</v>
      </c>
      <c r="BB635">
        <v>2.4</v>
      </c>
      <c r="BC635">
        <v>79.599999999999994</v>
      </c>
      <c r="BD635">
        <v>11</v>
      </c>
      <c r="BE635">
        <v>3.5</v>
      </c>
      <c r="BF635">
        <v>0</v>
      </c>
      <c r="BG635">
        <v>10.7</v>
      </c>
      <c r="BH635">
        <v>4.4000000000000004</v>
      </c>
      <c r="BI635">
        <v>0.2</v>
      </c>
    </row>
    <row r="636" spans="1:61" x14ac:dyDescent="0.2">
      <c r="A636">
        <v>6029</v>
      </c>
      <c r="B636">
        <v>6081601200</v>
      </c>
      <c r="C636">
        <v>0.76734369999999996</v>
      </c>
      <c r="D636">
        <v>1.5555000000000001</v>
      </c>
      <c r="E636">
        <v>0.99219999999999997</v>
      </c>
      <c r="F636">
        <v>1.3609</v>
      </c>
      <c r="G636">
        <v>2.7038000000000002</v>
      </c>
      <c r="H636">
        <v>6.6124999999999998</v>
      </c>
      <c r="I636">
        <v>8.9</v>
      </c>
      <c r="J636">
        <v>8.1</v>
      </c>
      <c r="K636">
        <v>9.6</v>
      </c>
      <c r="L636">
        <v>1834</v>
      </c>
      <c r="M636">
        <v>37.695912640000003</v>
      </c>
      <c r="N636">
        <v>-122.4745944</v>
      </c>
      <c r="O636">
        <v>26.880112267132098</v>
      </c>
      <c r="P636">
        <v>2.9592332999999998E-2</v>
      </c>
      <c r="Q636">
        <v>8.2787641399999998</v>
      </c>
      <c r="R636">
        <v>20.78</v>
      </c>
      <c r="S636" s="1">
        <v>409.82345975731403</v>
      </c>
      <c r="T636">
        <v>0.62599701200000002</v>
      </c>
      <c r="U636">
        <v>119.908393</v>
      </c>
      <c r="V636">
        <v>1646.2</v>
      </c>
      <c r="W636">
        <v>1.25</v>
      </c>
      <c r="X636">
        <v>44.75</v>
      </c>
      <c r="Y636">
        <v>0.2</v>
      </c>
      <c r="Z636">
        <v>0</v>
      </c>
      <c r="AA636">
        <v>0</v>
      </c>
      <c r="AB636">
        <v>38.227744658253101</v>
      </c>
      <c r="AC636">
        <v>6819</v>
      </c>
      <c r="AD636">
        <v>2194</v>
      </c>
      <c r="AE636">
        <v>2140</v>
      </c>
      <c r="AF636">
        <v>323</v>
      </c>
      <c r="AG636">
        <v>379</v>
      </c>
      <c r="AH636">
        <v>32640</v>
      </c>
      <c r="AI636">
        <v>705</v>
      </c>
      <c r="AJ636">
        <v>910</v>
      </c>
      <c r="AK636">
        <v>1021</v>
      </c>
      <c r="AL636">
        <v>438</v>
      </c>
      <c r="AM636">
        <v>79</v>
      </c>
      <c r="AN636">
        <v>5715</v>
      </c>
      <c r="AO636">
        <v>674</v>
      </c>
      <c r="AP636">
        <v>210</v>
      </c>
      <c r="AQ636">
        <v>0</v>
      </c>
      <c r="AR636">
        <v>280</v>
      </c>
      <c r="AS636">
        <v>129</v>
      </c>
      <c r="AT636">
        <v>178</v>
      </c>
      <c r="AU636">
        <v>4.8</v>
      </c>
      <c r="AV636">
        <v>8.6999999999999993</v>
      </c>
      <c r="AW636">
        <v>32640</v>
      </c>
      <c r="AX636">
        <v>13.3</v>
      </c>
      <c r="AY636">
        <v>13.3</v>
      </c>
      <c r="AZ636">
        <v>15</v>
      </c>
      <c r="BA636">
        <v>6.5</v>
      </c>
      <c r="BB636">
        <v>3.7</v>
      </c>
      <c r="BC636">
        <v>83.8</v>
      </c>
      <c r="BD636">
        <v>10.3</v>
      </c>
      <c r="BE636">
        <v>9.6</v>
      </c>
      <c r="BF636">
        <v>0</v>
      </c>
      <c r="BG636">
        <v>13.1</v>
      </c>
      <c r="BH636">
        <v>6</v>
      </c>
      <c r="BI636">
        <v>2.6</v>
      </c>
    </row>
    <row r="637" spans="1:61" x14ac:dyDescent="0.2">
      <c r="A637">
        <v>6030</v>
      </c>
      <c r="B637">
        <v>6081601300</v>
      </c>
      <c r="C637">
        <v>0.43026740000000002</v>
      </c>
      <c r="D637">
        <v>2.5249000000000001</v>
      </c>
      <c r="E637">
        <v>2.1858</v>
      </c>
      <c r="F637">
        <v>1.6514</v>
      </c>
      <c r="G637">
        <v>3.0606</v>
      </c>
      <c r="H637">
        <v>9.4228000000000005</v>
      </c>
      <c r="I637">
        <v>11.6</v>
      </c>
      <c r="J637">
        <v>10.7</v>
      </c>
      <c r="K637">
        <v>12.6</v>
      </c>
      <c r="L637">
        <v>6544</v>
      </c>
      <c r="M637">
        <v>37.688606479999997</v>
      </c>
      <c r="N637">
        <v>-122.46562419999999</v>
      </c>
      <c r="O637">
        <v>36.661513675937201</v>
      </c>
      <c r="P637">
        <v>2.9592332999999998E-2</v>
      </c>
      <c r="Q637">
        <v>8.2787641399999998</v>
      </c>
      <c r="R637">
        <v>21.073268339999998</v>
      </c>
      <c r="S637" s="1">
        <v>409.82345975731403</v>
      </c>
      <c r="T637">
        <v>1.015370031</v>
      </c>
      <c r="U637">
        <v>117.1314354</v>
      </c>
      <c r="V637">
        <v>1448.57</v>
      </c>
      <c r="W637">
        <v>5</v>
      </c>
      <c r="X637">
        <v>26.75</v>
      </c>
      <c r="Y637">
        <v>0.2</v>
      </c>
      <c r="Z637">
        <v>1</v>
      </c>
      <c r="AA637">
        <v>1.5</v>
      </c>
      <c r="AB637">
        <v>42.857010696904098</v>
      </c>
      <c r="AC637">
        <v>8765</v>
      </c>
      <c r="AD637">
        <v>2674</v>
      </c>
      <c r="AE637">
        <v>2552</v>
      </c>
      <c r="AF637">
        <v>1121</v>
      </c>
      <c r="AG637">
        <v>569</v>
      </c>
      <c r="AH637">
        <v>22056</v>
      </c>
      <c r="AI637">
        <v>1133</v>
      </c>
      <c r="AJ637">
        <v>916</v>
      </c>
      <c r="AK637">
        <v>2241</v>
      </c>
      <c r="AL637">
        <v>724</v>
      </c>
      <c r="AM637">
        <v>446</v>
      </c>
      <c r="AN637">
        <v>8008</v>
      </c>
      <c r="AO637">
        <v>1541</v>
      </c>
      <c r="AP637">
        <v>807</v>
      </c>
      <c r="AQ637">
        <v>0</v>
      </c>
      <c r="AR637">
        <v>514</v>
      </c>
      <c r="AS637">
        <v>355</v>
      </c>
      <c r="AT637">
        <v>31</v>
      </c>
      <c r="AU637">
        <v>12.8</v>
      </c>
      <c r="AV637">
        <v>11.7</v>
      </c>
      <c r="AW637">
        <v>22056</v>
      </c>
      <c r="AX637">
        <v>19.8</v>
      </c>
      <c r="AY637">
        <v>10.5</v>
      </c>
      <c r="AZ637">
        <v>25.6</v>
      </c>
      <c r="BA637">
        <v>8.3000000000000007</v>
      </c>
      <c r="BB637">
        <v>17.5</v>
      </c>
      <c r="BC637">
        <v>91.4</v>
      </c>
      <c r="BD637">
        <v>18.7</v>
      </c>
      <c r="BE637">
        <v>30.2</v>
      </c>
      <c r="BF637">
        <v>0</v>
      </c>
      <c r="BG637">
        <v>20.100000000000001</v>
      </c>
      <c r="BH637">
        <v>13.9</v>
      </c>
      <c r="BI637">
        <v>0.4</v>
      </c>
    </row>
    <row r="638" spans="1:61" x14ac:dyDescent="0.2">
      <c r="A638">
        <v>6031</v>
      </c>
      <c r="B638">
        <v>6081601400</v>
      </c>
      <c r="C638">
        <v>0.56489230000000001</v>
      </c>
      <c r="D638">
        <v>1.875</v>
      </c>
      <c r="E638">
        <v>1.4681</v>
      </c>
      <c r="F638">
        <v>1.4829000000000001</v>
      </c>
      <c r="G638">
        <v>2.8835000000000002</v>
      </c>
      <c r="H638">
        <v>7.7095000000000002</v>
      </c>
      <c r="I638">
        <v>9.6999999999999993</v>
      </c>
      <c r="J638">
        <v>8.6</v>
      </c>
      <c r="K638">
        <v>11</v>
      </c>
      <c r="L638">
        <v>6658</v>
      </c>
      <c r="M638">
        <v>37.681070439999999</v>
      </c>
      <c r="N638">
        <v>-122.4788188</v>
      </c>
      <c r="O638">
        <v>25.518427733471199</v>
      </c>
      <c r="P638">
        <v>2.9592332999999998E-2</v>
      </c>
      <c r="Q638">
        <v>8.6979437700000002</v>
      </c>
      <c r="R638">
        <v>20.651468049999998</v>
      </c>
      <c r="S638" s="1">
        <v>409.82345975731403</v>
      </c>
      <c r="T638">
        <v>0.58749867300000003</v>
      </c>
      <c r="U638">
        <v>109.5761224</v>
      </c>
      <c r="V638">
        <v>1513.01</v>
      </c>
      <c r="W638">
        <v>0.4</v>
      </c>
      <c r="X638">
        <v>19.5</v>
      </c>
      <c r="Y638">
        <v>0.22</v>
      </c>
      <c r="Z638">
        <v>0</v>
      </c>
      <c r="AA638">
        <v>1</v>
      </c>
      <c r="AB638">
        <v>38.858188178007303</v>
      </c>
      <c r="AC638">
        <v>7462</v>
      </c>
      <c r="AD638">
        <v>2158</v>
      </c>
      <c r="AE638">
        <v>2142</v>
      </c>
      <c r="AF638">
        <v>1148</v>
      </c>
      <c r="AG638">
        <v>268</v>
      </c>
      <c r="AH638">
        <v>29238</v>
      </c>
      <c r="AI638">
        <v>829</v>
      </c>
      <c r="AJ638">
        <v>1469</v>
      </c>
      <c r="AK638">
        <v>1203</v>
      </c>
      <c r="AL638">
        <v>717</v>
      </c>
      <c r="AM638">
        <v>14</v>
      </c>
      <c r="AN638">
        <v>6535</v>
      </c>
      <c r="AO638">
        <v>929</v>
      </c>
      <c r="AP638">
        <v>518</v>
      </c>
      <c r="AQ638">
        <v>0</v>
      </c>
      <c r="AR638">
        <v>163</v>
      </c>
      <c r="AS638">
        <v>224</v>
      </c>
      <c r="AT638">
        <v>93</v>
      </c>
      <c r="AU638">
        <v>15.5</v>
      </c>
      <c r="AV638">
        <v>6.3</v>
      </c>
      <c r="AW638">
        <v>29238</v>
      </c>
      <c r="AX638">
        <v>14.7</v>
      </c>
      <c r="AY638">
        <v>19.7</v>
      </c>
      <c r="AZ638">
        <v>16.100000000000001</v>
      </c>
      <c r="BA638">
        <v>9.6999999999999993</v>
      </c>
      <c r="BB638">
        <v>0.7</v>
      </c>
      <c r="BC638">
        <v>87.6</v>
      </c>
      <c r="BD638">
        <v>12.9</v>
      </c>
      <c r="BE638">
        <v>24</v>
      </c>
      <c r="BF638">
        <v>0</v>
      </c>
      <c r="BG638">
        <v>7.6</v>
      </c>
      <c r="BH638">
        <v>10.5</v>
      </c>
      <c r="BI638">
        <v>1.2</v>
      </c>
    </row>
    <row r="639" spans="1:61" x14ac:dyDescent="0.2">
      <c r="A639">
        <v>6032</v>
      </c>
      <c r="B639">
        <v>6081601501</v>
      </c>
      <c r="C639">
        <v>0.27684170000000002</v>
      </c>
      <c r="D639">
        <v>1.6222000000000001</v>
      </c>
      <c r="E639">
        <v>1.4669000000000001</v>
      </c>
      <c r="F639">
        <v>1.4712000000000001</v>
      </c>
      <c r="G639">
        <v>2.1665000000000001</v>
      </c>
      <c r="H639">
        <v>6.7268999999999997</v>
      </c>
      <c r="I639">
        <v>8.8000000000000007</v>
      </c>
      <c r="J639">
        <v>7.8</v>
      </c>
      <c r="K639">
        <v>9.9</v>
      </c>
      <c r="L639">
        <v>5063</v>
      </c>
      <c r="M639">
        <v>37.675011400000002</v>
      </c>
      <c r="N639">
        <v>-122.4856182</v>
      </c>
      <c r="O639">
        <v>20.727837239200799</v>
      </c>
      <c r="P639">
        <v>2.9592332999999998E-2</v>
      </c>
      <c r="Q639">
        <v>8.6979437700000002</v>
      </c>
      <c r="R639">
        <v>20.536520809999999</v>
      </c>
      <c r="S639" s="1">
        <v>479.96507552903603</v>
      </c>
      <c r="T639">
        <v>0</v>
      </c>
      <c r="U639">
        <v>106.40324940000001</v>
      </c>
      <c r="V639">
        <v>631.85</v>
      </c>
      <c r="W639">
        <v>0</v>
      </c>
      <c r="X639">
        <v>15.6</v>
      </c>
      <c r="Y639">
        <v>0.01</v>
      </c>
      <c r="Z639">
        <v>0</v>
      </c>
      <c r="AA639">
        <v>0.6</v>
      </c>
      <c r="AB639">
        <v>27.402827238664798</v>
      </c>
      <c r="AC639">
        <v>5414</v>
      </c>
      <c r="AD639">
        <v>1366</v>
      </c>
      <c r="AE639">
        <v>1354</v>
      </c>
      <c r="AF639">
        <v>301</v>
      </c>
      <c r="AG639">
        <v>231</v>
      </c>
      <c r="AH639">
        <v>28576</v>
      </c>
      <c r="AI639">
        <v>602</v>
      </c>
      <c r="AJ639">
        <v>1044</v>
      </c>
      <c r="AK639">
        <v>898</v>
      </c>
      <c r="AL639">
        <v>471</v>
      </c>
      <c r="AM639">
        <v>40</v>
      </c>
      <c r="AN639">
        <v>4792</v>
      </c>
      <c r="AO639">
        <v>616</v>
      </c>
      <c r="AP639">
        <v>18</v>
      </c>
      <c r="AQ639">
        <v>0</v>
      </c>
      <c r="AR639">
        <v>213</v>
      </c>
      <c r="AS639">
        <v>69</v>
      </c>
      <c r="AT639">
        <v>32</v>
      </c>
      <c r="AU639">
        <v>5.6</v>
      </c>
      <c r="AV639">
        <v>7.6</v>
      </c>
      <c r="AW639">
        <v>28576</v>
      </c>
      <c r="AX639">
        <v>15</v>
      </c>
      <c r="AY639">
        <v>19.3</v>
      </c>
      <c r="AZ639">
        <v>16.600000000000001</v>
      </c>
      <c r="BA639">
        <v>8.6999999999999993</v>
      </c>
      <c r="BB639">
        <v>3</v>
      </c>
      <c r="BC639">
        <v>88.5</v>
      </c>
      <c r="BD639">
        <v>12</v>
      </c>
      <c r="BE639">
        <v>1.3</v>
      </c>
      <c r="BF639">
        <v>0</v>
      </c>
      <c r="BG639">
        <v>15.7</v>
      </c>
      <c r="BH639">
        <v>5.0999999999999996</v>
      </c>
      <c r="BI639">
        <v>0.6</v>
      </c>
    </row>
    <row r="640" spans="1:61" x14ac:dyDescent="0.2">
      <c r="A640">
        <v>7890</v>
      </c>
      <c r="B640">
        <v>6081601502</v>
      </c>
      <c r="C640">
        <v>0.3152855</v>
      </c>
      <c r="D640">
        <v>2.1747000000000001</v>
      </c>
      <c r="E640">
        <v>1.3905000000000001</v>
      </c>
      <c r="F640">
        <v>1.4847999999999999</v>
      </c>
      <c r="G640">
        <v>3.6741000000000001</v>
      </c>
      <c r="H640">
        <v>8.7241</v>
      </c>
      <c r="I640">
        <v>10</v>
      </c>
      <c r="J640">
        <v>9.1999999999999993</v>
      </c>
      <c r="K640">
        <v>11</v>
      </c>
      <c r="L640">
        <v>5125</v>
      </c>
      <c r="M640">
        <v>37.66922057</v>
      </c>
      <c r="N640">
        <v>-122.4782558</v>
      </c>
      <c r="O640">
        <v>24.003521179152202</v>
      </c>
      <c r="P640">
        <v>2.9592332999999998E-2</v>
      </c>
      <c r="Q640">
        <v>8.6979437700000002</v>
      </c>
      <c r="R640">
        <v>20.52</v>
      </c>
      <c r="S640" s="1">
        <v>803.162142495529</v>
      </c>
      <c r="T640">
        <v>0</v>
      </c>
      <c r="U640">
        <v>104.2717669</v>
      </c>
      <c r="V640">
        <v>718.26</v>
      </c>
      <c r="W640">
        <v>0</v>
      </c>
      <c r="X640">
        <v>2.6</v>
      </c>
      <c r="Y640">
        <v>9.5000000000000001E-2</v>
      </c>
      <c r="Z640">
        <v>0</v>
      </c>
      <c r="AA640">
        <v>1.4</v>
      </c>
      <c r="AB640">
        <v>31.230341634775101</v>
      </c>
      <c r="AC640">
        <v>5539</v>
      </c>
      <c r="AD640">
        <v>1846</v>
      </c>
      <c r="AE640">
        <v>1758</v>
      </c>
      <c r="AF640">
        <v>739</v>
      </c>
      <c r="AG640">
        <v>282</v>
      </c>
      <c r="AH640">
        <v>24652</v>
      </c>
      <c r="AI640">
        <v>539</v>
      </c>
      <c r="AJ640">
        <v>859</v>
      </c>
      <c r="AK640">
        <v>977</v>
      </c>
      <c r="AL640">
        <v>316</v>
      </c>
      <c r="AM640">
        <v>121</v>
      </c>
      <c r="AN640">
        <v>4901</v>
      </c>
      <c r="AO640">
        <v>641</v>
      </c>
      <c r="AP640">
        <v>1479</v>
      </c>
      <c r="AQ640">
        <v>0</v>
      </c>
      <c r="AR640">
        <v>545</v>
      </c>
      <c r="AS640">
        <v>195</v>
      </c>
      <c r="AT640">
        <v>334</v>
      </c>
      <c r="AU640">
        <v>14.2</v>
      </c>
      <c r="AV640">
        <v>8.6999999999999993</v>
      </c>
      <c r="AW640">
        <v>24652</v>
      </c>
      <c r="AX640">
        <v>14.2</v>
      </c>
      <c r="AY640">
        <v>15.5</v>
      </c>
      <c r="AZ640">
        <v>17.600000000000001</v>
      </c>
      <c r="BA640">
        <v>6.1</v>
      </c>
      <c r="BB640">
        <v>6.9</v>
      </c>
      <c r="BC640">
        <v>88.5</v>
      </c>
      <c r="BD640">
        <v>12.5</v>
      </c>
      <c r="BE640">
        <v>80.099999999999994</v>
      </c>
      <c r="BF640">
        <v>0</v>
      </c>
      <c r="BG640">
        <v>31</v>
      </c>
      <c r="BH640">
        <v>11.1</v>
      </c>
      <c r="BI640">
        <v>6</v>
      </c>
    </row>
    <row r="641" spans="1:61" x14ac:dyDescent="0.2">
      <c r="A641">
        <v>6033</v>
      </c>
      <c r="B641">
        <v>6081601601</v>
      </c>
      <c r="C641">
        <v>2.5152545000000002</v>
      </c>
      <c r="D641">
        <v>1.6705000000000001</v>
      </c>
      <c r="E641">
        <v>1.8778999999999999</v>
      </c>
      <c r="F641">
        <v>1.1976</v>
      </c>
      <c r="G641">
        <v>2.4531999999999998</v>
      </c>
      <c r="H641">
        <v>7.1992000000000003</v>
      </c>
      <c r="I641">
        <v>13.2</v>
      </c>
      <c r="J641">
        <v>12</v>
      </c>
      <c r="K641">
        <v>14.4</v>
      </c>
      <c r="L641">
        <v>1230</v>
      </c>
      <c r="M641">
        <v>37.687981229999998</v>
      </c>
      <c r="N641">
        <v>-122.4504814</v>
      </c>
      <c r="O641">
        <v>28.240425960146801</v>
      </c>
      <c r="P641">
        <v>2.9592332999999998E-2</v>
      </c>
      <c r="Q641">
        <v>8.6979437700000002</v>
      </c>
      <c r="R641">
        <v>20.4362484</v>
      </c>
      <c r="S641" s="1">
        <v>562.14338474705301</v>
      </c>
      <c r="T641">
        <v>0.59187185399999998</v>
      </c>
      <c r="U641">
        <v>117.1762729</v>
      </c>
      <c r="V641">
        <v>980.11</v>
      </c>
      <c r="W641">
        <v>1.25</v>
      </c>
      <c r="X641">
        <v>17</v>
      </c>
      <c r="Y641">
        <v>0.32500000000000001</v>
      </c>
      <c r="Z641">
        <v>1</v>
      </c>
      <c r="AA641">
        <v>8</v>
      </c>
      <c r="AB641">
        <v>44.617922740144103</v>
      </c>
      <c r="AC641">
        <v>2744</v>
      </c>
      <c r="AD641">
        <v>916</v>
      </c>
      <c r="AE641">
        <v>874</v>
      </c>
      <c r="AF641">
        <v>287</v>
      </c>
      <c r="AG641">
        <v>95</v>
      </c>
      <c r="AH641">
        <v>31153</v>
      </c>
      <c r="AI641">
        <v>342</v>
      </c>
      <c r="AJ641">
        <v>381</v>
      </c>
      <c r="AK641">
        <v>454</v>
      </c>
      <c r="AL641">
        <v>340</v>
      </c>
      <c r="AM641">
        <v>61</v>
      </c>
      <c r="AN641">
        <v>2205</v>
      </c>
      <c r="AO641">
        <v>178</v>
      </c>
      <c r="AP641">
        <v>47</v>
      </c>
      <c r="AQ641">
        <v>443</v>
      </c>
      <c r="AR641">
        <v>65</v>
      </c>
      <c r="AS641">
        <v>42</v>
      </c>
      <c r="AT641">
        <v>0</v>
      </c>
      <c r="AU641">
        <v>10.5</v>
      </c>
      <c r="AV641">
        <v>5.8</v>
      </c>
      <c r="AW641">
        <v>31153</v>
      </c>
      <c r="AX641">
        <v>18</v>
      </c>
      <c r="AY641">
        <v>13.9</v>
      </c>
      <c r="AZ641">
        <v>16.5</v>
      </c>
      <c r="BA641">
        <v>12.4</v>
      </c>
      <c r="BB641">
        <v>7</v>
      </c>
      <c r="BC641">
        <v>80.400000000000006</v>
      </c>
      <c r="BD641">
        <v>6.9</v>
      </c>
      <c r="BE641">
        <v>5.0999999999999996</v>
      </c>
      <c r="BF641">
        <v>48.4</v>
      </c>
      <c r="BG641">
        <v>7.4</v>
      </c>
      <c r="BH641">
        <v>4.8</v>
      </c>
      <c r="BI641">
        <v>0</v>
      </c>
    </row>
    <row r="642" spans="1:61" x14ac:dyDescent="0.2">
      <c r="A642">
        <v>6034</v>
      </c>
      <c r="B642">
        <v>6081601603</v>
      </c>
      <c r="C642">
        <v>0.45576139999999998</v>
      </c>
      <c r="D642">
        <v>0.84</v>
      </c>
      <c r="E642">
        <v>1.5205</v>
      </c>
      <c r="F642">
        <v>1.2468999999999999</v>
      </c>
      <c r="G642">
        <v>2.2324000000000002</v>
      </c>
      <c r="H642">
        <v>5.8398000000000003</v>
      </c>
      <c r="I642">
        <v>8.1</v>
      </c>
      <c r="J642">
        <v>7.3</v>
      </c>
      <c r="K642">
        <v>8.9</v>
      </c>
      <c r="L642">
        <v>5800</v>
      </c>
      <c r="M642">
        <v>37.655559889999999</v>
      </c>
      <c r="N642">
        <v>-122.46083950000001</v>
      </c>
      <c r="O642">
        <v>16.371637496408098</v>
      </c>
      <c r="P642">
        <v>2.9592332999999998E-2</v>
      </c>
      <c r="Q642">
        <v>8.6979437700000002</v>
      </c>
      <c r="R642">
        <v>20.08003532</v>
      </c>
      <c r="S642" s="1">
        <v>774.66829422616797</v>
      </c>
      <c r="T642">
        <v>0</v>
      </c>
      <c r="U642">
        <v>105.93752600000001</v>
      </c>
      <c r="V642">
        <v>1917.74</v>
      </c>
      <c r="W642">
        <v>0</v>
      </c>
      <c r="X642">
        <v>10</v>
      </c>
      <c r="Y642">
        <v>3.5000000000000003E-2</v>
      </c>
      <c r="Z642">
        <v>1</v>
      </c>
      <c r="AA642">
        <v>0</v>
      </c>
      <c r="AB642">
        <v>34.486605096439497</v>
      </c>
      <c r="AC642">
        <v>5998</v>
      </c>
      <c r="AD642">
        <v>1945</v>
      </c>
      <c r="AE642">
        <v>1890</v>
      </c>
      <c r="AF642">
        <v>312</v>
      </c>
      <c r="AG642">
        <v>127</v>
      </c>
      <c r="AH642">
        <v>37571</v>
      </c>
      <c r="AI642">
        <v>354</v>
      </c>
      <c r="AJ642">
        <v>1199</v>
      </c>
      <c r="AK642">
        <v>874</v>
      </c>
      <c r="AL642">
        <v>557</v>
      </c>
      <c r="AM642">
        <v>64</v>
      </c>
      <c r="AN642">
        <v>5083</v>
      </c>
      <c r="AO642">
        <v>385</v>
      </c>
      <c r="AP642">
        <v>289</v>
      </c>
      <c r="AQ642">
        <v>0</v>
      </c>
      <c r="AR642">
        <v>128</v>
      </c>
      <c r="AS642">
        <v>91</v>
      </c>
      <c r="AT642">
        <v>27</v>
      </c>
      <c r="AU642">
        <v>5.2</v>
      </c>
      <c r="AV642">
        <v>3.7</v>
      </c>
      <c r="AW642">
        <v>37571</v>
      </c>
      <c r="AX642">
        <v>7.9</v>
      </c>
      <c r="AY642">
        <v>20</v>
      </c>
      <c r="AZ642">
        <v>14.6</v>
      </c>
      <c r="BA642">
        <v>9.3000000000000007</v>
      </c>
      <c r="BB642">
        <v>3.4</v>
      </c>
      <c r="BC642">
        <v>84.7</v>
      </c>
      <c r="BD642">
        <v>6.9</v>
      </c>
      <c r="BE642">
        <v>14.9</v>
      </c>
      <c r="BF642">
        <v>0</v>
      </c>
      <c r="BG642">
        <v>6.8</v>
      </c>
      <c r="BH642">
        <v>4.8</v>
      </c>
      <c r="BI642">
        <v>0.5</v>
      </c>
    </row>
    <row r="643" spans="1:61" x14ac:dyDescent="0.2">
      <c r="A643">
        <v>6035</v>
      </c>
      <c r="B643">
        <v>6081601604</v>
      </c>
      <c r="C643">
        <v>0.57340159999999996</v>
      </c>
      <c r="D643">
        <v>1.0206999999999999</v>
      </c>
      <c r="E643">
        <v>0.66900000000000004</v>
      </c>
      <c r="F643">
        <v>0.95430000000000004</v>
      </c>
      <c r="G643">
        <v>1.9547000000000001</v>
      </c>
      <c r="H643">
        <v>4.5986000000000002</v>
      </c>
      <c r="I643">
        <v>9</v>
      </c>
      <c r="J643">
        <v>8.3000000000000007</v>
      </c>
      <c r="K643">
        <v>9.9</v>
      </c>
      <c r="L643">
        <v>2510</v>
      </c>
      <c r="M643">
        <v>37.669506050000003</v>
      </c>
      <c r="N643">
        <v>-122.4690805</v>
      </c>
      <c r="O643">
        <v>14.2722503266631</v>
      </c>
      <c r="P643">
        <v>2.9592332999999998E-2</v>
      </c>
      <c r="Q643">
        <v>8.6979437700000002</v>
      </c>
      <c r="R643">
        <v>20.52</v>
      </c>
      <c r="S643" s="1">
        <v>828.66000257150699</v>
      </c>
      <c r="T643">
        <v>4.4030323000000003E-2</v>
      </c>
      <c r="U643">
        <v>104.4837759</v>
      </c>
      <c r="V643">
        <v>1513.21</v>
      </c>
      <c r="W643">
        <v>0</v>
      </c>
      <c r="X643">
        <v>2.5</v>
      </c>
      <c r="Y643">
        <v>0.31</v>
      </c>
      <c r="Z643">
        <v>1</v>
      </c>
      <c r="AA643">
        <v>1</v>
      </c>
      <c r="AB643">
        <v>39.071030633779401</v>
      </c>
      <c r="AC643">
        <v>2821</v>
      </c>
      <c r="AD643">
        <v>1161</v>
      </c>
      <c r="AE643">
        <v>1106</v>
      </c>
      <c r="AF643">
        <v>223</v>
      </c>
      <c r="AG643">
        <v>110</v>
      </c>
      <c r="AH643">
        <v>44048</v>
      </c>
      <c r="AI643">
        <v>159</v>
      </c>
      <c r="AJ643">
        <v>253</v>
      </c>
      <c r="AK643">
        <v>398</v>
      </c>
      <c r="AL643">
        <v>213</v>
      </c>
      <c r="AM643">
        <v>21</v>
      </c>
      <c r="AN643">
        <v>1798</v>
      </c>
      <c r="AO643">
        <v>149</v>
      </c>
      <c r="AP643">
        <v>882</v>
      </c>
      <c r="AQ643">
        <v>0</v>
      </c>
      <c r="AR643">
        <v>149</v>
      </c>
      <c r="AS643">
        <v>25</v>
      </c>
      <c r="AT643">
        <v>0</v>
      </c>
      <c r="AU643">
        <v>7.9</v>
      </c>
      <c r="AV643">
        <v>5.7</v>
      </c>
      <c r="AW643">
        <v>44048</v>
      </c>
      <c r="AX643">
        <v>6.9</v>
      </c>
      <c r="AY643">
        <v>9</v>
      </c>
      <c r="AZ643">
        <v>14.1</v>
      </c>
      <c r="BA643">
        <v>7.6</v>
      </c>
      <c r="BB643">
        <v>1.9</v>
      </c>
      <c r="BC643">
        <v>63.7</v>
      </c>
      <c r="BD643">
        <v>5.5</v>
      </c>
      <c r="BE643">
        <v>76</v>
      </c>
      <c r="BF643">
        <v>0</v>
      </c>
      <c r="BG643">
        <v>13.5</v>
      </c>
      <c r="BH643">
        <v>2.2999999999999998</v>
      </c>
      <c r="BI643">
        <v>0</v>
      </c>
    </row>
    <row r="644" spans="1:61" x14ac:dyDescent="0.2">
      <c r="A644">
        <v>6036</v>
      </c>
      <c r="B644">
        <v>6081601605</v>
      </c>
      <c r="C644">
        <v>0.36458109999999999</v>
      </c>
      <c r="D644">
        <v>1.4613</v>
      </c>
      <c r="E644">
        <v>1.2304999999999999</v>
      </c>
      <c r="F644">
        <v>1.3688</v>
      </c>
      <c r="G644">
        <v>0.94320000000000004</v>
      </c>
      <c r="H644">
        <v>5.0038</v>
      </c>
      <c r="I644">
        <v>8.3000000000000007</v>
      </c>
      <c r="J644">
        <v>7.4</v>
      </c>
      <c r="K644">
        <v>9.1999999999999993</v>
      </c>
      <c r="L644">
        <v>6189</v>
      </c>
      <c r="M644">
        <v>37.65697497</v>
      </c>
      <c r="N644">
        <v>-122.4698322</v>
      </c>
      <c r="O644">
        <v>18.907257754142901</v>
      </c>
      <c r="P644">
        <v>2.9592332999999998E-2</v>
      </c>
      <c r="Q644">
        <v>8.6979437700000002</v>
      </c>
      <c r="R644">
        <v>20.52</v>
      </c>
      <c r="S644" s="1">
        <v>771.97053159733298</v>
      </c>
      <c r="T644">
        <v>0</v>
      </c>
      <c r="U644">
        <v>102.29086479999999</v>
      </c>
      <c r="V644">
        <v>363.17</v>
      </c>
      <c r="W644">
        <v>0</v>
      </c>
      <c r="X644">
        <v>12</v>
      </c>
      <c r="Y644">
        <v>0.01</v>
      </c>
      <c r="Z644">
        <v>0</v>
      </c>
      <c r="AA644">
        <v>0</v>
      </c>
      <c r="AB644">
        <v>26.3228522688919</v>
      </c>
      <c r="AC644">
        <v>6531</v>
      </c>
      <c r="AD644">
        <v>1768</v>
      </c>
      <c r="AE644">
        <v>1758</v>
      </c>
      <c r="AF644">
        <v>356</v>
      </c>
      <c r="AG644">
        <v>392</v>
      </c>
      <c r="AH644">
        <v>32983</v>
      </c>
      <c r="AI644">
        <v>318</v>
      </c>
      <c r="AJ644">
        <v>1162</v>
      </c>
      <c r="AK644">
        <v>985</v>
      </c>
      <c r="AL644">
        <v>477</v>
      </c>
      <c r="AM644">
        <v>52</v>
      </c>
      <c r="AN644">
        <v>6046</v>
      </c>
      <c r="AO644">
        <v>465</v>
      </c>
      <c r="AP644">
        <v>0</v>
      </c>
      <c r="AQ644">
        <v>0</v>
      </c>
      <c r="AR644">
        <v>94</v>
      </c>
      <c r="AS644">
        <v>11</v>
      </c>
      <c r="AT644">
        <v>14</v>
      </c>
      <c r="AU644">
        <v>5.5</v>
      </c>
      <c r="AV644">
        <v>9.8000000000000007</v>
      </c>
      <c r="AW644">
        <v>32983</v>
      </c>
      <c r="AX644">
        <v>6.7</v>
      </c>
      <c r="AY644">
        <v>17.8</v>
      </c>
      <c r="AZ644">
        <v>15.1</v>
      </c>
      <c r="BA644">
        <v>7.3</v>
      </c>
      <c r="BB644">
        <v>3</v>
      </c>
      <c r="BC644">
        <v>92.6</v>
      </c>
      <c r="BD644">
        <v>7.3</v>
      </c>
      <c r="BE644">
        <v>0</v>
      </c>
      <c r="BF644">
        <v>0</v>
      </c>
      <c r="BG644">
        <v>5.3</v>
      </c>
      <c r="BH644">
        <v>0.6</v>
      </c>
      <c r="BI644">
        <v>0.2</v>
      </c>
    </row>
    <row r="645" spans="1:61" x14ac:dyDescent="0.2">
      <c r="A645">
        <v>6074</v>
      </c>
      <c r="B645">
        <v>6081605800</v>
      </c>
      <c r="C645">
        <v>0.47057840000000001</v>
      </c>
      <c r="D645">
        <v>0.18959999999999999</v>
      </c>
      <c r="E645">
        <v>2.0491999999999999</v>
      </c>
      <c r="F645">
        <v>0.27700000000000002</v>
      </c>
      <c r="G645">
        <v>0.99299999999999999</v>
      </c>
      <c r="H645">
        <v>3.5087999999999999</v>
      </c>
      <c r="I645">
        <v>7.8</v>
      </c>
      <c r="J645">
        <v>7</v>
      </c>
      <c r="K645">
        <v>8.8000000000000007</v>
      </c>
      <c r="L645">
        <v>2640</v>
      </c>
      <c r="M645">
        <v>37.568017580000003</v>
      </c>
      <c r="N645">
        <v>-122.3451752</v>
      </c>
      <c r="O645">
        <v>3.2428670107586099</v>
      </c>
      <c r="P645">
        <v>3.2532389000000002E-2</v>
      </c>
      <c r="Q645">
        <v>9.1171234000000005</v>
      </c>
      <c r="R645">
        <v>13.144406350000001</v>
      </c>
      <c r="S645" s="1">
        <v>97.508833825534097</v>
      </c>
      <c r="T645">
        <v>0</v>
      </c>
      <c r="U645">
        <v>142.2618985</v>
      </c>
      <c r="V645">
        <v>473.65</v>
      </c>
      <c r="W645">
        <v>0</v>
      </c>
      <c r="X645">
        <v>15.5</v>
      </c>
      <c r="Y645">
        <v>0.01</v>
      </c>
      <c r="Z645">
        <v>10</v>
      </c>
      <c r="AA645">
        <v>0</v>
      </c>
      <c r="AB645">
        <v>24.6368427306363</v>
      </c>
      <c r="AC645">
        <v>2618</v>
      </c>
      <c r="AD645">
        <v>1047</v>
      </c>
      <c r="AE645">
        <v>972</v>
      </c>
      <c r="AF645">
        <v>65</v>
      </c>
      <c r="AG645">
        <v>45</v>
      </c>
      <c r="AH645">
        <v>94280</v>
      </c>
      <c r="AI645">
        <v>37</v>
      </c>
      <c r="AJ645">
        <v>561</v>
      </c>
      <c r="AK645">
        <v>681</v>
      </c>
      <c r="AL645">
        <v>246</v>
      </c>
      <c r="AM645">
        <v>20</v>
      </c>
      <c r="AN645">
        <v>761</v>
      </c>
      <c r="AO645">
        <v>32</v>
      </c>
      <c r="AP645">
        <v>142</v>
      </c>
      <c r="AQ645">
        <v>0</v>
      </c>
      <c r="AR645">
        <v>0</v>
      </c>
      <c r="AS645">
        <v>36</v>
      </c>
      <c r="AT645">
        <v>0</v>
      </c>
      <c r="AU645">
        <v>2.5</v>
      </c>
      <c r="AV645">
        <v>3.8</v>
      </c>
      <c r="AW645">
        <v>94280</v>
      </c>
      <c r="AX645">
        <v>2</v>
      </c>
      <c r="AY645">
        <v>21.4</v>
      </c>
      <c r="AZ645">
        <v>26</v>
      </c>
      <c r="BA645">
        <v>9.4</v>
      </c>
      <c r="BB645">
        <v>2.1</v>
      </c>
      <c r="BC645">
        <v>29.1</v>
      </c>
      <c r="BD645">
        <v>1.2</v>
      </c>
      <c r="BE645">
        <v>13.6</v>
      </c>
      <c r="BF645">
        <v>0</v>
      </c>
      <c r="BG645">
        <v>0</v>
      </c>
      <c r="BH645">
        <v>3.7</v>
      </c>
      <c r="BI645">
        <v>0</v>
      </c>
    </row>
    <row r="646" spans="1:61" x14ac:dyDescent="0.2">
      <c r="A646">
        <v>7895</v>
      </c>
      <c r="B646">
        <v>6081605900</v>
      </c>
      <c r="C646">
        <v>0.29867110000000002</v>
      </c>
      <c r="D646">
        <v>1.4798</v>
      </c>
      <c r="E646">
        <v>1.61</v>
      </c>
      <c r="F646">
        <v>1.1275999999999999</v>
      </c>
      <c r="G646">
        <v>3.6294</v>
      </c>
      <c r="H646">
        <v>7.8468</v>
      </c>
      <c r="I646">
        <v>10.5</v>
      </c>
      <c r="J646">
        <v>9.1999999999999993</v>
      </c>
      <c r="K646">
        <v>11.7</v>
      </c>
      <c r="L646">
        <v>5579</v>
      </c>
      <c r="M646">
        <v>37.572378</v>
      </c>
      <c r="N646">
        <v>-122.3340891</v>
      </c>
      <c r="O646">
        <v>17.188025506458199</v>
      </c>
      <c r="P646">
        <v>3.2532389000000002E-2</v>
      </c>
      <c r="Q646">
        <v>8.6979437700000002</v>
      </c>
      <c r="R646">
        <v>13.008758719999999</v>
      </c>
      <c r="S646" s="1">
        <v>85.130495916874196</v>
      </c>
      <c r="T646">
        <v>0</v>
      </c>
      <c r="U646">
        <v>144.7438162</v>
      </c>
      <c r="V646">
        <v>544.46</v>
      </c>
      <c r="W646">
        <v>1.6</v>
      </c>
      <c r="X646">
        <v>60.5</v>
      </c>
      <c r="Y646">
        <v>2.5000000000000001E-2</v>
      </c>
      <c r="Z646">
        <v>10</v>
      </c>
      <c r="AA646">
        <v>0.3</v>
      </c>
      <c r="AB646">
        <v>29.869531600978799</v>
      </c>
      <c r="AC646">
        <v>5954</v>
      </c>
      <c r="AD646">
        <v>2717</v>
      </c>
      <c r="AE646">
        <v>2585</v>
      </c>
      <c r="AF646">
        <v>836</v>
      </c>
      <c r="AG646">
        <v>260</v>
      </c>
      <c r="AH646">
        <v>49228</v>
      </c>
      <c r="AI646">
        <v>511</v>
      </c>
      <c r="AJ646">
        <v>769</v>
      </c>
      <c r="AK646">
        <v>967</v>
      </c>
      <c r="AL646">
        <v>650</v>
      </c>
      <c r="AM646">
        <v>157</v>
      </c>
      <c r="AN646">
        <v>3521</v>
      </c>
      <c r="AO646">
        <v>621</v>
      </c>
      <c r="AP646">
        <v>1217</v>
      </c>
      <c r="AQ646">
        <v>13</v>
      </c>
      <c r="AR646">
        <v>261</v>
      </c>
      <c r="AS646">
        <v>155</v>
      </c>
      <c r="AT646">
        <v>294</v>
      </c>
      <c r="AU646">
        <v>14.1</v>
      </c>
      <c r="AV646">
        <v>6.9</v>
      </c>
      <c r="AW646">
        <v>49228</v>
      </c>
      <c r="AX646">
        <v>10.7</v>
      </c>
      <c r="AY646">
        <v>12.9</v>
      </c>
      <c r="AZ646">
        <v>16.2</v>
      </c>
      <c r="BA646">
        <v>10.9</v>
      </c>
      <c r="BB646">
        <v>6.1</v>
      </c>
      <c r="BC646">
        <v>59.1</v>
      </c>
      <c r="BD646">
        <v>11.2</v>
      </c>
      <c r="BE646">
        <v>44.8</v>
      </c>
      <c r="BF646">
        <v>0.5</v>
      </c>
      <c r="BG646">
        <v>10.1</v>
      </c>
      <c r="BH646">
        <v>6</v>
      </c>
      <c r="BI646">
        <v>4.9000000000000004</v>
      </c>
    </row>
    <row r="647" spans="1:61" x14ac:dyDescent="0.2">
      <c r="A647">
        <v>6075</v>
      </c>
      <c r="B647">
        <v>6081606000</v>
      </c>
      <c r="C647">
        <v>0.2978711</v>
      </c>
      <c r="D647">
        <v>1.8684000000000001</v>
      </c>
      <c r="E647">
        <v>1.7577</v>
      </c>
      <c r="F647">
        <v>1.4353</v>
      </c>
      <c r="G647">
        <v>2.7227999999999999</v>
      </c>
      <c r="H647">
        <v>7.7842000000000002</v>
      </c>
      <c r="I647">
        <v>11.2</v>
      </c>
      <c r="J647">
        <v>10.1</v>
      </c>
      <c r="K647">
        <v>12.4</v>
      </c>
      <c r="L647">
        <v>4959</v>
      </c>
      <c r="M647">
        <v>37.579729569999998</v>
      </c>
      <c r="N647">
        <v>-122.3311045</v>
      </c>
      <c r="O647">
        <v>24.952802130374</v>
      </c>
      <c r="P647">
        <v>3.2532389000000002E-2</v>
      </c>
      <c r="Q647">
        <v>8.6979437700000002</v>
      </c>
      <c r="R647">
        <v>12.77</v>
      </c>
      <c r="S647" s="1">
        <v>103.336136046647</v>
      </c>
      <c r="T647">
        <v>0</v>
      </c>
      <c r="U647">
        <v>143.726989</v>
      </c>
      <c r="V647">
        <v>1585.19</v>
      </c>
      <c r="W647">
        <v>2.95</v>
      </c>
      <c r="X647">
        <v>32.75</v>
      </c>
      <c r="Y647">
        <v>0.25</v>
      </c>
      <c r="Z647">
        <v>10</v>
      </c>
      <c r="AA647">
        <v>0</v>
      </c>
      <c r="AB647">
        <v>37.042505945505603</v>
      </c>
      <c r="AC647">
        <v>5866</v>
      </c>
      <c r="AD647">
        <v>2256</v>
      </c>
      <c r="AE647">
        <v>2124</v>
      </c>
      <c r="AF647">
        <v>195</v>
      </c>
      <c r="AG647">
        <v>343</v>
      </c>
      <c r="AH647">
        <v>31375</v>
      </c>
      <c r="AI647">
        <v>1000</v>
      </c>
      <c r="AJ647">
        <v>610</v>
      </c>
      <c r="AK647">
        <v>1468</v>
      </c>
      <c r="AL647">
        <v>359</v>
      </c>
      <c r="AM647">
        <v>243</v>
      </c>
      <c r="AN647">
        <v>4254</v>
      </c>
      <c r="AO647">
        <v>1067</v>
      </c>
      <c r="AP647">
        <v>1041</v>
      </c>
      <c r="AQ647">
        <v>0</v>
      </c>
      <c r="AR647">
        <v>354</v>
      </c>
      <c r="AS647">
        <v>132</v>
      </c>
      <c r="AT647">
        <v>13</v>
      </c>
      <c r="AU647">
        <v>3.3</v>
      </c>
      <c r="AV647">
        <v>10.4</v>
      </c>
      <c r="AW647">
        <v>31375</v>
      </c>
      <c r="AX647">
        <v>24.7</v>
      </c>
      <c r="AY647">
        <v>10.4</v>
      </c>
      <c r="AZ647">
        <v>25</v>
      </c>
      <c r="BA647">
        <v>6.1</v>
      </c>
      <c r="BB647">
        <v>11.4</v>
      </c>
      <c r="BC647">
        <v>72.5</v>
      </c>
      <c r="BD647">
        <v>19.399999999999999</v>
      </c>
      <c r="BE647">
        <v>46.1</v>
      </c>
      <c r="BF647">
        <v>0</v>
      </c>
      <c r="BG647">
        <v>16.7</v>
      </c>
      <c r="BH647">
        <v>6.2</v>
      </c>
      <c r="BI647">
        <v>0.2</v>
      </c>
    </row>
    <row r="648" spans="1:61" x14ac:dyDescent="0.2">
      <c r="A648">
        <v>6076</v>
      </c>
      <c r="B648">
        <v>6081606100</v>
      </c>
      <c r="C648">
        <v>0.94751050000000003</v>
      </c>
      <c r="D648">
        <v>2.3321000000000001</v>
      </c>
      <c r="E648">
        <v>1.2359</v>
      </c>
      <c r="F648">
        <v>1.3503000000000001</v>
      </c>
      <c r="G648">
        <v>2.1516000000000002</v>
      </c>
      <c r="H648">
        <v>7.0698999999999996</v>
      </c>
      <c r="I648">
        <v>12.1</v>
      </c>
      <c r="J648">
        <v>11.2</v>
      </c>
      <c r="K648">
        <v>13.2</v>
      </c>
      <c r="L648">
        <v>4246</v>
      </c>
      <c r="M648">
        <v>37.583505070000001</v>
      </c>
      <c r="N648">
        <v>-122.314108</v>
      </c>
      <c r="O648">
        <v>22.789666450495901</v>
      </c>
      <c r="P648">
        <v>3.2532389000000002E-2</v>
      </c>
      <c r="Q648">
        <v>8.6979437700000002</v>
      </c>
      <c r="R648">
        <v>10.118993100000001</v>
      </c>
      <c r="S648" s="1">
        <v>187.372422105834</v>
      </c>
      <c r="T648">
        <v>0</v>
      </c>
      <c r="U648">
        <v>152.9332838</v>
      </c>
      <c r="V648">
        <v>1905.02</v>
      </c>
      <c r="W648">
        <v>9</v>
      </c>
      <c r="X648">
        <v>32</v>
      </c>
      <c r="Y648">
        <v>0.5</v>
      </c>
      <c r="Z648">
        <v>10</v>
      </c>
      <c r="AA648">
        <v>0.75</v>
      </c>
      <c r="AB648">
        <v>41.556181747057302</v>
      </c>
      <c r="AC648">
        <v>4671</v>
      </c>
      <c r="AD648">
        <v>1382</v>
      </c>
      <c r="AE648">
        <v>1310</v>
      </c>
      <c r="AF648">
        <v>1003</v>
      </c>
      <c r="AG648">
        <v>230</v>
      </c>
      <c r="AH648">
        <v>29108</v>
      </c>
      <c r="AI648">
        <v>632</v>
      </c>
      <c r="AJ648">
        <v>479</v>
      </c>
      <c r="AK648">
        <v>1124</v>
      </c>
      <c r="AL648">
        <v>261</v>
      </c>
      <c r="AM648">
        <v>59</v>
      </c>
      <c r="AN648">
        <v>3327</v>
      </c>
      <c r="AO648">
        <v>666</v>
      </c>
      <c r="AP648">
        <v>298</v>
      </c>
      <c r="AQ648">
        <v>0</v>
      </c>
      <c r="AR648">
        <v>129</v>
      </c>
      <c r="AS648">
        <v>31</v>
      </c>
      <c r="AT648">
        <v>16</v>
      </c>
      <c r="AU648">
        <v>21.5</v>
      </c>
      <c r="AV648">
        <v>8.4</v>
      </c>
      <c r="AW648">
        <v>29108</v>
      </c>
      <c r="AX648">
        <v>19.7</v>
      </c>
      <c r="AY648">
        <v>10.3</v>
      </c>
      <c r="AZ648">
        <v>24.1</v>
      </c>
      <c r="BA648">
        <v>5.6</v>
      </c>
      <c r="BB648">
        <v>4.5</v>
      </c>
      <c r="BC648">
        <v>71.2</v>
      </c>
      <c r="BD648">
        <v>15.6</v>
      </c>
      <c r="BE648">
        <v>21.6</v>
      </c>
      <c r="BF648">
        <v>0</v>
      </c>
      <c r="BG648">
        <v>9.8000000000000007</v>
      </c>
      <c r="BH648">
        <v>2.4</v>
      </c>
      <c r="BI648">
        <v>0.3</v>
      </c>
    </row>
    <row r="649" spans="1:61" x14ac:dyDescent="0.2">
      <c r="A649">
        <v>6077</v>
      </c>
      <c r="B649">
        <v>6081606200</v>
      </c>
      <c r="C649">
        <v>0.46507799999999999</v>
      </c>
      <c r="D649">
        <v>1.9298999999999999</v>
      </c>
      <c r="E649">
        <v>2.2547000000000001</v>
      </c>
      <c r="F649">
        <v>1.7533000000000001</v>
      </c>
      <c r="G649">
        <v>2.7351000000000001</v>
      </c>
      <c r="H649">
        <v>8.673</v>
      </c>
      <c r="I649">
        <v>11.7</v>
      </c>
      <c r="J649">
        <v>10.6</v>
      </c>
      <c r="K649">
        <v>12.8</v>
      </c>
      <c r="L649">
        <v>8107</v>
      </c>
      <c r="M649">
        <v>37.572720920000002</v>
      </c>
      <c r="N649">
        <v>-122.32208230000001</v>
      </c>
      <c r="O649">
        <v>31.422621389657301</v>
      </c>
      <c r="P649">
        <v>3.2532389000000002E-2</v>
      </c>
      <c r="Q649">
        <v>8.6979437700000002</v>
      </c>
      <c r="R649">
        <v>13.447376240000001</v>
      </c>
      <c r="S649" s="1">
        <v>85.118017753659799</v>
      </c>
      <c r="T649">
        <v>0</v>
      </c>
      <c r="U649">
        <v>150.62754609999999</v>
      </c>
      <c r="V649">
        <v>1779.77</v>
      </c>
      <c r="W649">
        <v>9</v>
      </c>
      <c r="X649">
        <v>64.75</v>
      </c>
      <c r="Y649">
        <v>0.26</v>
      </c>
      <c r="Z649">
        <v>10</v>
      </c>
      <c r="AA649">
        <v>3</v>
      </c>
      <c r="AB649">
        <v>44.432828808991303</v>
      </c>
      <c r="AC649">
        <v>8080</v>
      </c>
      <c r="AD649">
        <v>2357</v>
      </c>
      <c r="AE649">
        <v>2256</v>
      </c>
      <c r="AF649">
        <v>1093</v>
      </c>
      <c r="AG649">
        <v>143</v>
      </c>
      <c r="AH649">
        <v>26418</v>
      </c>
      <c r="AI649">
        <v>1847</v>
      </c>
      <c r="AJ649">
        <v>642</v>
      </c>
      <c r="AK649">
        <v>1971</v>
      </c>
      <c r="AL649">
        <v>913</v>
      </c>
      <c r="AM649">
        <v>395</v>
      </c>
      <c r="AN649">
        <v>7113</v>
      </c>
      <c r="AO649">
        <v>2339</v>
      </c>
      <c r="AP649">
        <v>473</v>
      </c>
      <c r="AQ649">
        <v>0</v>
      </c>
      <c r="AR649">
        <v>372</v>
      </c>
      <c r="AS649">
        <v>142</v>
      </c>
      <c r="AT649">
        <v>49</v>
      </c>
      <c r="AU649">
        <v>13.6</v>
      </c>
      <c r="AV649">
        <v>3.1</v>
      </c>
      <c r="AW649">
        <v>26418</v>
      </c>
      <c r="AX649">
        <v>35.200000000000003</v>
      </c>
      <c r="AY649">
        <v>7.9</v>
      </c>
      <c r="AZ649">
        <v>24.4</v>
      </c>
      <c r="BA649">
        <v>11.3</v>
      </c>
      <c r="BB649">
        <v>17.5</v>
      </c>
      <c r="BC649">
        <v>88</v>
      </c>
      <c r="BD649">
        <v>31.5</v>
      </c>
      <c r="BE649">
        <v>20.100000000000001</v>
      </c>
      <c r="BF649">
        <v>0</v>
      </c>
      <c r="BG649">
        <v>16.5</v>
      </c>
      <c r="BH649">
        <v>6.3</v>
      </c>
      <c r="BI649">
        <v>0.6</v>
      </c>
    </row>
    <row r="650" spans="1:61" x14ac:dyDescent="0.2">
      <c r="A650">
        <v>6078</v>
      </c>
      <c r="B650">
        <v>6081606300</v>
      </c>
      <c r="C650">
        <v>0.39343679999999998</v>
      </c>
      <c r="D650">
        <v>1.2659</v>
      </c>
      <c r="E650">
        <v>1.8883000000000001</v>
      </c>
      <c r="F650">
        <v>1.1408</v>
      </c>
      <c r="G650">
        <v>3.2258</v>
      </c>
      <c r="H650">
        <v>7.5208000000000004</v>
      </c>
      <c r="I650">
        <v>11.4</v>
      </c>
      <c r="J650">
        <v>10.199999999999999</v>
      </c>
      <c r="K650">
        <v>12.7</v>
      </c>
      <c r="L650">
        <v>4073</v>
      </c>
      <c r="M650">
        <v>37.565347420000002</v>
      </c>
      <c r="N650">
        <v>-122.3193435</v>
      </c>
      <c r="O650">
        <v>21.503470415828499</v>
      </c>
      <c r="P650">
        <v>3.2532389000000002E-2</v>
      </c>
      <c r="Q650">
        <v>8.6979437700000002</v>
      </c>
      <c r="R650">
        <v>17.369602539999999</v>
      </c>
      <c r="S650" s="1">
        <v>85.118017753659799</v>
      </c>
      <c r="T650">
        <v>0</v>
      </c>
      <c r="U650">
        <v>155.52868169999999</v>
      </c>
      <c r="V650">
        <v>1210.47</v>
      </c>
      <c r="W650">
        <v>0.9</v>
      </c>
      <c r="X650">
        <v>64.05</v>
      </c>
      <c r="Y650">
        <v>0.05</v>
      </c>
      <c r="Z650">
        <v>10</v>
      </c>
      <c r="AA650">
        <v>3</v>
      </c>
      <c r="AB650">
        <v>38.591709542764598</v>
      </c>
      <c r="AC650">
        <v>4491</v>
      </c>
      <c r="AD650">
        <v>2014</v>
      </c>
      <c r="AE650">
        <v>1831</v>
      </c>
      <c r="AF650">
        <v>394</v>
      </c>
      <c r="AG650">
        <v>113</v>
      </c>
      <c r="AH650">
        <v>42369</v>
      </c>
      <c r="AI650">
        <v>512</v>
      </c>
      <c r="AJ650">
        <v>974</v>
      </c>
      <c r="AK650">
        <v>810</v>
      </c>
      <c r="AL650">
        <v>550</v>
      </c>
      <c r="AM650">
        <v>33</v>
      </c>
      <c r="AN650">
        <v>2386</v>
      </c>
      <c r="AO650">
        <v>591</v>
      </c>
      <c r="AP650">
        <v>971</v>
      </c>
      <c r="AQ650">
        <v>0</v>
      </c>
      <c r="AR650">
        <v>167</v>
      </c>
      <c r="AS650">
        <v>204</v>
      </c>
      <c r="AT650">
        <v>130</v>
      </c>
      <c r="AU650">
        <v>9</v>
      </c>
      <c r="AV650">
        <v>4.8</v>
      </c>
      <c r="AW650">
        <v>42369</v>
      </c>
      <c r="AX650">
        <v>15.8</v>
      </c>
      <c r="AY650">
        <v>21.7</v>
      </c>
      <c r="AZ650">
        <v>18</v>
      </c>
      <c r="BA650">
        <v>12.5</v>
      </c>
      <c r="BB650">
        <v>1.8</v>
      </c>
      <c r="BC650">
        <v>53.1</v>
      </c>
      <c r="BD650">
        <v>14.1</v>
      </c>
      <c r="BE650">
        <v>48.2</v>
      </c>
      <c r="BF650">
        <v>0</v>
      </c>
      <c r="BG650">
        <v>9.1</v>
      </c>
      <c r="BH650">
        <v>11.1</v>
      </c>
      <c r="BI650">
        <v>2.9</v>
      </c>
    </row>
    <row r="651" spans="1:61" x14ac:dyDescent="0.2">
      <c r="A651">
        <v>6079</v>
      </c>
      <c r="B651">
        <v>6081606400</v>
      </c>
      <c r="C651">
        <v>0.36185210000000001</v>
      </c>
      <c r="D651">
        <v>0.71550000000000002</v>
      </c>
      <c r="E651">
        <v>2.0464000000000002</v>
      </c>
      <c r="F651">
        <v>0.57969999999999999</v>
      </c>
      <c r="G651">
        <v>2.7480000000000002</v>
      </c>
      <c r="H651">
        <v>6.0895999999999999</v>
      </c>
      <c r="I651">
        <v>9.3000000000000007</v>
      </c>
      <c r="J651">
        <v>8.6</v>
      </c>
      <c r="K651">
        <v>10.199999999999999</v>
      </c>
      <c r="L651">
        <v>4820</v>
      </c>
      <c r="M651">
        <v>37.561410760000001</v>
      </c>
      <c r="N651">
        <v>-122.3257189</v>
      </c>
      <c r="O651">
        <v>8.9961118182085098</v>
      </c>
      <c r="P651">
        <v>3.2532389000000002E-2</v>
      </c>
      <c r="Q651">
        <v>8.6979437700000002</v>
      </c>
      <c r="R651">
        <v>13.155402</v>
      </c>
      <c r="S651" s="1">
        <v>454.45446106089099</v>
      </c>
      <c r="T651">
        <v>0</v>
      </c>
      <c r="U651">
        <v>154.1270457</v>
      </c>
      <c r="V651">
        <v>736.86</v>
      </c>
      <c r="W651">
        <v>0</v>
      </c>
      <c r="X651">
        <v>35.049999999999997</v>
      </c>
      <c r="Y651">
        <v>0.15</v>
      </c>
      <c r="Z651">
        <v>10</v>
      </c>
      <c r="AA651">
        <v>0.75</v>
      </c>
      <c r="AB651">
        <v>36.767979812210697</v>
      </c>
      <c r="AC651">
        <v>5180</v>
      </c>
      <c r="AD651">
        <v>2754</v>
      </c>
      <c r="AE651">
        <v>2530</v>
      </c>
      <c r="AF651">
        <v>483</v>
      </c>
      <c r="AG651">
        <v>158</v>
      </c>
      <c r="AH651">
        <v>70276</v>
      </c>
      <c r="AI651">
        <v>112</v>
      </c>
      <c r="AJ651">
        <v>1149</v>
      </c>
      <c r="AK651">
        <v>906</v>
      </c>
      <c r="AL651">
        <v>548</v>
      </c>
      <c r="AM651">
        <v>175</v>
      </c>
      <c r="AN651">
        <v>2149</v>
      </c>
      <c r="AO651">
        <v>146</v>
      </c>
      <c r="AP651">
        <v>1830</v>
      </c>
      <c r="AQ651">
        <v>0</v>
      </c>
      <c r="AR651">
        <v>74</v>
      </c>
      <c r="AS651">
        <v>236</v>
      </c>
      <c r="AT651">
        <v>58</v>
      </c>
      <c r="AU651">
        <v>9.4</v>
      </c>
      <c r="AV651">
        <v>5.4</v>
      </c>
      <c r="AW651">
        <v>70276</v>
      </c>
      <c r="AX651">
        <v>2.9</v>
      </c>
      <c r="AY651">
        <v>22.2</v>
      </c>
      <c r="AZ651">
        <v>17.5</v>
      </c>
      <c r="BA651">
        <v>10.6</v>
      </c>
      <c r="BB651">
        <v>6.9</v>
      </c>
      <c r="BC651">
        <v>41.5</v>
      </c>
      <c r="BD651">
        <v>3.1</v>
      </c>
      <c r="BE651">
        <v>66.400000000000006</v>
      </c>
      <c r="BF651">
        <v>0</v>
      </c>
      <c r="BG651">
        <v>2.9</v>
      </c>
      <c r="BH651">
        <v>9.3000000000000007</v>
      </c>
      <c r="BI651">
        <v>1.1000000000000001</v>
      </c>
    </row>
    <row r="652" spans="1:61" x14ac:dyDescent="0.2">
      <c r="A652">
        <v>6080</v>
      </c>
      <c r="B652">
        <v>6081606500</v>
      </c>
      <c r="C652">
        <v>0.5472108</v>
      </c>
      <c r="D652">
        <v>7.7499999999999999E-2</v>
      </c>
      <c r="E652">
        <v>1.7778</v>
      </c>
      <c r="F652">
        <v>0.20549999999999999</v>
      </c>
      <c r="G652">
        <v>0.91910000000000003</v>
      </c>
      <c r="H652">
        <v>2.9799000000000002</v>
      </c>
      <c r="I652">
        <v>7.7</v>
      </c>
      <c r="J652">
        <v>6.9</v>
      </c>
      <c r="K652">
        <v>8.8000000000000007</v>
      </c>
      <c r="L652">
        <v>3613</v>
      </c>
      <c r="M652">
        <v>37.553366009999998</v>
      </c>
      <c r="N652">
        <v>-122.33090319999999</v>
      </c>
      <c r="O652">
        <v>9.4881526167953396</v>
      </c>
      <c r="P652">
        <v>3.2532389000000002E-2</v>
      </c>
      <c r="Q652">
        <v>9.1171234000000005</v>
      </c>
      <c r="R652">
        <v>13.15</v>
      </c>
      <c r="S652" s="1">
        <v>544.20765766467503</v>
      </c>
      <c r="T652">
        <v>2.5059751000000002E-2</v>
      </c>
      <c r="U652">
        <v>156.46459569999999</v>
      </c>
      <c r="V652">
        <v>648.63</v>
      </c>
      <c r="W652">
        <v>0</v>
      </c>
      <c r="X652">
        <v>25.25</v>
      </c>
      <c r="Y652">
        <v>0.2</v>
      </c>
      <c r="Z652">
        <v>1</v>
      </c>
      <c r="AA652">
        <v>0</v>
      </c>
      <c r="AB652">
        <v>32.127335173779002</v>
      </c>
      <c r="AC652">
        <v>3347</v>
      </c>
      <c r="AD652">
        <v>1332</v>
      </c>
      <c r="AE652">
        <v>1251</v>
      </c>
      <c r="AF652">
        <v>54</v>
      </c>
      <c r="AG652">
        <v>33</v>
      </c>
      <c r="AH652">
        <v>91286</v>
      </c>
      <c r="AI652">
        <v>33</v>
      </c>
      <c r="AJ652">
        <v>694</v>
      </c>
      <c r="AK652">
        <v>870</v>
      </c>
      <c r="AL652">
        <v>171</v>
      </c>
      <c r="AM652">
        <v>49</v>
      </c>
      <c r="AN652">
        <v>983</v>
      </c>
      <c r="AO652">
        <v>13</v>
      </c>
      <c r="AP652">
        <v>17</v>
      </c>
      <c r="AQ652">
        <v>0</v>
      </c>
      <c r="AR652">
        <v>0</v>
      </c>
      <c r="AS652">
        <v>37</v>
      </c>
      <c r="AT652">
        <v>5</v>
      </c>
      <c r="AU652">
        <v>1.6</v>
      </c>
      <c r="AV652">
        <v>2.1</v>
      </c>
      <c r="AW652">
        <v>91286</v>
      </c>
      <c r="AX652">
        <v>1.4</v>
      </c>
      <c r="AY652">
        <v>20.7</v>
      </c>
      <c r="AZ652">
        <v>26</v>
      </c>
      <c r="BA652">
        <v>5.0999999999999996</v>
      </c>
      <c r="BB652">
        <v>3.9</v>
      </c>
      <c r="BC652">
        <v>29.4</v>
      </c>
      <c r="BD652">
        <v>0.4</v>
      </c>
      <c r="BE652">
        <v>1.3</v>
      </c>
      <c r="BF652">
        <v>0</v>
      </c>
      <c r="BG652">
        <v>0</v>
      </c>
      <c r="BH652">
        <v>3</v>
      </c>
      <c r="BI652">
        <v>0.1</v>
      </c>
    </row>
    <row r="653" spans="1:61" x14ac:dyDescent="0.2">
      <c r="A653">
        <v>6081</v>
      </c>
      <c r="B653">
        <v>6081606600</v>
      </c>
      <c r="C653">
        <v>0.43218020000000001</v>
      </c>
      <c r="D653">
        <v>0.74209999999999998</v>
      </c>
      <c r="E653">
        <v>2.1922999999999999</v>
      </c>
      <c r="F653">
        <v>0.78600000000000003</v>
      </c>
      <c r="G653">
        <v>2.1593</v>
      </c>
      <c r="H653">
        <v>5.8798000000000004</v>
      </c>
      <c r="I653">
        <v>9.4</v>
      </c>
      <c r="J653">
        <v>8.4</v>
      </c>
      <c r="K653">
        <v>10.6</v>
      </c>
      <c r="L653">
        <v>3703</v>
      </c>
      <c r="M653">
        <v>37.552910050000001</v>
      </c>
      <c r="N653">
        <v>-122.3170318</v>
      </c>
      <c r="O653">
        <v>17.322667535318502</v>
      </c>
      <c r="P653">
        <v>3.2532389000000002E-2</v>
      </c>
      <c r="Q653">
        <v>8.6979437700000002</v>
      </c>
      <c r="R653">
        <v>16.57664333</v>
      </c>
      <c r="S653" s="1">
        <v>462.62056289580698</v>
      </c>
      <c r="T653">
        <v>2.8240367549999998</v>
      </c>
      <c r="U653">
        <v>164.4890102</v>
      </c>
      <c r="V653">
        <v>1316.55</v>
      </c>
      <c r="W653">
        <v>0.9</v>
      </c>
      <c r="X653">
        <v>70.5</v>
      </c>
      <c r="Y653">
        <v>0.125</v>
      </c>
      <c r="Z653">
        <v>10</v>
      </c>
      <c r="AA653">
        <v>0.75</v>
      </c>
      <c r="AB653">
        <v>46.195599092407903</v>
      </c>
      <c r="AC653">
        <v>3688</v>
      </c>
      <c r="AD653">
        <v>1452</v>
      </c>
      <c r="AE653">
        <v>1452</v>
      </c>
      <c r="AF653">
        <v>146</v>
      </c>
      <c r="AG653">
        <v>105</v>
      </c>
      <c r="AH653">
        <v>55735</v>
      </c>
      <c r="AI653">
        <v>244</v>
      </c>
      <c r="AJ653">
        <v>514</v>
      </c>
      <c r="AK653">
        <v>812</v>
      </c>
      <c r="AL653">
        <v>396</v>
      </c>
      <c r="AM653">
        <v>144</v>
      </c>
      <c r="AN653">
        <v>1678</v>
      </c>
      <c r="AO653">
        <v>200</v>
      </c>
      <c r="AP653">
        <v>278</v>
      </c>
      <c r="AQ653">
        <v>0</v>
      </c>
      <c r="AR653">
        <v>65</v>
      </c>
      <c r="AS653">
        <v>59</v>
      </c>
      <c r="AT653">
        <v>20</v>
      </c>
      <c r="AU653">
        <v>4</v>
      </c>
      <c r="AV653">
        <v>4.9000000000000004</v>
      </c>
      <c r="AW653">
        <v>55735</v>
      </c>
      <c r="AX653">
        <v>9.3000000000000007</v>
      </c>
      <c r="AY653">
        <v>13.9</v>
      </c>
      <c r="AZ653">
        <v>22</v>
      </c>
      <c r="BA653">
        <v>10.7</v>
      </c>
      <c r="BB653">
        <v>9.9</v>
      </c>
      <c r="BC653">
        <v>45.5</v>
      </c>
      <c r="BD653">
        <v>5.8</v>
      </c>
      <c r="BE653">
        <v>19.100000000000001</v>
      </c>
      <c r="BF653">
        <v>0</v>
      </c>
      <c r="BG653">
        <v>4.5</v>
      </c>
      <c r="BH653">
        <v>4.0999999999999996</v>
      </c>
      <c r="BI653">
        <v>0.5</v>
      </c>
    </row>
    <row r="654" spans="1:61" x14ac:dyDescent="0.2">
      <c r="A654">
        <v>6082</v>
      </c>
      <c r="B654">
        <v>6081606700</v>
      </c>
      <c r="C654">
        <v>0.75856259999999998</v>
      </c>
      <c r="D654">
        <v>0.29420000000000002</v>
      </c>
      <c r="E654">
        <v>1.6468</v>
      </c>
      <c r="F654">
        <v>0.3402</v>
      </c>
      <c r="G654">
        <v>0.80020000000000002</v>
      </c>
      <c r="H654">
        <v>3.0813999999999999</v>
      </c>
      <c r="I654">
        <v>8.6</v>
      </c>
      <c r="J654">
        <v>7.7</v>
      </c>
      <c r="K654">
        <v>9.5</v>
      </c>
      <c r="L654">
        <v>2348</v>
      </c>
      <c r="M654">
        <v>37.540220980000001</v>
      </c>
      <c r="N654">
        <v>-122.32345170000001</v>
      </c>
      <c r="O654">
        <v>9.9216778639691796</v>
      </c>
      <c r="P654">
        <v>3.2532389000000002E-2</v>
      </c>
      <c r="Q654">
        <v>9.1171234000000005</v>
      </c>
      <c r="R654">
        <v>12.908654350000001</v>
      </c>
      <c r="S654" s="1">
        <v>530.03799171516198</v>
      </c>
      <c r="T654">
        <v>61.820029529999999</v>
      </c>
      <c r="U654">
        <v>167.9193406</v>
      </c>
      <c r="V654">
        <v>1010.86</v>
      </c>
      <c r="W654">
        <v>2.25</v>
      </c>
      <c r="X654">
        <v>8.25</v>
      </c>
      <c r="Y654">
        <v>0.13500000000000001</v>
      </c>
      <c r="Z654">
        <v>2</v>
      </c>
      <c r="AA654">
        <v>0</v>
      </c>
      <c r="AB654">
        <v>39.823967736004299</v>
      </c>
      <c r="AC654">
        <v>2383</v>
      </c>
      <c r="AD654">
        <v>995</v>
      </c>
      <c r="AE654">
        <v>955</v>
      </c>
      <c r="AF654">
        <v>42</v>
      </c>
      <c r="AG654">
        <v>63</v>
      </c>
      <c r="AH654">
        <v>72297</v>
      </c>
      <c r="AI654">
        <v>38</v>
      </c>
      <c r="AJ654">
        <v>561</v>
      </c>
      <c r="AK654">
        <v>511</v>
      </c>
      <c r="AL654">
        <v>195</v>
      </c>
      <c r="AM654">
        <v>11</v>
      </c>
      <c r="AN654">
        <v>924</v>
      </c>
      <c r="AO654">
        <v>16</v>
      </c>
      <c r="AP654">
        <v>113</v>
      </c>
      <c r="AQ654">
        <v>0</v>
      </c>
      <c r="AR654">
        <v>0</v>
      </c>
      <c r="AS654">
        <v>22</v>
      </c>
      <c r="AT654">
        <v>0</v>
      </c>
      <c r="AU654">
        <v>1.8</v>
      </c>
      <c r="AV654">
        <v>4.9000000000000004</v>
      </c>
      <c r="AW654">
        <v>72297</v>
      </c>
      <c r="AX654">
        <v>2.2000000000000002</v>
      </c>
      <c r="AY654">
        <v>23.5</v>
      </c>
      <c r="AZ654">
        <v>21.4</v>
      </c>
      <c r="BA654">
        <v>8.1999999999999993</v>
      </c>
      <c r="BB654">
        <v>1.2</v>
      </c>
      <c r="BC654">
        <v>38.799999999999997</v>
      </c>
      <c r="BD654">
        <v>0.7</v>
      </c>
      <c r="BE654">
        <v>11.4</v>
      </c>
      <c r="BF654">
        <v>0</v>
      </c>
      <c r="BG654">
        <v>0</v>
      </c>
      <c r="BH654">
        <v>2.2999999999999998</v>
      </c>
      <c r="BI654">
        <v>0</v>
      </c>
    </row>
    <row r="655" spans="1:61" x14ac:dyDescent="0.2">
      <c r="A655">
        <v>6083</v>
      </c>
      <c r="B655">
        <v>6081606800</v>
      </c>
      <c r="C655">
        <v>1.1177888</v>
      </c>
      <c r="D655">
        <v>0.68089999999999995</v>
      </c>
      <c r="E655">
        <v>1.6457999999999999</v>
      </c>
      <c r="F655">
        <v>0.47420000000000001</v>
      </c>
      <c r="G655">
        <v>1.1469</v>
      </c>
      <c r="H655">
        <v>3.9478</v>
      </c>
      <c r="I655">
        <v>7.9</v>
      </c>
      <c r="J655">
        <v>7</v>
      </c>
      <c r="K655">
        <v>9</v>
      </c>
      <c r="L655">
        <v>1582</v>
      </c>
      <c r="M655">
        <v>37.529696039999997</v>
      </c>
      <c r="N655">
        <v>-122.334214</v>
      </c>
      <c r="O655">
        <v>10.531490738058199</v>
      </c>
      <c r="P655">
        <v>3.2532389000000002E-2</v>
      </c>
      <c r="Q655">
        <v>9.5363030299999991</v>
      </c>
      <c r="R655">
        <v>10.335903030000001</v>
      </c>
      <c r="S655" s="1">
        <v>509.943025111493</v>
      </c>
      <c r="T655">
        <v>5.9710573519999999</v>
      </c>
      <c r="U655">
        <v>164.7939562</v>
      </c>
      <c r="V655">
        <v>704.73</v>
      </c>
      <c r="W655">
        <v>0</v>
      </c>
      <c r="X655">
        <v>0</v>
      </c>
      <c r="Y655">
        <v>0.6</v>
      </c>
      <c r="Z655">
        <v>2</v>
      </c>
      <c r="AA655">
        <v>0</v>
      </c>
      <c r="AB655">
        <v>33.293190931634904</v>
      </c>
      <c r="AC655">
        <v>3434</v>
      </c>
      <c r="AD655">
        <v>1322</v>
      </c>
      <c r="AE655">
        <v>1269</v>
      </c>
      <c r="AF655">
        <v>108</v>
      </c>
      <c r="AG655">
        <v>120</v>
      </c>
      <c r="AH655">
        <v>57570</v>
      </c>
      <c r="AI655">
        <v>118</v>
      </c>
      <c r="AJ655">
        <v>660</v>
      </c>
      <c r="AK655">
        <v>744</v>
      </c>
      <c r="AL655">
        <v>204</v>
      </c>
      <c r="AM655">
        <v>72</v>
      </c>
      <c r="AN655">
        <v>1426</v>
      </c>
      <c r="AO655">
        <v>60</v>
      </c>
      <c r="AP655">
        <v>176</v>
      </c>
      <c r="AQ655">
        <v>0</v>
      </c>
      <c r="AR655">
        <v>0</v>
      </c>
      <c r="AS655">
        <v>6</v>
      </c>
      <c r="AT655">
        <v>11</v>
      </c>
      <c r="AU655">
        <v>3.1</v>
      </c>
      <c r="AV655">
        <v>6.6</v>
      </c>
      <c r="AW655">
        <v>57570</v>
      </c>
      <c r="AX655">
        <v>4.7</v>
      </c>
      <c r="AY655">
        <v>19.2</v>
      </c>
      <c r="AZ655">
        <v>21.7</v>
      </c>
      <c r="BA655">
        <v>5.9</v>
      </c>
      <c r="BB655">
        <v>5.7</v>
      </c>
      <c r="BC655">
        <v>41.5</v>
      </c>
      <c r="BD655">
        <v>1.8</v>
      </c>
      <c r="BE655">
        <v>13.3</v>
      </c>
      <c r="BF655">
        <v>0</v>
      </c>
      <c r="BG655">
        <v>0</v>
      </c>
      <c r="BH655">
        <v>0.5</v>
      </c>
      <c r="BI655">
        <v>0.3</v>
      </c>
    </row>
    <row r="656" spans="1:61" x14ac:dyDescent="0.2">
      <c r="A656">
        <v>7896</v>
      </c>
      <c r="B656">
        <v>6081606900</v>
      </c>
      <c r="C656">
        <v>1.3304859</v>
      </c>
      <c r="D656">
        <v>0.1381</v>
      </c>
      <c r="E656">
        <v>1.7073</v>
      </c>
      <c r="F656">
        <v>0.44569999999999999</v>
      </c>
      <c r="G656">
        <v>1.722</v>
      </c>
      <c r="H656">
        <v>4.0129999999999999</v>
      </c>
      <c r="I656">
        <v>8.5</v>
      </c>
      <c r="J656">
        <v>7.3</v>
      </c>
      <c r="K656">
        <v>9.8000000000000007</v>
      </c>
      <c r="L656">
        <v>95</v>
      </c>
      <c r="M656">
        <v>37.517514640000002</v>
      </c>
      <c r="N656">
        <v>-122.3375788</v>
      </c>
      <c r="O656">
        <v>7.71868433537235</v>
      </c>
      <c r="P656">
        <v>3.2532389000000002E-2</v>
      </c>
      <c r="Q656">
        <v>9.5363030299999991</v>
      </c>
      <c r="R656">
        <v>10.119999999999999</v>
      </c>
      <c r="S656" s="1">
        <v>531.76798741249297</v>
      </c>
      <c r="T656">
        <v>0</v>
      </c>
      <c r="U656">
        <v>163.8886895</v>
      </c>
      <c r="V656">
        <v>1066.5999999999999</v>
      </c>
      <c r="W656">
        <v>0.1</v>
      </c>
      <c r="X656">
        <v>2</v>
      </c>
      <c r="Y656">
        <v>0.51</v>
      </c>
      <c r="Z656">
        <v>2</v>
      </c>
      <c r="AA656">
        <v>0</v>
      </c>
      <c r="AB656">
        <v>30.988312681890001</v>
      </c>
      <c r="AC656">
        <v>2551</v>
      </c>
      <c r="AD656">
        <v>936</v>
      </c>
      <c r="AE656">
        <v>917</v>
      </c>
      <c r="AF656">
        <v>67</v>
      </c>
      <c r="AG656">
        <v>33</v>
      </c>
      <c r="AH656">
        <v>71251</v>
      </c>
      <c r="AI656">
        <v>21</v>
      </c>
      <c r="AJ656">
        <v>503</v>
      </c>
      <c r="AK656">
        <v>585</v>
      </c>
      <c r="AL656">
        <v>203</v>
      </c>
      <c r="AM656">
        <v>16</v>
      </c>
      <c r="AN656">
        <v>1188</v>
      </c>
      <c r="AO656">
        <v>23</v>
      </c>
      <c r="AP656">
        <v>96</v>
      </c>
      <c r="AQ656">
        <v>0</v>
      </c>
      <c r="AR656">
        <v>14</v>
      </c>
      <c r="AS656">
        <v>5</v>
      </c>
      <c r="AT656">
        <v>157</v>
      </c>
      <c r="AU656">
        <v>2.8</v>
      </c>
      <c r="AV656">
        <v>2.5</v>
      </c>
      <c r="AW656">
        <v>71251</v>
      </c>
      <c r="AX656">
        <v>1.2</v>
      </c>
      <c r="AY656">
        <v>19.7</v>
      </c>
      <c r="AZ656">
        <v>22.9</v>
      </c>
      <c r="BA656">
        <v>8.4</v>
      </c>
      <c r="BB656">
        <v>1.7</v>
      </c>
      <c r="BC656">
        <v>46.6</v>
      </c>
      <c r="BD656">
        <v>0.9</v>
      </c>
      <c r="BE656">
        <v>10.3</v>
      </c>
      <c r="BF656">
        <v>0</v>
      </c>
      <c r="BG656">
        <v>1.5</v>
      </c>
      <c r="BH656">
        <v>0.5</v>
      </c>
      <c r="BI656">
        <v>6.2</v>
      </c>
    </row>
    <row r="657" spans="1:61" x14ac:dyDescent="0.2">
      <c r="A657">
        <v>6084</v>
      </c>
      <c r="B657">
        <v>6081607000</v>
      </c>
      <c r="C657">
        <v>0.87493719999999997</v>
      </c>
      <c r="D657">
        <v>0.87509999999999999</v>
      </c>
      <c r="E657">
        <v>1.4894000000000001</v>
      </c>
      <c r="F657">
        <v>0.64339999999999997</v>
      </c>
      <c r="G657">
        <v>1.9285000000000001</v>
      </c>
      <c r="H657">
        <v>4.9363999999999999</v>
      </c>
      <c r="I657">
        <v>8.8000000000000007</v>
      </c>
      <c r="J657">
        <v>7.7</v>
      </c>
      <c r="K657">
        <v>10</v>
      </c>
      <c r="L657">
        <v>3241</v>
      </c>
      <c r="M657">
        <v>37.52484578</v>
      </c>
      <c r="N657">
        <v>-122.3231626</v>
      </c>
      <c r="O657">
        <v>8.6790752580386705</v>
      </c>
      <c r="P657">
        <v>3.2532389000000002E-2</v>
      </c>
      <c r="Q657">
        <v>9.5363030299999991</v>
      </c>
      <c r="R657">
        <v>10.45779054</v>
      </c>
      <c r="S657" s="1">
        <v>458.37628597827398</v>
      </c>
      <c r="T657">
        <v>0</v>
      </c>
      <c r="U657">
        <v>174.30733530000001</v>
      </c>
      <c r="V657">
        <v>980.66</v>
      </c>
      <c r="W657">
        <v>0</v>
      </c>
      <c r="X657">
        <v>0</v>
      </c>
      <c r="Y657">
        <v>0.22500000000000001</v>
      </c>
      <c r="Z657">
        <v>1</v>
      </c>
      <c r="AA657">
        <v>0</v>
      </c>
      <c r="AB657">
        <v>27.051853094599601</v>
      </c>
      <c r="AC657">
        <v>3441</v>
      </c>
      <c r="AD657">
        <v>1412</v>
      </c>
      <c r="AE657">
        <v>1384</v>
      </c>
      <c r="AF657">
        <v>110</v>
      </c>
      <c r="AG657">
        <v>161</v>
      </c>
      <c r="AH657">
        <v>66287</v>
      </c>
      <c r="AI657">
        <v>165</v>
      </c>
      <c r="AJ657">
        <v>694</v>
      </c>
      <c r="AK657">
        <v>652</v>
      </c>
      <c r="AL657">
        <v>185</v>
      </c>
      <c r="AM657">
        <v>77</v>
      </c>
      <c r="AN657">
        <v>1477</v>
      </c>
      <c r="AO657">
        <v>123</v>
      </c>
      <c r="AP657">
        <v>263</v>
      </c>
      <c r="AQ657">
        <v>14</v>
      </c>
      <c r="AR657">
        <v>10</v>
      </c>
      <c r="AS657">
        <v>64</v>
      </c>
      <c r="AT657">
        <v>0</v>
      </c>
      <c r="AU657">
        <v>3.2</v>
      </c>
      <c r="AV657">
        <v>8.1</v>
      </c>
      <c r="AW657">
        <v>66287</v>
      </c>
      <c r="AX657">
        <v>6.5</v>
      </c>
      <c r="AY657">
        <v>20.2</v>
      </c>
      <c r="AZ657">
        <v>18.899999999999999</v>
      </c>
      <c r="BA657">
        <v>5.4</v>
      </c>
      <c r="BB657">
        <v>5.6</v>
      </c>
      <c r="BC657">
        <v>42.9</v>
      </c>
      <c r="BD657">
        <v>3.8</v>
      </c>
      <c r="BE657">
        <v>18.600000000000001</v>
      </c>
      <c r="BF657">
        <v>1</v>
      </c>
      <c r="BG657">
        <v>0.7</v>
      </c>
      <c r="BH657">
        <v>4.5999999999999996</v>
      </c>
      <c r="BI657">
        <v>0</v>
      </c>
    </row>
    <row r="658" spans="1:61" x14ac:dyDescent="0.2">
      <c r="A658">
        <v>6085</v>
      </c>
      <c r="B658">
        <v>6081607100</v>
      </c>
      <c r="C658">
        <v>0.47951470000000002</v>
      </c>
      <c r="D658">
        <v>0.29399999999999998</v>
      </c>
      <c r="E658">
        <v>2.6720999999999999</v>
      </c>
      <c r="F658">
        <v>0.42309999999999998</v>
      </c>
      <c r="G658">
        <v>0.46289999999999998</v>
      </c>
      <c r="H658">
        <v>3.8521000000000001</v>
      </c>
      <c r="I658">
        <v>8.6999999999999993</v>
      </c>
      <c r="J658">
        <v>7.7</v>
      </c>
      <c r="K658">
        <v>10.1</v>
      </c>
      <c r="L658">
        <v>2879</v>
      </c>
      <c r="M658">
        <v>37.527205209999998</v>
      </c>
      <c r="N658">
        <v>-122.30463020000001</v>
      </c>
      <c r="O658">
        <v>7.5075425237553404</v>
      </c>
      <c r="P658">
        <v>3.2532389000000002E-2</v>
      </c>
      <c r="Q658">
        <v>9.5363030299999991</v>
      </c>
      <c r="R658">
        <v>14.11</v>
      </c>
      <c r="S658" s="1">
        <v>85.242799385803593</v>
      </c>
      <c r="T658">
        <v>0</v>
      </c>
      <c r="U658">
        <v>182.45647289999999</v>
      </c>
      <c r="V658">
        <v>329.61</v>
      </c>
      <c r="W658">
        <v>0</v>
      </c>
      <c r="X658">
        <v>22.5</v>
      </c>
      <c r="Y658">
        <v>0.05</v>
      </c>
      <c r="Z658">
        <v>1</v>
      </c>
      <c r="AA658">
        <v>0</v>
      </c>
      <c r="AB658">
        <v>22.081006684262501</v>
      </c>
      <c r="AC658">
        <v>3173</v>
      </c>
      <c r="AD658">
        <v>1101</v>
      </c>
      <c r="AE658">
        <v>1079</v>
      </c>
      <c r="AF658">
        <v>61</v>
      </c>
      <c r="AG658">
        <v>40</v>
      </c>
      <c r="AH658">
        <v>58418</v>
      </c>
      <c r="AI658">
        <v>89</v>
      </c>
      <c r="AJ658">
        <v>558</v>
      </c>
      <c r="AK658">
        <v>833</v>
      </c>
      <c r="AL658">
        <v>427</v>
      </c>
      <c r="AM658">
        <v>80</v>
      </c>
      <c r="AN658">
        <v>1059</v>
      </c>
      <c r="AO658">
        <v>65</v>
      </c>
      <c r="AP658">
        <v>0</v>
      </c>
      <c r="AQ658">
        <v>0</v>
      </c>
      <c r="AR658">
        <v>34</v>
      </c>
      <c r="AS658">
        <v>15</v>
      </c>
      <c r="AT658">
        <v>0</v>
      </c>
      <c r="AU658">
        <v>1.9</v>
      </c>
      <c r="AV658">
        <v>2.8</v>
      </c>
      <c r="AW658">
        <v>58418</v>
      </c>
      <c r="AX658">
        <v>4</v>
      </c>
      <c r="AY658">
        <v>17.600000000000001</v>
      </c>
      <c r="AZ658">
        <v>26.3</v>
      </c>
      <c r="BA658">
        <v>13.5</v>
      </c>
      <c r="BB658">
        <v>7.4</v>
      </c>
      <c r="BC658">
        <v>33.4</v>
      </c>
      <c r="BD658">
        <v>2.2999999999999998</v>
      </c>
      <c r="BE658">
        <v>0</v>
      </c>
      <c r="BF658">
        <v>0</v>
      </c>
      <c r="BG658">
        <v>3.2</v>
      </c>
      <c r="BH658">
        <v>1.4</v>
      </c>
      <c r="BI658">
        <v>0</v>
      </c>
    </row>
    <row r="659" spans="1:61" x14ac:dyDescent="0.2">
      <c r="A659">
        <v>6086</v>
      </c>
      <c r="B659">
        <v>6081607200</v>
      </c>
      <c r="C659">
        <v>0.3894205</v>
      </c>
      <c r="D659">
        <v>1.2682</v>
      </c>
      <c r="E659">
        <v>1.8422000000000001</v>
      </c>
      <c r="F659">
        <v>1.0402</v>
      </c>
      <c r="G659">
        <v>3.0057</v>
      </c>
      <c r="H659">
        <v>7.1562999999999999</v>
      </c>
      <c r="I659">
        <v>8.9</v>
      </c>
      <c r="J659">
        <v>8</v>
      </c>
      <c r="K659">
        <v>9.8000000000000007</v>
      </c>
      <c r="L659">
        <v>4197</v>
      </c>
      <c r="M659">
        <v>37.533170269999999</v>
      </c>
      <c r="N659">
        <v>-122.2974912</v>
      </c>
      <c r="O659">
        <v>12.3278134577888</v>
      </c>
      <c r="P659">
        <v>3.2532389000000002E-2</v>
      </c>
      <c r="Q659">
        <v>9.1171234000000005</v>
      </c>
      <c r="R659">
        <v>15.352968430000001</v>
      </c>
      <c r="S659" s="1">
        <v>85.205364896160503</v>
      </c>
      <c r="T659">
        <v>0</v>
      </c>
      <c r="U659">
        <v>185.57661060000001</v>
      </c>
      <c r="V659">
        <v>652.57000000000005</v>
      </c>
      <c r="W659">
        <v>4.5</v>
      </c>
      <c r="X659">
        <v>56.8</v>
      </c>
      <c r="Y659">
        <v>0.01</v>
      </c>
      <c r="Z659">
        <v>1</v>
      </c>
      <c r="AA659">
        <v>0</v>
      </c>
      <c r="AB659">
        <v>27.6129190283763</v>
      </c>
      <c r="AC659">
        <v>4168</v>
      </c>
      <c r="AD659">
        <v>1849</v>
      </c>
      <c r="AE659">
        <v>1718</v>
      </c>
      <c r="AF659">
        <v>417</v>
      </c>
      <c r="AG659">
        <v>133</v>
      </c>
      <c r="AH659">
        <v>43895</v>
      </c>
      <c r="AI659">
        <v>401</v>
      </c>
      <c r="AJ659">
        <v>787</v>
      </c>
      <c r="AK659">
        <v>671</v>
      </c>
      <c r="AL659">
        <v>514</v>
      </c>
      <c r="AM659">
        <v>63</v>
      </c>
      <c r="AN659">
        <v>2460</v>
      </c>
      <c r="AO659">
        <v>327</v>
      </c>
      <c r="AP659">
        <v>598</v>
      </c>
      <c r="AQ659">
        <v>0</v>
      </c>
      <c r="AR659">
        <v>168</v>
      </c>
      <c r="AS659">
        <v>131</v>
      </c>
      <c r="AT659">
        <v>102</v>
      </c>
      <c r="AU659">
        <v>10.1</v>
      </c>
      <c r="AV659">
        <v>5.2</v>
      </c>
      <c r="AW659">
        <v>43895</v>
      </c>
      <c r="AX659">
        <v>12.6</v>
      </c>
      <c r="AY659">
        <v>18.899999999999999</v>
      </c>
      <c r="AZ659">
        <v>16.100000000000001</v>
      </c>
      <c r="BA659">
        <v>12.4</v>
      </c>
      <c r="BB659">
        <v>3.7</v>
      </c>
      <c r="BC659">
        <v>59</v>
      </c>
      <c r="BD659">
        <v>8.4</v>
      </c>
      <c r="BE659">
        <v>32.299999999999997</v>
      </c>
      <c r="BF659">
        <v>0</v>
      </c>
      <c r="BG659">
        <v>9.8000000000000007</v>
      </c>
      <c r="BH659">
        <v>7.6</v>
      </c>
      <c r="BI659">
        <v>2.4</v>
      </c>
    </row>
    <row r="660" spans="1:61" x14ac:dyDescent="0.2">
      <c r="A660">
        <v>6087</v>
      </c>
      <c r="B660">
        <v>6081607300</v>
      </c>
      <c r="C660">
        <v>0.49960090000000001</v>
      </c>
      <c r="D660">
        <v>0.69199999999999995</v>
      </c>
      <c r="E660">
        <v>1.6242000000000001</v>
      </c>
      <c r="F660">
        <v>0.59150000000000003</v>
      </c>
      <c r="G660">
        <v>1.4978</v>
      </c>
      <c r="H660">
        <v>4.4055</v>
      </c>
      <c r="I660">
        <v>8.6</v>
      </c>
      <c r="J660">
        <v>7.5</v>
      </c>
      <c r="K660">
        <v>9.9</v>
      </c>
      <c r="L660">
        <v>3529</v>
      </c>
      <c r="M660">
        <v>37.534215089999996</v>
      </c>
      <c r="N660">
        <v>-122.3119518</v>
      </c>
      <c r="O660">
        <v>14.545899492336201</v>
      </c>
      <c r="P660">
        <v>3.2532389000000002E-2</v>
      </c>
      <c r="Q660">
        <v>9.1171234000000005</v>
      </c>
      <c r="R660">
        <v>14.355996429999999</v>
      </c>
      <c r="S660" s="1">
        <v>85.118017753659799</v>
      </c>
      <c r="T660">
        <v>2.5359215439999998</v>
      </c>
      <c r="U660">
        <v>177.70600479999999</v>
      </c>
      <c r="V660">
        <v>731.48</v>
      </c>
      <c r="W660">
        <v>4.5</v>
      </c>
      <c r="X660">
        <v>12.5</v>
      </c>
      <c r="Y660">
        <v>0.11</v>
      </c>
      <c r="Z660">
        <v>1</v>
      </c>
      <c r="AA660">
        <v>0</v>
      </c>
      <c r="AB660">
        <v>32.285939435463199</v>
      </c>
      <c r="AC660">
        <v>3573</v>
      </c>
      <c r="AD660">
        <v>1358</v>
      </c>
      <c r="AE660">
        <v>1327</v>
      </c>
      <c r="AF660">
        <v>100</v>
      </c>
      <c r="AG660">
        <v>138</v>
      </c>
      <c r="AH660">
        <v>59631</v>
      </c>
      <c r="AI660">
        <v>110</v>
      </c>
      <c r="AJ660">
        <v>689</v>
      </c>
      <c r="AK660">
        <v>749</v>
      </c>
      <c r="AL660">
        <v>290</v>
      </c>
      <c r="AM660">
        <v>42</v>
      </c>
      <c r="AN660">
        <v>1227</v>
      </c>
      <c r="AO660">
        <v>153</v>
      </c>
      <c r="AP660">
        <v>50</v>
      </c>
      <c r="AQ660">
        <v>0</v>
      </c>
      <c r="AR660">
        <v>24</v>
      </c>
      <c r="AS660">
        <v>19</v>
      </c>
      <c r="AT660">
        <v>57</v>
      </c>
      <c r="AU660">
        <v>2.8</v>
      </c>
      <c r="AV660">
        <v>7.1</v>
      </c>
      <c r="AW660">
        <v>59631</v>
      </c>
      <c r="AX660">
        <v>4.3</v>
      </c>
      <c r="AY660">
        <v>19.3</v>
      </c>
      <c r="AZ660">
        <v>21</v>
      </c>
      <c r="BA660">
        <v>8.1</v>
      </c>
      <c r="BB660">
        <v>3.2</v>
      </c>
      <c r="BC660">
        <v>34.299999999999997</v>
      </c>
      <c r="BD660">
        <v>4.5</v>
      </c>
      <c r="BE660">
        <v>3.7</v>
      </c>
      <c r="BF660">
        <v>0</v>
      </c>
      <c r="BG660">
        <v>1.8</v>
      </c>
      <c r="BH660">
        <v>1.4</v>
      </c>
      <c r="BI660">
        <v>1.6</v>
      </c>
    </row>
    <row r="661" spans="1:61" x14ac:dyDescent="0.2">
      <c r="A661">
        <v>7897</v>
      </c>
      <c r="B661">
        <v>6081607400</v>
      </c>
      <c r="C661">
        <v>0.4376254</v>
      </c>
      <c r="D661">
        <v>0.90539999999999998</v>
      </c>
      <c r="E661">
        <v>2.0310000000000001</v>
      </c>
      <c r="F661">
        <v>0.96479999999999999</v>
      </c>
      <c r="G661">
        <v>2.9398</v>
      </c>
      <c r="H661">
        <v>6.8410000000000002</v>
      </c>
      <c r="I661">
        <v>10.199999999999999</v>
      </c>
      <c r="J661">
        <v>9.1999999999999993</v>
      </c>
      <c r="K661">
        <v>11.6</v>
      </c>
      <c r="L661">
        <v>4451</v>
      </c>
      <c r="M661">
        <v>37.544306640000002</v>
      </c>
      <c r="N661">
        <v>-122.3122522</v>
      </c>
      <c r="O661">
        <v>26.414802196203599</v>
      </c>
      <c r="P661">
        <v>3.2532389000000002E-2</v>
      </c>
      <c r="Q661">
        <v>8.6979437700000002</v>
      </c>
      <c r="R661">
        <v>20.564040339999998</v>
      </c>
      <c r="S661" s="1">
        <v>362.03421016720398</v>
      </c>
      <c r="T661">
        <v>13.30083495</v>
      </c>
      <c r="U661">
        <v>173.22288789999999</v>
      </c>
      <c r="V661">
        <v>1015.28</v>
      </c>
      <c r="W661">
        <v>9</v>
      </c>
      <c r="X661">
        <v>42.5</v>
      </c>
      <c r="Y661">
        <v>8.5000000000000006E-2</v>
      </c>
      <c r="Z661">
        <v>1</v>
      </c>
      <c r="AA661">
        <v>0</v>
      </c>
      <c r="AB661">
        <v>42.118529771826204</v>
      </c>
      <c r="AC661">
        <v>4858</v>
      </c>
      <c r="AD661">
        <v>1998</v>
      </c>
      <c r="AE661">
        <v>1886</v>
      </c>
      <c r="AF661">
        <v>351</v>
      </c>
      <c r="AG661">
        <v>127</v>
      </c>
      <c r="AH661">
        <v>48566</v>
      </c>
      <c r="AI661">
        <v>315</v>
      </c>
      <c r="AJ661">
        <v>818</v>
      </c>
      <c r="AK661">
        <v>984</v>
      </c>
      <c r="AL661">
        <v>520</v>
      </c>
      <c r="AM661">
        <v>124</v>
      </c>
      <c r="AN661">
        <v>2638</v>
      </c>
      <c r="AO661">
        <v>352</v>
      </c>
      <c r="AP661">
        <v>856</v>
      </c>
      <c r="AQ661">
        <v>0</v>
      </c>
      <c r="AR661">
        <v>64</v>
      </c>
      <c r="AS661">
        <v>196</v>
      </c>
      <c r="AT661">
        <v>212</v>
      </c>
      <c r="AU661">
        <v>7.4</v>
      </c>
      <c r="AV661">
        <v>4.5999999999999996</v>
      </c>
      <c r="AW661">
        <v>48566</v>
      </c>
      <c r="AX661">
        <v>8.6</v>
      </c>
      <c r="AY661">
        <v>16.8</v>
      </c>
      <c r="AZ661">
        <v>20.3</v>
      </c>
      <c r="BA661">
        <v>10.9</v>
      </c>
      <c r="BB661">
        <v>6.6</v>
      </c>
      <c r="BC661">
        <v>54.3</v>
      </c>
      <c r="BD661">
        <v>7.7</v>
      </c>
      <c r="BE661">
        <v>42.8</v>
      </c>
      <c r="BF661">
        <v>0</v>
      </c>
      <c r="BG661">
        <v>3.4</v>
      </c>
      <c r="BH661">
        <v>10.4</v>
      </c>
      <c r="BI661">
        <v>4.4000000000000004</v>
      </c>
    </row>
    <row r="662" spans="1:61" x14ac:dyDescent="0.2">
      <c r="A662">
        <v>6088</v>
      </c>
      <c r="B662">
        <v>6081607500</v>
      </c>
      <c r="C662">
        <v>0.7575904</v>
      </c>
      <c r="D662">
        <v>0.55559999999999998</v>
      </c>
      <c r="E662">
        <v>1.571</v>
      </c>
      <c r="F662">
        <v>0.96930000000000005</v>
      </c>
      <c r="G662">
        <v>2.6202999999999999</v>
      </c>
      <c r="H662">
        <v>5.7161</v>
      </c>
      <c r="I662">
        <v>8.1</v>
      </c>
      <c r="J662">
        <v>7.3</v>
      </c>
      <c r="K662">
        <v>9</v>
      </c>
      <c r="L662">
        <v>3636</v>
      </c>
      <c r="M662">
        <v>37.5467376</v>
      </c>
      <c r="N662">
        <v>-122.2997439</v>
      </c>
      <c r="O662">
        <v>19.613998094690899</v>
      </c>
      <c r="P662">
        <v>3.2532389000000002E-2</v>
      </c>
      <c r="Q662">
        <v>8.6979437700000002</v>
      </c>
      <c r="R662">
        <v>23.139729089999999</v>
      </c>
      <c r="S662" s="1">
        <v>85.118017753659799</v>
      </c>
      <c r="T662">
        <v>0</v>
      </c>
      <c r="U662">
        <v>181.4232757</v>
      </c>
      <c r="V662">
        <v>1828.96</v>
      </c>
      <c r="W662">
        <v>9</v>
      </c>
      <c r="X662">
        <v>76.75</v>
      </c>
      <c r="Y662">
        <v>0.1</v>
      </c>
      <c r="Z662">
        <v>11</v>
      </c>
      <c r="AA662">
        <v>0</v>
      </c>
      <c r="AB662">
        <v>42.348533901231903</v>
      </c>
      <c r="AC662">
        <v>4227</v>
      </c>
      <c r="AD662">
        <v>1770</v>
      </c>
      <c r="AE662">
        <v>1606</v>
      </c>
      <c r="AF662">
        <v>266</v>
      </c>
      <c r="AG662">
        <v>90</v>
      </c>
      <c r="AH662">
        <v>49161</v>
      </c>
      <c r="AI662">
        <v>94</v>
      </c>
      <c r="AJ662">
        <v>345</v>
      </c>
      <c r="AK662">
        <v>1056</v>
      </c>
      <c r="AL662">
        <v>319</v>
      </c>
      <c r="AM662">
        <v>141</v>
      </c>
      <c r="AN662">
        <v>2520</v>
      </c>
      <c r="AO662">
        <v>261</v>
      </c>
      <c r="AP662">
        <v>972</v>
      </c>
      <c r="AQ662">
        <v>0</v>
      </c>
      <c r="AR662">
        <v>142</v>
      </c>
      <c r="AS662">
        <v>112</v>
      </c>
      <c r="AT662">
        <v>10</v>
      </c>
      <c r="AU662">
        <v>6.3</v>
      </c>
      <c r="AV662">
        <v>3.8</v>
      </c>
      <c r="AW662">
        <v>49161</v>
      </c>
      <c r="AX662">
        <v>3.2</v>
      </c>
      <c r="AY662">
        <v>8.1999999999999993</v>
      </c>
      <c r="AZ662">
        <v>25</v>
      </c>
      <c r="BA662">
        <v>7.5</v>
      </c>
      <c r="BB662">
        <v>8.8000000000000007</v>
      </c>
      <c r="BC662">
        <v>59.6</v>
      </c>
      <c r="BD662">
        <v>6.6</v>
      </c>
      <c r="BE662">
        <v>54.9</v>
      </c>
      <c r="BF662">
        <v>0</v>
      </c>
      <c r="BG662">
        <v>8.8000000000000007</v>
      </c>
      <c r="BH662">
        <v>7</v>
      </c>
      <c r="BI662">
        <v>0.2</v>
      </c>
    </row>
    <row r="663" spans="1:61" x14ac:dyDescent="0.2">
      <c r="A663">
        <v>6089</v>
      </c>
      <c r="B663">
        <v>6081607600</v>
      </c>
      <c r="C663">
        <v>0.50383489999999997</v>
      </c>
      <c r="D663">
        <v>1.1021000000000001</v>
      </c>
      <c r="E663">
        <v>1.734</v>
      </c>
      <c r="F663">
        <v>1.0669</v>
      </c>
      <c r="G663">
        <v>1.7564</v>
      </c>
      <c r="H663">
        <v>5.6595000000000004</v>
      </c>
      <c r="I663">
        <v>10.199999999999999</v>
      </c>
      <c r="J663">
        <v>9.1</v>
      </c>
      <c r="K663">
        <v>11.4</v>
      </c>
      <c r="L663">
        <v>3342</v>
      </c>
      <c r="M663">
        <v>37.558139220000001</v>
      </c>
      <c r="N663">
        <v>-122.30669109999999</v>
      </c>
      <c r="O663">
        <v>21.6333901067092</v>
      </c>
      <c r="P663">
        <v>3.2532389000000002E-2</v>
      </c>
      <c r="Q663">
        <v>8.6979437700000002</v>
      </c>
      <c r="R663">
        <v>23.133744109999999</v>
      </c>
      <c r="S663" s="1">
        <v>85.118017753659799</v>
      </c>
      <c r="T663">
        <v>0</v>
      </c>
      <c r="U663">
        <v>170.04553519999999</v>
      </c>
      <c r="V663">
        <v>2336.65</v>
      </c>
      <c r="W663">
        <v>0.9</v>
      </c>
      <c r="X663">
        <v>42.25</v>
      </c>
      <c r="Y663">
        <v>0.05</v>
      </c>
      <c r="Z663">
        <v>11</v>
      </c>
      <c r="AA663">
        <v>0.75</v>
      </c>
      <c r="AB663">
        <v>39.519563946890401</v>
      </c>
      <c r="AC663">
        <v>3468</v>
      </c>
      <c r="AD663">
        <v>1312</v>
      </c>
      <c r="AE663">
        <v>1259</v>
      </c>
      <c r="AF663">
        <v>361</v>
      </c>
      <c r="AG663">
        <v>25</v>
      </c>
      <c r="AH663">
        <v>45307</v>
      </c>
      <c r="AI663">
        <v>326</v>
      </c>
      <c r="AJ663">
        <v>391</v>
      </c>
      <c r="AK663">
        <v>941</v>
      </c>
      <c r="AL663">
        <v>197</v>
      </c>
      <c r="AM663">
        <v>104</v>
      </c>
      <c r="AN663">
        <v>1956</v>
      </c>
      <c r="AO663">
        <v>313</v>
      </c>
      <c r="AP663">
        <v>0</v>
      </c>
      <c r="AQ663">
        <v>0</v>
      </c>
      <c r="AR663">
        <v>91</v>
      </c>
      <c r="AS663">
        <v>46</v>
      </c>
      <c r="AT663">
        <v>63</v>
      </c>
      <c r="AU663">
        <v>10.5</v>
      </c>
      <c r="AV663">
        <v>1.3</v>
      </c>
      <c r="AW663">
        <v>45307</v>
      </c>
      <c r="AX663">
        <v>13.7</v>
      </c>
      <c r="AY663">
        <v>11.3</v>
      </c>
      <c r="AZ663">
        <v>27.1</v>
      </c>
      <c r="BA663">
        <v>5.7</v>
      </c>
      <c r="BB663">
        <v>8.3000000000000007</v>
      </c>
      <c r="BC663">
        <v>56.4</v>
      </c>
      <c r="BD663">
        <v>9.9</v>
      </c>
      <c r="BE663">
        <v>0</v>
      </c>
      <c r="BF663">
        <v>0</v>
      </c>
      <c r="BG663">
        <v>7.2</v>
      </c>
      <c r="BH663">
        <v>3.7</v>
      </c>
      <c r="BI663">
        <v>1.8</v>
      </c>
    </row>
    <row r="664" spans="1:61" x14ac:dyDescent="0.2">
      <c r="A664">
        <v>7898</v>
      </c>
      <c r="B664">
        <v>6081607701</v>
      </c>
      <c r="C664">
        <v>0.47725299999999998</v>
      </c>
      <c r="D664">
        <v>2.4845000000000002</v>
      </c>
      <c r="E664">
        <v>1.5869</v>
      </c>
      <c r="F664">
        <v>1.2609999999999999</v>
      </c>
      <c r="G664">
        <v>2.3389000000000002</v>
      </c>
      <c r="H664">
        <v>7.6714000000000002</v>
      </c>
      <c r="I664">
        <v>12.8</v>
      </c>
      <c r="J664">
        <v>11.7</v>
      </c>
      <c r="K664">
        <v>13.9</v>
      </c>
      <c r="L664">
        <v>3954</v>
      </c>
      <c r="M664">
        <v>37.5711297</v>
      </c>
      <c r="N664">
        <v>-122.3033477</v>
      </c>
      <c r="O664">
        <v>24.617415869234801</v>
      </c>
      <c r="P664">
        <v>3.2532389000000002E-2</v>
      </c>
      <c r="Q664">
        <v>8.6979437700000002</v>
      </c>
      <c r="R664">
        <v>23.077453160000001</v>
      </c>
      <c r="S664" s="1">
        <v>166.77620915396599</v>
      </c>
      <c r="T664">
        <v>0</v>
      </c>
      <c r="U664">
        <v>165.1233072</v>
      </c>
      <c r="V664">
        <v>960.43</v>
      </c>
      <c r="W664">
        <v>0.9</v>
      </c>
      <c r="X664">
        <v>15</v>
      </c>
      <c r="Y664">
        <v>0.1</v>
      </c>
      <c r="Z664">
        <v>11</v>
      </c>
      <c r="AA664">
        <v>1.5</v>
      </c>
      <c r="AB664">
        <v>37.413849263503202</v>
      </c>
      <c r="AC664">
        <v>4163</v>
      </c>
      <c r="AD664">
        <v>1185</v>
      </c>
      <c r="AE664">
        <v>1185</v>
      </c>
      <c r="AF664">
        <v>682</v>
      </c>
      <c r="AG664">
        <v>271</v>
      </c>
      <c r="AH664">
        <v>29549</v>
      </c>
      <c r="AI664">
        <v>666</v>
      </c>
      <c r="AJ664">
        <v>338</v>
      </c>
      <c r="AK664">
        <v>923</v>
      </c>
      <c r="AL664">
        <v>413</v>
      </c>
      <c r="AM664">
        <v>90</v>
      </c>
      <c r="AN664">
        <v>3097</v>
      </c>
      <c r="AO664">
        <v>414</v>
      </c>
      <c r="AP664">
        <v>243</v>
      </c>
      <c r="AQ664">
        <v>0</v>
      </c>
      <c r="AR664">
        <v>103</v>
      </c>
      <c r="AS664">
        <v>10</v>
      </c>
      <c r="AT664">
        <v>171</v>
      </c>
      <c r="AU664">
        <v>16.600000000000001</v>
      </c>
      <c r="AV664">
        <v>11</v>
      </c>
      <c r="AW664">
        <v>29549</v>
      </c>
      <c r="AX664">
        <v>24.1</v>
      </c>
      <c r="AY664">
        <v>8.1</v>
      </c>
      <c r="AZ664">
        <v>22.2</v>
      </c>
      <c r="BA664">
        <v>10</v>
      </c>
      <c r="BB664">
        <v>7.6</v>
      </c>
      <c r="BC664">
        <v>74.400000000000006</v>
      </c>
      <c r="BD664">
        <v>10.6</v>
      </c>
      <c r="BE664">
        <v>20.5</v>
      </c>
      <c r="BF664">
        <v>0</v>
      </c>
      <c r="BG664">
        <v>8.6999999999999993</v>
      </c>
      <c r="BH664">
        <v>0.8</v>
      </c>
      <c r="BI664">
        <v>4.0999999999999996</v>
      </c>
    </row>
    <row r="665" spans="1:61" x14ac:dyDescent="0.2">
      <c r="A665">
        <v>7899</v>
      </c>
      <c r="B665">
        <v>6081607702</v>
      </c>
      <c r="C665">
        <v>0.23641219999999999</v>
      </c>
      <c r="D665">
        <v>1.4543999999999999</v>
      </c>
      <c r="E665">
        <v>1.9709000000000001</v>
      </c>
      <c r="F665">
        <v>1.121</v>
      </c>
      <c r="G665">
        <v>1.4993000000000001</v>
      </c>
      <c r="H665">
        <v>6.0456000000000003</v>
      </c>
      <c r="I665">
        <v>10.6</v>
      </c>
      <c r="J665">
        <v>9.8000000000000007</v>
      </c>
      <c r="K665">
        <v>11.5</v>
      </c>
      <c r="L665">
        <v>2859</v>
      </c>
      <c r="M665">
        <v>37.564973260000002</v>
      </c>
      <c r="N665">
        <v>-122.302725</v>
      </c>
      <c r="O665">
        <v>20.5228961522009</v>
      </c>
      <c r="P665">
        <v>3.2532389000000002E-2</v>
      </c>
      <c r="Q665">
        <v>8.6979437700000002</v>
      </c>
      <c r="R665">
        <v>23.14</v>
      </c>
      <c r="S665" s="1">
        <v>85.118017753659799</v>
      </c>
      <c r="T665">
        <v>0</v>
      </c>
      <c r="U665">
        <v>168.93481499999999</v>
      </c>
      <c r="V665">
        <v>2067.2199999999998</v>
      </c>
      <c r="W665">
        <v>0</v>
      </c>
      <c r="X665">
        <v>10.1</v>
      </c>
      <c r="Y665">
        <v>0</v>
      </c>
      <c r="Z665">
        <v>11</v>
      </c>
      <c r="AA665">
        <v>0.75</v>
      </c>
      <c r="AB665">
        <v>34.130842700604902</v>
      </c>
      <c r="AC665">
        <v>2768</v>
      </c>
      <c r="AD665">
        <v>809</v>
      </c>
      <c r="AE665">
        <v>798</v>
      </c>
      <c r="AF665">
        <v>297</v>
      </c>
      <c r="AG665">
        <v>73</v>
      </c>
      <c r="AH665">
        <v>34387</v>
      </c>
      <c r="AI665">
        <v>281</v>
      </c>
      <c r="AJ665">
        <v>405</v>
      </c>
      <c r="AK665">
        <v>556</v>
      </c>
      <c r="AL665">
        <v>424</v>
      </c>
      <c r="AM665">
        <v>25</v>
      </c>
      <c r="AN665">
        <v>1792</v>
      </c>
      <c r="AO665">
        <v>236</v>
      </c>
      <c r="AP665">
        <v>0</v>
      </c>
      <c r="AQ665">
        <v>0</v>
      </c>
      <c r="AR665">
        <v>27</v>
      </c>
      <c r="AS665">
        <v>17</v>
      </c>
      <c r="AT665">
        <v>149</v>
      </c>
      <c r="AU665">
        <v>10.8</v>
      </c>
      <c r="AV665">
        <v>5</v>
      </c>
      <c r="AW665">
        <v>34387</v>
      </c>
      <c r="AX665">
        <v>14.1</v>
      </c>
      <c r="AY665">
        <v>14.6</v>
      </c>
      <c r="AZ665">
        <v>20.100000000000001</v>
      </c>
      <c r="BA665">
        <v>15.4</v>
      </c>
      <c r="BB665">
        <v>3.1</v>
      </c>
      <c r="BC665">
        <v>64.7</v>
      </c>
      <c r="BD665">
        <v>9.1</v>
      </c>
      <c r="BE665">
        <v>0</v>
      </c>
      <c r="BF665">
        <v>0</v>
      </c>
      <c r="BG665">
        <v>3.4</v>
      </c>
      <c r="BH665">
        <v>2.1</v>
      </c>
      <c r="BI665">
        <v>5.4</v>
      </c>
    </row>
    <row r="666" spans="1:61" x14ac:dyDescent="0.2">
      <c r="A666">
        <v>7900</v>
      </c>
      <c r="B666">
        <v>6081607800</v>
      </c>
      <c r="C666">
        <v>0.40225840000000002</v>
      </c>
      <c r="D666">
        <v>1.2091000000000001</v>
      </c>
      <c r="E666">
        <v>1.6245000000000001</v>
      </c>
      <c r="F666">
        <v>1.0991</v>
      </c>
      <c r="G666">
        <v>1.4071</v>
      </c>
      <c r="H666">
        <v>5.3398000000000003</v>
      </c>
      <c r="I666">
        <v>10.6</v>
      </c>
      <c r="J666">
        <v>9.6999999999999993</v>
      </c>
      <c r="K666">
        <v>11.5</v>
      </c>
      <c r="L666">
        <v>3160</v>
      </c>
      <c r="M666">
        <v>37.560804140000002</v>
      </c>
      <c r="N666">
        <v>-122.2948732</v>
      </c>
      <c r="O666">
        <v>14.038952542559599</v>
      </c>
      <c r="P666">
        <v>3.2532389000000002E-2</v>
      </c>
      <c r="Q666">
        <v>8.6979437700000002</v>
      </c>
      <c r="R666">
        <v>23.14</v>
      </c>
      <c r="S666" s="1">
        <v>192.46483711122301</v>
      </c>
      <c r="T666">
        <v>0</v>
      </c>
      <c r="U666">
        <v>179.6730403</v>
      </c>
      <c r="V666">
        <v>2287.42</v>
      </c>
      <c r="W666">
        <v>0</v>
      </c>
      <c r="X666">
        <v>8.5</v>
      </c>
      <c r="Y666">
        <v>0.56000000000000005</v>
      </c>
      <c r="Z666">
        <v>10</v>
      </c>
      <c r="AA666">
        <v>0.2</v>
      </c>
      <c r="AB666">
        <v>38.7747490248886</v>
      </c>
      <c r="AC666">
        <v>3459</v>
      </c>
      <c r="AD666">
        <v>1010</v>
      </c>
      <c r="AE666">
        <v>990</v>
      </c>
      <c r="AF666">
        <v>238</v>
      </c>
      <c r="AG666">
        <v>106</v>
      </c>
      <c r="AH666">
        <v>38727</v>
      </c>
      <c r="AI666">
        <v>316</v>
      </c>
      <c r="AJ666">
        <v>490</v>
      </c>
      <c r="AK666">
        <v>688</v>
      </c>
      <c r="AL666">
        <v>326</v>
      </c>
      <c r="AM666">
        <v>49</v>
      </c>
      <c r="AN666">
        <v>2046</v>
      </c>
      <c r="AO666">
        <v>326</v>
      </c>
      <c r="AP666">
        <v>0</v>
      </c>
      <c r="AQ666">
        <v>0</v>
      </c>
      <c r="AR666">
        <v>32</v>
      </c>
      <c r="AS666">
        <v>15</v>
      </c>
      <c r="AT666">
        <v>153</v>
      </c>
      <c r="AU666">
        <v>7</v>
      </c>
      <c r="AV666">
        <v>5.4</v>
      </c>
      <c r="AW666">
        <v>38727</v>
      </c>
      <c r="AX666">
        <v>12.8</v>
      </c>
      <c r="AY666">
        <v>14.2</v>
      </c>
      <c r="AZ666">
        <v>19.899999999999999</v>
      </c>
      <c r="BA666">
        <v>9.5</v>
      </c>
      <c r="BB666">
        <v>4.9000000000000004</v>
      </c>
      <c r="BC666">
        <v>59.2</v>
      </c>
      <c r="BD666">
        <v>10.199999999999999</v>
      </c>
      <c r="BE666">
        <v>0</v>
      </c>
      <c r="BF666">
        <v>0</v>
      </c>
      <c r="BG666">
        <v>3.2</v>
      </c>
      <c r="BH666">
        <v>1.5</v>
      </c>
      <c r="BI666">
        <v>4.4000000000000004</v>
      </c>
    </row>
    <row r="667" spans="1:61" x14ac:dyDescent="0.2">
      <c r="A667">
        <v>6090</v>
      </c>
      <c r="B667">
        <v>6081607900</v>
      </c>
      <c r="C667">
        <v>0.5034554</v>
      </c>
      <c r="D667">
        <v>0.432</v>
      </c>
      <c r="E667">
        <v>1.2917000000000001</v>
      </c>
      <c r="F667">
        <v>0.76149999999999995</v>
      </c>
      <c r="G667">
        <v>1.9074</v>
      </c>
      <c r="H667">
        <v>4.3925999999999998</v>
      </c>
      <c r="I667">
        <v>7.6</v>
      </c>
      <c r="J667">
        <v>6.8</v>
      </c>
      <c r="K667">
        <v>8.5</v>
      </c>
      <c r="L667">
        <v>3182</v>
      </c>
      <c r="M667">
        <v>37.561431159999998</v>
      </c>
      <c r="N667">
        <v>-122.2865453</v>
      </c>
      <c r="O667">
        <v>12.0925444139866</v>
      </c>
      <c r="P667">
        <v>3.2532389000000002E-2</v>
      </c>
      <c r="Q667">
        <v>8.6979437700000002</v>
      </c>
      <c r="R667">
        <v>23.14</v>
      </c>
      <c r="S667" s="1">
        <v>92.542524866212901</v>
      </c>
      <c r="T667">
        <v>0</v>
      </c>
      <c r="U667">
        <v>187.86630640000001</v>
      </c>
      <c r="V667">
        <v>817.26</v>
      </c>
      <c r="W667">
        <v>0</v>
      </c>
      <c r="X667">
        <v>3</v>
      </c>
      <c r="Y667">
        <v>1.2250000000000001</v>
      </c>
      <c r="Z667">
        <v>10</v>
      </c>
      <c r="AA667">
        <v>0.5</v>
      </c>
      <c r="AB667">
        <v>34.7452812553217</v>
      </c>
      <c r="AC667">
        <v>3119</v>
      </c>
      <c r="AD667">
        <v>1736</v>
      </c>
      <c r="AE667">
        <v>1658</v>
      </c>
      <c r="AF667">
        <v>171</v>
      </c>
      <c r="AG667">
        <v>81</v>
      </c>
      <c r="AH667">
        <v>69652</v>
      </c>
      <c r="AI667">
        <v>82</v>
      </c>
      <c r="AJ667">
        <v>687</v>
      </c>
      <c r="AK667">
        <v>408</v>
      </c>
      <c r="AL667">
        <v>246</v>
      </c>
      <c r="AM667">
        <v>27</v>
      </c>
      <c r="AN667">
        <v>1465</v>
      </c>
      <c r="AO667">
        <v>150</v>
      </c>
      <c r="AP667">
        <v>790</v>
      </c>
      <c r="AQ667">
        <v>0</v>
      </c>
      <c r="AR667">
        <v>54</v>
      </c>
      <c r="AS667">
        <v>127</v>
      </c>
      <c r="AT667">
        <v>0</v>
      </c>
      <c r="AU667">
        <v>5.5</v>
      </c>
      <c r="AV667">
        <v>4.0999999999999996</v>
      </c>
      <c r="AW667">
        <v>69652</v>
      </c>
      <c r="AX667">
        <v>3.2</v>
      </c>
      <c r="AY667">
        <v>22</v>
      </c>
      <c r="AZ667">
        <v>13.1</v>
      </c>
      <c r="BA667">
        <v>7.9</v>
      </c>
      <c r="BB667">
        <v>1.6</v>
      </c>
      <c r="BC667">
        <v>47</v>
      </c>
      <c r="BD667">
        <v>5</v>
      </c>
      <c r="BE667">
        <v>45.5</v>
      </c>
      <c r="BF667">
        <v>0</v>
      </c>
      <c r="BG667">
        <v>3.3</v>
      </c>
      <c r="BH667">
        <v>7.7</v>
      </c>
      <c r="BI667">
        <v>0</v>
      </c>
    </row>
    <row r="668" spans="1:61" x14ac:dyDescent="0.2">
      <c r="A668">
        <v>6099</v>
      </c>
      <c r="B668">
        <v>6081608400</v>
      </c>
      <c r="C668">
        <v>0.48310550000000002</v>
      </c>
      <c r="D668">
        <v>0.68140000000000001</v>
      </c>
      <c r="E668">
        <v>1.3121</v>
      </c>
      <c r="F668">
        <v>1.1727000000000001</v>
      </c>
      <c r="G668">
        <v>2.2856999999999998</v>
      </c>
      <c r="H668">
        <v>5.4519000000000002</v>
      </c>
      <c r="I668">
        <v>8.1</v>
      </c>
      <c r="J668">
        <v>7.3</v>
      </c>
      <c r="K668">
        <v>8.9</v>
      </c>
      <c r="L668">
        <v>5546</v>
      </c>
      <c r="M668">
        <v>37.546129960000002</v>
      </c>
      <c r="N668">
        <v>-122.2847416</v>
      </c>
      <c r="O668">
        <v>13.0609659137951</v>
      </c>
      <c r="P668">
        <v>3.2532389000000002E-2</v>
      </c>
      <c r="Q668">
        <v>8.6979437700000002</v>
      </c>
      <c r="R668">
        <v>22.910254739999999</v>
      </c>
      <c r="S668" s="1">
        <v>85.142974080088607</v>
      </c>
      <c r="T668">
        <v>0</v>
      </c>
      <c r="U668">
        <v>194.3000366</v>
      </c>
      <c r="V668">
        <v>2479.17</v>
      </c>
      <c r="W668">
        <v>0</v>
      </c>
      <c r="X668">
        <v>11.95</v>
      </c>
      <c r="Y668">
        <v>0.01</v>
      </c>
      <c r="Z668">
        <v>11</v>
      </c>
      <c r="AA668">
        <v>0.5</v>
      </c>
      <c r="AB668">
        <v>35.196386974135201</v>
      </c>
      <c r="AC668">
        <v>6272</v>
      </c>
      <c r="AD668">
        <v>2192</v>
      </c>
      <c r="AE668">
        <v>2175</v>
      </c>
      <c r="AF668">
        <v>213</v>
      </c>
      <c r="AG668">
        <v>87</v>
      </c>
      <c r="AH668">
        <v>44027</v>
      </c>
      <c r="AI668">
        <v>439</v>
      </c>
      <c r="AJ668">
        <v>715</v>
      </c>
      <c r="AK668">
        <v>947</v>
      </c>
      <c r="AL668">
        <v>573</v>
      </c>
      <c r="AM668">
        <v>137</v>
      </c>
      <c r="AN668">
        <v>3932</v>
      </c>
      <c r="AO668">
        <v>675</v>
      </c>
      <c r="AP668">
        <v>999</v>
      </c>
      <c r="AQ668">
        <v>0</v>
      </c>
      <c r="AR668">
        <v>173</v>
      </c>
      <c r="AS668">
        <v>88</v>
      </c>
      <c r="AT668">
        <v>10</v>
      </c>
      <c r="AU668">
        <v>3.4</v>
      </c>
      <c r="AV668">
        <v>2.1</v>
      </c>
      <c r="AW668">
        <v>44027</v>
      </c>
      <c r="AX668">
        <v>9.6</v>
      </c>
      <c r="AY668">
        <v>11.4</v>
      </c>
      <c r="AZ668">
        <v>15.1</v>
      </c>
      <c r="BA668">
        <v>9.1999999999999993</v>
      </c>
      <c r="BB668">
        <v>6.3</v>
      </c>
      <c r="BC668">
        <v>62.7</v>
      </c>
      <c r="BD668">
        <v>11.5</v>
      </c>
      <c r="BE668">
        <v>45.6</v>
      </c>
      <c r="BF668">
        <v>0</v>
      </c>
      <c r="BG668">
        <v>8</v>
      </c>
      <c r="BH668">
        <v>4</v>
      </c>
      <c r="BI668">
        <v>0.2</v>
      </c>
    </row>
    <row r="669" spans="1:61" x14ac:dyDescent="0.2">
      <c r="A669">
        <v>6100</v>
      </c>
      <c r="B669">
        <v>6081608501</v>
      </c>
      <c r="C669">
        <v>0.48163060000000002</v>
      </c>
      <c r="D669">
        <v>0.83379999999999999</v>
      </c>
      <c r="E669">
        <v>2.0663999999999998</v>
      </c>
      <c r="F669">
        <v>0.67369999999999997</v>
      </c>
      <c r="G669">
        <v>2.1044</v>
      </c>
      <c r="H669">
        <v>5.6783000000000001</v>
      </c>
      <c r="I669">
        <v>9.8000000000000007</v>
      </c>
      <c r="J669">
        <v>8.9</v>
      </c>
      <c r="K669">
        <v>10.9</v>
      </c>
      <c r="L669">
        <v>4829</v>
      </c>
      <c r="M669">
        <v>37.537398629999998</v>
      </c>
      <c r="N669">
        <v>-122.2888705</v>
      </c>
      <c r="O669">
        <v>14.1543111438388</v>
      </c>
      <c r="P669">
        <v>3.2532389000000002E-2</v>
      </c>
      <c r="Q669">
        <v>9.1171234000000005</v>
      </c>
      <c r="R669">
        <v>18.852951229999999</v>
      </c>
      <c r="S669" s="1">
        <v>85.118017753659799</v>
      </c>
      <c r="T669">
        <v>0</v>
      </c>
      <c r="U669">
        <v>191.7545461</v>
      </c>
      <c r="V669">
        <v>1560.05</v>
      </c>
      <c r="W669">
        <v>0.9</v>
      </c>
      <c r="X669">
        <v>59.95</v>
      </c>
      <c r="Y669">
        <v>0</v>
      </c>
      <c r="Z669">
        <v>2</v>
      </c>
      <c r="AA669">
        <v>0.5</v>
      </c>
      <c r="AB669">
        <v>32.170056614519197</v>
      </c>
      <c r="AC669">
        <v>4906</v>
      </c>
      <c r="AD669">
        <v>1750</v>
      </c>
      <c r="AE669">
        <v>1658</v>
      </c>
      <c r="AF669">
        <v>328</v>
      </c>
      <c r="AG669">
        <v>135</v>
      </c>
      <c r="AH669">
        <v>46522</v>
      </c>
      <c r="AI669">
        <v>231</v>
      </c>
      <c r="AJ669">
        <v>641</v>
      </c>
      <c r="AK669">
        <v>1045</v>
      </c>
      <c r="AL669">
        <v>549</v>
      </c>
      <c r="AM669">
        <v>142</v>
      </c>
      <c r="AN669">
        <v>2215</v>
      </c>
      <c r="AO669">
        <v>180</v>
      </c>
      <c r="AP669">
        <v>119</v>
      </c>
      <c r="AQ669">
        <v>0</v>
      </c>
      <c r="AR669">
        <v>87</v>
      </c>
      <c r="AS669">
        <v>56</v>
      </c>
      <c r="AT669">
        <v>96</v>
      </c>
      <c r="AU669">
        <v>6.7</v>
      </c>
      <c r="AV669">
        <v>4.8</v>
      </c>
      <c r="AW669">
        <v>46522</v>
      </c>
      <c r="AX669">
        <v>6.6</v>
      </c>
      <c r="AY669">
        <v>13.1</v>
      </c>
      <c r="AZ669">
        <v>21.3</v>
      </c>
      <c r="BA669">
        <v>11.2</v>
      </c>
      <c r="BB669">
        <v>8.6</v>
      </c>
      <c r="BC669">
        <v>45.1</v>
      </c>
      <c r="BD669">
        <v>3.9</v>
      </c>
      <c r="BE669">
        <v>6.8</v>
      </c>
      <c r="BF669">
        <v>0</v>
      </c>
      <c r="BG669">
        <v>5.2</v>
      </c>
      <c r="BH669">
        <v>3.4</v>
      </c>
      <c r="BI669">
        <v>2</v>
      </c>
    </row>
    <row r="670" spans="1:61" x14ac:dyDescent="0.2">
      <c r="A670">
        <v>6101</v>
      </c>
      <c r="B670">
        <v>6081608502</v>
      </c>
      <c r="C670">
        <v>0.19666410000000001</v>
      </c>
      <c r="D670">
        <v>0.3962</v>
      </c>
      <c r="E670">
        <v>1.1479999999999999</v>
      </c>
      <c r="F670">
        <v>0.73350000000000004</v>
      </c>
      <c r="G670">
        <v>1.6832</v>
      </c>
      <c r="H670">
        <v>3.9607999999999999</v>
      </c>
      <c r="I670">
        <v>7.7</v>
      </c>
      <c r="J670">
        <v>6.9</v>
      </c>
      <c r="K670">
        <v>8.6</v>
      </c>
      <c r="L670">
        <v>2637</v>
      </c>
      <c r="M670">
        <v>37.531730410000002</v>
      </c>
      <c r="N670">
        <v>-122.28253530000001</v>
      </c>
      <c r="O670">
        <v>11.4856966713061</v>
      </c>
      <c r="P670">
        <v>3.2532389000000002E-2</v>
      </c>
      <c r="Q670">
        <v>9.1171234000000005</v>
      </c>
      <c r="R670">
        <v>14.11</v>
      </c>
      <c r="S670" s="1">
        <v>395.83088540434397</v>
      </c>
      <c r="T670">
        <v>0</v>
      </c>
      <c r="U670">
        <v>193.69258379999999</v>
      </c>
      <c r="V670">
        <v>1680.71</v>
      </c>
      <c r="W670">
        <v>0</v>
      </c>
      <c r="X670">
        <v>39.75</v>
      </c>
      <c r="Y670">
        <v>0</v>
      </c>
      <c r="Z670">
        <v>2</v>
      </c>
      <c r="AA670">
        <v>1</v>
      </c>
      <c r="AB670">
        <v>33.782182902516602</v>
      </c>
      <c r="AC670">
        <v>2627</v>
      </c>
      <c r="AD670">
        <v>1210</v>
      </c>
      <c r="AE670">
        <v>1180</v>
      </c>
      <c r="AF670">
        <v>105</v>
      </c>
      <c r="AG670">
        <v>50</v>
      </c>
      <c r="AH670">
        <v>56398</v>
      </c>
      <c r="AI670">
        <v>89</v>
      </c>
      <c r="AJ670">
        <v>393</v>
      </c>
      <c r="AK670">
        <v>413</v>
      </c>
      <c r="AL670">
        <v>182</v>
      </c>
      <c r="AM670">
        <v>45</v>
      </c>
      <c r="AN670">
        <v>1440</v>
      </c>
      <c r="AO670">
        <v>83</v>
      </c>
      <c r="AP670">
        <v>415</v>
      </c>
      <c r="AQ670">
        <v>0</v>
      </c>
      <c r="AR670">
        <v>39</v>
      </c>
      <c r="AS670">
        <v>58</v>
      </c>
      <c r="AT670">
        <v>0</v>
      </c>
      <c r="AU670">
        <v>4</v>
      </c>
      <c r="AV670">
        <v>3</v>
      </c>
      <c r="AW670">
        <v>56398</v>
      </c>
      <c r="AX670">
        <v>4.0999999999999996</v>
      </c>
      <c r="AY670">
        <v>15</v>
      </c>
      <c r="AZ670">
        <v>15.7</v>
      </c>
      <c r="BA670">
        <v>6.9</v>
      </c>
      <c r="BB670">
        <v>3.8</v>
      </c>
      <c r="BC670">
        <v>54.8</v>
      </c>
      <c r="BD670">
        <v>3.3</v>
      </c>
      <c r="BE670">
        <v>34.299999999999997</v>
      </c>
      <c r="BF670">
        <v>0</v>
      </c>
      <c r="BG670">
        <v>3.3</v>
      </c>
      <c r="BH670">
        <v>4.9000000000000004</v>
      </c>
      <c r="BI670">
        <v>0</v>
      </c>
    </row>
    <row r="671" spans="1:61" x14ac:dyDescent="0.2">
      <c r="A671">
        <v>6114</v>
      </c>
      <c r="B671">
        <v>6081609603</v>
      </c>
      <c r="C671">
        <v>2.3094332</v>
      </c>
      <c r="D671">
        <v>0.57779999999999998</v>
      </c>
      <c r="E671">
        <v>1.7970999999999999</v>
      </c>
      <c r="F671">
        <v>0.24990000000000001</v>
      </c>
      <c r="G671">
        <v>2.3336999999999999</v>
      </c>
      <c r="H671">
        <v>4.9584999999999999</v>
      </c>
      <c r="I671">
        <v>8.6999999999999993</v>
      </c>
      <c r="J671">
        <v>7.8</v>
      </c>
      <c r="K671">
        <v>9.8000000000000007</v>
      </c>
      <c r="L671">
        <v>196</v>
      </c>
      <c r="M671">
        <v>37.484406270000001</v>
      </c>
      <c r="N671">
        <v>-122.2593049</v>
      </c>
      <c r="O671">
        <v>5.7190935330790804</v>
      </c>
      <c r="P671">
        <v>3.2532389000000002E-2</v>
      </c>
      <c r="Q671">
        <v>9.5363030299999991</v>
      </c>
      <c r="R671">
        <v>7.0579287439999998</v>
      </c>
      <c r="S671" s="1">
        <v>456.88877649988899</v>
      </c>
      <c r="T671">
        <v>0</v>
      </c>
      <c r="U671">
        <v>149.5730111</v>
      </c>
      <c r="V671">
        <v>1079.25</v>
      </c>
      <c r="W671">
        <v>12</v>
      </c>
      <c r="X671">
        <v>0</v>
      </c>
      <c r="Y671">
        <v>0.25</v>
      </c>
      <c r="Z671">
        <v>0</v>
      </c>
      <c r="AA671">
        <v>0</v>
      </c>
      <c r="AB671">
        <v>29.929189097835099</v>
      </c>
      <c r="AC671">
        <v>5135</v>
      </c>
      <c r="AD671">
        <v>2193</v>
      </c>
      <c r="AE671">
        <v>1981</v>
      </c>
      <c r="AF671">
        <v>184</v>
      </c>
      <c r="AG671">
        <v>202</v>
      </c>
      <c r="AH671">
        <v>77126</v>
      </c>
      <c r="AI671">
        <v>93</v>
      </c>
      <c r="AJ671">
        <v>953</v>
      </c>
      <c r="AK671">
        <v>1018</v>
      </c>
      <c r="AL671">
        <v>546</v>
      </c>
      <c r="AM671">
        <v>57</v>
      </c>
      <c r="AN671">
        <v>1397</v>
      </c>
      <c r="AO671">
        <v>56</v>
      </c>
      <c r="AP671">
        <v>173</v>
      </c>
      <c r="AQ671">
        <v>14</v>
      </c>
      <c r="AR671">
        <v>33</v>
      </c>
      <c r="AS671">
        <v>32</v>
      </c>
      <c r="AT671">
        <v>170</v>
      </c>
      <c r="AU671">
        <v>3.6</v>
      </c>
      <c r="AV671">
        <v>7.1</v>
      </c>
      <c r="AW671">
        <v>77126</v>
      </c>
      <c r="AX671">
        <v>2.4</v>
      </c>
      <c r="AY671">
        <v>18.600000000000001</v>
      </c>
      <c r="AZ671">
        <v>19.8</v>
      </c>
      <c r="BA671">
        <v>10.7</v>
      </c>
      <c r="BB671">
        <v>2.9</v>
      </c>
      <c r="BC671">
        <v>27.2</v>
      </c>
      <c r="BD671">
        <v>1.1000000000000001</v>
      </c>
      <c r="BE671">
        <v>7.9</v>
      </c>
      <c r="BF671">
        <v>0.6</v>
      </c>
      <c r="BG671">
        <v>1.7</v>
      </c>
      <c r="BH671">
        <v>1.6</v>
      </c>
      <c r="BI671">
        <v>3.3</v>
      </c>
    </row>
    <row r="672" spans="1:61" x14ac:dyDescent="0.2">
      <c r="A672">
        <v>6115</v>
      </c>
      <c r="B672">
        <v>6081609700</v>
      </c>
      <c r="C672">
        <v>2.0919113999999999</v>
      </c>
      <c r="D672">
        <v>0.19120000000000001</v>
      </c>
      <c r="E672">
        <v>1.6524000000000001</v>
      </c>
      <c r="F672">
        <v>0.13350000000000001</v>
      </c>
      <c r="G672">
        <v>1.1067</v>
      </c>
      <c r="H672">
        <v>3.0836999999999999</v>
      </c>
      <c r="I672">
        <v>8.5</v>
      </c>
      <c r="J672">
        <v>7.5</v>
      </c>
      <c r="K672">
        <v>9.6999999999999993</v>
      </c>
      <c r="L672">
        <v>684</v>
      </c>
      <c r="M672">
        <v>37.465692990000001</v>
      </c>
      <c r="N672">
        <v>-122.2753196</v>
      </c>
      <c r="O672">
        <v>4.3613103256298302</v>
      </c>
      <c r="P672">
        <v>3.2532389000000002E-2</v>
      </c>
      <c r="Q672">
        <v>9.5363030299999991</v>
      </c>
      <c r="R672">
        <v>7.1239612609999998</v>
      </c>
      <c r="S672" s="1">
        <v>473.469354323066</v>
      </c>
      <c r="T672">
        <v>4.211663E-3</v>
      </c>
      <c r="U672">
        <v>148.07627980000001</v>
      </c>
      <c r="V672">
        <v>890.73</v>
      </c>
      <c r="W672">
        <v>0</v>
      </c>
      <c r="X672">
        <v>0.6</v>
      </c>
      <c r="Y672">
        <v>0.125</v>
      </c>
      <c r="Z672">
        <v>0</v>
      </c>
      <c r="AA672">
        <v>0</v>
      </c>
      <c r="AB672">
        <v>24.2499502626846</v>
      </c>
      <c r="AC672">
        <v>4660</v>
      </c>
      <c r="AD672">
        <v>1701</v>
      </c>
      <c r="AE672">
        <v>1678</v>
      </c>
      <c r="AF672">
        <v>125</v>
      </c>
      <c r="AG672">
        <v>95</v>
      </c>
      <c r="AH672">
        <v>78225</v>
      </c>
      <c r="AI672">
        <v>36</v>
      </c>
      <c r="AJ672">
        <v>847</v>
      </c>
      <c r="AK672">
        <v>1063</v>
      </c>
      <c r="AL672">
        <v>352</v>
      </c>
      <c r="AM672">
        <v>55</v>
      </c>
      <c r="AN672">
        <v>786</v>
      </c>
      <c r="AO672">
        <v>39</v>
      </c>
      <c r="AP672">
        <v>0</v>
      </c>
      <c r="AQ672">
        <v>0</v>
      </c>
      <c r="AR672">
        <v>32</v>
      </c>
      <c r="AS672">
        <v>37</v>
      </c>
      <c r="AT672">
        <v>35</v>
      </c>
      <c r="AU672">
        <v>2.7</v>
      </c>
      <c r="AV672">
        <v>4</v>
      </c>
      <c r="AW672">
        <v>78225</v>
      </c>
      <c r="AX672">
        <v>1.1000000000000001</v>
      </c>
      <c r="AY672">
        <v>18.2</v>
      </c>
      <c r="AZ672">
        <v>22.8</v>
      </c>
      <c r="BA672">
        <v>7.6</v>
      </c>
      <c r="BB672">
        <v>3.3</v>
      </c>
      <c r="BC672">
        <v>16.899999999999999</v>
      </c>
      <c r="BD672">
        <v>0.9</v>
      </c>
      <c r="BE672">
        <v>0</v>
      </c>
      <c r="BF672">
        <v>0</v>
      </c>
      <c r="BG672">
        <v>1.9</v>
      </c>
      <c r="BH672">
        <v>2.2000000000000002</v>
      </c>
      <c r="BI672">
        <v>0.8</v>
      </c>
    </row>
    <row r="673" spans="1:61" x14ac:dyDescent="0.2">
      <c r="A673">
        <v>6116</v>
      </c>
      <c r="B673">
        <v>6081609800</v>
      </c>
      <c r="C673">
        <v>0.79087399999999997</v>
      </c>
      <c r="D673">
        <v>0.47120000000000001</v>
      </c>
      <c r="E673">
        <v>1.3144</v>
      </c>
      <c r="F673">
        <v>0.34139999999999998</v>
      </c>
      <c r="G673">
        <v>2.0402</v>
      </c>
      <c r="H673">
        <v>4.1673</v>
      </c>
      <c r="I673">
        <v>9.1999999999999993</v>
      </c>
      <c r="J673">
        <v>8.3000000000000007</v>
      </c>
      <c r="K673">
        <v>10.3</v>
      </c>
      <c r="L673">
        <v>3539</v>
      </c>
      <c r="M673">
        <v>37.471618390000003</v>
      </c>
      <c r="N673">
        <v>-122.2523782</v>
      </c>
      <c r="O673">
        <v>3.39704431580518</v>
      </c>
      <c r="P673">
        <v>3.2532389000000002E-2</v>
      </c>
      <c r="Q673">
        <v>9.5363030299999991</v>
      </c>
      <c r="R673">
        <v>17.8</v>
      </c>
      <c r="S673" s="1">
        <v>97.122010765888405</v>
      </c>
      <c r="T673">
        <v>7.2748103999999994E-2</v>
      </c>
      <c r="U673">
        <v>147.26177530000001</v>
      </c>
      <c r="V673">
        <v>323.27999999999997</v>
      </c>
      <c r="W673">
        <v>0</v>
      </c>
      <c r="X673">
        <v>2</v>
      </c>
      <c r="Y673">
        <v>0.5</v>
      </c>
      <c r="Z673">
        <v>0</v>
      </c>
      <c r="AA673">
        <v>0</v>
      </c>
      <c r="AB673">
        <v>22.873029237976201</v>
      </c>
      <c r="AC673">
        <v>4677</v>
      </c>
      <c r="AD673">
        <v>1730</v>
      </c>
      <c r="AE673">
        <v>1694</v>
      </c>
      <c r="AF673">
        <v>155</v>
      </c>
      <c r="AG673">
        <v>79</v>
      </c>
      <c r="AH673">
        <v>59657</v>
      </c>
      <c r="AI673">
        <v>238</v>
      </c>
      <c r="AJ673">
        <v>802</v>
      </c>
      <c r="AK673">
        <v>978</v>
      </c>
      <c r="AL673">
        <v>269</v>
      </c>
      <c r="AM673">
        <v>43</v>
      </c>
      <c r="AN673">
        <v>1644</v>
      </c>
      <c r="AO673">
        <v>51</v>
      </c>
      <c r="AP673">
        <v>39</v>
      </c>
      <c r="AQ673">
        <v>8</v>
      </c>
      <c r="AR673">
        <v>17</v>
      </c>
      <c r="AS673">
        <v>63</v>
      </c>
      <c r="AT673">
        <v>34</v>
      </c>
      <c r="AU673">
        <v>3.3</v>
      </c>
      <c r="AV673">
        <v>2.9</v>
      </c>
      <c r="AW673">
        <v>59657</v>
      </c>
      <c r="AX673">
        <v>6.9</v>
      </c>
      <c r="AY673">
        <v>17.100000000000001</v>
      </c>
      <c r="AZ673">
        <v>20.9</v>
      </c>
      <c r="BA673">
        <v>5.8</v>
      </c>
      <c r="BB673">
        <v>2.5</v>
      </c>
      <c r="BC673">
        <v>35.200000000000003</v>
      </c>
      <c r="BD673">
        <v>1.2</v>
      </c>
      <c r="BE673">
        <v>2.2999999999999998</v>
      </c>
      <c r="BF673">
        <v>0.5</v>
      </c>
      <c r="BG673">
        <v>1</v>
      </c>
      <c r="BH673">
        <v>3.7</v>
      </c>
      <c r="BI673">
        <v>0.7</v>
      </c>
    </row>
    <row r="674" spans="1:61" x14ac:dyDescent="0.2">
      <c r="A674">
        <v>6117</v>
      </c>
      <c r="B674">
        <v>6081609900</v>
      </c>
      <c r="C674">
        <v>0.48889860000000002</v>
      </c>
      <c r="D674">
        <v>0.33689999999999998</v>
      </c>
      <c r="E674">
        <v>1.581</v>
      </c>
      <c r="F674">
        <v>0.28949999999999998</v>
      </c>
      <c r="G674">
        <v>1.6117999999999999</v>
      </c>
      <c r="H674">
        <v>3.8191999999999999</v>
      </c>
      <c r="I674">
        <v>9</v>
      </c>
      <c r="J674">
        <v>7.9</v>
      </c>
      <c r="K674">
        <v>10.3</v>
      </c>
      <c r="L674">
        <v>2944</v>
      </c>
      <c r="M674">
        <v>37.48004882</v>
      </c>
      <c r="N674">
        <v>-122.2479592</v>
      </c>
      <c r="O674">
        <v>4.6574109608149596</v>
      </c>
      <c r="P674">
        <v>3.2532389000000002E-2</v>
      </c>
      <c r="Q674">
        <v>9.5363030299999991</v>
      </c>
      <c r="R674">
        <v>17.8</v>
      </c>
      <c r="S674" s="1">
        <v>95.000723019444706</v>
      </c>
      <c r="T674">
        <v>0.81614263799999998</v>
      </c>
      <c r="U674">
        <v>146.0048888</v>
      </c>
      <c r="V674">
        <v>365.33</v>
      </c>
      <c r="W674">
        <v>1.4</v>
      </c>
      <c r="X674">
        <v>14</v>
      </c>
      <c r="Y674">
        <v>0.51</v>
      </c>
      <c r="Z674">
        <v>0</v>
      </c>
      <c r="AA674">
        <v>0</v>
      </c>
      <c r="AB674">
        <v>29.4664759445313</v>
      </c>
      <c r="AC674">
        <v>3156</v>
      </c>
      <c r="AD674">
        <v>1136</v>
      </c>
      <c r="AE674">
        <v>1082</v>
      </c>
      <c r="AF674">
        <v>153</v>
      </c>
      <c r="AG674">
        <v>52</v>
      </c>
      <c r="AH674">
        <v>63621</v>
      </c>
      <c r="AI674">
        <v>65</v>
      </c>
      <c r="AJ674">
        <v>505</v>
      </c>
      <c r="AK674">
        <v>715</v>
      </c>
      <c r="AL674">
        <v>182</v>
      </c>
      <c r="AM674">
        <v>61</v>
      </c>
      <c r="AN674">
        <v>898</v>
      </c>
      <c r="AO674">
        <v>44</v>
      </c>
      <c r="AP674">
        <v>0</v>
      </c>
      <c r="AQ674">
        <v>6</v>
      </c>
      <c r="AR674">
        <v>10</v>
      </c>
      <c r="AS674">
        <v>48</v>
      </c>
      <c r="AT674">
        <v>9</v>
      </c>
      <c r="AU674">
        <v>4.9000000000000004</v>
      </c>
      <c r="AV674">
        <v>2.8</v>
      </c>
      <c r="AW674">
        <v>63621</v>
      </c>
      <c r="AX674">
        <v>2.9</v>
      </c>
      <c r="AY674">
        <v>16</v>
      </c>
      <c r="AZ674">
        <v>22.7</v>
      </c>
      <c r="BA674">
        <v>5.8</v>
      </c>
      <c r="BB674">
        <v>5.6</v>
      </c>
      <c r="BC674">
        <v>28.5</v>
      </c>
      <c r="BD674">
        <v>1.5</v>
      </c>
      <c r="BE674">
        <v>0</v>
      </c>
      <c r="BF674">
        <v>0.5</v>
      </c>
      <c r="BG674">
        <v>0.9</v>
      </c>
      <c r="BH674">
        <v>4.4000000000000004</v>
      </c>
      <c r="BI674">
        <v>0.3</v>
      </c>
    </row>
    <row r="675" spans="1:61" x14ac:dyDescent="0.2">
      <c r="A675">
        <v>6118</v>
      </c>
      <c r="B675">
        <v>6081610000</v>
      </c>
      <c r="C675">
        <v>0.53298990000000002</v>
      </c>
      <c r="D675">
        <v>0.50280000000000002</v>
      </c>
      <c r="E675">
        <v>1.2676000000000001</v>
      </c>
      <c r="F675">
        <v>0.61519999999999997</v>
      </c>
      <c r="G675">
        <v>2.5838000000000001</v>
      </c>
      <c r="H675">
        <v>4.9692999999999996</v>
      </c>
      <c r="I675">
        <v>8.4</v>
      </c>
      <c r="J675">
        <v>7.6</v>
      </c>
      <c r="K675">
        <v>9.3000000000000007</v>
      </c>
      <c r="L675">
        <v>4531</v>
      </c>
      <c r="M675">
        <v>37.484456889999997</v>
      </c>
      <c r="N675">
        <v>-122.2412329</v>
      </c>
      <c r="O675">
        <v>11.342089557386499</v>
      </c>
      <c r="P675">
        <v>3.2532389000000002E-2</v>
      </c>
      <c r="Q675">
        <v>9.5363030299999991</v>
      </c>
      <c r="R675">
        <v>17.8</v>
      </c>
      <c r="S675" s="1">
        <v>96.510580768384102</v>
      </c>
      <c r="T675">
        <v>0.153236398</v>
      </c>
      <c r="U675">
        <v>145.9398463</v>
      </c>
      <c r="V675">
        <v>466.29</v>
      </c>
      <c r="W675">
        <v>12.8</v>
      </c>
      <c r="X675">
        <v>80.849999999999994</v>
      </c>
      <c r="Y675">
        <v>0.32</v>
      </c>
      <c r="Z675">
        <v>0</v>
      </c>
      <c r="AA675">
        <v>0</v>
      </c>
      <c r="AB675">
        <v>34.470595097148298</v>
      </c>
      <c r="AC675">
        <v>4798</v>
      </c>
      <c r="AD675">
        <v>2139</v>
      </c>
      <c r="AE675">
        <v>2073</v>
      </c>
      <c r="AF675">
        <v>119</v>
      </c>
      <c r="AG675">
        <v>91</v>
      </c>
      <c r="AH675">
        <v>58593</v>
      </c>
      <c r="AI675">
        <v>301</v>
      </c>
      <c r="AJ675">
        <v>634</v>
      </c>
      <c r="AK675">
        <v>835</v>
      </c>
      <c r="AL675">
        <v>395</v>
      </c>
      <c r="AM675">
        <v>89</v>
      </c>
      <c r="AN675">
        <v>1881</v>
      </c>
      <c r="AO675">
        <v>184</v>
      </c>
      <c r="AP675">
        <v>672</v>
      </c>
      <c r="AQ675">
        <v>0</v>
      </c>
      <c r="AR675">
        <v>88</v>
      </c>
      <c r="AS675">
        <v>130</v>
      </c>
      <c r="AT675">
        <v>59</v>
      </c>
      <c r="AU675">
        <v>2.5</v>
      </c>
      <c r="AV675">
        <v>3</v>
      </c>
      <c r="AW675">
        <v>58593</v>
      </c>
      <c r="AX675">
        <v>8.3000000000000007</v>
      </c>
      <c r="AY675">
        <v>13.2</v>
      </c>
      <c r="AZ675">
        <v>17.399999999999999</v>
      </c>
      <c r="BA675">
        <v>8.3000000000000007</v>
      </c>
      <c r="BB675">
        <v>4.3</v>
      </c>
      <c r="BC675">
        <v>39.200000000000003</v>
      </c>
      <c r="BD675">
        <v>4</v>
      </c>
      <c r="BE675">
        <v>31.4</v>
      </c>
      <c r="BF675">
        <v>0</v>
      </c>
      <c r="BG675">
        <v>4.2</v>
      </c>
      <c r="BH675">
        <v>6.3</v>
      </c>
      <c r="BI675">
        <v>1.2</v>
      </c>
    </row>
    <row r="676" spans="1:61" x14ac:dyDescent="0.2">
      <c r="A676">
        <v>6119</v>
      </c>
      <c r="B676">
        <v>6081610100</v>
      </c>
      <c r="C676">
        <v>0.19409999999999999</v>
      </c>
      <c r="D676">
        <v>1.3270999999999999</v>
      </c>
      <c r="E676">
        <v>1.4119999999999999</v>
      </c>
      <c r="F676">
        <v>1.0085999999999999</v>
      </c>
      <c r="G676">
        <v>1.5995999999999999</v>
      </c>
      <c r="H676">
        <v>5.3472</v>
      </c>
      <c r="I676">
        <v>9.6</v>
      </c>
      <c r="J676">
        <v>8.6</v>
      </c>
      <c r="K676">
        <v>10.6</v>
      </c>
      <c r="L676">
        <v>2484</v>
      </c>
      <c r="M676">
        <v>37.49322256</v>
      </c>
      <c r="N676">
        <v>-122.2386869</v>
      </c>
      <c r="O676">
        <v>22.709730219046701</v>
      </c>
      <c r="P676">
        <v>3.2532389000000002E-2</v>
      </c>
      <c r="Q676">
        <v>9.5363030299999991</v>
      </c>
      <c r="R676">
        <v>17.8</v>
      </c>
      <c r="S676" s="1">
        <v>94.963288529801602</v>
      </c>
      <c r="T676">
        <v>0</v>
      </c>
      <c r="U676">
        <v>148.98306049999999</v>
      </c>
      <c r="V676">
        <v>525.02</v>
      </c>
      <c r="W676">
        <v>40.299999999999997</v>
      </c>
      <c r="X676">
        <v>121.8</v>
      </c>
      <c r="Y676">
        <v>0.71</v>
      </c>
      <c r="Z676">
        <v>0</v>
      </c>
      <c r="AA676">
        <v>0</v>
      </c>
      <c r="AB676">
        <v>35.288341589579602</v>
      </c>
      <c r="AC676">
        <v>2434</v>
      </c>
      <c r="AD676">
        <v>959</v>
      </c>
      <c r="AE676">
        <v>925</v>
      </c>
      <c r="AF676">
        <v>225</v>
      </c>
      <c r="AG676">
        <v>81</v>
      </c>
      <c r="AH676">
        <v>35760</v>
      </c>
      <c r="AI676">
        <v>177</v>
      </c>
      <c r="AJ676">
        <v>242</v>
      </c>
      <c r="AK676">
        <v>588</v>
      </c>
      <c r="AL676">
        <v>140</v>
      </c>
      <c r="AM676">
        <v>67</v>
      </c>
      <c r="AN676">
        <v>1348</v>
      </c>
      <c r="AO676">
        <v>189</v>
      </c>
      <c r="AP676">
        <v>68</v>
      </c>
      <c r="AQ676">
        <v>0</v>
      </c>
      <c r="AR676">
        <v>88</v>
      </c>
      <c r="AS676">
        <v>45</v>
      </c>
      <c r="AT676">
        <v>0</v>
      </c>
      <c r="AU676">
        <v>9.3000000000000007</v>
      </c>
      <c r="AV676">
        <v>5.6</v>
      </c>
      <c r="AW676">
        <v>35760</v>
      </c>
      <c r="AX676">
        <v>10.7</v>
      </c>
      <c r="AY676">
        <v>9.9</v>
      </c>
      <c r="AZ676">
        <v>24.2</v>
      </c>
      <c r="BA676">
        <v>5.8</v>
      </c>
      <c r="BB676">
        <v>7.2</v>
      </c>
      <c r="BC676">
        <v>55.4</v>
      </c>
      <c r="BD676">
        <v>8.4</v>
      </c>
      <c r="BE676">
        <v>7.1</v>
      </c>
      <c r="BF676">
        <v>0</v>
      </c>
      <c r="BG676">
        <v>9.5</v>
      </c>
      <c r="BH676">
        <v>4.9000000000000004</v>
      </c>
      <c r="BI676">
        <v>0</v>
      </c>
    </row>
    <row r="677" spans="1:61" x14ac:dyDescent="0.2">
      <c r="A677">
        <v>6120</v>
      </c>
      <c r="B677">
        <v>6081610201</v>
      </c>
      <c r="C677">
        <v>0.55874360000000001</v>
      </c>
      <c r="D677">
        <v>2.2625000000000002</v>
      </c>
      <c r="E677">
        <v>1.7863</v>
      </c>
      <c r="F677">
        <v>1.6846000000000001</v>
      </c>
      <c r="G677">
        <v>3.1267</v>
      </c>
      <c r="H677">
        <v>8.8600999999999992</v>
      </c>
      <c r="I677">
        <v>14.6</v>
      </c>
      <c r="J677">
        <v>13.3</v>
      </c>
      <c r="K677">
        <v>16</v>
      </c>
      <c r="L677">
        <v>5764</v>
      </c>
      <c r="M677">
        <v>37.484752960000002</v>
      </c>
      <c r="N677">
        <v>-122.2138224</v>
      </c>
      <c r="O677">
        <v>42.974955028814598</v>
      </c>
      <c r="P677">
        <v>3.2532389000000002E-2</v>
      </c>
      <c r="Q677">
        <v>9.5363030299999991</v>
      </c>
      <c r="R677">
        <v>15.020364199999999</v>
      </c>
      <c r="S677" s="1">
        <v>400.27457241899299</v>
      </c>
      <c r="T677">
        <v>0.81608586800000005</v>
      </c>
      <c r="U677">
        <v>152.04838140000001</v>
      </c>
      <c r="V677">
        <v>1045.8800000000001</v>
      </c>
      <c r="W677">
        <v>60.5</v>
      </c>
      <c r="X677">
        <v>129</v>
      </c>
      <c r="Y677">
        <v>0.26</v>
      </c>
      <c r="Z677">
        <v>0</v>
      </c>
      <c r="AA677">
        <v>4.8</v>
      </c>
      <c r="AB677">
        <v>48.617162414012803</v>
      </c>
      <c r="AC677">
        <v>6033</v>
      </c>
      <c r="AD677">
        <v>1845</v>
      </c>
      <c r="AE677">
        <v>1770</v>
      </c>
      <c r="AF677">
        <v>1338</v>
      </c>
      <c r="AG677">
        <v>129</v>
      </c>
      <c r="AH677">
        <v>24380</v>
      </c>
      <c r="AI677">
        <v>1415</v>
      </c>
      <c r="AJ677">
        <v>593</v>
      </c>
      <c r="AK677">
        <v>1623</v>
      </c>
      <c r="AL677">
        <v>452</v>
      </c>
      <c r="AM677">
        <v>156</v>
      </c>
      <c r="AN677">
        <v>5280</v>
      </c>
      <c r="AO677">
        <v>1387</v>
      </c>
      <c r="AP677">
        <v>765</v>
      </c>
      <c r="AQ677">
        <v>0</v>
      </c>
      <c r="AR677">
        <v>515</v>
      </c>
      <c r="AS677">
        <v>195</v>
      </c>
      <c r="AT677">
        <v>20</v>
      </c>
      <c r="AU677">
        <v>22.2</v>
      </c>
      <c r="AV677">
        <v>4.0999999999999996</v>
      </c>
      <c r="AW677">
        <v>24380</v>
      </c>
      <c r="AX677">
        <v>35.6</v>
      </c>
      <c r="AY677">
        <v>9.8000000000000007</v>
      </c>
      <c r="AZ677">
        <v>26.9</v>
      </c>
      <c r="BA677">
        <v>7.5</v>
      </c>
      <c r="BB677">
        <v>8.8000000000000007</v>
      </c>
      <c r="BC677">
        <v>87.5</v>
      </c>
      <c r="BD677">
        <v>24.6</v>
      </c>
      <c r="BE677">
        <v>41.5</v>
      </c>
      <c r="BF677">
        <v>0</v>
      </c>
      <c r="BG677">
        <v>29.1</v>
      </c>
      <c r="BH677">
        <v>11</v>
      </c>
      <c r="BI677">
        <v>0.3</v>
      </c>
    </row>
    <row r="678" spans="1:61" x14ac:dyDescent="0.2">
      <c r="A678">
        <v>7902</v>
      </c>
      <c r="B678">
        <v>6081610202</v>
      </c>
      <c r="C678">
        <v>0.65984290000000001</v>
      </c>
      <c r="D678">
        <v>2.2875000000000001</v>
      </c>
      <c r="E678">
        <v>1.3523000000000001</v>
      </c>
      <c r="F678">
        <v>1.2737000000000001</v>
      </c>
      <c r="G678">
        <v>3.5897000000000001</v>
      </c>
      <c r="H678">
        <v>8.5031999999999996</v>
      </c>
      <c r="I678">
        <v>12.2</v>
      </c>
      <c r="J678">
        <v>11.2</v>
      </c>
      <c r="K678">
        <v>13.2</v>
      </c>
      <c r="L678">
        <v>2429</v>
      </c>
      <c r="M678">
        <v>37.489714650000003</v>
      </c>
      <c r="N678">
        <v>-122.229422</v>
      </c>
      <c r="O678">
        <v>35.338488526998098</v>
      </c>
      <c r="P678">
        <v>3.2532389000000002E-2</v>
      </c>
      <c r="Q678">
        <v>9.5363030299999991</v>
      </c>
      <c r="R678">
        <v>17.447968329999998</v>
      </c>
      <c r="S678" s="1">
        <v>98.207610965539104</v>
      </c>
      <c r="T678">
        <v>6.105E-2</v>
      </c>
      <c r="U678">
        <v>148.5945926</v>
      </c>
      <c r="V678">
        <v>1226.54</v>
      </c>
      <c r="W678">
        <v>74.55</v>
      </c>
      <c r="X678">
        <v>212.7</v>
      </c>
      <c r="Y678">
        <v>0.79500000000000004</v>
      </c>
      <c r="Z678">
        <v>0</v>
      </c>
      <c r="AA678">
        <v>0.8</v>
      </c>
      <c r="AB678">
        <v>42.895134487003503</v>
      </c>
      <c r="AC678">
        <v>2468</v>
      </c>
      <c r="AD678">
        <v>949</v>
      </c>
      <c r="AE678">
        <v>828</v>
      </c>
      <c r="AF678">
        <v>504</v>
      </c>
      <c r="AG678">
        <v>64</v>
      </c>
      <c r="AH678">
        <v>31024</v>
      </c>
      <c r="AI678">
        <v>387</v>
      </c>
      <c r="AJ678">
        <v>249</v>
      </c>
      <c r="AK678">
        <v>332</v>
      </c>
      <c r="AL678">
        <v>170</v>
      </c>
      <c r="AM678">
        <v>62</v>
      </c>
      <c r="AN678">
        <v>1623</v>
      </c>
      <c r="AO678">
        <v>336</v>
      </c>
      <c r="AP678">
        <v>808</v>
      </c>
      <c r="AQ678">
        <v>0</v>
      </c>
      <c r="AR678">
        <v>92</v>
      </c>
      <c r="AS678">
        <v>165</v>
      </c>
      <c r="AT678">
        <v>748</v>
      </c>
      <c r="AU678">
        <v>29.3</v>
      </c>
      <c r="AV678">
        <v>6.8</v>
      </c>
      <c r="AW678">
        <v>31024</v>
      </c>
      <c r="AX678">
        <v>21</v>
      </c>
      <c r="AY678">
        <v>10.1</v>
      </c>
      <c r="AZ678">
        <v>13.5</v>
      </c>
      <c r="BA678">
        <v>9.9</v>
      </c>
      <c r="BB678">
        <v>7.5</v>
      </c>
      <c r="BC678">
        <v>65.8</v>
      </c>
      <c r="BD678">
        <v>14.4</v>
      </c>
      <c r="BE678">
        <v>85.1</v>
      </c>
      <c r="BF678">
        <v>0</v>
      </c>
      <c r="BG678">
        <v>11.1</v>
      </c>
      <c r="BH678">
        <v>19.899999999999999</v>
      </c>
      <c r="BI678">
        <v>30.3</v>
      </c>
    </row>
    <row r="679" spans="1:61" x14ac:dyDescent="0.2">
      <c r="A679">
        <v>6121</v>
      </c>
      <c r="B679">
        <v>6081610203</v>
      </c>
      <c r="C679">
        <v>0.2314253</v>
      </c>
      <c r="D679">
        <v>2.5596000000000001</v>
      </c>
      <c r="E679">
        <v>1.9105000000000001</v>
      </c>
      <c r="F679">
        <v>1.7739</v>
      </c>
      <c r="G679">
        <v>3.3307000000000002</v>
      </c>
      <c r="H679">
        <v>9.5747</v>
      </c>
      <c r="I679">
        <v>15.8</v>
      </c>
      <c r="J679">
        <v>14.6</v>
      </c>
      <c r="K679">
        <v>17</v>
      </c>
      <c r="L679">
        <v>3436</v>
      </c>
      <c r="M679">
        <v>37.479702289999999</v>
      </c>
      <c r="N679">
        <v>-122.2235826</v>
      </c>
      <c r="O679">
        <v>27.8614036911484</v>
      </c>
      <c r="P679">
        <v>3.2532389000000002E-2</v>
      </c>
      <c r="Q679">
        <v>9.5363030299999991</v>
      </c>
      <c r="R679">
        <v>17.600821190000001</v>
      </c>
      <c r="S679" s="1">
        <v>98.270001781610901</v>
      </c>
      <c r="T679">
        <v>0.36369642899999999</v>
      </c>
      <c r="U679">
        <v>145.8341666</v>
      </c>
      <c r="V679">
        <v>516.97</v>
      </c>
      <c r="W679">
        <v>34.4</v>
      </c>
      <c r="X679">
        <v>68.099999999999994</v>
      </c>
      <c r="Y679">
        <v>0.05</v>
      </c>
      <c r="Z679">
        <v>0</v>
      </c>
      <c r="AA679">
        <v>0.5</v>
      </c>
      <c r="AB679">
        <v>35.235665586809702</v>
      </c>
      <c r="AC679">
        <v>3986</v>
      </c>
      <c r="AD679">
        <v>1084</v>
      </c>
      <c r="AE679">
        <v>1040</v>
      </c>
      <c r="AF679">
        <v>687</v>
      </c>
      <c r="AG679">
        <v>142</v>
      </c>
      <c r="AH679">
        <v>19627</v>
      </c>
      <c r="AI679">
        <v>1071</v>
      </c>
      <c r="AJ679">
        <v>198</v>
      </c>
      <c r="AK679">
        <v>1081</v>
      </c>
      <c r="AL679">
        <v>298</v>
      </c>
      <c r="AM679">
        <v>214</v>
      </c>
      <c r="AN679">
        <v>3618</v>
      </c>
      <c r="AO679">
        <v>1057</v>
      </c>
      <c r="AP679">
        <v>538</v>
      </c>
      <c r="AQ679">
        <v>0</v>
      </c>
      <c r="AR679">
        <v>374</v>
      </c>
      <c r="AS679">
        <v>105</v>
      </c>
      <c r="AT679">
        <v>31</v>
      </c>
      <c r="AU679">
        <v>17.3</v>
      </c>
      <c r="AV679">
        <v>6.3</v>
      </c>
      <c r="AW679">
        <v>19627</v>
      </c>
      <c r="AX679">
        <v>43.6</v>
      </c>
      <c r="AY679">
        <v>5</v>
      </c>
      <c r="AZ679">
        <v>27.1</v>
      </c>
      <c r="BA679">
        <v>7.5</v>
      </c>
      <c r="BB679">
        <v>20.6</v>
      </c>
      <c r="BC679">
        <v>90.8</v>
      </c>
      <c r="BD679">
        <v>29.4</v>
      </c>
      <c r="BE679">
        <v>49.6</v>
      </c>
      <c r="BF679">
        <v>0</v>
      </c>
      <c r="BG679">
        <v>36</v>
      </c>
      <c r="BH679">
        <v>10.1</v>
      </c>
      <c r="BI679">
        <v>0.8</v>
      </c>
    </row>
    <row r="680" spans="1:61" x14ac:dyDescent="0.2">
      <c r="A680">
        <v>7903</v>
      </c>
      <c r="B680">
        <v>6081610302</v>
      </c>
      <c r="C680">
        <v>9.2978805999999992</v>
      </c>
      <c r="D680">
        <v>1.8967000000000001</v>
      </c>
      <c r="E680">
        <v>1.7917000000000001</v>
      </c>
      <c r="F680">
        <v>1.0506</v>
      </c>
      <c r="G680">
        <v>4.0972</v>
      </c>
      <c r="H680">
        <v>8.8361000000000001</v>
      </c>
      <c r="I680">
        <v>14.7</v>
      </c>
      <c r="J680">
        <v>13.5</v>
      </c>
      <c r="K680">
        <v>16.100000000000001</v>
      </c>
      <c r="L680">
        <v>1786</v>
      </c>
      <c r="M680">
        <v>37.515105120000001</v>
      </c>
      <c r="N680">
        <v>-122.20895179999999</v>
      </c>
      <c r="O680">
        <v>32.431348589925101</v>
      </c>
      <c r="P680">
        <v>3.2532389000000002E-2</v>
      </c>
      <c r="Q680">
        <v>9.1171234000000005</v>
      </c>
      <c r="R680">
        <v>13.878674289999999</v>
      </c>
      <c r="S680" s="1">
        <v>374.91040505821002</v>
      </c>
      <c r="T680">
        <v>1.0639019E-2</v>
      </c>
      <c r="U680">
        <v>178.82028399999999</v>
      </c>
      <c r="V680">
        <v>3740.49</v>
      </c>
      <c r="W680">
        <v>79.849999999999994</v>
      </c>
      <c r="X680">
        <v>139.80000000000001</v>
      </c>
      <c r="Y680">
        <v>6.78</v>
      </c>
      <c r="Z680">
        <v>9</v>
      </c>
      <c r="AA680">
        <v>12.25</v>
      </c>
      <c r="AB680">
        <v>56.549559773960198</v>
      </c>
      <c r="AC680">
        <v>2756</v>
      </c>
      <c r="AD680">
        <v>1002</v>
      </c>
      <c r="AE680">
        <v>923</v>
      </c>
      <c r="AF680">
        <v>326</v>
      </c>
      <c r="AG680">
        <v>133</v>
      </c>
      <c r="AH680">
        <v>33981</v>
      </c>
      <c r="AI680">
        <v>221</v>
      </c>
      <c r="AJ680">
        <v>285</v>
      </c>
      <c r="AK680">
        <v>514</v>
      </c>
      <c r="AL680">
        <v>289</v>
      </c>
      <c r="AM680">
        <v>90</v>
      </c>
      <c r="AN680">
        <v>1754</v>
      </c>
      <c r="AO680">
        <v>198</v>
      </c>
      <c r="AP680">
        <v>208</v>
      </c>
      <c r="AQ680">
        <v>619</v>
      </c>
      <c r="AR680">
        <v>121</v>
      </c>
      <c r="AS680">
        <v>71</v>
      </c>
      <c r="AT680">
        <v>261</v>
      </c>
      <c r="AU680">
        <v>12.7</v>
      </c>
      <c r="AV680">
        <v>9.4</v>
      </c>
      <c r="AW680">
        <v>33981</v>
      </c>
      <c r="AX680">
        <v>11.4</v>
      </c>
      <c r="AY680">
        <v>10.3</v>
      </c>
      <c r="AZ680">
        <v>18.7</v>
      </c>
      <c r="BA680">
        <v>11.1</v>
      </c>
      <c r="BB680">
        <v>9.8000000000000007</v>
      </c>
      <c r="BC680">
        <v>63.6</v>
      </c>
      <c r="BD680">
        <v>7.6</v>
      </c>
      <c r="BE680">
        <v>20.8</v>
      </c>
      <c r="BF680">
        <v>61.8</v>
      </c>
      <c r="BG680">
        <v>13.1</v>
      </c>
      <c r="BH680">
        <v>7.7</v>
      </c>
      <c r="BI680">
        <v>9.5</v>
      </c>
    </row>
    <row r="681" spans="1:61" x14ac:dyDescent="0.2">
      <c r="A681">
        <v>6122</v>
      </c>
      <c r="B681">
        <v>6081610303</v>
      </c>
      <c r="C681">
        <v>1.3348199000000001</v>
      </c>
      <c r="D681">
        <v>0.17280000000000001</v>
      </c>
      <c r="E681">
        <v>1.4814000000000001</v>
      </c>
      <c r="F681">
        <v>0.67200000000000004</v>
      </c>
      <c r="G681">
        <v>0.93210000000000004</v>
      </c>
      <c r="H681">
        <v>3.2584</v>
      </c>
      <c r="I681">
        <v>6</v>
      </c>
      <c r="J681">
        <v>5.5</v>
      </c>
      <c r="K681">
        <v>6.6</v>
      </c>
      <c r="L681">
        <v>7336</v>
      </c>
      <c r="M681">
        <v>37.541530690000002</v>
      </c>
      <c r="N681">
        <v>-122.2389716</v>
      </c>
      <c r="O681">
        <v>4.5808480051997504</v>
      </c>
      <c r="P681">
        <v>3.2532389000000002E-2</v>
      </c>
      <c r="Q681">
        <v>9.1171234000000005</v>
      </c>
      <c r="R681">
        <v>11.492758520000001</v>
      </c>
      <c r="S681" s="1">
        <v>181.74271367497499</v>
      </c>
      <c r="T681">
        <v>7.4822359000000005E-2</v>
      </c>
      <c r="U681">
        <v>219.86917310000001</v>
      </c>
      <c r="V681">
        <v>288.98</v>
      </c>
      <c r="W681">
        <v>0.7</v>
      </c>
      <c r="X681">
        <v>0</v>
      </c>
      <c r="Y681">
        <v>0.1</v>
      </c>
      <c r="Z681">
        <v>9</v>
      </c>
      <c r="AA681">
        <v>0.5</v>
      </c>
      <c r="AB681">
        <v>25.413789069979099</v>
      </c>
      <c r="AC681">
        <v>8094</v>
      </c>
      <c r="AD681">
        <v>3396</v>
      </c>
      <c r="AE681">
        <v>3253</v>
      </c>
      <c r="AF681">
        <v>217</v>
      </c>
      <c r="AG681">
        <v>180</v>
      </c>
      <c r="AH681">
        <v>79655</v>
      </c>
      <c r="AI681">
        <v>40</v>
      </c>
      <c r="AJ681">
        <v>1058</v>
      </c>
      <c r="AK681">
        <v>1999</v>
      </c>
      <c r="AL681">
        <v>248</v>
      </c>
      <c r="AM681">
        <v>189</v>
      </c>
      <c r="AN681">
        <v>4605</v>
      </c>
      <c r="AO681">
        <v>164</v>
      </c>
      <c r="AP681">
        <v>713</v>
      </c>
      <c r="AQ681">
        <v>0</v>
      </c>
      <c r="AR681">
        <v>37</v>
      </c>
      <c r="AS681">
        <v>18</v>
      </c>
      <c r="AT681">
        <v>0</v>
      </c>
      <c r="AU681">
        <v>2.7</v>
      </c>
      <c r="AV681">
        <v>3.9</v>
      </c>
      <c r="AW681">
        <v>79655</v>
      </c>
      <c r="AX681">
        <v>0.7</v>
      </c>
      <c r="AY681">
        <v>13.1</v>
      </c>
      <c r="AZ681">
        <v>24.7</v>
      </c>
      <c r="BA681">
        <v>3.1</v>
      </c>
      <c r="BB681">
        <v>5.8</v>
      </c>
      <c r="BC681">
        <v>56.9</v>
      </c>
      <c r="BD681">
        <v>2.2000000000000002</v>
      </c>
      <c r="BE681">
        <v>21</v>
      </c>
      <c r="BF681">
        <v>0</v>
      </c>
      <c r="BG681">
        <v>1.1000000000000001</v>
      </c>
      <c r="BH681">
        <v>0.6</v>
      </c>
      <c r="BI681">
        <v>0</v>
      </c>
    </row>
    <row r="682" spans="1:61" x14ac:dyDescent="0.2">
      <c r="A682">
        <v>6123</v>
      </c>
      <c r="B682">
        <v>6081610304</v>
      </c>
      <c r="C682">
        <v>1.1609554</v>
      </c>
      <c r="D682">
        <v>0.43819999999999998</v>
      </c>
      <c r="E682">
        <v>1.5411999999999999</v>
      </c>
      <c r="F682">
        <v>0.65510000000000002</v>
      </c>
      <c r="G682">
        <v>1.7961</v>
      </c>
      <c r="H682">
        <v>4.4306000000000001</v>
      </c>
      <c r="I682">
        <v>7.8</v>
      </c>
      <c r="J682">
        <v>7</v>
      </c>
      <c r="K682">
        <v>8.9</v>
      </c>
      <c r="L682">
        <v>4023</v>
      </c>
      <c r="M682">
        <v>37.52939018</v>
      </c>
      <c r="N682">
        <v>-122.2558664</v>
      </c>
      <c r="O682">
        <v>8.3572864754207998</v>
      </c>
      <c r="P682">
        <v>3.2532389000000002E-2</v>
      </c>
      <c r="Q682">
        <v>9.1171234000000005</v>
      </c>
      <c r="R682">
        <v>10.30976463</v>
      </c>
      <c r="S682" s="1">
        <v>98.270001781610901</v>
      </c>
      <c r="T682">
        <v>0</v>
      </c>
      <c r="U682">
        <v>208.62834670000001</v>
      </c>
      <c r="V682">
        <v>385.46</v>
      </c>
      <c r="W682">
        <v>7.15</v>
      </c>
      <c r="X682">
        <v>11.9</v>
      </c>
      <c r="Y682">
        <v>0.13500000000000001</v>
      </c>
      <c r="Z682">
        <v>9</v>
      </c>
      <c r="AA682">
        <v>4.5</v>
      </c>
      <c r="AB682">
        <v>33.620155556215401</v>
      </c>
      <c r="AC682">
        <v>4532</v>
      </c>
      <c r="AD682">
        <v>1898</v>
      </c>
      <c r="AE682">
        <v>1898</v>
      </c>
      <c r="AF682">
        <v>115</v>
      </c>
      <c r="AG682">
        <v>142</v>
      </c>
      <c r="AH682">
        <v>62368</v>
      </c>
      <c r="AI682">
        <v>109</v>
      </c>
      <c r="AJ682">
        <v>770</v>
      </c>
      <c r="AK682">
        <v>994</v>
      </c>
      <c r="AL682">
        <v>302</v>
      </c>
      <c r="AM682">
        <v>80</v>
      </c>
      <c r="AN682">
        <v>2472</v>
      </c>
      <c r="AO682">
        <v>95</v>
      </c>
      <c r="AP682">
        <v>278</v>
      </c>
      <c r="AQ682">
        <v>0</v>
      </c>
      <c r="AR682">
        <v>57</v>
      </c>
      <c r="AS682">
        <v>40</v>
      </c>
      <c r="AT682">
        <v>27</v>
      </c>
      <c r="AU682">
        <v>2.5</v>
      </c>
      <c r="AV682">
        <v>5.4</v>
      </c>
      <c r="AW682">
        <v>62368</v>
      </c>
      <c r="AX682">
        <v>3.2</v>
      </c>
      <c r="AY682">
        <v>17</v>
      </c>
      <c r="AZ682">
        <v>21.9</v>
      </c>
      <c r="BA682">
        <v>6.7</v>
      </c>
      <c r="BB682">
        <v>4.2</v>
      </c>
      <c r="BC682">
        <v>54.5</v>
      </c>
      <c r="BD682">
        <v>2.2999999999999998</v>
      </c>
      <c r="BE682">
        <v>14.6</v>
      </c>
      <c r="BF682">
        <v>0</v>
      </c>
      <c r="BG682">
        <v>3</v>
      </c>
      <c r="BH682">
        <v>2.1</v>
      </c>
      <c r="BI682">
        <v>0.6</v>
      </c>
    </row>
    <row r="683" spans="1:61" x14ac:dyDescent="0.2">
      <c r="A683">
        <v>6124</v>
      </c>
      <c r="B683">
        <v>6081610400</v>
      </c>
      <c r="C683">
        <v>0.39144990000000002</v>
      </c>
      <c r="D683">
        <v>2.1318000000000001</v>
      </c>
      <c r="E683">
        <v>2.1547999999999998</v>
      </c>
      <c r="F683">
        <v>1.6119000000000001</v>
      </c>
      <c r="G683">
        <v>2.4533999999999998</v>
      </c>
      <c r="H683">
        <v>8.3518000000000008</v>
      </c>
      <c r="I683">
        <v>14.7</v>
      </c>
      <c r="J683">
        <v>13.3</v>
      </c>
      <c r="K683">
        <v>16.2</v>
      </c>
      <c r="L683">
        <v>5623</v>
      </c>
      <c r="M683">
        <v>37.482537460000003</v>
      </c>
      <c r="N683">
        <v>-122.19148850000001</v>
      </c>
      <c r="O683">
        <v>31.7988139473714</v>
      </c>
      <c r="P683">
        <v>3.2532389000000002E-2</v>
      </c>
      <c r="Q683">
        <v>9.5363030299999991</v>
      </c>
      <c r="R683">
        <v>14.25</v>
      </c>
      <c r="S683" s="1">
        <v>418.14474016953102</v>
      </c>
      <c r="T683">
        <v>0</v>
      </c>
      <c r="U683">
        <v>166.078396</v>
      </c>
      <c r="V683">
        <v>2098.65</v>
      </c>
      <c r="W683">
        <v>11.35</v>
      </c>
      <c r="X683">
        <v>21.8</v>
      </c>
      <c r="Y683">
        <v>0.14499999999999999</v>
      </c>
      <c r="Z683">
        <v>0</v>
      </c>
      <c r="AA683">
        <v>7.2</v>
      </c>
      <c r="AB683">
        <v>43.310211809439302</v>
      </c>
      <c r="AC683">
        <v>6252</v>
      </c>
      <c r="AD683">
        <v>1746</v>
      </c>
      <c r="AE683">
        <v>1698</v>
      </c>
      <c r="AF683">
        <v>1167</v>
      </c>
      <c r="AG683">
        <v>88</v>
      </c>
      <c r="AH683">
        <v>22919</v>
      </c>
      <c r="AI683">
        <v>1278</v>
      </c>
      <c r="AJ683">
        <v>449</v>
      </c>
      <c r="AK683">
        <v>1897</v>
      </c>
      <c r="AL683">
        <v>560</v>
      </c>
      <c r="AM683">
        <v>246</v>
      </c>
      <c r="AN683">
        <v>5249</v>
      </c>
      <c r="AO683">
        <v>1300</v>
      </c>
      <c r="AP683">
        <v>244</v>
      </c>
      <c r="AQ683">
        <v>0</v>
      </c>
      <c r="AR683">
        <v>291</v>
      </c>
      <c r="AS683">
        <v>71</v>
      </c>
      <c r="AT683">
        <v>30</v>
      </c>
      <c r="AU683">
        <v>18.7</v>
      </c>
      <c r="AV683">
        <v>2.9</v>
      </c>
      <c r="AW683">
        <v>22919</v>
      </c>
      <c r="AX683">
        <v>33.6</v>
      </c>
      <c r="AY683">
        <v>7.2</v>
      </c>
      <c r="AZ683">
        <v>30.3</v>
      </c>
      <c r="BA683">
        <v>9</v>
      </c>
      <c r="BB683">
        <v>14.5</v>
      </c>
      <c r="BC683">
        <v>84</v>
      </c>
      <c r="BD683">
        <v>22.5</v>
      </c>
      <c r="BE683">
        <v>14</v>
      </c>
      <c r="BF683">
        <v>0</v>
      </c>
      <c r="BG683">
        <v>17.100000000000001</v>
      </c>
      <c r="BH683">
        <v>4.2</v>
      </c>
      <c r="BI683">
        <v>0.5</v>
      </c>
    </row>
    <row r="684" spans="1:61" x14ac:dyDescent="0.2">
      <c r="A684">
        <v>6125</v>
      </c>
      <c r="B684">
        <v>6081610500</v>
      </c>
      <c r="C684">
        <v>0.4608679</v>
      </c>
      <c r="D684">
        <v>2.6065999999999998</v>
      </c>
      <c r="E684">
        <v>2.0024999999999999</v>
      </c>
      <c r="F684">
        <v>1.5934999999999999</v>
      </c>
      <c r="G684">
        <v>3.3296000000000001</v>
      </c>
      <c r="H684">
        <v>9.5320999999999998</v>
      </c>
      <c r="I684">
        <v>0</v>
      </c>
      <c r="J684">
        <v>0</v>
      </c>
      <c r="K684">
        <v>0</v>
      </c>
      <c r="L684">
        <v>27</v>
      </c>
      <c r="M684">
        <v>37.480707770000002</v>
      </c>
      <c r="N684">
        <v>-122.2064917</v>
      </c>
      <c r="O684">
        <v>35.142004297831299</v>
      </c>
      <c r="P684">
        <v>3.2532389000000002E-2</v>
      </c>
      <c r="Q684">
        <v>9.5363030299999991</v>
      </c>
      <c r="R684">
        <v>14.25</v>
      </c>
      <c r="S684" s="1">
        <v>550.70765184711399</v>
      </c>
      <c r="T684">
        <v>0.47213771199999999</v>
      </c>
      <c r="U684">
        <v>155.33943489999999</v>
      </c>
      <c r="V684">
        <v>294.85000000000002</v>
      </c>
      <c r="W684">
        <v>25.8</v>
      </c>
      <c r="X684">
        <v>68.3</v>
      </c>
      <c r="Y684">
        <v>0.21</v>
      </c>
      <c r="Z684">
        <v>0</v>
      </c>
      <c r="AA684">
        <v>7</v>
      </c>
      <c r="AB684">
        <v>43.576023935212199</v>
      </c>
      <c r="AC684">
        <v>5261</v>
      </c>
      <c r="AD684">
        <v>1391</v>
      </c>
      <c r="AE684">
        <v>1378</v>
      </c>
      <c r="AF684">
        <v>1378</v>
      </c>
      <c r="AG684">
        <v>144</v>
      </c>
      <c r="AH684">
        <v>19591</v>
      </c>
      <c r="AI684">
        <v>1342</v>
      </c>
      <c r="AJ684">
        <v>365</v>
      </c>
      <c r="AK684">
        <v>1573</v>
      </c>
      <c r="AL684">
        <v>340</v>
      </c>
      <c r="AM684">
        <v>263</v>
      </c>
      <c r="AN684">
        <v>4476</v>
      </c>
      <c r="AO684">
        <v>994</v>
      </c>
      <c r="AP684">
        <v>54</v>
      </c>
      <c r="AQ684">
        <v>155</v>
      </c>
      <c r="AR684">
        <v>322</v>
      </c>
      <c r="AS684">
        <v>52</v>
      </c>
      <c r="AT684">
        <v>81</v>
      </c>
      <c r="AU684">
        <v>26.2</v>
      </c>
      <c r="AV684">
        <v>5.2</v>
      </c>
      <c r="AW684">
        <v>19591</v>
      </c>
      <c r="AX684">
        <v>40.299999999999997</v>
      </c>
      <c r="AY684">
        <v>6.9</v>
      </c>
      <c r="AZ684">
        <v>29.9</v>
      </c>
      <c r="BA684">
        <v>6.5</v>
      </c>
      <c r="BB684">
        <v>19.100000000000001</v>
      </c>
      <c r="BC684">
        <v>85.1</v>
      </c>
      <c r="BD684">
        <v>20.399999999999999</v>
      </c>
      <c r="BE684">
        <v>3.9</v>
      </c>
      <c r="BF684">
        <v>11.1</v>
      </c>
      <c r="BG684">
        <v>23.4</v>
      </c>
      <c r="BH684">
        <v>3.8</v>
      </c>
      <c r="BI684">
        <v>1.5</v>
      </c>
    </row>
    <row r="685" spans="1:61" x14ac:dyDescent="0.2">
      <c r="A685">
        <v>6128</v>
      </c>
      <c r="B685">
        <v>6081610700</v>
      </c>
      <c r="C685">
        <v>0.44022660000000002</v>
      </c>
      <c r="D685">
        <v>0.95740000000000003</v>
      </c>
      <c r="E685">
        <v>1.8882000000000001</v>
      </c>
      <c r="F685">
        <v>1.0036</v>
      </c>
      <c r="G685">
        <v>2.7696000000000001</v>
      </c>
      <c r="H685">
        <v>6.6188000000000002</v>
      </c>
      <c r="I685">
        <v>10.4</v>
      </c>
      <c r="J685">
        <v>9.4</v>
      </c>
      <c r="K685">
        <v>11.6</v>
      </c>
      <c r="L685">
        <v>5099</v>
      </c>
      <c r="M685">
        <v>37.469783319999998</v>
      </c>
      <c r="N685">
        <v>-122.21908000000001</v>
      </c>
      <c r="O685">
        <v>22.111080251574698</v>
      </c>
      <c r="P685">
        <v>3.2532389000000002E-2</v>
      </c>
      <c r="Q685">
        <v>9.5363030299999991</v>
      </c>
      <c r="R685">
        <v>15.17162987</v>
      </c>
      <c r="S685" s="1">
        <v>466.26926987172402</v>
      </c>
      <c r="T685">
        <v>7.9537499999999997E-2</v>
      </c>
      <c r="U685">
        <v>145.66885790000001</v>
      </c>
      <c r="V685">
        <v>619.52</v>
      </c>
      <c r="W685">
        <v>15.3</v>
      </c>
      <c r="X685">
        <v>11.6</v>
      </c>
      <c r="Y685">
        <v>7.4999999999999997E-2</v>
      </c>
      <c r="Z685">
        <v>0</v>
      </c>
      <c r="AA685">
        <v>0.5</v>
      </c>
      <c r="AB685">
        <v>34.861037730854498</v>
      </c>
      <c r="AC685">
        <v>5205</v>
      </c>
      <c r="AD685">
        <v>2210</v>
      </c>
      <c r="AE685">
        <v>2163</v>
      </c>
      <c r="AF685">
        <v>219</v>
      </c>
      <c r="AG685">
        <v>116</v>
      </c>
      <c r="AH685">
        <v>42492</v>
      </c>
      <c r="AI685">
        <v>602</v>
      </c>
      <c r="AJ685">
        <v>685</v>
      </c>
      <c r="AK685">
        <v>952</v>
      </c>
      <c r="AL685">
        <v>573</v>
      </c>
      <c r="AM685">
        <v>184</v>
      </c>
      <c r="AN685">
        <v>2719</v>
      </c>
      <c r="AO685">
        <v>478</v>
      </c>
      <c r="AP685">
        <v>754</v>
      </c>
      <c r="AQ685">
        <v>0</v>
      </c>
      <c r="AR685">
        <v>110</v>
      </c>
      <c r="AS685">
        <v>179</v>
      </c>
      <c r="AT685">
        <v>68</v>
      </c>
      <c r="AU685">
        <v>4.2</v>
      </c>
      <c r="AV685">
        <v>3.9</v>
      </c>
      <c r="AW685">
        <v>42492</v>
      </c>
      <c r="AX685">
        <v>15.7</v>
      </c>
      <c r="AY685">
        <v>13.2</v>
      </c>
      <c r="AZ685">
        <v>18.3</v>
      </c>
      <c r="BA685">
        <v>11</v>
      </c>
      <c r="BB685">
        <v>8.5</v>
      </c>
      <c r="BC685">
        <v>52.2</v>
      </c>
      <c r="BD685">
        <v>9.3000000000000007</v>
      </c>
      <c r="BE685">
        <v>34.1</v>
      </c>
      <c r="BF685">
        <v>0</v>
      </c>
      <c r="BG685">
        <v>5.0999999999999996</v>
      </c>
      <c r="BH685">
        <v>8.3000000000000007</v>
      </c>
      <c r="BI685">
        <v>1.3</v>
      </c>
    </row>
    <row r="686" spans="1:61" x14ac:dyDescent="0.2">
      <c r="A686">
        <v>6129</v>
      </c>
      <c r="B686">
        <v>6081610800</v>
      </c>
      <c r="C686">
        <v>0.1937062</v>
      </c>
      <c r="D686">
        <v>1.7729999999999999</v>
      </c>
      <c r="E686">
        <v>1.5779000000000001</v>
      </c>
      <c r="F686">
        <v>1.3888</v>
      </c>
      <c r="G686">
        <v>2.9762</v>
      </c>
      <c r="H686">
        <v>7.7159000000000004</v>
      </c>
      <c r="I686">
        <v>11.8</v>
      </c>
      <c r="J686">
        <v>10.4</v>
      </c>
      <c r="K686">
        <v>13.1</v>
      </c>
      <c r="L686">
        <v>4721</v>
      </c>
      <c r="M686">
        <v>37.47007181</v>
      </c>
      <c r="N686">
        <v>-122.22600799999999</v>
      </c>
      <c r="O686">
        <v>20.864358958645099</v>
      </c>
      <c r="P686">
        <v>3.2532389000000002E-2</v>
      </c>
      <c r="Q686">
        <v>9.5363030299999991</v>
      </c>
      <c r="R686">
        <v>17.8</v>
      </c>
      <c r="S686" s="1">
        <v>98.270001781610901</v>
      </c>
      <c r="T686">
        <v>7.8178743580000001</v>
      </c>
      <c r="U686">
        <v>145.37687360000001</v>
      </c>
      <c r="V686">
        <v>576.09</v>
      </c>
      <c r="W686">
        <v>6.15</v>
      </c>
      <c r="X686">
        <v>6.1</v>
      </c>
      <c r="Y686">
        <v>0.01</v>
      </c>
      <c r="Z686">
        <v>0</v>
      </c>
      <c r="AA686">
        <v>0.2</v>
      </c>
      <c r="AB686">
        <v>29.644637424286501</v>
      </c>
      <c r="AC686">
        <v>5186</v>
      </c>
      <c r="AD686">
        <v>1712</v>
      </c>
      <c r="AE686">
        <v>1688</v>
      </c>
      <c r="AF686">
        <v>412</v>
      </c>
      <c r="AG686">
        <v>153</v>
      </c>
      <c r="AH686">
        <v>25462</v>
      </c>
      <c r="AI686">
        <v>937</v>
      </c>
      <c r="AJ686">
        <v>298</v>
      </c>
      <c r="AK686">
        <v>1411</v>
      </c>
      <c r="AL686">
        <v>273</v>
      </c>
      <c r="AM686">
        <v>212</v>
      </c>
      <c r="AN686">
        <v>4096</v>
      </c>
      <c r="AO686">
        <v>628</v>
      </c>
      <c r="AP686">
        <v>704</v>
      </c>
      <c r="AQ686">
        <v>0</v>
      </c>
      <c r="AR686">
        <v>437</v>
      </c>
      <c r="AS686">
        <v>196</v>
      </c>
      <c r="AT686">
        <v>7</v>
      </c>
      <c r="AU686">
        <v>8</v>
      </c>
      <c r="AV686">
        <v>4.9000000000000004</v>
      </c>
      <c r="AW686">
        <v>25462</v>
      </c>
      <c r="AX686">
        <v>29.3</v>
      </c>
      <c r="AY686">
        <v>5.7</v>
      </c>
      <c r="AZ686">
        <v>27.2</v>
      </c>
      <c r="BA686">
        <v>5.3</v>
      </c>
      <c r="BB686">
        <v>12.6</v>
      </c>
      <c r="BC686">
        <v>79</v>
      </c>
      <c r="BD686">
        <v>13.5</v>
      </c>
      <c r="BE686">
        <v>41.1</v>
      </c>
      <c r="BF686">
        <v>0</v>
      </c>
      <c r="BG686">
        <v>25.9</v>
      </c>
      <c r="BH686">
        <v>11.6</v>
      </c>
      <c r="BI686">
        <v>0.1</v>
      </c>
    </row>
    <row r="687" spans="1:61" x14ac:dyDescent="0.2">
      <c r="A687">
        <v>6130</v>
      </c>
      <c r="B687">
        <v>6081610900</v>
      </c>
      <c r="C687">
        <v>0.42560409999999999</v>
      </c>
      <c r="D687">
        <v>1.7043999999999999</v>
      </c>
      <c r="E687">
        <v>1.3445</v>
      </c>
      <c r="F687">
        <v>1.2452000000000001</v>
      </c>
      <c r="G687">
        <v>2.9283999999999999</v>
      </c>
      <c r="H687">
        <v>7.2225999999999999</v>
      </c>
      <c r="I687">
        <v>11.9</v>
      </c>
      <c r="J687">
        <v>10.8</v>
      </c>
      <c r="K687">
        <v>13.1</v>
      </c>
      <c r="L687">
        <v>6932</v>
      </c>
      <c r="M687">
        <v>37.476590059999999</v>
      </c>
      <c r="N687">
        <v>-122.2320283</v>
      </c>
      <c r="O687">
        <v>18.7930573605327</v>
      </c>
      <c r="P687">
        <v>3.2532389000000002E-2</v>
      </c>
      <c r="Q687">
        <v>9.5363030299999991</v>
      </c>
      <c r="R687">
        <v>17.8</v>
      </c>
      <c r="S687" s="1">
        <v>98.270001781610901</v>
      </c>
      <c r="T687">
        <v>8.2921214790000004</v>
      </c>
      <c r="U687">
        <v>144.41990680000001</v>
      </c>
      <c r="V687">
        <v>499.42</v>
      </c>
      <c r="W687">
        <v>16.850000000000001</v>
      </c>
      <c r="X687">
        <v>59.55</v>
      </c>
      <c r="Y687">
        <v>0.01</v>
      </c>
      <c r="Z687">
        <v>0</v>
      </c>
      <c r="AA687">
        <v>0.2</v>
      </c>
      <c r="AB687">
        <v>34.776586528571698</v>
      </c>
      <c r="AC687">
        <v>6979</v>
      </c>
      <c r="AD687">
        <v>2557</v>
      </c>
      <c r="AE687">
        <v>2543</v>
      </c>
      <c r="AF687">
        <v>1107</v>
      </c>
      <c r="AG687">
        <v>156</v>
      </c>
      <c r="AH687">
        <v>30870</v>
      </c>
      <c r="AI687">
        <v>994</v>
      </c>
      <c r="AJ687">
        <v>428</v>
      </c>
      <c r="AK687">
        <v>1577</v>
      </c>
      <c r="AL687">
        <v>591</v>
      </c>
      <c r="AM687">
        <v>198</v>
      </c>
      <c r="AN687">
        <v>4653</v>
      </c>
      <c r="AO687">
        <v>826</v>
      </c>
      <c r="AP687">
        <v>439</v>
      </c>
      <c r="AQ687">
        <v>0</v>
      </c>
      <c r="AR687">
        <v>344</v>
      </c>
      <c r="AS687">
        <v>255</v>
      </c>
      <c r="AT687">
        <v>76</v>
      </c>
      <c r="AU687">
        <v>15.9</v>
      </c>
      <c r="AV687">
        <v>3.4</v>
      </c>
      <c r="AW687">
        <v>30870</v>
      </c>
      <c r="AX687">
        <v>20</v>
      </c>
      <c r="AY687">
        <v>6.1</v>
      </c>
      <c r="AZ687">
        <v>22.6</v>
      </c>
      <c r="BA687">
        <v>8.5</v>
      </c>
      <c r="BB687">
        <v>7.8</v>
      </c>
      <c r="BC687">
        <v>66.7</v>
      </c>
      <c r="BD687">
        <v>12.8</v>
      </c>
      <c r="BE687">
        <v>17.2</v>
      </c>
      <c r="BF687">
        <v>0</v>
      </c>
      <c r="BG687">
        <v>13.5</v>
      </c>
      <c r="BH687">
        <v>10</v>
      </c>
      <c r="BI687">
        <v>1.1000000000000001</v>
      </c>
    </row>
    <row r="688" spans="1:61" x14ac:dyDescent="0.2">
      <c r="A688">
        <v>6131</v>
      </c>
      <c r="B688">
        <v>6081611000</v>
      </c>
      <c r="C688">
        <v>0.52758950000000004</v>
      </c>
      <c r="D688">
        <v>0.80530000000000002</v>
      </c>
      <c r="E688">
        <v>1.4951000000000001</v>
      </c>
      <c r="F688">
        <v>0.71909999999999996</v>
      </c>
      <c r="G688">
        <v>1.9127000000000001</v>
      </c>
      <c r="H688">
        <v>4.9321999999999999</v>
      </c>
      <c r="I688">
        <v>10</v>
      </c>
      <c r="J688">
        <v>8.9</v>
      </c>
      <c r="K688">
        <v>11.2</v>
      </c>
      <c r="L688">
        <v>5707</v>
      </c>
      <c r="M688">
        <v>37.466288489999997</v>
      </c>
      <c r="N688">
        <v>-122.2335645</v>
      </c>
      <c r="O688">
        <v>11.080418905290401</v>
      </c>
      <c r="P688">
        <v>3.2532389000000002E-2</v>
      </c>
      <c r="Q688">
        <v>9.5363030299999991</v>
      </c>
      <c r="R688">
        <v>14.98992997</v>
      </c>
      <c r="S688" s="1">
        <v>98.270001781610901</v>
      </c>
      <c r="T688">
        <v>17.511328129999999</v>
      </c>
      <c r="U688">
        <v>145.68323760000001</v>
      </c>
      <c r="V688">
        <v>327.16000000000003</v>
      </c>
      <c r="W688">
        <v>0</v>
      </c>
      <c r="X688">
        <v>20</v>
      </c>
      <c r="Y688">
        <v>0</v>
      </c>
      <c r="Z688">
        <v>0</v>
      </c>
      <c r="AA688">
        <v>0</v>
      </c>
      <c r="AB688">
        <v>25.0423723878197</v>
      </c>
      <c r="AC688">
        <v>6468</v>
      </c>
      <c r="AD688">
        <v>2420</v>
      </c>
      <c r="AE688">
        <v>2320</v>
      </c>
      <c r="AF688">
        <v>303</v>
      </c>
      <c r="AG688">
        <v>154</v>
      </c>
      <c r="AH688">
        <v>47338</v>
      </c>
      <c r="AI688">
        <v>482</v>
      </c>
      <c r="AJ688">
        <v>851</v>
      </c>
      <c r="AK688">
        <v>1394</v>
      </c>
      <c r="AL688">
        <v>519</v>
      </c>
      <c r="AM688">
        <v>109</v>
      </c>
      <c r="AN688">
        <v>3261</v>
      </c>
      <c r="AO688">
        <v>221</v>
      </c>
      <c r="AP688">
        <v>330</v>
      </c>
      <c r="AQ688">
        <v>0</v>
      </c>
      <c r="AR688">
        <v>113</v>
      </c>
      <c r="AS688">
        <v>34</v>
      </c>
      <c r="AT688">
        <v>56</v>
      </c>
      <c r="AU688">
        <v>4.7</v>
      </c>
      <c r="AV688">
        <v>4</v>
      </c>
      <c r="AW688">
        <v>47338</v>
      </c>
      <c r="AX688">
        <v>10.5</v>
      </c>
      <c r="AY688">
        <v>13.2</v>
      </c>
      <c r="AZ688">
        <v>21.6</v>
      </c>
      <c r="BA688">
        <v>8.1</v>
      </c>
      <c r="BB688">
        <v>4.7</v>
      </c>
      <c r="BC688">
        <v>50.4</v>
      </c>
      <c r="BD688">
        <v>3.8</v>
      </c>
      <c r="BE688">
        <v>13.6</v>
      </c>
      <c r="BF688">
        <v>0</v>
      </c>
      <c r="BG688">
        <v>4.9000000000000004</v>
      </c>
      <c r="BH688">
        <v>1.5</v>
      </c>
      <c r="BI688">
        <v>0.9</v>
      </c>
    </row>
    <row r="689" spans="1:61" x14ac:dyDescent="0.2">
      <c r="A689">
        <v>6132</v>
      </c>
      <c r="B689">
        <v>6081611100</v>
      </c>
      <c r="C689">
        <v>1.2809108</v>
      </c>
      <c r="D689">
        <v>0.31359999999999999</v>
      </c>
      <c r="E689">
        <v>2.1246999999999998</v>
      </c>
      <c r="F689">
        <v>0.11219999999999999</v>
      </c>
      <c r="G689">
        <v>1.8625</v>
      </c>
      <c r="H689">
        <v>4.4131</v>
      </c>
      <c r="I689">
        <v>8.9</v>
      </c>
      <c r="J689">
        <v>7.8</v>
      </c>
      <c r="K689">
        <v>10.199999999999999</v>
      </c>
      <c r="L689">
        <v>5430</v>
      </c>
      <c r="M689">
        <v>37.457707540000001</v>
      </c>
      <c r="N689">
        <v>-122.25158759999999</v>
      </c>
      <c r="O689">
        <v>5.2898605014169897</v>
      </c>
      <c r="P689">
        <v>3.2532389000000002E-2</v>
      </c>
      <c r="Q689">
        <v>9.5363030299999991</v>
      </c>
      <c r="R689">
        <v>9.9665947189999997</v>
      </c>
      <c r="S689" s="1">
        <v>473.78736284998502</v>
      </c>
      <c r="T689">
        <v>0.56732578</v>
      </c>
      <c r="U689">
        <v>148.6422962</v>
      </c>
      <c r="V689">
        <v>207.09</v>
      </c>
      <c r="W689">
        <v>0</v>
      </c>
      <c r="X689">
        <v>7</v>
      </c>
      <c r="Y689">
        <v>0</v>
      </c>
      <c r="Z689">
        <v>0</v>
      </c>
      <c r="AA689">
        <v>0</v>
      </c>
      <c r="AB689">
        <v>21.6120802555373</v>
      </c>
      <c r="AC689">
        <v>6340</v>
      </c>
      <c r="AD689">
        <v>2392</v>
      </c>
      <c r="AE689">
        <v>2325</v>
      </c>
      <c r="AF689">
        <v>196</v>
      </c>
      <c r="AG689">
        <v>138</v>
      </c>
      <c r="AH689">
        <v>72543</v>
      </c>
      <c r="AI689">
        <v>157</v>
      </c>
      <c r="AJ689">
        <v>1077</v>
      </c>
      <c r="AK689">
        <v>1489</v>
      </c>
      <c r="AL689">
        <v>726</v>
      </c>
      <c r="AM689">
        <v>99</v>
      </c>
      <c r="AN689">
        <v>1395</v>
      </c>
      <c r="AO689">
        <v>11</v>
      </c>
      <c r="AP689">
        <v>162</v>
      </c>
      <c r="AQ689">
        <v>0</v>
      </c>
      <c r="AR689">
        <v>0</v>
      </c>
      <c r="AS689">
        <v>165</v>
      </c>
      <c r="AT689">
        <v>91</v>
      </c>
      <c r="AU689">
        <v>3.1</v>
      </c>
      <c r="AV689">
        <v>3.9</v>
      </c>
      <c r="AW689">
        <v>72543</v>
      </c>
      <c r="AX689">
        <v>3.5</v>
      </c>
      <c r="AY689">
        <v>17</v>
      </c>
      <c r="AZ689">
        <v>23.5</v>
      </c>
      <c r="BA689">
        <v>11.5</v>
      </c>
      <c r="BB689">
        <v>4.3</v>
      </c>
      <c r="BC689">
        <v>22</v>
      </c>
      <c r="BD689">
        <v>0.2</v>
      </c>
      <c r="BE689">
        <v>6.8</v>
      </c>
      <c r="BF689">
        <v>0</v>
      </c>
      <c r="BG689">
        <v>0</v>
      </c>
      <c r="BH689">
        <v>7.1</v>
      </c>
      <c r="BI689">
        <v>1.4</v>
      </c>
    </row>
    <row r="690" spans="1:61" x14ac:dyDescent="0.2">
      <c r="A690">
        <v>6133</v>
      </c>
      <c r="B690">
        <v>6081611200</v>
      </c>
      <c r="C690">
        <v>0.43498439999999999</v>
      </c>
      <c r="D690">
        <v>0.47649999999999998</v>
      </c>
      <c r="E690">
        <v>1.6527000000000001</v>
      </c>
      <c r="F690">
        <v>0.3115</v>
      </c>
      <c r="G690">
        <v>1.1208</v>
      </c>
      <c r="H690">
        <v>3.5615000000000001</v>
      </c>
      <c r="I690">
        <v>8.6</v>
      </c>
      <c r="J690">
        <v>7.7</v>
      </c>
      <c r="K690">
        <v>9.6999999999999993</v>
      </c>
      <c r="L690">
        <v>3005</v>
      </c>
      <c r="M690">
        <v>37.456490719999998</v>
      </c>
      <c r="N690">
        <v>-122.23458549999999</v>
      </c>
      <c r="O690">
        <v>7.20032522417217</v>
      </c>
      <c r="P690">
        <v>3.2532389000000002E-2</v>
      </c>
      <c r="Q690">
        <v>9.5363030299999991</v>
      </c>
      <c r="R690">
        <v>9.3712210500000008</v>
      </c>
      <c r="S690" s="1">
        <v>186.086733083437</v>
      </c>
      <c r="T690">
        <v>1.220431034</v>
      </c>
      <c r="U690">
        <v>148.5390486</v>
      </c>
      <c r="V690">
        <v>335.8</v>
      </c>
      <c r="W690">
        <v>0</v>
      </c>
      <c r="X690">
        <v>22.6</v>
      </c>
      <c r="Y690">
        <v>0</v>
      </c>
      <c r="Z690">
        <v>0</v>
      </c>
      <c r="AA690">
        <v>0</v>
      </c>
      <c r="AB690">
        <v>22.001063871597299</v>
      </c>
      <c r="AC690">
        <v>2901</v>
      </c>
      <c r="AD690">
        <v>1127</v>
      </c>
      <c r="AE690">
        <v>1061</v>
      </c>
      <c r="AF690">
        <v>156</v>
      </c>
      <c r="AG690">
        <v>52</v>
      </c>
      <c r="AH690">
        <v>52714</v>
      </c>
      <c r="AI690">
        <v>67</v>
      </c>
      <c r="AJ690">
        <v>418</v>
      </c>
      <c r="AK690">
        <v>647</v>
      </c>
      <c r="AL690">
        <v>280</v>
      </c>
      <c r="AM690">
        <v>29</v>
      </c>
      <c r="AN690">
        <v>761</v>
      </c>
      <c r="AO690">
        <v>53</v>
      </c>
      <c r="AP690">
        <v>17</v>
      </c>
      <c r="AQ690">
        <v>0</v>
      </c>
      <c r="AR690">
        <v>0</v>
      </c>
      <c r="AS690">
        <v>10</v>
      </c>
      <c r="AT690">
        <v>42</v>
      </c>
      <c r="AU690">
        <v>5.4</v>
      </c>
      <c r="AV690">
        <v>3.7</v>
      </c>
      <c r="AW690">
        <v>52714</v>
      </c>
      <c r="AX690">
        <v>3.2</v>
      </c>
      <c r="AY690">
        <v>14.4</v>
      </c>
      <c r="AZ690">
        <v>22.3</v>
      </c>
      <c r="BA690">
        <v>9.6999999999999993</v>
      </c>
      <c r="BB690">
        <v>2.7</v>
      </c>
      <c r="BC690">
        <v>26.2</v>
      </c>
      <c r="BD690">
        <v>1.9</v>
      </c>
      <c r="BE690">
        <v>1.5</v>
      </c>
      <c r="BF690">
        <v>0</v>
      </c>
      <c r="BG690">
        <v>0</v>
      </c>
      <c r="BH690">
        <v>0.9</v>
      </c>
      <c r="BI690">
        <v>1.4</v>
      </c>
    </row>
    <row r="691" spans="1:61" x14ac:dyDescent="0.2">
      <c r="A691">
        <v>6134</v>
      </c>
      <c r="B691">
        <v>6081611300</v>
      </c>
      <c r="C691">
        <v>0.67933180000000004</v>
      </c>
      <c r="D691">
        <v>1.0820000000000001</v>
      </c>
      <c r="E691">
        <v>1.9829000000000001</v>
      </c>
      <c r="F691">
        <v>0.57899999999999996</v>
      </c>
      <c r="G691">
        <v>2.2138</v>
      </c>
      <c r="H691">
        <v>5.8578000000000001</v>
      </c>
      <c r="I691">
        <v>9.4</v>
      </c>
      <c r="J691">
        <v>8.1999999999999993</v>
      </c>
      <c r="K691">
        <v>10.9</v>
      </c>
      <c r="L691">
        <v>1119</v>
      </c>
      <c r="M691">
        <v>37.460270889999997</v>
      </c>
      <c r="N691">
        <v>-122.22318869999999</v>
      </c>
      <c r="O691">
        <v>9.1724409224293701</v>
      </c>
      <c r="P691">
        <v>3.2532389000000002E-2</v>
      </c>
      <c r="Q691">
        <v>9.5363030299999991</v>
      </c>
      <c r="R691">
        <v>9.4509623890000007</v>
      </c>
      <c r="S691" s="1">
        <v>467.984021820213</v>
      </c>
      <c r="T691">
        <v>0.273379971</v>
      </c>
      <c r="U691">
        <v>150.0345863</v>
      </c>
      <c r="V691">
        <v>377.28</v>
      </c>
      <c r="W691">
        <v>0</v>
      </c>
      <c r="X691">
        <v>22</v>
      </c>
      <c r="Y691">
        <v>0.01</v>
      </c>
      <c r="Z691">
        <v>0</v>
      </c>
      <c r="AA691">
        <v>0</v>
      </c>
      <c r="AB691">
        <v>24.976642201552899</v>
      </c>
      <c r="AC691">
        <v>5458</v>
      </c>
      <c r="AD691">
        <v>2082</v>
      </c>
      <c r="AE691">
        <v>2019</v>
      </c>
      <c r="AF691">
        <v>242</v>
      </c>
      <c r="AG691">
        <v>231</v>
      </c>
      <c r="AH691">
        <v>60199</v>
      </c>
      <c r="AI691">
        <v>461</v>
      </c>
      <c r="AJ691">
        <v>912</v>
      </c>
      <c r="AK691">
        <v>1243</v>
      </c>
      <c r="AL691">
        <v>432</v>
      </c>
      <c r="AM691">
        <v>171</v>
      </c>
      <c r="AN691">
        <v>1795</v>
      </c>
      <c r="AO691">
        <v>228</v>
      </c>
      <c r="AP691">
        <v>164</v>
      </c>
      <c r="AQ691">
        <v>8</v>
      </c>
      <c r="AR691">
        <v>115</v>
      </c>
      <c r="AS691">
        <v>19</v>
      </c>
      <c r="AT691">
        <v>30</v>
      </c>
      <c r="AU691">
        <v>4.4000000000000004</v>
      </c>
      <c r="AV691">
        <v>7.5</v>
      </c>
      <c r="AW691">
        <v>60199</v>
      </c>
      <c r="AX691">
        <v>11.8</v>
      </c>
      <c r="AY691">
        <v>16.7</v>
      </c>
      <c r="AZ691">
        <v>22.8</v>
      </c>
      <c r="BA691">
        <v>7.9</v>
      </c>
      <c r="BB691">
        <v>8.5</v>
      </c>
      <c r="BC691">
        <v>32.9</v>
      </c>
      <c r="BD691">
        <v>4.5</v>
      </c>
      <c r="BE691">
        <v>7.9</v>
      </c>
      <c r="BF691">
        <v>0.4</v>
      </c>
      <c r="BG691">
        <v>5.7</v>
      </c>
      <c r="BH691">
        <v>0.9</v>
      </c>
      <c r="BI691">
        <v>0.5</v>
      </c>
    </row>
    <row r="692" spans="1:61" x14ac:dyDescent="0.2">
      <c r="A692">
        <v>6233</v>
      </c>
      <c r="B692">
        <v>6085500100</v>
      </c>
      <c r="C692">
        <v>0.74213709999999999</v>
      </c>
      <c r="D692">
        <v>2.1052</v>
      </c>
      <c r="E692">
        <v>1.4729000000000001</v>
      </c>
      <c r="F692">
        <v>1.4742</v>
      </c>
      <c r="G692">
        <v>2.677</v>
      </c>
      <c r="H692">
        <v>7.7291999999999996</v>
      </c>
      <c r="I692">
        <v>11.2</v>
      </c>
      <c r="J692">
        <v>10.1</v>
      </c>
      <c r="K692">
        <v>12.3</v>
      </c>
      <c r="L692">
        <v>6339</v>
      </c>
      <c r="M692">
        <v>37.358555979999998</v>
      </c>
      <c r="N692">
        <v>-121.89274229999999</v>
      </c>
      <c r="O692">
        <v>50.034215633404102</v>
      </c>
      <c r="P692">
        <v>3.5257981000000001E-2</v>
      </c>
      <c r="Q692">
        <v>10.37</v>
      </c>
      <c r="R692">
        <v>37.927407350000003</v>
      </c>
      <c r="S692" s="1">
        <v>479.22788578364498</v>
      </c>
      <c r="T692">
        <v>0</v>
      </c>
      <c r="U692">
        <v>413.4932642</v>
      </c>
      <c r="V692">
        <v>1470.17</v>
      </c>
      <c r="W692">
        <v>82.35</v>
      </c>
      <c r="X692">
        <v>95.9</v>
      </c>
      <c r="Y692">
        <v>5.625</v>
      </c>
      <c r="Z692">
        <v>3</v>
      </c>
      <c r="AA692">
        <v>19.75</v>
      </c>
      <c r="AB692">
        <v>61.3641702960673</v>
      </c>
      <c r="AC692">
        <v>7824</v>
      </c>
      <c r="AD692">
        <v>2484</v>
      </c>
      <c r="AE692">
        <v>2395</v>
      </c>
      <c r="AF692">
        <v>1222</v>
      </c>
      <c r="AG692">
        <v>295</v>
      </c>
      <c r="AH692">
        <v>31859</v>
      </c>
      <c r="AI692">
        <v>1261</v>
      </c>
      <c r="AJ692">
        <v>596</v>
      </c>
      <c r="AK692">
        <v>2318</v>
      </c>
      <c r="AL692">
        <v>445</v>
      </c>
      <c r="AM692">
        <v>160</v>
      </c>
      <c r="AN692">
        <v>6802</v>
      </c>
      <c r="AO692">
        <v>918</v>
      </c>
      <c r="AP692">
        <v>458</v>
      </c>
      <c r="AQ692">
        <v>0</v>
      </c>
      <c r="AR692">
        <v>415</v>
      </c>
      <c r="AS692">
        <v>91</v>
      </c>
      <c r="AT692">
        <v>97</v>
      </c>
      <c r="AU692">
        <v>15.8</v>
      </c>
      <c r="AV692">
        <v>7.1</v>
      </c>
      <c r="AW692">
        <v>31859</v>
      </c>
      <c r="AX692">
        <v>25.6</v>
      </c>
      <c r="AY692">
        <v>7.6</v>
      </c>
      <c r="AZ692">
        <v>29.6</v>
      </c>
      <c r="BA692">
        <v>5.7</v>
      </c>
      <c r="BB692">
        <v>6.7</v>
      </c>
      <c r="BC692">
        <v>86.9</v>
      </c>
      <c r="BD692">
        <v>12.9</v>
      </c>
      <c r="BE692">
        <v>18.399999999999999</v>
      </c>
      <c r="BF692">
        <v>0</v>
      </c>
      <c r="BG692">
        <v>17.3</v>
      </c>
      <c r="BH692">
        <v>3.8</v>
      </c>
      <c r="BI692">
        <v>1.2</v>
      </c>
    </row>
    <row r="693" spans="1:61" x14ac:dyDescent="0.2">
      <c r="A693">
        <v>7919</v>
      </c>
      <c r="B693">
        <v>6085500200</v>
      </c>
      <c r="C693">
        <v>0.6487444</v>
      </c>
      <c r="D693">
        <v>1.7558</v>
      </c>
      <c r="E693">
        <v>0.40960000000000002</v>
      </c>
      <c r="F693">
        <v>1.2146999999999999</v>
      </c>
      <c r="G693">
        <v>3.0935999999999999</v>
      </c>
      <c r="H693">
        <v>6.4737</v>
      </c>
      <c r="I693">
        <v>9.1</v>
      </c>
      <c r="J693">
        <v>8.4</v>
      </c>
      <c r="K693">
        <v>9.9</v>
      </c>
      <c r="L693">
        <v>5822</v>
      </c>
      <c r="M693">
        <v>37.349878949999997</v>
      </c>
      <c r="N693">
        <v>-121.902193</v>
      </c>
      <c r="O693">
        <v>26.386880382519699</v>
      </c>
      <c r="P693">
        <v>3.5257981000000001E-2</v>
      </c>
      <c r="Q693">
        <v>10.37</v>
      </c>
      <c r="R693">
        <v>45.369269019999997</v>
      </c>
      <c r="S693" s="1">
        <v>479.22788578364498</v>
      </c>
      <c r="T693">
        <v>0</v>
      </c>
      <c r="U693">
        <v>359.35409490000001</v>
      </c>
      <c r="V693">
        <v>1054.33</v>
      </c>
      <c r="W693">
        <v>60.95</v>
      </c>
      <c r="X693">
        <v>70.3</v>
      </c>
      <c r="Y693">
        <v>0.19</v>
      </c>
      <c r="Z693">
        <v>3</v>
      </c>
      <c r="AA693">
        <v>1.2</v>
      </c>
      <c r="AB693">
        <v>53.153359456932002</v>
      </c>
      <c r="AC693">
        <v>6269</v>
      </c>
      <c r="AD693">
        <v>2238</v>
      </c>
      <c r="AE693">
        <v>2145</v>
      </c>
      <c r="AF693">
        <v>947</v>
      </c>
      <c r="AG693">
        <v>198</v>
      </c>
      <c r="AH693">
        <v>35193</v>
      </c>
      <c r="AI693">
        <v>800</v>
      </c>
      <c r="AJ693">
        <v>347</v>
      </c>
      <c r="AK693">
        <v>815</v>
      </c>
      <c r="AL693">
        <v>316</v>
      </c>
      <c r="AM693">
        <v>81</v>
      </c>
      <c r="AN693">
        <v>4457</v>
      </c>
      <c r="AO693">
        <v>587</v>
      </c>
      <c r="AP693">
        <v>837</v>
      </c>
      <c r="AQ693">
        <v>0</v>
      </c>
      <c r="AR693">
        <v>172</v>
      </c>
      <c r="AS693">
        <v>166</v>
      </c>
      <c r="AT693">
        <v>838</v>
      </c>
      <c r="AU693">
        <v>17.100000000000001</v>
      </c>
      <c r="AV693">
        <v>5.3</v>
      </c>
      <c r="AW693">
        <v>35193</v>
      </c>
      <c r="AX693">
        <v>18.2</v>
      </c>
      <c r="AY693">
        <v>5.5</v>
      </c>
      <c r="AZ693">
        <v>13</v>
      </c>
      <c r="BA693">
        <v>5.7</v>
      </c>
      <c r="BB693">
        <v>3.8</v>
      </c>
      <c r="BC693">
        <v>71.099999999999994</v>
      </c>
      <c r="BD693">
        <v>10.1</v>
      </c>
      <c r="BE693">
        <v>37.4</v>
      </c>
      <c r="BF693">
        <v>0</v>
      </c>
      <c r="BG693">
        <v>8</v>
      </c>
      <c r="BH693">
        <v>7.7</v>
      </c>
      <c r="BI693">
        <v>13.4</v>
      </c>
    </row>
    <row r="694" spans="1:61" x14ac:dyDescent="0.2">
      <c r="A694">
        <v>7920</v>
      </c>
      <c r="B694">
        <v>6085500300</v>
      </c>
      <c r="C694">
        <v>1.1283337</v>
      </c>
      <c r="D694">
        <v>1.8503000000000001</v>
      </c>
      <c r="E694">
        <v>0.68330000000000002</v>
      </c>
      <c r="F694">
        <v>0.62060000000000004</v>
      </c>
      <c r="G694">
        <v>2.5005000000000002</v>
      </c>
      <c r="H694">
        <v>5.6547000000000001</v>
      </c>
      <c r="I694">
        <v>9.6999999999999993</v>
      </c>
      <c r="J694">
        <v>8.9</v>
      </c>
      <c r="K694">
        <v>10.6</v>
      </c>
      <c r="L694">
        <v>3140</v>
      </c>
      <c r="M694">
        <v>37.339586679999996</v>
      </c>
      <c r="N694">
        <v>-121.90797139999999</v>
      </c>
      <c r="O694">
        <v>29.9175455152468</v>
      </c>
      <c r="P694">
        <v>3.5257981000000001E-2</v>
      </c>
      <c r="Q694">
        <v>10.37</v>
      </c>
      <c r="R694">
        <v>45.45</v>
      </c>
      <c r="S694" s="1">
        <v>479.22788578364498</v>
      </c>
      <c r="T694">
        <v>0</v>
      </c>
      <c r="U694">
        <v>267.36370590000001</v>
      </c>
      <c r="V694">
        <v>1021.9</v>
      </c>
      <c r="W694">
        <v>72.25</v>
      </c>
      <c r="X694">
        <v>118.05</v>
      </c>
      <c r="Y694">
        <v>0.4</v>
      </c>
      <c r="Z694">
        <v>3</v>
      </c>
      <c r="AA694">
        <v>0</v>
      </c>
      <c r="AB694">
        <v>51.700320586932101</v>
      </c>
      <c r="AC694">
        <v>3790</v>
      </c>
      <c r="AD694">
        <v>1517</v>
      </c>
      <c r="AE694">
        <v>1464</v>
      </c>
      <c r="AF694">
        <v>777</v>
      </c>
      <c r="AG694">
        <v>297</v>
      </c>
      <c r="AH694">
        <v>53021</v>
      </c>
      <c r="AI694">
        <v>258</v>
      </c>
      <c r="AJ694">
        <v>143</v>
      </c>
      <c r="AK694">
        <v>330</v>
      </c>
      <c r="AL694">
        <v>316</v>
      </c>
      <c r="AM694">
        <v>86</v>
      </c>
      <c r="AN694">
        <v>2146</v>
      </c>
      <c r="AO694">
        <v>62</v>
      </c>
      <c r="AP694">
        <v>455</v>
      </c>
      <c r="AQ694">
        <v>0</v>
      </c>
      <c r="AR694">
        <v>32</v>
      </c>
      <c r="AS694">
        <v>70</v>
      </c>
      <c r="AT694">
        <v>241</v>
      </c>
      <c r="AU694">
        <v>20.5</v>
      </c>
      <c r="AV694">
        <v>10.3</v>
      </c>
      <c r="AW694">
        <v>53021</v>
      </c>
      <c r="AX694">
        <v>8.5</v>
      </c>
      <c r="AY694">
        <v>3.8</v>
      </c>
      <c r="AZ694">
        <v>8.6999999999999993</v>
      </c>
      <c r="BA694">
        <v>8.3000000000000007</v>
      </c>
      <c r="BB694">
        <v>5.9</v>
      </c>
      <c r="BC694">
        <v>56.6</v>
      </c>
      <c r="BD694">
        <v>1.7</v>
      </c>
      <c r="BE694">
        <v>30</v>
      </c>
      <c r="BF694">
        <v>0</v>
      </c>
      <c r="BG694">
        <v>2.2000000000000002</v>
      </c>
      <c r="BH694">
        <v>4.8</v>
      </c>
      <c r="BI694">
        <v>6.4</v>
      </c>
    </row>
    <row r="695" spans="1:61" x14ac:dyDescent="0.2">
      <c r="A695">
        <v>6234</v>
      </c>
      <c r="B695">
        <v>6085500400</v>
      </c>
      <c r="C695">
        <v>0.38817459999999998</v>
      </c>
      <c r="D695">
        <v>1.1850000000000001</v>
      </c>
      <c r="E695">
        <v>1.4467000000000001</v>
      </c>
      <c r="F695">
        <v>0.88380000000000003</v>
      </c>
      <c r="G695">
        <v>2.9775</v>
      </c>
      <c r="H695">
        <v>6.4931000000000001</v>
      </c>
      <c r="I695">
        <v>10.199999999999999</v>
      </c>
      <c r="J695">
        <v>9.1</v>
      </c>
      <c r="K695">
        <v>11.5</v>
      </c>
      <c r="L695">
        <v>2369</v>
      </c>
      <c r="M695">
        <v>37.340173159999999</v>
      </c>
      <c r="N695">
        <v>-121.92205319999999</v>
      </c>
      <c r="O695">
        <v>21.620421079308301</v>
      </c>
      <c r="P695">
        <v>3.5257981000000001E-2</v>
      </c>
      <c r="Q695">
        <v>10.37</v>
      </c>
      <c r="R695">
        <v>45.45</v>
      </c>
      <c r="S695" s="1">
        <v>479.22788578364498</v>
      </c>
      <c r="T695">
        <v>0</v>
      </c>
      <c r="U695">
        <v>245.35545519999999</v>
      </c>
      <c r="V695">
        <v>1280.28</v>
      </c>
      <c r="W695">
        <v>27.65</v>
      </c>
      <c r="X695">
        <v>44.35</v>
      </c>
      <c r="Y695">
        <v>8.5000000000000006E-2</v>
      </c>
      <c r="Z695">
        <v>3</v>
      </c>
      <c r="AA695">
        <v>0</v>
      </c>
      <c r="AB695">
        <v>48.519963807483201</v>
      </c>
      <c r="AC695">
        <v>2417</v>
      </c>
      <c r="AD695">
        <v>1033</v>
      </c>
      <c r="AE695">
        <v>997</v>
      </c>
      <c r="AF695">
        <v>235</v>
      </c>
      <c r="AG695">
        <v>80</v>
      </c>
      <c r="AH695">
        <v>55447</v>
      </c>
      <c r="AI695">
        <v>218</v>
      </c>
      <c r="AJ695">
        <v>259</v>
      </c>
      <c r="AK695">
        <v>531</v>
      </c>
      <c r="AL695">
        <v>192</v>
      </c>
      <c r="AM695">
        <v>64</v>
      </c>
      <c r="AN695">
        <v>1316</v>
      </c>
      <c r="AO695">
        <v>127</v>
      </c>
      <c r="AP695">
        <v>255</v>
      </c>
      <c r="AQ695">
        <v>0</v>
      </c>
      <c r="AR695">
        <v>84</v>
      </c>
      <c r="AS695">
        <v>86</v>
      </c>
      <c r="AT695">
        <v>71</v>
      </c>
      <c r="AU695">
        <v>9.6999999999999993</v>
      </c>
      <c r="AV695">
        <v>5.5</v>
      </c>
      <c r="AW695">
        <v>55447</v>
      </c>
      <c r="AX695">
        <v>12.9</v>
      </c>
      <c r="AY695">
        <v>10.7</v>
      </c>
      <c r="AZ695">
        <v>22</v>
      </c>
      <c r="BA695">
        <v>7.9</v>
      </c>
      <c r="BB695">
        <v>6.4</v>
      </c>
      <c r="BC695">
        <v>54.4</v>
      </c>
      <c r="BD695">
        <v>5.8</v>
      </c>
      <c r="BE695">
        <v>24.7</v>
      </c>
      <c r="BF695">
        <v>0</v>
      </c>
      <c r="BG695">
        <v>8.4</v>
      </c>
      <c r="BH695">
        <v>8.6</v>
      </c>
      <c r="BI695">
        <v>2.9</v>
      </c>
    </row>
    <row r="696" spans="1:61" x14ac:dyDescent="0.2">
      <c r="A696">
        <v>7921</v>
      </c>
      <c r="B696">
        <v>6085500500</v>
      </c>
      <c r="C696">
        <v>0.82419220000000004</v>
      </c>
      <c r="D696">
        <v>0.81059999999999999</v>
      </c>
      <c r="E696">
        <v>1.6881999999999999</v>
      </c>
      <c r="F696">
        <v>0.61250000000000004</v>
      </c>
      <c r="G696">
        <v>2.2787999999999999</v>
      </c>
      <c r="H696">
        <v>5.3901000000000003</v>
      </c>
      <c r="I696">
        <v>9.3000000000000007</v>
      </c>
      <c r="J696">
        <v>8.5</v>
      </c>
      <c r="K696">
        <v>10.3</v>
      </c>
      <c r="L696">
        <v>5240</v>
      </c>
      <c r="M696">
        <v>37.329994360000001</v>
      </c>
      <c r="N696">
        <v>-121.9279471</v>
      </c>
      <c r="O696">
        <v>18.463315471781002</v>
      </c>
      <c r="P696">
        <v>3.5257981000000001E-2</v>
      </c>
      <c r="Q696">
        <v>10.37</v>
      </c>
      <c r="R696">
        <v>44.101528420000001</v>
      </c>
      <c r="S696" s="1">
        <v>479.22788578364498</v>
      </c>
      <c r="T696">
        <v>0</v>
      </c>
      <c r="U696">
        <v>179.14076840000001</v>
      </c>
      <c r="V696">
        <v>1203.78</v>
      </c>
      <c r="W696">
        <v>9.4</v>
      </c>
      <c r="X696">
        <v>35.35</v>
      </c>
      <c r="Y696">
        <v>0.01</v>
      </c>
      <c r="Z696">
        <v>0</v>
      </c>
      <c r="AA696">
        <v>0</v>
      </c>
      <c r="AB696">
        <v>41.2020207375095</v>
      </c>
      <c r="AC696">
        <v>5616</v>
      </c>
      <c r="AD696">
        <v>2114</v>
      </c>
      <c r="AE696">
        <v>2051</v>
      </c>
      <c r="AF696">
        <v>530</v>
      </c>
      <c r="AG696">
        <v>94</v>
      </c>
      <c r="AH696">
        <v>61876</v>
      </c>
      <c r="AI696">
        <v>330</v>
      </c>
      <c r="AJ696">
        <v>1050</v>
      </c>
      <c r="AK696">
        <v>1009</v>
      </c>
      <c r="AL696">
        <v>430</v>
      </c>
      <c r="AM696">
        <v>138</v>
      </c>
      <c r="AN696">
        <v>2335</v>
      </c>
      <c r="AO696">
        <v>186</v>
      </c>
      <c r="AP696">
        <v>203</v>
      </c>
      <c r="AQ696">
        <v>0</v>
      </c>
      <c r="AR696">
        <v>75</v>
      </c>
      <c r="AS696">
        <v>88</v>
      </c>
      <c r="AT696">
        <v>287</v>
      </c>
      <c r="AU696">
        <v>10</v>
      </c>
      <c r="AV696">
        <v>3</v>
      </c>
      <c r="AW696">
        <v>61876</v>
      </c>
      <c r="AX696">
        <v>7.7</v>
      </c>
      <c r="AY696">
        <v>18.7</v>
      </c>
      <c r="AZ696">
        <v>18</v>
      </c>
      <c r="BA696">
        <v>8.1</v>
      </c>
      <c r="BB696">
        <v>6.7</v>
      </c>
      <c r="BC696">
        <v>41.6</v>
      </c>
      <c r="BD696">
        <v>3.6</v>
      </c>
      <c r="BE696">
        <v>9.6</v>
      </c>
      <c r="BF696">
        <v>0</v>
      </c>
      <c r="BG696">
        <v>3.7</v>
      </c>
      <c r="BH696">
        <v>4.3</v>
      </c>
      <c r="BI696">
        <v>5.0999999999999996</v>
      </c>
    </row>
    <row r="697" spans="1:61" x14ac:dyDescent="0.2">
      <c r="A697">
        <v>6235</v>
      </c>
      <c r="B697">
        <v>6085500600</v>
      </c>
      <c r="C697">
        <v>0.51967209999999997</v>
      </c>
      <c r="D697">
        <v>0.6895</v>
      </c>
      <c r="E697">
        <v>1.5149999999999999</v>
      </c>
      <c r="F697">
        <v>0.91239999999999999</v>
      </c>
      <c r="G697">
        <v>2.9009999999999998</v>
      </c>
      <c r="H697">
        <v>6.0178000000000003</v>
      </c>
      <c r="I697">
        <v>8</v>
      </c>
      <c r="J697">
        <v>7.2</v>
      </c>
      <c r="K697">
        <v>8.9</v>
      </c>
      <c r="L697">
        <v>4586</v>
      </c>
      <c r="M697">
        <v>37.333418979999998</v>
      </c>
      <c r="N697">
        <v>-121.9145491</v>
      </c>
      <c r="O697">
        <v>18.843134674086301</v>
      </c>
      <c r="P697">
        <v>3.5257981000000001E-2</v>
      </c>
      <c r="Q697">
        <v>10.37</v>
      </c>
      <c r="R697">
        <v>45.45</v>
      </c>
      <c r="S697" s="1">
        <v>479.22788578364498</v>
      </c>
      <c r="T697">
        <v>0</v>
      </c>
      <c r="U697">
        <v>212.73554720000001</v>
      </c>
      <c r="V697">
        <v>449.91</v>
      </c>
      <c r="W697">
        <v>30.95</v>
      </c>
      <c r="X697">
        <v>60.25</v>
      </c>
      <c r="Y697">
        <v>0.25</v>
      </c>
      <c r="Z697">
        <v>3</v>
      </c>
      <c r="AA697">
        <v>0</v>
      </c>
      <c r="AB697">
        <v>45.946956148969797</v>
      </c>
      <c r="AC697">
        <v>5165</v>
      </c>
      <c r="AD697">
        <v>2412</v>
      </c>
      <c r="AE697">
        <v>2364</v>
      </c>
      <c r="AF697">
        <v>351</v>
      </c>
      <c r="AG697">
        <v>148</v>
      </c>
      <c r="AH697">
        <v>58675</v>
      </c>
      <c r="AI697">
        <v>213</v>
      </c>
      <c r="AJ697">
        <v>592</v>
      </c>
      <c r="AK697">
        <v>994</v>
      </c>
      <c r="AL697">
        <v>444</v>
      </c>
      <c r="AM697">
        <v>183</v>
      </c>
      <c r="AN697">
        <v>2634</v>
      </c>
      <c r="AO697">
        <v>355</v>
      </c>
      <c r="AP697">
        <v>1178</v>
      </c>
      <c r="AQ697">
        <v>0</v>
      </c>
      <c r="AR697">
        <v>104</v>
      </c>
      <c r="AS697">
        <v>218</v>
      </c>
      <c r="AT697">
        <v>101</v>
      </c>
      <c r="AU697">
        <v>6.8</v>
      </c>
      <c r="AV697">
        <v>4.7</v>
      </c>
      <c r="AW697">
        <v>58675</v>
      </c>
      <c r="AX697">
        <v>5.4</v>
      </c>
      <c r="AY697">
        <v>11.5</v>
      </c>
      <c r="AZ697">
        <v>19.2</v>
      </c>
      <c r="BA697">
        <v>8.6</v>
      </c>
      <c r="BB697">
        <v>7.7</v>
      </c>
      <c r="BC697">
        <v>51</v>
      </c>
      <c r="BD697">
        <v>7.3</v>
      </c>
      <c r="BE697">
        <v>48.8</v>
      </c>
      <c r="BF697">
        <v>0</v>
      </c>
      <c r="BG697">
        <v>4.4000000000000004</v>
      </c>
      <c r="BH697">
        <v>9.1999999999999993</v>
      </c>
      <c r="BI697">
        <v>2</v>
      </c>
    </row>
    <row r="698" spans="1:61" x14ac:dyDescent="0.2">
      <c r="A698">
        <v>6236</v>
      </c>
      <c r="B698">
        <v>6085500800</v>
      </c>
      <c r="C698">
        <v>0.64805559999999995</v>
      </c>
      <c r="D698">
        <v>1.9033</v>
      </c>
      <c r="E698">
        <v>1.2036</v>
      </c>
      <c r="F698">
        <v>1.1406000000000001</v>
      </c>
      <c r="G698">
        <v>2.9468999999999999</v>
      </c>
      <c r="H698">
        <v>7.1943000000000001</v>
      </c>
      <c r="I698">
        <v>10.3</v>
      </c>
      <c r="J698">
        <v>9.5</v>
      </c>
      <c r="K698">
        <v>11.2</v>
      </c>
      <c r="L698">
        <v>2600</v>
      </c>
      <c r="M698">
        <v>37.330401309999999</v>
      </c>
      <c r="N698">
        <v>-121.89537799999999</v>
      </c>
      <c r="O698">
        <v>31.601283755718601</v>
      </c>
      <c r="P698">
        <v>3.5257981000000001E-2</v>
      </c>
      <c r="Q698">
        <v>10.37</v>
      </c>
      <c r="R698">
        <v>43.053117950000001</v>
      </c>
      <c r="S698" s="1">
        <v>479.22788578364498</v>
      </c>
      <c r="T698">
        <v>0</v>
      </c>
      <c r="U698">
        <v>221.9963084</v>
      </c>
      <c r="V698">
        <v>1344.34</v>
      </c>
      <c r="W698">
        <v>59.6</v>
      </c>
      <c r="X698">
        <v>120</v>
      </c>
      <c r="Y698">
        <v>0.2</v>
      </c>
      <c r="Z698">
        <v>3</v>
      </c>
      <c r="AA698">
        <v>0</v>
      </c>
      <c r="AB698">
        <v>51.468476028087103</v>
      </c>
      <c r="AC698">
        <v>3683</v>
      </c>
      <c r="AD698">
        <v>2003</v>
      </c>
      <c r="AE698">
        <v>1764</v>
      </c>
      <c r="AF698">
        <v>488</v>
      </c>
      <c r="AG698">
        <v>301</v>
      </c>
      <c r="AH698">
        <v>55139</v>
      </c>
      <c r="AI698">
        <v>423</v>
      </c>
      <c r="AJ698">
        <v>396</v>
      </c>
      <c r="AK698">
        <v>418</v>
      </c>
      <c r="AL698">
        <v>418</v>
      </c>
      <c r="AM698">
        <v>51</v>
      </c>
      <c r="AN698">
        <v>2298</v>
      </c>
      <c r="AO698">
        <v>375</v>
      </c>
      <c r="AP698">
        <v>1470</v>
      </c>
      <c r="AQ698">
        <v>0</v>
      </c>
      <c r="AR698">
        <v>82</v>
      </c>
      <c r="AS698">
        <v>289</v>
      </c>
      <c r="AT698">
        <v>24</v>
      </c>
      <c r="AU698">
        <v>13.5</v>
      </c>
      <c r="AV698">
        <v>11.9</v>
      </c>
      <c r="AW698">
        <v>55139</v>
      </c>
      <c r="AX698">
        <v>13.9</v>
      </c>
      <c r="AY698">
        <v>10.8</v>
      </c>
      <c r="AZ698">
        <v>11.3</v>
      </c>
      <c r="BA698">
        <v>11.3</v>
      </c>
      <c r="BB698">
        <v>2.9</v>
      </c>
      <c r="BC698">
        <v>62.4</v>
      </c>
      <c r="BD698">
        <v>10.5</v>
      </c>
      <c r="BE698">
        <v>73.400000000000006</v>
      </c>
      <c r="BF698">
        <v>0</v>
      </c>
      <c r="BG698">
        <v>4.5999999999999996</v>
      </c>
      <c r="BH698">
        <v>16.399999999999999</v>
      </c>
      <c r="BI698">
        <v>0.7</v>
      </c>
    </row>
    <row r="699" spans="1:61" x14ac:dyDescent="0.2">
      <c r="A699">
        <v>6237</v>
      </c>
      <c r="B699">
        <v>6085500901</v>
      </c>
      <c r="C699">
        <v>0.27830729999999998</v>
      </c>
      <c r="D699">
        <v>1.5809</v>
      </c>
      <c r="E699">
        <v>0.71130000000000004</v>
      </c>
      <c r="F699">
        <v>1.1127</v>
      </c>
      <c r="G699">
        <v>4.0180999999999996</v>
      </c>
      <c r="H699">
        <v>7.423</v>
      </c>
      <c r="I699">
        <v>7.9</v>
      </c>
      <c r="J699">
        <v>7.2</v>
      </c>
      <c r="K699">
        <v>8.6</v>
      </c>
      <c r="L699">
        <v>3723</v>
      </c>
      <c r="M699">
        <v>37.33517964</v>
      </c>
      <c r="N699">
        <v>-121.8840871</v>
      </c>
      <c r="O699">
        <v>28.025479423819998</v>
      </c>
      <c r="P699">
        <v>3.5257981000000001E-2</v>
      </c>
      <c r="Q699">
        <v>10.37</v>
      </c>
      <c r="R699">
        <v>33.659999999999997</v>
      </c>
      <c r="S699" s="1">
        <v>471.81536574101</v>
      </c>
      <c r="T699">
        <v>0</v>
      </c>
      <c r="U699">
        <v>241.38651139999999</v>
      </c>
      <c r="V699">
        <v>499.41</v>
      </c>
      <c r="W699">
        <v>9.85</v>
      </c>
      <c r="X699">
        <v>53.25</v>
      </c>
      <c r="Y699">
        <v>0.15</v>
      </c>
      <c r="Z699">
        <v>3</v>
      </c>
      <c r="AA699">
        <v>0</v>
      </c>
      <c r="AB699">
        <v>42.9656691222227</v>
      </c>
      <c r="AC699">
        <v>4064</v>
      </c>
      <c r="AD699">
        <v>2255</v>
      </c>
      <c r="AE699">
        <v>2063</v>
      </c>
      <c r="AF699">
        <v>1174</v>
      </c>
      <c r="AG699">
        <v>149</v>
      </c>
      <c r="AH699">
        <v>45501</v>
      </c>
      <c r="AI699">
        <v>187</v>
      </c>
      <c r="AJ699">
        <v>309</v>
      </c>
      <c r="AK699">
        <v>369</v>
      </c>
      <c r="AL699">
        <v>259</v>
      </c>
      <c r="AM699">
        <v>135</v>
      </c>
      <c r="AN699">
        <v>2954</v>
      </c>
      <c r="AO699">
        <v>261</v>
      </c>
      <c r="AP699">
        <v>1725</v>
      </c>
      <c r="AQ699">
        <v>10</v>
      </c>
      <c r="AR699">
        <v>253</v>
      </c>
      <c r="AS699">
        <v>530</v>
      </c>
      <c r="AT699">
        <v>69</v>
      </c>
      <c r="AU699">
        <v>28.9</v>
      </c>
      <c r="AV699">
        <v>5.9</v>
      </c>
      <c r="AW699">
        <v>45501</v>
      </c>
      <c r="AX699">
        <v>6.6</v>
      </c>
      <c r="AY699">
        <v>7.6</v>
      </c>
      <c r="AZ699">
        <v>9.1</v>
      </c>
      <c r="BA699">
        <v>6.4</v>
      </c>
      <c r="BB699">
        <v>6.5</v>
      </c>
      <c r="BC699">
        <v>72.7</v>
      </c>
      <c r="BD699">
        <v>6.9</v>
      </c>
      <c r="BE699">
        <v>76.5</v>
      </c>
      <c r="BF699">
        <v>0.4</v>
      </c>
      <c r="BG699">
        <v>12.3</v>
      </c>
      <c r="BH699">
        <v>25.7</v>
      </c>
      <c r="BI699">
        <v>1.7</v>
      </c>
    </row>
    <row r="700" spans="1:61" x14ac:dyDescent="0.2">
      <c r="A700">
        <v>7922</v>
      </c>
      <c r="B700">
        <v>6085500902</v>
      </c>
      <c r="C700">
        <v>9.3638200000000005E-2</v>
      </c>
      <c r="D700">
        <v>3.4632999999999998</v>
      </c>
      <c r="E700">
        <v>0.69340000000000002</v>
      </c>
      <c r="F700">
        <v>0.95679999999999998</v>
      </c>
      <c r="G700">
        <v>3.4638</v>
      </c>
      <c r="H700">
        <v>8.5772999999999993</v>
      </c>
      <c r="I700">
        <v>9.3000000000000007</v>
      </c>
      <c r="J700">
        <v>8.4</v>
      </c>
      <c r="K700">
        <v>10.3</v>
      </c>
      <c r="L700">
        <v>4523</v>
      </c>
      <c r="M700">
        <v>37.333003499999997</v>
      </c>
      <c r="N700">
        <v>-121.8796401</v>
      </c>
      <c r="O700">
        <v>30.334656014187502</v>
      </c>
      <c r="P700">
        <v>3.5257981000000001E-2</v>
      </c>
      <c r="Q700">
        <v>10.37</v>
      </c>
      <c r="R700">
        <v>33.659999999999997</v>
      </c>
      <c r="S700" s="1">
        <v>470.18927396971901</v>
      </c>
      <c r="T700">
        <v>0</v>
      </c>
      <c r="U700">
        <v>226.661992</v>
      </c>
      <c r="V700">
        <v>485.84</v>
      </c>
      <c r="W700">
        <v>0.6</v>
      </c>
      <c r="X700">
        <v>16.75</v>
      </c>
      <c r="Y700">
        <v>3.5000000000000003E-2</v>
      </c>
      <c r="Z700">
        <v>3</v>
      </c>
      <c r="AA700">
        <v>0.2</v>
      </c>
      <c r="AB700">
        <v>35.627511023064301</v>
      </c>
      <c r="AC700">
        <v>6151</v>
      </c>
      <c r="AD700">
        <v>652</v>
      </c>
      <c r="AE700">
        <v>610</v>
      </c>
      <c r="AF700">
        <v>798</v>
      </c>
      <c r="AG700">
        <v>469</v>
      </c>
      <c r="AH700">
        <v>9151</v>
      </c>
      <c r="AI700">
        <v>183</v>
      </c>
      <c r="AJ700">
        <v>66</v>
      </c>
      <c r="AK700">
        <v>239</v>
      </c>
      <c r="AL700">
        <v>456</v>
      </c>
      <c r="AM700">
        <v>48</v>
      </c>
      <c r="AN700">
        <v>4405</v>
      </c>
      <c r="AO700">
        <v>254</v>
      </c>
      <c r="AP700">
        <v>247</v>
      </c>
      <c r="AQ700">
        <v>0</v>
      </c>
      <c r="AR700">
        <v>108</v>
      </c>
      <c r="AS700">
        <v>63</v>
      </c>
      <c r="AT700">
        <v>4411</v>
      </c>
      <c r="AU700">
        <v>45.4</v>
      </c>
      <c r="AV700">
        <v>16.5</v>
      </c>
      <c r="AW700">
        <v>9151</v>
      </c>
      <c r="AX700">
        <v>17</v>
      </c>
      <c r="AY700">
        <v>1.1000000000000001</v>
      </c>
      <c r="AZ700">
        <v>3.9</v>
      </c>
      <c r="BA700">
        <v>7.4</v>
      </c>
      <c r="BB700">
        <v>7.9</v>
      </c>
      <c r="BC700">
        <v>71.599999999999994</v>
      </c>
      <c r="BD700">
        <v>4.2</v>
      </c>
      <c r="BE700">
        <v>37.9</v>
      </c>
      <c r="BF700">
        <v>0</v>
      </c>
      <c r="BG700">
        <v>17.7</v>
      </c>
      <c r="BH700">
        <v>10.3</v>
      </c>
      <c r="BI700">
        <v>71.7</v>
      </c>
    </row>
    <row r="701" spans="1:61" x14ac:dyDescent="0.2">
      <c r="A701">
        <v>6238</v>
      </c>
      <c r="B701">
        <v>6085501000</v>
      </c>
      <c r="C701">
        <v>0.30990859999999998</v>
      </c>
      <c r="D701">
        <v>2.8062</v>
      </c>
      <c r="E701">
        <v>2.2143999999999999</v>
      </c>
      <c r="F701">
        <v>1.5099</v>
      </c>
      <c r="G701">
        <v>3.3168000000000002</v>
      </c>
      <c r="H701">
        <v>9.8472000000000008</v>
      </c>
      <c r="I701">
        <v>12.4</v>
      </c>
      <c r="J701">
        <v>11.1</v>
      </c>
      <c r="K701">
        <v>13.6</v>
      </c>
      <c r="L701">
        <v>4769</v>
      </c>
      <c r="M701">
        <v>37.341642159999999</v>
      </c>
      <c r="N701">
        <v>-121.8880715</v>
      </c>
      <c r="O701">
        <v>38.304687071826201</v>
      </c>
      <c r="P701">
        <v>3.5257981000000001E-2</v>
      </c>
      <c r="Q701">
        <v>10.37</v>
      </c>
      <c r="R701">
        <v>34.838992759999996</v>
      </c>
      <c r="S701" s="1">
        <v>479.22788578364498</v>
      </c>
      <c r="T701">
        <v>0</v>
      </c>
      <c r="U701">
        <v>274.2334487</v>
      </c>
      <c r="V701">
        <v>416.41</v>
      </c>
      <c r="W701">
        <v>36.200000000000003</v>
      </c>
      <c r="X701">
        <v>50.5</v>
      </c>
      <c r="Y701">
        <v>0.15</v>
      </c>
      <c r="Z701">
        <v>3</v>
      </c>
      <c r="AA701">
        <v>0</v>
      </c>
      <c r="AB701">
        <v>44.706978654815501</v>
      </c>
      <c r="AC701">
        <v>4647</v>
      </c>
      <c r="AD701">
        <v>2120</v>
      </c>
      <c r="AE701">
        <v>1997</v>
      </c>
      <c r="AF701">
        <v>1275</v>
      </c>
      <c r="AG701">
        <v>327</v>
      </c>
      <c r="AH701">
        <v>29601</v>
      </c>
      <c r="AI701">
        <v>938</v>
      </c>
      <c r="AJ701">
        <v>585</v>
      </c>
      <c r="AK701">
        <v>787</v>
      </c>
      <c r="AL701">
        <v>713</v>
      </c>
      <c r="AM701">
        <v>223</v>
      </c>
      <c r="AN701">
        <v>3515</v>
      </c>
      <c r="AO701">
        <v>979</v>
      </c>
      <c r="AP701">
        <v>851</v>
      </c>
      <c r="AQ701">
        <v>0</v>
      </c>
      <c r="AR701">
        <v>160</v>
      </c>
      <c r="AS701">
        <v>634</v>
      </c>
      <c r="AT701">
        <v>111</v>
      </c>
      <c r="AU701">
        <v>27.6</v>
      </c>
      <c r="AV701">
        <v>11.4</v>
      </c>
      <c r="AW701">
        <v>29601</v>
      </c>
      <c r="AX701">
        <v>29.7</v>
      </c>
      <c r="AY701">
        <v>12.6</v>
      </c>
      <c r="AZ701">
        <v>16.899999999999999</v>
      </c>
      <c r="BA701">
        <v>15.4</v>
      </c>
      <c r="BB701">
        <v>11.2</v>
      </c>
      <c r="BC701">
        <v>75.599999999999994</v>
      </c>
      <c r="BD701">
        <v>22.3</v>
      </c>
      <c r="BE701">
        <v>40.1</v>
      </c>
      <c r="BF701">
        <v>0</v>
      </c>
      <c r="BG701">
        <v>8</v>
      </c>
      <c r="BH701">
        <v>31.7</v>
      </c>
      <c r="BI701">
        <v>2.4</v>
      </c>
    </row>
    <row r="702" spans="1:61" x14ac:dyDescent="0.2">
      <c r="A702">
        <v>7923</v>
      </c>
      <c r="B702">
        <v>6085501101</v>
      </c>
      <c r="C702">
        <v>0.25362459999999998</v>
      </c>
      <c r="D702">
        <v>1.7349000000000001</v>
      </c>
      <c r="E702">
        <v>1.1363000000000001</v>
      </c>
      <c r="F702">
        <v>1.3738999999999999</v>
      </c>
      <c r="G702">
        <v>3.3332000000000002</v>
      </c>
      <c r="H702">
        <v>7.5784000000000002</v>
      </c>
      <c r="I702">
        <v>10.4</v>
      </c>
      <c r="J702">
        <v>9.4</v>
      </c>
      <c r="K702">
        <v>11.4</v>
      </c>
      <c r="L702">
        <v>4074</v>
      </c>
      <c r="M702">
        <v>37.34809577</v>
      </c>
      <c r="N702">
        <v>-121.8919669</v>
      </c>
      <c r="O702">
        <v>30.210061065552399</v>
      </c>
      <c r="P702">
        <v>3.5257981000000001E-2</v>
      </c>
      <c r="Q702">
        <v>10.37</v>
      </c>
      <c r="R702">
        <v>39.523779810000001</v>
      </c>
      <c r="S702" s="1">
        <v>479.22788578364498</v>
      </c>
      <c r="T702">
        <v>0</v>
      </c>
      <c r="U702">
        <v>315.87353130000002</v>
      </c>
      <c r="V702">
        <v>336.03</v>
      </c>
      <c r="W702">
        <v>26.3</v>
      </c>
      <c r="X702">
        <v>69.5</v>
      </c>
      <c r="Y702">
        <v>0.03</v>
      </c>
      <c r="Z702">
        <v>3</v>
      </c>
      <c r="AA702">
        <v>0.2</v>
      </c>
      <c r="AB702">
        <v>42.4808781484167</v>
      </c>
      <c r="AC702">
        <v>4567</v>
      </c>
      <c r="AD702">
        <v>1969</v>
      </c>
      <c r="AE702">
        <v>1944</v>
      </c>
      <c r="AF702">
        <v>819</v>
      </c>
      <c r="AG702">
        <v>179</v>
      </c>
      <c r="AH702">
        <v>37741</v>
      </c>
      <c r="AI702">
        <v>505</v>
      </c>
      <c r="AJ702">
        <v>417</v>
      </c>
      <c r="AK702">
        <v>671</v>
      </c>
      <c r="AL702">
        <v>472</v>
      </c>
      <c r="AM702">
        <v>86</v>
      </c>
      <c r="AN702">
        <v>3401</v>
      </c>
      <c r="AO702">
        <v>652</v>
      </c>
      <c r="AP702">
        <v>1061</v>
      </c>
      <c r="AQ702">
        <v>0</v>
      </c>
      <c r="AR702">
        <v>163</v>
      </c>
      <c r="AS702">
        <v>291</v>
      </c>
      <c r="AT702">
        <v>186</v>
      </c>
      <c r="AU702">
        <v>18</v>
      </c>
      <c r="AV702">
        <v>6.1</v>
      </c>
      <c r="AW702">
        <v>37741</v>
      </c>
      <c r="AX702">
        <v>14.2</v>
      </c>
      <c r="AY702">
        <v>9.1</v>
      </c>
      <c r="AZ702">
        <v>14.7</v>
      </c>
      <c r="BA702">
        <v>10.3</v>
      </c>
      <c r="BB702">
        <v>4.4000000000000004</v>
      </c>
      <c r="BC702">
        <v>74.5</v>
      </c>
      <c r="BD702">
        <v>15.1</v>
      </c>
      <c r="BE702">
        <v>53.9</v>
      </c>
      <c r="BF702">
        <v>0</v>
      </c>
      <c r="BG702">
        <v>8.4</v>
      </c>
      <c r="BH702">
        <v>15</v>
      </c>
      <c r="BI702">
        <v>4.0999999999999996</v>
      </c>
    </row>
    <row r="703" spans="1:61" x14ac:dyDescent="0.2">
      <c r="A703">
        <v>6239</v>
      </c>
      <c r="B703">
        <v>6085501102</v>
      </c>
      <c r="C703">
        <v>0.47303210000000001</v>
      </c>
      <c r="D703">
        <v>2.0434999999999999</v>
      </c>
      <c r="E703">
        <v>1.4838</v>
      </c>
      <c r="F703">
        <v>1.3624000000000001</v>
      </c>
      <c r="G703">
        <v>1.6766000000000001</v>
      </c>
      <c r="H703">
        <v>6.5663</v>
      </c>
      <c r="I703">
        <v>12.9</v>
      </c>
      <c r="J703">
        <v>11.7</v>
      </c>
      <c r="K703">
        <v>14.1</v>
      </c>
      <c r="L703">
        <v>4477</v>
      </c>
      <c r="M703">
        <v>37.354056270000001</v>
      </c>
      <c r="N703">
        <v>-121.8812069</v>
      </c>
      <c r="O703">
        <v>43.538416582055902</v>
      </c>
      <c r="P703">
        <v>3.5257981000000001E-2</v>
      </c>
      <c r="Q703">
        <v>10.37</v>
      </c>
      <c r="R703">
        <v>33.395794330000001</v>
      </c>
      <c r="S703" s="1">
        <v>479.22788578364498</v>
      </c>
      <c r="T703">
        <v>0</v>
      </c>
      <c r="U703">
        <v>331.69999280000002</v>
      </c>
      <c r="V703">
        <v>938.31</v>
      </c>
      <c r="W703">
        <v>27.25</v>
      </c>
      <c r="X703">
        <v>45.55</v>
      </c>
      <c r="Y703">
        <v>1.22</v>
      </c>
      <c r="Z703">
        <v>2</v>
      </c>
      <c r="AA703">
        <v>12.5</v>
      </c>
      <c r="AB703">
        <v>56.1898508316198</v>
      </c>
      <c r="AC703">
        <v>4947</v>
      </c>
      <c r="AD703">
        <v>1449</v>
      </c>
      <c r="AE703">
        <v>1379</v>
      </c>
      <c r="AF703">
        <v>707</v>
      </c>
      <c r="AG703">
        <v>158</v>
      </c>
      <c r="AH703">
        <v>27880</v>
      </c>
      <c r="AI703">
        <v>825</v>
      </c>
      <c r="AJ703">
        <v>486</v>
      </c>
      <c r="AK703">
        <v>1225</v>
      </c>
      <c r="AL703">
        <v>405</v>
      </c>
      <c r="AM703">
        <v>69</v>
      </c>
      <c r="AN703">
        <v>3852</v>
      </c>
      <c r="AO703">
        <v>586</v>
      </c>
      <c r="AP703">
        <v>0</v>
      </c>
      <c r="AQ703">
        <v>0</v>
      </c>
      <c r="AR703">
        <v>150</v>
      </c>
      <c r="AS703">
        <v>91</v>
      </c>
      <c r="AT703">
        <v>9</v>
      </c>
      <c r="AU703">
        <v>14.3</v>
      </c>
      <c r="AV703">
        <v>6</v>
      </c>
      <c r="AW703">
        <v>27880</v>
      </c>
      <c r="AX703">
        <v>26.2</v>
      </c>
      <c r="AY703">
        <v>9.8000000000000007</v>
      </c>
      <c r="AZ703">
        <v>24.8</v>
      </c>
      <c r="BA703">
        <v>8.1999999999999993</v>
      </c>
      <c r="BB703">
        <v>5</v>
      </c>
      <c r="BC703">
        <v>77.900000000000006</v>
      </c>
      <c r="BD703">
        <v>12.8</v>
      </c>
      <c r="BE703">
        <v>0</v>
      </c>
      <c r="BF703">
        <v>0</v>
      </c>
      <c r="BG703">
        <v>10.9</v>
      </c>
      <c r="BH703">
        <v>6.6</v>
      </c>
      <c r="BI703">
        <v>0.2</v>
      </c>
    </row>
    <row r="704" spans="1:61" x14ac:dyDescent="0.2">
      <c r="A704">
        <v>6240</v>
      </c>
      <c r="B704">
        <v>6085501200</v>
      </c>
      <c r="C704">
        <v>0.32094539999999999</v>
      </c>
      <c r="D704">
        <v>2.0848</v>
      </c>
      <c r="E704">
        <v>1.6220000000000001</v>
      </c>
      <c r="F704">
        <v>1.3813</v>
      </c>
      <c r="G704">
        <v>2.7328000000000001</v>
      </c>
      <c r="H704">
        <v>7.8209</v>
      </c>
      <c r="I704">
        <v>11.7</v>
      </c>
      <c r="J704">
        <v>10.6</v>
      </c>
      <c r="K704">
        <v>12.8</v>
      </c>
      <c r="L704">
        <v>4186</v>
      </c>
      <c r="M704">
        <v>37.346560099999998</v>
      </c>
      <c r="N704">
        <v>-121.878747</v>
      </c>
      <c r="O704">
        <v>32.855572522860697</v>
      </c>
      <c r="P704">
        <v>3.5257981000000001E-2</v>
      </c>
      <c r="Q704">
        <v>10.37</v>
      </c>
      <c r="R704">
        <v>33.659999999999997</v>
      </c>
      <c r="S704" s="1">
        <v>479.22788578364498</v>
      </c>
      <c r="T704">
        <v>0</v>
      </c>
      <c r="U704">
        <v>283.40437129999998</v>
      </c>
      <c r="V704">
        <v>387.86</v>
      </c>
      <c r="W704">
        <v>5.45</v>
      </c>
      <c r="X704">
        <v>22.85</v>
      </c>
      <c r="Y704">
        <v>0.05</v>
      </c>
      <c r="Z704">
        <v>2</v>
      </c>
      <c r="AA704">
        <v>3</v>
      </c>
      <c r="AB704">
        <v>41.616412498015698</v>
      </c>
      <c r="AC704">
        <v>4486</v>
      </c>
      <c r="AD704">
        <v>1516</v>
      </c>
      <c r="AE704">
        <v>1373</v>
      </c>
      <c r="AF704">
        <v>699</v>
      </c>
      <c r="AG704">
        <v>151</v>
      </c>
      <c r="AH704">
        <v>27695</v>
      </c>
      <c r="AI704">
        <v>844</v>
      </c>
      <c r="AJ704">
        <v>398</v>
      </c>
      <c r="AK704">
        <v>913</v>
      </c>
      <c r="AL704">
        <v>520</v>
      </c>
      <c r="AM704">
        <v>88</v>
      </c>
      <c r="AN704">
        <v>3545</v>
      </c>
      <c r="AO704">
        <v>559</v>
      </c>
      <c r="AP704">
        <v>82</v>
      </c>
      <c r="AQ704">
        <v>0</v>
      </c>
      <c r="AR704">
        <v>184</v>
      </c>
      <c r="AS704">
        <v>141</v>
      </c>
      <c r="AT704">
        <v>72</v>
      </c>
      <c r="AU704">
        <v>15.8</v>
      </c>
      <c r="AV704">
        <v>5.7</v>
      </c>
      <c r="AW704">
        <v>27695</v>
      </c>
      <c r="AX704">
        <v>27.8</v>
      </c>
      <c r="AY704">
        <v>8.9</v>
      </c>
      <c r="AZ704">
        <v>20.399999999999999</v>
      </c>
      <c r="BA704">
        <v>11.7</v>
      </c>
      <c r="BB704">
        <v>6.4</v>
      </c>
      <c r="BC704">
        <v>79</v>
      </c>
      <c r="BD704">
        <v>13.1</v>
      </c>
      <c r="BE704">
        <v>5.4</v>
      </c>
      <c r="BF704">
        <v>0</v>
      </c>
      <c r="BG704">
        <v>13.4</v>
      </c>
      <c r="BH704">
        <v>10.3</v>
      </c>
      <c r="BI704">
        <v>1.6</v>
      </c>
    </row>
    <row r="705" spans="1:61" x14ac:dyDescent="0.2">
      <c r="A705">
        <v>7924</v>
      </c>
      <c r="B705">
        <v>6085501300</v>
      </c>
      <c r="C705">
        <v>0.28845559999999998</v>
      </c>
      <c r="D705">
        <v>2.3174000000000001</v>
      </c>
      <c r="E705">
        <v>1.2053</v>
      </c>
      <c r="F705">
        <v>0.72270000000000001</v>
      </c>
      <c r="G705">
        <v>2.9411999999999998</v>
      </c>
      <c r="H705">
        <v>7.1866000000000003</v>
      </c>
      <c r="I705">
        <v>12.1</v>
      </c>
      <c r="J705">
        <v>10.8</v>
      </c>
      <c r="K705">
        <v>13.4</v>
      </c>
      <c r="L705">
        <v>4153</v>
      </c>
      <c r="M705">
        <v>37.338714609999997</v>
      </c>
      <c r="N705">
        <v>-121.8745425</v>
      </c>
      <c r="O705">
        <v>22.230149006665801</v>
      </c>
      <c r="P705">
        <v>3.5257981000000001E-2</v>
      </c>
      <c r="Q705">
        <v>10.37</v>
      </c>
      <c r="R705">
        <v>33.659999999999997</v>
      </c>
      <c r="S705" s="1">
        <v>479.22788578364498</v>
      </c>
      <c r="T705">
        <v>0</v>
      </c>
      <c r="U705">
        <v>245.53285249999999</v>
      </c>
      <c r="V705">
        <v>420.65</v>
      </c>
      <c r="W705">
        <v>0.25</v>
      </c>
      <c r="X705">
        <v>27.9</v>
      </c>
      <c r="Y705">
        <v>0.05</v>
      </c>
      <c r="Z705">
        <v>2</v>
      </c>
      <c r="AA705">
        <v>1.7</v>
      </c>
      <c r="AB705">
        <v>37.931936888926003</v>
      </c>
      <c r="AC705">
        <v>4575</v>
      </c>
      <c r="AD705">
        <v>1234</v>
      </c>
      <c r="AE705">
        <v>1138</v>
      </c>
      <c r="AF705">
        <v>1251</v>
      </c>
      <c r="AG705">
        <v>198</v>
      </c>
      <c r="AH705">
        <v>32597</v>
      </c>
      <c r="AI705">
        <v>423</v>
      </c>
      <c r="AJ705">
        <v>372</v>
      </c>
      <c r="AK705">
        <v>483</v>
      </c>
      <c r="AL705">
        <v>689</v>
      </c>
      <c r="AM705">
        <v>26</v>
      </c>
      <c r="AN705">
        <v>2391</v>
      </c>
      <c r="AO705">
        <v>160</v>
      </c>
      <c r="AP705">
        <v>239</v>
      </c>
      <c r="AQ705">
        <v>0</v>
      </c>
      <c r="AR705">
        <v>107</v>
      </c>
      <c r="AS705">
        <v>76</v>
      </c>
      <c r="AT705">
        <v>1087</v>
      </c>
      <c r="AU705">
        <v>30.6</v>
      </c>
      <c r="AV705">
        <v>8.1999999999999993</v>
      </c>
      <c r="AW705">
        <v>32597</v>
      </c>
      <c r="AX705">
        <v>16.2</v>
      </c>
      <c r="AY705">
        <v>8.1</v>
      </c>
      <c r="AZ705">
        <v>10.6</v>
      </c>
      <c r="BA705">
        <v>15.1</v>
      </c>
      <c r="BB705">
        <v>2.2999999999999998</v>
      </c>
      <c r="BC705">
        <v>52.3</v>
      </c>
      <c r="BD705">
        <v>3.6</v>
      </c>
      <c r="BE705">
        <v>19.399999999999999</v>
      </c>
      <c r="BF705">
        <v>0</v>
      </c>
      <c r="BG705">
        <v>9.4</v>
      </c>
      <c r="BH705">
        <v>6.7</v>
      </c>
      <c r="BI705">
        <v>23.8</v>
      </c>
    </row>
    <row r="706" spans="1:61" x14ac:dyDescent="0.2">
      <c r="A706">
        <v>6241</v>
      </c>
      <c r="B706">
        <v>6085501401</v>
      </c>
      <c r="C706">
        <v>0.38556109999999999</v>
      </c>
      <c r="D706">
        <v>2.6532</v>
      </c>
      <c r="E706">
        <v>2.4415</v>
      </c>
      <c r="F706">
        <v>1.6734</v>
      </c>
      <c r="G706">
        <v>3.5701999999999998</v>
      </c>
      <c r="H706">
        <v>10.3384</v>
      </c>
      <c r="I706">
        <v>14.8</v>
      </c>
      <c r="J706">
        <v>13.3</v>
      </c>
      <c r="K706">
        <v>16.2</v>
      </c>
      <c r="L706">
        <v>3295</v>
      </c>
      <c r="M706">
        <v>37.351563390000003</v>
      </c>
      <c r="N706">
        <v>-121.86972040000001</v>
      </c>
      <c r="O706">
        <v>42.852166313438701</v>
      </c>
      <c r="P706">
        <v>3.5257981000000001E-2</v>
      </c>
      <c r="Q706">
        <v>10.37</v>
      </c>
      <c r="R706">
        <v>33.642548730000001</v>
      </c>
      <c r="S706" s="1">
        <v>479.22788578364498</v>
      </c>
      <c r="T706">
        <v>0</v>
      </c>
      <c r="U706">
        <v>313.73494369999997</v>
      </c>
      <c r="V706">
        <v>1915.11</v>
      </c>
      <c r="W706">
        <v>13.4</v>
      </c>
      <c r="X706">
        <v>31</v>
      </c>
      <c r="Y706">
        <v>0.13500000000000001</v>
      </c>
      <c r="Z706">
        <v>2</v>
      </c>
      <c r="AA706">
        <v>8.35</v>
      </c>
      <c r="AB706">
        <v>54.0514246574837</v>
      </c>
      <c r="AC706">
        <v>3526</v>
      </c>
      <c r="AD706">
        <v>1048</v>
      </c>
      <c r="AE706">
        <v>1037</v>
      </c>
      <c r="AF706">
        <v>488</v>
      </c>
      <c r="AG706">
        <v>143</v>
      </c>
      <c r="AH706">
        <v>17647</v>
      </c>
      <c r="AI706">
        <v>814</v>
      </c>
      <c r="AJ706">
        <v>286</v>
      </c>
      <c r="AK706">
        <v>1010</v>
      </c>
      <c r="AL706">
        <v>359</v>
      </c>
      <c r="AM706">
        <v>217</v>
      </c>
      <c r="AN706">
        <v>3107</v>
      </c>
      <c r="AO706">
        <v>738</v>
      </c>
      <c r="AP706">
        <v>527</v>
      </c>
      <c r="AQ706">
        <v>0</v>
      </c>
      <c r="AR706">
        <v>381</v>
      </c>
      <c r="AS706">
        <v>129</v>
      </c>
      <c r="AT706">
        <v>76</v>
      </c>
      <c r="AU706">
        <v>14</v>
      </c>
      <c r="AV706">
        <v>8</v>
      </c>
      <c r="AW706">
        <v>17647</v>
      </c>
      <c r="AX706">
        <v>38.799999999999997</v>
      </c>
      <c r="AY706">
        <v>8.1</v>
      </c>
      <c r="AZ706">
        <v>28.6</v>
      </c>
      <c r="BA706">
        <v>10.3</v>
      </c>
      <c r="BB706">
        <v>20.9</v>
      </c>
      <c r="BC706">
        <v>88.1</v>
      </c>
      <c r="BD706">
        <v>22.9</v>
      </c>
      <c r="BE706">
        <v>50.3</v>
      </c>
      <c r="BF706">
        <v>0</v>
      </c>
      <c r="BG706">
        <v>36.700000000000003</v>
      </c>
      <c r="BH706">
        <v>12.4</v>
      </c>
      <c r="BI706">
        <v>2.2000000000000002</v>
      </c>
    </row>
    <row r="707" spans="1:61" x14ac:dyDescent="0.2">
      <c r="A707">
        <v>6242</v>
      </c>
      <c r="B707">
        <v>6085501402</v>
      </c>
      <c r="C707">
        <v>0.20256489999999999</v>
      </c>
      <c r="D707">
        <v>2.7017000000000002</v>
      </c>
      <c r="E707">
        <v>1.7243999999999999</v>
      </c>
      <c r="F707">
        <v>1.7419</v>
      </c>
      <c r="G707">
        <v>2.4472</v>
      </c>
      <c r="H707">
        <v>8.6152999999999995</v>
      </c>
      <c r="I707">
        <v>15.5</v>
      </c>
      <c r="J707">
        <v>14.2</v>
      </c>
      <c r="K707">
        <v>16.899999999999999</v>
      </c>
      <c r="L707">
        <v>2947</v>
      </c>
      <c r="M707">
        <v>37.345384869999997</v>
      </c>
      <c r="N707">
        <v>-121.86642620000001</v>
      </c>
      <c r="O707">
        <v>32.308262453745499</v>
      </c>
      <c r="P707">
        <v>3.5257981000000001E-2</v>
      </c>
      <c r="Q707">
        <v>10.37</v>
      </c>
      <c r="R707">
        <v>33.659999999999997</v>
      </c>
      <c r="S707" s="1">
        <v>479.22788578364498</v>
      </c>
      <c r="T707">
        <v>0</v>
      </c>
      <c r="U707">
        <v>260.8518727</v>
      </c>
      <c r="V707">
        <v>1229.56</v>
      </c>
      <c r="W707">
        <v>0</v>
      </c>
      <c r="X707">
        <v>33</v>
      </c>
      <c r="Y707">
        <v>0</v>
      </c>
      <c r="Z707">
        <v>2</v>
      </c>
      <c r="AA707">
        <v>0</v>
      </c>
      <c r="AB707">
        <v>38.637400128336502</v>
      </c>
      <c r="AC707">
        <v>3285</v>
      </c>
      <c r="AD707">
        <v>917</v>
      </c>
      <c r="AE707">
        <v>917</v>
      </c>
      <c r="AF707">
        <v>585</v>
      </c>
      <c r="AG707">
        <v>149</v>
      </c>
      <c r="AH707">
        <v>19313</v>
      </c>
      <c r="AI707">
        <v>815</v>
      </c>
      <c r="AJ707">
        <v>246</v>
      </c>
      <c r="AK707">
        <v>782</v>
      </c>
      <c r="AL707">
        <v>229</v>
      </c>
      <c r="AM707">
        <v>151</v>
      </c>
      <c r="AN707">
        <v>2865</v>
      </c>
      <c r="AO707">
        <v>943</v>
      </c>
      <c r="AP707">
        <v>151</v>
      </c>
      <c r="AQ707">
        <v>11</v>
      </c>
      <c r="AR707">
        <v>168</v>
      </c>
      <c r="AS707">
        <v>23</v>
      </c>
      <c r="AT707">
        <v>0</v>
      </c>
      <c r="AU707">
        <v>18</v>
      </c>
      <c r="AV707">
        <v>8</v>
      </c>
      <c r="AW707">
        <v>19313</v>
      </c>
      <c r="AX707">
        <v>37</v>
      </c>
      <c r="AY707">
        <v>7.5</v>
      </c>
      <c r="AZ707">
        <v>23.8</v>
      </c>
      <c r="BA707">
        <v>7</v>
      </c>
      <c r="BB707">
        <v>16.5</v>
      </c>
      <c r="BC707">
        <v>87.2</v>
      </c>
      <c r="BD707">
        <v>31.4</v>
      </c>
      <c r="BE707">
        <v>16.5</v>
      </c>
      <c r="BF707">
        <v>1.2</v>
      </c>
      <c r="BG707">
        <v>18.3</v>
      </c>
      <c r="BH707">
        <v>2.5</v>
      </c>
      <c r="BI707">
        <v>0</v>
      </c>
    </row>
    <row r="708" spans="1:61" x14ac:dyDescent="0.2">
      <c r="A708">
        <v>6243</v>
      </c>
      <c r="B708">
        <v>6085501501</v>
      </c>
      <c r="C708">
        <v>0.23931530000000001</v>
      </c>
      <c r="D708">
        <v>2.8546</v>
      </c>
      <c r="E708">
        <v>1.7797000000000001</v>
      </c>
      <c r="F708">
        <v>1.8131999999999999</v>
      </c>
      <c r="G708">
        <v>3.1438999999999999</v>
      </c>
      <c r="H708">
        <v>9.5913000000000004</v>
      </c>
      <c r="I708">
        <v>14.3</v>
      </c>
      <c r="J708">
        <v>12.9</v>
      </c>
      <c r="K708">
        <v>15.7</v>
      </c>
      <c r="L708">
        <v>4278</v>
      </c>
      <c r="M708">
        <v>37.341732440000001</v>
      </c>
      <c r="N708">
        <v>-121.85831659999999</v>
      </c>
      <c r="O708">
        <v>41.3606501432565</v>
      </c>
      <c r="P708">
        <v>3.7784753999999997E-2</v>
      </c>
      <c r="Q708">
        <v>10.37</v>
      </c>
      <c r="R708">
        <v>33.659999999999997</v>
      </c>
      <c r="S708" s="1">
        <v>479.22788578364498</v>
      </c>
      <c r="T708">
        <v>0</v>
      </c>
      <c r="U708">
        <v>238.6018334</v>
      </c>
      <c r="V708">
        <v>2571.9499999999998</v>
      </c>
      <c r="W708">
        <v>3.5</v>
      </c>
      <c r="X708">
        <v>28.75</v>
      </c>
      <c r="Y708">
        <v>0.2</v>
      </c>
      <c r="Z708">
        <v>2</v>
      </c>
      <c r="AA708">
        <v>1.9</v>
      </c>
      <c r="AB708">
        <v>49.798397564195398</v>
      </c>
      <c r="AC708">
        <v>4870</v>
      </c>
      <c r="AD708">
        <v>1322</v>
      </c>
      <c r="AE708">
        <v>1322</v>
      </c>
      <c r="AF708">
        <v>970</v>
      </c>
      <c r="AG708">
        <v>190</v>
      </c>
      <c r="AH708">
        <v>17874</v>
      </c>
      <c r="AI708">
        <v>1269</v>
      </c>
      <c r="AJ708">
        <v>322</v>
      </c>
      <c r="AK708">
        <v>1395</v>
      </c>
      <c r="AL708">
        <v>425</v>
      </c>
      <c r="AM708">
        <v>117</v>
      </c>
      <c r="AN708">
        <v>4590</v>
      </c>
      <c r="AO708">
        <v>1233</v>
      </c>
      <c r="AP708">
        <v>245</v>
      </c>
      <c r="AQ708">
        <v>180</v>
      </c>
      <c r="AR708">
        <v>443</v>
      </c>
      <c r="AS708">
        <v>81</v>
      </c>
      <c r="AT708">
        <v>0</v>
      </c>
      <c r="AU708">
        <v>20</v>
      </c>
      <c r="AV708">
        <v>8</v>
      </c>
      <c r="AW708">
        <v>17874</v>
      </c>
      <c r="AX708">
        <v>44.7</v>
      </c>
      <c r="AY708">
        <v>6.6</v>
      </c>
      <c r="AZ708">
        <v>28.6</v>
      </c>
      <c r="BA708">
        <v>8.6999999999999993</v>
      </c>
      <c r="BB708">
        <v>8.9</v>
      </c>
      <c r="BC708">
        <v>94.3</v>
      </c>
      <c r="BD708">
        <v>27.6</v>
      </c>
      <c r="BE708">
        <v>18.5</v>
      </c>
      <c r="BF708">
        <v>13.6</v>
      </c>
      <c r="BG708">
        <v>33.5</v>
      </c>
      <c r="BH708">
        <v>6.1</v>
      </c>
      <c r="BI708">
        <v>0</v>
      </c>
    </row>
    <row r="709" spans="1:61" x14ac:dyDescent="0.2">
      <c r="A709">
        <v>6244</v>
      </c>
      <c r="B709">
        <v>6085501502</v>
      </c>
      <c r="C709">
        <v>0.34306900000000001</v>
      </c>
      <c r="D709">
        <v>2.6322000000000001</v>
      </c>
      <c r="E709">
        <v>1.9856</v>
      </c>
      <c r="F709">
        <v>1.6196999999999999</v>
      </c>
      <c r="G709">
        <v>3.0274000000000001</v>
      </c>
      <c r="H709">
        <v>9.2650000000000006</v>
      </c>
      <c r="I709">
        <v>14.1</v>
      </c>
      <c r="J709">
        <v>12.5</v>
      </c>
      <c r="K709">
        <v>15.6</v>
      </c>
      <c r="L709">
        <v>4549</v>
      </c>
      <c r="M709">
        <v>37.337592149999999</v>
      </c>
      <c r="N709">
        <v>-121.8644445</v>
      </c>
      <c r="O709">
        <v>39.055691547346598</v>
      </c>
      <c r="P709">
        <v>3.5257981000000001E-2</v>
      </c>
      <c r="Q709">
        <v>10.37</v>
      </c>
      <c r="R709">
        <v>33.659999999999997</v>
      </c>
      <c r="S709" s="1">
        <v>479.22788578364498</v>
      </c>
      <c r="T709">
        <v>0</v>
      </c>
      <c r="U709">
        <v>234.0046275</v>
      </c>
      <c r="V709">
        <v>2661.89</v>
      </c>
      <c r="W709">
        <v>6.5</v>
      </c>
      <c r="X709">
        <v>40.5</v>
      </c>
      <c r="Y709">
        <v>0.2</v>
      </c>
      <c r="Z709">
        <v>2</v>
      </c>
      <c r="AA709">
        <v>8.5</v>
      </c>
      <c r="AB709">
        <v>53.764344746616899</v>
      </c>
      <c r="AC709">
        <v>4609</v>
      </c>
      <c r="AD709">
        <v>1198</v>
      </c>
      <c r="AE709">
        <v>1181</v>
      </c>
      <c r="AF709">
        <v>948</v>
      </c>
      <c r="AG709">
        <v>192</v>
      </c>
      <c r="AH709">
        <v>25080</v>
      </c>
      <c r="AI709">
        <v>1147</v>
      </c>
      <c r="AJ709">
        <v>374</v>
      </c>
      <c r="AK709">
        <v>1245</v>
      </c>
      <c r="AL709">
        <v>394</v>
      </c>
      <c r="AM709">
        <v>157</v>
      </c>
      <c r="AN709">
        <v>4062</v>
      </c>
      <c r="AO709">
        <v>824</v>
      </c>
      <c r="AP709">
        <v>17</v>
      </c>
      <c r="AQ709">
        <v>64</v>
      </c>
      <c r="AR709">
        <v>280</v>
      </c>
      <c r="AS709">
        <v>35</v>
      </c>
      <c r="AT709">
        <v>55</v>
      </c>
      <c r="AU709">
        <v>20.6</v>
      </c>
      <c r="AV709">
        <v>8.1</v>
      </c>
      <c r="AW709">
        <v>25080</v>
      </c>
      <c r="AX709">
        <v>39.6</v>
      </c>
      <c r="AY709">
        <v>8.1</v>
      </c>
      <c r="AZ709">
        <v>27</v>
      </c>
      <c r="BA709">
        <v>8.5</v>
      </c>
      <c r="BB709">
        <v>13.3</v>
      </c>
      <c r="BC709">
        <v>88.1</v>
      </c>
      <c r="BD709">
        <v>19.3</v>
      </c>
      <c r="BE709">
        <v>1.4</v>
      </c>
      <c r="BF709">
        <v>5.3</v>
      </c>
      <c r="BG709">
        <v>23.7</v>
      </c>
      <c r="BH709">
        <v>3</v>
      </c>
      <c r="BI709">
        <v>1.2</v>
      </c>
    </row>
    <row r="710" spans="1:61" x14ac:dyDescent="0.2">
      <c r="A710">
        <v>6245</v>
      </c>
      <c r="B710">
        <v>6085501600</v>
      </c>
      <c r="C710">
        <v>0.47030539999999998</v>
      </c>
      <c r="D710">
        <v>2.4866999999999999</v>
      </c>
      <c r="E710">
        <v>0.83299999999999996</v>
      </c>
      <c r="F710">
        <v>1.1655</v>
      </c>
      <c r="G710">
        <v>3.3847999999999998</v>
      </c>
      <c r="H710">
        <v>7.87</v>
      </c>
      <c r="I710">
        <v>10.8</v>
      </c>
      <c r="J710">
        <v>9.8000000000000007</v>
      </c>
      <c r="K710">
        <v>11.9</v>
      </c>
      <c r="L710">
        <v>6854</v>
      </c>
      <c r="M710">
        <v>37.329482329999998</v>
      </c>
      <c r="N710">
        <v>-121.8750529</v>
      </c>
      <c r="O710">
        <v>45.890606783232798</v>
      </c>
      <c r="P710">
        <v>3.5257981000000001E-2</v>
      </c>
      <c r="Q710">
        <v>10.37</v>
      </c>
      <c r="R710">
        <v>33.659999999999997</v>
      </c>
      <c r="S710" s="1">
        <v>479.22788578364498</v>
      </c>
      <c r="T710">
        <v>0</v>
      </c>
      <c r="U710">
        <v>213.07120789999999</v>
      </c>
      <c r="V710">
        <v>2731.64</v>
      </c>
      <c r="W710">
        <v>7.25</v>
      </c>
      <c r="X710">
        <v>54.05</v>
      </c>
      <c r="Y710">
        <v>0.05</v>
      </c>
      <c r="Z710">
        <v>3</v>
      </c>
      <c r="AA710">
        <v>6.7</v>
      </c>
      <c r="AB710">
        <v>52.186735993535798</v>
      </c>
      <c r="AC710">
        <v>7091</v>
      </c>
      <c r="AD710">
        <v>2690</v>
      </c>
      <c r="AE710">
        <v>2495</v>
      </c>
      <c r="AF710">
        <v>1611</v>
      </c>
      <c r="AG710">
        <v>461</v>
      </c>
      <c r="AH710">
        <v>30552</v>
      </c>
      <c r="AI710">
        <v>890</v>
      </c>
      <c r="AJ710">
        <v>398</v>
      </c>
      <c r="AK710">
        <v>993</v>
      </c>
      <c r="AL710">
        <v>384</v>
      </c>
      <c r="AM710">
        <v>252</v>
      </c>
      <c r="AN710">
        <v>4905</v>
      </c>
      <c r="AO710">
        <v>612</v>
      </c>
      <c r="AP710">
        <v>908</v>
      </c>
      <c r="AQ710">
        <v>0</v>
      </c>
      <c r="AR710">
        <v>412</v>
      </c>
      <c r="AS710">
        <v>324</v>
      </c>
      <c r="AT710">
        <v>219</v>
      </c>
      <c r="AU710">
        <v>22.9</v>
      </c>
      <c r="AV710">
        <v>9.8000000000000007</v>
      </c>
      <c r="AW710">
        <v>30552</v>
      </c>
      <c r="AX710">
        <v>21.8</v>
      </c>
      <c r="AY710">
        <v>5.6</v>
      </c>
      <c r="AZ710">
        <v>14</v>
      </c>
      <c r="BA710">
        <v>5.4</v>
      </c>
      <c r="BB710">
        <v>10.1</v>
      </c>
      <c r="BC710">
        <v>69.2</v>
      </c>
      <c r="BD710">
        <v>9.1</v>
      </c>
      <c r="BE710">
        <v>33.799999999999997</v>
      </c>
      <c r="BF710">
        <v>0</v>
      </c>
      <c r="BG710">
        <v>16.5</v>
      </c>
      <c r="BH710">
        <v>13</v>
      </c>
      <c r="BI710">
        <v>3.1</v>
      </c>
    </row>
    <row r="711" spans="1:61" x14ac:dyDescent="0.2">
      <c r="A711">
        <v>6246</v>
      </c>
      <c r="B711">
        <v>6085501700</v>
      </c>
      <c r="C711">
        <v>0.43044890000000002</v>
      </c>
      <c r="D711">
        <v>2.6789999999999998</v>
      </c>
      <c r="E711">
        <v>2.0295000000000001</v>
      </c>
      <c r="F711">
        <v>1.6404000000000001</v>
      </c>
      <c r="G711">
        <v>3.6402999999999999</v>
      </c>
      <c r="H711">
        <v>9.9893999999999998</v>
      </c>
      <c r="I711">
        <v>16</v>
      </c>
      <c r="J711">
        <v>14.2</v>
      </c>
      <c r="K711">
        <v>17.7</v>
      </c>
      <c r="L711">
        <v>4916</v>
      </c>
      <c r="M711">
        <v>37.323268980000002</v>
      </c>
      <c r="N711">
        <v>-121.88639550000001</v>
      </c>
      <c r="O711">
        <v>34.5025675817215</v>
      </c>
      <c r="P711">
        <v>3.5257981000000001E-2</v>
      </c>
      <c r="Q711">
        <v>10.37</v>
      </c>
      <c r="R711">
        <v>35.182953159999997</v>
      </c>
      <c r="S711" s="1">
        <v>479.22788578364498</v>
      </c>
      <c r="T711">
        <v>0</v>
      </c>
      <c r="U711">
        <v>194.11050259999999</v>
      </c>
      <c r="V711">
        <v>2073.77</v>
      </c>
      <c r="W711">
        <v>0.75</v>
      </c>
      <c r="X711">
        <v>61.5</v>
      </c>
      <c r="Y711">
        <v>2.5000000000000001E-2</v>
      </c>
      <c r="Z711">
        <v>3</v>
      </c>
      <c r="AA711">
        <v>0.7</v>
      </c>
      <c r="AB711">
        <v>44.379419877965702</v>
      </c>
      <c r="AC711">
        <v>4976</v>
      </c>
      <c r="AD711">
        <v>1433</v>
      </c>
      <c r="AE711">
        <v>1344</v>
      </c>
      <c r="AF711">
        <v>1029</v>
      </c>
      <c r="AG711">
        <v>216</v>
      </c>
      <c r="AH711">
        <v>27763</v>
      </c>
      <c r="AI711">
        <v>1143</v>
      </c>
      <c r="AJ711">
        <v>242</v>
      </c>
      <c r="AK711">
        <v>1658</v>
      </c>
      <c r="AL711">
        <v>322</v>
      </c>
      <c r="AM711">
        <v>276</v>
      </c>
      <c r="AN711">
        <v>4270</v>
      </c>
      <c r="AO711">
        <v>1055</v>
      </c>
      <c r="AP711">
        <v>292</v>
      </c>
      <c r="AQ711">
        <v>8</v>
      </c>
      <c r="AR711">
        <v>392</v>
      </c>
      <c r="AS711">
        <v>134</v>
      </c>
      <c r="AT711">
        <v>29</v>
      </c>
      <c r="AU711">
        <v>20.7</v>
      </c>
      <c r="AV711">
        <v>9.1</v>
      </c>
      <c r="AW711">
        <v>27763</v>
      </c>
      <c r="AX711">
        <v>41.2</v>
      </c>
      <c r="AY711">
        <v>4.9000000000000004</v>
      </c>
      <c r="AZ711">
        <v>33.299999999999997</v>
      </c>
      <c r="BA711">
        <v>6.5</v>
      </c>
      <c r="BB711">
        <v>20.5</v>
      </c>
      <c r="BC711">
        <v>85.8</v>
      </c>
      <c r="BD711">
        <v>22.9</v>
      </c>
      <c r="BE711">
        <v>20.399999999999999</v>
      </c>
      <c r="BF711">
        <v>0.6</v>
      </c>
      <c r="BG711">
        <v>29.2</v>
      </c>
      <c r="BH711">
        <v>10</v>
      </c>
      <c r="BI711">
        <v>0.6</v>
      </c>
    </row>
    <row r="712" spans="1:61" x14ac:dyDescent="0.2">
      <c r="A712">
        <v>6247</v>
      </c>
      <c r="B712">
        <v>6085501800</v>
      </c>
      <c r="C712">
        <v>0.59771759999999996</v>
      </c>
      <c r="D712">
        <v>1.7882</v>
      </c>
      <c r="E712">
        <v>1.5943000000000001</v>
      </c>
      <c r="F712">
        <v>1.113</v>
      </c>
      <c r="G712">
        <v>1.8028999999999999</v>
      </c>
      <c r="H712">
        <v>6.2984</v>
      </c>
      <c r="I712">
        <v>11.3</v>
      </c>
      <c r="J712">
        <v>10.1</v>
      </c>
      <c r="K712">
        <v>12.4</v>
      </c>
      <c r="L712">
        <v>5085</v>
      </c>
      <c r="M712">
        <v>37.316389350000001</v>
      </c>
      <c r="N712">
        <v>-121.8970808</v>
      </c>
      <c r="O712">
        <v>21.194829799273499</v>
      </c>
      <c r="P712">
        <v>3.7784753999999997E-2</v>
      </c>
      <c r="Q712">
        <v>10.37</v>
      </c>
      <c r="R712">
        <v>28.98504556</v>
      </c>
      <c r="S712" s="1">
        <v>479.22788578364498</v>
      </c>
      <c r="T712">
        <v>0</v>
      </c>
      <c r="U712">
        <v>164.93617119999999</v>
      </c>
      <c r="V712">
        <v>2452.15</v>
      </c>
      <c r="W712">
        <v>16.45</v>
      </c>
      <c r="X712">
        <v>49.1</v>
      </c>
      <c r="Y712">
        <v>0.01</v>
      </c>
      <c r="Z712">
        <v>3</v>
      </c>
      <c r="AA712">
        <v>0</v>
      </c>
      <c r="AB712">
        <v>46.670138099512698</v>
      </c>
      <c r="AC712">
        <v>5321</v>
      </c>
      <c r="AD712">
        <v>1805</v>
      </c>
      <c r="AE712">
        <v>1737</v>
      </c>
      <c r="AF712">
        <v>517</v>
      </c>
      <c r="AG712">
        <v>275</v>
      </c>
      <c r="AH712">
        <v>44666</v>
      </c>
      <c r="AI712">
        <v>789</v>
      </c>
      <c r="AJ712">
        <v>537</v>
      </c>
      <c r="AK712">
        <v>1254</v>
      </c>
      <c r="AL712">
        <v>440</v>
      </c>
      <c r="AM712">
        <v>124</v>
      </c>
      <c r="AN712">
        <v>3369</v>
      </c>
      <c r="AO712">
        <v>458</v>
      </c>
      <c r="AP712">
        <v>119</v>
      </c>
      <c r="AQ712">
        <v>0</v>
      </c>
      <c r="AR712">
        <v>139</v>
      </c>
      <c r="AS712">
        <v>66</v>
      </c>
      <c r="AT712">
        <v>8</v>
      </c>
      <c r="AU712">
        <v>9.6999999999999993</v>
      </c>
      <c r="AV712">
        <v>9</v>
      </c>
      <c r="AW712">
        <v>44666</v>
      </c>
      <c r="AX712">
        <v>21.1</v>
      </c>
      <c r="AY712">
        <v>10.1</v>
      </c>
      <c r="AZ712">
        <v>23.6</v>
      </c>
      <c r="BA712">
        <v>8.3000000000000007</v>
      </c>
      <c r="BB712">
        <v>7.1</v>
      </c>
      <c r="BC712">
        <v>63.3</v>
      </c>
      <c r="BD712">
        <v>9.3000000000000007</v>
      </c>
      <c r="BE712">
        <v>6.6</v>
      </c>
      <c r="BF712">
        <v>0</v>
      </c>
      <c r="BG712">
        <v>8</v>
      </c>
      <c r="BH712">
        <v>3.8</v>
      </c>
      <c r="BI712">
        <v>0.2</v>
      </c>
    </row>
    <row r="713" spans="1:61" x14ac:dyDescent="0.2">
      <c r="A713">
        <v>6248</v>
      </c>
      <c r="B713">
        <v>6085501900</v>
      </c>
      <c r="C713">
        <v>0.59696740000000004</v>
      </c>
      <c r="D713">
        <v>1.3825000000000001</v>
      </c>
      <c r="E713">
        <v>0.97060000000000002</v>
      </c>
      <c r="F713">
        <v>1.1489</v>
      </c>
      <c r="G713">
        <v>2.6309999999999998</v>
      </c>
      <c r="H713">
        <v>6.133</v>
      </c>
      <c r="I713">
        <v>8.5</v>
      </c>
      <c r="J713">
        <v>7.7</v>
      </c>
      <c r="K713">
        <v>9.5</v>
      </c>
      <c r="L713">
        <v>4641</v>
      </c>
      <c r="M713">
        <v>37.319121420000002</v>
      </c>
      <c r="N713">
        <v>-121.9087746</v>
      </c>
      <c r="O713">
        <v>25.534120845528999</v>
      </c>
      <c r="P713">
        <v>3.7784753999999997E-2</v>
      </c>
      <c r="Q713">
        <v>10.37</v>
      </c>
      <c r="R713">
        <v>34.038066919999999</v>
      </c>
      <c r="S713" s="1">
        <v>479.22788578364498</v>
      </c>
      <c r="T713">
        <v>0</v>
      </c>
      <c r="U713">
        <v>164.8799836</v>
      </c>
      <c r="V713">
        <v>1310.07</v>
      </c>
      <c r="W713">
        <v>39.25</v>
      </c>
      <c r="X713">
        <v>80.75</v>
      </c>
      <c r="Y713">
        <v>0.01</v>
      </c>
      <c r="Z713">
        <v>3</v>
      </c>
      <c r="AA713">
        <v>0</v>
      </c>
      <c r="AB713">
        <v>47.038634015020797</v>
      </c>
      <c r="AC713">
        <v>5383</v>
      </c>
      <c r="AD713">
        <v>2860</v>
      </c>
      <c r="AE713">
        <v>2637</v>
      </c>
      <c r="AF713">
        <v>419</v>
      </c>
      <c r="AG713">
        <v>268</v>
      </c>
      <c r="AH713">
        <v>51493</v>
      </c>
      <c r="AI713">
        <v>657</v>
      </c>
      <c r="AJ713">
        <v>470</v>
      </c>
      <c r="AK713">
        <v>813</v>
      </c>
      <c r="AL713">
        <v>468</v>
      </c>
      <c r="AM713">
        <v>125</v>
      </c>
      <c r="AN713">
        <v>3246</v>
      </c>
      <c r="AO713">
        <v>595</v>
      </c>
      <c r="AP713">
        <v>1776</v>
      </c>
      <c r="AQ713">
        <v>0</v>
      </c>
      <c r="AR713">
        <v>111</v>
      </c>
      <c r="AS713">
        <v>217</v>
      </c>
      <c r="AT713">
        <v>27</v>
      </c>
      <c r="AU713">
        <v>7.8</v>
      </c>
      <c r="AV713">
        <v>7.5</v>
      </c>
      <c r="AW713">
        <v>51493</v>
      </c>
      <c r="AX713">
        <v>15.5</v>
      </c>
      <c r="AY713">
        <v>8.6999999999999993</v>
      </c>
      <c r="AZ713">
        <v>15.1</v>
      </c>
      <c r="BA713">
        <v>8.6999999999999993</v>
      </c>
      <c r="BB713">
        <v>4.7</v>
      </c>
      <c r="BC713">
        <v>60.3</v>
      </c>
      <c r="BD713">
        <v>11.5</v>
      </c>
      <c r="BE713">
        <v>62.1</v>
      </c>
      <c r="BF713">
        <v>0</v>
      </c>
      <c r="BG713">
        <v>4.2</v>
      </c>
      <c r="BH713">
        <v>8.1999999999999993</v>
      </c>
      <c r="BI713">
        <v>0.5</v>
      </c>
    </row>
    <row r="714" spans="1:61" x14ac:dyDescent="0.2">
      <c r="A714">
        <v>6249</v>
      </c>
      <c r="B714">
        <v>6085502001</v>
      </c>
      <c r="C714">
        <v>0.51330209999999998</v>
      </c>
      <c r="D714">
        <v>1.6425000000000001</v>
      </c>
      <c r="E714">
        <v>1.6897</v>
      </c>
      <c r="F714">
        <v>1.0792999999999999</v>
      </c>
      <c r="G714">
        <v>2.0916000000000001</v>
      </c>
      <c r="H714">
        <v>6.5030000000000001</v>
      </c>
      <c r="I714">
        <v>12.4</v>
      </c>
      <c r="J714">
        <v>11.4</v>
      </c>
      <c r="K714">
        <v>13.5</v>
      </c>
      <c r="L714">
        <v>745</v>
      </c>
      <c r="M714">
        <v>37.323447880000003</v>
      </c>
      <c r="N714">
        <v>-121.93605220000001</v>
      </c>
      <c r="O714">
        <v>26.622879022447101</v>
      </c>
      <c r="P714">
        <v>3.5257981000000001E-2</v>
      </c>
      <c r="Q714">
        <v>10.37</v>
      </c>
      <c r="R714">
        <v>35.933763220000003</v>
      </c>
      <c r="S714" s="1">
        <v>479.22788578364498</v>
      </c>
      <c r="T714">
        <v>0</v>
      </c>
      <c r="U714">
        <v>159.57374379999999</v>
      </c>
      <c r="V714">
        <v>1687.59</v>
      </c>
      <c r="W714">
        <v>1.5</v>
      </c>
      <c r="X714">
        <v>10.3</v>
      </c>
      <c r="Y714">
        <v>0.05</v>
      </c>
      <c r="Z714">
        <v>0</v>
      </c>
      <c r="AA714">
        <v>0</v>
      </c>
      <c r="AB714">
        <v>37.879212374257598</v>
      </c>
      <c r="AC714">
        <v>5562</v>
      </c>
      <c r="AD714">
        <v>2221</v>
      </c>
      <c r="AE714">
        <v>2113</v>
      </c>
      <c r="AF714">
        <v>525</v>
      </c>
      <c r="AG714">
        <v>230</v>
      </c>
      <c r="AH714">
        <v>33127</v>
      </c>
      <c r="AI714">
        <v>624</v>
      </c>
      <c r="AJ714">
        <v>438</v>
      </c>
      <c r="AK714">
        <v>1224</v>
      </c>
      <c r="AL714">
        <v>438</v>
      </c>
      <c r="AM714">
        <v>322</v>
      </c>
      <c r="AN714">
        <v>4043</v>
      </c>
      <c r="AO714">
        <v>313</v>
      </c>
      <c r="AP714">
        <v>350</v>
      </c>
      <c r="AQ714">
        <v>0</v>
      </c>
      <c r="AR714">
        <v>147</v>
      </c>
      <c r="AS714">
        <v>106</v>
      </c>
      <c r="AT714">
        <v>9</v>
      </c>
      <c r="AU714">
        <v>9.4</v>
      </c>
      <c r="AV714">
        <v>6.8</v>
      </c>
      <c r="AW714">
        <v>33127</v>
      </c>
      <c r="AX714">
        <v>16.2</v>
      </c>
      <c r="AY714">
        <v>7.9</v>
      </c>
      <c r="AZ714">
        <v>22</v>
      </c>
      <c r="BA714">
        <v>7.9</v>
      </c>
      <c r="BB714">
        <v>15.2</v>
      </c>
      <c r="BC714">
        <v>72.7</v>
      </c>
      <c r="BD714">
        <v>6.2</v>
      </c>
      <c r="BE714">
        <v>15.8</v>
      </c>
      <c r="BF714">
        <v>0</v>
      </c>
      <c r="BG714">
        <v>7</v>
      </c>
      <c r="BH714">
        <v>5</v>
      </c>
      <c r="BI714">
        <v>0.2</v>
      </c>
    </row>
    <row r="715" spans="1:61" x14ac:dyDescent="0.2">
      <c r="A715">
        <v>6250</v>
      </c>
      <c r="B715">
        <v>6085502002</v>
      </c>
      <c r="C715">
        <v>0.34749989999999997</v>
      </c>
      <c r="D715">
        <v>2.9735999999999998</v>
      </c>
      <c r="E715">
        <v>2.0335999999999999</v>
      </c>
      <c r="F715">
        <v>1.4119999999999999</v>
      </c>
      <c r="G715">
        <v>3.194</v>
      </c>
      <c r="H715">
        <v>9.6132000000000009</v>
      </c>
      <c r="I715">
        <v>14.4</v>
      </c>
      <c r="J715">
        <v>13.4</v>
      </c>
      <c r="K715">
        <v>15.5</v>
      </c>
      <c r="L715">
        <v>4273</v>
      </c>
      <c r="M715">
        <v>37.319704960000003</v>
      </c>
      <c r="N715">
        <v>-121.91872600000001</v>
      </c>
      <c r="O715">
        <v>36.961853067220297</v>
      </c>
      <c r="P715">
        <v>3.7784753999999997E-2</v>
      </c>
      <c r="Q715">
        <v>10.37</v>
      </c>
      <c r="R715">
        <v>30.443076009999999</v>
      </c>
      <c r="S715" s="1">
        <v>479.22788578364498</v>
      </c>
      <c r="T715">
        <v>0</v>
      </c>
      <c r="U715">
        <v>157.91747330000001</v>
      </c>
      <c r="V715">
        <v>1820.54</v>
      </c>
      <c r="W715">
        <v>13.95</v>
      </c>
      <c r="X715">
        <v>25.75</v>
      </c>
      <c r="Y715">
        <v>0.05</v>
      </c>
      <c r="Z715">
        <v>1</v>
      </c>
      <c r="AA715">
        <v>0</v>
      </c>
      <c r="AB715">
        <v>44.547230238539903</v>
      </c>
      <c r="AC715">
        <v>5145</v>
      </c>
      <c r="AD715">
        <v>1765</v>
      </c>
      <c r="AE715">
        <v>1653</v>
      </c>
      <c r="AF715">
        <v>1510</v>
      </c>
      <c r="AG715">
        <v>253</v>
      </c>
      <c r="AH715">
        <v>19813</v>
      </c>
      <c r="AI715">
        <v>954</v>
      </c>
      <c r="AJ715">
        <v>313</v>
      </c>
      <c r="AK715">
        <v>1424</v>
      </c>
      <c r="AL715">
        <v>496</v>
      </c>
      <c r="AM715">
        <v>225</v>
      </c>
      <c r="AN715">
        <v>4290</v>
      </c>
      <c r="AO715">
        <v>588</v>
      </c>
      <c r="AP715">
        <v>432</v>
      </c>
      <c r="AQ715">
        <v>0</v>
      </c>
      <c r="AR715">
        <v>454</v>
      </c>
      <c r="AS715">
        <v>210</v>
      </c>
      <c r="AT715">
        <v>35</v>
      </c>
      <c r="AU715">
        <v>29.4</v>
      </c>
      <c r="AV715">
        <v>9.5</v>
      </c>
      <c r="AW715">
        <v>19813</v>
      </c>
      <c r="AX715">
        <v>30.9</v>
      </c>
      <c r="AY715">
        <v>6.1</v>
      </c>
      <c r="AZ715">
        <v>27.7</v>
      </c>
      <c r="BA715">
        <v>9.6</v>
      </c>
      <c r="BB715">
        <v>13.6</v>
      </c>
      <c r="BC715">
        <v>83.4</v>
      </c>
      <c r="BD715">
        <v>12.3</v>
      </c>
      <c r="BE715">
        <v>24.5</v>
      </c>
      <c r="BF715">
        <v>0</v>
      </c>
      <c r="BG715">
        <v>27.5</v>
      </c>
      <c r="BH715">
        <v>12.7</v>
      </c>
      <c r="BI715">
        <v>0.7</v>
      </c>
    </row>
    <row r="716" spans="1:61" x14ac:dyDescent="0.2">
      <c r="A716">
        <v>7925</v>
      </c>
      <c r="B716">
        <v>6085502101</v>
      </c>
      <c r="C716">
        <v>0.74268149999999999</v>
      </c>
      <c r="D716">
        <v>0.84440000000000004</v>
      </c>
      <c r="E716">
        <v>1.226</v>
      </c>
      <c r="F716">
        <v>0.73299999999999998</v>
      </c>
      <c r="G716">
        <v>3.1315</v>
      </c>
      <c r="H716">
        <v>5.9348000000000001</v>
      </c>
      <c r="I716">
        <v>9.6</v>
      </c>
      <c r="J716">
        <v>8.5</v>
      </c>
      <c r="K716">
        <v>10.8</v>
      </c>
      <c r="L716">
        <v>3296</v>
      </c>
      <c r="M716">
        <v>37.303285789999997</v>
      </c>
      <c r="N716">
        <v>-121.93631259999999</v>
      </c>
      <c r="O716">
        <v>22.3047728841522</v>
      </c>
      <c r="P716">
        <v>3.7784753999999997E-2</v>
      </c>
      <c r="Q716">
        <v>10.37</v>
      </c>
      <c r="R716">
        <v>27.813360209999999</v>
      </c>
      <c r="S716" s="1">
        <v>479.22788578364498</v>
      </c>
      <c r="T716">
        <v>0</v>
      </c>
      <c r="U716">
        <v>135.585733</v>
      </c>
      <c r="V716">
        <v>2050.4299999999998</v>
      </c>
      <c r="W716">
        <v>1.5</v>
      </c>
      <c r="X716">
        <v>17.8</v>
      </c>
      <c r="Y716">
        <v>0.15</v>
      </c>
      <c r="Z716">
        <v>1</v>
      </c>
      <c r="AA716">
        <v>1</v>
      </c>
      <c r="AB716">
        <v>43.951342909627101</v>
      </c>
      <c r="AC716">
        <v>5090</v>
      </c>
      <c r="AD716">
        <v>2030</v>
      </c>
      <c r="AE716">
        <v>1935</v>
      </c>
      <c r="AF716">
        <v>286</v>
      </c>
      <c r="AG716">
        <v>117</v>
      </c>
      <c r="AH716">
        <v>47136</v>
      </c>
      <c r="AI716">
        <v>385</v>
      </c>
      <c r="AJ716">
        <v>703</v>
      </c>
      <c r="AK716">
        <v>886</v>
      </c>
      <c r="AL716">
        <v>371</v>
      </c>
      <c r="AM716">
        <v>84</v>
      </c>
      <c r="AN716">
        <v>2249</v>
      </c>
      <c r="AO716">
        <v>239</v>
      </c>
      <c r="AP716">
        <v>204</v>
      </c>
      <c r="AQ716">
        <v>144</v>
      </c>
      <c r="AR716">
        <v>75</v>
      </c>
      <c r="AS716">
        <v>89</v>
      </c>
      <c r="AT716">
        <v>184</v>
      </c>
      <c r="AU716">
        <v>5.8</v>
      </c>
      <c r="AV716">
        <v>4</v>
      </c>
      <c r="AW716">
        <v>47136</v>
      </c>
      <c r="AX716">
        <v>10</v>
      </c>
      <c r="AY716">
        <v>13.8</v>
      </c>
      <c r="AZ716">
        <v>17.399999999999999</v>
      </c>
      <c r="BA716">
        <v>7.5</v>
      </c>
      <c r="BB716">
        <v>4.3</v>
      </c>
      <c r="BC716">
        <v>44.2</v>
      </c>
      <c r="BD716">
        <v>5.0999999999999996</v>
      </c>
      <c r="BE716">
        <v>10</v>
      </c>
      <c r="BF716">
        <v>7.1</v>
      </c>
      <c r="BG716">
        <v>3.9</v>
      </c>
      <c r="BH716">
        <v>4.5999999999999996</v>
      </c>
      <c r="BI716">
        <v>3.6</v>
      </c>
    </row>
    <row r="717" spans="1:61" x14ac:dyDescent="0.2">
      <c r="A717">
        <v>6251</v>
      </c>
      <c r="B717">
        <v>6085502102</v>
      </c>
      <c r="C717">
        <v>0.6951079</v>
      </c>
      <c r="D717">
        <v>1.8416999999999999</v>
      </c>
      <c r="E717">
        <v>1.6220000000000001</v>
      </c>
      <c r="F717">
        <v>1.4597</v>
      </c>
      <c r="G717">
        <v>3.0308000000000002</v>
      </c>
      <c r="H717">
        <v>7.9541000000000004</v>
      </c>
      <c r="I717">
        <v>12.1</v>
      </c>
      <c r="J717">
        <v>10.9</v>
      </c>
      <c r="K717">
        <v>13.4</v>
      </c>
      <c r="L717">
        <v>7469</v>
      </c>
      <c r="M717">
        <v>37.310168240000003</v>
      </c>
      <c r="N717">
        <v>-121.92538519999999</v>
      </c>
      <c r="O717">
        <v>30.260769364999401</v>
      </c>
      <c r="P717">
        <v>3.7784753999999997E-2</v>
      </c>
      <c r="Q717">
        <v>10.37</v>
      </c>
      <c r="R717">
        <v>27.31</v>
      </c>
      <c r="S717" s="1">
        <v>479.22788578364498</v>
      </c>
      <c r="T717">
        <v>0</v>
      </c>
      <c r="U717">
        <v>139.33465440000001</v>
      </c>
      <c r="V717">
        <v>1349.37</v>
      </c>
      <c r="W717">
        <v>4.9000000000000004</v>
      </c>
      <c r="X717">
        <v>13.5</v>
      </c>
      <c r="Y717">
        <v>0.11</v>
      </c>
      <c r="Z717">
        <v>1</v>
      </c>
      <c r="AA717">
        <v>0.2</v>
      </c>
      <c r="AB717">
        <v>41.487463008444401</v>
      </c>
      <c r="AC717">
        <v>7603</v>
      </c>
      <c r="AD717">
        <v>2787</v>
      </c>
      <c r="AE717">
        <v>2693</v>
      </c>
      <c r="AF717">
        <v>1256</v>
      </c>
      <c r="AG717">
        <v>101</v>
      </c>
      <c r="AH717">
        <v>29025</v>
      </c>
      <c r="AI717">
        <v>1366</v>
      </c>
      <c r="AJ717">
        <v>536</v>
      </c>
      <c r="AK717">
        <v>1944</v>
      </c>
      <c r="AL717">
        <v>578</v>
      </c>
      <c r="AM717">
        <v>270</v>
      </c>
      <c r="AN717">
        <v>5902</v>
      </c>
      <c r="AO717">
        <v>1226</v>
      </c>
      <c r="AP717">
        <v>847</v>
      </c>
      <c r="AQ717">
        <v>0</v>
      </c>
      <c r="AR717">
        <v>386</v>
      </c>
      <c r="AS717">
        <v>159</v>
      </c>
      <c r="AT717">
        <v>224</v>
      </c>
      <c r="AU717">
        <v>16.8</v>
      </c>
      <c r="AV717">
        <v>2.6</v>
      </c>
      <c r="AW717">
        <v>29025</v>
      </c>
      <c r="AX717">
        <v>26.6</v>
      </c>
      <c r="AY717">
        <v>7</v>
      </c>
      <c r="AZ717">
        <v>25.6</v>
      </c>
      <c r="BA717">
        <v>7.8</v>
      </c>
      <c r="BB717">
        <v>10</v>
      </c>
      <c r="BC717">
        <v>77.599999999999994</v>
      </c>
      <c r="BD717">
        <v>17.5</v>
      </c>
      <c r="BE717">
        <v>30.4</v>
      </c>
      <c r="BF717">
        <v>0</v>
      </c>
      <c r="BG717">
        <v>14.3</v>
      </c>
      <c r="BH717">
        <v>5.9</v>
      </c>
      <c r="BI717">
        <v>2.9</v>
      </c>
    </row>
    <row r="718" spans="1:61" x14ac:dyDescent="0.2">
      <c r="A718">
        <v>6252</v>
      </c>
      <c r="B718">
        <v>6085502201</v>
      </c>
      <c r="C718">
        <v>0.37437219999999999</v>
      </c>
      <c r="D718">
        <v>2.0028999999999999</v>
      </c>
      <c r="E718">
        <v>1.4007000000000001</v>
      </c>
      <c r="F718">
        <v>1.0838000000000001</v>
      </c>
      <c r="G718">
        <v>3.9113000000000002</v>
      </c>
      <c r="H718">
        <v>8.3986999999999998</v>
      </c>
      <c r="I718">
        <v>9.9</v>
      </c>
      <c r="J718">
        <v>9</v>
      </c>
      <c r="K718">
        <v>10.9</v>
      </c>
      <c r="L718">
        <v>6260</v>
      </c>
      <c r="M718">
        <v>37.304719769999998</v>
      </c>
      <c r="N718">
        <v>-121.92065530000001</v>
      </c>
      <c r="O718">
        <v>16.354902323533299</v>
      </c>
      <c r="P718">
        <v>3.7784753999999997E-2</v>
      </c>
      <c r="Q718">
        <v>10.37</v>
      </c>
      <c r="R718">
        <v>27.31</v>
      </c>
      <c r="S718" s="1">
        <v>479.22788578364498</v>
      </c>
      <c r="T718">
        <v>0</v>
      </c>
      <c r="U718">
        <v>129.8384514</v>
      </c>
      <c r="V718">
        <v>615.07000000000005</v>
      </c>
      <c r="W718">
        <v>1.75</v>
      </c>
      <c r="X718">
        <v>13</v>
      </c>
      <c r="Y718">
        <v>0.01</v>
      </c>
      <c r="Z718">
        <v>1</v>
      </c>
      <c r="AA718">
        <v>0.5</v>
      </c>
      <c r="AB718">
        <v>34.854141583076697</v>
      </c>
      <c r="AC718">
        <v>6941</v>
      </c>
      <c r="AD718">
        <v>3202</v>
      </c>
      <c r="AE718">
        <v>3032</v>
      </c>
      <c r="AF718">
        <v>1167</v>
      </c>
      <c r="AG718">
        <v>351</v>
      </c>
      <c r="AH718">
        <v>34423</v>
      </c>
      <c r="AI718">
        <v>725</v>
      </c>
      <c r="AJ718">
        <v>627</v>
      </c>
      <c r="AK718">
        <v>1413</v>
      </c>
      <c r="AL718">
        <v>813</v>
      </c>
      <c r="AM718">
        <v>93</v>
      </c>
      <c r="AN718">
        <v>4237</v>
      </c>
      <c r="AO718">
        <v>567</v>
      </c>
      <c r="AP718">
        <v>1897</v>
      </c>
      <c r="AQ718">
        <v>41</v>
      </c>
      <c r="AR718">
        <v>279</v>
      </c>
      <c r="AS718">
        <v>381</v>
      </c>
      <c r="AT718">
        <v>124</v>
      </c>
      <c r="AU718">
        <v>16.8</v>
      </c>
      <c r="AV718">
        <v>8.3000000000000007</v>
      </c>
      <c r="AW718">
        <v>34423</v>
      </c>
      <c r="AX718">
        <v>15.2</v>
      </c>
      <c r="AY718">
        <v>9</v>
      </c>
      <c r="AZ718">
        <v>20.399999999999999</v>
      </c>
      <c r="BA718">
        <v>11.7</v>
      </c>
      <c r="BB718">
        <v>3.1</v>
      </c>
      <c r="BC718">
        <v>61</v>
      </c>
      <c r="BD718">
        <v>9.1</v>
      </c>
      <c r="BE718">
        <v>59.2</v>
      </c>
      <c r="BF718">
        <v>1.3</v>
      </c>
      <c r="BG718">
        <v>9.1999999999999993</v>
      </c>
      <c r="BH718">
        <v>12.6</v>
      </c>
      <c r="BI718">
        <v>1.8</v>
      </c>
    </row>
    <row r="719" spans="1:61" x14ac:dyDescent="0.2">
      <c r="A719">
        <v>7926</v>
      </c>
      <c r="B719">
        <v>6085502202</v>
      </c>
      <c r="C719">
        <v>0.4348767</v>
      </c>
      <c r="D719">
        <v>0.53820000000000001</v>
      </c>
      <c r="E719">
        <v>1.3573999999999999</v>
      </c>
      <c r="F719">
        <v>0.58730000000000004</v>
      </c>
      <c r="G719">
        <v>2.3285999999999998</v>
      </c>
      <c r="H719">
        <v>4.8113999999999999</v>
      </c>
      <c r="I719">
        <v>9</v>
      </c>
      <c r="J719">
        <v>8.1</v>
      </c>
      <c r="K719">
        <v>10</v>
      </c>
      <c r="L719">
        <v>2870</v>
      </c>
      <c r="M719">
        <v>37.298054649999997</v>
      </c>
      <c r="N719">
        <v>-121.92060650000001</v>
      </c>
      <c r="O719">
        <v>5.7327981420874599</v>
      </c>
      <c r="P719">
        <v>3.7784753999999997E-2</v>
      </c>
      <c r="Q719">
        <v>10.37</v>
      </c>
      <c r="R719">
        <v>27.31</v>
      </c>
      <c r="S719" s="1">
        <v>479.22788578364498</v>
      </c>
      <c r="T719">
        <v>0</v>
      </c>
      <c r="U719">
        <v>119.9940684</v>
      </c>
      <c r="V719">
        <v>851.29</v>
      </c>
      <c r="W719">
        <v>0</v>
      </c>
      <c r="X719">
        <v>14.05</v>
      </c>
      <c r="Y719">
        <v>0.01</v>
      </c>
      <c r="Z719">
        <v>1</v>
      </c>
      <c r="AA719">
        <v>1</v>
      </c>
      <c r="AB719">
        <v>35.683676569431398</v>
      </c>
      <c r="AC719">
        <v>3264</v>
      </c>
      <c r="AD719">
        <v>1478</v>
      </c>
      <c r="AE719">
        <v>1446</v>
      </c>
      <c r="AF719">
        <v>249</v>
      </c>
      <c r="AG719">
        <v>85</v>
      </c>
      <c r="AH719">
        <v>64650</v>
      </c>
      <c r="AI719">
        <v>64</v>
      </c>
      <c r="AJ719">
        <v>463</v>
      </c>
      <c r="AK719">
        <v>586</v>
      </c>
      <c r="AL719">
        <v>175</v>
      </c>
      <c r="AM719">
        <v>110</v>
      </c>
      <c r="AN719">
        <v>1268</v>
      </c>
      <c r="AO719">
        <v>110</v>
      </c>
      <c r="AP719">
        <v>427</v>
      </c>
      <c r="AQ719">
        <v>0</v>
      </c>
      <c r="AR719">
        <v>40</v>
      </c>
      <c r="AS719">
        <v>42</v>
      </c>
      <c r="AT719">
        <v>132</v>
      </c>
      <c r="AU719">
        <v>8</v>
      </c>
      <c r="AV719">
        <v>4.2</v>
      </c>
      <c r="AW719">
        <v>64650</v>
      </c>
      <c r="AX719">
        <v>2.6</v>
      </c>
      <c r="AY719">
        <v>14.2</v>
      </c>
      <c r="AZ719">
        <v>18</v>
      </c>
      <c r="BA719">
        <v>5.6</v>
      </c>
      <c r="BB719">
        <v>7.6</v>
      </c>
      <c r="BC719">
        <v>38.799999999999997</v>
      </c>
      <c r="BD719">
        <v>3.6</v>
      </c>
      <c r="BE719">
        <v>28.9</v>
      </c>
      <c r="BF719">
        <v>0</v>
      </c>
      <c r="BG719">
        <v>2.8</v>
      </c>
      <c r="BH719">
        <v>2.9</v>
      </c>
      <c r="BI719">
        <v>4</v>
      </c>
    </row>
    <row r="720" spans="1:61" x14ac:dyDescent="0.2">
      <c r="A720">
        <v>6253</v>
      </c>
      <c r="B720">
        <v>6085502301</v>
      </c>
      <c r="C720">
        <v>0.47383399999999998</v>
      </c>
      <c r="D720">
        <v>0.92700000000000005</v>
      </c>
      <c r="E720">
        <v>2.0651000000000002</v>
      </c>
      <c r="F720">
        <v>0.49009999999999998</v>
      </c>
      <c r="G720">
        <v>2.44</v>
      </c>
      <c r="H720">
        <v>5.9222000000000001</v>
      </c>
      <c r="I720">
        <v>9.5</v>
      </c>
      <c r="J720">
        <v>8.3000000000000007</v>
      </c>
      <c r="K720">
        <v>10.8</v>
      </c>
      <c r="L720">
        <v>3245</v>
      </c>
      <c r="M720">
        <v>37.301096620000003</v>
      </c>
      <c r="N720">
        <v>-121.9070614</v>
      </c>
      <c r="O720">
        <v>17.236643616345901</v>
      </c>
      <c r="P720">
        <v>3.7784753999999997E-2</v>
      </c>
      <c r="Q720">
        <v>10.37</v>
      </c>
      <c r="R720">
        <v>27.31</v>
      </c>
      <c r="S720" s="1">
        <v>479.22788578364498</v>
      </c>
      <c r="T720">
        <v>0</v>
      </c>
      <c r="U720">
        <v>125.4815792</v>
      </c>
      <c r="V720">
        <v>758.59</v>
      </c>
      <c r="W720">
        <v>0.6</v>
      </c>
      <c r="X720">
        <v>14.5</v>
      </c>
      <c r="Y720">
        <v>0</v>
      </c>
      <c r="Z720">
        <v>1</v>
      </c>
      <c r="AA720">
        <v>0</v>
      </c>
      <c r="AB720">
        <v>33.082227291655698</v>
      </c>
      <c r="AC720">
        <v>3524</v>
      </c>
      <c r="AD720">
        <v>1421</v>
      </c>
      <c r="AE720">
        <v>1354</v>
      </c>
      <c r="AF720">
        <v>158</v>
      </c>
      <c r="AG720">
        <v>139</v>
      </c>
      <c r="AH720">
        <v>66276</v>
      </c>
      <c r="AI720">
        <v>208</v>
      </c>
      <c r="AJ720">
        <v>734</v>
      </c>
      <c r="AK720">
        <v>682</v>
      </c>
      <c r="AL720">
        <v>250</v>
      </c>
      <c r="AM720">
        <v>176</v>
      </c>
      <c r="AN720">
        <v>1162</v>
      </c>
      <c r="AO720">
        <v>109</v>
      </c>
      <c r="AP720">
        <v>240</v>
      </c>
      <c r="AQ720">
        <v>6</v>
      </c>
      <c r="AR720">
        <v>22</v>
      </c>
      <c r="AS720">
        <v>68</v>
      </c>
      <c r="AT720">
        <v>13</v>
      </c>
      <c r="AU720">
        <v>4.5</v>
      </c>
      <c r="AV720">
        <v>7.4</v>
      </c>
      <c r="AW720">
        <v>66276</v>
      </c>
      <c r="AX720">
        <v>8</v>
      </c>
      <c r="AY720">
        <v>20.8</v>
      </c>
      <c r="AZ720">
        <v>19.399999999999999</v>
      </c>
      <c r="BA720">
        <v>7.1</v>
      </c>
      <c r="BB720">
        <v>13</v>
      </c>
      <c r="BC720">
        <v>33</v>
      </c>
      <c r="BD720">
        <v>3.2</v>
      </c>
      <c r="BE720">
        <v>16.899999999999999</v>
      </c>
      <c r="BF720">
        <v>0.4</v>
      </c>
      <c r="BG720">
        <v>1.6</v>
      </c>
      <c r="BH720">
        <v>5</v>
      </c>
      <c r="BI720">
        <v>0.4</v>
      </c>
    </row>
    <row r="721" spans="1:61" x14ac:dyDescent="0.2">
      <c r="A721">
        <v>6254</v>
      </c>
      <c r="B721">
        <v>6085502302</v>
      </c>
      <c r="C721">
        <v>0.25941069999999999</v>
      </c>
      <c r="D721">
        <v>0.76259999999999994</v>
      </c>
      <c r="E721">
        <v>1.3001</v>
      </c>
      <c r="F721">
        <v>0.56240000000000001</v>
      </c>
      <c r="G721">
        <v>1.6859999999999999</v>
      </c>
      <c r="H721">
        <v>4.3110999999999997</v>
      </c>
      <c r="I721">
        <v>8.6999999999999993</v>
      </c>
      <c r="J721">
        <v>7.9</v>
      </c>
      <c r="K721">
        <v>9.5</v>
      </c>
      <c r="L721">
        <v>2826</v>
      </c>
      <c r="M721">
        <v>37.308305050000001</v>
      </c>
      <c r="N721">
        <v>-121.9083909</v>
      </c>
      <c r="O721">
        <v>9.29400376200274</v>
      </c>
      <c r="P721">
        <v>3.7784753999999997E-2</v>
      </c>
      <c r="Q721">
        <v>10.37</v>
      </c>
      <c r="R721">
        <v>27.31</v>
      </c>
      <c r="S721" s="1">
        <v>479.22788578364498</v>
      </c>
      <c r="T721">
        <v>0</v>
      </c>
      <c r="U721">
        <v>137.73363789999999</v>
      </c>
      <c r="V721">
        <v>840.67</v>
      </c>
      <c r="W721">
        <v>4</v>
      </c>
      <c r="X721">
        <v>15.25</v>
      </c>
      <c r="Y721">
        <v>0</v>
      </c>
      <c r="Z721">
        <v>1</v>
      </c>
      <c r="AA721">
        <v>0</v>
      </c>
      <c r="AB721">
        <v>35.888330632311103</v>
      </c>
      <c r="AC721">
        <v>2813</v>
      </c>
      <c r="AD721">
        <v>1305</v>
      </c>
      <c r="AE721">
        <v>1275</v>
      </c>
      <c r="AF721">
        <v>228</v>
      </c>
      <c r="AG721">
        <v>30</v>
      </c>
      <c r="AH721">
        <v>51446</v>
      </c>
      <c r="AI721">
        <v>164</v>
      </c>
      <c r="AJ721">
        <v>339</v>
      </c>
      <c r="AK721">
        <v>584</v>
      </c>
      <c r="AL721">
        <v>137</v>
      </c>
      <c r="AM721">
        <v>88</v>
      </c>
      <c r="AN721">
        <v>1062</v>
      </c>
      <c r="AO721">
        <v>92</v>
      </c>
      <c r="AP721">
        <v>475</v>
      </c>
      <c r="AQ721">
        <v>0</v>
      </c>
      <c r="AR721">
        <v>56</v>
      </c>
      <c r="AS721">
        <v>50</v>
      </c>
      <c r="AT721">
        <v>0</v>
      </c>
      <c r="AU721">
        <v>8.1</v>
      </c>
      <c r="AV721">
        <v>1.6</v>
      </c>
      <c r="AW721">
        <v>51446</v>
      </c>
      <c r="AX721">
        <v>8.1</v>
      </c>
      <c r="AY721">
        <v>12.1</v>
      </c>
      <c r="AZ721">
        <v>20.8</v>
      </c>
      <c r="BA721">
        <v>4.9000000000000004</v>
      </c>
      <c r="BB721">
        <v>6.9</v>
      </c>
      <c r="BC721">
        <v>37.799999999999997</v>
      </c>
      <c r="BD721">
        <v>3.5</v>
      </c>
      <c r="BE721">
        <v>36.4</v>
      </c>
      <c r="BF721">
        <v>0</v>
      </c>
      <c r="BG721">
        <v>4.4000000000000004</v>
      </c>
      <c r="BH721">
        <v>3.9</v>
      </c>
      <c r="BI721">
        <v>0</v>
      </c>
    </row>
    <row r="722" spans="1:61" x14ac:dyDescent="0.2">
      <c r="A722">
        <v>6255</v>
      </c>
      <c r="B722">
        <v>6085502400</v>
      </c>
      <c r="C722">
        <v>1.0346298</v>
      </c>
      <c r="D722">
        <v>0.67620000000000002</v>
      </c>
      <c r="E722">
        <v>1.0883</v>
      </c>
      <c r="F722">
        <v>0.2979</v>
      </c>
      <c r="G722">
        <v>1.5097</v>
      </c>
      <c r="H722">
        <v>3.5720000000000001</v>
      </c>
      <c r="I722">
        <v>8.4</v>
      </c>
      <c r="J722">
        <v>7.5</v>
      </c>
      <c r="K722">
        <v>9.6</v>
      </c>
      <c r="L722">
        <v>6813</v>
      </c>
      <c r="M722">
        <v>37.304756650000002</v>
      </c>
      <c r="N722">
        <v>-121.8926139</v>
      </c>
      <c r="O722">
        <v>15.6543410324433</v>
      </c>
      <c r="P722">
        <v>3.7784753999999997E-2</v>
      </c>
      <c r="Q722">
        <v>10.37</v>
      </c>
      <c r="R722">
        <v>30.909342540000001</v>
      </c>
      <c r="S722" s="1">
        <v>479.22788578364498</v>
      </c>
      <c r="T722">
        <v>0</v>
      </c>
      <c r="U722">
        <v>137.88711050000001</v>
      </c>
      <c r="V722">
        <v>1116.33</v>
      </c>
      <c r="W722">
        <v>14.5</v>
      </c>
      <c r="X722">
        <v>29.5</v>
      </c>
      <c r="Y722">
        <v>0.75</v>
      </c>
      <c r="Z722">
        <v>3</v>
      </c>
      <c r="AA722">
        <v>0.5</v>
      </c>
      <c r="AB722">
        <v>50.081451152649798</v>
      </c>
      <c r="AC722">
        <v>7037</v>
      </c>
      <c r="AD722">
        <v>2980</v>
      </c>
      <c r="AE722">
        <v>2775</v>
      </c>
      <c r="AF722">
        <v>382</v>
      </c>
      <c r="AG722">
        <v>293</v>
      </c>
      <c r="AH722">
        <v>64141</v>
      </c>
      <c r="AI722">
        <v>120</v>
      </c>
      <c r="AJ722">
        <v>909</v>
      </c>
      <c r="AK722">
        <v>1409</v>
      </c>
      <c r="AL722">
        <v>383</v>
      </c>
      <c r="AM722">
        <v>96</v>
      </c>
      <c r="AN722">
        <v>2376</v>
      </c>
      <c r="AO722">
        <v>59</v>
      </c>
      <c r="AP722">
        <v>235</v>
      </c>
      <c r="AQ722">
        <v>0</v>
      </c>
      <c r="AR722">
        <v>98</v>
      </c>
      <c r="AS722">
        <v>19</v>
      </c>
      <c r="AT722">
        <v>38</v>
      </c>
      <c r="AU722">
        <v>5.4</v>
      </c>
      <c r="AV722">
        <v>7</v>
      </c>
      <c r="AW722">
        <v>64141</v>
      </c>
      <c r="AX722">
        <v>2.2999999999999998</v>
      </c>
      <c r="AY722">
        <v>12.9</v>
      </c>
      <c r="AZ722">
        <v>20</v>
      </c>
      <c r="BA722">
        <v>5.4</v>
      </c>
      <c r="BB722">
        <v>3.5</v>
      </c>
      <c r="BC722">
        <v>33.799999999999997</v>
      </c>
      <c r="BD722">
        <v>0.9</v>
      </c>
      <c r="BE722">
        <v>7.9</v>
      </c>
      <c r="BF722">
        <v>0</v>
      </c>
      <c r="BG722">
        <v>3.5</v>
      </c>
      <c r="BH722">
        <v>0.7</v>
      </c>
      <c r="BI722">
        <v>0.5</v>
      </c>
    </row>
    <row r="723" spans="1:61" x14ac:dyDescent="0.2">
      <c r="A723">
        <v>6256</v>
      </c>
      <c r="B723">
        <v>6085502500</v>
      </c>
      <c r="C723">
        <v>0.96395960000000003</v>
      </c>
      <c r="D723">
        <v>0.4335</v>
      </c>
      <c r="E723">
        <v>1.472</v>
      </c>
      <c r="F723">
        <v>0.1961</v>
      </c>
      <c r="G723">
        <v>1.5810999999999999</v>
      </c>
      <c r="H723">
        <v>3.6827999999999999</v>
      </c>
      <c r="I723">
        <v>8.9</v>
      </c>
      <c r="J723">
        <v>7.8</v>
      </c>
      <c r="K723">
        <v>10.199999999999999</v>
      </c>
      <c r="L723">
        <v>6187</v>
      </c>
      <c r="M723">
        <v>37.293192689999998</v>
      </c>
      <c r="N723">
        <v>-121.8928396</v>
      </c>
      <c r="O723">
        <v>11.053740532697599</v>
      </c>
      <c r="P723">
        <v>3.7784753999999997E-2</v>
      </c>
      <c r="Q723">
        <v>10.37</v>
      </c>
      <c r="R723">
        <v>31.163616139999998</v>
      </c>
      <c r="S723" s="1">
        <v>479.22788578364498</v>
      </c>
      <c r="T723">
        <v>0</v>
      </c>
      <c r="U723">
        <v>113.93861200000001</v>
      </c>
      <c r="V723">
        <v>527.57000000000005</v>
      </c>
      <c r="W723">
        <v>11.15</v>
      </c>
      <c r="X723">
        <v>2.5</v>
      </c>
      <c r="Y723">
        <v>0.125</v>
      </c>
      <c r="Z723">
        <v>3</v>
      </c>
      <c r="AA723">
        <v>0.2</v>
      </c>
      <c r="AB723">
        <v>38.017601970181801</v>
      </c>
      <c r="AC723">
        <v>6412</v>
      </c>
      <c r="AD723">
        <v>2557</v>
      </c>
      <c r="AE723">
        <v>2461</v>
      </c>
      <c r="AF723">
        <v>208</v>
      </c>
      <c r="AG723">
        <v>106</v>
      </c>
      <c r="AH723">
        <v>67012</v>
      </c>
      <c r="AI723">
        <v>302</v>
      </c>
      <c r="AJ723">
        <v>907</v>
      </c>
      <c r="AK723">
        <v>1597</v>
      </c>
      <c r="AL723">
        <v>392</v>
      </c>
      <c r="AM723">
        <v>79</v>
      </c>
      <c r="AN723">
        <v>1825</v>
      </c>
      <c r="AO723">
        <v>26</v>
      </c>
      <c r="AP723">
        <v>154</v>
      </c>
      <c r="AQ723">
        <v>0</v>
      </c>
      <c r="AR723">
        <v>56</v>
      </c>
      <c r="AS723">
        <v>85</v>
      </c>
      <c r="AT723">
        <v>25</v>
      </c>
      <c r="AU723">
        <v>3.2</v>
      </c>
      <c r="AV723">
        <v>3.1</v>
      </c>
      <c r="AW723">
        <v>67012</v>
      </c>
      <c r="AX723">
        <v>6.6</v>
      </c>
      <c r="AY723">
        <v>14.1</v>
      </c>
      <c r="AZ723">
        <v>24.9</v>
      </c>
      <c r="BA723">
        <v>6.1</v>
      </c>
      <c r="BB723">
        <v>3.2</v>
      </c>
      <c r="BC723">
        <v>28.5</v>
      </c>
      <c r="BD723">
        <v>0.4</v>
      </c>
      <c r="BE723">
        <v>6</v>
      </c>
      <c r="BF723">
        <v>0</v>
      </c>
      <c r="BG723">
        <v>2.2999999999999998</v>
      </c>
      <c r="BH723">
        <v>3.5</v>
      </c>
      <c r="BI723">
        <v>0.4</v>
      </c>
    </row>
    <row r="724" spans="1:61" x14ac:dyDescent="0.2">
      <c r="A724">
        <v>6257</v>
      </c>
      <c r="B724">
        <v>6085502601</v>
      </c>
      <c r="C724">
        <v>0.54456709999999997</v>
      </c>
      <c r="D724">
        <v>0.64200000000000002</v>
      </c>
      <c r="E724">
        <v>1.9971000000000001</v>
      </c>
      <c r="F724">
        <v>0.2311</v>
      </c>
      <c r="G724">
        <v>2.2894000000000001</v>
      </c>
      <c r="H724">
        <v>5.1595000000000004</v>
      </c>
      <c r="I724">
        <v>10.199999999999999</v>
      </c>
      <c r="J724">
        <v>8.6999999999999993</v>
      </c>
      <c r="K724">
        <v>11.9</v>
      </c>
      <c r="L724">
        <v>2236</v>
      </c>
      <c r="M724">
        <v>37.289910800000001</v>
      </c>
      <c r="N724">
        <v>-121.9137228</v>
      </c>
      <c r="O724">
        <v>8.4760388142845393</v>
      </c>
      <c r="P724">
        <v>3.7784753999999997E-2</v>
      </c>
      <c r="Q724">
        <v>10.37</v>
      </c>
      <c r="R724">
        <v>27.007209889999999</v>
      </c>
      <c r="S724" s="1">
        <v>479.22788578364498</v>
      </c>
      <c r="T724">
        <v>0</v>
      </c>
      <c r="U724">
        <v>108.62735259999999</v>
      </c>
      <c r="V724">
        <v>604.9</v>
      </c>
      <c r="W724">
        <v>0</v>
      </c>
      <c r="X724">
        <v>3</v>
      </c>
      <c r="Y724">
        <v>0</v>
      </c>
      <c r="Z724">
        <v>1</v>
      </c>
      <c r="AA724">
        <v>0</v>
      </c>
      <c r="AB724">
        <v>28.615150933491101</v>
      </c>
      <c r="AC724">
        <v>2747</v>
      </c>
      <c r="AD724">
        <v>1228</v>
      </c>
      <c r="AE724">
        <v>1207</v>
      </c>
      <c r="AF724">
        <v>205</v>
      </c>
      <c r="AG724">
        <v>56</v>
      </c>
      <c r="AH724">
        <v>112905</v>
      </c>
      <c r="AI724">
        <v>129</v>
      </c>
      <c r="AJ724">
        <v>799</v>
      </c>
      <c r="AK724">
        <v>494</v>
      </c>
      <c r="AL724">
        <v>371</v>
      </c>
      <c r="AM724">
        <v>8</v>
      </c>
      <c r="AN724">
        <v>880</v>
      </c>
      <c r="AO724">
        <v>10</v>
      </c>
      <c r="AP724">
        <v>284</v>
      </c>
      <c r="AQ724">
        <v>0</v>
      </c>
      <c r="AR724">
        <v>5</v>
      </c>
      <c r="AS724">
        <v>205</v>
      </c>
      <c r="AT724">
        <v>12</v>
      </c>
      <c r="AU724">
        <v>7.5</v>
      </c>
      <c r="AV724">
        <v>4.5</v>
      </c>
      <c r="AW724">
        <v>112905</v>
      </c>
      <c r="AX724">
        <v>5.9</v>
      </c>
      <c r="AY724">
        <v>29.1</v>
      </c>
      <c r="AZ724">
        <v>18</v>
      </c>
      <c r="BA724">
        <v>13.6</v>
      </c>
      <c r="BB724">
        <v>0.7</v>
      </c>
      <c r="BC724">
        <v>32</v>
      </c>
      <c r="BD724">
        <v>0.4</v>
      </c>
      <c r="BE724">
        <v>23.1</v>
      </c>
      <c r="BF724">
        <v>0</v>
      </c>
      <c r="BG724">
        <v>0.4</v>
      </c>
      <c r="BH724">
        <v>17</v>
      </c>
      <c r="BI724">
        <v>0.4</v>
      </c>
    </row>
    <row r="725" spans="1:61" x14ac:dyDescent="0.2">
      <c r="A725">
        <v>6258</v>
      </c>
      <c r="B725">
        <v>6085502603</v>
      </c>
      <c r="C725">
        <v>0.46907300000000002</v>
      </c>
      <c r="D725">
        <v>0.68530000000000002</v>
      </c>
      <c r="E725">
        <v>1.2729999999999999</v>
      </c>
      <c r="F725">
        <v>0.3553</v>
      </c>
      <c r="G725">
        <v>1.7114</v>
      </c>
      <c r="H725">
        <v>4.0250000000000004</v>
      </c>
      <c r="I725">
        <v>8.5</v>
      </c>
      <c r="J725">
        <v>7.2</v>
      </c>
      <c r="K725">
        <v>10</v>
      </c>
      <c r="L725">
        <v>80</v>
      </c>
      <c r="M725">
        <v>37.280941689999999</v>
      </c>
      <c r="N725">
        <v>-121.9287566</v>
      </c>
      <c r="O725">
        <v>5.8936337347145296</v>
      </c>
      <c r="P725">
        <v>3.7784753999999997E-2</v>
      </c>
      <c r="Q725">
        <v>10.37</v>
      </c>
      <c r="R725">
        <v>23.483026809999998</v>
      </c>
      <c r="S725" s="1">
        <v>479.22788578364498</v>
      </c>
      <c r="T725">
        <v>0</v>
      </c>
      <c r="U725">
        <v>108.30858859999999</v>
      </c>
      <c r="V725">
        <v>680.83</v>
      </c>
      <c r="W725">
        <v>0</v>
      </c>
      <c r="X725">
        <v>7.8</v>
      </c>
      <c r="Y725">
        <v>0.01</v>
      </c>
      <c r="Z725">
        <v>1</v>
      </c>
      <c r="AA725">
        <v>2</v>
      </c>
      <c r="AB725">
        <v>33.6851173213092</v>
      </c>
      <c r="AC725">
        <v>2527</v>
      </c>
      <c r="AD725">
        <v>1029</v>
      </c>
      <c r="AE725">
        <v>976</v>
      </c>
      <c r="AF725">
        <v>96</v>
      </c>
      <c r="AG725">
        <v>86</v>
      </c>
      <c r="AH725">
        <v>56839</v>
      </c>
      <c r="AI725">
        <v>122</v>
      </c>
      <c r="AJ725">
        <v>314</v>
      </c>
      <c r="AK725">
        <v>503</v>
      </c>
      <c r="AL725">
        <v>188</v>
      </c>
      <c r="AM725">
        <v>44</v>
      </c>
      <c r="AN725">
        <v>879</v>
      </c>
      <c r="AO725">
        <v>33</v>
      </c>
      <c r="AP725">
        <v>64</v>
      </c>
      <c r="AQ725">
        <v>0</v>
      </c>
      <c r="AR725">
        <v>27</v>
      </c>
      <c r="AS725">
        <v>19</v>
      </c>
      <c r="AT725">
        <v>36</v>
      </c>
      <c r="AU725">
        <v>3.8</v>
      </c>
      <c r="AV725">
        <v>5.6</v>
      </c>
      <c r="AW725">
        <v>56839</v>
      </c>
      <c r="AX725">
        <v>6.4</v>
      </c>
      <c r="AY725">
        <v>12.4</v>
      </c>
      <c r="AZ725">
        <v>19.899999999999999</v>
      </c>
      <c r="BA725">
        <v>7.5</v>
      </c>
      <c r="BB725">
        <v>4.5</v>
      </c>
      <c r="BC725">
        <v>34.799999999999997</v>
      </c>
      <c r="BD725">
        <v>1.4</v>
      </c>
      <c r="BE725">
        <v>6.2</v>
      </c>
      <c r="BF725">
        <v>0</v>
      </c>
      <c r="BG725">
        <v>2.8</v>
      </c>
      <c r="BH725">
        <v>1.9</v>
      </c>
      <c r="BI725">
        <v>1.4</v>
      </c>
    </row>
    <row r="726" spans="1:61" x14ac:dyDescent="0.2">
      <c r="A726">
        <v>6259</v>
      </c>
      <c r="B726">
        <v>6085502604</v>
      </c>
      <c r="C726">
        <v>0.49476959999999998</v>
      </c>
      <c r="D726">
        <v>0.54759999999999998</v>
      </c>
      <c r="E726">
        <v>0.5746</v>
      </c>
      <c r="F726">
        <v>0.63470000000000004</v>
      </c>
      <c r="G726">
        <v>2.7305000000000001</v>
      </c>
      <c r="H726">
        <v>4.4874000000000001</v>
      </c>
      <c r="I726">
        <v>7.3</v>
      </c>
      <c r="J726">
        <v>6.7</v>
      </c>
      <c r="K726">
        <v>8</v>
      </c>
      <c r="L726">
        <v>790</v>
      </c>
      <c r="M726">
        <v>37.280690909999997</v>
      </c>
      <c r="N726">
        <v>-121.9334305</v>
      </c>
      <c r="O726">
        <v>13.7977346735896</v>
      </c>
      <c r="P726">
        <v>3.7784753999999997E-2</v>
      </c>
      <c r="Q726">
        <v>10.37</v>
      </c>
      <c r="R726">
        <v>21.813272359999999</v>
      </c>
      <c r="S726" s="1">
        <v>479.22788578364498</v>
      </c>
      <c r="T726">
        <v>0</v>
      </c>
      <c r="U726">
        <v>109.0020706</v>
      </c>
      <c r="V726">
        <v>1639.43</v>
      </c>
      <c r="W726">
        <v>7</v>
      </c>
      <c r="X726">
        <v>23.3</v>
      </c>
      <c r="Y726">
        <v>2.5000000000000001E-2</v>
      </c>
      <c r="Z726">
        <v>1</v>
      </c>
      <c r="AA726">
        <v>2</v>
      </c>
      <c r="AB726">
        <v>42.913089935135801</v>
      </c>
      <c r="AC726">
        <v>4260</v>
      </c>
      <c r="AD726">
        <v>2315</v>
      </c>
      <c r="AE726">
        <v>1990</v>
      </c>
      <c r="AF726">
        <v>393</v>
      </c>
      <c r="AG726">
        <v>12</v>
      </c>
      <c r="AH726">
        <v>49426</v>
      </c>
      <c r="AI726">
        <v>56</v>
      </c>
      <c r="AJ726">
        <v>319</v>
      </c>
      <c r="AK726">
        <v>559</v>
      </c>
      <c r="AL726">
        <v>330</v>
      </c>
      <c r="AM726">
        <v>45</v>
      </c>
      <c r="AN726">
        <v>1883</v>
      </c>
      <c r="AO726">
        <v>145</v>
      </c>
      <c r="AP726">
        <v>1461</v>
      </c>
      <c r="AQ726">
        <v>73</v>
      </c>
      <c r="AR726">
        <v>123</v>
      </c>
      <c r="AS726">
        <v>97</v>
      </c>
      <c r="AT726">
        <v>0</v>
      </c>
      <c r="AU726">
        <v>9.3000000000000007</v>
      </c>
      <c r="AV726">
        <v>0.4</v>
      </c>
      <c r="AW726">
        <v>49426</v>
      </c>
      <c r="AX726">
        <v>1.7</v>
      </c>
      <c r="AY726">
        <v>7.5</v>
      </c>
      <c r="AZ726">
        <v>13.1</v>
      </c>
      <c r="BA726">
        <v>7.7</v>
      </c>
      <c r="BB726">
        <v>2.2999999999999998</v>
      </c>
      <c r="BC726">
        <v>44.2</v>
      </c>
      <c r="BD726">
        <v>3.5</v>
      </c>
      <c r="BE726">
        <v>63.1</v>
      </c>
      <c r="BF726">
        <v>3.2</v>
      </c>
      <c r="BG726">
        <v>6.2</v>
      </c>
      <c r="BH726">
        <v>4.9000000000000004</v>
      </c>
      <c r="BI726">
        <v>0</v>
      </c>
    </row>
    <row r="727" spans="1:61" x14ac:dyDescent="0.2">
      <c r="A727">
        <v>6260</v>
      </c>
      <c r="B727">
        <v>6085502701</v>
      </c>
      <c r="C727">
        <v>0.66661210000000004</v>
      </c>
      <c r="D727">
        <v>1.3855</v>
      </c>
      <c r="E727">
        <v>1.6934</v>
      </c>
      <c r="F727">
        <v>0.81740000000000002</v>
      </c>
      <c r="G727">
        <v>2.0110000000000001</v>
      </c>
      <c r="H727">
        <v>5.9071999999999996</v>
      </c>
      <c r="I727">
        <v>9.6999999999999993</v>
      </c>
      <c r="J727">
        <v>8.9</v>
      </c>
      <c r="K727">
        <v>10.4</v>
      </c>
      <c r="L727">
        <v>3628</v>
      </c>
      <c r="M727">
        <v>37.269562209999997</v>
      </c>
      <c r="N727">
        <v>-121.9360166</v>
      </c>
      <c r="O727">
        <v>13.5108191018043</v>
      </c>
      <c r="P727">
        <v>3.7784753999999997E-2</v>
      </c>
      <c r="Q727">
        <v>10.37</v>
      </c>
      <c r="R727">
        <v>19.899351450000001</v>
      </c>
      <c r="S727" s="1">
        <v>479.22788578364498</v>
      </c>
      <c r="T727">
        <v>0</v>
      </c>
      <c r="U727">
        <v>100.43882019999999</v>
      </c>
      <c r="V727">
        <v>847.81</v>
      </c>
      <c r="W727">
        <v>10</v>
      </c>
      <c r="X727">
        <v>13.05</v>
      </c>
      <c r="Y727">
        <v>0.01</v>
      </c>
      <c r="Z727">
        <v>1</v>
      </c>
      <c r="AA727">
        <v>0</v>
      </c>
      <c r="AB727">
        <v>35.494308236013097</v>
      </c>
      <c r="AC727">
        <v>4918</v>
      </c>
      <c r="AD727">
        <v>2050</v>
      </c>
      <c r="AE727">
        <v>1972</v>
      </c>
      <c r="AF727">
        <v>425</v>
      </c>
      <c r="AG727">
        <v>237</v>
      </c>
      <c r="AH727">
        <v>46761</v>
      </c>
      <c r="AI727">
        <v>319</v>
      </c>
      <c r="AJ727">
        <v>634</v>
      </c>
      <c r="AK727">
        <v>1023</v>
      </c>
      <c r="AL727">
        <v>496</v>
      </c>
      <c r="AM727">
        <v>107</v>
      </c>
      <c r="AN727">
        <v>2233</v>
      </c>
      <c r="AO727">
        <v>299</v>
      </c>
      <c r="AP727">
        <v>418</v>
      </c>
      <c r="AQ727">
        <v>0</v>
      </c>
      <c r="AR727">
        <v>52</v>
      </c>
      <c r="AS727">
        <v>86</v>
      </c>
      <c r="AT727">
        <v>21</v>
      </c>
      <c r="AU727">
        <v>8.6999999999999993</v>
      </c>
      <c r="AV727">
        <v>8.4</v>
      </c>
      <c r="AW727">
        <v>46761</v>
      </c>
      <c r="AX727">
        <v>9.1999999999999993</v>
      </c>
      <c r="AY727">
        <v>12.9</v>
      </c>
      <c r="AZ727">
        <v>20.8</v>
      </c>
      <c r="BA727">
        <v>10.1</v>
      </c>
      <c r="BB727">
        <v>5.4</v>
      </c>
      <c r="BC727">
        <v>45.4</v>
      </c>
      <c r="BD727">
        <v>6.5</v>
      </c>
      <c r="BE727">
        <v>20.399999999999999</v>
      </c>
      <c r="BF727">
        <v>0</v>
      </c>
      <c r="BG727">
        <v>2.6</v>
      </c>
      <c r="BH727">
        <v>4.4000000000000004</v>
      </c>
      <c r="BI727">
        <v>0.4</v>
      </c>
    </row>
    <row r="728" spans="1:61" x14ac:dyDescent="0.2">
      <c r="A728">
        <v>6261</v>
      </c>
      <c r="B728">
        <v>6085502702</v>
      </c>
      <c r="C728">
        <v>1.1736397000000001</v>
      </c>
      <c r="D728">
        <v>0.97640000000000005</v>
      </c>
      <c r="E728">
        <v>1.5863</v>
      </c>
      <c r="F728">
        <v>0.58499999999999996</v>
      </c>
      <c r="G728">
        <v>2.4167999999999998</v>
      </c>
      <c r="H728">
        <v>5.5644</v>
      </c>
      <c r="I728">
        <v>9.4</v>
      </c>
      <c r="J728">
        <v>8.4</v>
      </c>
      <c r="K728">
        <v>10.4</v>
      </c>
      <c r="L728">
        <v>4558</v>
      </c>
      <c r="M728">
        <v>37.256185360000003</v>
      </c>
      <c r="N728">
        <v>-121.9416616</v>
      </c>
      <c r="O728">
        <v>10.3307496218764</v>
      </c>
      <c r="P728">
        <v>3.7784753999999997E-2</v>
      </c>
      <c r="Q728">
        <v>10.37</v>
      </c>
      <c r="R728">
        <v>22.140404010000001</v>
      </c>
      <c r="S728" s="1">
        <v>479.22788578364498</v>
      </c>
      <c r="T728">
        <v>0</v>
      </c>
      <c r="U728">
        <v>95.378995860000003</v>
      </c>
      <c r="V728">
        <v>1498.18</v>
      </c>
      <c r="W728">
        <v>8.9499999999999993</v>
      </c>
      <c r="X728">
        <v>24.05</v>
      </c>
      <c r="Y728">
        <v>0.16</v>
      </c>
      <c r="Z728">
        <v>1</v>
      </c>
      <c r="AA728">
        <v>0</v>
      </c>
      <c r="AB728">
        <v>42.260076697495698</v>
      </c>
      <c r="AC728">
        <v>7633</v>
      </c>
      <c r="AD728">
        <v>3228</v>
      </c>
      <c r="AE728">
        <v>2984</v>
      </c>
      <c r="AF728">
        <v>458</v>
      </c>
      <c r="AG728">
        <v>304</v>
      </c>
      <c r="AH728">
        <v>52811</v>
      </c>
      <c r="AI728">
        <v>312</v>
      </c>
      <c r="AJ728">
        <v>1086</v>
      </c>
      <c r="AK728">
        <v>1682</v>
      </c>
      <c r="AL728">
        <v>638</v>
      </c>
      <c r="AM728">
        <v>119</v>
      </c>
      <c r="AN728">
        <v>3030</v>
      </c>
      <c r="AO728">
        <v>253</v>
      </c>
      <c r="AP728">
        <v>306</v>
      </c>
      <c r="AQ728">
        <v>0</v>
      </c>
      <c r="AR728">
        <v>125</v>
      </c>
      <c r="AS728">
        <v>195</v>
      </c>
      <c r="AT728">
        <v>225</v>
      </c>
      <c r="AU728">
        <v>6.1</v>
      </c>
      <c r="AV728">
        <v>7.4</v>
      </c>
      <c r="AW728">
        <v>52811</v>
      </c>
      <c r="AX728">
        <v>5.6</v>
      </c>
      <c r="AY728">
        <v>14.2</v>
      </c>
      <c r="AZ728">
        <v>22</v>
      </c>
      <c r="BA728">
        <v>8.6</v>
      </c>
      <c r="BB728">
        <v>4</v>
      </c>
      <c r="BC728">
        <v>39.700000000000003</v>
      </c>
      <c r="BD728">
        <v>3.5</v>
      </c>
      <c r="BE728">
        <v>9.5</v>
      </c>
      <c r="BF728">
        <v>0</v>
      </c>
      <c r="BG728">
        <v>4.2</v>
      </c>
      <c r="BH728">
        <v>6.5</v>
      </c>
      <c r="BI728">
        <v>2.9</v>
      </c>
    </row>
    <row r="729" spans="1:61" x14ac:dyDescent="0.2">
      <c r="A729">
        <v>6262</v>
      </c>
      <c r="B729">
        <v>6085502800</v>
      </c>
      <c r="C729">
        <v>0.67794449999999995</v>
      </c>
      <c r="D729">
        <v>1.1277999999999999</v>
      </c>
      <c r="E729">
        <v>1.9346000000000001</v>
      </c>
      <c r="F729">
        <v>0.75470000000000004</v>
      </c>
      <c r="G729">
        <v>1.6245000000000001</v>
      </c>
      <c r="H729">
        <v>5.4416000000000002</v>
      </c>
      <c r="I729">
        <v>9.3000000000000007</v>
      </c>
      <c r="J729">
        <v>8.4</v>
      </c>
      <c r="K729">
        <v>10.4</v>
      </c>
      <c r="L729">
        <v>1897</v>
      </c>
      <c r="M729">
        <v>37.255831780000001</v>
      </c>
      <c r="N729">
        <v>-121.9189635</v>
      </c>
      <c r="O729">
        <v>14.2651048619076</v>
      </c>
      <c r="P729">
        <v>3.7784753999999997E-2</v>
      </c>
      <c r="Q729">
        <v>10.37</v>
      </c>
      <c r="R729">
        <v>14.42</v>
      </c>
      <c r="S729" s="1">
        <v>479.22788578364498</v>
      </c>
      <c r="T729">
        <v>0</v>
      </c>
      <c r="U729">
        <v>86.698736049999994</v>
      </c>
      <c r="V729">
        <v>1172.79</v>
      </c>
      <c r="W729">
        <v>12</v>
      </c>
      <c r="X729">
        <v>10</v>
      </c>
      <c r="Y729">
        <v>7.4999999999999997E-2</v>
      </c>
      <c r="Z729">
        <v>0</v>
      </c>
      <c r="AA729">
        <v>0</v>
      </c>
      <c r="AB729">
        <v>35.5439880632943</v>
      </c>
      <c r="AC729">
        <v>4371</v>
      </c>
      <c r="AD729">
        <v>1456</v>
      </c>
      <c r="AE729">
        <v>1444</v>
      </c>
      <c r="AF729">
        <v>282</v>
      </c>
      <c r="AG729">
        <v>164</v>
      </c>
      <c r="AH729">
        <v>45991</v>
      </c>
      <c r="AI729">
        <v>254</v>
      </c>
      <c r="AJ729">
        <v>591</v>
      </c>
      <c r="AK729">
        <v>1128</v>
      </c>
      <c r="AL729">
        <v>405</v>
      </c>
      <c r="AM729">
        <v>78</v>
      </c>
      <c r="AN729">
        <v>1751</v>
      </c>
      <c r="AO729">
        <v>267</v>
      </c>
      <c r="AP729">
        <v>20</v>
      </c>
      <c r="AQ729">
        <v>0</v>
      </c>
      <c r="AR729">
        <v>59</v>
      </c>
      <c r="AS729">
        <v>53</v>
      </c>
      <c r="AT729">
        <v>23</v>
      </c>
      <c r="AU729">
        <v>6.5</v>
      </c>
      <c r="AV729">
        <v>7.1</v>
      </c>
      <c r="AW729">
        <v>45991</v>
      </c>
      <c r="AX729">
        <v>8.3000000000000007</v>
      </c>
      <c r="AY729">
        <v>13.5</v>
      </c>
      <c r="AZ729">
        <v>25.8</v>
      </c>
      <c r="BA729">
        <v>9.3000000000000007</v>
      </c>
      <c r="BB729">
        <v>5.4</v>
      </c>
      <c r="BC729">
        <v>40.1</v>
      </c>
      <c r="BD729">
        <v>6.4</v>
      </c>
      <c r="BE729">
        <v>1.4</v>
      </c>
      <c r="BF729">
        <v>0</v>
      </c>
      <c r="BG729">
        <v>4.0999999999999996</v>
      </c>
      <c r="BH729">
        <v>3.7</v>
      </c>
      <c r="BI729">
        <v>0.5</v>
      </c>
    </row>
    <row r="730" spans="1:61" x14ac:dyDescent="0.2">
      <c r="A730">
        <v>6263</v>
      </c>
      <c r="B730">
        <v>6085502901</v>
      </c>
      <c r="C730">
        <v>0.72683509999999996</v>
      </c>
      <c r="D730">
        <v>1.0145</v>
      </c>
      <c r="E730">
        <v>2.0760999999999998</v>
      </c>
      <c r="F730">
        <v>0.95020000000000004</v>
      </c>
      <c r="G730">
        <v>2.1116000000000001</v>
      </c>
      <c r="H730">
        <v>6.1524999999999999</v>
      </c>
      <c r="I730">
        <v>9.8000000000000007</v>
      </c>
      <c r="J730">
        <v>8.6999999999999993</v>
      </c>
      <c r="K730">
        <v>11</v>
      </c>
      <c r="L730">
        <v>5919</v>
      </c>
      <c r="M730">
        <v>37.271389429999999</v>
      </c>
      <c r="N730">
        <v>-121.9270197</v>
      </c>
      <c r="O730">
        <v>13.028196873199899</v>
      </c>
      <c r="P730">
        <v>3.7784753999999997E-2</v>
      </c>
      <c r="Q730">
        <v>10.37</v>
      </c>
      <c r="R730">
        <v>14.42</v>
      </c>
      <c r="S730" s="1">
        <v>479.22788578364498</v>
      </c>
      <c r="T730">
        <v>0</v>
      </c>
      <c r="U730">
        <v>95.564191370000003</v>
      </c>
      <c r="V730">
        <v>530</v>
      </c>
      <c r="W730">
        <v>12.7</v>
      </c>
      <c r="X730">
        <v>10</v>
      </c>
      <c r="Y730">
        <v>0.15</v>
      </c>
      <c r="Z730">
        <v>1</v>
      </c>
      <c r="AA730">
        <v>0</v>
      </c>
      <c r="AB730">
        <v>34.456680901130902</v>
      </c>
      <c r="AC730">
        <v>6347</v>
      </c>
      <c r="AD730">
        <v>2292</v>
      </c>
      <c r="AE730">
        <v>2231</v>
      </c>
      <c r="AF730">
        <v>265</v>
      </c>
      <c r="AG730">
        <v>164</v>
      </c>
      <c r="AH730">
        <v>43307</v>
      </c>
      <c r="AI730">
        <v>607</v>
      </c>
      <c r="AJ730">
        <v>786</v>
      </c>
      <c r="AK730">
        <v>1702</v>
      </c>
      <c r="AL730">
        <v>544</v>
      </c>
      <c r="AM730">
        <v>196</v>
      </c>
      <c r="AN730">
        <v>3115</v>
      </c>
      <c r="AO730">
        <v>510</v>
      </c>
      <c r="AP730">
        <v>347</v>
      </c>
      <c r="AQ730">
        <v>0</v>
      </c>
      <c r="AR730">
        <v>94</v>
      </c>
      <c r="AS730">
        <v>83</v>
      </c>
      <c r="AT730">
        <v>48</v>
      </c>
      <c r="AU730">
        <v>4.2</v>
      </c>
      <c r="AV730">
        <v>5.2</v>
      </c>
      <c r="AW730">
        <v>43307</v>
      </c>
      <c r="AX730">
        <v>13.6</v>
      </c>
      <c r="AY730">
        <v>12.4</v>
      </c>
      <c r="AZ730">
        <v>26.8</v>
      </c>
      <c r="BA730">
        <v>8.6</v>
      </c>
      <c r="BB730">
        <v>8.8000000000000007</v>
      </c>
      <c r="BC730">
        <v>49.1</v>
      </c>
      <c r="BD730">
        <v>8.6999999999999993</v>
      </c>
      <c r="BE730">
        <v>15.1</v>
      </c>
      <c r="BF730">
        <v>0</v>
      </c>
      <c r="BG730">
        <v>4.2</v>
      </c>
      <c r="BH730">
        <v>3.7</v>
      </c>
      <c r="BI730">
        <v>0.8</v>
      </c>
    </row>
    <row r="731" spans="1:61" x14ac:dyDescent="0.2">
      <c r="A731">
        <v>6264</v>
      </c>
      <c r="B731">
        <v>6085502902</v>
      </c>
      <c r="C731">
        <v>1.0148219999999999</v>
      </c>
      <c r="D731">
        <v>0.51929999999999998</v>
      </c>
      <c r="E731">
        <v>2.1455000000000002</v>
      </c>
      <c r="F731">
        <v>0.61070000000000002</v>
      </c>
      <c r="G731">
        <v>1.5045999999999999</v>
      </c>
      <c r="H731">
        <v>4.7801</v>
      </c>
      <c r="I731">
        <v>9.1</v>
      </c>
      <c r="J731">
        <v>8.4</v>
      </c>
      <c r="K731">
        <v>10</v>
      </c>
      <c r="L731">
        <v>7200</v>
      </c>
      <c r="M731">
        <v>37.273586379999998</v>
      </c>
      <c r="N731">
        <v>-121.91565799999999</v>
      </c>
      <c r="O731">
        <v>11.9812027168222</v>
      </c>
      <c r="P731">
        <v>3.7784753999999997E-2</v>
      </c>
      <c r="Q731">
        <v>10.37</v>
      </c>
      <c r="R731">
        <v>14.60987546</v>
      </c>
      <c r="S731" s="1">
        <v>479.22788578364498</v>
      </c>
      <c r="T731">
        <v>0</v>
      </c>
      <c r="U731">
        <v>93.329699640000001</v>
      </c>
      <c r="V731">
        <v>633.75</v>
      </c>
      <c r="W731">
        <v>12</v>
      </c>
      <c r="X731">
        <v>3</v>
      </c>
      <c r="Y731">
        <v>0.2</v>
      </c>
      <c r="Z731">
        <v>0</v>
      </c>
      <c r="AA731">
        <v>0</v>
      </c>
      <c r="AB731">
        <v>32.9603567642203</v>
      </c>
      <c r="AC731">
        <v>7444</v>
      </c>
      <c r="AD731">
        <v>2756</v>
      </c>
      <c r="AE731">
        <v>2707</v>
      </c>
      <c r="AF731">
        <v>403</v>
      </c>
      <c r="AG731">
        <v>165</v>
      </c>
      <c r="AH731">
        <v>57305</v>
      </c>
      <c r="AI731">
        <v>208</v>
      </c>
      <c r="AJ731">
        <v>1057</v>
      </c>
      <c r="AK731">
        <v>1908</v>
      </c>
      <c r="AL731">
        <v>683</v>
      </c>
      <c r="AM731">
        <v>220</v>
      </c>
      <c r="AN731">
        <v>3119</v>
      </c>
      <c r="AO731">
        <v>243</v>
      </c>
      <c r="AP731">
        <v>175</v>
      </c>
      <c r="AQ731">
        <v>0</v>
      </c>
      <c r="AR731">
        <v>31</v>
      </c>
      <c r="AS731">
        <v>62</v>
      </c>
      <c r="AT731">
        <v>59</v>
      </c>
      <c r="AU731">
        <v>5.4</v>
      </c>
      <c r="AV731">
        <v>4.2</v>
      </c>
      <c r="AW731">
        <v>57305</v>
      </c>
      <c r="AX731">
        <v>4</v>
      </c>
      <c r="AY731">
        <v>14.2</v>
      </c>
      <c r="AZ731">
        <v>25.6</v>
      </c>
      <c r="BA731">
        <v>9.1999999999999993</v>
      </c>
      <c r="BB731">
        <v>8.1</v>
      </c>
      <c r="BC731">
        <v>41.9</v>
      </c>
      <c r="BD731">
        <v>3.5</v>
      </c>
      <c r="BE731">
        <v>6.3</v>
      </c>
      <c r="BF731">
        <v>0</v>
      </c>
      <c r="BG731">
        <v>1.1000000000000001</v>
      </c>
      <c r="BH731">
        <v>2.2999999999999998</v>
      </c>
      <c r="BI731">
        <v>0.8</v>
      </c>
    </row>
    <row r="732" spans="1:61" x14ac:dyDescent="0.2">
      <c r="A732">
        <v>6265</v>
      </c>
      <c r="B732">
        <v>6085502903</v>
      </c>
      <c r="C732">
        <v>0.72696559999999999</v>
      </c>
      <c r="D732">
        <v>0.82520000000000004</v>
      </c>
      <c r="E732">
        <v>1.9867999999999999</v>
      </c>
      <c r="F732">
        <v>0.49359999999999998</v>
      </c>
      <c r="G732">
        <v>0.90469999999999995</v>
      </c>
      <c r="H732">
        <v>4.2103000000000002</v>
      </c>
      <c r="I732">
        <v>9.1999999999999993</v>
      </c>
      <c r="J732">
        <v>8.1999999999999993</v>
      </c>
      <c r="K732">
        <v>10.3</v>
      </c>
      <c r="L732">
        <v>5075</v>
      </c>
      <c r="M732">
        <v>37.277934119999998</v>
      </c>
      <c r="N732">
        <v>-121.9050526</v>
      </c>
      <c r="O732">
        <v>8.1387827129888493</v>
      </c>
      <c r="P732">
        <v>3.7784753999999997E-2</v>
      </c>
      <c r="Q732">
        <v>10.37</v>
      </c>
      <c r="R732">
        <v>15.76631856</v>
      </c>
      <c r="S732" s="1">
        <v>479.22788578364498</v>
      </c>
      <c r="T732">
        <v>0</v>
      </c>
      <c r="U732">
        <v>94.509113229999997</v>
      </c>
      <c r="V732">
        <v>723.44</v>
      </c>
      <c r="W732">
        <v>0</v>
      </c>
      <c r="X732">
        <v>2</v>
      </c>
      <c r="Y732">
        <v>0</v>
      </c>
      <c r="Z732">
        <v>0</v>
      </c>
      <c r="AA732">
        <v>0</v>
      </c>
      <c r="AB732">
        <v>24.7737762222832</v>
      </c>
      <c r="AC732">
        <v>5318</v>
      </c>
      <c r="AD732">
        <v>1981</v>
      </c>
      <c r="AE732">
        <v>1924</v>
      </c>
      <c r="AF732">
        <v>356</v>
      </c>
      <c r="AG732">
        <v>142</v>
      </c>
      <c r="AH732">
        <v>63091</v>
      </c>
      <c r="AI732">
        <v>281</v>
      </c>
      <c r="AJ732">
        <v>917</v>
      </c>
      <c r="AK732">
        <v>1256</v>
      </c>
      <c r="AL732">
        <v>558</v>
      </c>
      <c r="AM732">
        <v>66</v>
      </c>
      <c r="AN732">
        <v>2131</v>
      </c>
      <c r="AO732">
        <v>111</v>
      </c>
      <c r="AP732">
        <v>8</v>
      </c>
      <c r="AQ732">
        <v>0</v>
      </c>
      <c r="AR732">
        <v>20</v>
      </c>
      <c r="AS732">
        <v>33</v>
      </c>
      <c r="AT732">
        <v>12</v>
      </c>
      <c r="AU732">
        <v>6.7</v>
      </c>
      <c r="AV732">
        <v>5.5</v>
      </c>
      <c r="AW732">
        <v>63091</v>
      </c>
      <c r="AX732">
        <v>7.4</v>
      </c>
      <c r="AY732">
        <v>17.2</v>
      </c>
      <c r="AZ732">
        <v>23.6</v>
      </c>
      <c r="BA732">
        <v>10.5</v>
      </c>
      <c r="BB732">
        <v>3.4</v>
      </c>
      <c r="BC732">
        <v>40.1</v>
      </c>
      <c r="BD732">
        <v>2.2000000000000002</v>
      </c>
      <c r="BE732">
        <v>0.4</v>
      </c>
      <c r="BF732">
        <v>0</v>
      </c>
      <c r="BG732">
        <v>1</v>
      </c>
      <c r="BH732">
        <v>1.7</v>
      </c>
      <c r="BI732">
        <v>0.2</v>
      </c>
    </row>
    <row r="733" spans="1:61" x14ac:dyDescent="0.2">
      <c r="A733">
        <v>6266</v>
      </c>
      <c r="B733">
        <v>6085502906</v>
      </c>
      <c r="C733">
        <v>0.59625620000000001</v>
      </c>
      <c r="D733">
        <v>1.1624000000000001</v>
      </c>
      <c r="E733">
        <v>2.2429999999999999</v>
      </c>
      <c r="F733">
        <v>0.53920000000000001</v>
      </c>
      <c r="G733">
        <v>2.7301000000000002</v>
      </c>
      <c r="H733">
        <v>6.6745999999999999</v>
      </c>
      <c r="I733">
        <v>10</v>
      </c>
      <c r="J733">
        <v>8.9</v>
      </c>
      <c r="K733">
        <v>11.1</v>
      </c>
      <c r="L733">
        <v>4521</v>
      </c>
      <c r="M733">
        <v>37.247814990000002</v>
      </c>
      <c r="N733">
        <v>-121.9014215</v>
      </c>
      <c r="O733">
        <v>9.62260704236345</v>
      </c>
      <c r="P733">
        <v>3.7784753999999997E-2</v>
      </c>
      <c r="Q733">
        <v>10.37</v>
      </c>
      <c r="R733">
        <v>10.80832023</v>
      </c>
      <c r="S733" s="1">
        <v>479.22788578364498</v>
      </c>
      <c r="T733">
        <v>0</v>
      </c>
      <c r="U733">
        <v>76.853944740000003</v>
      </c>
      <c r="V733">
        <v>1026.3</v>
      </c>
      <c r="W733">
        <v>0</v>
      </c>
      <c r="X733">
        <v>15</v>
      </c>
      <c r="Y733">
        <v>0</v>
      </c>
      <c r="Z733">
        <v>1</v>
      </c>
      <c r="AA733">
        <v>0</v>
      </c>
      <c r="AB733">
        <v>28.821744035049299</v>
      </c>
      <c r="AC733">
        <v>4338</v>
      </c>
      <c r="AD733">
        <v>1656</v>
      </c>
      <c r="AE733">
        <v>1539</v>
      </c>
      <c r="AF733">
        <v>448</v>
      </c>
      <c r="AG733">
        <v>130</v>
      </c>
      <c r="AH733">
        <v>37952</v>
      </c>
      <c r="AI733">
        <v>178</v>
      </c>
      <c r="AJ733">
        <v>517</v>
      </c>
      <c r="AK733">
        <v>1081</v>
      </c>
      <c r="AL733">
        <v>474</v>
      </c>
      <c r="AM733">
        <v>149</v>
      </c>
      <c r="AN733">
        <v>1917</v>
      </c>
      <c r="AO733">
        <v>89</v>
      </c>
      <c r="AP733">
        <v>291</v>
      </c>
      <c r="AQ733">
        <v>8</v>
      </c>
      <c r="AR733">
        <v>43</v>
      </c>
      <c r="AS733">
        <v>86</v>
      </c>
      <c r="AT733">
        <v>27</v>
      </c>
      <c r="AU733">
        <v>10.3</v>
      </c>
      <c r="AV733">
        <v>5.5</v>
      </c>
      <c r="AW733">
        <v>37952</v>
      </c>
      <c r="AX733">
        <v>6.1</v>
      </c>
      <c r="AY733">
        <v>11.9</v>
      </c>
      <c r="AZ733">
        <v>24.9</v>
      </c>
      <c r="BA733">
        <v>10.9</v>
      </c>
      <c r="BB733">
        <v>9.6999999999999993</v>
      </c>
      <c r="BC733">
        <v>44.2</v>
      </c>
      <c r="BD733">
        <v>2.2000000000000002</v>
      </c>
      <c r="BE733">
        <v>17.600000000000001</v>
      </c>
      <c r="BF733">
        <v>0.5</v>
      </c>
      <c r="BG733">
        <v>2.8</v>
      </c>
      <c r="BH733">
        <v>5.6</v>
      </c>
      <c r="BI733">
        <v>0.6</v>
      </c>
    </row>
    <row r="734" spans="1:61" x14ac:dyDescent="0.2">
      <c r="A734">
        <v>7927</v>
      </c>
      <c r="B734">
        <v>6085502907</v>
      </c>
      <c r="C734">
        <v>0.4832263</v>
      </c>
      <c r="D734">
        <v>0.71240000000000003</v>
      </c>
      <c r="E734">
        <v>1.8613</v>
      </c>
      <c r="F734">
        <v>0.58499999999999996</v>
      </c>
      <c r="G734">
        <v>1.2624</v>
      </c>
      <c r="H734">
        <v>4.4211999999999998</v>
      </c>
      <c r="I734">
        <v>9.4</v>
      </c>
      <c r="J734">
        <v>8.4</v>
      </c>
      <c r="K734">
        <v>10.5</v>
      </c>
      <c r="L734">
        <v>3912</v>
      </c>
      <c r="M734">
        <v>37.263324709999999</v>
      </c>
      <c r="N734">
        <v>-121.8972821</v>
      </c>
      <c r="O734">
        <v>5.3672120210047796</v>
      </c>
      <c r="P734">
        <v>3.7784753999999997E-2</v>
      </c>
      <c r="Q734">
        <v>10.37</v>
      </c>
      <c r="R734">
        <v>14.42</v>
      </c>
      <c r="S734" s="1">
        <v>479.22788578364498</v>
      </c>
      <c r="T734">
        <v>0</v>
      </c>
      <c r="U734">
        <v>83.228201600000006</v>
      </c>
      <c r="V734">
        <v>706.93</v>
      </c>
      <c r="W734">
        <v>0</v>
      </c>
      <c r="X734">
        <v>15</v>
      </c>
      <c r="Y734">
        <v>0</v>
      </c>
      <c r="Z734">
        <v>0</v>
      </c>
      <c r="AA734">
        <v>0</v>
      </c>
      <c r="AB734">
        <v>27.381434377130098</v>
      </c>
      <c r="AC734">
        <v>3797</v>
      </c>
      <c r="AD734">
        <v>1356</v>
      </c>
      <c r="AE734">
        <v>1314</v>
      </c>
      <c r="AF734">
        <v>229</v>
      </c>
      <c r="AG734">
        <v>94</v>
      </c>
      <c r="AH734">
        <v>51184</v>
      </c>
      <c r="AI734">
        <v>164</v>
      </c>
      <c r="AJ734">
        <v>533</v>
      </c>
      <c r="AK734">
        <v>795</v>
      </c>
      <c r="AL734">
        <v>363</v>
      </c>
      <c r="AM734">
        <v>98</v>
      </c>
      <c r="AN734">
        <v>1416</v>
      </c>
      <c r="AO734">
        <v>139</v>
      </c>
      <c r="AP734">
        <v>7</v>
      </c>
      <c r="AQ734">
        <v>0</v>
      </c>
      <c r="AR734">
        <v>0</v>
      </c>
      <c r="AS734">
        <v>24</v>
      </c>
      <c r="AT734">
        <v>139</v>
      </c>
      <c r="AU734">
        <v>6.1</v>
      </c>
      <c r="AV734">
        <v>4.5</v>
      </c>
      <c r="AW734">
        <v>51184</v>
      </c>
      <c r="AX734">
        <v>6</v>
      </c>
      <c r="AY734">
        <v>14</v>
      </c>
      <c r="AZ734">
        <v>20.9</v>
      </c>
      <c r="BA734">
        <v>9.6</v>
      </c>
      <c r="BB734">
        <v>7.5</v>
      </c>
      <c r="BC734">
        <v>37.299999999999997</v>
      </c>
      <c r="BD734">
        <v>3.9</v>
      </c>
      <c r="BE734">
        <v>0.5</v>
      </c>
      <c r="BF734">
        <v>0</v>
      </c>
      <c r="BG734">
        <v>0</v>
      </c>
      <c r="BH734">
        <v>1.8</v>
      </c>
      <c r="BI734">
        <v>3.7</v>
      </c>
    </row>
    <row r="735" spans="1:61" x14ac:dyDescent="0.2">
      <c r="A735">
        <v>6267</v>
      </c>
      <c r="B735">
        <v>6085502908</v>
      </c>
      <c r="C735">
        <v>0.80300099999999996</v>
      </c>
      <c r="D735">
        <v>0.42730000000000001</v>
      </c>
      <c r="E735">
        <v>1.6447000000000001</v>
      </c>
      <c r="F735">
        <v>0.66149999999999998</v>
      </c>
      <c r="G735">
        <v>1.4134</v>
      </c>
      <c r="H735">
        <v>4.1468999999999996</v>
      </c>
      <c r="I735">
        <v>9</v>
      </c>
      <c r="J735">
        <v>8.1</v>
      </c>
      <c r="K735">
        <v>10</v>
      </c>
      <c r="L735">
        <v>6683</v>
      </c>
      <c r="M735">
        <v>37.259317539999998</v>
      </c>
      <c r="N735">
        <v>-121.9087057</v>
      </c>
      <c r="O735">
        <v>8.5634509441744395</v>
      </c>
      <c r="P735">
        <v>3.7784753999999997E-2</v>
      </c>
      <c r="Q735">
        <v>10.37</v>
      </c>
      <c r="R735">
        <v>14.42</v>
      </c>
      <c r="S735" s="1">
        <v>479.22788578364498</v>
      </c>
      <c r="T735">
        <v>0</v>
      </c>
      <c r="U735">
        <v>83.838688379999994</v>
      </c>
      <c r="V735">
        <v>784.72</v>
      </c>
      <c r="W735">
        <v>6</v>
      </c>
      <c r="X735">
        <v>15</v>
      </c>
      <c r="Y735">
        <v>0.125</v>
      </c>
      <c r="Z735">
        <v>0</v>
      </c>
      <c r="AA735">
        <v>0</v>
      </c>
      <c r="AB735">
        <v>34.3889486936502</v>
      </c>
      <c r="AC735">
        <v>6878</v>
      </c>
      <c r="AD735">
        <v>2422</v>
      </c>
      <c r="AE735">
        <v>2422</v>
      </c>
      <c r="AF735">
        <v>364</v>
      </c>
      <c r="AG735">
        <v>75</v>
      </c>
      <c r="AH735">
        <v>56172</v>
      </c>
      <c r="AI735">
        <v>185</v>
      </c>
      <c r="AJ735">
        <v>754</v>
      </c>
      <c r="AK735">
        <v>1815</v>
      </c>
      <c r="AL735">
        <v>529</v>
      </c>
      <c r="AM735">
        <v>137</v>
      </c>
      <c r="AN735">
        <v>2797</v>
      </c>
      <c r="AO735">
        <v>276</v>
      </c>
      <c r="AP735">
        <v>60</v>
      </c>
      <c r="AQ735">
        <v>0</v>
      </c>
      <c r="AR735">
        <v>40</v>
      </c>
      <c r="AS735">
        <v>65</v>
      </c>
      <c r="AT735">
        <v>43</v>
      </c>
      <c r="AU735">
        <v>5.3</v>
      </c>
      <c r="AV735">
        <v>2.1</v>
      </c>
      <c r="AW735">
        <v>56172</v>
      </c>
      <c r="AX735">
        <v>4</v>
      </c>
      <c r="AY735">
        <v>11</v>
      </c>
      <c r="AZ735">
        <v>26.4</v>
      </c>
      <c r="BA735">
        <v>7.7</v>
      </c>
      <c r="BB735">
        <v>5.7</v>
      </c>
      <c r="BC735">
        <v>40.700000000000003</v>
      </c>
      <c r="BD735">
        <v>4.4000000000000004</v>
      </c>
      <c r="BE735">
        <v>2.5</v>
      </c>
      <c r="BF735">
        <v>0</v>
      </c>
      <c r="BG735">
        <v>1.7</v>
      </c>
      <c r="BH735">
        <v>2.7</v>
      </c>
      <c r="BI735">
        <v>0.6</v>
      </c>
    </row>
    <row r="736" spans="1:61" x14ac:dyDescent="0.2">
      <c r="A736">
        <v>6268</v>
      </c>
      <c r="B736">
        <v>6085502909</v>
      </c>
      <c r="C736">
        <v>0.49803839999999999</v>
      </c>
      <c r="D736">
        <v>1.4155</v>
      </c>
      <c r="E736">
        <v>1.6892</v>
      </c>
      <c r="F736">
        <v>0.75780000000000003</v>
      </c>
      <c r="G736">
        <v>1.9423999999999999</v>
      </c>
      <c r="H736">
        <v>5.8048999999999999</v>
      </c>
      <c r="I736">
        <v>9.6999999999999993</v>
      </c>
      <c r="J736">
        <v>8.8000000000000007</v>
      </c>
      <c r="K736">
        <v>10.6</v>
      </c>
      <c r="L736">
        <v>5073</v>
      </c>
      <c r="M736">
        <v>37.256470180000001</v>
      </c>
      <c r="N736">
        <v>-121.8874678</v>
      </c>
      <c r="O736">
        <v>15.260986628920501</v>
      </c>
      <c r="P736">
        <v>3.7784753999999997E-2</v>
      </c>
      <c r="Q736">
        <v>10.37</v>
      </c>
      <c r="R736">
        <v>18.773331240000001</v>
      </c>
      <c r="S736" s="1">
        <v>479.22788578364498</v>
      </c>
      <c r="T736">
        <v>0</v>
      </c>
      <c r="U736">
        <v>77.24359158</v>
      </c>
      <c r="V736">
        <v>1177.19</v>
      </c>
      <c r="W736">
        <v>0</v>
      </c>
      <c r="X736">
        <v>15</v>
      </c>
      <c r="Y736">
        <v>0.1</v>
      </c>
      <c r="Z736">
        <v>3</v>
      </c>
      <c r="AA736">
        <v>0</v>
      </c>
      <c r="AB736">
        <v>36.543054441564401</v>
      </c>
      <c r="AC736">
        <v>5406</v>
      </c>
      <c r="AD736">
        <v>2109</v>
      </c>
      <c r="AE736">
        <v>2077</v>
      </c>
      <c r="AF736">
        <v>643</v>
      </c>
      <c r="AG736">
        <v>194</v>
      </c>
      <c r="AH736">
        <v>39232</v>
      </c>
      <c r="AI736">
        <v>334</v>
      </c>
      <c r="AJ736">
        <v>641</v>
      </c>
      <c r="AK736">
        <v>1274</v>
      </c>
      <c r="AL736">
        <v>313</v>
      </c>
      <c r="AM736">
        <v>207</v>
      </c>
      <c r="AN736">
        <v>2874</v>
      </c>
      <c r="AO736">
        <v>197</v>
      </c>
      <c r="AP736">
        <v>431</v>
      </c>
      <c r="AQ736">
        <v>0</v>
      </c>
      <c r="AR736">
        <v>53</v>
      </c>
      <c r="AS736">
        <v>121</v>
      </c>
      <c r="AT736">
        <v>9</v>
      </c>
      <c r="AU736">
        <v>11.9</v>
      </c>
      <c r="AV736">
        <v>6.4</v>
      </c>
      <c r="AW736">
        <v>39232</v>
      </c>
      <c r="AX736">
        <v>9</v>
      </c>
      <c r="AY736">
        <v>11.9</v>
      </c>
      <c r="AZ736">
        <v>23.6</v>
      </c>
      <c r="BA736">
        <v>5.8</v>
      </c>
      <c r="BB736">
        <v>10</v>
      </c>
      <c r="BC736">
        <v>53.2</v>
      </c>
      <c r="BD736">
        <v>3.9</v>
      </c>
      <c r="BE736">
        <v>20.399999999999999</v>
      </c>
      <c r="BF736">
        <v>0</v>
      </c>
      <c r="BG736">
        <v>2.6</v>
      </c>
      <c r="BH736">
        <v>5.8</v>
      </c>
      <c r="BI736">
        <v>0.2</v>
      </c>
    </row>
    <row r="737" spans="1:61" x14ac:dyDescent="0.2">
      <c r="A737">
        <v>6269</v>
      </c>
      <c r="B737">
        <v>6085502910</v>
      </c>
      <c r="C737">
        <v>0.45856330000000001</v>
      </c>
      <c r="D737">
        <v>1.4171</v>
      </c>
      <c r="E737">
        <v>1.6674</v>
      </c>
      <c r="F737">
        <v>0.70420000000000005</v>
      </c>
      <c r="G737">
        <v>2.5928</v>
      </c>
      <c r="H737">
        <v>6.3815999999999997</v>
      </c>
      <c r="I737">
        <v>9.4</v>
      </c>
      <c r="J737">
        <v>8.5</v>
      </c>
      <c r="K737">
        <v>10.5</v>
      </c>
      <c r="L737">
        <v>3656</v>
      </c>
      <c r="M737">
        <v>37.251507490000002</v>
      </c>
      <c r="N737">
        <v>-121.8839522</v>
      </c>
      <c r="O737">
        <v>21.123970078647499</v>
      </c>
      <c r="P737">
        <v>3.7784753999999997E-2</v>
      </c>
      <c r="Q737">
        <v>10.37</v>
      </c>
      <c r="R737">
        <v>18.78359232</v>
      </c>
      <c r="S737" s="1">
        <v>479.22788578364498</v>
      </c>
      <c r="T737">
        <v>0</v>
      </c>
      <c r="U737">
        <v>74.465236689999998</v>
      </c>
      <c r="V737">
        <v>1330.91</v>
      </c>
      <c r="W737">
        <v>0</v>
      </c>
      <c r="X737">
        <v>4.5</v>
      </c>
      <c r="Y737">
        <v>0.1</v>
      </c>
      <c r="Z737">
        <v>4</v>
      </c>
      <c r="AA737">
        <v>0</v>
      </c>
      <c r="AB737">
        <v>35.274065498808802</v>
      </c>
      <c r="AC737">
        <v>3390</v>
      </c>
      <c r="AD737">
        <v>1494</v>
      </c>
      <c r="AE737">
        <v>1373</v>
      </c>
      <c r="AF737">
        <v>315</v>
      </c>
      <c r="AG737">
        <v>150</v>
      </c>
      <c r="AH737">
        <v>42079</v>
      </c>
      <c r="AI737">
        <v>207</v>
      </c>
      <c r="AJ737">
        <v>457</v>
      </c>
      <c r="AK737">
        <v>827</v>
      </c>
      <c r="AL737">
        <v>294</v>
      </c>
      <c r="AM737">
        <v>49</v>
      </c>
      <c r="AN737">
        <v>1688</v>
      </c>
      <c r="AO737">
        <v>115</v>
      </c>
      <c r="AP737">
        <v>534</v>
      </c>
      <c r="AQ737">
        <v>0</v>
      </c>
      <c r="AR737">
        <v>120</v>
      </c>
      <c r="AS737">
        <v>91</v>
      </c>
      <c r="AT737">
        <v>12</v>
      </c>
      <c r="AU737">
        <v>9.3000000000000007</v>
      </c>
      <c r="AV737">
        <v>8</v>
      </c>
      <c r="AW737">
        <v>42079</v>
      </c>
      <c r="AX737">
        <v>8.8000000000000007</v>
      </c>
      <c r="AY737">
        <v>13.5</v>
      </c>
      <c r="AZ737">
        <v>24.4</v>
      </c>
      <c r="BA737">
        <v>8.6999999999999993</v>
      </c>
      <c r="BB737">
        <v>3.6</v>
      </c>
      <c r="BC737">
        <v>49.8</v>
      </c>
      <c r="BD737">
        <v>3.6</v>
      </c>
      <c r="BE737">
        <v>35.700000000000003</v>
      </c>
      <c r="BF737">
        <v>0</v>
      </c>
      <c r="BG737">
        <v>8.6999999999999993</v>
      </c>
      <c r="BH737">
        <v>6.6</v>
      </c>
      <c r="BI737">
        <v>0.4</v>
      </c>
    </row>
    <row r="738" spans="1:61" x14ac:dyDescent="0.2">
      <c r="A738">
        <v>6270</v>
      </c>
      <c r="B738">
        <v>6085503001</v>
      </c>
      <c r="C738">
        <v>0.66344219999999998</v>
      </c>
      <c r="D738">
        <v>0.42049999999999998</v>
      </c>
      <c r="E738">
        <v>1.9809000000000001</v>
      </c>
      <c r="F738">
        <v>0.1333</v>
      </c>
      <c r="G738">
        <v>1.4599</v>
      </c>
      <c r="H738">
        <v>3.9946999999999999</v>
      </c>
      <c r="I738">
        <v>9.4</v>
      </c>
      <c r="J738">
        <v>8.1999999999999993</v>
      </c>
      <c r="K738">
        <v>10.6</v>
      </c>
      <c r="L738">
        <v>4063</v>
      </c>
      <c r="M738">
        <v>37.284045130000003</v>
      </c>
      <c r="N738">
        <v>-121.8920031</v>
      </c>
      <c r="O738">
        <v>9.1587880426509791</v>
      </c>
      <c r="P738">
        <v>3.7784753999999997E-2</v>
      </c>
      <c r="Q738">
        <v>10.37</v>
      </c>
      <c r="R738">
        <v>22.169448769999999</v>
      </c>
      <c r="S738" s="1">
        <v>479.22788578364498</v>
      </c>
      <c r="T738">
        <v>0</v>
      </c>
      <c r="U738">
        <v>100.2685141</v>
      </c>
      <c r="V738">
        <v>632.46</v>
      </c>
      <c r="W738">
        <v>9</v>
      </c>
      <c r="X738">
        <v>0.6</v>
      </c>
      <c r="Y738">
        <v>0</v>
      </c>
      <c r="Z738">
        <v>3</v>
      </c>
      <c r="AA738">
        <v>0</v>
      </c>
      <c r="AB738">
        <v>31.986531522418801</v>
      </c>
      <c r="AC738">
        <v>4216</v>
      </c>
      <c r="AD738">
        <v>1643</v>
      </c>
      <c r="AE738">
        <v>1634</v>
      </c>
      <c r="AF738">
        <v>232</v>
      </c>
      <c r="AG738">
        <v>87</v>
      </c>
      <c r="AH738">
        <v>72538</v>
      </c>
      <c r="AI738">
        <v>90</v>
      </c>
      <c r="AJ738">
        <v>752</v>
      </c>
      <c r="AK738">
        <v>1073</v>
      </c>
      <c r="AL738">
        <v>296</v>
      </c>
      <c r="AM738">
        <v>107</v>
      </c>
      <c r="AN738">
        <v>870</v>
      </c>
      <c r="AO738">
        <v>22</v>
      </c>
      <c r="AP738">
        <v>0</v>
      </c>
      <c r="AQ738">
        <v>0</v>
      </c>
      <c r="AR738">
        <v>0</v>
      </c>
      <c r="AS738">
        <v>103</v>
      </c>
      <c r="AT738">
        <v>127</v>
      </c>
      <c r="AU738">
        <v>5.6</v>
      </c>
      <c r="AV738">
        <v>4.0999999999999996</v>
      </c>
      <c r="AW738">
        <v>72538</v>
      </c>
      <c r="AX738">
        <v>3</v>
      </c>
      <c r="AY738">
        <v>17.8</v>
      </c>
      <c r="AZ738">
        <v>25.5</v>
      </c>
      <c r="BA738">
        <v>7.2</v>
      </c>
      <c r="BB738">
        <v>6.5</v>
      </c>
      <c r="BC738">
        <v>20.6</v>
      </c>
      <c r="BD738">
        <v>0.6</v>
      </c>
      <c r="BE738">
        <v>0</v>
      </c>
      <c r="BF738">
        <v>0</v>
      </c>
      <c r="BG738">
        <v>0</v>
      </c>
      <c r="BH738">
        <v>6.3</v>
      </c>
      <c r="BI738">
        <v>3</v>
      </c>
    </row>
    <row r="739" spans="1:61" x14ac:dyDescent="0.2">
      <c r="A739">
        <v>7928</v>
      </c>
      <c r="B739">
        <v>6085503002</v>
      </c>
      <c r="C739">
        <v>0.52644199999999997</v>
      </c>
      <c r="D739">
        <v>1.0374000000000001</v>
      </c>
      <c r="E739">
        <v>2.2223999999999999</v>
      </c>
      <c r="F739">
        <v>0.90590000000000004</v>
      </c>
      <c r="G739">
        <v>3.2161</v>
      </c>
      <c r="H739">
        <v>7.3818000000000001</v>
      </c>
      <c r="I739">
        <v>10.1</v>
      </c>
      <c r="J739">
        <v>9.1</v>
      </c>
      <c r="K739">
        <v>11.3</v>
      </c>
      <c r="L739">
        <v>3506</v>
      </c>
      <c r="M739">
        <v>37.276871120000003</v>
      </c>
      <c r="N739">
        <v>-121.88726560000001</v>
      </c>
      <c r="O739">
        <v>6.9442791040416303</v>
      </c>
      <c r="P739">
        <v>3.7784753999999997E-2</v>
      </c>
      <c r="Q739">
        <v>10.37</v>
      </c>
      <c r="R739">
        <v>18.937462579999998</v>
      </c>
      <c r="S739" s="1">
        <v>479.22788578364498</v>
      </c>
      <c r="T739">
        <v>0</v>
      </c>
      <c r="U739">
        <v>92.512410000000003</v>
      </c>
      <c r="V739">
        <v>703.3</v>
      </c>
      <c r="W739">
        <v>2.25</v>
      </c>
      <c r="X739">
        <v>6</v>
      </c>
      <c r="Y739">
        <v>0</v>
      </c>
      <c r="Z739">
        <v>3</v>
      </c>
      <c r="AA739">
        <v>0</v>
      </c>
      <c r="AB739">
        <v>31.803751072047</v>
      </c>
      <c r="AC739">
        <v>3568</v>
      </c>
      <c r="AD739">
        <v>1337</v>
      </c>
      <c r="AE739">
        <v>1200</v>
      </c>
      <c r="AF739">
        <v>194</v>
      </c>
      <c r="AG739">
        <v>107</v>
      </c>
      <c r="AH739">
        <v>48484</v>
      </c>
      <c r="AI739">
        <v>305</v>
      </c>
      <c r="AJ739">
        <v>538</v>
      </c>
      <c r="AK739">
        <v>751</v>
      </c>
      <c r="AL739">
        <v>499</v>
      </c>
      <c r="AM739">
        <v>75</v>
      </c>
      <c r="AN739">
        <v>1602</v>
      </c>
      <c r="AO739">
        <v>296</v>
      </c>
      <c r="AP739">
        <v>175</v>
      </c>
      <c r="AQ739">
        <v>29</v>
      </c>
      <c r="AR739">
        <v>52</v>
      </c>
      <c r="AS739">
        <v>64</v>
      </c>
      <c r="AT739">
        <v>166</v>
      </c>
      <c r="AU739">
        <v>5.6</v>
      </c>
      <c r="AV739">
        <v>5.7</v>
      </c>
      <c r="AW739">
        <v>48484</v>
      </c>
      <c r="AX739">
        <v>12</v>
      </c>
      <c r="AY739">
        <v>15.1</v>
      </c>
      <c r="AZ739">
        <v>21</v>
      </c>
      <c r="BA739">
        <v>14.3</v>
      </c>
      <c r="BB739">
        <v>6.3</v>
      </c>
      <c r="BC739">
        <v>44.9</v>
      </c>
      <c r="BD739">
        <v>8.6999999999999993</v>
      </c>
      <c r="BE739">
        <v>13.1</v>
      </c>
      <c r="BF739">
        <v>2.2000000000000002</v>
      </c>
      <c r="BG739">
        <v>4.3</v>
      </c>
      <c r="BH739">
        <v>5.3</v>
      </c>
      <c r="BI739">
        <v>4.7</v>
      </c>
    </row>
    <row r="740" spans="1:61" x14ac:dyDescent="0.2">
      <c r="A740">
        <v>6271</v>
      </c>
      <c r="B740">
        <v>6085503003</v>
      </c>
      <c r="C740">
        <v>0.7485811</v>
      </c>
      <c r="D740">
        <v>0.84850000000000003</v>
      </c>
      <c r="E740">
        <v>1.4675</v>
      </c>
      <c r="F740">
        <v>0.47970000000000002</v>
      </c>
      <c r="G740">
        <v>0.49370000000000003</v>
      </c>
      <c r="H740">
        <v>3.2892000000000001</v>
      </c>
      <c r="I740">
        <v>9</v>
      </c>
      <c r="J740">
        <v>8</v>
      </c>
      <c r="K740">
        <v>10.1</v>
      </c>
      <c r="L740">
        <v>5099</v>
      </c>
      <c r="M740">
        <v>37.267481029999999</v>
      </c>
      <c r="N740">
        <v>-121.8850394</v>
      </c>
      <c r="O740">
        <v>12.241604268869301</v>
      </c>
      <c r="P740">
        <v>3.7784753999999997E-2</v>
      </c>
      <c r="Q740">
        <v>10.37</v>
      </c>
      <c r="R740">
        <v>20.166723210000001</v>
      </c>
      <c r="S740" s="1">
        <v>479.22788578364498</v>
      </c>
      <c r="T740">
        <v>0</v>
      </c>
      <c r="U740">
        <v>84.888315849999998</v>
      </c>
      <c r="V740">
        <v>744.07</v>
      </c>
      <c r="W740">
        <v>0</v>
      </c>
      <c r="X740">
        <v>9.75</v>
      </c>
      <c r="Y740">
        <v>0.05</v>
      </c>
      <c r="Z740">
        <v>3</v>
      </c>
      <c r="AA740">
        <v>0</v>
      </c>
      <c r="AB740">
        <v>32.921153557337703</v>
      </c>
      <c r="AC740">
        <v>5571</v>
      </c>
      <c r="AD740">
        <v>1836</v>
      </c>
      <c r="AE740">
        <v>1836</v>
      </c>
      <c r="AF740">
        <v>174</v>
      </c>
      <c r="AG740">
        <v>223</v>
      </c>
      <c r="AH740">
        <v>52519</v>
      </c>
      <c r="AI740">
        <v>227</v>
      </c>
      <c r="AJ740">
        <v>697</v>
      </c>
      <c r="AK740">
        <v>1317</v>
      </c>
      <c r="AL740">
        <v>419</v>
      </c>
      <c r="AM740">
        <v>74</v>
      </c>
      <c r="AN740">
        <v>2311</v>
      </c>
      <c r="AO740">
        <v>97</v>
      </c>
      <c r="AP740">
        <v>0</v>
      </c>
      <c r="AQ740">
        <v>0</v>
      </c>
      <c r="AR740">
        <v>78</v>
      </c>
      <c r="AS740">
        <v>16</v>
      </c>
      <c r="AT740">
        <v>0</v>
      </c>
      <c r="AU740">
        <v>3.1</v>
      </c>
      <c r="AV740">
        <v>7.4</v>
      </c>
      <c r="AW740">
        <v>52519</v>
      </c>
      <c r="AX740">
        <v>5.8</v>
      </c>
      <c r="AY740">
        <v>12.5</v>
      </c>
      <c r="AZ740">
        <v>23.6</v>
      </c>
      <c r="BA740">
        <v>7.5</v>
      </c>
      <c r="BB740">
        <v>4</v>
      </c>
      <c r="BC740">
        <v>41.5</v>
      </c>
      <c r="BD740">
        <v>1.9</v>
      </c>
      <c r="BE740">
        <v>0</v>
      </c>
      <c r="BF740">
        <v>0</v>
      </c>
      <c r="BG740">
        <v>4.2</v>
      </c>
      <c r="BH740">
        <v>0.9</v>
      </c>
      <c r="BI740">
        <v>0</v>
      </c>
    </row>
    <row r="741" spans="1:61" x14ac:dyDescent="0.2">
      <c r="A741">
        <v>6272</v>
      </c>
      <c r="B741">
        <v>6085503105</v>
      </c>
      <c r="C741">
        <v>0.67929430000000002</v>
      </c>
      <c r="D741">
        <v>3.2867000000000002</v>
      </c>
      <c r="E741">
        <v>2.3635999999999999</v>
      </c>
      <c r="F741">
        <v>1.8267</v>
      </c>
      <c r="G741">
        <v>3.7713000000000001</v>
      </c>
      <c r="H741">
        <v>11.2483</v>
      </c>
      <c r="I741">
        <v>13.4</v>
      </c>
      <c r="J741">
        <v>12.3</v>
      </c>
      <c r="K741">
        <v>14.4</v>
      </c>
      <c r="L741">
        <v>2484</v>
      </c>
      <c r="M741">
        <v>37.326267510000001</v>
      </c>
      <c r="N741">
        <v>-121.8587881</v>
      </c>
      <c r="O741">
        <v>53.778505488319702</v>
      </c>
      <c r="P741">
        <v>3.7784753999999997E-2</v>
      </c>
      <c r="Q741">
        <v>10.37</v>
      </c>
      <c r="R741">
        <v>34.565128919999999</v>
      </c>
      <c r="S741" s="1">
        <v>479.22788578364498</v>
      </c>
      <c r="T741">
        <v>0</v>
      </c>
      <c r="U741">
        <v>194.92704029999999</v>
      </c>
      <c r="V741">
        <v>1775.83</v>
      </c>
      <c r="W741">
        <v>20.95</v>
      </c>
      <c r="X741">
        <v>24.6</v>
      </c>
      <c r="Y741">
        <v>5.2750000000000004</v>
      </c>
      <c r="Z741">
        <v>2</v>
      </c>
      <c r="AA741">
        <v>15.5</v>
      </c>
      <c r="AB741">
        <v>57.7514384269668</v>
      </c>
      <c r="AC741">
        <v>2345</v>
      </c>
      <c r="AD741">
        <v>811</v>
      </c>
      <c r="AE741">
        <v>765</v>
      </c>
      <c r="AF741">
        <v>766</v>
      </c>
      <c r="AG741">
        <v>181</v>
      </c>
      <c r="AH741">
        <v>21364</v>
      </c>
      <c r="AI741">
        <v>554</v>
      </c>
      <c r="AJ741">
        <v>346</v>
      </c>
      <c r="AK741">
        <v>504</v>
      </c>
      <c r="AL741">
        <v>342</v>
      </c>
      <c r="AM741">
        <v>61</v>
      </c>
      <c r="AN741">
        <v>2174</v>
      </c>
      <c r="AO741">
        <v>719</v>
      </c>
      <c r="AP741">
        <v>301</v>
      </c>
      <c r="AQ741">
        <v>4</v>
      </c>
      <c r="AR741">
        <v>112</v>
      </c>
      <c r="AS741">
        <v>82</v>
      </c>
      <c r="AT741">
        <v>33</v>
      </c>
      <c r="AU741">
        <v>33.1</v>
      </c>
      <c r="AV741">
        <v>15.4</v>
      </c>
      <c r="AW741">
        <v>21364</v>
      </c>
      <c r="AX741">
        <v>33.299999999999997</v>
      </c>
      <c r="AY741">
        <v>14.8</v>
      </c>
      <c r="AZ741">
        <v>21.5</v>
      </c>
      <c r="BA741">
        <v>14.6</v>
      </c>
      <c r="BB741">
        <v>8</v>
      </c>
      <c r="BC741">
        <v>92.7</v>
      </c>
      <c r="BD741">
        <v>33.1</v>
      </c>
      <c r="BE741">
        <v>37.1</v>
      </c>
      <c r="BF741">
        <v>0.5</v>
      </c>
      <c r="BG741">
        <v>14.6</v>
      </c>
      <c r="BH741">
        <v>10.7</v>
      </c>
      <c r="BI741">
        <v>1.4</v>
      </c>
    </row>
    <row r="742" spans="1:61" x14ac:dyDescent="0.2">
      <c r="A742">
        <v>6273</v>
      </c>
      <c r="B742">
        <v>6085503108</v>
      </c>
      <c r="C742">
        <v>0.89801419999999998</v>
      </c>
      <c r="D742">
        <v>2.0002</v>
      </c>
      <c r="E742">
        <v>1.9623999999999999</v>
      </c>
      <c r="F742">
        <v>1.2554000000000001</v>
      </c>
      <c r="G742">
        <v>3.4994999999999998</v>
      </c>
      <c r="H742">
        <v>8.7175999999999991</v>
      </c>
      <c r="I742">
        <v>9</v>
      </c>
      <c r="J742">
        <v>8.3000000000000007</v>
      </c>
      <c r="K742">
        <v>9.8000000000000007</v>
      </c>
      <c r="L742">
        <v>7894</v>
      </c>
      <c r="M742">
        <v>37.283475029999998</v>
      </c>
      <c r="N742">
        <v>-121.8737737</v>
      </c>
      <c r="O742">
        <v>19.558168665445599</v>
      </c>
      <c r="P742">
        <v>3.7784753999999997E-2</v>
      </c>
      <c r="Q742">
        <v>10.37</v>
      </c>
      <c r="R742">
        <v>26.179756449999999</v>
      </c>
      <c r="S742" s="1">
        <v>479.22788578364498</v>
      </c>
      <c r="T742">
        <v>0</v>
      </c>
      <c r="U742">
        <v>101.2980927</v>
      </c>
      <c r="V742">
        <v>1120.6500000000001</v>
      </c>
      <c r="W742">
        <v>9</v>
      </c>
      <c r="X742">
        <v>4</v>
      </c>
      <c r="Y742">
        <v>0</v>
      </c>
      <c r="Z742">
        <v>3</v>
      </c>
      <c r="AA742">
        <v>0</v>
      </c>
      <c r="AB742">
        <v>37.357133731813398</v>
      </c>
      <c r="AC742">
        <v>8094</v>
      </c>
      <c r="AD742">
        <v>2946</v>
      </c>
      <c r="AE742">
        <v>2781</v>
      </c>
      <c r="AF742">
        <v>862</v>
      </c>
      <c r="AG742">
        <v>594</v>
      </c>
      <c r="AH742">
        <v>40905</v>
      </c>
      <c r="AI742">
        <v>745</v>
      </c>
      <c r="AJ742">
        <v>660</v>
      </c>
      <c r="AK742">
        <v>2197</v>
      </c>
      <c r="AL742">
        <v>497</v>
      </c>
      <c r="AM742">
        <v>565</v>
      </c>
      <c r="AN742">
        <v>6191</v>
      </c>
      <c r="AO742">
        <v>689</v>
      </c>
      <c r="AP742">
        <v>1152</v>
      </c>
      <c r="AQ742">
        <v>53</v>
      </c>
      <c r="AR742">
        <v>262</v>
      </c>
      <c r="AS742">
        <v>265</v>
      </c>
      <c r="AT742">
        <v>29</v>
      </c>
      <c r="AU742">
        <v>10.7</v>
      </c>
      <c r="AV742">
        <v>13.4</v>
      </c>
      <c r="AW742">
        <v>40905</v>
      </c>
      <c r="AX742">
        <v>13.6</v>
      </c>
      <c r="AY742">
        <v>8.1999999999999993</v>
      </c>
      <c r="AZ742">
        <v>27.1</v>
      </c>
      <c r="BA742">
        <v>6.1</v>
      </c>
      <c r="BB742">
        <v>20.3</v>
      </c>
      <c r="BC742">
        <v>76.5</v>
      </c>
      <c r="BD742">
        <v>9.6</v>
      </c>
      <c r="BE742">
        <v>39.1</v>
      </c>
      <c r="BF742">
        <v>1.8</v>
      </c>
      <c r="BG742">
        <v>9.4</v>
      </c>
      <c r="BH742">
        <v>9.5</v>
      </c>
      <c r="BI742">
        <v>0.4</v>
      </c>
    </row>
    <row r="743" spans="1:61" x14ac:dyDescent="0.2">
      <c r="A743">
        <v>6274</v>
      </c>
      <c r="B743">
        <v>6085503110</v>
      </c>
      <c r="C743">
        <v>0.29709659999999999</v>
      </c>
      <c r="D743">
        <v>3.0699000000000001</v>
      </c>
      <c r="E743">
        <v>1.9769000000000001</v>
      </c>
      <c r="F743">
        <v>1.9357</v>
      </c>
      <c r="G743">
        <v>3.3252000000000002</v>
      </c>
      <c r="H743">
        <v>10.307700000000001</v>
      </c>
      <c r="I743">
        <v>16.5</v>
      </c>
      <c r="J743">
        <v>15.1</v>
      </c>
      <c r="K743">
        <v>18</v>
      </c>
      <c r="L743">
        <v>4618</v>
      </c>
      <c r="M743">
        <v>37.33318096</v>
      </c>
      <c r="N743">
        <v>-121.84980059999999</v>
      </c>
      <c r="O743">
        <v>45.221603631497999</v>
      </c>
      <c r="P743">
        <v>3.7784753999999997E-2</v>
      </c>
      <c r="Q743">
        <v>10.37</v>
      </c>
      <c r="R743">
        <v>32.996676530000002</v>
      </c>
      <c r="S743" s="1">
        <v>479.22788578364498</v>
      </c>
      <c r="T743">
        <v>0</v>
      </c>
      <c r="U743">
        <v>204.9197522</v>
      </c>
      <c r="V743">
        <v>2920.22</v>
      </c>
      <c r="W743">
        <v>7</v>
      </c>
      <c r="X743">
        <v>6.6</v>
      </c>
      <c r="Y743">
        <v>0.2</v>
      </c>
      <c r="Z743">
        <v>2</v>
      </c>
      <c r="AA743">
        <v>2.2000000000000002</v>
      </c>
      <c r="AB743">
        <v>48.604988109800402</v>
      </c>
      <c r="AC743">
        <v>5458</v>
      </c>
      <c r="AD743">
        <v>1166</v>
      </c>
      <c r="AE743">
        <v>1151</v>
      </c>
      <c r="AF743">
        <v>1364</v>
      </c>
      <c r="AG743">
        <v>188</v>
      </c>
      <c r="AH743">
        <v>13145</v>
      </c>
      <c r="AI743">
        <v>1722</v>
      </c>
      <c r="AJ743">
        <v>230</v>
      </c>
      <c r="AK743">
        <v>1755</v>
      </c>
      <c r="AL743">
        <v>270</v>
      </c>
      <c r="AM743">
        <v>343</v>
      </c>
      <c r="AN743">
        <v>5367</v>
      </c>
      <c r="AO743">
        <v>1685</v>
      </c>
      <c r="AP743">
        <v>220</v>
      </c>
      <c r="AQ743">
        <v>135</v>
      </c>
      <c r="AR743">
        <v>493</v>
      </c>
      <c r="AS743">
        <v>109</v>
      </c>
      <c r="AT743">
        <v>0</v>
      </c>
      <c r="AU743">
        <v>25</v>
      </c>
      <c r="AV743">
        <v>7.1</v>
      </c>
      <c r="AW743">
        <v>13145</v>
      </c>
      <c r="AX743">
        <v>55.7</v>
      </c>
      <c r="AY743">
        <v>4.2</v>
      </c>
      <c r="AZ743">
        <v>32.200000000000003</v>
      </c>
      <c r="BA743">
        <v>4.9000000000000004</v>
      </c>
      <c r="BB743">
        <v>29.8</v>
      </c>
      <c r="BC743">
        <v>98.3</v>
      </c>
      <c r="BD743">
        <v>33.799999999999997</v>
      </c>
      <c r="BE743">
        <v>18.899999999999999</v>
      </c>
      <c r="BF743">
        <v>11.6</v>
      </c>
      <c r="BG743">
        <v>42.8</v>
      </c>
      <c r="BH743">
        <v>9.5</v>
      </c>
      <c r="BI743">
        <v>0</v>
      </c>
    </row>
    <row r="744" spans="1:61" x14ac:dyDescent="0.2">
      <c r="A744">
        <v>6275</v>
      </c>
      <c r="B744">
        <v>6085503111</v>
      </c>
      <c r="C744">
        <v>0.34948679999999999</v>
      </c>
      <c r="D744">
        <v>2.3123</v>
      </c>
      <c r="E744">
        <v>2.1349</v>
      </c>
      <c r="F744">
        <v>1.7508999999999999</v>
      </c>
      <c r="G744">
        <v>2.2046999999999999</v>
      </c>
      <c r="H744">
        <v>8.4027999999999992</v>
      </c>
      <c r="I744">
        <v>12.4</v>
      </c>
      <c r="J744">
        <v>11.3</v>
      </c>
      <c r="K744">
        <v>13.5</v>
      </c>
      <c r="L744">
        <v>5101</v>
      </c>
      <c r="M744">
        <v>37.32257628</v>
      </c>
      <c r="N744">
        <v>-121.83970859999999</v>
      </c>
      <c r="O744">
        <v>28.8167149423161</v>
      </c>
      <c r="P744">
        <v>3.7784753999999997E-2</v>
      </c>
      <c r="Q744">
        <v>10.37</v>
      </c>
      <c r="R744">
        <v>25.069777999999999</v>
      </c>
      <c r="S744" s="1">
        <v>539.302350328952</v>
      </c>
      <c r="T744">
        <v>0</v>
      </c>
      <c r="U744">
        <v>174.49653910000001</v>
      </c>
      <c r="V744">
        <v>3082.6</v>
      </c>
      <c r="W744">
        <v>2.25</v>
      </c>
      <c r="X744">
        <v>2</v>
      </c>
      <c r="Y744">
        <v>0</v>
      </c>
      <c r="Z744">
        <v>2</v>
      </c>
      <c r="AA744">
        <v>0</v>
      </c>
      <c r="AB744">
        <v>37.072846159262198</v>
      </c>
      <c r="AC744">
        <v>5257</v>
      </c>
      <c r="AD744">
        <v>1127</v>
      </c>
      <c r="AE744">
        <v>1127</v>
      </c>
      <c r="AF744">
        <v>736</v>
      </c>
      <c r="AG744">
        <v>185</v>
      </c>
      <c r="AH744">
        <v>23770</v>
      </c>
      <c r="AI744">
        <v>1080</v>
      </c>
      <c r="AJ744">
        <v>577</v>
      </c>
      <c r="AK744">
        <v>1356</v>
      </c>
      <c r="AL744">
        <v>539</v>
      </c>
      <c r="AM744">
        <v>104</v>
      </c>
      <c r="AN744">
        <v>5044</v>
      </c>
      <c r="AO744">
        <v>982</v>
      </c>
      <c r="AP744">
        <v>0</v>
      </c>
      <c r="AQ744">
        <v>17</v>
      </c>
      <c r="AR744">
        <v>105</v>
      </c>
      <c r="AS744">
        <v>6</v>
      </c>
      <c r="AT744">
        <v>102</v>
      </c>
      <c r="AU744">
        <v>14</v>
      </c>
      <c r="AV744">
        <v>7</v>
      </c>
      <c r="AW744">
        <v>23770</v>
      </c>
      <c r="AX744">
        <v>32.1</v>
      </c>
      <c r="AY744">
        <v>11</v>
      </c>
      <c r="AZ744">
        <v>25.8</v>
      </c>
      <c r="BA744">
        <v>10.3</v>
      </c>
      <c r="BB744">
        <v>9.1999999999999993</v>
      </c>
      <c r="BC744">
        <v>95.9</v>
      </c>
      <c r="BD744">
        <v>20.2</v>
      </c>
      <c r="BE744">
        <v>0</v>
      </c>
      <c r="BF744">
        <v>1.5</v>
      </c>
      <c r="BG744">
        <v>9.3000000000000007</v>
      </c>
      <c r="BH744">
        <v>0.5</v>
      </c>
      <c r="BI744">
        <v>1.9</v>
      </c>
    </row>
    <row r="745" spans="1:61" x14ac:dyDescent="0.2">
      <c r="A745">
        <v>6276</v>
      </c>
      <c r="B745">
        <v>6085503112</v>
      </c>
      <c r="C745">
        <v>0.43898870000000001</v>
      </c>
      <c r="D745">
        <v>2.0333999999999999</v>
      </c>
      <c r="E745">
        <v>1.9655</v>
      </c>
      <c r="F745">
        <v>1.4124000000000001</v>
      </c>
      <c r="G745">
        <v>3.8637000000000001</v>
      </c>
      <c r="H745">
        <v>9.2749000000000006</v>
      </c>
      <c r="I745">
        <v>11.1</v>
      </c>
      <c r="J745">
        <v>10.1</v>
      </c>
      <c r="K745">
        <v>12.2</v>
      </c>
      <c r="L745">
        <v>4025</v>
      </c>
      <c r="M745">
        <v>37.322341250000001</v>
      </c>
      <c r="N745">
        <v>-121.8709917</v>
      </c>
      <c r="O745">
        <v>38.664560928880697</v>
      </c>
      <c r="P745">
        <v>3.5257981000000001E-2</v>
      </c>
      <c r="Q745">
        <v>10.37</v>
      </c>
      <c r="R745">
        <v>35.059087699999999</v>
      </c>
      <c r="S745" s="1">
        <v>479.22788578364498</v>
      </c>
      <c r="T745">
        <v>0</v>
      </c>
      <c r="U745">
        <v>189.10761479999999</v>
      </c>
      <c r="V745">
        <v>1010.57</v>
      </c>
      <c r="W745">
        <v>15.6</v>
      </c>
      <c r="X745">
        <v>65</v>
      </c>
      <c r="Y745">
        <v>3.85</v>
      </c>
      <c r="Z745">
        <v>3</v>
      </c>
      <c r="AA745">
        <v>18.05</v>
      </c>
      <c r="AB745">
        <v>56.841458899987202</v>
      </c>
      <c r="AC745">
        <v>3885</v>
      </c>
      <c r="AD745">
        <v>1547</v>
      </c>
      <c r="AE745">
        <v>1462</v>
      </c>
      <c r="AF745">
        <v>453</v>
      </c>
      <c r="AG745">
        <v>155</v>
      </c>
      <c r="AH745">
        <v>27088</v>
      </c>
      <c r="AI745">
        <v>654</v>
      </c>
      <c r="AJ745">
        <v>350</v>
      </c>
      <c r="AK745">
        <v>734</v>
      </c>
      <c r="AL745">
        <v>414</v>
      </c>
      <c r="AM745">
        <v>263</v>
      </c>
      <c r="AN745">
        <v>3230</v>
      </c>
      <c r="AO745">
        <v>451</v>
      </c>
      <c r="AP745">
        <v>829</v>
      </c>
      <c r="AQ745">
        <v>32</v>
      </c>
      <c r="AR745">
        <v>177</v>
      </c>
      <c r="AS745">
        <v>143</v>
      </c>
      <c r="AT745">
        <v>41</v>
      </c>
      <c r="AU745">
        <v>11.7</v>
      </c>
      <c r="AV745">
        <v>6.9</v>
      </c>
      <c r="AW745">
        <v>27088</v>
      </c>
      <c r="AX745">
        <v>23.9</v>
      </c>
      <c r="AY745">
        <v>9</v>
      </c>
      <c r="AZ745">
        <v>18.899999999999999</v>
      </c>
      <c r="BA745">
        <v>10.7</v>
      </c>
      <c r="BB745">
        <v>18</v>
      </c>
      <c r="BC745">
        <v>83.1</v>
      </c>
      <c r="BD745">
        <v>12.4</v>
      </c>
      <c r="BE745">
        <v>53.6</v>
      </c>
      <c r="BF745">
        <v>2.1</v>
      </c>
      <c r="BG745">
        <v>12.1</v>
      </c>
      <c r="BH745">
        <v>9.8000000000000007</v>
      </c>
      <c r="BI745">
        <v>1.1000000000000001</v>
      </c>
    </row>
    <row r="746" spans="1:61" x14ac:dyDescent="0.2">
      <c r="A746">
        <v>6277</v>
      </c>
      <c r="B746">
        <v>6085503113</v>
      </c>
      <c r="C746">
        <v>0.28121469999999998</v>
      </c>
      <c r="D746">
        <v>2.7040999999999999</v>
      </c>
      <c r="E746">
        <v>1.927</v>
      </c>
      <c r="F746">
        <v>1.7213000000000001</v>
      </c>
      <c r="G746">
        <v>3.0110999999999999</v>
      </c>
      <c r="H746">
        <v>9.3635000000000002</v>
      </c>
      <c r="I746">
        <v>16.8</v>
      </c>
      <c r="J746">
        <v>15</v>
      </c>
      <c r="K746">
        <v>18.399999999999999</v>
      </c>
      <c r="L746">
        <v>4760</v>
      </c>
      <c r="M746">
        <v>37.315731130000003</v>
      </c>
      <c r="N746">
        <v>-121.8808147</v>
      </c>
      <c r="O746">
        <v>41.934957808004</v>
      </c>
      <c r="P746">
        <v>3.7784753999999997E-2</v>
      </c>
      <c r="Q746">
        <v>10.37</v>
      </c>
      <c r="R746">
        <v>36.65</v>
      </c>
      <c r="S746" s="1">
        <v>479.22788578364498</v>
      </c>
      <c r="T746">
        <v>0</v>
      </c>
      <c r="U746">
        <v>169.16534630000001</v>
      </c>
      <c r="V746">
        <v>1221.69</v>
      </c>
      <c r="W746">
        <v>7.2</v>
      </c>
      <c r="X746">
        <v>61.3</v>
      </c>
      <c r="Y746">
        <v>1.26</v>
      </c>
      <c r="Z746">
        <v>3</v>
      </c>
      <c r="AA746">
        <v>7.05</v>
      </c>
      <c r="AB746">
        <v>54.980644525739997</v>
      </c>
      <c r="AC746">
        <v>5017</v>
      </c>
      <c r="AD746">
        <v>1403</v>
      </c>
      <c r="AE746">
        <v>1369</v>
      </c>
      <c r="AF746">
        <v>1325</v>
      </c>
      <c r="AG746">
        <v>140</v>
      </c>
      <c r="AH746">
        <v>19679</v>
      </c>
      <c r="AI746">
        <v>1462</v>
      </c>
      <c r="AJ746">
        <v>261</v>
      </c>
      <c r="AK746">
        <v>1394</v>
      </c>
      <c r="AL746">
        <v>445</v>
      </c>
      <c r="AM746">
        <v>187</v>
      </c>
      <c r="AN746">
        <v>4595</v>
      </c>
      <c r="AO746">
        <v>1064</v>
      </c>
      <c r="AP746">
        <v>385</v>
      </c>
      <c r="AQ746">
        <v>8</v>
      </c>
      <c r="AR746">
        <v>397</v>
      </c>
      <c r="AS746">
        <v>108</v>
      </c>
      <c r="AT746">
        <v>0</v>
      </c>
      <c r="AU746">
        <v>26.5</v>
      </c>
      <c r="AV746">
        <v>5.5</v>
      </c>
      <c r="AW746">
        <v>19679</v>
      </c>
      <c r="AX746">
        <v>49.5</v>
      </c>
      <c r="AY746">
        <v>5.2</v>
      </c>
      <c r="AZ746">
        <v>27.8</v>
      </c>
      <c r="BA746">
        <v>8.9</v>
      </c>
      <c r="BB746">
        <v>13.7</v>
      </c>
      <c r="BC746">
        <v>91.6</v>
      </c>
      <c r="BD746">
        <v>23</v>
      </c>
      <c r="BE746">
        <v>27.4</v>
      </c>
      <c r="BF746">
        <v>0.6</v>
      </c>
      <c r="BG746">
        <v>29</v>
      </c>
      <c r="BH746">
        <v>7.9</v>
      </c>
      <c r="BI746">
        <v>0</v>
      </c>
    </row>
    <row r="747" spans="1:61" x14ac:dyDescent="0.2">
      <c r="A747">
        <v>6278</v>
      </c>
      <c r="B747">
        <v>6085503115</v>
      </c>
      <c r="C747">
        <v>1.7224794000000001</v>
      </c>
      <c r="D747">
        <v>0.67310000000000003</v>
      </c>
      <c r="E747">
        <v>1.3821000000000001</v>
      </c>
      <c r="F747">
        <v>0.83209999999999995</v>
      </c>
      <c r="G747">
        <v>2.0358000000000001</v>
      </c>
      <c r="H747">
        <v>4.923</v>
      </c>
      <c r="I747">
        <v>7.8</v>
      </c>
      <c r="J747">
        <v>7.4</v>
      </c>
      <c r="K747">
        <v>8.4</v>
      </c>
      <c r="L747">
        <v>5978</v>
      </c>
      <c r="M747">
        <v>37.289391989999999</v>
      </c>
      <c r="N747">
        <v>-121.8580176</v>
      </c>
      <c r="O747">
        <v>15.739421488542</v>
      </c>
      <c r="P747">
        <v>3.7784753999999997E-2</v>
      </c>
      <c r="Q747">
        <v>10.37</v>
      </c>
      <c r="R747">
        <v>32.207965649999998</v>
      </c>
      <c r="S747" s="1">
        <v>479.22788578364498</v>
      </c>
      <c r="T747">
        <v>0</v>
      </c>
      <c r="U747">
        <v>114.2340296</v>
      </c>
      <c r="V747">
        <v>951.29</v>
      </c>
      <c r="W747">
        <v>39.299999999999997</v>
      </c>
      <c r="X747">
        <v>55.75</v>
      </c>
      <c r="Y747">
        <v>0.3</v>
      </c>
      <c r="Z747">
        <v>3</v>
      </c>
      <c r="AA747">
        <v>2.8</v>
      </c>
      <c r="AB747">
        <v>52.8001102498405</v>
      </c>
      <c r="AC747">
        <v>6331</v>
      </c>
      <c r="AD747">
        <v>2696</v>
      </c>
      <c r="AE747">
        <v>2696</v>
      </c>
      <c r="AF747">
        <v>288</v>
      </c>
      <c r="AG747">
        <v>138</v>
      </c>
      <c r="AH747">
        <v>50247</v>
      </c>
      <c r="AI747">
        <v>401</v>
      </c>
      <c r="AJ747">
        <v>923</v>
      </c>
      <c r="AK747">
        <v>1077</v>
      </c>
      <c r="AL747">
        <v>443</v>
      </c>
      <c r="AM747">
        <v>181</v>
      </c>
      <c r="AN747">
        <v>3637</v>
      </c>
      <c r="AO747">
        <v>253</v>
      </c>
      <c r="AP747">
        <v>271</v>
      </c>
      <c r="AQ747">
        <v>980</v>
      </c>
      <c r="AR747">
        <v>28</v>
      </c>
      <c r="AS747">
        <v>98</v>
      </c>
      <c r="AT747">
        <v>0</v>
      </c>
      <c r="AU747">
        <v>4.5999999999999996</v>
      </c>
      <c r="AV747">
        <v>3.6</v>
      </c>
      <c r="AW747">
        <v>50247</v>
      </c>
      <c r="AX747">
        <v>8.3000000000000007</v>
      </c>
      <c r="AY747">
        <v>14.6</v>
      </c>
      <c r="AZ747">
        <v>17</v>
      </c>
      <c r="BA747">
        <v>7</v>
      </c>
      <c r="BB747">
        <v>6.7</v>
      </c>
      <c r="BC747">
        <v>57.4</v>
      </c>
      <c r="BD747">
        <v>4.3</v>
      </c>
      <c r="BE747">
        <v>10.1</v>
      </c>
      <c r="BF747">
        <v>36.4</v>
      </c>
      <c r="BG747">
        <v>1</v>
      </c>
      <c r="BH747">
        <v>3.6</v>
      </c>
      <c r="BI747">
        <v>0</v>
      </c>
    </row>
    <row r="748" spans="1:61" x14ac:dyDescent="0.2">
      <c r="A748">
        <v>6279</v>
      </c>
      <c r="B748">
        <v>6085503116</v>
      </c>
      <c r="C748">
        <v>0.44074239999999998</v>
      </c>
      <c r="D748">
        <v>1.7825</v>
      </c>
      <c r="E748">
        <v>1.7528999999999999</v>
      </c>
      <c r="F748">
        <v>1.2538</v>
      </c>
      <c r="G748">
        <v>2.8308</v>
      </c>
      <c r="H748">
        <v>7.62</v>
      </c>
      <c r="I748">
        <v>8.8000000000000007</v>
      </c>
      <c r="J748">
        <v>8</v>
      </c>
      <c r="K748">
        <v>9.6999999999999993</v>
      </c>
      <c r="L748">
        <v>5240</v>
      </c>
      <c r="M748">
        <v>37.277453039999997</v>
      </c>
      <c r="N748">
        <v>-121.85378350000001</v>
      </c>
      <c r="O748">
        <v>17.969295993221699</v>
      </c>
      <c r="P748">
        <v>3.7784753999999997E-2</v>
      </c>
      <c r="Q748">
        <v>10.37</v>
      </c>
      <c r="R748">
        <v>21.498273229999999</v>
      </c>
      <c r="S748" s="1">
        <v>479.22788578364498</v>
      </c>
      <c r="T748">
        <v>0</v>
      </c>
      <c r="U748">
        <v>96.276148000000006</v>
      </c>
      <c r="V748">
        <v>930.82</v>
      </c>
      <c r="W748">
        <v>7</v>
      </c>
      <c r="X748">
        <v>5</v>
      </c>
      <c r="Y748">
        <v>0</v>
      </c>
      <c r="Z748">
        <v>0</v>
      </c>
      <c r="AA748">
        <v>0</v>
      </c>
      <c r="AB748">
        <v>32.364808821558498</v>
      </c>
      <c r="AC748">
        <v>5336</v>
      </c>
      <c r="AD748">
        <v>2291</v>
      </c>
      <c r="AE748">
        <v>2276</v>
      </c>
      <c r="AF748">
        <v>637</v>
      </c>
      <c r="AG748">
        <v>270</v>
      </c>
      <c r="AH748">
        <v>37568</v>
      </c>
      <c r="AI748">
        <v>504</v>
      </c>
      <c r="AJ748">
        <v>668</v>
      </c>
      <c r="AK748">
        <v>1015</v>
      </c>
      <c r="AL748">
        <v>567</v>
      </c>
      <c r="AM748">
        <v>165</v>
      </c>
      <c r="AN748">
        <v>3569</v>
      </c>
      <c r="AO748">
        <v>621</v>
      </c>
      <c r="AP748">
        <v>730</v>
      </c>
      <c r="AQ748">
        <v>742</v>
      </c>
      <c r="AR748">
        <v>63</v>
      </c>
      <c r="AS748">
        <v>203</v>
      </c>
      <c r="AT748">
        <v>0</v>
      </c>
      <c r="AU748">
        <v>11.9</v>
      </c>
      <c r="AV748">
        <v>8.6999999999999993</v>
      </c>
      <c r="AW748">
        <v>37568</v>
      </c>
      <c r="AX748">
        <v>12.9</v>
      </c>
      <c r="AY748">
        <v>12.5</v>
      </c>
      <c r="AZ748">
        <v>19</v>
      </c>
      <c r="BA748">
        <v>10.6</v>
      </c>
      <c r="BB748">
        <v>7.2</v>
      </c>
      <c r="BC748">
        <v>66.900000000000006</v>
      </c>
      <c r="BD748">
        <v>13</v>
      </c>
      <c r="BE748">
        <v>31.9</v>
      </c>
      <c r="BF748">
        <v>32.4</v>
      </c>
      <c r="BG748">
        <v>2.8</v>
      </c>
      <c r="BH748">
        <v>8.9</v>
      </c>
      <c r="BI748">
        <v>0</v>
      </c>
    </row>
    <row r="749" spans="1:61" x14ac:dyDescent="0.2">
      <c r="A749">
        <v>6280</v>
      </c>
      <c r="B749">
        <v>6085503117</v>
      </c>
      <c r="C749">
        <v>0.19347220000000001</v>
      </c>
      <c r="D749">
        <v>3.0726</v>
      </c>
      <c r="E749">
        <v>2.3089</v>
      </c>
      <c r="F749">
        <v>1.8522000000000001</v>
      </c>
      <c r="G749">
        <v>3.0604</v>
      </c>
      <c r="H749">
        <v>10.2941</v>
      </c>
      <c r="I749">
        <v>15.7</v>
      </c>
      <c r="J749">
        <v>14.3</v>
      </c>
      <c r="K749">
        <v>17.3</v>
      </c>
      <c r="L749">
        <v>3120</v>
      </c>
      <c r="M749">
        <v>37.327409289999999</v>
      </c>
      <c r="N749">
        <v>-121.85159849999999</v>
      </c>
      <c r="O749">
        <v>41.448939541558602</v>
      </c>
      <c r="P749">
        <v>3.7784753999999997E-2</v>
      </c>
      <c r="Q749">
        <v>10.37</v>
      </c>
      <c r="R749">
        <v>33.687130860000003</v>
      </c>
      <c r="S749" s="1">
        <v>479.22788578364498</v>
      </c>
      <c r="T749">
        <v>0</v>
      </c>
      <c r="U749">
        <v>191.6610001</v>
      </c>
      <c r="V749">
        <v>764.65</v>
      </c>
      <c r="W749">
        <v>4.7</v>
      </c>
      <c r="X749">
        <v>7</v>
      </c>
      <c r="Y749">
        <v>0.6</v>
      </c>
      <c r="Z749">
        <v>2</v>
      </c>
      <c r="AA749">
        <v>3.2</v>
      </c>
      <c r="AB749">
        <v>46.008133271872701</v>
      </c>
      <c r="AC749">
        <v>3118</v>
      </c>
      <c r="AD749">
        <v>768</v>
      </c>
      <c r="AE749">
        <v>768</v>
      </c>
      <c r="AF749">
        <v>695</v>
      </c>
      <c r="AG749">
        <v>133</v>
      </c>
      <c r="AH749">
        <v>15493</v>
      </c>
      <c r="AI749">
        <v>726</v>
      </c>
      <c r="AJ749">
        <v>280</v>
      </c>
      <c r="AK749">
        <v>931</v>
      </c>
      <c r="AL749">
        <v>275</v>
      </c>
      <c r="AM749">
        <v>127</v>
      </c>
      <c r="AN749">
        <v>3047</v>
      </c>
      <c r="AO749">
        <v>735</v>
      </c>
      <c r="AP749">
        <v>94</v>
      </c>
      <c r="AQ749">
        <v>11</v>
      </c>
      <c r="AR749">
        <v>206</v>
      </c>
      <c r="AS749">
        <v>105</v>
      </c>
      <c r="AT749">
        <v>0</v>
      </c>
      <c r="AU749">
        <v>22.3</v>
      </c>
      <c r="AV749">
        <v>9.5</v>
      </c>
      <c r="AW749">
        <v>15493</v>
      </c>
      <c r="AX749">
        <v>39.4</v>
      </c>
      <c r="AY749">
        <v>9</v>
      </c>
      <c r="AZ749">
        <v>29.9</v>
      </c>
      <c r="BA749">
        <v>8.8000000000000007</v>
      </c>
      <c r="BB749">
        <v>16.5</v>
      </c>
      <c r="BC749">
        <v>97.7</v>
      </c>
      <c r="BD749">
        <v>25.1</v>
      </c>
      <c r="BE749">
        <v>12.2</v>
      </c>
      <c r="BF749">
        <v>1.4</v>
      </c>
      <c r="BG749">
        <v>26.8</v>
      </c>
      <c r="BH749">
        <v>13.7</v>
      </c>
      <c r="BI749">
        <v>0</v>
      </c>
    </row>
    <row r="750" spans="1:61" x14ac:dyDescent="0.2">
      <c r="A750">
        <v>6281</v>
      </c>
      <c r="B750">
        <v>6085503118</v>
      </c>
      <c r="C750">
        <v>0.21849469999999999</v>
      </c>
      <c r="D750">
        <v>2.3052999999999999</v>
      </c>
      <c r="E750">
        <v>1.7572000000000001</v>
      </c>
      <c r="F750">
        <v>1.7434000000000001</v>
      </c>
      <c r="G750">
        <v>2.8361000000000001</v>
      </c>
      <c r="H750">
        <v>8.6419999999999995</v>
      </c>
      <c r="I750">
        <v>10.5</v>
      </c>
      <c r="J750">
        <v>9.5</v>
      </c>
      <c r="K750">
        <v>11.6</v>
      </c>
      <c r="L750">
        <v>5474</v>
      </c>
      <c r="M750">
        <v>37.318690199999999</v>
      </c>
      <c r="N750">
        <v>-121.8429999</v>
      </c>
      <c r="O750">
        <v>27.5647009477734</v>
      </c>
      <c r="P750">
        <v>3.7784753999999997E-2</v>
      </c>
      <c r="Q750">
        <v>10.37</v>
      </c>
      <c r="R750">
        <v>26.819001660000001</v>
      </c>
      <c r="S750" s="1">
        <v>479.22788578364498</v>
      </c>
      <c r="T750">
        <v>0</v>
      </c>
      <c r="U750">
        <v>169.7187433</v>
      </c>
      <c r="V750">
        <v>1054.06</v>
      </c>
      <c r="W750">
        <v>0</v>
      </c>
      <c r="X750">
        <v>2</v>
      </c>
      <c r="Y750">
        <v>0.51</v>
      </c>
      <c r="Z750">
        <v>2</v>
      </c>
      <c r="AA750">
        <v>0.2</v>
      </c>
      <c r="AB750">
        <v>38.015761064799499</v>
      </c>
      <c r="AC750">
        <v>5489</v>
      </c>
      <c r="AD750">
        <v>1741</v>
      </c>
      <c r="AE750">
        <v>1670</v>
      </c>
      <c r="AF750">
        <v>985</v>
      </c>
      <c r="AG750">
        <v>153</v>
      </c>
      <c r="AH750">
        <v>22852</v>
      </c>
      <c r="AI750">
        <v>1073</v>
      </c>
      <c r="AJ750">
        <v>350</v>
      </c>
      <c r="AK750">
        <v>1564</v>
      </c>
      <c r="AL750">
        <v>280</v>
      </c>
      <c r="AM750">
        <v>260</v>
      </c>
      <c r="AN750">
        <v>5199</v>
      </c>
      <c r="AO750">
        <v>1043</v>
      </c>
      <c r="AP750">
        <v>817</v>
      </c>
      <c r="AQ750">
        <v>17</v>
      </c>
      <c r="AR750">
        <v>479</v>
      </c>
      <c r="AS750">
        <v>53</v>
      </c>
      <c r="AT750">
        <v>0</v>
      </c>
      <c r="AU750">
        <v>18</v>
      </c>
      <c r="AV750">
        <v>5.6</v>
      </c>
      <c r="AW750">
        <v>22852</v>
      </c>
      <c r="AX750">
        <v>32.200000000000003</v>
      </c>
      <c r="AY750">
        <v>6.4</v>
      </c>
      <c r="AZ750">
        <v>28.5</v>
      </c>
      <c r="BA750">
        <v>5.0999999999999996</v>
      </c>
      <c r="BB750">
        <v>15.6</v>
      </c>
      <c r="BC750">
        <v>94.7</v>
      </c>
      <c r="BD750">
        <v>21</v>
      </c>
      <c r="BE750">
        <v>46.9</v>
      </c>
      <c r="BF750">
        <v>1</v>
      </c>
      <c r="BG750">
        <v>28.7</v>
      </c>
      <c r="BH750">
        <v>3.2</v>
      </c>
      <c r="BI750">
        <v>0</v>
      </c>
    </row>
    <row r="751" spans="1:61" x14ac:dyDescent="0.2">
      <c r="A751">
        <v>7929</v>
      </c>
      <c r="B751">
        <v>6085503121</v>
      </c>
      <c r="C751">
        <v>0.82363050000000004</v>
      </c>
      <c r="D751">
        <v>3.0667</v>
      </c>
      <c r="E751">
        <v>1.8306</v>
      </c>
      <c r="F751">
        <v>1.5081</v>
      </c>
      <c r="G751">
        <v>4.0545999999999998</v>
      </c>
      <c r="H751">
        <v>10.460100000000001</v>
      </c>
      <c r="I751">
        <v>12.7</v>
      </c>
      <c r="J751">
        <v>12</v>
      </c>
      <c r="K751">
        <v>13.6</v>
      </c>
      <c r="L751">
        <v>4499</v>
      </c>
      <c r="M751">
        <v>37.306169339999997</v>
      </c>
      <c r="N751">
        <v>-121.87251500000001</v>
      </c>
      <c r="O751">
        <v>37.505509818223899</v>
      </c>
      <c r="P751">
        <v>3.7784753999999997E-2</v>
      </c>
      <c r="Q751">
        <v>10.37</v>
      </c>
      <c r="R751">
        <v>36.65</v>
      </c>
      <c r="S751" s="1">
        <v>479.22788578364498</v>
      </c>
      <c r="T751">
        <v>0</v>
      </c>
      <c r="U751">
        <v>163.3332613</v>
      </c>
      <c r="V751">
        <v>1003.87</v>
      </c>
      <c r="W751">
        <v>34.200000000000003</v>
      </c>
      <c r="X751">
        <v>50.25</v>
      </c>
      <c r="Y751">
        <v>5.5449999999999999</v>
      </c>
      <c r="Z751">
        <v>3</v>
      </c>
      <c r="AA751">
        <v>26.5</v>
      </c>
      <c r="AB751">
        <v>58.250498742412297</v>
      </c>
      <c r="AC751">
        <v>4540</v>
      </c>
      <c r="AD751">
        <v>1569</v>
      </c>
      <c r="AE751">
        <v>1501</v>
      </c>
      <c r="AF751">
        <v>1071</v>
      </c>
      <c r="AG751">
        <v>336</v>
      </c>
      <c r="AH751">
        <v>20038</v>
      </c>
      <c r="AI751">
        <v>827</v>
      </c>
      <c r="AJ751">
        <v>269</v>
      </c>
      <c r="AK751">
        <v>1168</v>
      </c>
      <c r="AL751">
        <v>314</v>
      </c>
      <c r="AM751">
        <v>322</v>
      </c>
      <c r="AN751">
        <v>3787</v>
      </c>
      <c r="AO751">
        <v>695</v>
      </c>
      <c r="AP751">
        <v>871</v>
      </c>
      <c r="AQ751">
        <v>77</v>
      </c>
      <c r="AR751">
        <v>210</v>
      </c>
      <c r="AS751">
        <v>103</v>
      </c>
      <c r="AT751">
        <v>256</v>
      </c>
      <c r="AU751">
        <v>23.8</v>
      </c>
      <c r="AV751">
        <v>13.3</v>
      </c>
      <c r="AW751">
        <v>20038</v>
      </c>
      <c r="AX751">
        <v>28.2</v>
      </c>
      <c r="AY751">
        <v>5.9</v>
      </c>
      <c r="AZ751">
        <v>25.7</v>
      </c>
      <c r="BA751">
        <v>6.9</v>
      </c>
      <c r="BB751">
        <v>21.5</v>
      </c>
      <c r="BC751">
        <v>83.4</v>
      </c>
      <c r="BD751">
        <v>16.600000000000001</v>
      </c>
      <c r="BE751">
        <v>55.5</v>
      </c>
      <c r="BF751">
        <v>4.9000000000000004</v>
      </c>
      <c r="BG751">
        <v>14</v>
      </c>
      <c r="BH751">
        <v>6.9</v>
      </c>
      <c r="BI751">
        <v>5.6</v>
      </c>
    </row>
    <row r="752" spans="1:61" x14ac:dyDescent="0.2">
      <c r="A752">
        <v>6282</v>
      </c>
      <c r="B752">
        <v>6085503122</v>
      </c>
      <c r="C752">
        <v>1.4074565000000001</v>
      </c>
      <c r="D752">
        <v>3.4051999999999998</v>
      </c>
      <c r="E752">
        <v>2.5680000000000001</v>
      </c>
      <c r="F752">
        <v>1.6891</v>
      </c>
      <c r="G752">
        <v>3.7414999999999998</v>
      </c>
      <c r="H752">
        <v>11.4038</v>
      </c>
      <c r="I752">
        <v>14.5</v>
      </c>
      <c r="J752">
        <v>13.6</v>
      </c>
      <c r="K752">
        <v>15.4</v>
      </c>
      <c r="L752">
        <v>3449</v>
      </c>
      <c r="M752">
        <v>37.31252791</v>
      </c>
      <c r="N752">
        <v>-121.8568744</v>
      </c>
      <c r="O752">
        <v>46.690923899827297</v>
      </c>
      <c r="P752">
        <v>3.7784753999999997E-2</v>
      </c>
      <c r="Q752">
        <v>10.37</v>
      </c>
      <c r="R752">
        <v>35.482550230000001</v>
      </c>
      <c r="S752" s="1">
        <v>479.22788578364498</v>
      </c>
      <c r="T752">
        <v>0</v>
      </c>
      <c r="U752">
        <v>162.55758220000001</v>
      </c>
      <c r="V752">
        <v>618.70000000000005</v>
      </c>
      <c r="W752">
        <v>22.6</v>
      </c>
      <c r="X752">
        <v>65.75</v>
      </c>
      <c r="Y752">
        <v>10.375</v>
      </c>
      <c r="Z752">
        <v>2</v>
      </c>
      <c r="AA752">
        <v>29.5</v>
      </c>
      <c r="AB752">
        <v>54.937046164035301</v>
      </c>
      <c r="AC752">
        <v>3023</v>
      </c>
      <c r="AD752">
        <v>1213</v>
      </c>
      <c r="AE752">
        <v>1154</v>
      </c>
      <c r="AF752">
        <v>867</v>
      </c>
      <c r="AG752">
        <v>253</v>
      </c>
      <c r="AH752">
        <v>16551</v>
      </c>
      <c r="AI752">
        <v>630</v>
      </c>
      <c r="AJ752">
        <v>296</v>
      </c>
      <c r="AK752">
        <v>786</v>
      </c>
      <c r="AL752">
        <v>453</v>
      </c>
      <c r="AM752">
        <v>149</v>
      </c>
      <c r="AN752">
        <v>2735</v>
      </c>
      <c r="AO752">
        <v>627</v>
      </c>
      <c r="AP752">
        <v>648</v>
      </c>
      <c r="AQ752">
        <v>276</v>
      </c>
      <c r="AR752">
        <v>258</v>
      </c>
      <c r="AS752">
        <v>280</v>
      </c>
      <c r="AT752">
        <v>0</v>
      </c>
      <c r="AU752">
        <v>28.7</v>
      </c>
      <c r="AV752">
        <v>17.3</v>
      </c>
      <c r="AW752">
        <v>16551</v>
      </c>
      <c r="AX752">
        <v>32.5</v>
      </c>
      <c r="AY752">
        <v>9.8000000000000007</v>
      </c>
      <c r="AZ752">
        <v>26</v>
      </c>
      <c r="BA752">
        <v>15</v>
      </c>
      <c r="BB752">
        <v>12.9</v>
      </c>
      <c r="BC752">
        <v>90.5</v>
      </c>
      <c r="BD752">
        <v>22</v>
      </c>
      <c r="BE752">
        <v>53.4</v>
      </c>
      <c r="BF752">
        <v>22.8</v>
      </c>
      <c r="BG752">
        <v>22.4</v>
      </c>
      <c r="BH752">
        <v>24.3</v>
      </c>
      <c r="BI752">
        <v>0</v>
      </c>
    </row>
    <row r="753" spans="1:61" x14ac:dyDescent="0.2">
      <c r="A753">
        <v>6283</v>
      </c>
      <c r="B753">
        <v>6085503123</v>
      </c>
      <c r="C753">
        <v>0.27099770000000001</v>
      </c>
      <c r="D753">
        <v>2.6539999999999999</v>
      </c>
      <c r="E753">
        <v>1.9915</v>
      </c>
      <c r="F753">
        <v>1.2172000000000001</v>
      </c>
      <c r="G753">
        <v>4.0282999999999998</v>
      </c>
      <c r="H753">
        <v>9.891</v>
      </c>
      <c r="I753">
        <v>13.8</v>
      </c>
      <c r="J753">
        <v>12.8</v>
      </c>
      <c r="K753">
        <v>14.9</v>
      </c>
      <c r="L753">
        <v>3585</v>
      </c>
      <c r="M753">
        <v>37.297669050000003</v>
      </c>
      <c r="N753">
        <v>-121.87788310000001</v>
      </c>
      <c r="O753">
        <v>31.446133621540199</v>
      </c>
      <c r="P753">
        <v>3.7784753999999997E-2</v>
      </c>
      <c r="Q753">
        <v>10.37</v>
      </c>
      <c r="R753">
        <v>36.65</v>
      </c>
      <c r="S753" s="1">
        <v>479.22788578364498</v>
      </c>
      <c r="T753">
        <v>0</v>
      </c>
      <c r="U753">
        <v>123.7499533</v>
      </c>
      <c r="V753">
        <v>1115.3900000000001</v>
      </c>
      <c r="W753">
        <v>15.95</v>
      </c>
      <c r="X753">
        <v>2.5</v>
      </c>
      <c r="Y753">
        <v>0.75</v>
      </c>
      <c r="Z753">
        <v>3</v>
      </c>
      <c r="AA753">
        <v>0.5</v>
      </c>
      <c r="AB753">
        <v>46.121206187486301</v>
      </c>
      <c r="AC753">
        <v>3877</v>
      </c>
      <c r="AD753">
        <v>1702</v>
      </c>
      <c r="AE753">
        <v>1644</v>
      </c>
      <c r="AF753">
        <v>851</v>
      </c>
      <c r="AG753">
        <v>262</v>
      </c>
      <c r="AH753">
        <v>27852</v>
      </c>
      <c r="AI753">
        <v>518</v>
      </c>
      <c r="AJ753">
        <v>467</v>
      </c>
      <c r="AK753">
        <v>881</v>
      </c>
      <c r="AL753">
        <v>604</v>
      </c>
      <c r="AM753">
        <v>56</v>
      </c>
      <c r="AN753">
        <v>2744</v>
      </c>
      <c r="AO753">
        <v>366</v>
      </c>
      <c r="AP753">
        <v>948</v>
      </c>
      <c r="AQ753">
        <v>189</v>
      </c>
      <c r="AR753">
        <v>195</v>
      </c>
      <c r="AS753">
        <v>151</v>
      </c>
      <c r="AT753">
        <v>52</v>
      </c>
      <c r="AU753">
        <v>21.9</v>
      </c>
      <c r="AV753">
        <v>12.7</v>
      </c>
      <c r="AW753">
        <v>27852</v>
      </c>
      <c r="AX753">
        <v>19</v>
      </c>
      <c r="AY753">
        <v>12</v>
      </c>
      <c r="AZ753">
        <v>22.7</v>
      </c>
      <c r="BA753">
        <v>15.6</v>
      </c>
      <c r="BB753">
        <v>3.4</v>
      </c>
      <c r="BC753">
        <v>70.8</v>
      </c>
      <c r="BD753">
        <v>10.3</v>
      </c>
      <c r="BE753">
        <v>55.7</v>
      </c>
      <c r="BF753">
        <v>11.1</v>
      </c>
      <c r="BG753">
        <v>11.9</v>
      </c>
      <c r="BH753">
        <v>9.1999999999999993</v>
      </c>
      <c r="BI753">
        <v>1.3</v>
      </c>
    </row>
    <row r="754" spans="1:61" x14ac:dyDescent="0.2">
      <c r="A754">
        <v>6284</v>
      </c>
      <c r="B754">
        <v>6085503204</v>
      </c>
      <c r="C754">
        <v>0.5537147</v>
      </c>
      <c r="D754">
        <v>2.2637999999999998</v>
      </c>
      <c r="E754">
        <v>2.1684000000000001</v>
      </c>
      <c r="F754">
        <v>1.6802999999999999</v>
      </c>
      <c r="G754">
        <v>3.3315000000000001</v>
      </c>
      <c r="H754">
        <v>9.4438999999999993</v>
      </c>
      <c r="I754">
        <v>12.2</v>
      </c>
      <c r="J754">
        <v>11.2</v>
      </c>
      <c r="K754">
        <v>13.3</v>
      </c>
      <c r="L754">
        <v>8175</v>
      </c>
      <c r="M754">
        <v>37.289178999999997</v>
      </c>
      <c r="N754">
        <v>-121.83925429999999</v>
      </c>
      <c r="O754">
        <v>34.844745526155002</v>
      </c>
      <c r="P754">
        <v>3.7784753999999997E-2</v>
      </c>
      <c r="Q754">
        <v>10.37</v>
      </c>
      <c r="R754">
        <v>24.41681312</v>
      </c>
      <c r="S754" s="1">
        <v>479.22788578364498</v>
      </c>
      <c r="T754">
        <v>0</v>
      </c>
      <c r="U754">
        <v>115.7124299</v>
      </c>
      <c r="V754">
        <v>678.97</v>
      </c>
      <c r="W754">
        <v>12.9</v>
      </c>
      <c r="X754">
        <v>29.5</v>
      </c>
      <c r="Y754">
        <v>0.15</v>
      </c>
      <c r="Z754">
        <v>2</v>
      </c>
      <c r="AA754">
        <v>0.5</v>
      </c>
      <c r="AB754">
        <v>43.330596763498399</v>
      </c>
      <c r="AC754">
        <v>9349</v>
      </c>
      <c r="AD754">
        <v>2338</v>
      </c>
      <c r="AE754">
        <v>2279</v>
      </c>
      <c r="AF754">
        <v>1395</v>
      </c>
      <c r="AG754">
        <v>338</v>
      </c>
      <c r="AH754">
        <v>20903</v>
      </c>
      <c r="AI754">
        <v>1391</v>
      </c>
      <c r="AJ754">
        <v>787</v>
      </c>
      <c r="AK754">
        <v>2234</v>
      </c>
      <c r="AL754">
        <v>1217</v>
      </c>
      <c r="AM754">
        <v>246</v>
      </c>
      <c r="AN754">
        <v>8659</v>
      </c>
      <c r="AO754">
        <v>1719</v>
      </c>
      <c r="AP754">
        <v>365</v>
      </c>
      <c r="AQ754">
        <v>14</v>
      </c>
      <c r="AR754">
        <v>588</v>
      </c>
      <c r="AS754">
        <v>188</v>
      </c>
      <c r="AT754">
        <v>26</v>
      </c>
      <c r="AU754">
        <v>14.9</v>
      </c>
      <c r="AV754">
        <v>6.5</v>
      </c>
      <c r="AW754">
        <v>20903</v>
      </c>
      <c r="AX754">
        <v>24</v>
      </c>
      <c r="AY754">
        <v>8.4</v>
      </c>
      <c r="AZ754">
        <v>23.9</v>
      </c>
      <c r="BA754">
        <v>13</v>
      </c>
      <c r="BB754">
        <v>10.8</v>
      </c>
      <c r="BC754">
        <v>92.6</v>
      </c>
      <c r="BD754">
        <v>19.3</v>
      </c>
      <c r="BE754">
        <v>15.6</v>
      </c>
      <c r="BF754">
        <v>0.6</v>
      </c>
      <c r="BG754">
        <v>25.8</v>
      </c>
      <c r="BH754">
        <v>8.1999999999999993</v>
      </c>
      <c r="BI754">
        <v>0.3</v>
      </c>
    </row>
    <row r="755" spans="1:61" x14ac:dyDescent="0.2">
      <c r="A755">
        <v>6285</v>
      </c>
      <c r="B755">
        <v>6085503207</v>
      </c>
      <c r="C755">
        <v>0.50256160000000005</v>
      </c>
      <c r="D755">
        <v>2.4590000000000001</v>
      </c>
      <c r="E755">
        <v>1.4924999999999999</v>
      </c>
      <c r="F755">
        <v>1.7705</v>
      </c>
      <c r="G755">
        <v>1.3008999999999999</v>
      </c>
      <c r="H755">
        <v>7.0228999999999999</v>
      </c>
      <c r="I755">
        <v>10.6</v>
      </c>
      <c r="J755">
        <v>9.5</v>
      </c>
      <c r="K755">
        <v>11.9</v>
      </c>
      <c r="L755">
        <v>3938</v>
      </c>
      <c r="M755">
        <v>37.295440849999999</v>
      </c>
      <c r="N755">
        <v>-121.8158916</v>
      </c>
      <c r="O755">
        <v>34.672385096355796</v>
      </c>
      <c r="P755">
        <v>3.7784753999999997E-2</v>
      </c>
      <c r="Q755">
        <v>10.37</v>
      </c>
      <c r="R755">
        <v>22.95</v>
      </c>
      <c r="S755" s="1">
        <v>639.70096734300898</v>
      </c>
      <c r="T755">
        <v>0</v>
      </c>
      <c r="U755">
        <v>120.5378752</v>
      </c>
      <c r="V755">
        <v>1674.62</v>
      </c>
      <c r="W755">
        <v>12.75</v>
      </c>
      <c r="X755">
        <v>1</v>
      </c>
      <c r="Y755">
        <v>2.5000000000000001E-2</v>
      </c>
      <c r="Z755">
        <v>2</v>
      </c>
      <c r="AA755">
        <v>5</v>
      </c>
      <c r="AB755">
        <v>44.521398144490803</v>
      </c>
      <c r="AC755">
        <v>4302</v>
      </c>
      <c r="AD755">
        <v>1059</v>
      </c>
      <c r="AE755">
        <v>1059</v>
      </c>
      <c r="AF755">
        <v>461</v>
      </c>
      <c r="AG755">
        <v>317</v>
      </c>
      <c r="AH755">
        <v>27091</v>
      </c>
      <c r="AI755">
        <v>736</v>
      </c>
      <c r="AJ755">
        <v>640</v>
      </c>
      <c r="AK755">
        <v>812</v>
      </c>
      <c r="AL755">
        <v>356</v>
      </c>
      <c r="AM755">
        <v>55</v>
      </c>
      <c r="AN755">
        <v>4018</v>
      </c>
      <c r="AO755">
        <v>1025</v>
      </c>
      <c r="AP755">
        <v>0</v>
      </c>
      <c r="AQ755">
        <v>0</v>
      </c>
      <c r="AR755">
        <v>13</v>
      </c>
      <c r="AS755">
        <v>38</v>
      </c>
      <c r="AT755">
        <v>60</v>
      </c>
      <c r="AU755">
        <v>10.7</v>
      </c>
      <c r="AV755">
        <v>13.2</v>
      </c>
      <c r="AW755">
        <v>27091</v>
      </c>
      <c r="AX755">
        <v>24</v>
      </c>
      <c r="AY755">
        <v>14.9</v>
      </c>
      <c r="AZ755">
        <v>18.899999999999999</v>
      </c>
      <c r="BA755">
        <v>8.3000000000000007</v>
      </c>
      <c r="BB755">
        <v>5.2</v>
      </c>
      <c r="BC755">
        <v>93.4</v>
      </c>
      <c r="BD755">
        <v>24.8</v>
      </c>
      <c r="BE755">
        <v>0</v>
      </c>
      <c r="BF755">
        <v>0</v>
      </c>
      <c r="BG755">
        <v>1.2</v>
      </c>
      <c r="BH755">
        <v>3.6</v>
      </c>
      <c r="BI755">
        <v>1.4</v>
      </c>
    </row>
    <row r="756" spans="1:61" x14ac:dyDescent="0.2">
      <c r="A756">
        <v>6286</v>
      </c>
      <c r="B756">
        <v>6085503208</v>
      </c>
      <c r="C756">
        <v>0.43332029999999999</v>
      </c>
      <c r="D756">
        <v>2.6063000000000001</v>
      </c>
      <c r="E756">
        <v>2.0089999999999999</v>
      </c>
      <c r="F756">
        <v>1.7225999999999999</v>
      </c>
      <c r="G756">
        <v>1.4894000000000001</v>
      </c>
      <c r="H756">
        <v>7.8272000000000004</v>
      </c>
      <c r="I756">
        <v>11</v>
      </c>
      <c r="J756">
        <v>10</v>
      </c>
      <c r="K756">
        <v>12</v>
      </c>
      <c r="L756">
        <v>3985</v>
      </c>
      <c r="M756">
        <v>37.280317199999999</v>
      </c>
      <c r="N756">
        <v>-121.8175906</v>
      </c>
      <c r="O756">
        <v>38.204508995781097</v>
      </c>
      <c r="P756">
        <v>3.7784753999999997E-2</v>
      </c>
      <c r="Q756">
        <v>10.37</v>
      </c>
      <c r="R756">
        <v>24.13</v>
      </c>
      <c r="S756" s="1">
        <v>645.06206445945304</v>
      </c>
      <c r="T756">
        <v>0</v>
      </c>
      <c r="U756">
        <v>101.3381431</v>
      </c>
      <c r="V756">
        <v>1743.45</v>
      </c>
      <c r="W756">
        <v>9</v>
      </c>
      <c r="X756">
        <v>4.8</v>
      </c>
      <c r="Y756">
        <v>0</v>
      </c>
      <c r="Z756">
        <v>2</v>
      </c>
      <c r="AA756">
        <v>2</v>
      </c>
      <c r="AB756">
        <v>43.087496585037101</v>
      </c>
      <c r="AC756">
        <v>4638</v>
      </c>
      <c r="AD756">
        <v>897</v>
      </c>
      <c r="AE756">
        <v>897</v>
      </c>
      <c r="AF756">
        <v>533</v>
      </c>
      <c r="AG756">
        <v>269</v>
      </c>
      <c r="AH756">
        <v>21478</v>
      </c>
      <c r="AI756">
        <v>823</v>
      </c>
      <c r="AJ756">
        <v>451</v>
      </c>
      <c r="AK756">
        <v>1215</v>
      </c>
      <c r="AL756">
        <v>434</v>
      </c>
      <c r="AM756">
        <v>89</v>
      </c>
      <c r="AN756">
        <v>4331</v>
      </c>
      <c r="AO756">
        <v>911</v>
      </c>
      <c r="AP756">
        <v>0</v>
      </c>
      <c r="AQ756">
        <v>0</v>
      </c>
      <c r="AR756">
        <v>140</v>
      </c>
      <c r="AS756">
        <v>18</v>
      </c>
      <c r="AT756">
        <v>15</v>
      </c>
      <c r="AU756">
        <v>11.5</v>
      </c>
      <c r="AV756">
        <v>11.2</v>
      </c>
      <c r="AW756">
        <v>21478</v>
      </c>
      <c r="AX756">
        <v>28.7</v>
      </c>
      <c r="AY756">
        <v>9.6999999999999993</v>
      </c>
      <c r="AZ756">
        <v>26.2</v>
      </c>
      <c r="BA756">
        <v>9.4</v>
      </c>
      <c r="BB756">
        <v>9.9</v>
      </c>
      <c r="BC756">
        <v>93.4</v>
      </c>
      <c r="BD756">
        <v>21.1</v>
      </c>
      <c r="BE756">
        <v>0</v>
      </c>
      <c r="BF756">
        <v>0</v>
      </c>
      <c r="BG756">
        <v>15.6</v>
      </c>
      <c r="BH756">
        <v>2</v>
      </c>
      <c r="BI756">
        <v>0.3</v>
      </c>
    </row>
    <row r="757" spans="1:61" x14ac:dyDescent="0.2">
      <c r="A757">
        <v>6287</v>
      </c>
      <c r="B757">
        <v>6085503210</v>
      </c>
      <c r="C757">
        <v>0.61169410000000002</v>
      </c>
      <c r="D757">
        <v>2.5548999999999999</v>
      </c>
      <c r="E757">
        <v>2.1435</v>
      </c>
      <c r="F757">
        <v>1.7907999999999999</v>
      </c>
      <c r="G757">
        <v>2.3965000000000001</v>
      </c>
      <c r="H757">
        <v>8.8856999999999999</v>
      </c>
      <c r="I757">
        <v>10.8</v>
      </c>
      <c r="J757">
        <v>9.6999999999999993</v>
      </c>
      <c r="K757">
        <v>11.8</v>
      </c>
      <c r="L757">
        <v>4443</v>
      </c>
      <c r="M757">
        <v>37.290638389999998</v>
      </c>
      <c r="N757">
        <v>-121.8235596</v>
      </c>
      <c r="O757">
        <v>33.968350417177</v>
      </c>
      <c r="P757">
        <v>3.7784753999999997E-2</v>
      </c>
      <c r="Q757">
        <v>10.37</v>
      </c>
      <c r="R757">
        <v>23.12760617</v>
      </c>
      <c r="S757" s="1">
        <v>479.22788578364498</v>
      </c>
      <c r="T757">
        <v>0</v>
      </c>
      <c r="U757">
        <v>115.9933138</v>
      </c>
      <c r="V757">
        <v>591.97</v>
      </c>
      <c r="W757">
        <v>17.75</v>
      </c>
      <c r="X757">
        <v>7</v>
      </c>
      <c r="Y757">
        <v>0.1</v>
      </c>
      <c r="Z757">
        <v>2</v>
      </c>
      <c r="AA757">
        <v>6</v>
      </c>
      <c r="AB757">
        <v>43.234283478034897</v>
      </c>
      <c r="AC757">
        <v>4413</v>
      </c>
      <c r="AD757">
        <v>985</v>
      </c>
      <c r="AE757">
        <v>968</v>
      </c>
      <c r="AF757">
        <v>618</v>
      </c>
      <c r="AG757">
        <v>173</v>
      </c>
      <c r="AH757">
        <v>20160</v>
      </c>
      <c r="AI757">
        <v>881</v>
      </c>
      <c r="AJ757">
        <v>562</v>
      </c>
      <c r="AK757">
        <v>1133</v>
      </c>
      <c r="AL757">
        <v>414</v>
      </c>
      <c r="AM757">
        <v>88</v>
      </c>
      <c r="AN757">
        <v>4146</v>
      </c>
      <c r="AO757">
        <v>1072</v>
      </c>
      <c r="AP757">
        <v>6</v>
      </c>
      <c r="AQ757">
        <v>10</v>
      </c>
      <c r="AR757">
        <v>150</v>
      </c>
      <c r="AS757">
        <v>29</v>
      </c>
      <c r="AT757">
        <v>11</v>
      </c>
      <c r="AU757">
        <v>14.2</v>
      </c>
      <c r="AV757">
        <v>8.5</v>
      </c>
      <c r="AW757">
        <v>20160</v>
      </c>
      <c r="AX757">
        <v>31.2</v>
      </c>
      <c r="AY757">
        <v>12.7</v>
      </c>
      <c r="AZ757">
        <v>25.7</v>
      </c>
      <c r="BA757">
        <v>9.4</v>
      </c>
      <c r="BB757">
        <v>9.1</v>
      </c>
      <c r="BC757">
        <v>93.9</v>
      </c>
      <c r="BD757">
        <v>25.8</v>
      </c>
      <c r="BE757">
        <v>0.6</v>
      </c>
      <c r="BF757">
        <v>1</v>
      </c>
      <c r="BG757">
        <v>15.5</v>
      </c>
      <c r="BH757">
        <v>3</v>
      </c>
      <c r="BI757">
        <v>0.2</v>
      </c>
    </row>
    <row r="758" spans="1:61" x14ac:dyDescent="0.2">
      <c r="A758">
        <v>6288</v>
      </c>
      <c r="B758">
        <v>6085503211</v>
      </c>
      <c r="C758">
        <v>0.40887469999999998</v>
      </c>
      <c r="D758">
        <v>1.9582999999999999</v>
      </c>
      <c r="E758">
        <v>1.7934000000000001</v>
      </c>
      <c r="F758">
        <v>1.8348</v>
      </c>
      <c r="G758">
        <v>1.5933999999999999</v>
      </c>
      <c r="H758">
        <v>7.18</v>
      </c>
      <c r="I758">
        <v>11.5</v>
      </c>
      <c r="J758">
        <v>10.5</v>
      </c>
      <c r="K758">
        <v>12.6</v>
      </c>
      <c r="L758">
        <v>4744</v>
      </c>
      <c r="M758">
        <v>37.31185223</v>
      </c>
      <c r="N758">
        <v>-121.8323618</v>
      </c>
      <c r="O758">
        <v>23.816688790414702</v>
      </c>
      <c r="P758">
        <v>3.7784753999999997E-2</v>
      </c>
      <c r="Q758">
        <v>10.37</v>
      </c>
      <c r="R758">
        <v>22.95</v>
      </c>
      <c r="S758" s="1">
        <v>638.56984120156096</v>
      </c>
      <c r="T758">
        <v>0</v>
      </c>
      <c r="U758">
        <v>151.85933259999999</v>
      </c>
      <c r="V758">
        <v>2341.8200000000002</v>
      </c>
      <c r="W758">
        <v>2.95</v>
      </c>
      <c r="X758">
        <v>2</v>
      </c>
      <c r="Y758">
        <v>0.01</v>
      </c>
      <c r="Z758">
        <v>2</v>
      </c>
      <c r="AA758">
        <v>0</v>
      </c>
      <c r="AB758">
        <v>38.051235335058401</v>
      </c>
      <c r="AC758">
        <v>4696</v>
      </c>
      <c r="AD758">
        <v>1153</v>
      </c>
      <c r="AE758">
        <v>1153</v>
      </c>
      <c r="AF758">
        <v>326</v>
      </c>
      <c r="AG758">
        <v>194</v>
      </c>
      <c r="AH758">
        <v>29552</v>
      </c>
      <c r="AI758">
        <v>1009</v>
      </c>
      <c r="AJ758">
        <v>728</v>
      </c>
      <c r="AK758">
        <v>949</v>
      </c>
      <c r="AL758">
        <v>393</v>
      </c>
      <c r="AM758">
        <v>91</v>
      </c>
      <c r="AN758">
        <v>4431</v>
      </c>
      <c r="AO758">
        <v>1324</v>
      </c>
      <c r="AP758">
        <v>0</v>
      </c>
      <c r="AQ758">
        <v>0</v>
      </c>
      <c r="AR758">
        <v>126</v>
      </c>
      <c r="AS758">
        <v>15</v>
      </c>
      <c r="AT758">
        <v>70</v>
      </c>
      <c r="AU758">
        <v>7</v>
      </c>
      <c r="AV758">
        <v>8.1</v>
      </c>
      <c r="AW758">
        <v>29552</v>
      </c>
      <c r="AX758">
        <v>30.3</v>
      </c>
      <c r="AY758">
        <v>15.5</v>
      </c>
      <c r="AZ758">
        <v>20.2</v>
      </c>
      <c r="BA758">
        <v>8.4</v>
      </c>
      <c r="BB758">
        <v>7.9</v>
      </c>
      <c r="BC758">
        <v>94.4</v>
      </c>
      <c r="BD758">
        <v>29.8</v>
      </c>
      <c r="BE758">
        <v>0</v>
      </c>
      <c r="BF758">
        <v>0</v>
      </c>
      <c r="BG758">
        <v>10.9</v>
      </c>
      <c r="BH758">
        <v>1.3</v>
      </c>
      <c r="BI758">
        <v>1.5</v>
      </c>
    </row>
    <row r="759" spans="1:61" x14ac:dyDescent="0.2">
      <c r="A759">
        <v>6289</v>
      </c>
      <c r="B759">
        <v>6085503212</v>
      </c>
      <c r="C759">
        <v>0.64531700000000003</v>
      </c>
      <c r="D759">
        <v>1.8902000000000001</v>
      </c>
      <c r="E759">
        <v>1.7988</v>
      </c>
      <c r="F759">
        <v>1.6677</v>
      </c>
      <c r="G759">
        <v>1.6803999999999999</v>
      </c>
      <c r="H759">
        <v>7.0369999999999999</v>
      </c>
      <c r="I759">
        <v>10.3</v>
      </c>
      <c r="J759">
        <v>9.3000000000000007</v>
      </c>
      <c r="K759">
        <v>11.4</v>
      </c>
      <c r="L759">
        <v>4058</v>
      </c>
      <c r="M759">
        <v>37.304658789999998</v>
      </c>
      <c r="N759">
        <v>-121.8288537</v>
      </c>
      <c r="O759">
        <v>30.6284907848021</v>
      </c>
      <c r="P759">
        <v>3.7784753999999997E-2</v>
      </c>
      <c r="Q759">
        <v>10.37</v>
      </c>
      <c r="R759">
        <v>22.95</v>
      </c>
      <c r="S759" s="1">
        <v>639.18604469856302</v>
      </c>
      <c r="T759">
        <v>0</v>
      </c>
      <c r="U759">
        <v>139.67344879999999</v>
      </c>
      <c r="V759">
        <v>1880.77</v>
      </c>
      <c r="W759">
        <v>8.6</v>
      </c>
      <c r="X759">
        <v>0</v>
      </c>
      <c r="Y759">
        <v>0.01</v>
      </c>
      <c r="Z759">
        <v>2</v>
      </c>
      <c r="AA759">
        <v>1</v>
      </c>
      <c r="AB759">
        <v>40.4783532665598</v>
      </c>
      <c r="AC759">
        <v>4270</v>
      </c>
      <c r="AD759">
        <v>972</v>
      </c>
      <c r="AE759">
        <v>957</v>
      </c>
      <c r="AF759">
        <v>412</v>
      </c>
      <c r="AG759">
        <v>144</v>
      </c>
      <c r="AH759">
        <v>27347</v>
      </c>
      <c r="AI759">
        <v>788</v>
      </c>
      <c r="AJ759">
        <v>641</v>
      </c>
      <c r="AK759">
        <v>760</v>
      </c>
      <c r="AL759">
        <v>373</v>
      </c>
      <c r="AM759">
        <v>94</v>
      </c>
      <c r="AN759">
        <v>3893</v>
      </c>
      <c r="AO759">
        <v>809</v>
      </c>
      <c r="AP759">
        <v>8</v>
      </c>
      <c r="AQ759">
        <v>0</v>
      </c>
      <c r="AR759">
        <v>89</v>
      </c>
      <c r="AS759">
        <v>3</v>
      </c>
      <c r="AT759">
        <v>65</v>
      </c>
      <c r="AU759">
        <v>9.6999999999999993</v>
      </c>
      <c r="AV759">
        <v>6.1</v>
      </c>
      <c r="AW759">
        <v>27347</v>
      </c>
      <c r="AX759">
        <v>26.1</v>
      </c>
      <c r="AY759">
        <v>15</v>
      </c>
      <c r="AZ759">
        <v>17.8</v>
      </c>
      <c r="BA759">
        <v>8.6999999999999993</v>
      </c>
      <c r="BB759">
        <v>9.8000000000000007</v>
      </c>
      <c r="BC759">
        <v>91.2</v>
      </c>
      <c r="BD759">
        <v>19.899999999999999</v>
      </c>
      <c r="BE759">
        <v>0.8</v>
      </c>
      <c r="BF759">
        <v>0</v>
      </c>
      <c r="BG759">
        <v>9.3000000000000007</v>
      </c>
      <c r="BH759">
        <v>0.3</v>
      </c>
      <c r="BI759">
        <v>1.5</v>
      </c>
    </row>
    <row r="760" spans="1:61" x14ac:dyDescent="0.2">
      <c r="A760">
        <v>6290</v>
      </c>
      <c r="B760">
        <v>6085503213</v>
      </c>
      <c r="C760">
        <v>0.42449750000000003</v>
      </c>
      <c r="D760">
        <v>3.1078999999999999</v>
      </c>
      <c r="E760">
        <v>2.2486000000000002</v>
      </c>
      <c r="F760">
        <v>1.8070999999999999</v>
      </c>
      <c r="G760">
        <v>3.2938999999999998</v>
      </c>
      <c r="H760">
        <v>10.457599999999999</v>
      </c>
      <c r="I760">
        <v>12.8</v>
      </c>
      <c r="J760">
        <v>11.5</v>
      </c>
      <c r="K760">
        <v>14.1</v>
      </c>
      <c r="L760">
        <v>4494</v>
      </c>
      <c r="M760">
        <v>37.301672439999997</v>
      </c>
      <c r="N760">
        <v>-121.8373679</v>
      </c>
      <c r="O760">
        <v>31.054104967225001</v>
      </c>
      <c r="P760">
        <v>3.7784753999999997E-2</v>
      </c>
      <c r="Q760">
        <v>10.37</v>
      </c>
      <c r="R760">
        <v>23.898648399999999</v>
      </c>
      <c r="S760" s="1">
        <v>479.22788578364498</v>
      </c>
      <c r="T760">
        <v>0</v>
      </c>
      <c r="U760">
        <v>137.9758258</v>
      </c>
      <c r="V760">
        <v>781.94</v>
      </c>
      <c r="W760">
        <v>7</v>
      </c>
      <c r="X760">
        <v>14</v>
      </c>
      <c r="Y760">
        <v>0.185</v>
      </c>
      <c r="Z760">
        <v>2</v>
      </c>
      <c r="AA760">
        <v>1.2</v>
      </c>
      <c r="AB760">
        <v>42.491862424642697</v>
      </c>
      <c r="AC760">
        <v>4497</v>
      </c>
      <c r="AD760">
        <v>1264</v>
      </c>
      <c r="AE760">
        <v>1264</v>
      </c>
      <c r="AF760">
        <v>1058</v>
      </c>
      <c r="AG760">
        <v>242</v>
      </c>
      <c r="AH760">
        <v>16955</v>
      </c>
      <c r="AI760">
        <v>1156</v>
      </c>
      <c r="AJ760">
        <v>424</v>
      </c>
      <c r="AK760">
        <v>1066</v>
      </c>
      <c r="AL760">
        <v>482</v>
      </c>
      <c r="AM760">
        <v>213</v>
      </c>
      <c r="AN760">
        <v>4190</v>
      </c>
      <c r="AO760">
        <v>1213</v>
      </c>
      <c r="AP760">
        <v>74</v>
      </c>
      <c r="AQ760">
        <v>455</v>
      </c>
      <c r="AR760">
        <v>192</v>
      </c>
      <c r="AS760">
        <v>119</v>
      </c>
      <c r="AT760">
        <v>6</v>
      </c>
      <c r="AU760">
        <v>23.6</v>
      </c>
      <c r="AV760">
        <v>10.199999999999999</v>
      </c>
      <c r="AW760">
        <v>16955</v>
      </c>
      <c r="AX760">
        <v>39.4</v>
      </c>
      <c r="AY760">
        <v>9.4</v>
      </c>
      <c r="AZ760">
        <v>23.7</v>
      </c>
      <c r="BA760">
        <v>10.7</v>
      </c>
      <c r="BB760">
        <v>16.899999999999999</v>
      </c>
      <c r="BC760">
        <v>93.2</v>
      </c>
      <c r="BD760">
        <v>29</v>
      </c>
      <c r="BE760">
        <v>5.9</v>
      </c>
      <c r="BF760">
        <v>36</v>
      </c>
      <c r="BG760">
        <v>15.2</v>
      </c>
      <c r="BH760">
        <v>9.4</v>
      </c>
      <c r="BI760">
        <v>0.1</v>
      </c>
    </row>
    <row r="761" spans="1:61" x14ac:dyDescent="0.2">
      <c r="A761">
        <v>6291</v>
      </c>
      <c r="B761">
        <v>6085503214</v>
      </c>
      <c r="C761">
        <v>0.69669130000000001</v>
      </c>
      <c r="D761">
        <v>3.2938999999999998</v>
      </c>
      <c r="E761">
        <v>2.8239999999999998</v>
      </c>
      <c r="F761">
        <v>1.9011</v>
      </c>
      <c r="G761">
        <v>3.8037000000000001</v>
      </c>
      <c r="H761">
        <v>11.822699999999999</v>
      </c>
      <c r="I761">
        <v>15.1</v>
      </c>
      <c r="J761">
        <v>13.8</v>
      </c>
      <c r="K761">
        <v>16.399999999999999</v>
      </c>
      <c r="L761">
        <v>7216</v>
      </c>
      <c r="M761">
        <v>37.298739980000001</v>
      </c>
      <c r="N761">
        <v>-121.84611820000001</v>
      </c>
      <c r="O761">
        <v>44.500911639922997</v>
      </c>
      <c r="P761">
        <v>3.7784753999999997E-2</v>
      </c>
      <c r="Q761">
        <v>10.37</v>
      </c>
      <c r="R761">
        <v>33.677897530000003</v>
      </c>
      <c r="S761" s="1">
        <v>479.22788578364498</v>
      </c>
      <c r="T761">
        <v>0</v>
      </c>
      <c r="U761">
        <v>134.56517529999999</v>
      </c>
      <c r="V761">
        <v>630.47</v>
      </c>
      <c r="W761">
        <v>21.1</v>
      </c>
      <c r="X761">
        <v>37</v>
      </c>
      <c r="Y761">
        <v>0.25</v>
      </c>
      <c r="Z761">
        <v>2</v>
      </c>
      <c r="AA761">
        <v>0.5</v>
      </c>
      <c r="AB761">
        <v>46.503862720238601</v>
      </c>
      <c r="AC761">
        <v>8652</v>
      </c>
      <c r="AD761">
        <v>2400</v>
      </c>
      <c r="AE761">
        <v>2330</v>
      </c>
      <c r="AF761">
        <v>2105</v>
      </c>
      <c r="AG761">
        <v>471</v>
      </c>
      <c r="AH761">
        <v>15670</v>
      </c>
      <c r="AI761">
        <v>1975</v>
      </c>
      <c r="AJ761">
        <v>908</v>
      </c>
      <c r="AK761">
        <v>2786</v>
      </c>
      <c r="AL761">
        <v>993</v>
      </c>
      <c r="AM761">
        <v>445</v>
      </c>
      <c r="AN761">
        <v>8463</v>
      </c>
      <c r="AO761">
        <v>2333</v>
      </c>
      <c r="AP761">
        <v>538</v>
      </c>
      <c r="AQ761">
        <v>1047</v>
      </c>
      <c r="AR761">
        <v>527</v>
      </c>
      <c r="AS761">
        <v>157</v>
      </c>
      <c r="AT761">
        <v>39</v>
      </c>
      <c r="AU761">
        <v>24.3</v>
      </c>
      <c r="AV761">
        <v>12.8</v>
      </c>
      <c r="AW761">
        <v>15670</v>
      </c>
      <c r="AX761">
        <v>37.700000000000003</v>
      </c>
      <c r="AY761">
        <v>10.5</v>
      </c>
      <c r="AZ761">
        <v>32.200000000000003</v>
      </c>
      <c r="BA761">
        <v>11.5</v>
      </c>
      <c r="BB761">
        <v>19.100000000000001</v>
      </c>
      <c r="BC761">
        <v>97.8</v>
      </c>
      <c r="BD761">
        <v>30.1</v>
      </c>
      <c r="BE761">
        <v>22.4</v>
      </c>
      <c r="BF761">
        <v>43.6</v>
      </c>
      <c r="BG761">
        <v>22.6</v>
      </c>
      <c r="BH761">
        <v>6.7</v>
      </c>
      <c r="BI761">
        <v>0.5</v>
      </c>
    </row>
    <row r="762" spans="1:61" x14ac:dyDescent="0.2">
      <c r="A762">
        <v>6292</v>
      </c>
      <c r="B762">
        <v>6085503217</v>
      </c>
      <c r="C762">
        <v>0.2323963</v>
      </c>
      <c r="D762">
        <v>2.8288000000000002</v>
      </c>
      <c r="E762">
        <v>1.7628999999999999</v>
      </c>
      <c r="F762">
        <v>1.8080000000000001</v>
      </c>
      <c r="G762">
        <v>1.9475</v>
      </c>
      <c r="H762">
        <v>8.3473000000000006</v>
      </c>
      <c r="I762">
        <v>11.9</v>
      </c>
      <c r="J762">
        <v>10.7</v>
      </c>
      <c r="K762">
        <v>13.1</v>
      </c>
      <c r="L762">
        <v>4512</v>
      </c>
      <c r="M762">
        <v>37.286750140000002</v>
      </c>
      <c r="N762">
        <v>-121.8303184</v>
      </c>
      <c r="O762">
        <v>35.542608447952396</v>
      </c>
      <c r="P762">
        <v>3.7784753999999997E-2</v>
      </c>
      <c r="Q762">
        <v>10.37</v>
      </c>
      <c r="R762">
        <v>23.505116569999998</v>
      </c>
      <c r="S762" s="1">
        <v>479.22788578364498</v>
      </c>
      <c r="T762">
        <v>0</v>
      </c>
      <c r="U762">
        <v>111.7115017</v>
      </c>
      <c r="V762">
        <v>658.57</v>
      </c>
      <c r="W762">
        <v>5.2</v>
      </c>
      <c r="X762">
        <v>13.95</v>
      </c>
      <c r="Y762">
        <v>0.1</v>
      </c>
      <c r="Z762">
        <v>2</v>
      </c>
      <c r="AA762">
        <v>0.9</v>
      </c>
      <c r="AB762">
        <v>39.144181830027399</v>
      </c>
      <c r="AC762">
        <v>4893</v>
      </c>
      <c r="AD762">
        <v>1114</v>
      </c>
      <c r="AE762">
        <v>1093</v>
      </c>
      <c r="AF762">
        <v>624</v>
      </c>
      <c r="AG762">
        <v>271</v>
      </c>
      <c r="AH762">
        <v>16534</v>
      </c>
      <c r="AI762">
        <v>965</v>
      </c>
      <c r="AJ762">
        <v>276</v>
      </c>
      <c r="AK762">
        <v>1426</v>
      </c>
      <c r="AL762">
        <v>302</v>
      </c>
      <c r="AM762">
        <v>156</v>
      </c>
      <c r="AN762">
        <v>4768</v>
      </c>
      <c r="AO762">
        <v>973</v>
      </c>
      <c r="AP762">
        <v>78</v>
      </c>
      <c r="AQ762">
        <v>0</v>
      </c>
      <c r="AR762">
        <v>297</v>
      </c>
      <c r="AS762">
        <v>18</v>
      </c>
      <c r="AT762">
        <v>9</v>
      </c>
      <c r="AU762">
        <v>12.8</v>
      </c>
      <c r="AV762">
        <v>10.8</v>
      </c>
      <c r="AW762">
        <v>16534</v>
      </c>
      <c r="AX762">
        <v>33.799999999999997</v>
      </c>
      <c r="AY762">
        <v>5.6</v>
      </c>
      <c r="AZ762">
        <v>29.1</v>
      </c>
      <c r="BA762">
        <v>6.2</v>
      </c>
      <c r="BB762">
        <v>14.3</v>
      </c>
      <c r="BC762">
        <v>97.4</v>
      </c>
      <c r="BD762">
        <v>22.1</v>
      </c>
      <c r="BE762">
        <v>7</v>
      </c>
      <c r="BF762">
        <v>0</v>
      </c>
      <c r="BG762">
        <v>27.2</v>
      </c>
      <c r="BH762">
        <v>1.6</v>
      </c>
      <c r="BI762">
        <v>0.2</v>
      </c>
    </row>
    <row r="763" spans="1:61" x14ac:dyDescent="0.2">
      <c r="A763">
        <v>6293</v>
      </c>
      <c r="B763">
        <v>6085503218</v>
      </c>
      <c r="C763">
        <v>0.2279959</v>
      </c>
      <c r="D763">
        <v>3.0767000000000002</v>
      </c>
      <c r="E763">
        <v>1.6931</v>
      </c>
      <c r="F763">
        <v>1.8979999999999999</v>
      </c>
      <c r="G763">
        <v>2.9786999999999999</v>
      </c>
      <c r="H763">
        <v>9.6463999999999999</v>
      </c>
      <c r="I763">
        <v>14.6</v>
      </c>
      <c r="J763">
        <v>13.1</v>
      </c>
      <c r="K763">
        <v>16.2</v>
      </c>
      <c r="L763">
        <v>4471</v>
      </c>
      <c r="M763">
        <v>37.280498710000003</v>
      </c>
      <c r="N763">
        <v>-121.8299116</v>
      </c>
      <c r="O763">
        <v>31.641533818610601</v>
      </c>
      <c r="P763">
        <v>3.7784753999999997E-2</v>
      </c>
      <c r="Q763">
        <v>10.37</v>
      </c>
      <c r="R763">
        <v>24.13</v>
      </c>
      <c r="S763" s="1">
        <v>479.22788578364498</v>
      </c>
      <c r="T763">
        <v>0</v>
      </c>
      <c r="U763">
        <v>102.6481426</v>
      </c>
      <c r="V763">
        <v>611.54999999999995</v>
      </c>
      <c r="W763">
        <v>4.5</v>
      </c>
      <c r="X763">
        <v>25.5</v>
      </c>
      <c r="Y763">
        <v>0</v>
      </c>
      <c r="Z763">
        <v>2</v>
      </c>
      <c r="AA763">
        <v>0.4</v>
      </c>
      <c r="AB763">
        <v>36.316584783233203</v>
      </c>
      <c r="AC763">
        <v>4916</v>
      </c>
      <c r="AD763">
        <v>1216</v>
      </c>
      <c r="AE763">
        <v>1181</v>
      </c>
      <c r="AF763">
        <v>825</v>
      </c>
      <c r="AG763">
        <v>278</v>
      </c>
      <c r="AH763">
        <v>15727</v>
      </c>
      <c r="AI763">
        <v>1504</v>
      </c>
      <c r="AJ763">
        <v>344</v>
      </c>
      <c r="AK763">
        <v>1287</v>
      </c>
      <c r="AL763">
        <v>317</v>
      </c>
      <c r="AM763">
        <v>165</v>
      </c>
      <c r="AN763">
        <v>4747</v>
      </c>
      <c r="AO763">
        <v>1478</v>
      </c>
      <c r="AP763">
        <v>525</v>
      </c>
      <c r="AQ763">
        <v>0</v>
      </c>
      <c r="AR763">
        <v>451</v>
      </c>
      <c r="AS763">
        <v>94</v>
      </c>
      <c r="AT763">
        <v>11</v>
      </c>
      <c r="AU763">
        <v>16.899999999999999</v>
      </c>
      <c r="AV763">
        <v>10.6</v>
      </c>
      <c r="AW763">
        <v>15727</v>
      </c>
      <c r="AX763">
        <v>47.3</v>
      </c>
      <c r="AY763">
        <v>7</v>
      </c>
      <c r="AZ763">
        <v>26.2</v>
      </c>
      <c r="BA763">
        <v>6.4</v>
      </c>
      <c r="BB763">
        <v>14</v>
      </c>
      <c r="BC763">
        <v>96.6</v>
      </c>
      <c r="BD763">
        <v>33.5</v>
      </c>
      <c r="BE763">
        <v>43.2</v>
      </c>
      <c r="BF763">
        <v>0</v>
      </c>
      <c r="BG763">
        <v>38.200000000000003</v>
      </c>
      <c r="BH763">
        <v>8</v>
      </c>
      <c r="BI763">
        <v>0.2</v>
      </c>
    </row>
    <row r="764" spans="1:61" x14ac:dyDescent="0.2">
      <c r="A764">
        <v>6294</v>
      </c>
      <c r="B764">
        <v>6085503304</v>
      </c>
      <c r="C764">
        <v>0.57435570000000002</v>
      </c>
      <c r="D764">
        <v>2.6899000000000002</v>
      </c>
      <c r="E764">
        <v>1.8862000000000001</v>
      </c>
      <c r="F764">
        <v>1.794</v>
      </c>
      <c r="G764">
        <v>3.8422999999999998</v>
      </c>
      <c r="H764">
        <v>10.212400000000001</v>
      </c>
      <c r="I764">
        <v>12.8</v>
      </c>
      <c r="J764">
        <v>11.7</v>
      </c>
      <c r="K764">
        <v>14</v>
      </c>
      <c r="L764">
        <v>6916</v>
      </c>
      <c r="M764">
        <v>37.312659680000003</v>
      </c>
      <c r="N764">
        <v>-121.8211417</v>
      </c>
      <c r="O764">
        <v>29.843940443555699</v>
      </c>
      <c r="P764">
        <v>3.7784753999999997E-2</v>
      </c>
      <c r="Q764">
        <v>10.37</v>
      </c>
      <c r="R764">
        <v>22.95</v>
      </c>
      <c r="S764" s="1">
        <v>486.62612462598099</v>
      </c>
      <c r="T764">
        <v>0</v>
      </c>
      <c r="U764">
        <v>147.88551229999999</v>
      </c>
      <c r="V764">
        <v>2226.2199999999998</v>
      </c>
      <c r="W764">
        <v>10.9</v>
      </c>
      <c r="X764">
        <v>5</v>
      </c>
      <c r="Y764">
        <v>7.4999999999999997E-2</v>
      </c>
      <c r="Z764">
        <v>2</v>
      </c>
      <c r="AA764">
        <v>0</v>
      </c>
      <c r="AB764">
        <v>40.919063143355999</v>
      </c>
      <c r="AC764">
        <v>7127</v>
      </c>
      <c r="AD764">
        <v>1908</v>
      </c>
      <c r="AE764">
        <v>1908</v>
      </c>
      <c r="AF764">
        <v>1028</v>
      </c>
      <c r="AG764">
        <v>381</v>
      </c>
      <c r="AH764">
        <v>21431</v>
      </c>
      <c r="AI764">
        <v>1458</v>
      </c>
      <c r="AJ764">
        <v>935</v>
      </c>
      <c r="AK764">
        <v>1659</v>
      </c>
      <c r="AL764">
        <v>720</v>
      </c>
      <c r="AM764">
        <v>106</v>
      </c>
      <c r="AN764">
        <v>6788</v>
      </c>
      <c r="AO764">
        <v>1589</v>
      </c>
      <c r="AP764">
        <v>414</v>
      </c>
      <c r="AQ764">
        <v>184</v>
      </c>
      <c r="AR764">
        <v>318</v>
      </c>
      <c r="AS764">
        <v>110</v>
      </c>
      <c r="AT764">
        <v>190</v>
      </c>
      <c r="AU764">
        <v>14.8</v>
      </c>
      <c r="AV764">
        <v>10.3</v>
      </c>
      <c r="AW764">
        <v>21431</v>
      </c>
      <c r="AX764">
        <v>31.4</v>
      </c>
      <c r="AY764">
        <v>13.1</v>
      </c>
      <c r="AZ764">
        <v>23.3</v>
      </c>
      <c r="BA764">
        <v>10.3</v>
      </c>
      <c r="BB764">
        <v>5.6</v>
      </c>
      <c r="BC764">
        <v>95.2</v>
      </c>
      <c r="BD764">
        <v>24.1</v>
      </c>
      <c r="BE764">
        <v>21.7</v>
      </c>
      <c r="BF764">
        <v>9.6</v>
      </c>
      <c r="BG764">
        <v>16.7</v>
      </c>
      <c r="BH764">
        <v>5.8</v>
      </c>
      <c r="BI764">
        <v>2.7</v>
      </c>
    </row>
    <row r="765" spans="1:61" x14ac:dyDescent="0.2">
      <c r="A765">
        <v>6295</v>
      </c>
      <c r="B765">
        <v>6085503305</v>
      </c>
      <c r="C765">
        <v>0.89781999999999995</v>
      </c>
      <c r="D765">
        <v>2.4192999999999998</v>
      </c>
      <c r="E765">
        <v>1.8381000000000001</v>
      </c>
      <c r="F765">
        <v>1.8709</v>
      </c>
      <c r="G765">
        <v>3.5398999999999998</v>
      </c>
      <c r="H765">
        <v>9.6683000000000003</v>
      </c>
      <c r="I765">
        <v>13.7</v>
      </c>
      <c r="J765">
        <v>12.5</v>
      </c>
      <c r="K765">
        <v>15</v>
      </c>
      <c r="L765">
        <v>6069</v>
      </c>
      <c r="M765">
        <v>37.31987006</v>
      </c>
      <c r="N765">
        <v>-121.8146765</v>
      </c>
      <c r="O765">
        <v>31.564640597661</v>
      </c>
      <c r="P765">
        <v>3.7784753999999997E-2</v>
      </c>
      <c r="Q765">
        <v>10.37</v>
      </c>
      <c r="R765">
        <v>23.258634000000001</v>
      </c>
      <c r="S765" s="1">
        <v>482.07183607493499</v>
      </c>
      <c r="T765">
        <v>0</v>
      </c>
      <c r="U765">
        <v>153.04345420000001</v>
      </c>
      <c r="V765">
        <v>812.76</v>
      </c>
      <c r="W765">
        <v>10</v>
      </c>
      <c r="X765">
        <v>5</v>
      </c>
      <c r="Y765">
        <v>0.11</v>
      </c>
      <c r="Z765">
        <v>0</v>
      </c>
      <c r="AA765">
        <v>0</v>
      </c>
      <c r="AB765">
        <v>36.642950905463401</v>
      </c>
      <c r="AC765">
        <v>6378</v>
      </c>
      <c r="AD765">
        <v>1522</v>
      </c>
      <c r="AE765">
        <v>1500</v>
      </c>
      <c r="AF765">
        <v>623</v>
      </c>
      <c r="AG765">
        <v>280</v>
      </c>
      <c r="AH765">
        <v>21988</v>
      </c>
      <c r="AI765">
        <v>1705</v>
      </c>
      <c r="AJ765">
        <v>1021</v>
      </c>
      <c r="AK765">
        <v>1379</v>
      </c>
      <c r="AL765">
        <v>711</v>
      </c>
      <c r="AM765">
        <v>41</v>
      </c>
      <c r="AN765">
        <v>6196</v>
      </c>
      <c r="AO765">
        <v>1660</v>
      </c>
      <c r="AP765">
        <v>127</v>
      </c>
      <c r="AQ765">
        <v>91</v>
      </c>
      <c r="AR765">
        <v>209</v>
      </c>
      <c r="AS765">
        <v>156</v>
      </c>
      <c r="AT765">
        <v>53</v>
      </c>
      <c r="AU765">
        <v>9.8000000000000007</v>
      </c>
      <c r="AV765">
        <v>8.5</v>
      </c>
      <c r="AW765">
        <v>21988</v>
      </c>
      <c r="AX765">
        <v>39.6</v>
      </c>
      <c r="AY765">
        <v>16</v>
      </c>
      <c r="AZ765">
        <v>21.6</v>
      </c>
      <c r="BA765">
        <v>11.1</v>
      </c>
      <c r="BB765">
        <v>2.7</v>
      </c>
      <c r="BC765">
        <v>97.1</v>
      </c>
      <c r="BD765">
        <v>28.1</v>
      </c>
      <c r="BE765">
        <v>8.3000000000000007</v>
      </c>
      <c r="BF765">
        <v>6</v>
      </c>
      <c r="BG765">
        <v>13.9</v>
      </c>
      <c r="BH765">
        <v>10.4</v>
      </c>
      <c r="BI765">
        <v>0.8</v>
      </c>
    </row>
    <row r="766" spans="1:61" x14ac:dyDescent="0.2">
      <c r="A766">
        <v>6296</v>
      </c>
      <c r="B766">
        <v>6085503306</v>
      </c>
      <c r="C766">
        <v>0.64390809999999998</v>
      </c>
      <c r="D766">
        <v>2.7911000000000001</v>
      </c>
      <c r="E766">
        <v>2.4746999999999999</v>
      </c>
      <c r="F766">
        <v>1.81</v>
      </c>
      <c r="G766">
        <v>2.5609999999999999</v>
      </c>
      <c r="H766">
        <v>9.6366999999999994</v>
      </c>
      <c r="I766">
        <v>11.8</v>
      </c>
      <c r="J766">
        <v>10.7</v>
      </c>
      <c r="K766">
        <v>12.8</v>
      </c>
      <c r="L766">
        <v>4311</v>
      </c>
      <c r="M766">
        <v>37.331408039999999</v>
      </c>
      <c r="N766">
        <v>-121.8221348</v>
      </c>
      <c r="O766">
        <v>32.601154037299402</v>
      </c>
      <c r="P766">
        <v>3.7784753999999997E-2</v>
      </c>
      <c r="Q766">
        <v>10.37</v>
      </c>
      <c r="R766">
        <v>26.10917937</v>
      </c>
      <c r="S766" s="1">
        <v>639.64141495085198</v>
      </c>
      <c r="T766">
        <v>0</v>
      </c>
      <c r="U766">
        <v>175.0222109</v>
      </c>
      <c r="V766">
        <v>915.85</v>
      </c>
      <c r="W766">
        <v>4.5</v>
      </c>
      <c r="X766">
        <v>3</v>
      </c>
      <c r="Y766">
        <v>0.1</v>
      </c>
      <c r="Z766">
        <v>0</v>
      </c>
      <c r="AA766">
        <v>0</v>
      </c>
      <c r="AB766">
        <v>37.837785466526</v>
      </c>
      <c r="AC766">
        <v>4276</v>
      </c>
      <c r="AD766">
        <v>923</v>
      </c>
      <c r="AE766">
        <v>906</v>
      </c>
      <c r="AF766">
        <v>476</v>
      </c>
      <c r="AG766">
        <v>264</v>
      </c>
      <c r="AH766">
        <v>19720</v>
      </c>
      <c r="AI766">
        <v>1003</v>
      </c>
      <c r="AJ766">
        <v>530</v>
      </c>
      <c r="AK766">
        <v>1103</v>
      </c>
      <c r="AL766">
        <v>445</v>
      </c>
      <c r="AM766">
        <v>133</v>
      </c>
      <c r="AN766">
        <v>4103</v>
      </c>
      <c r="AO766">
        <v>968</v>
      </c>
      <c r="AP766">
        <v>0</v>
      </c>
      <c r="AQ766">
        <v>161</v>
      </c>
      <c r="AR766">
        <v>138</v>
      </c>
      <c r="AS766">
        <v>22</v>
      </c>
      <c r="AT766">
        <v>23</v>
      </c>
      <c r="AU766">
        <v>11.2</v>
      </c>
      <c r="AV766">
        <v>12.4</v>
      </c>
      <c r="AW766">
        <v>19720</v>
      </c>
      <c r="AX766">
        <v>36.5</v>
      </c>
      <c r="AY766">
        <v>12.4</v>
      </c>
      <c r="AZ766">
        <v>25.8</v>
      </c>
      <c r="BA766">
        <v>10.4</v>
      </c>
      <c r="BB766">
        <v>14.7</v>
      </c>
      <c r="BC766">
        <v>96</v>
      </c>
      <c r="BD766">
        <v>24.5</v>
      </c>
      <c r="BE766">
        <v>0</v>
      </c>
      <c r="BF766">
        <v>17.399999999999999</v>
      </c>
      <c r="BG766">
        <v>15.2</v>
      </c>
      <c r="BH766">
        <v>2.4</v>
      </c>
      <c r="BI766">
        <v>0.5</v>
      </c>
    </row>
    <row r="767" spans="1:61" x14ac:dyDescent="0.2">
      <c r="A767">
        <v>6297</v>
      </c>
      <c r="B767">
        <v>6085503312</v>
      </c>
      <c r="C767">
        <v>5.8141533000000001</v>
      </c>
      <c r="D767">
        <v>1.5891999999999999</v>
      </c>
      <c r="E767">
        <v>1.3124</v>
      </c>
      <c r="F767">
        <v>1.2437</v>
      </c>
      <c r="G767">
        <v>2.3127</v>
      </c>
      <c r="H767">
        <v>6.4580000000000002</v>
      </c>
      <c r="I767">
        <v>10.5</v>
      </c>
      <c r="J767">
        <v>9.8000000000000007</v>
      </c>
      <c r="K767">
        <v>11.3</v>
      </c>
      <c r="L767">
        <v>2540</v>
      </c>
      <c r="M767">
        <v>37.347937299999998</v>
      </c>
      <c r="N767">
        <v>-121.79042629999999</v>
      </c>
      <c r="O767">
        <v>7.5201494562891398</v>
      </c>
      <c r="P767">
        <v>3.7784753999999997E-2</v>
      </c>
      <c r="Q767">
        <v>10.37</v>
      </c>
      <c r="R767">
        <v>4.2750677399999999</v>
      </c>
      <c r="S767" s="1">
        <v>663.10135534976996</v>
      </c>
      <c r="T767">
        <v>9.4077810000000005E-3</v>
      </c>
      <c r="U767">
        <v>140.03157590000001</v>
      </c>
      <c r="V767">
        <v>127.85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20.152119177514301</v>
      </c>
      <c r="AC767">
        <v>3769</v>
      </c>
      <c r="AD767">
        <v>1108</v>
      </c>
      <c r="AE767">
        <v>1079</v>
      </c>
      <c r="AF767">
        <v>244</v>
      </c>
      <c r="AG767">
        <v>161</v>
      </c>
      <c r="AH767">
        <v>33499</v>
      </c>
      <c r="AI767">
        <v>466</v>
      </c>
      <c r="AJ767">
        <v>483</v>
      </c>
      <c r="AK767">
        <v>722</v>
      </c>
      <c r="AL767">
        <v>215</v>
      </c>
      <c r="AM767">
        <v>78</v>
      </c>
      <c r="AN767">
        <v>2758</v>
      </c>
      <c r="AO767">
        <v>366</v>
      </c>
      <c r="AP767">
        <v>9</v>
      </c>
      <c r="AQ767">
        <v>30</v>
      </c>
      <c r="AR767">
        <v>50</v>
      </c>
      <c r="AS767">
        <v>58</v>
      </c>
      <c r="AT767">
        <v>6</v>
      </c>
      <c r="AU767">
        <v>6.5</v>
      </c>
      <c r="AV767">
        <v>7.4</v>
      </c>
      <c r="AW767">
        <v>33499</v>
      </c>
      <c r="AX767">
        <v>17.399999999999999</v>
      </c>
      <c r="AY767">
        <v>12.8</v>
      </c>
      <c r="AZ767">
        <v>19.2</v>
      </c>
      <c r="BA767">
        <v>5.7</v>
      </c>
      <c r="BB767">
        <v>7.2</v>
      </c>
      <c r="BC767">
        <v>73.2</v>
      </c>
      <c r="BD767">
        <v>10.4</v>
      </c>
      <c r="BE767">
        <v>0.8</v>
      </c>
      <c r="BF767">
        <v>2.7</v>
      </c>
      <c r="BG767">
        <v>4.5999999999999996</v>
      </c>
      <c r="BH767">
        <v>5.4</v>
      </c>
      <c r="BI767">
        <v>0.2</v>
      </c>
    </row>
    <row r="768" spans="1:61" x14ac:dyDescent="0.2">
      <c r="A768">
        <v>6298</v>
      </c>
      <c r="B768">
        <v>6085503313</v>
      </c>
      <c r="C768">
        <v>0.62435399999999996</v>
      </c>
      <c r="D768">
        <v>0.67689999999999995</v>
      </c>
      <c r="E768">
        <v>1.5458000000000001</v>
      </c>
      <c r="F768">
        <v>1.2228000000000001</v>
      </c>
      <c r="G768">
        <v>0.44009999999999999</v>
      </c>
      <c r="H768">
        <v>3.8856999999999999</v>
      </c>
      <c r="I768">
        <v>7.9</v>
      </c>
      <c r="J768">
        <v>7.1</v>
      </c>
      <c r="K768">
        <v>8.6999999999999993</v>
      </c>
      <c r="L768">
        <v>4582</v>
      </c>
      <c r="M768">
        <v>37.331303159999997</v>
      </c>
      <c r="N768">
        <v>-121.77645339999999</v>
      </c>
      <c r="O768">
        <v>9.8579920096623308</v>
      </c>
      <c r="P768">
        <v>3.7784753999999997E-2</v>
      </c>
      <c r="Q768">
        <v>10.37</v>
      </c>
      <c r="R768">
        <v>6.9218215499999998</v>
      </c>
      <c r="S768" s="1">
        <v>503.878172111749</v>
      </c>
      <c r="T768">
        <v>2.2061904E-2</v>
      </c>
      <c r="U768">
        <v>141.0678733</v>
      </c>
      <c r="V768">
        <v>219.44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18.576865058797299</v>
      </c>
      <c r="AC768">
        <v>4479</v>
      </c>
      <c r="AD768">
        <v>1313</v>
      </c>
      <c r="AE768">
        <v>1297</v>
      </c>
      <c r="AF768">
        <v>118</v>
      </c>
      <c r="AG768">
        <v>132</v>
      </c>
      <c r="AH768">
        <v>51783</v>
      </c>
      <c r="AI768">
        <v>210</v>
      </c>
      <c r="AJ768">
        <v>575</v>
      </c>
      <c r="AK768">
        <v>1059</v>
      </c>
      <c r="AL768">
        <v>286</v>
      </c>
      <c r="AM768">
        <v>81</v>
      </c>
      <c r="AN768">
        <v>3724</v>
      </c>
      <c r="AO768">
        <v>294</v>
      </c>
      <c r="AP768">
        <v>0</v>
      </c>
      <c r="AQ768">
        <v>0</v>
      </c>
      <c r="AR768">
        <v>44</v>
      </c>
      <c r="AS768">
        <v>13</v>
      </c>
      <c r="AT768">
        <v>0</v>
      </c>
      <c r="AU768">
        <v>2.6</v>
      </c>
      <c r="AV768">
        <v>5.4</v>
      </c>
      <c r="AW768">
        <v>51783</v>
      </c>
      <c r="AX768">
        <v>7</v>
      </c>
      <c r="AY768">
        <v>12.8</v>
      </c>
      <c r="AZ768">
        <v>23.6</v>
      </c>
      <c r="BA768">
        <v>6.4</v>
      </c>
      <c r="BB768">
        <v>6.2</v>
      </c>
      <c r="BC768">
        <v>83.1</v>
      </c>
      <c r="BD768">
        <v>6.8</v>
      </c>
      <c r="BE768">
        <v>0</v>
      </c>
      <c r="BF768">
        <v>0</v>
      </c>
      <c r="BG768">
        <v>3.4</v>
      </c>
      <c r="BH768">
        <v>1</v>
      </c>
      <c r="BI768">
        <v>0</v>
      </c>
    </row>
    <row r="769" spans="1:61" x14ac:dyDescent="0.2">
      <c r="A769">
        <v>6299</v>
      </c>
      <c r="B769">
        <v>6085503315</v>
      </c>
      <c r="C769">
        <v>0.63472580000000001</v>
      </c>
      <c r="D769">
        <v>2.5775999999999999</v>
      </c>
      <c r="E769">
        <v>1.7539</v>
      </c>
      <c r="F769">
        <v>1.7291000000000001</v>
      </c>
      <c r="G769">
        <v>2.9847000000000001</v>
      </c>
      <c r="H769">
        <v>9.0452999999999992</v>
      </c>
      <c r="I769">
        <v>10.9</v>
      </c>
      <c r="J769">
        <v>10</v>
      </c>
      <c r="K769">
        <v>11.9</v>
      </c>
      <c r="L769">
        <v>7481</v>
      </c>
      <c r="M769">
        <v>37.318411679999997</v>
      </c>
      <c r="N769">
        <v>-121.801337</v>
      </c>
      <c r="O769">
        <v>19.859772507972998</v>
      </c>
      <c r="P769">
        <v>3.7784753999999997E-2</v>
      </c>
      <c r="Q769">
        <v>10.37</v>
      </c>
      <c r="R769">
        <v>18.893653570000001</v>
      </c>
      <c r="S769" s="1">
        <v>407.39644582639897</v>
      </c>
      <c r="T769">
        <v>0</v>
      </c>
      <c r="U769">
        <v>142.0011605</v>
      </c>
      <c r="V769">
        <v>711.75</v>
      </c>
      <c r="W769">
        <v>0.5</v>
      </c>
      <c r="X769">
        <v>18</v>
      </c>
      <c r="Y769">
        <v>0.01</v>
      </c>
      <c r="Z769">
        <v>0</v>
      </c>
      <c r="AA769">
        <v>0</v>
      </c>
      <c r="AB769">
        <v>30.084254143400301</v>
      </c>
      <c r="AC769">
        <v>8280</v>
      </c>
      <c r="AD769">
        <v>2040</v>
      </c>
      <c r="AE769">
        <v>2040</v>
      </c>
      <c r="AF769">
        <v>1166</v>
      </c>
      <c r="AG769">
        <v>594</v>
      </c>
      <c r="AH769">
        <v>23731</v>
      </c>
      <c r="AI769">
        <v>1061</v>
      </c>
      <c r="AJ769">
        <v>846</v>
      </c>
      <c r="AK769">
        <v>1910</v>
      </c>
      <c r="AL769">
        <v>582</v>
      </c>
      <c r="AM769">
        <v>262</v>
      </c>
      <c r="AN769">
        <v>7812</v>
      </c>
      <c r="AO769">
        <v>1588</v>
      </c>
      <c r="AP769">
        <v>253</v>
      </c>
      <c r="AQ769">
        <v>200</v>
      </c>
      <c r="AR769">
        <v>324</v>
      </c>
      <c r="AS769">
        <v>37</v>
      </c>
      <c r="AT769">
        <v>35</v>
      </c>
      <c r="AU769">
        <v>14.1</v>
      </c>
      <c r="AV769">
        <v>12.9</v>
      </c>
      <c r="AW769">
        <v>23731</v>
      </c>
      <c r="AX769">
        <v>19.399999999999999</v>
      </c>
      <c r="AY769">
        <v>10.199999999999999</v>
      </c>
      <c r="AZ769">
        <v>23.1</v>
      </c>
      <c r="BA769">
        <v>7</v>
      </c>
      <c r="BB769">
        <v>12.8</v>
      </c>
      <c r="BC769">
        <v>94.3</v>
      </c>
      <c r="BD769">
        <v>20.5</v>
      </c>
      <c r="BE769">
        <v>12.4</v>
      </c>
      <c r="BF769">
        <v>9.8000000000000007</v>
      </c>
      <c r="BG769">
        <v>15.9</v>
      </c>
      <c r="BH769">
        <v>1.8</v>
      </c>
      <c r="BI769">
        <v>0.4</v>
      </c>
    </row>
    <row r="770" spans="1:61" x14ac:dyDescent="0.2">
      <c r="A770">
        <v>6300</v>
      </c>
      <c r="B770">
        <v>6085503321</v>
      </c>
      <c r="C770">
        <v>0.67709280000000005</v>
      </c>
      <c r="D770">
        <v>1.7955000000000001</v>
      </c>
      <c r="E770">
        <v>2.1770999999999998</v>
      </c>
      <c r="F770">
        <v>1.7238</v>
      </c>
      <c r="G770">
        <v>1.7131000000000001</v>
      </c>
      <c r="H770">
        <v>7.4095000000000004</v>
      </c>
      <c r="I770">
        <v>8.6</v>
      </c>
      <c r="J770">
        <v>7.5</v>
      </c>
      <c r="K770">
        <v>9.9</v>
      </c>
      <c r="L770">
        <v>4658</v>
      </c>
      <c r="M770">
        <v>37.332670749999998</v>
      </c>
      <c r="N770">
        <v>-121.806664</v>
      </c>
      <c r="O770">
        <v>16.749245340007899</v>
      </c>
      <c r="P770">
        <v>3.7784753999999997E-2</v>
      </c>
      <c r="Q770">
        <v>10.37</v>
      </c>
      <c r="R770">
        <v>25.396760499999999</v>
      </c>
      <c r="S770" s="1">
        <v>407.39644582639897</v>
      </c>
      <c r="T770">
        <v>0</v>
      </c>
      <c r="U770">
        <v>165.1083964</v>
      </c>
      <c r="V770">
        <v>663.6</v>
      </c>
      <c r="W770">
        <v>0</v>
      </c>
      <c r="X770">
        <v>0</v>
      </c>
      <c r="Y770">
        <v>0.01</v>
      </c>
      <c r="Z770">
        <v>0</v>
      </c>
      <c r="AA770">
        <v>0</v>
      </c>
      <c r="AB770">
        <v>26.7061485978756</v>
      </c>
      <c r="AC770">
        <v>4942</v>
      </c>
      <c r="AD770">
        <v>1105</v>
      </c>
      <c r="AE770">
        <v>1090</v>
      </c>
      <c r="AF770">
        <v>411</v>
      </c>
      <c r="AG770">
        <v>189</v>
      </c>
      <c r="AH770">
        <v>29651</v>
      </c>
      <c r="AI770">
        <v>752</v>
      </c>
      <c r="AJ770">
        <v>853</v>
      </c>
      <c r="AK770">
        <v>905</v>
      </c>
      <c r="AL770">
        <v>604</v>
      </c>
      <c r="AM770">
        <v>90</v>
      </c>
      <c r="AN770">
        <v>4759</v>
      </c>
      <c r="AO770">
        <v>832</v>
      </c>
      <c r="AP770">
        <v>0</v>
      </c>
      <c r="AQ770">
        <v>0</v>
      </c>
      <c r="AR770">
        <v>64</v>
      </c>
      <c r="AS770">
        <v>54</v>
      </c>
      <c r="AT770">
        <v>49</v>
      </c>
      <c r="AU770">
        <v>8.3000000000000007</v>
      </c>
      <c r="AV770">
        <v>7.2</v>
      </c>
      <c r="AW770">
        <v>29651</v>
      </c>
      <c r="AX770">
        <v>20.8</v>
      </c>
      <c r="AY770">
        <v>17.3</v>
      </c>
      <c r="AZ770">
        <v>18.3</v>
      </c>
      <c r="BA770">
        <v>12.2</v>
      </c>
      <c r="BB770">
        <v>8.3000000000000007</v>
      </c>
      <c r="BC770">
        <v>96.3</v>
      </c>
      <c r="BD770">
        <v>18.100000000000001</v>
      </c>
      <c r="BE770">
        <v>0</v>
      </c>
      <c r="BF770">
        <v>0</v>
      </c>
      <c r="BG770">
        <v>5.9</v>
      </c>
      <c r="BH770">
        <v>5</v>
      </c>
      <c r="BI770">
        <v>1</v>
      </c>
    </row>
    <row r="771" spans="1:61" x14ac:dyDescent="0.2">
      <c r="A771">
        <v>6301</v>
      </c>
      <c r="B771">
        <v>6085503322</v>
      </c>
      <c r="C771">
        <v>0.55751079999999997</v>
      </c>
      <c r="D771">
        <v>1.6585000000000001</v>
      </c>
      <c r="E771">
        <v>1.6246</v>
      </c>
      <c r="F771">
        <v>1.5225</v>
      </c>
      <c r="G771">
        <v>1.4283999999999999</v>
      </c>
      <c r="H771">
        <v>6.234</v>
      </c>
      <c r="I771">
        <v>10</v>
      </c>
      <c r="J771">
        <v>9.1</v>
      </c>
      <c r="K771">
        <v>10.9</v>
      </c>
      <c r="L771">
        <v>4146</v>
      </c>
      <c r="M771">
        <v>37.341986609999999</v>
      </c>
      <c r="N771">
        <v>-121.79687920000001</v>
      </c>
      <c r="O771">
        <v>10.490389385767401</v>
      </c>
      <c r="P771">
        <v>3.7784753999999997E-2</v>
      </c>
      <c r="Q771">
        <v>10.37</v>
      </c>
      <c r="R771">
        <v>15.60183037</v>
      </c>
      <c r="S771" s="1">
        <v>558.90407172219204</v>
      </c>
      <c r="T771">
        <v>1.271994E-3</v>
      </c>
      <c r="U771">
        <v>168.49659460000001</v>
      </c>
      <c r="V771">
        <v>309.43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21.9267185368975</v>
      </c>
      <c r="AC771">
        <v>4504</v>
      </c>
      <c r="AD771">
        <v>1070</v>
      </c>
      <c r="AE771">
        <v>1067</v>
      </c>
      <c r="AF771">
        <v>233</v>
      </c>
      <c r="AG771">
        <v>161</v>
      </c>
      <c r="AH771">
        <v>30285</v>
      </c>
      <c r="AI771">
        <v>748</v>
      </c>
      <c r="AJ771">
        <v>553</v>
      </c>
      <c r="AK771">
        <v>956</v>
      </c>
      <c r="AL771">
        <v>468</v>
      </c>
      <c r="AM771">
        <v>44</v>
      </c>
      <c r="AN771">
        <v>3955</v>
      </c>
      <c r="AO771">
        <v>629</v>
      </c>
      <c r="AP771">
        <v>0</v>
      </c>
      <c r="AQ771">
        <v>0</v>
      </c>
      <c r="AR771">
        <v>63</v>
      </c>
      <c r="AS771">
        <v>15</v>
      </c>
      <c r="AT771">
        <v>70</v>
      </c>
      <c r="AU771">
        <v>5.2</v>
      </c>
      <c r="AV771">
        <v>6.8</v>
      </c>
      <c r="AW771">
        <v>30285</v>
      </c>
      <c r="AX771">
        <v>24.8</v>
      </c>
      <c r="AY771">
        <v>12.3</v>
      </c>
      <c r="AZ771">
        <v>21.2</v>
      </c>
      <c r="BA771">
        <v>10.4</v>
      </c>
      <c r="BB771">
        <v>4.0999999999999996</v>
      </c>
      <c r="BC771">
        <v>87.8</v>
      </c>
      <c r="BD771">
        <v>14.5</v>
      </c>
      <c r="BE771">
        <v>0</v>
      </c>
      <c r="BF771">
        <v>0</v>
      </c>
      <c r="BG771">
        <v>5.9</v>
      </c>
      <c r="BH771">
        <v>1.4</v>
      </c>
      <c r="BI771">
        <v>1.6</v>
      </c>
    </row>
    <row r="772" spans="1:61" x14ac:dyDescent="0.2">
      <c r="A772">
        <v>6302</v>
      </c>
      <c r="B772">
        <v>6085503323</v>
      </c>
      <c r="C772">
        <v>0.43701459999999998</v>
      </c>
      <c r="D772">
        <v>1.9159999999999999</v>
      </c>
      <c r="E772">
        <v>1.2926</v>
      </c>
      <c r="F772">
        <v>1.4964999999999999</v>
      </c>
      <c r="G772">
        <v>1.3364</v>
      </c>
      <c r="H772">
        <v>6.0414000000000003</v>
      </c>
      <c r="I772">
        <v>9.1999999999999993</v>
      </c>
      <c r="J772">
        <v>8.4</v>
      </c>
      <c r="K772">
        <v>10</v>
      </c>
      <c r="L772">
        <v>4688</v>
      </c>
      <c r="M772">
        <v>37.333699299999999</v>
      </c>
      <c r="N772">
        <v>-121.79164299999999</v>
      </c>
      <c r="O772">
        <v>11.7089386962371</v>
      </c>
      <c r="P772">
        <v>3.7784753999999997E-2</v>
      </c>
      <c r="Q772">
        <v>10.37</v>
      </c>
      <c r="R772">
        <v>7.7734408310000003</v>
      </c>
      <c r="S772" s="1">
        <v>407.39644582639897</v>
      </c>
      <c r="T772">
        <v>1.0946386000000001E-2</v>
      </c>
      <c r="U772">
        <v>154.58502770000001</v>
      </c>
      <c r="V772">
        <v>326.76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18.433376094561101</v>
      </c>
      <c r="AC772">
        <v>4651</v>
      </c>
      <c r="AD772">
        <v>1208</v>
      </c>
      <c r="AE772">
        <v>1183</v>
      </c>
      <c r="AF772">
        <v>336</v>
      </c>
      <c r="AG772">
        <v>270</v>
      </c>
      <c r="AH772">
        <v>29785</v>
      </c>
      <c r="AI772">
        <v>444</v>
      </c>
      <c r="AJ772">
        <v>569</v>
      </c>
      <c r="AK772">
        <v>984</v>
      </c>
      <c r="AL772">
        <v>321</v>
      </c>
      <c r="AM772">
        <v>55</v>
      </c>
      <c r="AN772">
        <v>4091</v>
      </c>
      <c r="AO772">
        <v>589</v>
      </c>
      <c r="AP772">
        <v>0</v>
      </c>
      <c r="AQ772">
        <v>0</v>
      </c>
      <c r="AR772">
        <v>65</v>
      </c>
      <c r="AS772">
        <v>12</v>
      </c>
      <c r="AT772">
        <v>60</v>
      </c>
      <c r="AU772">
        <v>7.3</v>
      </c>
      <c r="AV772">
        <v>10.7</v>
      </c>
      <c r="AW772">
        <v>29785</v>
      </c>
      <c r="AX772">
        <v>14.1</v>
      </c>
      <c r="AY772">
        <v>12.2</v>
      </c>
      <c r="AZ772">
        <v>21.2</v>
      </c>
      <c r="BA772">
        <v>6.9</v>
      </c>
      <c r="BB772">
        <v>4.5999999999999996</v>
      </c>
      <c r="BC772">
        <v>88</v>
      </c>
      <c r="BD772">
        <v>13.3</v>
      </c>
      <c r="BE772">
        <v>0</v>
      </c>
      <c r="BF772">
        <v>0</v>
      </c>
      <c r="BG772">
        <v>5.5</v>
      </c>
      <c r="BH772">
        <v>1</v>
      </c>
      <c r="BI772">
        <v>1.3</v>
      </c>
    </row>
    <row r="773" spans="1:61" x14ac:dyDescent="0.2">
      <c r="A773">
        <v>6303</v>
      </c>
      <c r="B773">
        <v>6085503324</v>
      </c>
      <c r="C773">
        <v>0.31979980000000002</v>
      </c>
      <c r="D773">
        <v>1.0458000000000001</v>
      </c>
      <c r="E773">
        <v>1.7365999999999999</v>
      </c>
      <c r="F773">
        <v>1.5128999999999999</v>
      </c>
      <c r="G773">
        <v>1.1389</v>
      </c>
      <c r="H773">
        <v>5.4341999999999997</v>
      </c>
      <c r="I773">
        <v>7.9</v>
      </c>
      <c r="J773">
        <v>7</v>
      </c>
      <c r="K773">
        <v>8.9</v>
      </c>
      <c r="L773">
        <v>3543</v>
      </c>
      <c r="M773">
        <v>37.32763963</v>
      </c>
      <c r="N773">
        <v>-121.7892724</v>
      </c>
      <c r="O773">
        <v>9.8753293834539306</v>
      </c>
      <c r="P773">
        <v>3.7784753999999997E-2</v>
      </c>
      <c r="Q773">
        <v>10.37</v>
      </c>
      <c r="R773">
        <v>6.9218215499999998</v>
      </c>
      <c r="S773" s="1">
        <v>407.39644582639897</v>
      </c>
      <c r="T773">
        <v>0</v>
      </c>
      <c r="U773">
        <v>146.19772209999999</v>
      </c>
      <c r="V773">
        <v>452.48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18.355856860204899</v>
      </c>
      <c r="AC773">
        <v>3592</v>
      </c>
      <c r="AD773">
        <v>913</v>
      </c>
      <c r="AE773">
        <v>908</v>
      </c>
      <c r="AF773">
        <v>137</v>
      </c>
      <c r="AG773">
        <v>86</v>
      </c>
      <c r="AH773">
        <v>35655</v>
      </c>
      <c r="AI773">
        <v>347</v>
      </c>
      <c r="AJ773">
        <v>486</v>
      </c>
      <c r="AK773">
        <v>742</v>
      </c>
      <c r="AL773">
        <v>350</v>
      </c>
      <c r="AM773">
        <v>56</v>
      </c>
      <c r="AN773">
        <v>3263</v>
      </c>
      <c r="AO773">
        <v>422</v>
      </c>
      <c r="AP773">
        <v>0</v>
      </c>
      <c r="AQ773">
        <v>0</v>
      </c>
      <c r="AR773">
        <v>33</v>
      </c>
      <c r="AS773">
        <v>15</v>
      </c>
      <c r="AT773">
        <v>20</v>
      </c>
      <c r="AU773">
        <v>3.8</v>
      </c>
      <c r="AV773">
        <v>4.5</v>
      </c>
      <c r="AW773">
        <v>35655</v>
      </c>
      <c r="AX773">
        <v>13.9</v>
      </c>
      <c r="AY773">
        <v>13.5</v>
      </c>
      <c r="AZ773">
        <v>20.7</v>
      </c>
      <c r="BA773">
        <v>9.6999999999999993</v>
      </c>
      <c r="BB773">
        <v>6.2</v>
      </c>
      <c r="BC773">
        <v>90.8</v>
      </c>
      <c r="BD773">
        <v>12.4</v>
      </c>
      <c r="BE773">
        <v>0</v>
      </c>
      <c r="BF773">
        <v>0</v>
      </c>
      <c r="BG773">
        <v>3.6</v>
      </c>
      <c r="BH773">
        <v>1.7</v>
      </c>
      <c r="BI773">
        <v>0.6</v>
      </c>
    </row>
    <row r="774" spans="1:61" x14ac:dyDescent="0.2">
      <c r="A774">
        <v>6304</v>
      </c>
      <c r="B774">
        <v>6085503325</v>
      </c>
      <c r="C774">
        <v>0.43298209999999998</v>
      </c>
      <c r="D774">
        <v>1.4149</v>
      </c>
      <c r="E774">
        <v>1.8591</v>
      </c>
      <c r="F774">
        <v>1.5066999999999999</v>
      </c>
      <c r="G774">
        <v>1.8246</v>
      </c>
      <c r="H774">
        <v>6.6052999999999997</v>
      </c>
      <c r="I774">
        <v>9.1</v>
      </c>
      <c r="J774">
        <v>8.1</v>
      </c>
      <c r="K774">
        <v>10.1</v>
      </c>
      <c r="L774">
        <v>4448</v>
      </c>
      <c r="M774">
        <v>37.320684739999997</v>
      </c>
      <c r="N774">
        <v>-121.7889643</v>
      </c>
      <c r="O774">
        <v>11.805626759332601</v>
      </c>
      <c r="P774">
        <v>3.7784753999999997E-2</v>
      </c>
      <c r="Q774">
        <v>10.37</v>
      </c>
      <c r="R774">
        <v>7.043153481</v>
      </c>
      <c r="S774" s="1">
        <v>407.39644582639897</v>
      </c>
      <c r="T774">
        <v>0</v>
      </c>
      <c r="U774">
        <v>136.47378800000001</v>
      </c>
      <c r="V774">
        <v>481.12</v>
      </c>
      <c r="W774">
        <v>0.7</v>
      </c>
      <c r="X774">
        <v>17.25</v>
      </c>
      <c r="Y774">
        <v>0</v>
      </c>
      <c r="Z774">
        <v>0</v>
      </c>
      <c r="AA774">
        <v>0</v>
      </c>
      <c r="AB774">
        <v>23.663632768872901</v>
      </c>
      <c r="AC774">
        <v>4899</v>
      </c>
      <c r="AD774">
        <v>1172</v>
      </c>
      <c r="AE774">
        <v>1157</v>
      </c>
      <c r="AF774">
        <v>394</v>
      </c>
      <c r="AG774">
        <v>113</v>
      </c>
      <c r="AH774">
        <v>29499</v>
      </c>
      <c r="AI774">
        <v>504</v>
      </c>
      <c r="AJ774">
        <v>566</v>
      </c>
      <c r="AK774">
        <v>1109</v>
      </c>
      <c r="AL774">
        <v>476</v>
      </c>
      <c r="AM774">
        <v>93</v>
      </c>
      <c r="AN774">
        <v>4295</v>
      </c>
      <c r="AO774">
        <v>634</v>
      </c>
      <c r="AP774">
        <v>0</v>
      </c>
      <c r="AQ774">
        <v>0</v>
      </c>
      <c r="AR774">
        <v>105</v>
      </c>
      <c r="AS774">
        <v>60</v>
      </c>
      <c r="AT774">
        <v>40</v>
      </c>
      <c r="AU774">
        <v>8.1</v>
      </c>
      <c r="AV774">
        <v>4.5</v>
      </c>
      <c r="AW774">
        <v>29499</v>
      </c>
      <c r="AX774">
        <v>15.4</v>
      </c>
      <c r="AY774">
        <v>11.6</v>
      </c>
      <c r="AZ774">
        <v>22.6</v>
      </c>
      <c r="BA774">
        <v>9.6999999999999993</v>
      </c>
      <c r="BB774">
        <v>8</v>
      </c>
      <c r="BC774">
        <v>87.7</v>
      </c>
      <c r="BD774">
        <v>13.9</v>
      </c>
      <c r="BE774">
        <v>0</v>
      </c>
      <c r="BF774">
        <v>0</v>
      </c>
      <c r="BG774">
        <v>9.1</v>
      </c>
      <c r="BH774">
        <v>5.2</v>
      </c>
      <c r="BI774">
        <v>0.8</v>
      </c>
    </row>
    <row r="775" spans="1:61" x14ac:dyDescent="0.2">
      <c r="A775">
        <v>6305</v>
      </c>
      <c r="B775">
        <v>6085503326</v>
      </c>
      <c r="C775">
        <v>1.6400659</v>
      </c>
      <c r="D775">
        <v>0.8327</v>
      </c>
      <c r="E775">
        <v>1.2101999999999999</v>
      </c>
      <c r="F775">
        <v>1.4287000000000001</v>
      </c>
      <c r="G775">
        <v>1.1626000000000001</v>
      </c>
      <c r="H775">
        <v>4.6341999999999999</v>
      </c>
      <c r="I775">
        <v>7.1</v>
      </c>
      <c r="J775">
        <v>6.1</v>
      </c>
      <c r="K775">
        <v>8.1999999999999993</v>
      </c>
      <c r="L775">
        <v>6493</v>
      </c>
      <c r="M775">
        <v>37.321676699999998</v>
      </c>
      <c r="N775">
        <v>-121.7714117</v>
      </c>
      <c r="O775">
        <v>9.2689834053177904</v>
      </c>
      <c r="P775">
        <v>3.7784753999999997E-2</v>
      </c>
      <c r="Q775">
        <v>10.37</v>
      </c>
      <c r="R775">
        <v>6.0826574630000003</v>
      </c>
      <c r="S775" s="1">
        <v>502.93998974774598</v>
      </c>
      <c r="T775">
        <v>0</v>
      </c>
      <c r="U775">
        <v>126.91925519999999</v>
      </c>
      <c r="V775">
        <v>312.01</v>
      </c>
      <c r="W775">
        <v>1.75</v>
      </c>
      <c r="X775">
        <v>8.1</v>
      </c>
      <c r="Y775">
        <v>0</v>
      </c>
      <c r="Z775">
        <v>0</v>
      </c>
      <c r="AA775">
        <v>0</v>
      </c>
      <c r="AB775">
        <v>22.1743269851078</v>
      </c>
      <c r="AC775">
        <v>7275</v>
      </c>
      <c r="AD775">
        <v>1813</v>
      </c>
      <c r="AE775">
        <v>1813</v>
      </c>
      <c r="AF775">
        <v>287</v>
      </c>
      <c r="AG775">
        <v>180</v>
      </c>
      <c r="AH775">
        <v>45855</v>
      </c>
      <c r="AI775">
        <v>475</v>
      </c>
      <c r="AJ775">
        <v>527</v>
      </c>
      <c r="AK775">
        <v>2213</v>
      </c>
      <c r="AL775">
        <v>351</v>
      </c>
      <c r="AM775">
        <v>63</v>
      </c>
      <c r="AN775">
        <v>6836</v>
      </c>
      <c r="AO775">
        <v>559</v>
      </c>
      <c r="AP775">
        <v>0</v>
      </c>
      <c r="AQ775">
        <v>38</v>
      </c>
      <c r="AR775">
        <v>30</v>
      </c>
      <c r="AS775">
        <v>41</v>
      </c>
      <c r="AT775">
        <v>0</v>
      </c>
      <c r="AU775">
        <v>3.9</v>
      </c>
      <c r="AV775">
        <v>4.7</v>
      </c>
      <c r="AW775">
        <v>45855</v>
      </c>
      <c r="AX775">
        <v>10.3</v>
      </c>
      <c r="AY775">
        <v>7.2</v>
      </c>
      <c r="AZ775">
        <v>30.4</v>
      </c>
      <c r="BA775">
        <v>4.8</v>
      </c>
      <c r="BB775">
        <v>3.5</v>
      </c>
      <c r="BC775">
        <v>94</v>
      </c>
      <c r="BD775">
        <v>8.1</v>
      </c>
      <c r="BE775">
        <v>0</v>
      </c>
      <c r="BF775">
        <v>2.1</v>
      </c>
      <c r="BG775">
        <v>1.7</v>
      </c>
      <c r="BH775">
        <v>2.2999999999999998</v>
      </c>
      <c r="BI775">
        <v>0</v>
      </c>
    </row>
    <row r="776" spans="1:61" x14ac:dyDescent="0.2">
      <c r="A776">
        <v>6306</v>
      </c>
      <c r="B776">
        <v>6085503327</v>
      </c>
      <c r="C776">
        <v>0.56160540000000003</v>
      </c>
      <c r="D776">
        <v>2.3089</v>
      </c>
      <c r="E776">
        <v>2.6858</v>
      </c>
      <c r="F776">
        <v>1.3467</v>
      </c>
      <c r="G776">
        <v>2.7128999999999999</v>
      </c>
      <c r="H776">
        <v>9.0542999999999996</v>
      </c>
      <c r="I776">
        <v>10.9</v>
      </c>
      <c r="J776">
        <v>10</v>
      </c>
      <c r="K776">
        <v>11.8</v>
      </c>
      <c r="L776">
        <v>4624</v>
      </c>
      <c r="M776">
        <v>37.307983909999997</v>
      </c>
      <c r="N776">
        <v>-121.7887374</v>
      </c>
      <c r="O776">
        <v>22.085083898776499</v>
      </c>
      <c r="P776">
        <v>3.7784753999999997E-2</v>
      </c>
      <c r="Q776">
        <v>10.37</v>
      </c>
      <c r="R776">
        <v>8.2012372839999994</v>
      </c>
      <c r="S776" s="1">
        <v>407.39644582639897</v>
      </c>
      <c r="T776">
        <v>0</v>
      </c>
      <c r="U776">
        <v>124.0872344</v>
      </c>
      <c r="V776">
        <v>531.57000000000005</v>
      </c>
      <c r="W776">
        <v>7.1</v>
      </c>
      <c r="X776">
        <v>28.5</v>
      </c>
      <c r="Y776">
        <v>3.5000000000000003E-2</v>
      </c>
      <c r="Z776">
        <v>0</v>
      </c>
      <c r="AA776">
        <v>0</v>
      </c>
      <c r="AB776">
        <v>29.356621302278999</v>
      </c>
      <c r="AC776">
        <v>5030</v>
      </c>
      <c r="AD776">
        <v>1459</v>
      </c>
      <c r="AE776">
        <v>1433</v>
      </c>
      <c r="AF776">
        <v>422</v>
      </c>
      <c r="AG776">
        <v>441</v>
      </c>
      <c r="AH776">
        <v>31498</v>
      </c>
      <c r="AI776">
        <v>781</v>
      </c>
      <c r="AJ776">
        <v>876</v>
      </c>
      <c r="AK776">
        <v>1178</v>
      </c>
      <c r="AL776">
        <v>743</v>
      </c>
      <c r="AM776">
        <v>133</v>
      </c>
      <c r="AN776">
        <v>4165</v>
      </c>
      <c r="AO776">
        <v>490</v>
      </c>
      <c r="AP776">
        <v>223</v>
      </c>
      <c r="AQ776">
        <v>0</v>
      </c>
      <c r="AR776">
        <v>117</v>
      </c>
      <c r="AS776">
        <v>198</v>
      </c>
      <c r="AT776">
        <v>28</v>
      </c>
      <c r="AU776">
        <v>8.4</v>
      </c>
      <c r="AV776">
        <v>16.899999999999999</v>
      </c>
      <c r="AW776">
        <v>31498</v>
      </c>
      <c r="AX776">
        <v>21.8</v>
      </c>
      <c r="AY776">
        <v>17.399999999999999</v>
      </c>
      <c r="AZ776">
        <v>23.4</v>
      </c>
      <c r="BA776">
        <v>14.8</v>
      </c>
      <c r="BB776">
        <v>9.3000000000000007</v>
      </c>
      <c r="BC776">
        <v>82.8</v>
      </c>
      <c r="BD776">
        <v>10.199999999999999</v>
      </c>
      <c r="BE776">
        <v>15.3</v>
      </c>
      <c r="BF776">
        <v>0</v>
      </c>
      <c r="BG776">
        <v>8.1999999999999993</v>
      </c>
      <c r="BH776">
        <v>13.8</v>
      </c>
      <c r="BI776">
        <v>0.6</v>
      </c>
    </row>
    <row r="777" spans="1:61" x14ac:dyDescent="0.2">
      <c r="A777">
        <v>6307</v>
      </c>
      <c r="B777">
        <v>6085503329</v>
      </c>
      <c r="C777">
        <v>0.45320729999999998</v>
      </c>
      <c r="D777">
        <v>1.2108000000000001</v>
      </c>
      <c r="E777">
        <v>1.2874000000000001</v>
      </c>
      <c r="F777">
        <v>1.3311999999999999</v>
      </c>
      <c r="G777">
        <v>1.4849000000000001</v>
      </c>
      <c r="H777">
        <v>5.3143000000000002</v>
      </c>
      <c r="I777">
        <v>6.9</v>
      </c>
      <c r="J777">
        <v>6.1</v>
      </c>
      <c r="K777">
        <v>7.9</v>
      </c>
      <c r="L777">
        <v>3461</v>
      </c>
      <c r="M777">
        <v>37.311506790000003</v>
      </c>
      <c r="N777">
        <v>-121.7792599</v>
      </c>
      <c r="O777">
        <v>13.987069481228099</v>
      </c>
      <c r="P777">
        <v>3.7784753999999997E-2</v>
      </c>
      <c r="Q777">
        <v>10.37</v>
      </c>
      <c r="R777">
        <v>7.0669711499999996</v>
      </c>
      <c r="S777" s="1">
        <v>407.39644582639897</v>
      </c>
      <c r="T777">
        <v>0</v>
      </c>
      <c r="U777">
        <v>122.6178238</v>
      </c>
      <c r="V777">
        <v>452.11</v>
      </c>
      <c r="W777">
        <v>7</v>
      </c>
      <c r="X777">
        <v>24.75</v>
      </c>
      <c r="Y777">
        <v>0</v>
      </c>
      <c r="Z777">
        <v>0</v>
      </c>
      <c r="AA777">
        <v>0</v>
      </c>
      <c r="AB777">
        <v>26.732616645100499</v>
      </c>
      <c r="AC777">
        <v>3680</v>
      </c>
      <c r="AD777">
        <v>995</v>
      </c>
      <c r="AE777">
        <v>980</v>
      </c>
      <c r="AF777">
        <v>171</v>
      </c>
      <c r="AG777">
        <v>155</v>
      </c>
      <c r="AH777">
        <v>46609</v>
      </c>
      <c r="AI777">
        <v>268</v>
      </c>
      <c r="AJ777">
        <v>370</v>
      </c>
      <c r="AK777">
        <v>1028</v>
      </c>
      <c r="AL777">
        <v>215</v>
      </c>
      <c r="AM777">
        <v>21</v>
      </c>
      <c r="AN777">
        <v>3250</v>
      </c>
      <c r="AO777">
        <v>268</v>
      </c>
      <c r="AP777">
        <v>13</v>
      </c>
      <c r="AQ777">
        <v>0</v>
      </c>
      <c r="AR777">
        <v>29</v>
      </c>
      <c r="AS777">
        <v>15</v>
      </c>
      <c r="AT777">
        <v>51</v>
      </c>
      <c r="AU777">
        <v>4.7</v>
      </c>
      <c r="AV777">
        <v>7.9</v>
      </c>
      <c r="AW777">
        <v>46609</v>
      </c>
      <c r="AX777">
        <v>11.2</v>
      </c>
      <c r="AY777">
        <v>10.1</v>
      </c>
      <c r="AZ777">
        <v>27.9</v>
      </c>
      <c r="BA777">
        <v>5.9</v>
      </c>
      <c r="BB777">
        <v>2.1</v>
      </c>
      <c r="BC777">
        <v>88.3</v>
      </c>
      <c r="BD777">
        <v>7.7</v>
      </c>
      <c r="BE777">
        <v>1.3</v>
      </c>
      <c r="BF777">
        <v>0</v>
      </c>
      <c r="BG777">
        <v>3</v>
      </c>
      <c r="BH777">
        <v>1.5</v>
      </c>
      <c r="BI777">
        <v>1.4</v>
      </c>
    </row>
    <row r="778" spans="1:61" x14ac:dyDescent="0.2">
      <c r="A778">
        <v>6308</v>
      </c>
      <c r="B778">
        <v>6085503330</v>
      </c>
      <c r="C778">
        <v>6.8604919999999998</v>
      </c>
      <c r="D778">
        <v>0.78890000000000005</v>
      </c>
      <c r="E778">
        <v>1.2243999999999999</v>
      </c>
      <c r="F778">
        <v>1.2818000000000001</v>
      </c>
      <c r="G778">
        <v>0.81920000000000004</v>
      </c>
      <c r="H778">
        <v>4.1142000000000003</v>
      </c>
      <c r="I778">
        <v>6.2</v>
      </c>
      <c r="J778">
        <v>5.3</v>
      </c>
      <c r="K778">
        <v>7.4</v>
      </c>
      <c r="L778">
        <v>7544</v>
      </c>
      <c r="M778">
        <v>37.303671459999997</v>
      </c>
      <c r="N778">
        <v>-121.75079959999999</v>
      </c>
      <c r="O778">
        <v>12.780589772985399</v>
      </c>
      <c r="P778">
        <v>3.7784753999999997E-2</v>
      </c>
      <c r="Q778">
        <v>10.37</v>
      </c>
      <c r="R778">
        <v>2.3776288000000001</v>
      </c>
      <c r="S778" s="1">
        <v>496.51989298169701</v>
      </c>
      <c r="T778">
        <v>5.3061230000000003E-3</v>
      </c>
      <c r="U778">
        <v>100.2255</v>
      </c>
      <c r="V778">
        <v>323.82</v>
      </c>
      <c r="W778">
        <v>1.75</v>
      </c>
      <c r="X778">
        <v>15</v>
      </c>
      <c r="Y778">
        <v>0.2</v>
      </c>
      <c r="Z778">
        <v>1</v>
      </c>
      <c r="AA778">
        <v>0</v>
      </c>
      <c r="AB778">
        <v>27.959413791094299</v>
      </c>
      <c r="AC778">
        <v>8688</v>
      </c>
      <c r="AD778">
        <v>2216</v>
      </c>
      <c r="AE778">
        <v>2158</v>
      </c>
      <c r="AF778">
        <v>526</v>
      </c>
      <c r="AG778">
        <v>194</v>
      </c>
      <c r="AH778">
        <v>51569</v>
      </c>
      <c r="AI778">
        <v>401</v>
      </c>
      <c r="AJ778">
        <v>769</v>
      </c>
      <c r="AK778">
        <v>2697</v>
      </c>
      <c r="AL778">
        <v>153</v>
      </c>
      <c r="AM778">
        <v>42</v>
      </c>
      <c r="AN778">
        <v>7805</v>
      </c>
      <c r="AO778">
        <v>509</v>
      </c>
      <c r="AP778">
        <v>0</v>
      </c>
      <c r="AQ778">
        <v>0</v>
      </c>
      <c r="AR778">
        <v>68</v>
      </c>
      <c r="AS778">
        <v>17</v>
      </c>
      <c r="AT778">
        <v>18</v>
      </c>
      <c r="AU778">
        <v>6.1</v>
      </c>
      <c r="AV778">
        <v>4.8</v>
      </c>
      <c r="AW778">
        <v>51569</v>
      </c>
      <c r="AX778">
        <v>7.4</v>
      </c>
      <c r="AY778">
        <v>8.9</v>
      </c>
      <c r="AZ778">
        <v>31</v>
      </c>
      <c r="BA778">
        <v>1.8</v>
      </c>
      <c r="BB778">
        <v>1.9</v>
      </c>
      <c r="BC778">
        <v>89.8</v>
      </c>
      <c r="BD778">
        <v>6.2</v>
      </c>
      <c r="BE778">
        <v>0</v>
      </c>
      <c r="BF778">
        <v>0</v>
      </c>
      <c r="BG778">
        <v>3.2</v>
      </c>
      <c r="BH778">
        <v>0.8</v>
      </c>
      <c r="BI778">
        <v>0.2</v>
      </c>
    </row>
    <row r="779" spans="1:61" x14ac:dyDescent="0.2">
      <c r="A779">
        <v>6309</v>
      </c>
      <c r="B779">
        <v>6085503331</v>
      </c>
      <c r="C779">
        <v>0.52726859999999998</v>
      </c>
      <c r="D779">
        <v>0.96089999999999998</v>
      </c>
      <c r="E779">
        <v>1.9025000000000001</v>
      </c>
      <c r="F779">
        <v>0.96340000000000003</v>
      </c>
      <c r="G779">
        <v>1.6088</v>
      </c>
      <c r="H779">
        <v>5.4356</v>
      </c>
      <c r="I779">
        <v>10.6</v>
      </c>
      <c r="J779">
        <v>9.5</v>
      </c>
      <c r="K779">
        <v>11.9</v>
      </c>
      <c r="L779">
        <v>3173</v>
      </c>
      <c r="M779">
        <v>37.294890109999997</v>
      </c>
      <c r="N779">
        <v>-121.75880340000001</v>
      </c>
      <c r="O779">
        <v>14.0658370689235</v>
      </c>
      <c r="P779">
        <v>3.7784753999999997E-2</v>
      </c>
      <c r="Q779">
        <v>10.37</v>
      </c>
      <c r="R779">
        <v>5.9492613429999999</v>
      </c>
      <c r="S779" s="1">
        <v>309.54161629928302</v>
      </c>
      <c r="T779">
        <v>0</v>
      </c>
      <c r="U779">
        <v>95.61446239</v>
      </c>
      <c r="V779">
        <v>350.65</v>
      </c>
      <c r="W779">
        <v>0</v>
      </c>
      <c r="X779">
        <v>3.75</v>
      </c>
      <c r="Y779">
        <v>0.11</v>
      </c>
      <c r="Z779">
        <v>0</v>
      </c>
      <c r="AA779">
        <v>0</v>
      </c>
      <c r="AB779">
        <v>20.487195900909501</v>
      </c>
      <c r="AC779">
        <v>3492</v>
      </c>
      <c r="AD779">
        <v>1428</v>
      </c>
      <c r="AE779">
        <v>1360</v>
      </c>
      <c r="AF779">
        <v>107</v>
      </c>
      <c r="AG779">
        <v>126</v>
      </c>
      <c r="AH779">
        <v>47333</v>
      </c>
      <c r="AI779">
        <v>240</v>
      </c>
      <c r="AJ779">
        <v>1105</v>
      </c>
      <c r="AK779">
        <v>480</v>
      </c>
      <c r="AL779">
        <v>505</v>
      </c>
      <c r="AM779">
        <v>0</v>
      </c>
      <c r="AN779">
        <v>2216</v>
      </c>
      <c r="AO779">
        <v>190</v>
      </c>
      <c r="AP779">
        <v>115</v>
      </c>
      <c r="AQ779">
        <v>0</v>
      </c>
      <c r="AR779">
        <v>0</v>
      </c>
      <c r="AS779">
        <v>100</v>
      </c>
      <c r="AT779">
        <v>10</v>
      </c>
      <c r="AU779">
        <v>3.1</v>
      </c>
      <c r="AV779">
        <v>7.1</v>
      </c>
      <c r="AW779">
        <v>47333</v>
      </c>
      <c r="AX779">
        <v>8.4</v>
      </c>
      <c r="AY779">
        <v>31.6</v>
      </c>
      <c r="AZ779">
        <v>13.7</v>
      </c>
      <c r="BA779">
        <v>14.5</v>
      </c>
      <c r="BB779">
        <v>0</v>
      </c>
      <c r="BC779">
        <v>63.5</v>
      </c>
      <c r="BD779">
        <v>5.7</v>
      </c>
      <c r="BE779">
        <v>8.1</v>
      </c>
      <c r="BF779">
        <v>0</v>
      </c>
      <c r="BG779">
        <v>0</v>
      </c>
      <c r="BH779">
        <v>7.4</v>
      </c>
      <c r="BI779">
        <v>0.3</v>
      </c>
    </row>
    <row r="780" spans="1:61" x14ac:dyDescent="0.2">
      <c r="A780">
        <v>6310</v>
      </c>
      <c r="B780">
        <v>6085503332</v>
      </c>
      <c r="C780">
        <v>3.0437447999999998</v>
      </c>
      <c r="D780">
        <v>0.93799999999999994</v>
      </c>
      <c r="E780">
        <v>1.9884999999999999</v>
      </c>
      <c r="F780">
        <v>0.52610000000000001</v>
      </c>
      <c r="G780">
        <v>0.2707</v>
      </c>
      <c r="H780">
        <v>3.7233000000000001</v>
      </c>
      <c r="I780">
        <v>10.6</v>
      </c>
      <c r="J780">
        <v>9</v>
      </c>
      <c r="K780">
        <v>12.7</v>
      </c>
      <c r="L780">
        <v>5002</v>
      </c>
      <c r="M780">
        <v>37.284870089999998</v>
      </c>
      <c r="N780">
        <v>-121.74368269999999</v>
      </c>
      <c r="O780">
        <v>8.3566434953259296</v>
      </c>
      <c r="P780">
        <v>3.7784753999999997E-2</v>
      </c>
      <c r="Q780">
        <v>10.37</v>
      </c>
      <c r="R780">
        <v>2.3806688020000002</v>
      </c>
      <c r="S780" s="1">
        <v>309.54161629928302</v>
      </c>
      <c r="T780">
        <v>0.62002504999999997</v>
      </c>
      <c r="U780">
        <v>82.026913370000003</v>
      </c>
      <c r="V780">
        <v>250.36</v>
      </c>
      <c r="W780">
        <v>0</v>
      </c>
      <c r="X780">
        <v>0</v>
      </c>
      <c r="Y780">
        <v>0.01</v>
      </c>
      <c r="Z780">
        <v>0</v>
      </c>
      <c r="AA780">
        <v>0</v>
      </c>
      <c r="AB780">
        <v>17.862824598162302</v>
      </c>
      <c r="AC780">
        <v>5498</v>
      </c>
      <c r="AD780">
        <v>2579</v>
      </c>
      <c r="AE780">
        <v>2579</v>
      </c>
      <c r="AF780">
        <v>165</v>
      </c>
      <c r="AG780">
        <v>170</v>
      </c>
      <c r="AH780">
        <v>54485</v>
      </c>
      <c r="AI780">
        <v>262</v>
      </c>
      <c r="AJ780">
        <v>2519</v>
      </c>
      <c r="AK780">
        <v>681</v>
      </c>
      <c r="AL780">
        <v>903</v>
      </c>
      <c r="AM780">
        <v>19</v>
      </c>
      <c r="AN780">
        <v>2263</v>
      </c>
      <c r="AO780">
        <v>132</v>
      </c>
      <c r="AP780">
        <v>0</v>
      </c>
      <c r="AQ780">
        <v>0</v>
      </c>
      <c r="AR780">
        <v>0</v>
      </c>
      <c r="AS780">
        <v>69</v>
      </c>
      <c r="AT780">
        <v>0</v>
      </c>
      <c r="AU780">
        <v>3</v>
      </c>
      <c r="AV780">
        <v>8.6</v>
      </c>
      <c r="AW780">
        <v>54485</v>
      </c>
      <c r="AX780">
        <v>5.7</v>
      </c>
      <c r="AY780">
        <v>45.8</v>
      </c>
      <c r="AZ780">
        <v>12.4</v>
      </c>
      <c r="BA780">
        <v>16.399999999999999</v>
      </c>
      <c r="BB780">
        <v>0.7</v>
      </c>
      <c r="BC780">
        <v>41.2</v>
      </c>
      <c r="BD780">
        <v>2.4</v>
      </c>
      <c r="BE780">
        <v>0</v>
      </c>
      <c r="BF780">
        <v>0</v>
      </c>
      <c r="BG780">
        <v>0</v>
      </c>
      <c r="BH780">
        <v>2.7</v>
      </c>
      <c r="BI780">
        <v>0</v>
      </c>
    </row>
    <row r="781" spans="1:61" x14ac:dyDescent="0.2">
      <c r="A781">
        <v>6311</v>
      </c>
      <c r="B781">
        <v>6085503333</v>
      </c>
      <c r="C781">
        <v>0.79632380000000003</v>
      </c>
      <c r="D781">
        <v>0.50080000000000002</v>
      </c>
      <c r="E781">
        <v>1.1928000000000001</v>
      </c>
      <c r="F781">
        <v>1.0768</v>
      </c>
      <c r="G781">
        <v>1.6178999999999999</v>
      </c>
      <c r="H781">
        <v>4.3883000000000001</v>
      </c>
      <c r="I781">
        <v>7.6</v>
      </c>
      <c r="J781">
        <v>6.9</v>
      </c>
      <c r="K781">
        <v>8.4</v>
      </c>
      <c r="L781">
        <v>4585</v>
      </c>
      <c r="M781">
        <v>37.301101469999999</v>
      </c>
      <c r="N781">
        <v>-121.7885612</v>
      </c>
      <c r="O781">
        <v>9.5175755684773993</v>
      </c>
      <c r="P781">
        <v>3.7784753999999997E-2</v>
      </c>
      <c r="Q781">
        <v>10.37</v>
      </c>
      <c r="R781">
        <v>8.6836784700000003</v>
      </c>
      <c r="S781" s="1">
        <v>407.39644582639897</v>
      </c>
      <c r="T781">
        <v>0</v>
      </c>
      <c r="U781">
        <v>117.0618056</v>
      </c>
      <c r="V781">
        <v>502.91</v>
      </c>
      <c r="W781">
        <v>1.75</v>
      </c>
      <c r="X781">
        <v>10.5</v>
      </c>
      <c r="Y781">
        <v>3.5000000000000003E-2</v>
      </c>
      <c r="Z781">
        <v>0</v>
      </c>
      <c r="AA781">
        <v>0</v>
      </c>
      <c r="AB781">
        <v>25.285473785512401</v>
      </c>
      <c r="AC781">
        <v>4428</v>
      </c>
      <c r="AD781">
        <v>1321</v>
      </c>
      <c r="AE781">
        <v>1296</v>
      </c>
      <c r="AF781">
        <v>143</v>
      </c>
      <c r="AG781">
        <v>63</v>
      </c>
      <c r="AH781">
        <v>52047</v>
      </c>
      <c r="AI781">
        <v>220</v>
      </c>
      <c r="AJ781">
        <v>476</v>
      </c>
      <c r="AK781">
        <v>933</v>
      </c>
      <c r="AL781">
        <v>376</v>
      </c>
      <c r="AM781">
        <v>32</v>
      </c>
      <c r="AN781">
        <v>3347</v>
      </c>
      <c r="AO781">
        <v>224</v>
      </c>
      <c r="AP781">
        <v>23</v>
      </c>
      <c r="AQ781">
        <v>0</v>
      </c>
      <c r="AR781">
        <v>50</v>
      </c>
      <c r="AS781">
        <v>36</v>
      </c>
      <c r="AT781">
        <v>35</v>
      </c>
      <c r="AU781">
        <v>3.2</v>
      </c>
      <c r="AV781">
        <v>2.5</v>
      </c>
      <c r="AW781">
        <v>52047</v>
      </c>
      <c r="AX781">
        <v>6.9</v>
      </c>
      <c r="AY781">
        <v>10.7</v>
      </c>
      <c r="AZ781">
        <v>21.1</v>
      </c>
      <c r="BA781">
        <v>8.5</v>
      </c>
      <c r="BB781">
        <v>2.5</v>
      </c>
      <c r="BC781">
        <v>75.599999999999994</v>
      </c>
      <c r="BD781">
        <v>5.6</v>
      </c>
      <c r="BE781">
        <v>1.7</v>
      </c>
      <c r="BF781">
        <v>0</v>
      </c>
      <c r="BG781">
        <v>3.9</v>
      </c>
      <c r="BH781">
        <v>2.8</v>
      </c>
      <c r="BI781">
        <v>0.8</v>
      </c>
    </row>
    <row r="782" spans="1:61" x14ac:dyDescent="0.2">
      <c r="A782">
        <v>6312</v>
      </c>
      <c r="B782">
        <v>6085503334</v>
      </c>
      <c r="C782">
        <v>5.0955332999999996</v>
      </c>
      <c r="D782">
        <v>0.31869999999999998</v>
      </c>
      <c r="E782">
        <v>1.1735</v>
      </c>
      <c r="F782">
        <v>1.0277000000000001</v>
      </c>
      <c r="G782">
        <v>0.74009999999999998</v>
      </c>
      <c r="H782">
        <v>3.26</v>
      </c>
      <c r="I782">
        <v>6.7</v>
      </c>
      <c r="J782">
        <v>6</v>
      </c>
      <c r="K782">
        <v>7.6</v>
      </c>
      <c r="L782">
        <v>8841</v>
      </c>
      <c r="M782">
        <v>37.283796590000001</v>
      </c>
      <c r="N782">
        <v>-121.7768808</v>
      </c>
      <c r="O782">
        <v>6.6565797570687799</v>
      </c>
      <c r="P782">
        <v>3.7784753999999997E-2</v>
      </c>
      <c r="Q782">
        <v>10.37</v>
      </c>
      <c r="R782">
        <v>9.1936830030000003</v>
      </c>
      <c r="S782" s="1">
        <v>510.26380429268499</v>
      </c>
      <c r="T782">
        <v>0.146386872</v>
      </c>
      <c r="U782">
        <v>90.284822759999997</v>
      </c>
      <c r="V782">
        <v>837.74</v>
      </c>
      <c r="W782">
        <v>3.5</v>
      </c>
      <c r="X782">
        <v>8</v>
      </c>
      <c r="Y782">
        <v>0.05</v>
      </c>
      <c r="Z782">
        <v>2</v>
      </c>
      <c r="AA782">
        <v>2</v>
      </c>
      <c r="AB782">
        <v>37.319442344153103</v>
      </c>
      <c r="AC782">
        <v>8607</v>
      </c>
      <c r="AD782">
        <v>2678</v>
      </c>
      <c r="AE782">
        <v>2525</v>
      </c>
      <c r="AF782">
        <v>85</v>
      </c>
      <c r="AG782">
        <v>166</v>
      </c>
      <c r="AH782">
        <v>78674</v>
      </c>
      <c r="AI782">
        <v>267</v>
      </c>
      <c r="AJ782">
        <v>714</v>
      </c>
      <c r="AK782">
        <v>2606</v>
      </c>
      <c r="AL782">
        <v>324</v>
      </c>
      <c r="AM782">
        <v>50</v>
      </c>
      <c r="AN782">
        <v>6752</v>
      </c>
      <c r="AO782">
        <v>335</v>
      </c>
      <c r="AP782">
        <v>0</v>
      </c>
      <c r="AQ782">
        <v>12</v>
      </c>
      <c r="AR782">
        <v>39</v>
      </c>
      <c r="AS782">
        <v>0</v>
      </c>
      <c r="AT782">
        <v>0</v>
      </c>
      <c r="AU782">
        <v>1</v>
      </c>
      <c r="AV782">
        <v>3.8</v>
      </c>
      <c r="AW782">
        <v>78674</v>
      </c>
      <c r="AX782">
        <v>4.9000000000000004</v>
      </c>
      <c r="AY782">
        <v>8.3000000000000007</v>
      </c>
      <c r="AZ782">
        <v>30.3</v>
      </c>
      <c r="BA782">
        <v>3.8</v>
      </c>
      <c r="BB782">
        <v>2</v>
      </c>
      <c r="BC782">
        <v>78.400000000000006</v>
      </c>
      <c r="BD782">
        <v>4.0999999999999996</v>
      </c>
      <c r="BE782">
        <v>0</v>
      </c>
      <c r="BF782">
        <v>0.4</v>
      </c>
      <c r="BG782">
        <v>1.5</v>
      </c>
      <c r="BH782">
        <v>0</v>
      </c>
      <c r="BI782">
        <v>0</v>
      </c>
    </row>
    <row r="783" spans="1:61" x14ac:dyDescent="0.2">
      <c r="A783">
        <v>6313</v>
      </c>
      <c r="B783">
        <v>6085503336</v>
      </c>
      <c r="C783">
        <v>0.35218949999999999</v>
      </c>
      <c r="D783">
        <v>2.2193000000000001</v>
      </c>
      <c r="E783">
        <v>1.907</v>
      </c>
      <c r="F783">
        <v>1.7017</v>
      </c>
      <c r="G783">
        <v>2.0316999999999998</v>
      </c>
      <c r="H783">
        <v>7.8597000000000001</v>
      </c>
      <c r="I783">
        <v>10</v>
      </c>
      <c r="J783">
        <v>9</v>
      </c>
      <c r="K783">
        <v>11</v>
      </c>
      <c r="L783">
        <v>3492</v>
      </c>
      <c r="M783">
        <v>37.306723820000002</v>
      </c>
      <c r="N783">
        <v>-121.80435490000001</v>
      </c>
      <c r="O783">
        <v>23.733736142116999</v>
      </c>
      <c r="P783">
        <v>3.7784753999999997E-2</v>
      </c>
      <c r="Q783">
        <v>10.37</v>
      </c>
      <c r="R783">
        <v>22.92704487</v>
      </c>
      <c r="S783" s="1">
        <v>407.39644582639897</v>
      </c>
      <c r="T783">
        <v>0</v>
      </c>
      <c r="U783">
        <v>131.169939</v>
      </c>
      <c r="V783">
        <v>706.14</v>
      </c>
      <c r="W783">
        <v>0.95</v>
      </c>
      <c r="X783">
        <v>6.5</v>
      </c>
      <c r="Y783">
        <v>0.1</v>
      </c>
      <c r="Z783">
        <v>0</v>
      </c>
      <c r="AA783">
        <v>0</v>
      </c>
      <c r="AB783">
        <v>31.629247496875202</v>
      </c>
      <c r="AC783">
        <v>3755</v>
      </c>
      <c r="AD783">
        <v>912</v>
      </c>
      <c r="AE783">
        <v>895</v>
      </c>
      <c r="AF783">
        <v>383</v>
      </c>
      <c r="AG783">
        <v>176</v>
      </c>
      <c r="AH783">
        <v>24768</v>
      </c>
      <c r="AI783">
        <v>677</v>
      </c>
      <c r="AJ783">
        <v>366</v>
      </c>
      <c r="AK783">
        <v>840</v>
      </c>
      <c r="AL783">
        <v>391</v>
      </c>
      <c r="AM783">
        <v>91</v>
      </c>
      <c r="AN783">
        <v>3589</v>
      </c>
      <c r="AO783">
        <v>628</v>
      </c>
      <c r="AP783">
        <v>6</v>
      </c>
      <c r="AQ783">
        <v>0</v>
      </c>
      <c r="AR783">
        <v>152</v>
      </c>
      <c r="AS783">
        <v>19</v>
      </c>
      <c r="AT783">
        <v>61</v>
      </c>
      <c r="AU783">
        <v>10.199999999999999</v>
      </c>
      <c r="AV783">
        <v>8.4</v>
      </c>
      <c r="AW783">
        <v>24768</v>
      </c>
      <c r="AX783">
        <v>27</v>
      </c>
      <c r="AY783">
        <v>9.6999999999999993</v>
      </c>
      <c r="AZ783">
        <v>22.4</v>
      </c>
      <c r="BA783">
        <v>10.4</v>
      </c>
      <c r="BB783">
        <v>10.199999999999999</v>
      </c>
      <c r="BC783">
        <v>95.6</v>
      </c>
      <c r="BD783">
        <v>17.600000000000001</v>
      </c>
      <c r="BE783">
        <v>0.7</v>
      </c>
      <c r="BF783">
        <v>0</v>
      </c>
      <c r="BG783">
        <v>17</v>
      </c>
      <c r="BH783">
        <v>2.1</v>
      </c>
      <c r="BI783">
        <v>1.6</v>
      </c>
    </row>
    <row r="784" spans="1:61" x14ac:dyDescent="0.2">
      <c r="A784">
        <v>6314</v>
      </c>
      <c r="B784">
        <v>6085503337</v>
      </c>
      <c r="C784">
        <v>0.29641279999999998</v>
      </c>
      <c r="D784">
        <v>2.1562000000000001</v>
      </c>
      <c r="E784">
        <v>1.8603000000000001</v>
      </c>
      <c r="F784">
        <v>1.6172</v>
      </c>
      <c r="G784">
        <v>2.6339999999999999</v>
      </c>
      <c r="H784">
        <v>8.2677999999999994</v>
      </c>
      <c r="I784">
        <v>9.3000000000000007</v>
      </c>
      <c r="J784">
        <v>8.4</v>
      </c>
      <c r="K784">
        <v>10.3</v>
      </c>
      <c r="L784">
        <v>3772</v>
      </c>
      <c r="M784">
        <v>37.301053850000002</v>
      </c>
      <c r="N784">
        <v>-121.8099467</v>
      </c>
      <c r="O784">
        <v>28.9812510291511</v>
      </c>
      <c r="P784">
        <v>3.7784753999999997E-2</v>
      </c>
      <c r="Q784">
        <v>10.37</v>
      </c>
      <c r="R784">
        <v>22.95</v>
      </c>
      <c r="S784" s="1">
        <v>497.72485676953801</v>
      </c>
      <c r="T784">
        <v>0</v>
      </c>
      <c r="U784">
        <v>126.3192233</v>
      </c>
      <c r="V784">
        <v>1476.86</v>
      </c>
      <c r="W784">
        <v>7.8</v>
      </c>
      <c r="X784">
        <v>2</v>
      </c>
      <c r="Y784">
        <v>0.1</v>
      </c>
      <c r="Z784">
        <v>2</v>
      </c>
      <c r="AA784">
        <v>0.4</v>
      </c>
      <c r="AB784">
        <v>39.539924596731097</v>
      </c>
      <c r="AC784">
        <v>3748</v>
      </c>
      <c r="AD784">
        <v>993</v>
      </c>
      <c r="AE784">
        <v>961</v>
      </c>
      <c r="AF784">
        <v>340</v>
      </c>
      <c r="AG784">
        <v>208</v>
      </c>
      <c r="AH784">
        <v>28064</v>
      </c>
      <c r="AI784">
        <v>593</v>
      </c>
      <c r="AJ784">
        <v>444</v>
      </c>
      <c r="AK784">
        <v>776</v>
      </c>
      <c r="AL784">
        <v>413</v>
      </c>
      <c r="AM784">
        <v>72</v>
      </c>
      <c r="AN784">
        <v>3352</v>
      </c>
      <c r="AO784">
        <v>649</v>
      </c>
      <c r="AP784">
        <v>0</v>
      </c>
      <c r="AQ784">
        <v>230</v>
      </c>
      <c r="AR784">
        <v>109</v>
      </c>
      <c r="AS784">
        <v>11</v>
      </c>
      <c r="AT784">
        <v>106</v>
      </c>
      <c r="AU784">
        <v>9.1</v>
      </c>
      <c r="AV784">
        <v>9.8000000000000007</v>
      </c>
      <c r="AW784">
        <v>28064</v>
      </c>
      <c r="AX784">
        <v>23.5</v>
      </c>
      <c r="AY784">
        <v>11.8</v>
      </c>
      <c r="AZ784">
        <v>20.7</v>
      </c>
      <c r="BA784">
        <v>11</v>
      </c>
      <c r="BB784">
        <v>7.5</v>
      </c>
      <c r="BC784">
        <v>89.4</v>
      </c>
      <c r="BD784">
        <v>18.3</v>
      </c>
      <c r="BE784">
        <v>0</v>
      </c>
      <c r="BF784">
        <v>23.2</v>
      </c>
      <c r="BG784">
        <v>11.3</v>
      </c>
      <c r="BH784">
        <v>1.1000000000000001</v>
      </c>
      <c r="BI784">
        <v>2.8</v>
      </c>
    </row>
    <row r="785" spans="1:61" x14ac:dyDescent="0.2">
      <c r="A785">
        <v>6315</v>
      </c>
      <c r="B785">
        <v>6085503401</v>
      </c>
      <c r="C785">
        <v>0.28953830000000003</v>
      </c>
      <c r="D785">
        <v>2.6263999999999998</v>
      </c>
      <c r="E785">
        <v>2.1987999999999999</v>
      </c>
      <c r="F785">
        <v>1.8466</v>
      </c>
      <c r="G785">
        <v>1.5699000000000001</v>
      </c>
      <c r="H785">
        <v>8.2416999999999998</v>
      </c>
      <c r="I785">
        <v>13.1</v>
      </c>
      <c r="J785">
        <v>11.6</v>
      </c>
      <c r="K785">
        <v>14.6</v>
      </c>
      <c r="L785">
        <v>4915</v>
      </c>
      <c r="M785">
        <v>37.333050159999999</v>
      </c>
      <c r="N785">
        <v>-121.83999110000001</v>
      </c>
      <c r="O785">
        <v>34.167822775227599</v>
      </c>
      <c r="P785">
        <v>3.7784753999999997E-2</v>
      </c>
      <c r="Q785">
        <v>10.37</v>
      </c>
      <c r="R785">
        <v>26.309800880000001</v>
      </c>
      <c r="S785" s="1">
        <v>479.22788578364498</v>
      </c>
      <c r="T785">
        <v>0</v>
      </c>
      <c r="U785">
        <v>194.2879537</v>
      </c>
      <c r="V785">
        <v>2366.06</v>
      </c>
      <c r="W785">
        <v>1.75</v>
      </c>
      <c r="X785">
        <v>2.75</v>
      </c>
      <c r="Y785">
        <v>0.02</v>
      </c>
      <c r="Z785">
        <v>0</v>
      </c>
      <c r="AA785">
        <v>0</v>
      </c>
      <c r="AB785">
        <v>35.198598579116499</v>
      </c>
      <c r="AC785">
        <v>4648</v>
      </c>
      <c r="AD785">
        <v>1003</v>
      </c>
      <c r="AE785">
        <v>948</v>
      </c>
      <c r="AF785">
        <v>468</v>
      </c>
      <c r="AG785">
        <v>220</v>
      </c>
      <c r="AH785">
        <v>17595</v>
      </c>
      <c r="AI785">
        <v>1032</v>
      </c>
      <c r="AJ785">
        <v>428</v>
      </c>
      <c r="AK785">
        <v>1332</v>
      </c>
      <c r="AL785">
        <v>393</v>
      </c>
      <c r="AM785">
        <v>144</v>
      </c>
      <c r="AN785">
        <v>4551</v>
      </c>
      <c r="AO785">
        <v>1029</v>
      </c>
      <c r="AP785">
        <v>0</v>
      </c>
      <c r="AQ785">
        <v>0</v>
      </c>
      <c r="AR785">
        <v>172</v>
      </c>
      <c r="AS785">
        <v>35</v>
      </c>
      <c r="AT785">
        <v>6</v>
      </c>
      <c r="AU785">
        <v>10.199999999999999</v>
      </c>
      <c r="AV785">
        <v>9.5</v>
      </c>
      <c r="AW785">
        <v>17595</v>
      </c>
      <c r="AX785">
        <v>36.5</v>
      </c>
      <c r="AY785">
        <v>9.1999999999999993</v>
      </c>
      <c r="AZ785">
        <v>28.7</v>
      </c>
      <c r="BA785">
        <v>8.5</v>
      </c>
      <c r="BB785">
        <v>15.2</v>
      </c>
      <c r="BC785">
        <v>97.9</v>
      </c>
      <c r="BD785">
        <v>24.2</v>
      </c>
      <c r="BE785">
        <v>0</v>
      </c>
      <c r="BF785">
        <v>0</v>
      </c>
      <c r="BG785">
        <v>18.100000000000001</v>
      </c>
      <c r="BH785">
        <v>3.7</v>
      </c>
      <c r="BI785">
        <v>0.1</v>
      </c>
    </row>
    <row r="786" spans="1:61" x14ac:dyDescent="0.2">
      <c r="A786">
        <v>6316</v>
      </c>
      <c r="B786">
        <v>6085503402</v>
      </c>
      <c r="C786">
        <v>0.34018330000000002</v>
      </c>
      <c r="D786">
        <v>3.1576</v>
      </c>
      <c r="E786">
        <v>2.2241</v>
      </c>
      <c r="F786">
        <v>1.9619</v>
      </c>
      <c r="G786">
        <v>2.6162999999999998</v>
      </c>
      <c r="H786">
        <v>9.9600000000000009</v>
      </c>
      <c r="I786">
        <v>14.9</v>
      </c>
      <c r="J786">
        <v>13.6</v>
      </c>
      <c r="K786">
        <v>16.2</v>
      </c>
      <c r="L786">
        <v>5263</v>
      </c>
      <c r="M786">
        <v>37.325626669999998</v>
      </c>
      <c r="N786">
        <v>-121.8346806</v>
      </c>
      <c r="O786">
        <v>32.668180848516897</v>
      </c>
      <c r="P786">
        <v>3.7784753999999997E-2</v>
      </c>
      <c r="Q786">
        <v>10.37</v>
      </c>
      <c r="R786">
        <v>25.962563719999999</v>
      </c>
      <c r="S786" s="1">
        <v>546.79357396880903</v>
      </c>
      <c r="T786">
        <v>0</v>
      </c>
      <c r="U786">
        <v>175.67690490000001</v>
      </c>
      <c r="V786">
        <v>3194.57</v>
      </c>
      <c r="W786">
        <v>6.25</v>
      </c>
      <c r="X786">
        <v>5.3</v>
      </c>
      <c r="Y786">
        <v>7.4999999999999997E-2</v>
      </c>
      <c r="Z786">
        <v>0</v>
      </c>
      <c r="AA786">
        <v>0</v>
      </c>
      <c r="AB786">
        <v>39.9995227379654</v>
      </c>
      <c r="AC786">
        <v>6090</v>
      </c>
      <c r="AD786">
        <v>1255</v>
      </c>
      <c r="AE786">
        <v>1255</v>
      </c>
      <c r="AF786">
        <v>1520</v>
      </c>
      <c r="AG786">
        <v>275</v>
      </c>
      <c r="AH786">
        <v>14826</v>
      </c>
      <c r="AI786">
        <v>1620</v>
      </c>
      <c r="AJ786">
        <v>621</v>
      </c>
      <c r="AK786">
        <v>1670</v>
      </c>
      <c r="AL786">
        <v>514</v>
      </c>
      <c r="AM786">
        <v>196</v>
      </c>
      <c r="AN786">
        <v>6048</v>
      </c>
      <c r="AO786">
        <v>1968</v>
      </c>
      <c r="AP786">
        <v>315</v>
      </c>
      <c r="AQ786">
        <v>0</v>
      </c>
      <c r="AR786">
        <v>469</v>
      </c>
      <c r="AS786">
        <v>61</v>
      </c>
      <c r="AT786">
        <v>9</v>
      </c>
      <c r="AU786">
        <v>25.1</v>
      </c>
      <c r="AV786">
        <v>9.1999999999999993</v>
      </c>
      <c r="AW786">
        <v>14826</v>
      </c>
      <c r="AX786">
        <v>43.8</v>
      </c>
      <c r="AY786">
        <v>10.199999999999999</v>
      </c>
      <c r="AZ786">
        <v>27.4</v>
      </c>
      <c r="BA786">
        <v>8.4</v>
      </c>
      <c r="BB786">
        <v>15.6</v>
      </c>
      <c r="BC786">
        <v>99.3</v>
      </c>
      <c r="BD786">
        <v>35.299999999999997</v>
      </c>
      <c r="BE786">
        <v>25.1</v>
      </c>
      <c r="BF786">
        <v>0</v>
      </c>
      <c r="BG786">
        <v>37.4</v>
      </c>
      <c r="BH786">
        <v>4.9000000000000004</v>
      </c>
      <c r="BI786">
        <v>0.1</v>
      </c>
    </row>
    <row r="787" spans="1:61" x14ac:dyDescent="0.2">
      <c r="A787">
        <v>6317</v>
      </c>
      <c r="B787">
        <v>6085503504</v>
      </c>
      <c r="C787">
        <v>0.43303419999999998</v>
      </c>
      <c r="D787">
        <v>2.7212000000000001</v>
      </c>
      <c r="E787">
        <v>1.7750999999999999</v>
      </c>
      <c r="F787">
        <v>1.8638999999999999</v>
      </c>
      <c r="G787">
        <v>1.3889</v>
      </c>
      <c r="H787">
        <v>7.7491000000000003</v>
      </c>
      <c r="I787">
        <v>12.8</v>
      </c>
      <c r="J787">
        <v>11.5</v>
      </c>
      <c r="K787">
        <v>14.1</v>
      </c>
      <c r="L787">
        <v>6463</v>
      </c>
      <c r="M787">
        <v>37.335827270000003</v>
      </c>
      <c r="N787">
        <v>-121.834164</v>
      </c>
      <c r="O787">
        <v>26.016077991528999</v>
      </c>
      <c r="P787">
        <v>3.7784753999999997E-2</v>
      </c>
      <c r="Q787">
        <v>10.37</v>
      </c>
      <c r="R787">
        <v>26.13</v>
      </c>
      <c r="S787" s="1">
        <v>479.22788578364498</v>
      </c>
      <c r="T787">
        <v>0</v>
      </c>
      <c r="U787">
        <v>195.353283</v>
      </c>
      <c r="V787">
        <v>746.2</v>
      </c>
      <c r="W787">
        <v>0</v>
      </c>
      <c r="X787">
        <v>5</v>
      </c>
      <c r="Y787">
        <v>0.01</v>
      </c>
      <c r="Z787">
        <v>1</v>
      </c>
      <c r="AA787">
        <v>0</v>
      </c>
      <c r="AB787">
        <v>31.675840986161099</v>
      </c>
      <c r="AC787">
        <v>6449</v>
      </c>
      <c r="AD787">
        <v>1246</v>
      </c>
      <c r="AE787">
        <v>1218</v>
      </c>
      <c r="AF787">
        <v>1052</v>
      </c>
      <c r="AG787">
        <v>290</v>
      </c>
      <c r="AH787">
        <v>17693</v>
      </c>
      <c r="AI787">
        <v>1424</v>
      </c>
      <c r="AJ787">
        <v>394</v>
      </c>
      <c r="AK787">
        <v>1816</v>
      </c>
      <c r="AL787">
        <v>352</v>
      </c>
      <c r="AM787">
        <v>201</v>
      </c>
      <c r="AN787">
        <v>6433</v>
      </c>
      <c r="AO787">
        <v>1358</v>
      </c>
      <c r="AP787">
        <v>0</v>
      </c>
      <c r="AQ787">
        <v>0</v>
      </c>
      <c r="AR787">
        <v>354</v>
      </c>
      <c r="AS787">
        <v>53</v>
      </c>
      <c r="AT787">
        <v>0</v>
      </c>
      <c r="AU787">
        <v>16.5</v>
      </c>
      <c r="AV787">
        <v>8.1</v>
      </c>
      <c r="AW787">
        <v>17693</v>
      </c>
      <c r="AX787">
        <v>37.4</v>
      </c>
      <c r="AY787">
        <v>6.1</v>
      </c>
      <c r="AZ787">
        <v>28.2</v>
      </c>
      <c r="BA787">
        <v>5.5</v>
      </c>
      <c r="BB787">
        <v>16.5</v>
      </c>
      <c r="BC787">
        <v>99.8</v>
      </c>
      <c r="BD787">
        <v>22.5</v>
      </c>
      <c r="BE787">
        <v>0</v>
      </c>
      <c r="BF787">
        <v>0</v>
      </c>
      <c r="BG787">
        <v>29.1</v>
      </c>
      <c r="BH787">
        <v>4.4000000000000004</v>
      </c>
      <c r="BI787">
        <v>0</v>
      </c>
    </row>
    <row r="788" spans="1:61" x14ac:dyDescent="0.2">
      <c r="A788">
        <v>6318</v>
      </c>
      <c r="B788">
        <v>6085503506</v>
      </c>
      <c r="C788">
        <v>0.386046</v>
      </c>
      <c r="D788">
        <v>3.0402</v>
      </c>
      <c r="E788">
        <v>1.9689000000000001</v>
      </c>
      <c r="F788">
        <v>1.7584</v>
      </c>
      <c r="G788">
        <v>2.4746000000000001</v>
      </c>
      <c r="H788">
        <v>9.2421000000000006</v>
      </c>
      <c r="I788">
        <v>13.2</v>
      </c>
      <c r="J788">
        <v>12</v>
      </c>
      <c r="K788">
        <v>14.4</v>
      </c>
      <c r="L788">
        <v>6432</v>
      </c>
      <c r="M788">
        <v>37.34364832</v>
      </c>
      <c r="N788">
        <v>-121.8272383</v>
      </c>
      <c r="O788">
        <v>23.6482165574898</v>
      </c>
      <c r="P788">
        <v>3.7784753999999997E-2</v>
      </c>
      <c r="Q788">
        <v>10.37</v>
      </c>
      <c r="R788">
        <v>26.13</v>
      </c>
      <c r="S788" s="1">
        <v>479.22788578364498</v>
      </c>
      <c r="T788">
        <v>0</v>
      </c>
      <c r="U788">
        <v>205.42102980000001</v>
      </c>
      <c r="V788">
        <v>806.77</v>
      </c>
      <c r="W788">
        <v>0</v>
      </c>
      <c r="X788">
        <v>3</v>
      </c>
      <c r="Y788">
        <v>0.05</v>
      </c>
      <c r="Z788">
        <v>1</v>
      </c>
      <c r="AA788">
        <v>0</v>
      </c>
      <c r="AB788">
        <v>32.613566078501101</v>
      </c>
      <c r="AC788">
        <v>6190</v>
      </c>
      <c r="AD788">
        <v>1314</v>
      </c>
      <c r="AE788">
        <v>1290</v>
      </c>
      <c r="AF788">
        <v>1145</v>
      </c>
      <c r="AG788">
        <v>353</v>
      </c>
      <c r="AH788">
        <v>17013</v>
      </c>
      <c r="AI788">
        <v>1334</v>
      </c>
      <c r="AJ788">
        <v>482</v>
      </c>
      <c r="AK788">
        <v>1729</v>
      </c>
      <c r="AL788">
        <v>554</v>
      </c>
      <c r="AM788">
        <v>145</v>
      </c>
      <c r="AN788">
        <v>5988</v>
      </c>
      <c r="AO788">
        <v>1141</v>
      </c>
      <c r="AP788">
        <v>294</v>
      </c>
      <c r="AQ788">
        <v>0</v>
      </c>
      <c r="AR788">
        <v>228</v>
      </c>
      <c r="AS788">
        <v>65</v>
      </c>
      <c r="AT788">
        <v>11</v>
      </c>
      <c r="AU788">
        <v>18.7</v>
      </c>
      <c r="AV788">
        <v>11.4</v>
      </c>
      <c r="AW788">
        <v>17013</v>
      </c>
      <c r="AX788">
        <v>35.799999999999997</v>
      </c>
      <c r="AY788">
        <v>7.8</v>
      </c>
      <c r="AZ788">
        <v>27.9</v>
      </c>
      <c r="BA788">
        <v>8.9</v>
      </c>
      <c r="BB788">
        <v>11.2</v>
      </c>
      <c r="BC788">
        <v>96.7</v>
      </c>
      <c r="BD788">
        <v>19.7</v>
      </c>
      <c r="BE788">
        <v>22.4</v>
      </c>
      <c r="BF788">
        <v>0</v>
      </c>
      <c r="BG788">
        <v>17.7</v>
      </c>
      <c r="BH788">
        <v>5</v>
      </c>
      <c r="BI788">
        <v>0.2</v>
      </c>
    </row>
    <row r="789" spans="1:61" x14ac:dyDescent="0.2">
      <c r="A789">
        <v>6319</v>
      </c>
      <c r="B789">
        <v>6085503507</v>
      </c>
      <c r="C789">
        <v>0.1500157</v>
      </c>
      <c r="D789">
        <v>2.6560999999999999</v>
      </c>
      <c r="E789">
        <v>1.4968999999999999</v>
      </c>
      <c r="F789">
        <v>1.8880999999999999</v>
      </c>
      <c r="G789">
        <v>1.6546000000000001</v>
      </c>
      <c r="H789">
        <v>7.6958000000000002</v>
      </c>
      <c r="I789">
        <v>14.8</v>
      </c>
      <c r="J789">
        <v>13.5</v>
      </c>
      <c r="K789">
        <v>16.2</v>
      </c>
      <c r="L789">
        <v>2182</v>
      </c>
      <c r="M789">
        <v>37.340185089999999</v>
      </c>
      <c r="N789">
        <v>-121.8319403</v>
      </c>
      <c r="O789">
        <v>22.8618495873861</v>
      </c>
      <c r="P789">
        <v>3.7784753999999997E-2</v>
      </c>
      <c r="Q789">
        <v>10.37</v>
      </c>
      <c r="R789">
        <v>26.13</v>
      </c>
      <c r="S789" s="1">
        <v>479.22788578364498</v>
      </c>
      <c r="T789">
        <v>0</v>
      </c>
      <c r="U789">
        <v>202.1186999</v>
      </c>
      <c r="V789">
        <v>609.67999999999995</v>
      </c>
      <c r="W789">
        <v>0</v>
      </c>
      <c r="X789">
        <v>3</v>
      </c>
      <c r="Y789">
        <v>0</v>
      </c>
      <c r="Z789">
        <v>1</v>
      </c>
      <c r="AA789">
        <v>0</v>
      </c>
      <c r="AB789">
        <v>29.460205752932598</v>
      </c>
      <c r="AC789">
        <v>2542</v>
      </c>
      <c r="AD789">
        <v>400</v>
      </c>
      <c r="AE789">
        <v>389</v>
      </c>
      <c r="AF789">
        <v>295</v>
      </c>
      <c r="AG789">
        <v>116</v>
      </c>
      <c r="AH789">
        <v>19113</v>
      </c>
      <c r="AI789">
        <v>885</v>
      </c>
      <c r="AJ789">
        <v>254</v>
      </c>
      <c r="AK789">
        <v>600</v>
      </c>
      <c r="AL789">
        <v>137</v>
      </c>
      <c r="AM789">
        <v>36</v>
      </c>
      <c r="AN789">
        <v>2490</v>
      </c>
      <c r="AO789">
        <v>671</v>
      </c>
      <c r="AP789">
        <v>0</v>
      </c>
      <c r="AQ789">
        <v>0</v>
      </c>
      <c r="AR789">
        <v>148</v>
      </c>
      <c r="AS789">
        <v>4</v>
      </c>
      <c r="AT789">
        <v>13</v>
      </c>
      <c r="AU789">
        <v>11.8</v>
      </c>
      <c r="AV789">
        <v>8.1999999999999993</v>
      </c>
      <c r="AW789">
        <v>19113</v>
      </c>
      <c r="AX789">
        <v>53.6</v>
      </c>
      <c r="AY789">
        <v>10</v>
      </c>
      <c r="AZ789">
        <v>23.6</v>
      </c>
      <c r="BA789">
        <v>5.4</v>
      </c>
      <c r="BB789">
        <v>9.3000000000000007</v>
      </c>
      <c r="BC789">
        <v>98</v>
      </c>
      <c r="BD789">
        <v>28.2</v>
      </c>
      <c r="BE789">
        <v>0</v>
      </c>
      <c r="BF789">
        <v>0</v>
      </c>
      <c r="BG789">
        <v>38</v>
      </c>
      <c r="BH789">
        <v>1</v>
      </c>
      <c r="BI789">
        <v>0.5</v>
      </c>
    </row>
    <row r="790" spans="1:61" x14ac:dyDescent="0.2">
      <c r="A790">
        <v>6320</v>
      </c>
      <c r="B790">
        <v>6085503508</v>
      </c>
      <c r="C790">
        <v>0.38924720000000002</v>
      </c>
      <c r="D790">
        <v>3.0291999999999999</v>
      </c>
      <c r="E790">
        <v>1.9434</v>
      </c>
      <c r="F790">
        <v>1.806</v>
      </c>
      <c r="G790">
        <v>3.1423999999999999</v>
      </c>
      <c r="H790">
        <v>9.9209999999999994</v>
      </c>
      <c r="I790">
        <v>13.4</v>
      </c>
      <c r="J790">
        <v>12.1</v>
      </c>
      <c r="K790">
        <v>14.7</v>
      </c>
      <c r="L790">
        <v>6219</v>
      </c>
      <c r="M790">
        <v>37.354512319999998</v>
      </c>
      <c r="N790">
        <v>-121.81141</v>
      </c>
      <c r="O790">
        <v>27.977452912442399</v>
      </c>
      <c r="P790">
        <v>3.7784753999999997E-2</v>
      </c>
      <c r="Q790">
        <v>10.37</v>
      </c>
      <c r="R790">
        <v>26.019186730000001</v>
      </c>
      <c r="S790" s="1">
        <v>479.22788578364498</v>
      </c>
      <c r="T790">
        <v>0</v>
      </c>
      <c r="U790">
        <v>197.27801539999999</v>
      </c>
      <c r="V790">
        <v>747.02</v>
      </c>
      <c r="W790">
        <v>0</v>
      </c>
      <c r="X790">
        <v>3</v>
      </c>
      <c r="Y790">
        <v>2.5000000000000001E-2</v>
      </c>
      <c r="Z790">
        <v>1</v>
      </c>
      <c r="AA790">
        <v>0</v>
      </c>
      <c r="AB790">
        <v>31.445611045965599</v>
      </c>
      <c r="AC790">
        <v>7096</v>
      </c>
      <c r="AD790">
        <v>1267</v>
      </c>
      <c r="AE790">
        <v>1267</v>
      </c>
      <c r="AF790">
        <v>1443</v>
      </c>
      <c r="AG790">
        <v>386</v>
      </c>
      <c r="AH790">
        <v>17096</v>
      </c>
      <c r="AI790">
        <v>1569</v>
      </c>
      <c r="AJ790">
        <v>698</v>
      </c>
      <c r="AK790">
        <v>2027</v>
      </c>
      <c r="AL790">
        <v>527</v>
      </c>
      <c r="AM790">
        <v>131</v>
      </c>
      <c r="AN790">
        <v>6725</v>
      </c>
      <c r="AO790">
        <v>1734</v>
      </c>
      <c r="AP790">
        <v>61</v>
      </c>
      <c r="AQ790">
        <v>9</v>
      </c>
      <c r="AR790">
        <v>371</v>
      </c>
      <c r="AS790">
        <v>63</v>
      </c>
      <c r="AT790">
        <v>59</v>
      </c>
      <c r="AU790">
        <v>20.6</v>
      </c>
      <c r="AV790">
        <v>10.6</v>
      </c>
      <c r="AW790">
        <v>17096</v>
      </c>
      <c r="AX790">
        <v>35.4</v>
      </c>
      <c r="AY790">
        <v>9.8000000000000007</v>
      </c>
      <c r="AZ790">
        <v>28.6</v>
      </c>
      <c r="BA790">
        <v>7.5</v>
      </c>
      <c r="BB790">
        <v>10.3</v>
      </c>
      <c r="BC790">
        <v>94.8</v>
      </c>
      <c r="BD790">
        <v>25.9</v>
      </c>
      <c r="BE790">
        <v>4.8</v>
      </c>
      <c r="BF790">
        <v>0.7</v>
      </c>
      <c r="BG790">
        <v>29.3</v>
      </c>
      <c r="BH790">
        <v>5</v>
      </c>
      <c r="BI790">
        <v>0.8</v>
      </c>
    </row>
    <row r="791" spans="1:61" x14ac:dyDescent="0.2">
      <c r="A791">
        <v>6321</v>
      </c>
      <c r="B791">
        <v>6085503509</v>
      </c>
      <c r="C791">
        <v>0.41648750000000001</v>
      </c>
      <c r="D791">
        <v>2.0828000000000002</v>
      </c>
      <c r="E791">
        <v>1.5230999999999999</v>
      </c>
      <c r="F791">
        <v>1.6059000000000001</v>
      </c>
      <c r="G791">
        <v>0.89729999999999999</v>
      </c>
      <c r="H791">
        <v>6.1090999999999998</v>
      </c>
      <c r="I791">
        <v>11.9</v>
      </c>
      <c r="J791">
        <v>11</v>
      </c>
      <c r="K791">
        <v>12.8</v>
      </c>
      <c r="L791">
        <v>4040</v>
      </c>
      <c r="M791">
        <v>37.348721699999999</v>
      </c>
      <c r="N791">
        <v>-121.801472</v>
      </c>
      <c r="O791">
        <v>18.286941370151201</v>
      </c>
      <c r="P791">
        <v>3.7784753999999997E-2</v>
      </c>
      <c r="Q791">
        <v>10.37</v>
      </c>
      <c r="R791">
        <v>19.535464709999999</v>
      </c>
      <c r="S791" s="1">
        <v>560.28332578336403</v>
      </c>
      <c r="T791">
        <v>0</v>
      </c>
      <c r="U791">
        <v>182.16180220000001</v>
      </c>
      <c r="V791">
        <v>421.84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24.961499739837102</v>
      </c>
      <c r="AC791">
        <v>3870</v>
      </c>
      <c r="AD791">
        <v>905</v>
      </c>
      <c r="AE791">
        <v>901</v>
      </c>
      <c r="AF791">
        <v>319</v>
      </c>
      <c r="AG791">
        <v>165</v>
      </c>
      <c r="AH791">
        <v>24107</v>
      </c>
      <c r="AI791">
        <v>716</v>
      </c>
      <c r="AJ791">
        <v>334</v>
      </c>
      <c r="AK791">
        <v>966</v>
      </c>
      <c r="AL791">
        <v>223</v>
      </c>
      <c r="AM791">
        <v>87</v>
      </c>
      <c r="AN791">
        <v>3675</v>
      </c>
      <c r="AO791">
        <v>495</v>
      </c>
      <c r="AP791">
        <v>0</v>
      </c>
      <c r="AQ791">
        <v>0</v>
      </c>
      <c r="AR791">
        <v>120</v>
      </c>
      <c r="AS791">
        <v>14</v>
      </c>
      <c r="AT791">
        <v>0</v>
      </c>
      <c r="AU791">
        <v>8.3000000000000007</v>
      </c>
      <c r="AV791">
        <v>7.6</v>
      </c>
      <c r="AW791">
        <v>24107</v>
      </c>
      <c r="AX791">
        <v>27.9</v>
      </c>
      <c r="AY791">
        <v>8.6</v>
      </c>
      <c r="AZ791">
        <v>25</v>
      </c>
      <c r="BA791">
        <v>5.8</v>
      </c>
      <c r="BB791">
        <v>9.6999999999999993</v>
      </c>
      <c r="BC791">
        <v>95</v>
      </c>
      <c r="BD791">
        <v>13.5</v>
      </c>
      <c r="BE791">
        <v>0</v>
      </c>
      <c r="BF791">
        <v>0</v>
      </c>
      <c r="BG791">
        <v>13.3</v>
      </c>
      <c r="BH791">
        <v>1.6</v>
      </c>
      <c r="BI791">
        <v>0</v>
      </c>
    </row>
    <row r="792" spans="1:61" x14ac:dyDescent="0.2">
      <c r="A792">
        <v>6322</v>
      </c>
      <c r="B792">
        <v>6085503510</v>
      </c>
      <c r="C792">
        <v>0.39881709999999998</v>
      </c>
      <c r="D792">
        <v>3.2197</v>
      </c>
      <c r="E792">
        <v>1.8452</v>
      </c>
      <c r="F792">
        <v>1.7850999999999999</v>
      </c>
      <c r="G792">
        <v>2.7875000000000001</v>
      </c>
      <c r="H792">
        <v>9.6376000000000008</v>
      </c>
      <c r="I792">
        <v>14.5</v>
      </c>
      <c r="J792">
        <v>13.2</v>
      </c>
      <c r="K792">
        <v>15.9</v>
      </c>
      <c r="L792">
        <v>5968</v>
      </c>
      <c r="M792">
        <v>37.349438900000003</v>
      </c>
      <c r="N792">
        <v>-121.8196391</v>
      </c>
      <c r="O792">
        <v>32.009471318319697</v>
      </c>
      <c r="P792">
        <v>3.7784753999999997E-2</v>
      </c>
      <c r="Q792">
        <v>10.37</v>
      </c>
      <c r="R792">
        <v>26.13</v>
      </c>
      <c r="S792" s="1">
        <v>479.22788578364498</v>
      </c>
      <c r="T792">
        <v>0</v>
      </c>
      <c r="U792">
        <v>205.63961330000001</v>
      </c>
      <c r="V792">
        <v>929.23</v>
      </c>
      <c r="W792">
        <v>0</v>
      </c>
      <c r="X792">
        <v>5</v>
      </c>
      <c r="Y792">
        <v>0.1</v>
      </c>
      <c r="Z792">
        <v>1</v>
      </c>
      <c r="AA792">
        <v>0</v>
      </c>
      <c r="AB792">
        <v>35.0922885307927</v>
      </c>
      <c r="AC792">
        <v>6079</v>
      </c>
      <c r="AD792">
        <v>1407</v>
      </c>
      <c r="AE792">
        <v>1407</v>
      </c>
      <c r="AF792">
        <v>1374</v>
      </c>
      <c r="AG792">
        <v>400</v>
      </c>
      <c r="AH792">
        <v>17254</v>
      </c>
      <c r="AI792">
        <v>1466</v>
      </c>
      <c r="AJ792">
        <v>464</v>
      </c>
      <c r="AK792">
        <v>1698</v>
      </c>
      <c r="AL792">
        <v>468</v>
      </c>
      <c r="AM792">
        <v>163</v>
      </c>
      <c r="AN792">
        <v>5649</v>
      </c>
      <c r="AO792">
        <v>1557</v>
      </c>
      <c r="AP792">
        <v>213</v>
      </c>
      <c r="AQ792">
        <v>0</v>
      </c>
      <c r="AR792">
        <v>322</v>
      </c>
      <c r="AS792">
        <v>113</v>
      </c>
      <c r="AT792">
        <v>28</v>
      </c>
      <c r="AU792">
        <v>22.6</v>
      </c>
      <c r="AV792">
        <v>12.9</v>
      </c>
      <c r="AW792">
        <v>17254</v>
      </c>
      <c r="AX792">
        <v>38.1</v>
      </c>
      <c r="AY792">
        <v>7.6</v>
      </c>
      <c r="AZ792">
        <v>27.9</v>
      </c>
      <c r="BA792">
        <v>7.7</v>
      </c>
      <c r="BB792">
        <v>11.6</v>
      </c>
      <c r="BC792">
        <v>92.9</v>
      </c>
      <c r="BD792">
        <v>27.1</v>
      </c>
      <c r="BE792">
        <v>15.1</v>
      </c>
      <c r="BF792">
        <v>0</v>
      </c>
      <c r="BG792">
        <v>22.9</v>
      </c>
      <c r="BH792">
        <v>8</v>
      </c>
      <c r="BI792">
        <v>0.5</v>
      </c>
    </row>
    <row r="793" spans="1:61" x14ac:dyDescent="0.2">
      <c r="A793">
        <v>6323</v>
      </c>
      <c r="B793">
        <v>6085503511</v>
      </c>
      <c r="C793">
        <v>0.32014150000000002</v>
      </c>
      <c r="D793">
        <v>1.9398</v>
      </c>
      <c r="E793">
        <v>2.0023</v>
      </c>
      <c r="F793">
        <v>1.6591</v>
      </c>
      <c r="G793">
        <v>1.8335999999999999</v>
      </c>
      <c r="H793">
        <v>7.4347000000000003</v>
      </c>
      <c r="I793">
        <v>10.3</v>
      </c>
      <c r="J793">
        <v>9.6</v>
      </c>
      <c r="K793">
        <v>10.9</v>
      </c>
      <c r="L793">
        <v>3665</v>
      </c>
      <c r="M793">
        <v>37.342602309999997</v>
      </c>
      <c r="N793">
        <v>-121.8140638</v>
      </c>
      <c r="O793">
        <v>18.028640092689798</v>
      </c>
      <c r="P793">
        <v>3.7784753999999997E-2</v>
      </c>
      <c r="Q793">
        <v>10.37</v>
      </c>
      <c r="R793">
        <v>26.13</v>
      </c>
      <c r="S793" s="1">
        <v>479.22788578364498</v>
      </c>
      <c r="T793">
        <v>0</v>
      </c>
      <c r="U793">
        <v>187.67232780000001</v>
      </c>
      <c r="V793">
        <v>856.63</v>
      </c>
      <c r="W793">
        <v>0</v>
      </c>
      <c r="X793">
        <v>0</v>
      </c>
      <c r="Y793">
        <v>0.01</v>
      </c>
      <c r="Z793">
        <v>1</v>
      </c>
      <c r="AA793">
        <v>0</v>
      </c>
      <c r="AB793">
        <v>30.140326641883998</v>
      </c>
      <c r="AC793">
        <v>3810</v>
      </c>
      <c r="AD793">
        <v>876</v>
      </c>
      <c r="AE793">
        <v>865</v>
      </c>
      <c r="AF793">
        <v>337</v>
      </c>
      <c r="AG793">
        <v>139</v>
      </c>
      <c r="AH793">
        <v>23130</v>
      </c>
      <c r="AI793">
        <v>518</v>
      </c>
      <c r="AJ793">
        <v>509</v>
      </c>
      <c r="AK793">
        <v>845</v>
      </c>
      <c r="AL793">
        <v>349</v>
      </c>
      <c r="AM793">
        <v>85</v>
      </c>
      <c r="AN793">
        <v>3486</v>
      </c>
      <c r="AO793">
        <v>682</v>
      </c>
      <c r="AP793">
        <v>0</v>
      </c>
      <c r="AQ793">
        <v>6</v>
      </c>
      <c r="AR793">
        <v>147</v>
      </c>
      <c r="AS793">
        <v>34</v>
      </c>
      <c r="AT793">
        <v>0</v>
      </c>
      <c r="AU793">
        <v>8.8000000000000007</v>
      </c>
      <c r="AV793">
        <v>6.9</v>
      </c>
      <c r="AW793">
        <v>23130</v>
      </c>
      <c r="AX793">
        <v>20</v>
      </c>
      <c r="AY793">
        <v>13.4</v>
      </c>
      <c r="AZ793">
        <v>22.2</v>
      </c>
      <c r="BA793">
        <v>9.1999999999999993</v>
      </c>
      <c r="BB793">
        <v>9.8000000000000007</v>
      </c>
      <c r="BC793">
        <v>91.5</v>
      </c>
      <c r="BD793">
        <v>19</v>
      </c>
      <c r="BE793">
        <v>0</v>
      </c>
      <c r="BF793">
        <v>0.7</v>
      </c>
      <c r="BG793">
        <v>17</v>
      </c>
      <c r="BH793">
        <v>3.9</v>
      </c>
      <c r="BI793">
        <v>0</v>
      </c>
    </row>
    <row r="794" spans="1:61" x14ac:dyDescent="0.2">
      <c r="A794">
        <v>6324</v>
      </c>
      <c r="B794">
        <v>6085503601</v>
      </c>
      <c r="C794">
        <v>0.52985360000000004</v>
      </c>
      <c r="D794">
        <v>2.6236000000000002</v>
      </c>
      <c r="E794">
        <v>2.2673999999999999</v>
      </c>
      <c r="F794">
        <v>1.4513</v>
      </c>
      <c r="G794">
        <v>2.9178999999999999</v>
      </c>
      <c r="H794">
        <v>9.2603000000000009</v>
      </c>
      <c r="I794">
        <v>13.5</v>
      </c>
      <c r="J794">
        <v>12.6</v>
      </c>
      <c r="K794">
        <v>14.5</v>
      </c>
      <c r="L794">
        <v>2992</v>
      </c>
      <c r="M794">
        <v>37.358388210000001</v>
      </c>
      <c r="N794">
        <v>-121.8661541</v>
      </c>
      <c r="O794">
        <v>47.0879056737041</v>
      </c>
      <c r="P794">
        <v>3.5257981000000001E-2</v>
      </c>
      <c r="Q794">
        <v>10.37</v>
      </c>
      <c r="R794">
        <v>32.45222347</v>
      </c>
      <c r="S794" s="1">
        <v>479.22788578364498</v>
      </c>
      <c r="T794">
        <v>0</v>
      </c>
      <c r="U794">
        <v>332.4553641</v>
      </c>
      <c r="V794">
        <v>1490.91</v>
      </c>
      <c r="W794">
        <v>20.5</v>
      </c>
      <c r="X794">
        <v>34.950000000000003</v>
      </c>
      <c r="Y794">
        <v>1.4650000000000001</v>
      </c>
      <c r="Z794">
        <v>2</v>
      </c>
      <c r="AA794">
        <v>11</v>
      </c>
      <c r="AB794">
        <v>57.161841704853998</v>
      </c>
      <c r="AC794">
        <v>2946</v>
      </c>
      <c r="AD794">
        <v>910</v>
      </c>
      <c r="AE794">
        <v>881</v>
      </c>
      <c r="AF794">
        <v>450</v>
      </c>
      <c r="AG794">
        <v>125</v>
      </c>
      <c r="AH794">
        <v>21081</v>
      </c>
      <c r="AI794">
        <v>598</v>
      </c>
      <c r="AJ794">
        <v>270</v>
      </c>
      <c r="AK794">
        <v>826</v>
      </c>
      <c r="AL794">
        <v>316</v>
      </c>
      <c r="AM794">
        <v>99</v>
      </c>
      <c r="AN794">
        <v>2238</v>
      </c>
      <c r="AO794">
        <v>490</v>
      </c>
      <c r="AP794">
        <v>90</v>
      </c>
      <c r="AQ794">
        <v>0</v>
      </c>
      <c r="AR794">
        <v>189</v>
      </c>
      <c r="AS794">
        <v>58</v>
      </c>
      <c r="AT794">
        <v>100</v>
      </c>
      <c r="AU794">
        <v>15.7</v>
      </c>
      <c r="AV794">
        <v>8.9</v>
      </c>
      <c r="AW794">
        <v>21081</v>
      </c>
      <c r="AX794">
        <v>32.1</v>
      </c>
      <c r="AY794">
        <v>9.1999999999999993</v>
      </c>
      <c r="AZ794">
        <v>28</v>
      </c>
      <c r="BA794">
        <v>10.7</v>
      </c>
      <c r="BB794">
        <v>11.2</v>
      </c>
      <c r="BC794">
        <v>76</v>
      </c>
      <c r="BD794">
        <v>18.2</v>
      </c>
      <c r="BE794">
        <v>9.9</v>
      </c>
      <c r="BF794">
        <v>0</v>
      </c>
      <c r="BG794">
        <v>21.5</v>
      </c>
      <c r="BH794">
        <v>6.6</v>
      </c>
      <c r="BI794">
        <v>3.4</v>
      </c>
    </row>
    <row r="795" spans="1:61" x14ac:dyDescent="0.2">
      <c r="A795">
        <v>6325</v>
      </c>
      <c r="B795">
        <v>6085503602</v>
      </c>
      <c r="C795">
        <v>0.47141509999999998</v>
      </c>
      <c r="D795">
        <v>3.0287000000000002</v>
      </c>
      <c r="E795">
        <v>2.4683999999999999</v>
      </c>
      <c r="F795">
        <v>1.8045</v>
      </c>
      <c r="G795">
        <v>3.2707000000000002</v>
      </c>
      <c r="H795">
        <v>10.5723</v>
      </c>
      <c r="I795">
        <v>13.9</v>
      </c>
      <c r="J795">
        <v>12.6</v>
      </c>
      <c r="K795">
        <v>15.1</v>
      </c>
      <c r="L795">
        <v>4741</v>
      </c>
      <c r="M795">
        <v>37.344585500000001</v>
      </c>
      <c r="N795">
        <v>-121.85225490000001</v>
      </c>
      <c r="O795">
        <v>42.874941527073197</v>
      </c>
      <c r="P795">
        <v>3.7784753999999997E-2</v>
      </c>
      <c r="Q795">
        <v>10.37</v>
      </c>
      <c r="R795">
        <v>33.400999579999997</v>
      </c>
      <c r="S795" s="1">
        <v>479.22788578364498</v>
      </c>
      <c r="T795">
        <v>0</v>
      </c>
      <c r="U795">
        <v>242.5109866</v>
      </c>
      <c r="V795">
        <v>2058.27</v>
      </c>
      <c r="W795">
        <v>3.5</v>
      </c>
      <c r="X795">
        <v>14.85</v>
      </c>
      <c r="Y795">
        <v>0.05</v>
      </c>
      <c r="Z795">
        <v>1</v>
      </c>
      <c r="AA795">
        <v>0</v>
      </c>
      <c r="AB795">
        <v>42.004254474108301</v>
      </c>
      <c r="AC795">
        <v>5248</v>
      </c>
      <c r="AD795">
        <v>1400</v>
      </c>
      <c r="AE795">
        <v>1352</v>
      </c>
      <c r="AF795">
        <v>946</v>
      </c>
      <c r="AG795">
        <v>296</v>
      </c>
      <c r="AH795">
        <v>17726</v>
      </c>
      <c r="AI795">
        <v>1216</v>
      </c>
      <c r="AJ795">
        <v>565</v>
      </c>
      <c r="AK795">
        <v>1512</v>
      </c>
      <c r="AL795">
        <v>495</v>
      </c>
      <c r="AM795">
        <v>229</v>
      </c>
      <c r="AN795">
        <v>4977</v>
      </c>
      <c r="AO795">
        <v>1243</v>
      </c>
      <c r="AP795">
        <v>360</v>
      </c>
      <c r="AQ795">
        <v>105</v>
      </c>
      <c r="AR795">
        <v>314</v>
      </c>
      <c r="AS795">
        <v>130</v>
      </c>
      <c r="AT795">
        <v>0</v>
      </c>
      <c r="AU795">
        <v>18.100000000000001</v>
      </c>
      <c r="AV795">
        <v>11.5</v>
      </c>
      <c r="AW795">
        <v>17726</v>
      </c>
      <c r="AX795">
        <v>37.799999999999997</v>
      </c>
      <c r="AY795">
        <v>10.8</v>
      </c>
      <c r="AZ795">
        <v>28.8</v>
      </c>
      <c r="BA795">
        <v>9.4</v>
      </c>
      <c r="BB795">
        <v>16.899999999999999</v>
      </c>
      <c r="BC795">
        <v>94.8</v>
      </c>
      <c r="BD795">
        <v>25.7</v>
      </c>
      <c r="BE795">
        <v>25.7</v>
      </c>
      <c r="BF795">
        <v>7.5</v>
      </c>
      <c r="BG795">
        <v>23.2</v>
      </c>
      <c r="BH795">
        <v>9.6</v>
      </c>
      <c r="BI795">
        <v>0</v>
      </c>
    </row>
    <row r="796" spans="1:61" x14ac:dyDescent="0.2">
      <c r="A796">
        <v>6326</v>
      </c>
      <c r="B796">
        <v>6085503703</v>
      </c>
      <c r="C796">
        <v>0.25290839999999998</v>
      </c>
      <c r="D796">
        <v>3.0022000000000002</v>
      </c>
      <c r="E796">
        <v>2.0160999999999998</v>
      </c>
      <c r="F796">
        <v>1.873</v>
      </c>
      <c r="G796">
        <v>2.8033999999999999</v>
      </c>
      <c r="H796">
        <v>9.6946999999999992</v>
      </c>
      <c r="I796">
        <v>14.2</v>
      </c>
      <c r="J796">
        <v>12.9</v>
      </c>
      <c r="K796">
        <v>15.6</v>
      </c>
      <c r="L796">
        <v>4271</v>
      </c>
      <c r="M796">
        <v>37.345673949999998</v>
      </c>
      <c r="N796">
        <v>-121.8394636</v>
      </c>
      <c r="O796">
        <v>28.177710504938901</v>
      </c>
      <c r="P796">
        <v>3.7784753999999997E-2</v>
      </c>
      <c r="Q796">
        <v>10.37</v>
      </c>
      <c r="R796">
        <v>26.239804410000001</v>
      </c>
      <c r="S796" s="1">
        <v>479.22788578364498</v>
      </c>
      <c r="T796">
        <v>0</v>
      </c>
      <c r="U796">
        <v>225.13829509999999</v>
      </c>
      <c r="V796">
        <v>2143.9</v>
      </c>
      <c r="W796">
        <v>0</v>
      </c>
      <c r="X796">
        <v>5</v>
      </c>
      <c r="Y796">
        <v>0</v>
      </c>
      <c r="Z796">
        <v>1</v>
      </c>
      <c r="AA796">
        <v>0</v>
      </c>
      <c r="AB796">
        <v>35.123392548244503</v>
      </c>
      <c r="AC796">
        <v>4408</v>
      </c>
      <c r="AD796">
        <v>960</v>
      </c>
      <c r="AE796">
        <v>953</v>
      </c>
      <c r="AF796">
        <v>922</v>
      </c>
      <c r="AG796">
        <v>189</v>
      </c>
      <c r="AH796">
        <v>17102</v>
      </c>
      <c r="AI796">
        <v>1295</v>
      </c>
      <c r="AJ796">
        <v>331</v>
      </c>
      <c r="AK796">
        <v>1221</v>
      </c>
      <c r="AL796">
        <v>344</v>
      </c>
      <c r="AM796">
        <v>161</v>
      </c>
      <c r="AN796">
        <v>4317</v>
      </c>
      <c r="AO796">
        <v>1096</v>
      </c>
      <c r="AP796">
        <v>63</v>
      </c>
      <c r="AQ796">
        <v>18</v>
      </c>
      <c r="AR796">
        <v>260</v>
      </c>
      <c r="AS796">
        <v>80</v>
      </c>
      <c r="AT796">
        <v>0</v>
      </c>
      <c r="AU796">
        <v>21</v>
      </c>
      <c r="AV796">
        <v>8.8000000000000007</v>
      </c>
      <c r="AW796">
        <v>17102</v>
      </c>
      <c r="AX796">
        <v>48.9</v>
      </c>
      <c r="AY796">
        <v>7.5</v>
      </c>
      <c r="AZ796">
        <v>27.7</v>
      </c>
      <c r="BA796">
        <v>7.8</v>
      </c>
      <c r="BB796">
        <v>16.899999999999999</v>
      </c>
      <c r="BC796">
        <v>97.9</v>
      </c>
      <c r="BD796">
        <v>26.6</v>
      </c>
      <c r="BE796">
        <v>6.6</v>
      </c>
      <c r="BF796">
        <v>1.9</v>
      </c>
      <c r="BG796">
        <v>27.3</v>
      </c>
      <c r="BH796">
        <v>8.4</v>
      </c>
      <c r="BI796">
        <v>0</v>
      </c>
    </row>
    <row r="797" spans="1:61" x14ac:dyDescent="0.2">
      <c r="A797">
        <v>6327</v>
      </c>
      <c r="B797">
        <v>6085503707</v>
      </c>
      <c r="C797">
        <v>0.29154330000000001</v>
      </c>
      <c r="D797">
        <v>2.3026</v>
      </c>
      <c r="E797">
        <v>1.8863000000000001</v>
      </c>
      <c r="F797">
        <v>1.8144</v>
      </c>
      <c r="G797">
        <v>3.1817000000000002</v>
      </c>
      <c r="H797">
        <v>9.1849000000000007</v>
      </c>
      <c r="I797">
        <v>11.3</v>
      </c>
      <c r="J797">
        <v>10.4</v>
      </c>
      <c r="K797">
        <v>12.4</v>
      </c>
      <c r="L797">
        <v>5462</v>
      </c>
      <c r="M797">
        <v>37.357913549999999</v>
      </c>
      <c r="N797">
        <v>-121.8538119</v>
      </c>
      <c r="O797">
        <v>26.806324951913702</v>
      </c>
      <c r="P797">
        <v>3.7784753999999997E-2</v>
      </c>
      <c r="Q797">
        <v>10.37</v>
      </c>
      <c r="R797">
        <v>32.407381219999998</v>
      </c>
      <c r="S797" s="1">
        <v>479.22788578364498</v>
      </c>
      <c r="T797">
        <v>0</v>
      </c>
      <c r="U797">
        <v>299.13075379999998</v>
      </c>
      <c r="V797">
        <v>644.63</v>
      </c>
      <c r="W797">
        <v>0</v>
      </c>
      <c r="X797">
        <v>16.05</v>
      </c>
      <c r="Y797">
        <v>0.01</v>
      </c>
      <c r="Z797">
        <v>1</v>
      </c>
      <c r="AA797">
        <v>0</v>
      </c>
      <c r="AB797">
        <v>34.577347059977598</v>
      </c>
      <c r="AC797">
        <v>6222</v>
      </c>
      <c r="AD797">
        <v>1473</v>
      </c>
      <c r="AE797">
        <v>1431</v>
      </c>
      <c r="AF797">
        <v>1058</v>
      </c>
      <c r="AG797">
        <v>150</v>
      </c>
      <c r="AH797">
        <v>20546</v>
      </c>
      <c r="AI797">
        <v>1382</v>
      </c>
      <c r="AJ797">
        <v>444</v>
      </c>
      <c r="AK797">
        <v>1804</v>
      </c>
      <c r="AL797">
        <v>378</v>
      </c>
      <c r="AM797">
        <v>233</v>
      </c>
      <c r="AN797">
        <v>5974</v>
      </c>
      <c r="AO797">
        <v>1381</v>
      </c>
      <c r="AP797">
        <v>120</v>
      </c>
      <c r="AQ797">
        <v>8</v>
      </c>
      <c r="AR797">
        <v>462</v>
      </c>
      <c r="AS797">
        <v>52</v>
      </c>
      <c r="AT797">
        <v>92</v>
      </c>
      <c r="AU797">
        <v>17.100000000000001</v>
      </c>
      <c r="AV797">
        <v>4.8</v>
      </c>
      <c r="AW797">
        <v>20546</v>
      </c>
      <c r="AX797">
        <v>35.6</v>
      </c>
      <c r="AY797">
        <v>7.1</v>
      </c>
      <c r="AZ797">
        <v>29</v>
      </c>
      <c r="BA797">
        <v>6.1</v>
      </c>
      <c r="BB797">
        <v>16.3</v>
      </c>
      <c r="BC797">
        <v>96</v>
      </c>
      <c r="BD797">
        <v>24.7</v>
      </c>
      <c r="BE797">
        <v>8.1</v>
      </c>
      <c r="BF797">
        <v>0.5</v>
      </c>
      <c r="BG797">
        <v>32.299999999999997</v>
      </c>
      <c r="BH797">
        <v>3.6</v>
      </c>
      <c r="BI797">
        <v>1.5</v>
      </c>
    </row>
    <row r="798" spans="1:61" x14ac:dyDescent="0.2">
      <c r="A798">
        <v>6328</v>
      </c>
      <c r="B798">
        <v>6085503708</v>
      </c>
      <c r="C798">
        <v>0.47053289999999998</v>
      </c>
      <c r="D798">
        <v>2.3153999999999999</v>
      </c>
      <c r="E798">
        <v>1.5035000000000001</v>
      </c>
      <c r="F798">
        <v>1.7964</v>
      </c>
      <c r="G798">
        <v>2.5992000000000002</v>
      </c>
      <c r="H798">
        <v>8.2144999999999992</v>
      </c>
      <c r="I798">
        <v>10.4</v>
      </c>
      <c r="J798">
        <v>9.3000000000000007</v>
      </c>
      <c r="K798">
        <v>11.6</v>
      </c>
      <c r="L798">
        <v>2725</v>
      </c>
      <c r="M798">
        <v>37.36944957</v>
      </c>
      <c r="N798">
        <v>-121.8546427</v>
      </c>
      <c r="O798">
        <v>26.695108431574901</v>
      </c>
      <c r="P798">
        <v>3.7784753999999997E-2</v>
      </c>
      <c r="Q798">
        <v>10.37</v>
      </c>
      <c r="R798">
        <v>28.4</v>
      </c>
      <c r="S798" s="1">
        <v>479.22788578364498</v>
      </c>
      <c r="T798">
        <v>0</v>
      </c>
      <c r="U798">
        <v>274.91867200000002</v>
      </c>
      <c r="V798">
        <v>1723.3</v>
      </c>
      <c r="W798">
        <v>4.8499999999999996</v>
      </c>
      <c r="X798">
        <v>3.1</v>
      </c>
      <c r="Y798">
        <v>0.17</v>
      </c>
      <c r="Z798">
        <v>1</v>
      </c>
      <c r="AA798">
        <v>0</v>
      </c>
      <c r="AB798">
        <v>41.142974191509197</v>
      </c>
      <c r="AC798">
        <v>2625</v>
      </c>
      <c r="AD798">
        <v>784</v>
      </c>
      <c r="AE798">
        <v>762</v>
      </c>
      <c r="AF798">
        <v>345</v>
      </c>
      <c r="AG798">
        <v>141</v>
      </c>
      <c r="AH798">
        <v>28583</v>
      </c>
      <c r="AI798">
        <v>484</v>
      </c>
      <c r="AJ798">
        <v>365</v>
      </c>
      <c r="AK798">
        <v>459</v>
      </c>
      <c r="AL798">
        <v>283</v>
      </c>
      <c r="AM798">
        <v>23</v>
      </c>
      <c r="AN798">
        <v>2472</v>
      </c>
      <c r="AO798">
        <v>653</v>
      </c>
      <c r="AP798">
        <v>102</v>
      </c>
      <c r="AQ798">
        <v>0</v>
      </c>
      <c r="AR798">
        <v>84</v>
      </c>
      <c r="AS798">
        <v>76</v>
      </c>
      <c r="AT798">
        <v>11</v>
      </c>
      <c r="AU798">
        <v>13.2</v>
      </c>
      <c r="AV798">
        <v>9.6999999999999993</v>
      </c>
      <c r="AW798">
        <v>28583</v>
      </c>
      <c r="AX798">
        <v>24.3</v>
      </c>
      <c r="AY798">
        <v>13.9</v>
      </c>
      <c r="AZ798">
        <v>17.5</v>
      </c>
      <c r="BA798">
        <v>10.8</v>
      </c>
      <c r="BB798">
        <v>3</v>
      </c>
      <c r="BC798">
        <v>94.2</v>
      </c>
      <c r="BD798">
        <v>26</v>
      </c>
      <c r="BE798">
        <v>13</v>
      </c>
      <c r="BF798">
        <v>0</v>
      </c>
      <c r="BG798">
        <v>11</v>
      </c>
      <c r="BH798">
        <v>10</v>
      </c>
      <c r="BI798">
        <v>0.4</v>
      </c>
    </row>
    <row r="799" spans="1:61" x14ac:dyDescent="0.2">
      <c r="A799">
        <v>6329</v>
      </c>
      <c r="B799">
        <v>6085503709</v>
      </c>
      <c r="C799">
        <v>0.34168789999999999</v>
      </c>
      <c r="D799">
        <v>3.4561000000000002</v>
      </c>
      <c r="E799">
        <v>2.9441999999999999</v>
      </c>
      <c r="F799">
        <v>1.9505999999999999</v>
      </c>
      <c r="G799">
        <v>3.2021999999999999</v>
      </c>
      <c r="H799">
        <v>11.553100000000001</v>
      </c>
      <c r="I799">
        <v>16</v>
      </c>
      <c r="J799">
        <v>14.6</v>
      </c>
      <c r="K799">
        <v>17.399999999999999</v>
      </c>
      <c r="L799">
        <v>5088</v>
      </c>
      <c r="M799">
        <v>37.364548689999999</v>
      </c>
      <c r="N799">
        <v>-121.8620423</v>
      </c>
      <c r="O799">
        <v>34.346103014257103</v>
      </c>
      <c r="P799">
        <v>3.7784753999999997E-2</v>
      </c>
      <c r="Q799">
        <v>10.37</v>
      </c>
      <c r="R799">
        <v>28.55696245</v>
      </c>
      <c r="S799" s="1">
        <v>479.22788578364498</v>
      </c>
      <c r="T799">
        <v>0</v>
      </c>
      <c r="U799">
        <v>326.0604146</v>
      </c>
      <c r="V799">
        <v>404.38</v>
      </c>
      <c r="W799">
        <v>14.5</v>
      </c>
      <c r="X799">
        <v>17.100000000000001</v>
      </c>
      <c r="Y799">
        <v>0.33500000000000002</v>
      </c>
      <c r="Z799">
        <v>2</v>
      </c>
      <c r="AA799">
        <v>1.6</v>
      </c>
      <c r="AB799">
        <v>44.811608941754102</v>
      </c>
      <c r="AC799">
        <v>5877</v>
      </c>
      <c r="AD799">
        <v>1785</v>
      </c>
      <c r="AE799">
        <v>1698</v>
      </c>
      <c r="AF799">
        <v>1724</v>
      </c>
      <c r="AG799">
        <v>312</v>
      </c>
      <c r="AH799">
        <v>14078</v>
      </c>
      <c r="AI799">
        <v>1648</v>
      </c>
      <c r="AJ799">
        <v>1089</v>
      </c>
      <c r="AK799">
        <v>1408</v>
      </c>
      <c r="AL799">
        <v>793</v>
      </c>
      <c r="AM799">
        <v>261</v>
      </c>
      <c r="AN799">
        <v>5786</v>
      </c>
      <c r="AO799">
        <v>2068</v>
      </c>
      <c r="AP799">
        <v>983</v>
      </c>
      <c r="AQ799">
        <v>0</v>
      </c>
      <c r="AR799">
        <v>413</v>
      </c>
      <c r="AS799">
        <v>189</v>
      </c>
      <c r="AT799">
        <v>27</v>
      </c>
      <c r="AU799">
        <v>29.6</v>
      </c>
      <c r="AV799">
        <v>12.2</v>
      </c>
      <c r="AW799">
        <v>14078</v>
      </c>
      <c r="AX799">
        <v>45.8</v>
      </c>
      <c r="AY799">
        <v>18.5</v>
      </c>
      <c r="AZ799">
        <v>24</v>
      </c>
      <c r="BA799">
        <v>13.5</v>
      </c>
      <c r="BB799">
        <v>15.4</v>
      </c>
      <c r="BC799">
        <v>98.5</v>
      </c>
      <c r="BD799">
        <v>37.200000000000003</v>
      </c>
      <c r="BE799">
        <v>55.1</v>
      </c>
      <c r="BF799">
        <v>0</v>
      </c>
      <c r="BG799">
        <v>24.3</v>
      </c>
      <c r="BH799">
        <v>11.1</v>
      </c>
      <c r="BI799">
        <v>0.5</v>
      </c>
    </row>
    <row r="800" spans="1:61" x14ac:dyDescent="0.2">
      <c r="A800">
        <v>6330</v>
      </c>
      <c r="B800">
        <v>6085503710</v>
      </c>
      <c r="C800">
        <v>0.2321512</v>
      </c>
      <c r="D800">
        <v>3.2513000000000001</v>
      </c>
      <c r="E800">
        <v>2.6516000000000002</v>
      </c>
      <c r="F800">
        <v>1.7853000000000001</v>
      </c>
      <c r="G800">
        <v>2.7789000000000001</v>
      </c>
      <c r="H800">
        <v>10.4671</v>
      </c>
      <c r="I800">
        <v>15</v>
      </c>
      <c r="J800">
        <v>13.5</v>
      </c>
      <c r="K800">
        <v>16.5</v>
      </c>
      <c r="L800">
        <v>3599</v>
      </c>
      <c r="M800">
        <v>37.354690249999997</v>
      </c>
      <c r="N800">
        <v>-121.8470154</v>
      </c>
      <c r="O800">
        <v>37.441598107273101</v>
      </c>
      <c r="P800">
        <v>3.7784753999999997E-2</v>
      </c>
      <c r="Q800">
        <v>10.37</v>
      </c>
      <c r="R800">
        <v>30.611293960000001</v>
      </c>
      <c r="S800" s="1">
        <v>479.22788578364498</v>
      </c>
      <c r="T800">
        <v>0</v>
      </c>
      <c r="U800">
        <v>266.71433469999999</v>
      </c>
      <c r="V800">
        <v>1179.52</v>
      </c>
      <c r="W800">
        <v>0</v>
      </c>
      <c r="X800">
        <v>13</v>
      </c>
      <c r="Y800">
        <v>0</v>
      </c>
      <c r="Z800">
        <v>1</v>
      </c>
      <c r="AA800">
        <v>0</v>
      </c>
      <c r="AB800">
        <v>35.999180378147599</v>
      </c>
      <c r="AC800">
        <v>3855</v>
      </c>
      <c r="AD800">
        <v>1083</v>
      </c>
      <c r="AE800">
        <v>1044</v>
      </c>
      <c r="AF800">
        <v>880</v>
      </c>
      <c r="AG800">
        <v>301</v>
      </c>
      <c r="AH800">
        <v>19875</v>
      </c>
      <c r="AI800">
        <v>955</v>
      </c>
      <c r="AJ800">
        <v>486</v>
      </c>
      <c r="AK800">
        <v>1116</v>
      </c>
      <c r="AL800">
        <v>392</v>
      </c>
      <c r="AM800">
        <v>165</v>
      </c>
      <c r="AN800">
        <v>3682</v>
      </c>
      <c r="AO800">
        <v>828</v>
      </c>
      <c r="AP800">
        <v>492</v>
      </c>
      <c r="AQ800">
        <v>0</v>
      </c>
      <c r="AR800">
        <v>231</v>
      </c>
      <c r="AS800">
        <v>337</v>
      </c>
      <c r="AT800">
        <v>0</v>
      </c>
      <c r="AU800">
        <v>22.9</v>
      </c>
      <c r="AV800">
        <v>15.6</v>
      </c>
      <c r="AW800">
        <v>19875</v>
      </c>
      <c r="AX800">
        <v>39.9</v>
      </c>
      <c r="AY800">
        <v>12.6</v>
      </c>
      <c r="AZ800">
        <v>28.9</v>
      </c>
      <c r="BA800">
        <v>10.199999999999999</v>
      </c>
      <c r="BB800">
        <v>15.8</v>
      </c>
      <c r="BC800">
        <v>95.5</v>
      </c>
      <c r="BD800">
        <v>22.9</v>
      </c>
      <c r="BE800">
        <v>45.4</v>
      </c>
      <c r="BF800">
        <v>0</v>
      </c>
      <c r="BG800">
        <v>22.1</v>
      </c>
      <c r="BH800">
        <v>32.299999999999997</v>
      </c>
      <c r="BI800">
        <v>0</v>
      </c>
    </row>
    <row r="801" spans="1:61" x14ac:dyDescent="0.2">
      <c r="A801">
        <v>6331</v>
      </c>
      <c r="B801">
        <v>6085503711</v>
      </c>
      <c r="C801">
        <v>0.37290580000000001</v>
      </c>
      <c r="D801">
        <v>2.8369</v>
      </c>
      <c r="E801">
        <v>1.9854000000000001</v>
      </c>
      <c r="F801">
        <v>1.8225</v>
      </c>
      <c r="G801">
        <v>2.9285000000000001</v>
      </c>
      <c r="H801">
        <v>9.5731999999999999</v>
      </c>
      <c r="I801">
        <v>13.2</v>
      </c>
      <c r="J801">
        <v>11.9</v>
      </c>
      <c r="K801">
        <v>14.5</v>
      </c>
      <c r="L801">
        <v>4763</v>
      </c>
      <c r="M801">
        <v>37.349895310000001</v>
      </c>
      <c r="N801">
        <v>-121.8444423</v>
      </c>
      <c r="O801">
        <v>30.3497670381308</v>
      </c>
      <c r="P801">
        <v>3.7784753999999997E-2</v>
      </c>
      <c r="Q801">
        <v>10.37</v>
      </c>
      <c r="R801">
        <v>29.144477420000001</v>
      </c>
      <c r="S801" s="1">
        <v>479.22788578364498</v>
      </c>
      <c r="T801">
        <v>0</v>
      </c>
      <c r="U801">
        <v>245.12663749999999</v>
      </c>
      <c r="V801">
        <v>2394.77</v>
      </c>
      <c r="W801">
        <v>0</v>
      </c>
      <c r="X801">
        <v>2.25</v>
      </c>
      <c r="Y801">
        <v>0</v>
      </c>
      <c r="Z801">
        <v>1</v>
      </c>
      <c r="AA801">
        <v>0</v>
      </c>
      <c r="AB801">
        <v>34.6925470009637</v>
      </c>
      <c r="AC801">
        <v>5142</v>
      </c>
      <c r="AD801">
        <v>1057</v>
      </c>
      <c r="AE801">
        <v>1038</v>
      </c>
      <c r="AF801">
        <v>985</v>
      </c>
      <c r="AG801">
        <v>204</v>
      </c>
      <c r="AH801">
        <v>17466</v>
      </c>
      <c r="AI801">
        <v>1293</v>
      </c>
      <c r="AJ801">
        <v>404</v>
      </c>
      <c r="AK801">
        <v>1586</v>
      </c>
      <c r="AL801">
        <v>341</v>
      </c>
      <c r="AM801">
        <v>151</v>
      </c>
      <c r="AN801">
        <v>4947</v>
      </c>
      <c r="AO801">
        <v>1203</v>
      </c>
      <c r="AP801">
        <v>29</v>
      </c>
      <c r="AQ801">
        <v>40</v>
      </c>
      <c r="AR801">
        <v>398</v>
      </c>
      <c r="AS801">
        <v>42</v>
      </c>
      <c r="AT801">
        <v>12</v>
      </c>
      <c r="AU801">
        <v>19.3</v>
      </c>
      <c r="AV801">
        <v>8</v>
      </c>
      <c r="AW801">
        <v>17466</v>
      </c>
      <c r="AX801">
        <v>43</v>
      </c>
      <c r="AY801">
        <v>7.9</v>
      </c>
      <c r="AZ801">
        <v>30.8</v>
      </c>
      <c r="BA801">
        <v>6.6</v>
      </c>
      <c r="BB801">
        <v>14.5</v>
      </c>
      <c r="BC801">
        <v>96.2</v>
      </c>
      <c r="BD801">
        <v>25.1</v>
      </c>
      <c r="BE801">
        <v>2.7</v>
      </c>
      <c r="BF801">
        <v>3.8</v>
      </c>
      <c r="BG801">
        <v>38.299999999999997</v>
      </c>
      <c r="BH801">
        <v>4</v>
      </c>
      <c r="BI801">
        <v>0.2</v>
      </c>
    </row>
    <row r="802" spans="1:61" x14ac:dyDescent="0.2">
      <c r="A802">
        <v>7930</v>
      </c>
      <c r="B802">
        <v>6085503712</v>
      </c>
      <c r="C802">
        <v>0.25643779999999999</v>
      </c>
      <c r="D802">
        <v>2.4847999999999999</v>
      </c>
      <c r="E802">
        <v>2.0931000000000002</v>
      </c>
      <c r="F802">
        <v>1.7932999999999999</v>
      </c>
      <c r="G802">
        <v>3.5718000000000001</v>
      </c>
      <c r="H802">
        <v>9.9428999999999998</v>
      </c>
      <c r="I802">
        <v>13.6</v>
      </c>
      <c r="J802">
        <v>12.3</v>
      </c>
      <c r="K802">
        <v>14.9</v>
      </c>
      <c r="L802">
        <v>4108</v>
      </c>
      <c r="M802">
        <v>37.362245569999999</v>
      </c>
      <c r="N802">
        <v>-121.8467084</v>
      </c>
      <c r="O802">
        <v>34.306738830903001</v>
      </c>
      <c r="P802">
        <v>3.7784753999999997E-2</v>
      </c>
      <c r="Q802">
        <v>10.37</v>
      </c>
      <c r="R802">
        <v>23.681016230000001</v>
      </c>
      <c r="S802" s="1">
        <v>479.22788578364498</v>
      </c>
      <c r="T802">
        <v>0</v>
      </c>
      <c r="U802">
        <v>275.24626490000003</v>
      </c>
      <c r="V802">
        <v>1931.44</v>
      </c>
      <c r="W802">
        <v>0</v>
      </c>
      <c r="X802">
        <v>8</v>
      </c>
      <c r="Y802">
        <v>0.01</v>
      </c>
      <c r="Z802">
        <v>1</v>
      </c>
      <c r="AA802">
        <v>0</v>
      </c>
      <c r="AB802">
        <v>35.880521897703403</v>
      </c>
      <c r="AC802">
        <v>4068</v>
      </c>
      <c r="AD802">
        <v>1419</v>
      </c>
      <c r="AE802">
        <v>1369</v>
      </c>
      <c r="AF802">
        <v>790</v>
      </c>
      <c r="AG802">
        <v>126</v>
      </c>
      <c r="AH802">
        <v>20670</v>
      </c>
      <c r="AI802">
        <v>936</v>
      </c>
      <c r="AJ802">
        <v>916</v>
      </c>
      <c r="AK802">
        <v>822</v>
      </c>
      <c r="AL802">
        <v>389</v>
      </c>
      <c r="AM802">
        <v>86</v>
      </c>
      <c r="AN802">
        <v>3763</v>
      </c>
      <c r="AO802">
        <v>1099</v>
      </c>
      <c r="AP802">
        <v>701</v>
      </c>
      <c r="AQ802">
        <v>0</v>
      </c>
      <c r="AR802">
        <v>236</v>
      </c>
      <c r="AS802">
        <v>205</v>
      </c>
      <c r="AT802">
        <v>270</v>
      </c>
      <c r="AU802">
        <v>20.9</v>
      </c>
      <c r="AV802">
        <v>6.3</v>
      </c>
      <c r="AW802">
        <v>20670</v>
      </c>
      <c r="AX802">
        <v>30.5</v>
      </c>
      <c r="AY802">
        <v>22.5</v>
      </c>
      <c r="AZ802">
        <v>20.2</v>
      </c>
      <c r="BA802">
        <v>10.199999999999999</v>
      </c>
      <c r="BB802">
        <v>6.3</v>
      </c>
      <c r="BC802">
        <v>92.5</v>
      </c>
      <c r="BD802">
        <v>28.7</v>
      </c>
      <c r="BE802">
        <v>49.4</v>
      </c>
      <c r="BF802">
        <v>0</v>
      </c>
      <c r="BG802">
        <v>17.2</v>
      </c>
      <c r="BH802">
        <v>15</v>
      </c>
      <c r="BI802">
        <v>6.6</v>
      </c>
    </row>
    <row r="803" spans="1:61" x14ac:dyDescent="0.2">
      <c r="A803">
        <v>6332</v>
      </c>
      <c r="B803">
        <v>6085503713</v>
      </c>
      <c r="C803">
        <v>0.18828839999999999</v>
      </c>
      <c r="D803">
        <v>2.4727999999999999</v>
      </c>
      <c r="E803">
        <v>3.01</v>
      </c>
      <c r="F803">
        <v>1.8756999999999999</v>
      </c>
      <c r="G803">
        <v>2.7311000000000001</v>
      </c>
      <c r="H803">
        <v>10.089499999999999</v>
      </c>
      <c r="I803">
        <v>15.6</v>
      </c>
      <c r="J803">
        <v>14.4</v>
      </c>
      <c r="K803">
        <v>16.899999999999999</v>
      </c>
      <c r="L803">
        <v>2974</v>
      </c>
      <c r="M803">
        <v>37.364706529999999</v>
      </c>
      <c r="N803">
        <v>-121.84107280000001</v>
      </c>
      <c r="O803">
        <v>25.514489848312898</v>
      </c>
      <c r="P803">
        <v>3.7784753999999997E-2</v>
      </c>
      <c r="Q803">
        <v>10.37</v>
      </c>
      <c r="R803">
        <v>11.0924254</v>
      </c>
      <c r="S803" s="1">
        <v>479.22788578364498</v>
      </c>
      <c r="T803">
        <v>0</v>
      </c>
      <c r="U803">
        <v>255.41221010000001</v>
      </c>
      <c r="V803">
        <v>1543.11</v>
      </c>
      <c r="W803">
        <v>0</v>
      </c>
      <c r="X803">
        <v>1.5</v>
      </c>
      <c r="Y803">
        <v>0</v>
      </c>
      <c r="Z803">
        <v>1</v>
      </c>
      <c r="AA803">
        <v>0</v>
      </c>
      <c r="AB803">
        <v>28.467191861103601</v>
      </c>
      <c r="AC803">
        <v>3150</v>
      </c>
      <c r="AD803">
        <v>1172</v>
      </c>
      <c r="AE803">
        <v>1172</v>
      </c>
      <c r="AF803">
        <v>797</v>
      </c>
      <c r="AG803">
        <v>38</v>
      </c>
      <c r="AH803">
        <v>17647</v>
      </c>
      <c r="AI803">
        <v>816</v>
      </c>
      <c r="AJ803">
        <v>672</v>
      </c>
      <c r="AK803">
        <v>825</v>
      </c>
      <c r="AL803">
        <v>420</v>
      </c>
      <c r="AM803">
        <v>138</v>
      </c>
      <c r="AN803">
        <v>2985</v>
      </c>
      <c r="AO803">
        <v>1044</v>
      </c>
      <c r="AP803">
        <v>409</v>
      </c>
      <c r="AQ803">
        <v>0</v>
      </c>
      <c r="AR803">
        <v>288</v>
      </c>
      <c r="AS803">
        <v>297</v>
      </c>
      <c r="AT803">
        <v>0</v>
      </c>
      <c r="AU803">
        <v>25.3</v>
      </c>
      <c r="AV803">
        <v>2.9</v>
      </c>
      <c r="AW803">
        <v>17647</v>
      </c>
      <c r="AX803">
        <v>38.6</v>
      </c>
      <c r="AY803">
        <v>21.3</v>
      </c>
      <c r="AZ803">
        <v>26.2</v>
      </c>
      <c r="BA803">
        <v>13.3</v>
      </c>
      <c r="BB803">
        <v>11.8</v>
      </c>
      <c r="BC803">
        <v>94.8</v>
      </c>
      <c r="BD803">
        <v>36</v>
      </c>
      <c r="BE803">
        <v>34.9</v>
      </c>
      <c r="BF803">
        <v>0</v>
      </c>
      <c r="BG803">
        <v>24.6</v>
      </c>
      <c r="BH803">
        <v>25.3</v>
      </c>
      <c r="BI803">
        <v>0</v>
      </c>
    </row>
    <row r="804" spans="1:61" x14ac:dyDescent="0.2">
      <c r="A804">
        <v>7931</v>
      </c>
      <c r="B804">
        <v>6085503802</v>
      </c>
      <c r="C804">
        <v>0.64672050000000003</v>
      </c>
      <c r="D804">
        <v>1.4148000000000001</v>
      </c>
      <c r="E804">
        <v>1.9534</v>
      </c>
      <c r="F804">
        <v>1.3483000000000001</v>
      </c>
      <c r="G804">
        <v>2.6678999999999999</v>
      </c>
      <c r="H804">
        <v>7.3845000000000001</v>
      </c>
      <c r="I804">
        <v>10</v>
      </c>
      <c r="J804">
        <v>9.1999999999999993</v>
      </c>
      <c r="K804">
        <v>11</v>
      </c>
      <c r="L804">
        <v>4986</v>
      </c>
      <c r="M804">
        <v>37.383570089999999</v>
      </c>
      <c r="N804">
        <v>-121.8355559</v>
      </c>
      <c r="O804">
        <v>14.792088500181899</v>
      </c>
      <c r="P804">
        <v>3.7784753999999997E-2</v>
      </c>
      <c r="Q804">
        <v>10.37</v>
      </c>
      <c r="R804">
        <v>11.09</v>
      </c>
      <c r="S804" s="1">
        <v>479.22788578364498</v>
      </c>
      <c r="T804">
        <v>0</v>
      </c>
      <c r="U804">
        <v>187.1169783</v>
      </c>
      <c r="V804">
        <v>413.53</v>
      </c>
      <c r="W804">
        <v>1</v>
      </c>
      <c r="X804">
        <v>1</v>
      </c>
      <c r="Y804">
        <v>2.5000000000000001E-2</v>
      </c>
      <c r="Z804">
        <v>0</v>
      </c>
      <c r="AA804">
        <v>0</v>
      </c>
      <c r="AB804">
        <v>23.0853368558342</v>
      </c>
      <c r="AC804">
        <v>8328</v>
      </c>
      <c r="AD804">
        <v>2327</v>
      </c>
      <c r="AE804">
        <v>2252</v>
      </c>
      <c r="AF804">
        <v>282</v>
      </c>
      <c r="AG804">
        <v>231</v>
      </c>
      <c r="AH804">
        <v>28564</v>
      </c>
      <c r="AI804">
        <v>1207</v>
      </c>
      <c r="AJ804">
        <v>1013</v>
      </c>
      <c r="AK804">
        <v>1821</v>
      </c>
      <c r="AL804">
        <v>845</v>
      </c>
      <c r="AM804">
        <v>190</v>
      </c>
      <c r="AN804">
        <v>6809</v>
      </c>
      <c r="AO804">
        <v>846</v>
      </c>
      <c r="AP804">
        <v>302</v>
      </c>
      <c r="AQ804">
        <v>0</v>
      </c>
      <c r="AR804">
        <v>239</v>
      </c>
      <c r="AS804">
        <v>109</v>
      </c>
      <c r="AT804">
        <v>290</v>
      </c>
      <c r="AU804">
        <v>3.5</v>
      </c>
      <c r="AV804">
        <v>5.4</v>
      </c>
      <c r="AW804">
        <v>28564</v>
      </c>
      <c r="AX804">
        <v>21.2</v>
      </c>
      <c r="AY804">
        <v>12.2</v>
      </c>
      <c r="AZ804">
        <v>21.9</v>
      </c>
      <c r="BA804">
        <v>10.4</v>
      </c>
      <c r="BB804">
        <v>8.4</v>
      </c>
      <c r="BC804">
        <v>81.8</v>
      </c>
      <c r="BD804">
        <v>10.6</v>
      </c>
      <c r="BE804">
        <v>13</v>
      </c>
      <c r="BF804">
        <v>0</v>
      </c>
      <c r="BG804">
        <v>10.6</v>
      </c>
      <c r="BH804">
        <v>4.8</v>
      </c>
      <c r="BI804">
        <v>3.5</v>
      </c>
    </row>
    <row r="805" spans="1:61" x14ac:dyDescent="0.2">
      <c r="A805">
        <v>6333</v>
      </c>
      <c r="B805">
        <v>6085503803</v>
      </c>
      <c r="C805">
        <v>0.40327930000000001</v>
      </c>
      <c r="D805">
        <v>1.5218</v>
      </c>
      <c r="E805">
        <v>1.3502000000000001</v>
      </c>
      <c r="F805">
        <v>1.5551999999999999</v>
      </c>
      <c r="G805">
        <v>2.0251000000000001</v>
      </c>
      <c r="H805">
        <v>6.4522000000000004</v>
      </c>
      <c r="I805">
        <v>9.4</v>
      </c>
      <c r="J805">
        <v>8.5</v>
      </c>
      <c r="K805">
        <v>10.5</v>
      </c>
      <c r="L805">
        <v>4477</v>
      </c>
      <c r="M805">
        <v>37.383627060000002</v>
      </c>
      <c r="N805">
        <v>-121.8497163</v>
      </c>
      <c r="O805">
        <v>17.7338828301178</v>
      </c>
      <c r="P805">
        <v>3.7784753999999997E-2</v>
      </c>
      <c r="Q805">
        <v>10.37</v>
      </c>
      <c r="R805">
        <v>24.245628849999999</v>
      </c>
      <c r="S805" s="1">
        <v>479.22788578364498</v>
      </c>
      <c r="T805">
        <v>0</v>
      </c>
      <c r="U805">
        <v>223.19231239999999</v>
      </c>
      <c r="V805">
        <v>983.05</v>
      </c>
      <c r="W805">
        <v>0.1</v>
      </c>
      <c r="X805">
        <v>0</v>
      </c>
      <c r="Y805">
        <v>0.06</v>
      </c>
      <c r="Z805">
        <v>0</v>
      </c>
      <c r="AA805">
        <v>0</v>
      </c>
      <c r="AB805">
        <v>31.077597834829099</v>
      </c>
      <c r="AC805">
        <v>4767</v>
      </c>
      <c r="AD805">
        <v>1443</v>
      </c>
      <c r="AE805">
        <v>1417</v>
      </c>
      <c r="AF805">
        <v>335</v>
      </c>
      <c r="AG805">
        <v>166</v>
      </c>
      <c r="AH805">
        <v>32501</v>
      </c>
      <c r="AI805">
        <v>530</v>
      </c>
      <c r="AJ805">
        <v>750</v>
      </c>
      <c r="AK805">
        <v>886</v>
      </c>
      <c r="AL805">
        <v>431</v>
      </c>
      <c r="AM805">
        <v>10</v>
      </c>
      <c r="AN805">
        <v>4040</v>
      </c>
      <c r="AO805">
        <v>820</v>
      </c>
      <c r="AP805">
        <v>0</v>
      </c>
      <c r="AQ805">
        <v>24</v>
      </c>
      <c r="AR805">
        <v>93</v>
      </c>
      <c r="AS805">
        <v>33</v>
      </c>
      <c r="AT805">
        <v>20</v>
      </c>
      <c r="AU805">
        <v>7</v>
      </c>
      <c r="AV805">
        <v>6.8</v>
      </c>
      <c r="AW805">
        <v>32501</v>
      </c>
      <c r="AX805">
        <v>15.3</v>
      </c>
      <c r="AY805">
        <v>15.7</v>
      </c>
      <c r="AZ805">
        <v>18.600000000000001</v>
      </c>
      <c r="BA805">
        <v>9.1</v>
      </c>
      <c r="BB805">
        <v>0.7</v>
      </c>
      <c r="BC805">
        <v>84.7</v>
      </c>
      <c r="BD805">
        <v>18.3</v>
      </c>
      <c r="BE805">
        <v>0</v>
      </c>
      <c r="BF805">
        <v>1.7</v>
      </c>
      <c r="BG805">
        <v>6.6</v>
      </c>
      <c r="BH805">
        <v>2.2999999999999998</v>
      </c>
      <c r="BI805">
        <v>0.4</v>
      </c>
    </row>
    <row r="806" spans="1:61" x14ac:dyDescent="0.2">
      <c r="A806">
        <v>6334</v>
      </c>
      <c r="B806">
        <v>6085503804</v>
      </c>
      <c r="C806">
        <v>0.58373180000000002</v>
      </c>
      <c r="D806">
        <v>2.1071</v>
      </c>
      <c r="E806">
        <v>1.3091999999999999</v>
      </c>
      <c r="F806">
        <v>1.6911</v>
      </c>
      <c r="G806">
        <v>3.0543999999999998</v>
      </c>
      <c r="H806">
        <v>8.1618999999999993</v>
      </c>
      <c r="I806">
        <v>11.3</v>
      </c>
      <c r="J806">
        <v>10.4</v>
      </c>
      <c r="K806">
        <v>12.2</v>
      </c>
      <c r="L806">
        <v>4424</v>
      </c>
      <c r="M806">
        <v>37.375889440000002</v>
      </c>
      <c r="N806">
        <v>-121.8454318</v>
      </c>
      <c r="O806">
        <v>20.9390473110975</v>
      </c>
      <c r="P806">
        <v>3.7784753999999997E-2</v>
      </c>
      <c r="Q806">
        <v>10.37</v>
      </c>
      <c r="R806">
        <v>18.50916595</v>
      </c>
      <c r="S806" s="1">
        <v>479.22788578364498</v>
      </c>
      <c r="T806">
        <v>0</v>
      </c>
      <c r="U806">
        <v>230.18825960000001</v>
      </c>
      <c r="V806">
        <v>1528.36</v>
      </c>
      <c r="W806">
        <v>0</v>
      </c>
      <c r="X806">
        <v>0</v>
      </c>
      <c r="Y806">
        <v>0.01</v>
      </c>
      <c r="Z806">
        <v>0</v>
      </c>
      <c r="AA806">
        <v>0</v>
      </c>
      <c r="AB806">
        <v>29.679998146207598</v>
      </c>
      <c r="AC806">
        <v>5509</v>
      </c>
      <c r="AD806">
        <v>1713</v>
      </c>
      <c r="AE806">
        <v>1664</v>
      </c>
      <c r="AF806">
        <v>717</v>
      </c>
      <c r="AG806">
        <v>225</v>
      </c>
      <c r="AH806">
        <v>28660</v>
      </c>
      <c r="AI806">
        <v>927</v>
      </c>
      <c r="AJ806">
        <v>806</v>
      </c>
      <c r="AK806">
        <v>1128</v>
      </c>
      <c r="AL806">
        <v>327</v>
      </c>
      <c r="AM806">
        <v>74</v>
      </c>
      <c r="AN806">
        <v>4921</v>
      </c>
      <c r="AO806">
        <v>1202</v>
      </c>
      <c r="AP806">
        <v>54</v>
      </c>
      <c r="AQ806">
        <v>84</v>
      </c>
      <c r="AR806">
        <v>165</v>
      </c>
      <c r="AS806">
        <v>115</v>
      </c>
      <c r="AT806">
        <v>37</v>
      </c>
      <c r="AU806">
        <v>13</v>
      </c>
      <c r="AV806">
        <v>7.7</v>
      </c>
      <c r="AW806">
        <v>28660</v>
      </c>
      <c r="AX806">
        <v>23.1</v>
      </c>
      <c r="AY806">
        <v>14.6</v>
      </c>
      <c r="AZ806">
        <v>20.5</v>
      </c>
      <c r="BA806">
        <v>5.9</v>
      </c>
      <c r="BB806">
        <v>4.4000000000000004</v>
      </c>
      <c r="BC806">
        <v>89.3</v>
      </c>
      <c r="BD806">
        <v>23.1</v>
      </c>
      <c r="BE806">
        <v>3.2</v>
      </c>
      <c r="BF806">
        <v>4.9000000000000004</v>
      </c>
      <c r="BG806">
        <v>9.9</v>
      </c>
      <c r="BH806">
        <v>6.9</v>
      </c>
      <c r="BI806">
        <v>0.7</v>
      </c>
    </row>
    <row r="807" spans="1:61" x14ac:dyDescent="0.2">
      <c r="A807">
        <v>6335</v>
      </c>
      <c r="B807">
        <v>6085503902</v>
      </c>
      <c r="C807">
        <v>0.39612059999999999</v>
      </c>
      <c r="D807">
        <v>2.5823999999999998</v>
      </c>
      <c r="E807">
        <v>2.3542999999999998</v>
      </c>
      <c r="F807">
        <v>1.5548999999999999</v>
      </c>
      <c r="G807">
        <v>2.5099999999999998</v>
      </c>
      <c r="H807">
        <v>9.0015999999999998</v>
      </c>
      <c r="I807">
        <v>11.9</v>
      </c>
      <c r="J807">
        <v>10.8</v>
      </c>
      <c r="K807">
        <v>13.1</v>
      </c>
      <c r="L807">
        <v>1860</v>
      </c>
      <c r="M807">
        <v>37.373750739999998</v>
      </c>
      <c r="N807">
        <v>-121.8295262</v>
      </c>
      <c r="O807">
        <v>21.384110353166999</v>
      </c>
      <c r="P807">
        <v>3.7784753999999997E-2</v>
      </c>
      <c r="Q807">
        <v>10.37</v>
      </c>
      <c r="R807">
        <v>11.09</v>
      </c>
      <c r="S807" s="1">
        <v>479.22788578364498</v>
      </c>
      <c r="T807">
        <v>14.67868891</v>
      </c>
      <c r="U807">
        <v>201.49021279999999</v>
      </c>
      <c r="V807">
        <v>638.52</v>
      </c>
      <c r="W807">
        <v>0</v>
      </c>
      <c r="X807">
        <v>3</v>
      </c>
      <c r="Y807">
        <v>0</v>
      </c>
      <c r="Z807">
        <v>0</v>
      </c>
      <c r="AA807">
        <v>0</v>
      </c>
      <c r="AB807">
        <v>30.102492454421899</v>
      </c>
      <c r="AC807">
        <v>5638</v>
      </c>
      <c r="AD807">
        <v>1577</v>
      </c>
      <c r="AE807">
        <v>1533</v>
      </c>
      <c r="AF807">
        <v>943</v>
      </c>
      <c r="AG807">
        <v>224</v>
      </c>
      <c r="AH807">
        <v>22303</v>
      </c>
      <c r="AI807">
        <v>1086</v>
      </c>
      <c r="AJ807">
        <v>643</v>
      </c>
      <c r="AK807">
        <v>1643</v>
      </c>
      <c r="AL807">
        <v>501</v>
      </c>
      <c r="AM807">
        <v>204</v>
      </c>
      <c r="AN807">
        <v>5022</v>
      </c>
      <c r="AO807">
        <v>790</v>
      </c>
      <c r="AP807">
        <v>158</v>
      </c>
      <c r="AQ807">
        <v>0</v>
      </c>
      <c r="AR807">
        <v>269</v>
      </c>
      <c r="AS807">
        <v>58</v>
      </c>
      <c r="AT807">
        <v>66</v>
      </c>
      <c r="AU807">
        <v>16.899999999999999</v>
      </c>
      <c r="AV807">
        <v>8.5</v>
      </c>
      <c r="AW807">
        <v>22303</v>
      </c>
      <c r="AX807">
        <v>32.200000000000003</v>
      </c>
      <c r="AY807">
        <v>11.4</v>
      </c>
      <c r="AZ807">
        <v>29.1</v>
      </c>
      <c r="BA807">
        <v>8.9</v>
      </c>
      <c r="BB807">
        <v>13.3</v>
      </c>
      <c r="BC807">
        <v>89.1</v>
      </c>
      <c r="BD807">
        <v>15.4</v>
      </c>
      <c r="BE807">
        <v>10</v>
      </c>
      <c r="BF807">
        <v>0</v>
      </c>
      <c r="BG807">
        <v>17.5</v>
      </c>
      <c r="BH807">
        <v>3.8</v>
      </c>
      <c r="BI807">
        <v>1.2</v>
      </c>
    </row>
    <row r="808" spans="1:61" x14ac:dyDescent="0.2">
      <c r="A808">
        <v>6336</v>
      </c>
      <c r="B808">
        <v>6085503903</v>
      </c>
      <c r="C808">
        <v>0.35800880000000002</v>
      </c>
      <c r="D808">
        <v>2.3119000000000001</v>
      </c>
      <c r="E808">
        <v>2.0377999999999998</v>
      </c>
      <c r="F808">
        <v>1.6412</v>
      </c>
      <c r="G808">
        <v>2.6490999999999998</v>
      </c>
      <c r="H808">
        <v>8.64</v>
      </c>
      <c r="I808">
        <v>12.8</v>
      </c>
      <c r="J808">
        <v>11.8</v>
      </c>
      <c r="K808">
        <v>14</v>
      </c>
      <c r="L808">
        <v>1982</v>
      </c>
      <c r="M808">
        <v>37.369416299999997</v>
      </c>
      <c r="N808">
        <v>-121.8353505</v>
      </c>
      <c r="O808">
        <v>17.6334527554971</v>
      </c>
      <c r="P808">
        <v>3.7784753999999997E-2</v>
      </c>
      <c r="Q808">
        <v>10.37</v>
      </c>
      <c r="R808">
        <v>11.09</v>
      </c>
      <c r="S808" s="1">
        <v>479.22788578364498</v>
      </c>
      <c r="T808">
        <v>0</v>
      </c>
      <c r="U808">
        <v>230.9292092</v>
      </c>
      <c r="V808">
        <v>687.21</v>
      </c>
      <c r="W808">
        <v>0</v>
      </c>
      <c r="X808">
        <v>4</v>
      </c>
      <c r="Y808">
        <v>0</v>
      </c>
      <c r="Z808">
        <v>0</v>
      </c>
      <c r="AA808">
        <v>0</v>
      </c>
      <c r="AB808">
        <v>25.225338198243101</v>
      </c>
      <c r="AC808">
        <v>3599</v>
      </c>
      <c r="AD808">
        <v>951</v>
      </c>
      <c r="AE808">
        <v>936</v>
      </c>
      <c r="AF808">
        <v>367</v>
      </c>
      <c r="AG808">
        <v>172</v>
      </c>
      <c r="AH808">
        <v>24676</v>
      </c>
      <c r="AI808">
        <v>730</v>
      </c>
      <c r="AJ808">
        <v>390</v>
      </c>
      <c r="AK808">
        <v>887</v>
      </c>
      <c r="AL808">
        <v>313</v>
      </c>
      <c r="AM808">
        <v>116</v>
      </c>
      <c r="AN808">
        <v>3343</v>
      </c>
      <c r="AO808">
        <v>572</v>
      </c>
      <c r="AP808">
        <v>94</v>
      </c>
      <c r="AQ808">
        <v>0</v>
      </c>
      <c r="AR808">
        <v>154</v>
      </c>
      <c r="AS808">
        <v>75</v>
      </c>
      <c r="AT808">
        <v>22</v>
      </c>
      <c r="AU808">
        <v>10.199999999999999</v>
      </c>
      <c r="AV808">
        <v>8.8000000000000007</v>
      </c>
      <c r="AW808">
        <v>24676</v>
      </c>
      <c r="AX808">
        <v>31.2</v>
      </c>
      <c r="AY808">
        <v>10.8</v>
      </c>
      <c r="AZ808">
        <v>24.6</v>
      </c>
      <c r="BA808">
        <v>8.6999999999999993</v>
      </c>
      <c r="BB808">
        <v>12.4</v>
      </c>
      <c r="BC808">
        <v>92.9</v>
      </c>
      <c r="BD808">
        <v>16.899999999999999</v>
      </c>
      <c r="BE808">
        <v>9.9</v>
      </c>
      <c r="BF808">
        <v>0</v>
      </c>
      <c r="BG808">
        <v>16.5</v>
      </c>
      <c r="BH808">
        <v>8</v>
      </c>
      <c r="BI808">
        <v>0.6</v>
      </c>
    </row>
    <row r="809" spans="1:61" x14ac:dyDescent="0.2">
      <c r="A809">
        <v>6337</v>
      </c>
      <c r="B809">
        <v>6085504001</v>
      </c>
      <c r="C809">
        <v>0.4370038</v>
      </c>
      <c r="D809">
        <v>2.5246</v>
      </c>
      <c r="E809">
        <v>1.8207</v>
      </c>
      <c r="F809">
        <v>1.7465999999999999</v>
      </c>
      <c r="G809">
        <v>2.1863000000000001</v>
      </c>
      <c r="H809">
        <v>8.2782</v>
      </c>
      <c r="I809">
        <v>11.9</v>
      </c>
      <c r="J809">
        <v>10.8</v>
      </c>
      <c r="K809">
        <v>13.1</v>
      </c>
      <c r="L809">
        <v>3237</v>
      </c>
      <c r="M809">
        <v>37.359061349999998</v>
      </c>
      <c r="N809">
        <v>-121.82783670000001</v>
      </c>
      <c r="O809">
        <v>28.3636669595416</v>
      </c>
      <c r="P809">
        <v>3.7784753999999997E-2</v>
      </c>
      <c r="Q809">
        <v>10.37</v>
      </c>
      <c r="R809">
        <v>20.270565269999999</v>
      </c>
      <c r="S809" s="1">
        <v>479.22788578364498</v>
      </c>
      <c r="T809">
        <v>0</v>
      </c>
      <c r="U809">
        <v>222.5735718</v>
      </c>
      <c r="V809">
        <v>785.5</v>
      </c>
      <c r="W809">
        <v>0</v>
      </c>
      <c r="X809">
        <v>6</v>
      </c>
      <c r="Y809">
        <v>0.1</v>
      </c>
      <c r="Z809">
        <v>1</v>
      </c>
      <c r="AA809">
        <v>0</v>
      </c>
      <c r="AB809">
        <v>33.236814216602902</v>
      </c>
      <c r="AC809">
        <v>6302</v>
      </c>
      <c r="AD809">
        <v>1575</v>
      </c>
      <c r="AE809">
        <v>1567</v>
      </c>
      <c r="AF809">
        <v>833</v>
      </c>
      <c r="AG809">
        <v>286</v>
      </c>
      <c r="AH809">
        <v>19939</v>
      </c>
      <c r="AI809">
        <v>1299</v>
      </c>
      <c r="AJ809">
        <v>527</v>
      </c>
      <c r="AK809">
        <v>1736</v>
      </c>
      <c r="AL809">
        <v>423</v>
      </c>
      <c r="AM809">
        <v>190</v>
      </c>
      <c r="AN809">
        <v>6015</v>
      </c>
      <c r="AO809">
        <v>1186</v>
      </c>
      <c r="AP809">
        <v>321</v>
      </c>
      <c r="AQ809">
        <v>0</v>
      </c>
      <c r="AR809">
        <v>360</v>
      </c>
      <c r="AS809">
        <v>37</v>
      </c>
      <c r="AT809">
        <v>5</v>
      </c>
      <c r="AU809">
        <v>13.3</v>
      </c>
      <c r="AV809">
        <v>8.3000000000000007</v>
      </c>
      <c r="AW809">
        <v>19939</v>
      </c>
      <c r="AX809">
        <v>32.200000000000003</v>
      </c>
      <c r="AY809">
        <v>8.4</v>
      </c>
      <c r="AZ809">
        <v>27.5</v>
      </c>
      <c r="BA809">
        <v>6.7</v>
      </c>
      <c r="BB809">
        <v>12.1</v>
      </c>
      <c r="BC809">
        <v>95.4</v>
      </c>
      <c r="BD809">
        <v>20.399999999999999</v>
      </c>
      <c r="BE809">
        <v>20.399999999999999</v>
      </c>
      <c r="BF809">
        <v>0</v>
      </c>
      <c r="BG809">
        <v>23</v>
      </c>
      <c r="BH809">
        <v>2.4</v>
      </c>
      <c r="BI809">
        <v>0.1</v>
      </c>
    </row>
    <row r="810" spans="1:61" x14ac:dyDescent="0.2">
      <c r="A810">
        <v>6338</v>
      </c>
      <c r="B810">
        <v>6085504002</v>
      </c>
      <c r="C810">
        <v>0.39776030000000001</v>
      </c>
      <c r="D810">
        <v>3.1036999999999999</v>
      </c>
      <c r="E810">
        <v>1.7072000000000001</v>
      </c>
      <c r="F810">
        <v>1.7585999999999999</v>
      </c>
      <c r="G810">
        <v>3.1978</v>
      </c>
      <c r="H810">
        <v>9.7673000000000005</v>
      </c>
      <c r="I810">
        <v>13.3</v>
      </c>
      <c r="J810">
        <v>12.1</v>
      </c>
      <c r="K810">
        <v>14.5</v>
      </c>
      <c r="L810">
        <v>5875</v>
      </c>
      <c r="M810">
        <v>37.354708610000003</v>
      </c>
      <c r="N810">
        <v>-121.8340699</v>
      </c>
      <c r="O810">
        <v>25.834188160875701</v>
      </c>
      <c r="P810">
        <v>3.7784753999999997E-2</v>
      </c>
      <c r="Q810">
        <v>10.37</v>
      </c>
      <c r="R810">
        <v>24.70850849</v>
      </c>
      <c r="S810" s="1">
        <v>479.22788578364498</v>
      </c>
      <c r="T810">
        <v>0</v>
      </c>
      <c r="U810">
        <v>233.93097169999999</v>
      </c>
      <c r="V810">
        <v>1341.09</v>
      </c>
      <c r="W810">
        <v>0</v>
      </c>
      <c r="X810">
        <v>3</v>
      </c>
      <c r="Y810">
        <v>0.05</v>
      </c>
      <c r="Z810">
        <v>1</v>
      </c>
      <c r="AA810">
        <v>0</v>
      </c>
      <c r="AB810">
        <v>34.659225525936101</v>
      </c>
      <c r="AC810">
        <v>6528</v>
      </c>
      <c r="AD810">
        <v>1439</v>
      </c>
      <c r="AE810">
        <v>1430</v>
      </c>
      <c r="AF810">
        <v>1041</v>
      </c>
      <c r="AG810">
        <v>469</v>
      </c>
      <c r="AH810">
        <v>17079</v>
      </c>
      <c r="AI810">
        <v>1583</v>
      </c>
      <c r="AJ810">
        <v>786</v>
      </c>
      <c r="AK810">
        <v>1672</v>
      </c>
      <c r="AL810">
        <v>466</v>
      </c>
      <c r="AM810">
        <v>97</v>
      </c>
      <c r="AN810">
        <v>6248</v>
      </c>
      <c r="AO810">
        <v>1263</v>
      </c>
      <c r="AP810">
        <v>301</v>
      </c>
      <c r="AQ810">
        <v>31</v>
      </c>
      <c r="AR810">
        <v>366</v>
      </c>
      <c r="AS810">
        <v>163</v>
      </c>
      <c r="AT810">
        <v>0</v>
      </c>
      <c r="AU810">
        <v>15.9</v>
      </c>
      <c r="AV810">
        <v>14.2</v>
      </c>
      <c r="AW810">
        <v>17079</v>
      </c>
      <c r="AX810">
        <v>37</v>
      </c>
      <c r="AY810">
        <v>12</v>
      </c>
      <c r="AZ810">
        <v>25.6</v>
      </c>
      <c r="BA810">
        <v>7.1</v>
      </c>
      <c r="BB810">
        <v>6.8</v>
      </c>
      <c r="BC810">
        <v>95.7</v>
      </c>
      <c r="BD810">
        <v>20.9</v>
      </c>
      <c r="BE810">
        <v>20.9</v>
      </c>
      <c r="BF810">
        <v>2.2000000000000002</v>
      </c>
      <c r="BG810">
        <v>25.6</v>
      </c>
      <c r="BH810">
        <v>11.4</v>
      </c>
      <c r="BI810">
        <v>0</v>
      </c>
    </row>
    <row r="811" spans="1:61" x14ac:dyDescent="0.2">
      <c r="A811">
        <v>7932</v>
      </c>
      <c r="B811">
        <v>6085504101</v>
      </c>
      <c r="C811">
        <v>0.38338850000000002</v>
      </c>
      <c r="D811">
        <v>2.7816999999999998</v>
      </c>
      <c r="E811">
        <v>1.3121</v>
      </c>
      <c r="F811">
        <v>1.5724</v>
      </c>
      <c r="G811">
        <v>2.1543000000000001</v>
      </c>
      <c r="H811">
        <v>7.8205</v>
      </c>
      <c r="I811">
        <v>10.4</v>
      </c>
      <c r="J811">
        <v>9.4</v>
      </c>
      <c r="K811">
        <v>11.4</v>
      </c>
      <c r="L811">
        <v>815</v>
      </c>
      <c r="M811">
        <v>37.369668959999998</v>
      </c>
      <c r="N811">
        <v>-121.8184057</v>
      </c>
      <c r="O811">
        <v>23.976498464817301</v>
      </c>
      <c r="P811">
        <v>3.7784753999999997E-2</v>
      </c>
      <c r="Q811">
        <v>10.37</v>
      </c>
      <c r="R811">
        <v>11.09</v>
      </c>
      <c r="S811" s="1">
        <v>479.22788578364498</v>
      </c>
      <c r="T811">
        <v>6.0352668979999997</v>
      </c>
      <c r="U811">
        <v>198.0102694</v>
      </c>
      <c r="V811">
        <v>555.66999999999996</v>
      </c>
      <c r="W811">
        <v>0</v>
      </c>
      <c r="X811">
        <v>4</v>
      </c>
      <c r="Y811">
        <v>0</v>
      </c>
      <c r="Z811">
        <v>1</v>
      </c>
      <c r="AA811">
        <v>0</v>
      </c>
      <c r="AB811">
        <v>29.923159634797099</v>
      </c>
      <c r="AC811">
        <v>4964</v>
      </c>
      <c r="AD811">
        <v>1101</v>
      </c>
      <c r="AE811">
        <v>1095</v>
      </c>
      <c r="AF811">
        <v>684</v>
      </c>
      <c r="AG811">
        <v>336</v>
      </c>
      <c r="AH811">
        <v>20281</v>
      </c>
      <c r="AI811">
        <v>942</v>
      </c>
      <c r="AJ811">
        <v>414</v>
      </c>
      <c r="AK811">
        <v>989</v>
      </c>
      <c r="AL811">
        <v>424</v>
      </c>
      <c r="AM811">
        <v>84</v>
      </c>
      <c r="AN811">
        <v>4353</v>
      </c>
      <c r="AO811">
        <v>802</v>
      </c>
      <c r="AP811">
        <v>0</v>
      </c>
      <c r="AQ811">
        <v>0</v>
      </c>
      <c r="AR811">
        <v>169</v>
      </c>
      <c r="AS811">
        <v>43</v>
      </c>
      <c r="AT811">
        <v>492</v>
      </c>
      <c r="AU811">
        <v>13.8</v>
      </c>
      <c r="AV811">
        <v>12.1</v>
      </c>
      <c r="AW811">
        <v>20281</v>
      </c>
      <c r="AX811">
        <v>30.2</v>
      </c>
      <c r="AY811">
        <v>8.3000000000000007</v>
      </c>
      <c r="AZ811">
        <v>19.899999999999999</v>
      </c>
      <c r="BA811">
        <v>8.5</v>
      </c>
      <c r="BB811">
        <v>7.7</v>
      </c>
      <c r="BC811">
        <v>87.7</v>
      </c>
      <c r="BD811">
        <v>17</v>
      </c>
      <c r="BE811">
        <v>0</v>
      </c>
      <c r="BF811">
        <v>0</v>
      </c>
      <c r="BG811">
        <v>15.4</v>
      </c>
      <c r="BH811">
        <v>3.9</v>
      </c>
      <c r="BI811">
        <v>9.9</v>
      </c>
    </row>
    <row r="812" spans="1:61" x14ac:dyDescent="0.2">
      <c r="A812">
        <v>6339</v>
      </c>
      <c r="B812">
        <v>6085504102</v>
      </c>
      <c r="C812">
        <v>0.51901180000000002</v>
      </c>
      <c r="D812">
        <v>2.7080000000000002</v>
      </c>
      <c r="E812">
        <v>1.4337</v>
      </c>
      <c r="F812">
        <v>1.6759999999999999</v>
      </c>
      <c r="G812">
        <v>1.3915999999999999</v>
      </c>
      <c r="H812">
        <v>7.2093999999999996</v>
      </c>
      <c r="I812">
        <v>12.6</v>
      </c>
      <c r="J812">
        <v>11.5</v>
      </c>
      <c r="K812">
        <v>13.7</v>
      </c>
      <c r="L812">
        <v>1897</v>
      </c>
      <c r="M812">
        <v>37.364878189999999</v>
      </c>
      <c r="N812">
        <v>-121.81272679999999</v>
      </c>
      <c r="O812">
        <v>19.878546436944099</v>
      </c>
      <c r="P812">
        <v>3.7784753999999997E-2</v>
      </c>
      <c r="Q812">
        <v>10.37</v>
      </c>
      <c r="R812">
        <v>13.08315191</v>
      </c>
      <c r="S812" s="1">
        <v>479.22788578364498</v>
      </c>
      <c r="T812">
        <v>0</v>
      </c>
      <c r="U812">
        <v>194.21341480000001</v>
      </c>
      <c r="V812">
        <v>587.47</v>
      </c>
      <c r="W812">
        <v>0</v>
      </c>
      <c r="X812">
        <v>0</v>
      </c>
      <c r="Y812">
        <v>2.5000000000000001E-2</v>
      </c>
      <c r="Z812">
        <v>1</v>
      </c>
      <c r="AA812">
        <v>0</v>
      </c>
      <c r="AB812">
        <v>24.971270083751101</v>
      </c>
      <c r="AC812">
        <v>6100</v>
      </c>
      <c r="AD812">
        <v>1436</v>
      </c>
      <c r="AE812">
        <v>1352</v>
      </c>
      <c r="AF812">
        <v>723</v>
      </c>
      <c r="AG812">
        <v>388</v>
      </c>
      <c r="AH812">
        <v>20638</v>
      </c>
      <c r="AI812">
        <v>1182</v>
      </c>
      <c r="AJ812">
        <v>430</v>
      </c>
      <c r="AK812">
        <v>1622</v>
      </c>
      <c r="AL812">
        <v>315</v>
      </c>
      <c r="AM812">
        <v>122</v>
      </c>
      <c r="AN812">
        <v>5721</v>
      </c>
      <c r="AO812">
        <v>1009</v>
      </c>
      <c r="AP812">
        <v>0</v>
      </c>
      <c r="AQ812">
        <v>0</v>
      </c>
      <c r="AR812">
        <v>348</v>
      </c>
      <c r="AS812">
        <v>20</v>
      </c>
      <c r="AT812">
        <v>6</v>
      </c>
      <c r="AU812">
        <v>11.9</v>
      </c>
      <c r="AV812">
        <v>11.9</v>
      </c>
      <c r="AW812">
        <v>20638</v>
      </c>
      <c r="AX812">
        <v>31.1</v>
      </c>
      <c r="AY812">
        <v>7</v>
      </c>
      <c r="AZ812">
        <v>26.6</v>
      </c>
      <c r="BA812">
        <v>5.2</v>
      </c>
      <c r="BB812">
        <v>9</v>
      </c>
      <c r="BC812">
        <v>93.8</v>
      </c>
      <c r="BD812">
        <v>17.899999999999999</v>
      </c>
      <c r="BE812">
        <v>0</v>
      </c>
      <c r="BF812">
        <v>0</v>
      </c>
      <c r="BG812">
        <v>25.7</v>
      </c>
      <c r="BH812">
        <v>1.5</v>
      </c>
      <c r="BI812">
        <v>0.1</v>
      </c>
    </row>
    <row r="813" spans="1:61" x14ac:dyDescent="0.2">
      <c r="A813">
        <v>6340</v>
      </c>
      <c r="B813">
        <v>6085504201</v>
      </c>
      <c r="C813">
        <v>1.1551233999999999</v>
      </c>
      <c r="D813">
        <v>0.72270000000000001</v>
      </c>
      <c r="E813">
        <v>1.9561999999999999</v>
      </c>
      <c r="F813">
        <v>0.92300000000000004</v>
      </c>
      <c r="G813">
        <v>1.6589</v>
      </c>
      <c r="H813">
        <v>5.2607999999999997</v>
      </c>
      <c r="I813">
        <v>8.6</v>
      </c>
      <c r="J813">
        <v>8</v>
      </c>
      <c r="K813">
        <v>9.4</v>
      </c>
      <c r="L813">
        <v>745</v>
      </c>
      <c r="M813">
        <v>37.387275840000001</v>
      </c>
      <c r="N813">
        <v>-121.821726</v>
      </c>
      <c r="O813">
        <v>14.8185072486508</v>
      </c>
      <c r="P813">
        <v>3.7784753999999997E-2</v>
      </c>
      <c r="Q813">
        <v>10.37</v>
      </c>
      <c r="R813">
        <v>11.081391959999999</v>
      </c>
      <c r="S813" s="1">
        <v>550.19279605725603</v>
      </c>
      <c r="T813">
        <v>133.67539859999999</v>
      </c>
      <c r="U813">
        <v>163.15107169999999</v>
      </c>
      <c r="V813">
        <v>246.45</v>
      </c>
      <c r="W813">
        <v>1</v>
      </c>
      <c r="X813">
        <v>1</v>
      </c>
      <c r="Y813">
        <v>2.5000000000000001E-2</v>
      </c>
      <c r="Z813">
        <v>0</v>
      </c>
      <c r="AA813">
        <v>0</v>
      </c>
      <c r="AB813">
        <v>29.508720248588499</v>
      </c>
      <c r="AC813">
        <v>5348</v>
      </c>
      <c r="AD813">
        <v>1806</v>
      </c>
      <c r="AE813">
        <v>1806</v>
      </c>
      <c r="AF813">
        <v>266</v>
      </c>
      <c r="AG813">
        <v>136</v>
      </c>
      <c r="AH813">
        <v>52497</v>
      </c>
      <c r="AI813">
        <v>309</v>
      </c>
      <c r="AJ813">
        <v>726</v>
      </c>
      <c r="AK813">
        <v>1185</v>
      </c>
      <c r="AL813">
        <v>517</v>
      </c>
      <c r="AM813">
        <v>144</v>
      </c>
      <c r="AN813">
        <v>3297</v>
      </c>
      <c r="AO813">
        <v>268</v>
      </c>
      <c r="AP813">
        <v>52</v>
      </c>
      <c r="AQ813">
        <v>0</v>
      </c>
      <c r="AR813">
        <v>40</v>
      </c>
      <c r="AS813">
        <v>82</v>
      </c>
      <c r="AT813">
        <v>33</v>
      </c>
      <c r="AU813">
        <v>5</v>
      </c>
      <c r="AV813">
        <v>4.4000000000000004</v>
      </c>
      <c r="AW813">
        <v>52497</v>
      </c>
      <c r="AX813">
        <v>8.1</v>
      </c>
      <c r="AY813">
        <v>13.6</v>
      </c>
      <c r="AZ813">
        <v>22.2</v>
      </c>
      <c r="BA813">
        <v>9.6999999999999993</v>
      </c>
      <c r="BB813">
        <v>8</v>
      </c>
      <c r="BC813">
        <v>61.6</v>
      </c>
      <c r="BD813">
        <v>5.2</v>
      </c>
      <c r="BE813">
        <v>2.9</v>
      </c>
      <c r="BF813">
        <v>0</v>
      </c>
      <c r="BG813">
        <v>2.2000000000000002</v>
      </c>
      <c r="BH813">
        <v>4.5</v>
      </c>
      <c r="BI813">
        <v>0.6</v>
      </c>
    </row>
    <row r="814" spans="1:61" x14ac:dyDescent="0.2">
      <c r="A814">
        <v>6341</v>
      </c>
      <c r="B814">
        <v>6085504202</v>
      </c>
      <c r="C814">
        <v>5.9957713999999998</v>
      </c>
      <c r="D814">
        <v>0.97760000000000002</v>
      </c>
      <c r="E814">
        <v>1.1709000000000001</v>
      </c>
      <c r="F814">
        <v>1.1251</v>
      </c>
      <c r="G814">
        <v>1.2904</v>
      </c>
      <c r="H814">
        <v>4.5640000000000001</v>
      </c>
      <c r="I814">
        <v>9.3000000000000007</v>
      </c>
      <c r="J814">
        <v>8.4</v>
      </c>
      <c r="K814">
        <v>10.3</v>
      </c>
      <c r="L814">
        <v>2533</v>
      </c>
      <c r="M814">
        <v>37.377059600000003</v>
      </c>
      <c r="N814">
        <v>-121.80022820000001</v>
      </c>
      <c r="O814">
        <v>13.494437353377201</v>
      </c>
      <c r="P814">
        <v>3.7784753999999997E-2</v>
      </c>
      <c r="Q814">
        <v>10.37</v>
      </c>
      <c r="R814">
        <v>4.9115609979999997</v>
      </c>
      <c r="S814" s="1">
        <v>578.03500975462998</v>
      </c>
      <c r="T814">
        <v>29.604762770000001</v>
      </c>
      <c r="U814">
        <v>143.836658</v>
      </c>
      <c r="V814">
        <v>112.35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23.700114669220099</v>
      </c>
      <c r="AC814">
        <v>4899</v>
      </c>
      <c r="AD814">
        <v>1557</v>
      </c>
      <c r="AE814">
        <v>1473</v>
      </c>
      <c r="AF814">
        <v>153</v>
      </c>
      <c r="AG814">
        <v>164</v>
      </c>
      <c r="AH814">
        <v>48894</v>
      </c>
      <c r="AI814">
        <v>448</v>
      </c>
      <c r="AJ814">
        <v>753</v>
      </c>
      <c r="AK814">
        <v>1053</v>
      </c>
      <c r="AL814">
        <v>253</v>
      </c>
      <c r="AM814">
        <v>12</v>
      </c>
      <c r="AN814">
        <v>3205</v>
      </c>
      <c r="AO814">
        <v>416</v>
      </c>
      <c r="AP814">
        <v>12</v>
      </c>
      <c r="AQ814">
        <v>0</v>
      </c>
      <c r="AR814">
        <v>39</v>
      </c>
      <c r="AS814">
        <v>18</v>
      </c>
      <c r="AT814">
        <v>39</v>
      </c>
      <c r="AU814">
        <v>3.1</v>
      </c>
      <c r="AV814">
        <v>6</v>
      </c>
      <c r="AW814">
        <v>48894</v>
      </c>
      <c r="AX814">
        <v>13.2</v>
      </c>
      <c r="AY814">
        <v>15.4</v>
      </c>
      <c r="AZ814">
        <v>21.5</v>
      </c>
      <c r="BA814">
        <v>5.2</v>
      </c>
      <c r="BB814">
        <v>0.8</v>
      </c>
      <c r="BC814">
        <v>65.400000000000006</v>
      </c>
      <c r="BD814">
        <v>9</v>
      </c>
      <c r="BE814">
        <v>0.8</v>
      </c>
      <c r="BF814">
        <v>0</v>
      </c>
      <c r="BG814">
        <v>2.6</v>
      </c>
      <c r="BH814">
        <v>1.2</v>
      </c>
      <c r="BI814">
        <v>0.8</v>
      </c>
    </row>
    <row r="815" spans="1:61" x14ac:dyDescent="0.2">
      <c r="A815">
        <v>6342</v>
      </c>
      <c r="B815">
        <v>6085504307</v>
      </c>
      <c r="C815">
        <v>0.65530809999999995</v>
      </c>
      <c r="D815">
        <v>1.9040999999999999</v>
      </c>
      <c r="E815">
        <v>1.9275</v>
      </c>
      <c r="F815">
        <v>1.4124000000000001</v>
      </c>
      <c r="G815">
        <v>1.8878999999999999</v>
      </c>
      <c r="H815">
        <v>7.1318999999999999</v>
      </c>
      <c r="I815">
        <v>8.6999999999999993</v>
      </c>
      <c r="J815">
        <v>8</v>
      </c>
      <c r="K815">
        <v>9.6</v>
      </c>
      <c r="L815">
        <v>5563</v>
      </c>
      <c r="M815">
        <v>37.390685169999998</v>
      </c>
      <c r="N815">
        <v>-121.8525941</v>
      </c>
      <c r="O815">
        <v>16.430759670341601</v>
      </c>
      <c r="P815">
        <v>3.7784753999999997E-2</v>
      </c>
      <c r="Q815">
        <v>10.37</v>
      </c>
      <c r="R815">
        <v>25.854629729999999</v>
      </c>
      <c r="S815" s="1">
        <v>479.22788578364498</v>
      </c>
      <c r="T815">
        <v>0</v>
      </c>
      <c r="U815">
        <v>215.19651020000001</v>
      </c>
      <c r="V815">
        <v>797.39</v>
      </c>
      <c r="W815">
        <v>0.1</v>
      </c>
      <c r="X815">
        <v>0</v>
      </c>
      <c r="Y815">
        <v>7.4999999999999997E-2</v>
      </c>
      <c r="Z815">
        <v>0</v>
      </c>
      <c r="AA815">
        <v>0</v>
      </c>
      <c r="AB815">
        <v>30.547651779513</v>
      </c>
      <c r="AC815">
        <v>5575</v>
      </c>
      <c r="AD815">
        <v>1784</v>
      </c>
      <c r="AE815">
        <v>1716</v>
      </c>
      <c r="AF815">
        <v>643</v>
      </c>
      <c r="AG815">
        <v>305</v>
      </c>
      <c r="AH815">
        <v>33218</v>
      </c>
      <c r="AI815">
        <v>374</v>
      </c>
      <c r="AJ815">
        <v>816</v>
      </c>
      <c r="AK815">
        <v>1232</v>
      </c>
      <c r="AL815">
        <v>538</v>
      </c>
      <c r="AM815">
        <v>116</v>
      </c>
      <c r="AN815">
        <v>4630</v>
      </c>
      <c r="AO815">
        <v>666</v>
      </c>
      <c r="AP815">
        <v>93</v>
      </c>
      <c r="AQ815">
        <v>0</v>
      </c>
      <c r="AR815">
        <v>124</v>
      </c>
      <c r="AS815">
        <v>54</v>
      </c>
      <c r="AT815">
        <v>30</v>
      </c>
      <c r="AU815">
        <v>11.5</v>
      </c>
      <c r="AV815">
        <v>10.6</v>
      </c>
      <c r="AW815">
        <v>33218</v>
      </c>
      <c r="AX815">
        <v>9.6</v>
      </c>
      <c r="AY815">
        <v>14.6</v>
      </c>
      <c r="AZ815">
        <v>22.1</v>
      </c>
      <c r="BA815">
        <v>9.6999999999999993</v>
      </c>
      <c r="BB815">
        <v>6.8</v>
      </c>
      <c r="BC815">
        <v>83</v>
      </c>
      <c r="BD815">
        <v>12.4</v>
      </c>
      <c r="BE815">
        <v>5.2</v>
      </c>
      <c r="BF815">
        <v>0</v>
      </c>
      <c r="BG815">
        <v>7.2</v>
      </c>
      <c r="BH815">
        <v>3.1</v>
      </c>
      <c r="BI815">
        <v>0.5</v>
      </c>
    </row>
    <row r="816" spans="1:61" x14ac:dyDescent="0.2">
      <c r="A816">
        <v>6343</v>
      </c>
      <c r="B816">
        <v>6085504308</v>
      </c>
      <c r="C816">
        <v>7.1861265999999997</v>
      </c>
      <c r="D816">
        <v>1.0503</v>
      </c>
      <c r="E816">
        <v>1.9826999999999999</v>
      </c>
      <c r="F816">
        <v>1.1385000000000001</v>
      </c>
      <c r="G816">
        <v>1.6467000000000001</v>
      </c>
      <c r="H816">
        <v>5.8182</v>
      </c>
      <c r="I816">
        <v>9.5</v>
      </c>
      <c r="J816">
        <v>8.6</v>
      </c>
      <c r="K816">
        <v>10.5</v>
      </c>
      <c r="L816">
        <v>4149</v>
      </c>
      <c r="M816">
        <v>37.404287199999999</v>
      </c>
      <c r="N816">
        <v>-121.8220693</v>
      </c>
      <c r="O816">
        <v>9.3479202367129606</v>
      </c>
      <c r="P816">
        <v>3.7784753999999997E-2</v>
      </c>
      <c r="Q816">
        <v>10.37</v>
      </c>
      <c r="R816">
        <v>2.4480906990000002</v>
      </c>
      <c r="S816" s="1">
        <v>582.92428360998099</v>
      </c>
      <c r="T816">
        <v>0</v>
      </c>
      <c r="U816">
        <v>131.0841465</v>
      </c>
      <c r="V816">
        <v>201.05</v>
      </c>
      <c r="W816">
        <v>1</v>
      </c>
      <c r="X816">
        <v>0</v>
      </c>
      <c r="Y816">
        <v>0.1</v>
      </c>
      <c r="Z816">
        <v>0</v>
      </c>
      <c r="AA816">
        <v>0</v>
      </c>
      <c r="AB816">
        <v>20.9743151521483</v>
      </c>
      <c r="AC816">
        <v>4398</v>
      </c>
      <c r="AD816">
        <v>1534</v>
      </c>
      <c r="AE816">
        <v>1525</v>
      </c>
      <c r="AF816">
        <v>387</v>
      </c>
      <c r="AG816">
        <v>99</v>
      </c>
      <c r="AH816">
        <v>49646</v>
      </c>
      <c r="AI816">
        <v>353</v>
      </c>
      <c r="AJ816">
        <v>842</v>
      </c>
      <c r="AK816">
        <v>882</v>
      </c>
      <c r="AL816">
        <v>544</v>
      </c>
      <c r="AM816">
        <v>45</v>
      </c>
      <c r="AN816">
        <v>3141</v>
      </c>
      <c r="AO816">
        <v>334</v>
      </c>
      <c r="AP816">
        <v>121</v>
      </c>
      <c r="AQ816">
        <v>0</v>
      </c>
      <c r="AR816">
        <v>9</v>
      </c>
      <c r="AS816">
        <v>133</v>
      </c>
      <c r="AT816">
        <v>6</v>
      </c>
      <c r="AU816">
        <v>8.8000000000000007</v>
      </c>
      <c r="AV816">
        <v>4.5</v>
      </c>
      <c r="AW816">
        <v>49646</v>
      </c>
      <c r="AX816">
        <v>11.4</v>
      </c>
      <c r="AY816">
        <v>19.100000000000001</v>
      </c>
      <c r="AZ816">
        <v>20.100000000000001</v>
      </c>
      <c r="BA816">
        <v>12.4</v>
      </c>
      <c r="BB816">
        <v>3</v>
      </c>
      <c r="BC816">
        <v>71.400000000000006</v>
      </c>
      <c r="BD816">
        <v>7.9</v>
      </c>
      <c r="BE816">
        <v>7.9</v>
      </c>
      <c r="BF816">
        <v>0</v>
      </c>
      <c r="BG816">
        <v>0.6</v>
      </c>
      <c r="BH816">
        <v>8.6999999999999993</v>
      </c>
      <c r="BI816">
        <v>0.1</v>
      </c>
    </row>
    <row r="817" spans="1:61" x14ac:dyDescent="0.2">
      <c r="A817">
        <v>6344</v>
      </c>
      <c r="B817">
        <v>6085504311</v>
      </c>
      <c r="C817">
        <v>0.84035530000000003</v>
      </c>
      <c r="D817">
        <v>0.96109999999999995</v>
      </c>
      <c r="E817">
        <v>1.3369</v>
      </c>
      <c r="F817">
        <v>1.3668</v>
      </c>
      <c r="G817">
        <v>1.1943999999999999</v>
      </c>
      <c r="H817">
        <v>4.8590999999999998</v>
      </c>
      <c r="I817">
        <v>6</v>
      </c>
      <c r="J817">
        <v>5.2</v>
      </c>
      <c r="K817">
        <v>7</v>
      </c>
      <c r="L817">
        <v>7062</v>
      </c>
      <c r="M817">
        <v>37.377524649999998</v>
      </c>
      <c r="N817">
        <v>-121.88458799999999</v>
      </c>
      <c r="O817">
        <v>24.2142626137123</v>
      </c>
      <c r="P817">
        <v>3.5257981000000001E-2</v>
      </c>
      <c r="Q817">
        <v>10.37</v>
      </c>
      <c r="R817">
        <v>29.21679082</v>
      </c>
      <c r="S817" s="1">
        <v>479.22788578364498</v>
      </c>
      <c r="T817">
        <v>0</v>
      </c>
      <c r="U817">
        <v>374.15119090000002</v>
      </c>
      <c r="V817">
        <v>582</v>
      </c>
      <c r="W817">
        <v>38.950000000000003</v>
      </c>
      <c r="X817">
        <v>15.4</v>
      </c>
      <c r="Y817">
        <v>5.94</v>
      </c>
      <c r="Z817">
        <v>2</v>
      </c>
      <c r="AA817">
        <v>12.25</v>
      </c>
      <c r="AB817">
        <v>52.605021623464097</v>
      </c>
      <c r="AC817">
        <v>7220</v>
      </c>
      <c r="AD817">
        <v>2425</v>
      </c>
      <c r="AE817">
        <v>2411</v>
      </c>
      <c r="AF817">
        <v>610</v>
      </c>
      <c r="AG817">
        <v>220</v>
      </c>
      <c r="AH817">
        <v>53464</v>
      </c>
      <c r="AI817">
        <v>396</v>
      </c>
      <c r="AJ817">
        <v>831</v>
      </c>
      <c r="AK817">
        <v>1558</v>
      </c>
      <c r="AL817">
        <v>465</v>
      </c>
      <c r="AM817">
        <v>152</v>
      </c>
      <c r="AN817">
        <v>6336</v>
      </c>
      <c r="AO817">
        <v>570</v>
      </c>
      <c r="AP817">
        <v>193</v>
      </c>
      <c r="AQ817">
        <v>0</v>
      </c>
      <c r="AR817">
        <v>65</v>
      </c>
      <c r="AS817">
        <v>97</v>
      </c>
      <c r="AT817">
        <v>0</v>
      </c>
      <c r="AU817">
        <v>8.5</v>
      </c>
      <c r="AV817">
        <v>5.4</v>
      </c>
      <c r="AW817">
        <v>53464</v>
      </c>
      <c r="AX817">
        <v>7.7</v>
      </c>
      <c r="AY817">
        <v>11.5</v>
      </c>
      <c r="AZ817">
        <v>21.6</v>
      </c>
      <c r="BA817">
        <v>6.4</v>
      </c>
      <c r="BB817">
        <v>6.3</v>
      </c>
      <c r="BC817">
        <v>87.8</v>
      </c>
      <c r="BD817">
        <v>8.8000000000000007</v>
      </c>
      <c r="BE817">
        <v>8</v>
      </c>
      <c r="BF817">
        <v>0</v>
      </c>
      <c r="BG817">
        <v>2.7</v>
      </c>
      <c r="BH817">
        <v>4</v>
      </c>
      <c r="BI817">
        <v>0</v>
      </c>
    </row>
    <row r="818" spans="1:61" x14ac:dyDescent="0.2">
      <c r="A818">
        <v>6345</v>
      </c>
      <c r="B818">
        <v>6085504314</v>
      </c>
      <c r="C818">
        <v>0.56957729999999995</v>
      </c>
      <c r="D818">
        <v>2.2094999999999998</v>
      </c>
      <c r="E818">
        <v>2.1869999999999998</v>
      </c>
      <c r="F818">
        <v>1.4844999999999999</v>
      </c>
      <c r="G818">
        <v>1.7524999999999999</v>
      </c>
      <c r="H818">
        <v>7.6336000000000004</v>
      </c>
      <c r="I818">
        <v>10.199999999999999</v>
      </c>
      <c r="J818">
        <v>9</v>
      </c>
      <c r="K818">
        <v>11.4</v>
      </c>
      <c r="L818">
        <v>4753</v>
      </c>
      <c r="M818">
        <v>37.401826110000002</v>
      </c>
      <c r="N818">
        <v>-121.85482450000001</v>
      </c>
      <c r="O818">
        <v>16.750746667403899</v>
      </c>
      <c r="P818">
        <v>3.7784753999999997E-2</v>
      </c>
      <c r="Q818">
        <v>10.37</v>
      </c>
      <c r="R818">
        <v>22.513432080000001</v>
      </c>
      <c r="S818" s="1">
        <v>479.22788578364498</v>
      </c>
      <c r="T818">
        <v>0</v>
      </c>
      <c r="U818">
        <v>186.197452</v>
      </c>
      <c r="V818">
        <v>351.21</v>
      </c>
      <c r="W818">
        <v>0</v>
      </c>
      <c r="X818">
        <v>0</v>
      </c>
      <c r="Y818">
        <v>0.01</v>
      </c>
      <c r="Z818">
        <v>0</v>
      </c>
      <c r="AA818">
        <v>0</v>
      </c>
      <c r="AB818">
        <v>23.943974122364999</v>
      </c>
      <c r="AC818">
        <v>4837</v>
      </c>
      <c r="AD818">
        <v>1351</v>
      </c>
      <c r="AE818">
        <v>1333</v>
      </c>
      <c r="AF818">
        <v>715</v>
      </c>
      <c r="AG818">
        <v>260</v>
      </c>
      <c r="AH818">
        <v>33623</v>
      </c>
      <c r="AI818">
        <v>561</v>
      </c>
      <c r="AJ818">
        <v>686</v>
      </c>
      <c r="AK818">
        <v>1309</v>
      </c>
      <c r="AL818">
        <v>346</v>
      </c>
      <c r="AM818">
        <v>150</v>
      </c>
      <c r="AN818">
        <v>4329</v>
      </c>
      <c r="AO818">
        <v>541</v>
      </c>
      <c r="AP818">
        <v>0</v>
      </c>
      <c r="AQ818">
        <v>7</v>
      </c>
      <c r="AR818">
        <v>52</v>
      </c>
      <c r="AS818">
        <v>19</v>
      </c>
      <c r="AT818">
        <v>36</v>
      </c>
      <c r="AU818">
        <v>14.8</v>
      </c>
      <c r="AV818">
        <v>10.8</v>
      </c>
      <c r="AW818">
        <v>33623</v>
      </c>
      <c r="AX818">
        <v>17.3</v>
      </c>
      <c r="AY818">
        <v>14.2</v>
      </c>
      <c r="AZ818">
        <v>27.1</v>
      </c>
      <c r="BA818">
        <v>7.2</v>
      </c>
      <c r="BB818">
        <v>11.3</v>
      </c>
      <c r="BC818">
        <v>89.5</v>
      </c>
      <c r="BD818">
        <v>12</v>
      </c>
      <c r="BE818">
        <v>0</v>
      </c>
      <c r="BF818">
        <v>0.5</v>
      </c>
      <c r="BG818">
        <v>3.9</v>
      </c>
      <c r="BH818">
        <v>1.4</v>
      </c>
      <c r="BI818">
        <v>0.7</v>
      </c>
    </row>
    <row r="819" spans="1:61" x14ac:dyDescent="0.2">
      <c r="A819">
        <v>6346</v>
      </c>
      <c r="B819">
        <v>6085504315</v>
      </c>
      <c r="C819">
        <v>0.61264660000000004</v>
      </c>
      <c r="D819">
        <v>1.4378</v>
      </c>
      <c r="E819">
        <v>1.4435</v>
      </c>
      <c r="F819">
        <v>1.4839</v>
      </c>
      <c r="G819">
        <v>1.3533999999999999</v>
      </c>
      <c r="H819">
        <v>5.7186000000000003</v>
      </c>
      <c r="I819">
        <v>9.3000000000000007</v>
      </c>
      <c r="J819">
        <v>8.3000000000000007</v>
      </c>
      <c r="K819">
        <v>10.3</v>
      </c>
      <c r="L819">
        <v>6562</v>
      </c>
      <c r="M819">
        <v>37.409326960000001</v>
      </c>
      <c r="N819">
        <v>-121.8596881</v>
      </c>
      <c r="O819">
        <v>14.4523580103813</v>
      </c>
      <c r="P819">
        <v>3.7784753999999997E-2</v>
      </c>
      <c r="Q819">
        <v>10.37</v>
      </c>
      <c r="R819">
        <v>22.22</v>
      </c>
      <c r="S819" s="1">
        <v>479.22788578364498</v>
      </c>
      <c r="T819">
        <v>0</v>
      </c>
      <c r="U819">
        <v>179.11884520000001</v>
      </c>
      <c r="V819">
        <v>384.09</v>
      </c>
      <c r="W819">
        <v>0</v>
      </c>
      <c r="X819">
        <v>1.5</v>
      </c>
      <c r="Y819">
        <v>0</v>
      </c>
      <c r="Z819">
        <v>0</v>
      </c>
      <c r="AA819">
        <v>0</v>
      </c>
      <c r="AB819">
        <v>24.092095974877299</v>
      </c>
      <c r="AC819">
        <v>6719</v>
      </c>
      <c r="AD819">
        <v>2000</v>
      </c>
      <c r="AE819">
        <v>2000</v>
      </c>
      <c r="AF819">
        <v>256</v>
      </c>
      <c r="AG819">
        <v>256</v>
      </c>
      <c r="AH819">
        <v>32427</v>
      </c>
      <c r="AI819">
        <v>743</v>
      </c>
      <c r="AJ819">
        <v>847</v>
      </c>
      <c r="AK819">
        <v>1478</v>
      </c>
      <c r="AL819">
        <v>438</v>
      </c>
      <c r="AM819">
        <v>125</v>
      </c>
      <c r="AN819">
        <v>5823</v>
      </c>
      <c r="AO819">
        <v>863</v>
      </c>
      <c r="AP819">
        <v>0</v>
      </c>
      <c r="AQ819">
        <v>0</v>
      </c>
      <c r="AR819">
        <v>188</v>
      </c>
      <c r="AS819">
        <v>38</v>
      </c>
      <c r="AT819">
        <v>25</v>
      </c>
      <c r="AU819">
        <v>3.8</v>
      </c>
      <c r="AV819">
        <v>7.3</v>
      </c>
      <c r="AW819">
        <v>32427</v>
      </c>
      <c r="AX819">
        <v>15.9</v>
      </c>
      <c r="AY819">
        <v>12.6</v>
      </c>
      <c r="AZ819">
        <v>22</v>
      </c>
      <c r="BA819">
        <v>6.5</v>
      </c>
      <c r="BB819">
        <v>6.3</v>
      </c>
      <c r="BC819">
        <v>86.7</v>
      </c>
      <c r="BD819">
        <v>13.5</v>
      </c>
      <c r="BE819">
        <v>0</v>
      </c>
      <c r="BF819">
        <v>0</v>
      </c>
      <c r="BG819">
        <v>9.4</v>
      </c>
      <c r="BH819">
        <v>1.9</v>
      </c>
      <c r="BI819">
        <v>0.4</v>
      </c>
    </row>
    <row r="820" spans="1:61" x14ac:dyDescent="0.2">
      <c r="A820">
        <v>6347</v>
      </c>
      <c r="B820">
        <v>6085504316</v>
      </c>
      <c r="C820">
        <v>0.43572610000000001</v>
      </c>
      <c r="D820">
        <v>1.5549999999999999</v>
      </c>
      <c r="E820">
        <v>1.5172000000000001</v>
      </c>
      <c r="F820">
        <v>1.5960000000000001</v>
      </c>
      <c r="G820">
        <v>1.8257000000000001</v>
      </c>
      <c r="H820">
        <v>6.4939</v>
      </c>
      <c r="I820">
        <v>8.6999999999999993</v>
      </c>
      <c r="J820">
        <v>7.7</v>
      </c>
      <c r="K820">
        <v>9.8000000000000007</v>
      </c>
      <c r="L820">
        <v>4839</v>
      </c>
      <c r="M820">
        <v>37.386865630000003</v>
      </c>
      <c r="N820">
        <v>-121.87084780000001</v>
      </c>
      <c r="O820">
        <v>17.4998392825153</v>
      </c>
      <c r="P820">
        <v>3.5257981000000001E-2</v>
      </c>
      <c r="Q820">
        <v>10.37</v>
      </c>
      <c r="R820">
        <v>28.4</v>
      </c>
      <c r="S820" s="1">
        <v>479.22788578364498</v>
      </c>
      <c r="T820">
        <v>0</v>
      </c>
      <c r="U820">
        <v>291.55222650000002</v>
      </c>
      <c r="V820">
        <v>1898.33</v>
      </c>
      <c r="W820">
        <v>6.65</v>
      </c>
      <c r="X820">
        <v>0</v>
      </c>
      <c r="Y820">
        <v>0.56000000000000005</v>
      </c>
      <c r="Z820">
        <v>0</v>
      </c>
      <c r="AA820">
        <v>0.2</v>
      </c>
      <c r="AB820">
        <v>41.079791766594703</v>
      </c>
      <c r="AC820">
        <v>5401</v>
      </c>
      <c r="AD820">
        <v>1454</v>
      </c>
      <c r="AE820">
        <v>1409</v>
      </c>
      <c r="AF820">
        <v>350</v>
      </c>
      <c r="AG820">
        <v>207</v>
      </c>
      <c r="AH820">
        <v>33578</v>
      </c>
      <c r="AI820">
        <v>694</v>
      </c>
      <c r="AJ820">
        <v>613</v>
      </c>
      <c r="AK820">
        <v>1077</v>
      </c>
      <c r="AL820">
        <v>355</v>
      </c>
      <c r="AM820">
        <v>150</v>
      </c>
      <c r="AN820">
        <v>4828</v>
      </c>
      <c r="AO820">
        <v>872</v>
      </c>
      <c r="AP820">
        <v>87</v>
      </c>
      <c r="AQ820">
        <v>0</v>
      </c>
      <c r="AR820">
        <v>102</v>
      </c>
      <c r="AS820">
        <v>30</v>
      </c>
      <c r="AT820">
        <v>32</v>
      </c>
      <c r="AU820">
        <v>6.5</v>
      </c>
      <c r="AV820">
        <v>7</v>
      </c>
      <c r="AW820">
        <v>33578</v>
      </c>
      <c r="AX820">
        <v>18.2</v>
      </c>
      <c r="AY820">
        <v>11.3</v>
      </c>
      <c r="AZ820">
        <v>19.899999999999999</v>
      </c>
      <c r="BA820">
        <v>6.6</v>
      </c>
      <c r="BB820">
        <v>10.6</v>
      </c>
      <c r="BC820">
        <v>89.4</v>
      </c>
      <c r="BD820">
        <v>17.2</v>
      </c>
      <c r="BE820">
        <v>6</v>
      </c>
      <c r="BF820">
        <v>0</v>
      </c>
      <c r="BG820">
        <v>7.2</v>
      </c>
      <c r="BH820">
        <v>2.1</v>
      </c>
      <c r="BI820">
        <v>0.6</v>
      </c>
    </row>
    <row r="821" spans="1:61" x14ac:dyDescent="0.2">
      <c r="A821">
        <v>6348</v>
      </c>
      <c r="B821">
        <v>6085504317</v>
      </c>
      <c r="C821">
        <v>0.45985169999999997</v>
      </c>
      <c r="D821">
        <v>1.4192</v>
      </c>
      <c r="E821">
        <v>1.2730999999999999</v>
      </c>
      <c r="F821">
        <v>1.6293</v>
      </c>
      <c r="G821">
        <v>1.6111</v>
      </c>
      <c r="H821">
        <v>5.9328000000000003</v>
      </c>
      <c r="I821">
        <v>9.1999999999999993</v>
      </c>
      <c r="J821">
        <v>8.1999999999999993</v>
      </c>
      <c r="K821">
        <v>10.3</v>
      </c>
      <c r="L821">
        <v>4429</v>
      </c>
      <c r="M821">
        <v>37.382881640000001</v>
      </c>
      <c r="N821">
        <v>-121.8767486</v>
      </c>
      <c r="O821">
        <v>24.838959434750201</v>
      </c>
      <c r="P821">
        <v>3.5257981000000001E-2</v>
      </c>
      <c r="Q821">
        <v>10.37</v>
      </c>
      <c r="R821">
        <v>28.4</v>
      </c>
      <c r="S821" s="1">
        <v>479.22788578364498</v>
      </c>
      <c r="T821">
        <v>0</v>
      </c>
      <c r="U821">
        <v>328.69767519999999</v>
      </c>
      <c r="V821">
        <v>577.74</v>
      </c>
      <c r="W821">
        <v>16</v>
      </c>
      <c r="X821">
        <v>0</v>
      </c>
      <c r="Y821">
        <v>0.67</v>
      </c>
      <c r="Z821">
        <v>2</v>
      </c>
      <c r="AA821">
        <v>1.4</v>
      </c>
      <c r="AB821">
        <v>42.341174941443498</v>
      </c>
      <c r="AC821">
        <v>4886</v>
      </c>
      <c r="AD821">
        <v>1261</v>
      </c>
      <c r="AE821">
        <v>1198</v>
      </c>
      <c r="AF821">
        <v>110</v>
      </c>
      <c r="AG821">
        <v>226</v>
      </c>
      <c r="AH821">
        <v>32733</v>
      </c>
      <c r="AI821">
        <v>599</v>
      </c>
      <c r="AJ821">
        <v>591</v>
      </c>
      <c r="AK821">
        <v>807</v>
      </c>
      <c r="AL821">
        <v>378</v>
      </c>
      <c r="AM821">
        <v>80</v>
      </c>
      <c r="AN821">
        <v>4392</v>
      </c>
      <c r="AO821">
        <v>882</v>
      </c>
      <c r="AP821">
        <v>0</v>
      </c>
      <c r="AQ821">
        <v>0</v>
      </c>
      <c r="AR821">
        <v>131</v>
      </c>
      <c r="AS821">
        <v>28</v>
      </c>
      <c r="AT821">
        <v>42</v>
      </c>
      <c r="AU821">
        <v>2.2999999999999998</v>
      </c>
      <c r="AV821">
        <v>7.7</v>
      </c>
      <c r="AW821">
        <v>32733</v>
      </c>
      <c r="AX821">
        <v>16.2</v>
      </c>
      <c r="AY821">
        <v>12.1</v>
      </c>
      <c r="AZ821">
        <v>16.5</v>
      </c>
      <c r="BA821">
        <v>7.7</v>
      </c>
      <c r="BB821">
        <v>6.7</v>
      </c>
      <c r="BC821">
        <v>89.9</v>
      </c>
      <c r="BD821">
        <v>18.600000000000001</v>
      </c>
      <c r="BE821">
        <v>0</v>
      </c>
      <c r="BF821">
        <v>0</v>
      </c>
      <c r="BG821">
        <v>10.9</v>
      </c>
      <c r="BH821">
        <v>2.2999999999999998</v>
      </c>
      <c r="BI821">
        <v>0.9</v>
      </c>
    </row>
    <row r="822" spans="1:61" x14ac:dyDescent="0.2">
      <c r="A822">
        <v>7933</v>
      </c>
      <c r="B822">
        <v>6085504318</v>
      </c>
      <c r="C822">
        <v>1.6855553000000001</v>
      </c>
      <c r="D822">
        <v>2.7783000000000002</v>
      </c>
      <c r="E822">
        <v>1.2214</v>
      </c>
      <c r="F822">
        <v>1.7436</v>
      </c>
      <c r="G822">
        <v>3.0242</v>
      </c>
      <c r="H822">
        <v>8.7675000000000001</v>
      </c>
      <c r="I822">
        <v>12</v>
      </c>
      <c r="J822">
        <v>11.2</v>
      </c>
      <c r="K822">
        <v>12.8</v>
      </c>
      <c r="L822">
        <v>5265</v>
      </c>
      <c r="M822">
        <v>37.376940470000001</v>
      </c>
      <c r="N822">
        <v>-121.8957722</v>
      </c>
      <c r="O822">
        <v>48.516999126429603</v>
      </c>
      <c r="P822">
        <v>3.5257981000000001E-2</v>
      </c>
      <c r="Q822">
        <v>10.37</v>
      </c>
      <c r="R822">
        <v>37.897613999999997</v>
      </c>
      <c r="S822" s="1">
        <v>540.90262712499998</v>
      </c>
      <c r="T822">
        <v>0</v>
      </c>
      <c r="U822">
        <v>612.53493209999999</v>
      </c>
      <c r="V822">
        <v>1804.76</v>
      </c>
      <c r="W822">
        <v>158.65</v>
      </c>
      <c r="X822">
        <v>130.9</v>
      </c>
      <c r="Y822">
        <v>12.97</v>
      </c>
      <c r="Z822">
        <v>2</v>
      </c>
      <c r="AA822">
        <v>35.75</v>
      </c>
      <c r="AB822">
        <v>62.7704107412859</v>
      </c>
      <c r="AC822">
        <v>5266</v>
      </c>
      <c r="AD822">
        <v>1660</v>
      </c>
      <c r="AE822">
        <v>1505</v>
      </c>
      <c r="AF822">
        <v>762</v>
      </c>
      <c r="AG822">
        <v>399</v>
      </c>
      <c r="AH822">
        <v>24900</v>
      </c>
      <c r="AI822">
        <v>1174</v>
      </c>
      <c r="AJ822">
        <v>448</v>
      </c>
      <c r="AK822">
        <v>1209</v>
      </c>
      <c r="AL822">
        <v>426</v>
      </c>
      <c r="AM822">
        <v>63</v>
      </c>
      <c r="AN822">
        <v>4708</v>
      </c>
      <c r="AO822">
        <v>1365</v>
      </c>
      <c r="AP822">
        <v>0</v>
      </c>
      <c r="AQ822">
        <v>1229</v>
      </c>
      <c r="AR822">
        <v>185</v>
      </c>
      <c r="AS822">
        <v>58</v>
      </c>
      <c r="AT822">
        <v>194</v>
      </c>
      <c r="AU822">
        <v>14.5</v>
      </c>
      <c r="AV822">
        <v>13.5</v>
      </c>
      <c r="AW822">
        <v>24900</v>
      </c>
      <c r="AX822">
        <v>33.700000000000003</v>
      </c>
      <c r="AY822">
        <v>8.5</v>
      </c>
      <c r="AZ822">
        <v>23</v>
      </c>
      <c r="BA822">
        <v>8.1</v>
      </c>
      <c r="BB822">
        <v>4.2</v>
      </c>
      <c r="BC822">
        <v>89.4</v>
      </c>
      <c r="BD822">
        <v>28</v>
      </c>
      <c r="BE822">
        <v>0</v>
      </c>
      <c r="BF822">
        <v>74</v>
      </c>
      <c r="BG822">
        <v>12.3</v>
      </c>
      <c r="BH822">
        <v>3.9</v>
      </c>
      <c r="BI822">
        <v>3.7</v>
      </c>
    </row>
    <row r="823" spans="1:61" x14ac:dyDescent="0.2">
      <c r="A823">
        <v>6349</v>
      </c>
      <c r="B823">
        <v>6085504319</v>
      </c>
      <c r="C823">
        <v>0.80633189999999999</v>
      </c>
      <c r="D823">
        <v>1.9244000000000001</v>
      </c>
      <c r="E823">
        <v>1.0948</v>
      </c>
      <c r="F823">
        <v>1.3688</v>
      </c>
      <c r="G823">
        <v>2.1276999999999999</v>
      </c>
      <c r="H823">
        <v>6.5156999999999998</v>
      </c>
      <c r="I823">
        <v>8</v>
      </c>
      <c r="J823">
        <v>7.1</v>
      </c>
      <c r="K823">
        <v>9</v>
      </c>
      <c r="L823">
        <v>6936</v>
      </c>
      <c r="M823">
        <v>37.373636750000003</v>
      </c>
      <c r="N823">
        <v>-121.8672933</v>
      </c>
      <c r="O823">
        <v>38.757081411298103</v>
      </c>
      <c r="P823">
        <v>3.5257981000000001E-2</v>
      </c>
      <c r="Q823">
        <v>10.37</v>
      </c>
      <c r="R823">
        <v>28.4</v>
      </c>
      <c r="S823" s="1">
        <v>479.22788578364498</v>
      </c>
      <c r="T823">
        <v>0</v>
      </c>
      <c r="U823">
        <v>306.44165579999998</v>
      </c>
      <c r="V823">
        <v>1076.06</v>
      </c>
      <c r="W823">
        <v>22.4</v>
      </c>
      <c r="X823">
        <v>10.35</v>
      </c>
      <c r="Y823">
        <v>2.085</v>
      </c>
      <c r="Z823">
        <v>2</v>
      </c>
      <c r="AA823">
        <v>7.35</v>
      </c>
      <c r="AB823">
        <v>52.809291621598803</v>
      </c>
      <c r="AC823">
        <v>7343</v>
      </c>
      <c r="AD823">
        <v>2093</v>
      </c>
      <c r="AE823">
        <v>2061</v>
      </c>
      <c r="AF823">
        <v>613</v>
      </c>
      <c r="AG823">
        <v>535</v>
      </c>
      <c r="AH823">
        <v>36244</v>
      </c>
      <c r="AI823">
        <v>590</v>
      </c>
      <c r="AJ823">
        <v>960</v>
      </c>
      <c r="AK823">
        <v>1616</v>
      </c>
      <c r="AL823">
        <v>400</v>
      </c>
      <c r="AM823">
        <v>22</v>
      </c>
      <c r="AN823">
        <v>6241</v>
      </c>
      <c r="AO823">
        <v>701</v>
      </c>
      <c r="AP823">
        <v>176</v>
      </c>
      <c r="AQ823">
        <v>0</v>
      </c>
      <c r="AR823">
        <v>205</v>
      </c>
      <c r="AS823">
        <v>55</v>
      </c>
      <c r="AT823">
        <v>60</v>
      </c>
      <c r="AU823">
        <v>8.3000000000000007</v>
      </c>
      <c r="AV823">
        <v>13.4</v>
      </c>
      <c r="AW823">
        <v>36244</v>
      </c>
      <c r="AX823">
        <v>12.4</v>
      </c>
      <c r="AY823">
        <v>13.1</v>
      </c>
      <c r="AZ823">
        <v>22</v>
      </c>
      <c r="BA823">
        <v>5.4</v>
      </c>
      <c r="BB823">
        <v>1.1000000000000001</v>
      </c>
      <c r="BC823">
        <v>85</v>
      </c>
      <c r="BD823">
        <v>10</v>
      </c>
      <c r="BE823">
        <v>8.4</v>
      </c>
      <c r="BF823">
        <v>0</v>
      </c>
      <c r="BG823">
        <v>9.9</v>
      </c>
      <c r="BH823">
        <v>2.7</v>
      </c>
      <c r="BI823">
        <v>0.8</v>
      </c>
    </row>
    <row r="824" spans="1:61" x14ac:dyDescent="0.2">
      <c r="A824">
        <v>6350</v>
      </c>
      <c r="B824">
        <v>6085504320</v>
      </c>
      <c r="C824">
        <v>0.35671269999999999</v>
      </c>
      <c r="D824">
        <v>0.87539999999999996</v>
      </c>
      <c r="E824">
        <v>1.5965</v>
      </c>
      <c r="F824">
        <v>1.3853</v>
      </c>
      <c r="G824">
        <v>1.3720000000000001</v>
      </c>
      <c r="H824">
        <v>5.2290999999999999</v>
      </c>
      <c r="I824">
        <v>8.8000000000000007</v>
      </c>
      <c r="J824">
        <v>7.9</v>
      </c>
      <c r="K824">
        <v>9.8000000000000007</v>
      </c>
      <c r="L824">
        <v>2903</v>
      </c>
      <c r="M824">
        <v>37.402785620000003</v>
      </c>
      <c r="N824">
        <v>-121.87145030000001</v>
      </c>
      <c r="O824">
        <v>18.315220645977899</v>
      </c>
      <c r="P824">
        <v>3.5257981000000001E-2</v>
      </c>
      <c r="Q824">
        <v>10.37</v>
      </c>
      <c r="R824">
        <v>22.22</v>
      </c>
      <c r="S824" s="1">
        <v>479.22788578364498</v>
      </c>
      <c r="T824">
        <v>0</v>
      </c>
      <c r="U824">
        <v>227.77980260000001</v>
      </c>
      <c r="V824">
        <v>1157.55</v>
      </c>
      <c r="W824">
        <v>1.4</v>
      </c>
      <c r="X824">
        <v>1.5</v>
      </c>
      <c r="Y824">
        <v>0.02</v>
      </c>
      <c r="Z824">
        <v>0</v>
      </c>
      <c r="AA824">
        <v>0</v>
      </c>
      <c r="AB824">
        <v>31.3245003271008</v>
      </c>
      <c r="AC824">
        <v>2849</v>
      </c>
      <c r="AD824">
        <v>853</v>
      </c>
      <c r="AE824">
        <v>844</v>
      </c>
      <c r="AF824">
        <v>136</v>
      </c>
      <c r="AG824">
        <v>78</v>
      </c>
      <c r="AH824">
        <v>41571</v>
      </c>
      <c r="AI824">
        <v>168</v>
      </c>
      <c r="AJ824">
        <v>549</v>
      </c>
      <c r="AK824">
        <v>523</v>
      </c>
      <c r="AL824">
        <v>282</v>
      </c>
      <c r="AM824">
        <v>14</v>
      </c>
      <c r="AN824">
        <v>2437</v>
      </c>
      <c r="AO824">
        <v>279</v>
      </c>
      <c r="AP824">
        <v>0</v>
      </c>
      <c r="AQ824">
        <v>0</v>
      </c>
      <c r="AR824">
        <v>10</v>
      </c>
      <c r="AS824">
        <v>36</v>
      </c>
      <c r="AT824">
        <v>41</v>
      </c>
      <c r="AU824">
        <v>4.8</v>
      </c>
      <c r="AV824">
        <v>5.0999999999999996</v>
      </c>
      <c r="AW824">
        <v>41571</v>
      </c>
      <c r="AX824">
        <v>7.8</v>
      </c>
      <c r="AY824">
        <v>19.3</v>
      </c>
      <c r="AZ824">
        <v>18.399999999999999</v>
      </c>
      <c r="BA824">
        <v>9.9</v>
      </c>
      <c r="BB824">
        <v>1.7</v>
      </c>
      <c r="BC824">
        <v>85.5</v>
      </c>
      <c r="BD824">
        <v>10.3</v>
      </c>
      <c r="BE824">
        <v>0</v>
      </c>
      <c r="BF824">
        <v>0</v>
      </c>
      <c r="BG824">
        <v>1.2</v>
      </c>
      <c r="BH824">
        <v>4.3</v>
      </c>
      <c r="BI824">
        <v>1.4</v>
      </c>
    </row>
    <row r="825" spans="1:61" x14ac:dyDescent="0.2">
      <c r="A825">
        <v>6351</v>
      </c>
      <c r="B825">
        <v>6085504321</v>
      </c>
      <c r="C825">
        <v>0.55964170000000002</v>
      </c>
      <c r="D825">
        <v>1.2798</v>
      </c>
      <c r="E825">
        <v>1.2270000000000001</v>
      </c>
      <c r="F825">
        <v>1.4697</v>
      </c>
      <c r="G825">
        <v>2.4409999999999998</v>
      </c>
      <c r="H825">
        <v>6.4175000000000004</v>
      </c>
      <c r="I825">
        <v>7.9</v>
      </c>
      <c r="J825">
        <v>7.1</v>
      </c>
      <c r="K825">
        <v>8.9</v>
      </c>
      <c r="L825">
        <v>5346</v>
      </c>
      <c r="M825">
        <v>37.39300738</v>
      </c>
      <c r="N825">
        <v>-121.86497730000001</v>
      </c>
      <c r="O825">
        <v>17.2991928127684</v>
      </c>
      <c r="P825">
        <v>3.7784753999999997E-2</v>
      </c>
      <c r="Q825">
        <v>10.37</v>
      </c>
      <c r="R825">
        <v>27.16574756</v>
      </c>
      <c r="S825" s="1">
        <v>479.22788578364498</v>
      </c>
      <c r="T825">
        <v>0</v>
      </c>
      <c r="U825">
        <v>244.456773</v>
      </c>
      <c r="V825">
        <v>1272.01</v>
      </c>
      <c r="W825">
        <v>0.7</v>
      </c>
      <c r="X825">
        <v>0</v>
      </c>
      <c r="Y825">
        <v>0.05</v>
      </c>
      <c r="Z825">
        <v>0</v>
      </c>
      <c r="AA825">
        <v>0</v>
      </c>
      <c r="AB825">
        <v>33.2683561749296</v>
      </c>
      <c r="AC825">
        <v>5415</v>
      </c>
      <c r="AD825">
        <v>1601</v>
      </c>
      <c r="AE825">
        <v>1589</v>
      </c>
      <c r="AF825">
        <v>473</v>
      </c>
      <c r="AG825">
        <v>111</v>
      </c>
      <c r="AH825">
        <v>33278</v>
      </c>
      <c r="AI825">
        <v>533</v>
      </c>
      <c r="AJ825">
        <v>710</v>
      </c>
      <c r="AK825">
        <v>1099</v>
      </c>
      <c r="AL825">
        <v>377</v>
      </c>
      <c r="AM825">
        <v>56</v>
      </c>
      <c r="AN825">
        <v>4710</v>
      </c>
      <c r="AO825">
        <v>639</v>
      </c>
      <c r="AP825">
        <v>214</v>
      </c>
      <c r="AQ825">
        <v>0</v>
      </c>
      <c r="AR825">
        <v>188</v>
      </c>
      <c r="AS825">
        <v>101</v>
      </c>
      <c r="AT825">
        <v>21</v>
      </c>
      <c r="AU825">
        <v>8.6999999999999993</v>
      </c>
      <c r="AV825">
        <v>3.9</v>
      </c>
      <c r="AW825">
        <v>33278</v>
      </c>
      <c r="AX825">
        <v>13.7</v>
      </c>
      <c r="AY825">
        <v>13.1</v>
      </c>
      <c r="AZ825">
        <v>20.3</v>
      </c>
      <c r="BA825">
        <v>7</v>
      </c>
      <c r="BB825">
        <v>3.5</v>
      </c>
      <c r="BC825">
        <v>87</v>
      </c>
      <c r="BD825">
        <v>12.7</v>
      </c>
      <c r="BE825">
        <v>13.4</v>
      </c>
      <c r="BF825">
        <v>0</v>
      </c>
      <c r="BG825">
        <v>11.8</v>
      </c>
      <c r="BH825">
        <v>6.4</v>
      </c>
      <c r="BI825">
        <v>0.4</v>
      </c>
    </row>
    <row r="826" spans="1:61" x14ac:dyDescent="0.2">
      <c r="A826">
        <v>6352</v>
      </c>
      <c r="B826">
        <v>6085504322</v>
      </c>
      <c r="C826">
        <v>1.2352824</v>
      </c>
      <c r="D826">
        <v>0.70220000000000005</v>
      </c>
      <c r="E826">
        <v>0.69979999999999998</v>
      </c>
      <c r="F826">
        <v>1.3833</v>
      </c>
      <c r="G826">
        <v>2.0404</v>
      </c>
      <c r="H826">
        <v>4.8255999999999997</v>
      </c>
      <c r="I826">
        <v>5.7</v>
      </c>
      <c r="J826">
        <v>5</v>
      </c>
      <c r="K826">
        <v>6.5</v>
      </c>
      <c r="L826">
        <v>5263</v>
      </c>
      <c r="M826">
        <v>37.394330609999997</v>
      </c>
      <c r="N826">
        <v>-121.8929602</v>
      </c>
      <c r="O826">
        <v>26.5170570411487</v>
      </c>
      <c r="P826">
        <v>3.5257981000000001E-2</v>
      </c>
      <c r="Q826">
        <v>10.37</v>
      </c>
      <c r="R826">
        <v>37.023821390000002</v>
      </c>
      <c r="S826" s="1">
        <v>467.589013883728</v>
      </c>
      <c r="T826">
        <v>0</v>
      </c>
      <c r="U826">
        <v>508.15632419999997</v>
      </c>
      <c r="V826">
        <v>645.49</v>
      </c>
      <c r="W826">
        <v>102.45</v>
      </c>
      <c r="X826">
        <v>22.5</v>
      </c>
      <c r="Y826">
        <v>0.94499999999999995</v>
      </c>
      <c r="Z826">
        <v>2</v>
      </c>
      <c r="AA826">
        <v>0.7</v>
      </c>
      <c r="AB826">
        <v>49.836068154741398</v>
      </c>
      <c r="AC826">
        <v>5023</v>
      </c>
      <c r="AD826">
        <v>2167</v>
      </c>
      <c r="AE826">
        <v>2043</v>
      </c>
      <c r="AF826">
        <v>499</v>
      </c>
      <c r="AG826">
        <v>142</v>
      </c>
      <c r="AH826">
        <v>58113</v>
      </c>
      <c r="AI826">
        <v>107</v>
      </c>
      <c r="AJ826">
        <v>261</v>
      </c>
      <c r="AK826">
        <v>841</v>
      </c>
      <c r="AL826">
        <v>202</v>
      </c>
      <c r="AM826">
        <v>156</v>
      </c>
      <c r="AN826">
        <v>4374</v>
      </c>
      <c r="AO826">
        <v>447</v>
      </c>
      <c r="AP826">
        <v>818</v>
      </c>
      <c r="AQ826">
        <v>0</v>
      </c>
      <c r="AR826">
        <v>201</v>
      </c>
      <c r="AS826">
        <v>109</v>
      </c>
      <c r="AT826">
        <v>0</v>
      </c>
      <c r="AU826">
        <v>9.9</v>
      </c>
      <c r="AV826">
        <v>4.5999999999999996</v>
      </c>
      <c r="AW826">
        <v>58113</v>
      </c>
      <c r="AX826">
        <v>2.8</v>
      </c>
      <c r="AY826">
        <v>5.2</v>
      </c>
      <c r="AZ826">
        <v>16.7</v>
      </c>
      <c r="BA826">
        <v>4</v>
      </c>
      <c r="BB826">
        <v>7.6</v>
      </c>
      <c r="BC826">
        <v>87.1</v>
      </c>
      <c r="BD826">
        <v>9.6</v>
      </c>
      <c r="BE826">
        <v>37.700000000000003</v>
      </c>
      <c r="BF826">
        <v>0</v>
      </c>
      <c r="BG826">
        <v>9.8000000000000007</v>
      </c>
      <c r="BH826">
        <v>5.3</v>
      </c>
      <c r="BI826">
        <v>0</v>
      </c>
    </row>
    <row r="827" spans="1:61" x14ac:dyDescent="0.2">
      <c r="A827">
        <v>6353</v>
      </c>
      <c r="B827">
        <v>6085504323</v>
      </c>
      <c r="C827">
        <v>0.4962009</v>
      </c>
      <c r="D827">
        <v>1.4954000000000001</v>
      </c>
      <c r="E827">
        <v>0.95520000000000005</v>
      </c>
      <c r="F827">
        <v>1.5085</v>
      </c>
      <c r="G827">
        <v>2.6566000000000001</v>
      </c>
      <c r="H827">
        <v>6.6155999999999997</v>
      </c>
      <c r="I827">
        <v>7.5</v>
      </c>
      <c r="J827">
        <v>6.8</v>
      </c>
      <c r="K827">
        <v>8.3000000000000007</v>
      </c>
      <c r="L827">
        <v>5741</v>
      </c>
      <c r="M827">
        <v>37.398798460000002</v>
      </c>
      <c r="N827">
        <v>-121.8810859</v>
      </c>
      <c r="O827">
        <v>20.604412118439601</v>
      </c>
      <c r="P827">
        <v>3.5257981000000001E-2</v>
      </c>
      <c r="Q827">
        <v>10.37</v>
      </c>
      <c r="R827">
        <v>24.289395679999998</v>
      </c>
      <c r="S827" s="1">
        <v>479.22788578364498</v>
      </c>
      <c r="T827">
        <v>0</v>
      </c>
      <c r="U827">
        <v>292.5003911</v>
      </c>
      <c r="V827">
        <v>1197.19</v>
      </c>
      <c r="W827">
        <v>35.549999999999997</v>
      </c>
      <c r="X827">
        <v>4</v>
      </c>
      <c r="Y827">
        <v>0.41</v>
      </c>
      <c r="Z827">
        <v>0</v>
      </c>
      <c r="AA827">
        <v>0</v>
      </c>
      <c r="AB827">
        <v>42.569326455703298</v>
      </c>
      <c r="AC827">
        <v>6055</v>
      </c>
      <c r="AD827">
        <v>1927</v>
      </c>
      <c r="AE827">
        <v>1893</v>
      </c>
      <c r="AF827">
        <v>572</v>
      </c>
      <c r="AG827">
        <v>261</v>
      </c>
      <c r="AH827">
        <v>36006</v>
      </c>
      <c r="AI827">
        <v>376</v>
      </c>
      <c r="AJ827">
        <v>558</v>
      </c>
      <c r="AK827">
        <v>1284</v>
      </c>
      <c r="AL827">
        <v>299</v>
      </c>
      <c r="AM827">
        <v>85</v>
      </c>
      <c r="AN827">
        <v>5607</v>
      </c>
      <c r="AO827">
        <v>631</v>
      </c>
      <c r="AP827">
        <v>372</v>
      </c>
      <c r="AQ827">
        <v>0</v>
      </c>
      <c r="AR827">
        <v>226</v>
      </c>
      <c r="AS827">
        <v>109</v>
      </c>
      <c r="AT827">
        <v>49</v>
      </c>
      <c r="AU827">
        <v>9.5</v>
      </c>
      <c r="AV827">
        <v>7.8</v>
      </c>
      <c r="AW827">
        <v>36006</v>
      </c>
      <c r="AX827">
        <v>8.8000000000000007</v>
      </c>
      <c r="AY827">
        <v>9.1999999999999993</v>
      </c>
      <c r="AZ827">
        <v>21.2</v>
      </c>
      <c r="BA827">
        <v>4.9000000000000004</v>
      </c>
      <c r="BB827">
        <v>4.5</v>
      </c>
      <c r="BC827">
        <v>92.6</v>
      </c>
      <c r="BD827">
        <v>11.3</v>
      </c>
      <c r="BE827">
        <v>19.3</v>
      </c>
      <c r="BF827">
        <v>0</v>
      </c>
      <c r="BG827">
        <v>11.9</v>
      </c>
      <c r="BH827">
        <v>5.8</v>
      </c>
      <c r="BI827">
        <v>0.8</v>
      </c>
    </row>
    <row r="828" spans="1:61" x14ac:dyDescent="0.2">
      <c r="A828">
        <v>6354</v>
      </c>
      <c r="B828">
        <v>6085504410</v>
      </c>
      <c r="C828">
        <v>0.42609989999999998</v>
      </c>
      <c r="D828">
        <v>1.8185</v>
      </c>
      <c r="E828">
        <v>1.9367000000000001</v>
      </c>
      <c r="F828">
        <v>1.5094000000000001</v>
      </c>
      <c r="G828">
        <v>2.1515</v>
      </c>
      <c r="H828">
        <v>7.4161000000000001</v>
      </c>
      <c r="I828">
        <v>9.9</v>
      </c>
      <c r="J828">
        <v>8.8000000000000007</v>
      </c>
      <c r="K828">
        <v>10.9</v>
      </c>
      <c r="L828">
        <v>4431</v>
      </c>
      <c r="M828">
        <v>37.409387559999999</v>
      </c>
      <c r="N828">
        <v>-121.8789261</v>
      </c>
      <c r="O828">
        <v>28.428489764974501</v>
      </c>
      <c r="P828">
        <v>3.5257981000000001E-2</v>
      </c>
      <c r="Q828">
        <v>10.37</v>
      </c>
      <c r="R828">
        <v>22.22</v>
      </c>
      <c r="S828" s="1">
        <v>466.95723991718302</v>
      </c>
      <c r="T828">
        <v>0</v>
      </c>
      <c r="U828">
        <v>218.01760619999999</v>
      </c>
      <c r="V828">
        <v>1197.0999999999999</v>
      </c>
      <c r="W828">
        <v>70.7</v>
      </c>
      <c r="X828">
        <v>49.05</v>
      </c>
      <c r="Y828">
        <v>0.69499999999999995</v>
      </c>
      <c r="Z828">
        <v>0</v>
      </c>
      <c r="AA828">
        <v>0</v>
      </c>
      <c r="AB828">
        <v>46.453225306991897</v>
      </c>
      <c r="AC828">
        <v>4670</v>
      </c>
      <c r="AD828">
        <v>1241</v>
      </c>
      <c r="AE828">
        <v>1192</v>
      </c>
      <c r="AF828">
        <v>262</v>
      </c>
      <c r="AG828">
        <v>212</v>
      </c>
      <c r="AH828">
        <v>26954</v>
      </c>
      <c r="AI828">
        <v>554</v>
      </c>
      <c r="AJ828">
        <v>663</v>
      </c>
      <c r="AK828">
        <v>1064</v>
      </c>
      <c r="AL828">
        <v>560</v>
      </c>
      <c r="AM828">
        <v>41</v>
      </c>
      <c r="AN828">
        <v>3915</v>
      </c>
      <c r="AO828">
        <v>716</v>
      </c>
      <c r="AP828">
        <v>124</v>
      </c>
      <c r="AQ828">
        <v>0</v>
      </c>
      <c r="AR828">
        <v>152</v>
      </c>
      <c r="AS828">
        <v>51</v>
      </c>
      <c r="AT828">
        <v>11</v>
      </c>
      <c r="AU828">
        <v>5.6</v>
      </c>
      <c r="AV828">
        <v>8.8000000000000007</v>
      </c>
      <c r="AW828">
        <v>26954</v>
      </c>
      <c r="AX828">
        <v>17</v>
      </c>
      <c r="AY828">
        <v>14.2</v>
      </c>
      <c r="AZ828">
        <v>22.8</v>
      </c>
      <c r="BA828">
        <v>12</v>
      </c>
      <c r="BB828">
        <v>3.4</v>
      </c>
      <c r="BC828">
        <v>83.8</v>
      </c>
      <c r="BD828">
        <v>16.399999999999999</v>
      </c>
      <c r="BE828">
        <v>10</v>
      </c>
      <c r="BF828">
        <v>0</v>
      </c>
      <c r="BG828">
        <v>12.8</v>
      </c>
      <c r="BH828">
        <v>4.3</v>
      </c>
      <c r="BI828">
        <v>0.2</v>
      </c>
    </row>
    <row r="829" spans="1:61" x14ac:dyDescent="0.2">
      <c r="A829">
        <v>6355</v>
      </c>
      <c r="B829">
        <v>6085504411</v>
      </c>
      <c r="C829">
        <v>0.52745319999999996</v>
      </c>
      <c r="D829">
        <v>1.6284000000000001</v>
      </c>
      <c r="E829">
        <v>1.5935999999999999</v>
      </c>
      <c r="F829">
        <v>1.4738</v>
      </c>
      <c r="G829">
        <v>1.3047</v>
      </c>
      <c r="H829">
        <v>6.0004999999999997</v>
      </c>
      <c r="I829">
        <v>9.1999999999999993</v>
      </c>
      <c r="J829">
        <v>8.4</v>
      </c>
      <c r="K829">
        <v>10.199999999999999</v>
      </c>
      <c r="L829">
        <v>5450</v>
      </c>
      <c r="M829">
        <v>37.416101599999998</v>
      </c>
      <c r="N829">
        <v>-121.8648348</v>
      </c>
      <c r="O829">
        <v>19.499407558417602</v>
      </c>
      <c r="P829">
        <v>3.7784753999999997E-2</v>
      </c>
      <c r="Q829">
        <v>10.37</v>
      </c>
      <c r="R829">
        <v>22.22</v>
      </c>
      <c r="S829" s="1">
        <v>467.48691289735001</v>
      </c>
      <c r="T829">
        <v>0</v>
      </c>
      <c r="U829">
        <v>172.13558610000001</v>
      </c>
      <c r="V829">
        <v>428.58</v>
      </c>
      <c r="W829">
        <v>7.1</v>
      </c>
      <c r="X829">
        <v>17</v>
      </c>
      <c r="Y829">
        <v>0.03</v>
      </c>
      <c r="Z829">
        <v>0</v>
      </c>
      <c r="AA829">
        <v>0</v>
      </c>
      <c r="AB829">
        <v>32.510229136116301</v>
      </c>
      <c r="AC829">
        <v>5526</v>
      </c>
      <c r="AD829">
        <v>1571</v>
      </c>
      <c r="AE829">
        <v>1561</v>
      </c>
      <c r="AF829">
        <v>229</v>
      </c>
      <c r="AG829">
        <v>318</v>
      </c>
      <c r="AH829">
        <v>32576</v>
      </c>
      <c r="AI829">
        <v>567</v>
      </c>
      <c r="AJ829">
        <v>631</v>
      </c>
      <c r="AK829">
        <v>1084</v>
      </c>
      <c r="AL829">
        <v>448</v>
      </c>
      <c r="AM829">
        <v>152</v>
      </c>
      <c r="AN829">
        <v>4557</v>
      </c>
      <c r="AO829">
        <v>815</v>
      </c>
      <c r="AP829">
        <v>0</v>
      </c>
      <c r="AQ829">
        <v>0</v>
      </c>
      <c r="AR829">
        <v>71</v>
      </c>
      <c r="AS829">
        <v>40</v>
      </c>
      <c r="AT829">
        <v>31</v>
      </c>
      <c r="AU829">
        <v>4.0999999999999996</v>
      </c>
      <c r="AV829">
        <v>9.6</v>
      </c>
      <c r="AW829">
        <v>32576</v>
      </c>
      <c r="AX829">
        <v>14.4</v>
      </c>
      <c r="AY829">
        <v>11.4</v>
      </c>
      <c r="AZ829">
        <v>19.600000000000001</v>
      </c>
      <c r="BA829">
        <v>8.1</v>
      </c>
      <c r="BB829">
        <v>9.6999999999999993</v>
      </c>
      <c r="BC829">
        <v>82.5</v>
      </c>
      <c r="BD829">
        <v>15.5</v>
      </c>
      <c r="BE829">
        <v>0</v>
      </c>
      <c r="BF829">
        <v>0</v>
      </c>
      <c r="BG829">
        <v>4.5</v>
      </c>
      <c r="BH829">
        <v>2.6</v>
      </c>
      <c r="BI829">
        <v>0.6</v>
      </c>
    </row>
    <row r="830" spans="1:61" x14ac:dyDescent="0.2">
      <c r="A830">
        <v>6356</v>
      </c>
      <c r="B830">
        <v>6085504412</v>
      </c>
      <c r="C830">
        <v>0.38291320000000001</v>
      </c>
      <c r="D830">
        <v>1.6301000000000001</v>
      </c>
      <c r="E830">
        <v>1.1757</v>
      </c>
      <c r="F830">
        <v>1.7055</v>
      </c>
      <c r="G830">
        <v>3.1240999999999999</v>
      </c>
      <c r="H830">
        <v>7.6353999999999997</v>
      </c>
      <c r="I830">
        <v>9</v>
      </c>
      <c r="J830">
        <v>8.1</v>
      </c>
      <c r="K830">
        <v>10</v>
      </c>
      <c r="L830">
        <v>4901</v>
      </c>
      <c r="M830">
        <v>37.439498149999999</v>
      </c>
      <c r="N830">
        <v>-121.8818675</v>
      </c>
      <c r="O830">
        <v>20.7021896824916</v>
      </c>
      <c r="P830">
        <v>3.7784753999999997E-2</v>
      </c>
      <c r="Q830">
        <v>10.37</v>
      </c>
      <c r="R830">
        <v>6.0962832000000002</v>
      </c>
      <c r="S830" s="1">
        <v>118.63362225317999</v>
      </c>
      <c r="T830">
        <v>1.211670392</v>
      </c>
      <c r="U830">
        <v>145.4955957</v>
      </c>
      <c r="V830">
        <v>1413.95</v>
      </c>
      <c r="W830">
        <v>5.9</v>
      </c>
      <c r="X830">
        <v>11.8</v>
      </c>
      <c r="Y830">
        <v>0.12</v>
      </c>
      <c r="Z830">
        <v>0</v>
      </c>
      <c r="AA830">
        <v>0</v>
      </c>
      <c r="AB830">
        <v>33.720044441305397</v>
      </c>
      <c r="AC830">
        <v>5217</v>
      </c>
      <c r="AD830">
        <v>1398</v>
      </c>
      <c r="AE830">
        <v>1342</v>
      </c>
      <c r="AF830">
        <v>339</v>
      </c>
      <c r="AG830">
        <v>170</v>
      </c>
      <c r="AH830">
        <v>26152</v>
      </c>
      <c r="AI830">
        <v>738</v>
      </c>
      <c r="AJ830">
        <v>435</v>
      </c>
      <c r="AK830">
        <v>1119</v>
      </c>
      <c r="AL830">
        <v>352</v>
      </c>
      <c r="AM830">
        <v>91</v>
      </c>
      <c r="AN830">
        <v>4801</v>
      </c>
      <c r="AO830">
        <v>1064</v>
      </c>
      <c r="AP830">
        <v>189</v>
      </c>
      <c r="AQ830">
        <v>22</v>
      </c>
      <c r="AR830">
        <v>272</v>
      </c>
      <c r="AS830">
        <v>67</v>
      </c>
      <c r="AT830">
        <v>12</v>
      </c>
      <c r="AU830">
        <v>6.5</v>
      </c>
      <c r="AV830">
        <v>5.6</v>
      </c>
      <c r="AW830">
        <v>26152</v>
      </c>
      <c r="AX830">
        <v>20.7</v>
      </c>
      <c r="AY830">
        <v>8.3000000000000007</v>
      </c>
      <c r="AZ830">
        <v>21.4</v>
      </c>
      <c r="BA830">
        <v>6.8</v>
      </c>
      <c r="BB830">
        <v>6.8</v>
      </c>
      <c r="BC830">
        <v>92</v>
      </c>
      <c r="BD830">
        <v>21.6</v>
      </c>
      <c r="BE830">
        <v>13.5</v>
      </c>
      <c r="BF830">
        <v>1.6</v>
      </c>
      <c r="BG830">
        <v>20.3</v>
      </c>
      <c r="BH830">
        <v>5</v>
      </c>
      <c r="BI830">
        <v>0.2</v>
      </c>
    </row>
    <row r="831" spans="1:61" x14ac:dyDescent="0.2">
      <c r="A831">
        <v>6357</v>
      </c>
      <c r="B831">
        <v>6085504413</v>
      </c>
      <c r="C831">
        <v>0.24854970000000001</v>
      </c>
      <c r="D831">
        <v>1.1788000000000001</v>
      </c>
      <c r="E831">
        <v>2.0007999999999999</v>
      </c>
      <c r="F831">
        <v>1.5215000000000001</v>
      </c>
      <c r="G831">
        <v>2.0474000000000001</v>
      </c>
      <c r="H831">
        <v>6.7484999999999999</v>
      </c>
      <c r="I831">
        <v>7.9</v>
      </c>
      <c r="J831">
        <v>6.9</v>
      </c>
      <c r="K831">
        <v>9.1</v>
      </c>
      <c r="L831">
        <v>1714</v>
      </c>
      <c r="M831">
        <v>37.437317270000001</v>
      </c>
      <c r="N831">
        <v>-121.9047133</v>
      </c>
      <c r="O831">
        <v>19.363721625474199</v>
      </c>
      <c r="P831">
        <v>3.5257981000000001E-2</v>
      </c>
      <c r="Q831">
        <v>10.37</v>
      </c>
      <c r="R831">
        <v>29.355067699999999</v>
      </c>
      <c r="S831" s="1">
        <v>118.733547309388</v>
      </c>
      <c r="T831">
        <v>0</v>
      </c>
      <c r="U831">
        <v>163.2852786</v>
      </c>
      <c r="V831">
        <v>363.11</v>
      </c>
      <c r="W831">
        <v>22</v>
      </c>
      <c r="X831">
        <v>17</v>
      </c>
      <c r="Y831">
        <v>0.12</v>
      </c>
      <c r="Z831">
        <v>0</v>
      </c>
      <c r="AA831">
        <v>0.4</v>
      </c>
      <c r="AB831">
        <v>34.189963055347903</v>
      </c>
      <c r="AC831">
        <v>1779</v>
      </c>
      <c r="AD831">
        <v>740</v>
      </c>
      <c r="AE831">
        <v>721</v>
      </c>
      <c r="AF831">
        <v>136</v>
      </c>
      <c r="AG831">
        <v>45</v>
      </c>
      <c r="AH831">
        <v>43344</v>
      </c>
      <c r="AI831">
        <v>169</v>
      </c>
      <c r="AJ831">
        <v>422</v>
      </c>
      <c r="AK831">
        <v>302</v>
      </c>
      <c r="AL831">
        <v>277</v>
      </c>
      <c r="AM831">
        <v>6</v>
      </c>
      <c r="AN831">
        <v>1512</v>
      </c>
      <c r="AO831">
        <v>271</v>
      </c>
      <c r="AP831">
        <v>169</v>
      </c>
      <c r="AQ831">
        <v>0</v>
      </c>
      <c r="AR831">
        <v>32</v>
      </c>
      <c r="AS831">
        <v>103</v>
      </c>
      <c r="AT831">
        <v>0</v>
      </c>
      <c r="AU831">
        <v>7.6</v>
      </c>
      <c r="AV831">
        <v>5.5</v>
      </c>
      <c r="AW831">
        <v>43344</v>
      </c>
      <c r="AX831">
        <v>12.3</v>
      </c>
      <c r="AY831">
        <v>23.7</v>
      </c>
      <c r="AZ831">
        <v>17</v>
      </c>
      <c r="BA831">
        <v>15.6</v>
      </c>
      <c r="BB831">
        <v>0.8</v>
      </c>
      <c r="BC831">
        <v>85</v>
      </c>
      <c r="BD831">
        <v>16.3</v>
      </c>
      <c r="BE831">
        <v>22.8</v>
      </c>
      <c r="BF831">
        <v>0</v>
      </c>
      <c r="BG831">
        <v>4.4000000000000004</v>
      </c>
      <c r="BH831">
        <v>14.3</v>
      </c>
      <c r="BI831">
        <v>0</v>
      </c>
    </row>
    <row r="832" spans="1:61" x14ac:dyDescent="0.2">
      <c r="A832">
        <v>6358</v>
      </c>
      <c r="B832">
        <v>6085504414</v>
      </c>
      <c r="C832">
        <v>0.68370830000000005</v>
      </c>
      <c r="D832">
        <v>1.4762</v>
      </c>
      <c r="E832">
        <v>1.6418999999999999</v>
      </c>
      <c r="F832">
        <v>1.4097</v>
      </c>
      <c r="G832">
        <v>1.391</v>
      </c>
      <c r="H832">
        <v>5.9188000000000001</v>
      </c>
      <c r="I832">
        <v>7.6</v>
      </c>
      <c r="J832">
        <v>6.5</v>
      </c>
      <c r="K832">
        <v>8.6999999999999993</v>
      </c>
      <c r="L832">
        <v>5092</v>
      </c>
      <c r="M832">
        <v>37.44029862</v>
      </c>
      <c r="N832">
        <v>-121.89663349999999</v>
      </c>
      <c r="O832">
        <v>21.5531181923992</v>
      </c>
      <c r="P832">
        <v>3.7784753999999997E-2</v>
      </c>
      <c r="Q832">
        <v>10.37</v>
      </c>
      <c r="R832">
        <v>23.149149529999999</v>
      </c>
      <c r="S832" s="1">
        <v>118.733547309388</v>
      </c>
      <c r="T832">
        <v>0</v>
      </c>
      <c r="U832">
        <v>154.79532090000001</v>
      </c>
      <c r="V832">
        <v>1000.72</v>
      </c>
      <c r="W832">
        <v>27.2</v>
      </c>
      <c r="X832">
        <v>17</v>
      </c>
      <c r="Y832">
        <v>0.27</v>
      </c>
      <c r="Z832">
        <v>0</v>
      </c>
      <c r="AA832">
        <v>0.4</v>
      </c>
      <c r="AB832">
        <v>39.751981575098903</v>
      </c>
      <c r="AC832">
        <v>5790</v>
      </c>
      <c r="AD832">
        <v>1604</v>
      </c>
      <c r="AE832">
        <v>1552</v>
      </c>
      <c r="AF832">
        <v>350</v>
      </c>
      <c r="AG832">
        <v>306</v>
      </c>
      <c r="AH832">
        <v>44199</v>
      </c>
      <c r="AI832">
        <v>395</v>
      </c>
      <c r="AJ832">
        <v>791</v>
      </c>
      <c r="AK832">
        <v>1384</v>
      </c>
      <c r="AL832">
        <v>330</v>
      </c>
      <c r="AM832">
        <v>111</v>
      </c>
      <c r="AN832">
        <v>5251</v>
      </c>
      <c r="AO832">
        <v>494</v>
      </c>
      <c r="AP832">
        <v>15</v>
      </c>
      <c r="AQ832">
        <v>0</v>
      </c>
      <c r="AR832">
        <v>82</v>
      </c>
      <c r="AS832">
        <v>53</v>
      </c>
      <c r="AT832">
        <v>7</v>
      </c>
      <c r="AU832">
        <v>6.1</v>
      </c>
      <c r="AV832">
        <v>10.3</v>
      </c>
      <c r="AW832">
        <v>44199</v>
      </c>
      <c r="AX832">
        <v>10</v>
      </c>
      <c r="AY832">
        <v>13.7</v>
      </c>
      <c r="AZ832">
        <v>23.9</v>
      </c>
      <c r="BA832">
        <v>5.7</v>
      </c>
      <c r="BB832">
        <v>7.2</v>
      </c>
      <c r="BC832">
        <v>90.7</v>
      </c>
      <c r="BD832">
        <v>8.9</v>
      </c>
      <c r="BE832">
        <v>0.9</v>
      </c>
      <c r="BF832">
        <v>0</v>
      </c>
      <c r="BG832">
        <v>5.3</v>
      </c>
      <c r="BH832">
        <v>3.4</v>
      </c>
      <c r="BI832">
        <v>0.1</v>
      </c>
    </row>
    <row r="833" spans="1:61" x14ac:dyDescent="0.2">
      <c r="A833">
        <v>6359</v>
      </c>
      <c r="B833">
        <v>6085504415</v>
      </c>
      <c r="C833">
        <v>0.46597450000000001</v>
      </c>
      <c r="D833">
        <v>1.2894000000000001</v>
      </c>
      <c r="E833">
        <v>1.3828</v>
      </c>
      <c r="F833">
        <v>1.335</v>
      </c>
      <c r="G833">
        <v>1.5685</v>
      </c>
      <c r="H833">
        <v>5.5757000000000003</v>
      </c>
      <c r="I833">
        <v>7.7</v>
      </c>
      <c r="J833">
        <v>6.8</v>
      </c>
      <c r="K833">
        <v>8.6</v>
      </c>
      <c r="L833">
        <v>5116</v>
      </c>
      <c r="M833">
        <v>37.426037819999998</v>
      </c>
      <c r="N833">
        <v>-121.8694199</v>
      </c>
      <c r="O833">
        <v>13.7992174440885</v>
      </c>
      <c r="P833">
        <v>3.7784753999999997E-2</v>
      </c>
      <c r="Q833">
        <v>10.37</v>
      </c>
      <c r="R833">
        <v>22.22</v>
      </c>
      <c r="S833" s="1">
        <v>118.733547309388</v>
      </c>
      <c r="T833">
        <v>0</v>
      </c>
      <c r="U833">
        <v>155.92591469999999</v>
      </c>
      <c r="V833">
        <v>296.64</v>
      </c>
      <c r="W833">
        <v>5.4</v>
      </c>
      <c r="X833">
        <v>6</v>
      </c>
      <c r="Y833">
        <v>8.5000000000000006E-2</v>
      </c>
      <c r="Z833">
        <v>0</v>
      </c>
      <c r="AA833">
        <v>0</v>
      </c>
      <c r="AB833">
        <v>26.076730092091001</v>
      </c>
      <c r="AC833">
        <v>5593</v>
      </c>
      <c r="AD833">
        <v>1618</v>
      </c>
      <c r="AE833">
        <v>1593</v>
      </c>
      <c r="AF833">
        <v>160</v>
      </c>
      <c r="AG833">
        <v>275</v>
      </c>
      <c r="AH833">
        <v>42828</v>
      </c>
      <c r="AI833">
        <v>455</v>
      </c>
      <c r="AJ833">
        <v>714</v>
      </c>
      <c r="AK833">
        <v>1274</v>
      </c>
      <c r="AL833">
        <v>449</v>
      </c>
      <c r="AM833">
        <v>39</v>
      </c>
      <c r="AN833">
        <v>4635</v>
      </c>
      <c r="AO833">
        <v>505</v>
      </c>
      <c r="AP833">
        <v>0</v>
      </c>
      <c r="AQ833">
        <v>19</v>
      </c>
      <c r="AR833">
        <v>41</v>
      </c>
      <c r="AS833">
        <v>48</v>
      </c>
      <c r="AT833">
        <v>1</v>
      </c>
      <c r="AU833">
        <v>2.9</v>
      </c>
      <c r="AV833">
        <v>9</v>
      </c>
      <c r="AW833">
        <v>42828</v>
      </c>
      <c r="AX833">
        <v>11.5</v>
      </c>
      <c r="AY833">
        <v>12.8</v>
      </c>
      <c r="AZ833">
        <v>22.8</v>
      </c>
      <c r="BA833">
        <v>8</v>
      </c>
      <c r="BB833">
        <v>2.4</v>
      </c>
      <c r="BC833">
        <v>82.9</v>
      </c>
      <c r="BD833">
        <v>9.6999999999999993</v>
      </c>
      <c r="BE833">
        <v>0</v>
      </c>
      <c r="BF833">
        <v>1.2</v>
      </c>
      <c r="BG833">
        <v>2.6</v>
      </c>
      <c r="BH833">
        <v>3</v>
      </c>
      <c r="BI833">
        <v>0</v>
      </c>
    </row>
    <row r="834" spans="1:61" x14ac:dyDescent="0.2">
      <c r="A834">
        <v>6360</v>
      </c>
      <c r="B834">
        <v>6085504416</v>
      </c>
      <c r="C834">
        <v>0.43340840000000003</v>
      </c>
      <c r="D834">
        <v>0.99550000000000005</v>
      </c>
      <c r="E834">
        <v>1.1995</v>
      </c>
      <c r="F834">
        <v>1.3243</v>
      </c>
      <c r="G834">
        <v>1.3795999999999999</v>
      </c>
      <c r="H834">
        <v>4.899</v>
      </c>
      <c r="I834">
        <v>8.1999999999999993</v>
      </c>
      <c r="J834">
        <v>7.3</v>
      </c>
      <c r="K834">
        <v>9.1</v>
      </c>
      <c r="L834">
        <v>3591</v>
      </c>
      <c r="M834">
        <v>37.420696630000002</v>
      </c>
      <c r="N834">
        <v>-121.8760954</v>
      </c>
      <c r="O834">
        <v>15.041744042944099</v>
      </c>
      <c r="P834">
        <v>3.7784753999999997E-2</v>
      </c>
      <c r="Q834">
        <v>10.37</v>
      </c>
      <c r="R834">
        <v>22.22</v>
      </c>
      <c r="S834" s="1">
        <v>118.733547309388</v>
      </c>
      <c r="T834">
        <v>0</v>
      </c>
      <c r="U834">
        <v>176.70350590000001</v>
      </c>
      <c r="V834">
        <v>1854.43</v>
      </c>
      <c r="W834">
        <v>35.75</v>
      </c>
      <c r="X834">
        <v>28.55</v>
      </c>
      <c r="Y834">
        <v>0.315</v>
      </c>
      <c r="Z834">
        <v>0</v>
      </c>
      <c r="AA834">
        <v>0</v>
      </c>
      <c r="AB834">
        <v>42.249390314884899</v>
      </c>
      <c r="AC834">
        <v>3655</v>
      </c>
      <c r="AD834">
        <v>1157</v>
      </c>
      <c r="AE834">
        <v>1116</v>
      </c>
      <c r="AF834">
        <v>200</v>
      </c>
      <c r="AG834">
        <v>84</v>
      </c>
      <c r="AH834">
        <v>35737</v>
      </c>
      <c r="AI834">
        <v>251</v>
      </c>
      <c r="AJ834">
        <v>345</v>
      </c>
      <c r="AK834">
        <v>859</v>
      </c>
      <c r="AL834">
        <v>213</v>
      </c>
      <c r="AM834">
        <v>59</v>
      </c>
      <c r="AN834">
        <v>3213</v>
      </c>
      <c r="AO834">
        <v>260</v>
      </c>
      <c r="AP834">
        <v>0</v>
      </c>
      <c r="AQ834">
        <v>0</v>
      </c>
      <c r="AR834">
        <v>147</v>
      </c>
      <c r="AS834">
        <v>9</v>
      </c>
      <c r="AT834">
        <v>17</v>
      </c>
      <c r="AU834">
        <v>5.5</v>
      </c>
      <c r="AV834">
        <v>4</v>
      </c>
      <c r="AW834">
        <v>35737</v>
      </c>
      <c r="AX834">
        <v>10.4</v>
      </c>
      <c r="AY834">
        <v>9.4</v>
      </c>
      <c r="AZ834">
        <v>23.5</v>
      </c>
      <c r="BA834">
        <v>5.8</v>
      </c>
      <c r="BB834">
        <v>5.3</v>
      </c>
      <c r="BC834">
        <v>87.9</v>
      </c>
      <c r="BD834">
        <v>7.6</v>
      </c>
      <c r="BE834">
        <v>0</v>
      </c>
      <c r="BF834">
        <v>0</v>
      </c>
      <c r="BG834">
        <v>13.2</v>
      </c>
      <c r="BH834">
        <v>0.8</v>
      </c>
      <c r="BI834">
        <v>0.5</v>
      </c>
    </row>
    <row r="835" spans="1:61" x14ac:dyDescent="0.2">
      <c r="A835">
        <v>6361</v>
      </c>
      <c r="B835">
        <v>6085504417</v>
      </c>
      <c r="C835">
        <v>3.3173058000000002</v>
      </c>
      <c r="D835">
        <v>1.8668</v>
      </c>
      <c r="E835">
        <v>2.0594999999999999</v>
      </c>
      <c r="F835">
        <v>1.2774000000000001</v>
      </c>
      <c r="G835">
        <v>1.6297999999999999</v>
      </c>
      <c r="H835">
        <v>6.8334999999999999</v>
      </c>
      <c r="I835">
        <v>12.5</v>
      </c>
      <c r="J835">
        <v>10.8</v>
      </c>
      <c r="K835">
        <v>14.3</v>
      </c>
      <c r="L835">
        <v>181</v>
      </c>
      <c r="M835">
        <v>37.434384549999997</v>
      </c>
      <c r="N835">
        <v>-121.85297919999999</v>
      </c>
      <c r="O835" t="s">
        <v>61</v>
      </c>
      <c r="P835">
        <v>3.7784753999999997E-2</v>
      </c>
      <c r="Q835">
        <v>10.37</v>
      </c>
      <c r="R835">
        <v>6.8281784180000002</v>
      </c>
      <c r="S835" s="1">
        <v>539.75556648320401</v>
      </c>
      <c r="T835">
        <v>0.51034064499999998</v>
      </c>
      <c r="U835">
        <v>129.335329</v>
      </c>
      <c r="V835">
        <v>162.09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20.472139031503499</v>
      </c>
      <c r="AC835">
        <v>410</v>
      </c>
      <c r="AD835">
        <v>129</v>
      </c>
      <c r="AE835">
        <v>129</v>
      </c>
      <c r="AF835">
        <v>122</v>
      </c>
      <c r="AG835">
        <v>13</v>
      </c>
      <c r="AH835">
        <v>53381</v>
      </c>
      <c r="AI835">
        <v>54</v>
      </c>
      <c r="AJ835">
        <v>54</v>
      </c>
      <c r="AK835">
        <v>105</v>
      </c>
      <c r="AL835">
        <v>22</v>
      </c>
      <c r="AM835">
        <v>19</v>
      </c>
      <c r="AN835">
        <v>264</v>
      </c>
      <c r="AO835">
        <v>54</v>
      </c>
      <c r="AP835">
        <v>0</v>
      </c>
      <c r="AQ835">
        <v>20</v>
      </c>
      <c r="AR835">
        <v>15</v>
      </c>
      <c r="AS835">
        <v>0</v>
      </c>
      <c r="AT835">
        <v>0</v>
      </c>
      <c r="AU835">
        <v>31.1</v>
      </c>
      <c r="AV835">
        <v>5.7</v>
      </c>
      <c r="AW835">
        <v>53381</v>
      </c>
      <c r="AX835">
        <v>19.3</v>
      </c>
      <c r="AY835">
        <v>13.2</v>
      </c>
      <c r="AZ835">
        <v>25.6</v>
      </c>
      <c r="BA835">
        <v>5.4</v>
      </c>
      <c r="BB835">
        <v>14.7</v>
      </c>
      <c r="BC835">
        <v>64.400000000000006</v>
      </c>
      <c r="BD835">
        <v>15.3</v>
      </c>
      <c r="BE835">
        <v>0</v>
      </c>
      <c r="BF835">
        <v>15.5</v>
      </c>
      <c r="BG835">
        <v>11.6</v>
      </c>
      <c r="BH835">
        <v>0</v>
      </c>
      <c r="BI835">
        <v>0</v>
      </c>
    </row>
    <row r="836" spans="1:61" x14ac:dyDescent="0.2">
      <c r="A836">
        <v>6362</v>
      </c>
      <c r="B836">
        <v>6085504418</v>
      </c>
      <c r="C836">
        <v>0.39713179999999998</v>
      </c>
      <c r="D836">
        <v>2.5562</v>
      </c>
      <c r="E836">
        <v>1.8180000000000001</v>
      </c>
      <c r="F836">
        <v>1.5202</v>
      </c>
      <c r="G836">
        <v>2.1819999999999999</v>
      </c>
      <c r="H836">
        <v>8.0764999999999993</v>
      </c>
      <c r="I836">
        <v>10.7</v>
      </c>
      <c r="J836">
        <v>9.8000000000000007</v>
      </c>
      <c r="K836">
        <v>11.8</v>
      </c>
      <c r="L836">
        <v>4883</v>
      </c>
      <c r="M836">
        <v>37.432005969999999</v>
      </c>
      <c r="N836">
        <v>-121.880585</v>
      </c>
      <c r="O836">
        <v>29.628949935191599</v>
      </c>
      <c r="P836">
        <v>3.7784753999999997E-2</v>
      </c>
      <c r="Q836">
        <v>10.37</v>
      </c>
      <c r="R836">
        <v>16.512763939999999</v>
      </c>
      <c r="S836" s="1">
        <v>118.733547309388</v>
      </c>
      <c r="T836">
        <v>0.68011139499999995</v>
      </c>
      <c r="U836">
        <v>153.97232740000001</v>
      </c>
      <c r="V836">
        <v>1788.78</v>
      </c>
      <c r="W836">
        <v>14.6</v>
      </c>
      <c r="X836">
        <v>15.25</v>
      </c>
      <c r="Y836">
        <v>0.38500000000000001</v>
      </c>
      <c r="Z836">
        <v>0</v>
      </c>
      <c r="AA836">
        <v>0</v>
      </c>
      <c r="AB836">
        <v>41.530886721693903</v>
      </c>
      <c r="AC836">
        <v>5377</v>
      </c>
      <c r="AD836">
        <v>1405</v>
      </c>
      <c r="AE836">
        <v>1352</v>
      </c>
      <c r="AF836">
        <v>912</v>
      </c>
      <c r="AG836">
        <v>349</v>
      </c>
      <c r="AH836">
        <v>26966</v>
      </c>
      <c r="AI836">
        <v>771</v>
      </c>
      <c r="AJ836">
        <v>519</v>
      </c>
      <c r="AK836">
        <v>1170</v>
      </c>
      <c r="AL836">
        <v>474</v>
      </c>
      <c r="AM836">
        <v>174</v>
      </c>
      <c r="AN836">
        <v>4747</v>
      </c>
      <c r="AO836">
        <v>722</v>
      </c>
      <c r="AP836">
        <v>61</v>
      </c>
      <c r="AQ836">
        <v>0</v>
      </c>
      <c r="AR836">
        <v>229</v>
      </c>
      <c r="AS836">
        <v>54</v>
      </c>
      <c r="AT836">
        <v>26</v>
      </c>
      <c r="AU836">
        <v>17</v>
      </c>
      <c r="AV836">
        <v>11.9</v>
      </c>
      <c r="AW836">
        <v>26966</v>
      </c>
      <c r="AX836">
        <v>20.9</v>
      </c>
      <c r="AY836">
        <v>9.6999999999999993</v>
      </c>
      <c r="AZ836">
        <v>21.8</v>
      </c>
      <c r="BA836">
        <v>8.8000000000000007</v>
      </c>
      <c r="BB836">
        <v>12.9</v>
      </c>
      <c r="BC836">
        <v>88.3</v>
      </c>
      <c r="BD836">
        <v>14.1</v>
      </c>
      <c r="BE836">
        <v>4.3</v>
      </c>
      <c r="BF836">
        <v>0</v>
      </c>
      <c r="BG836">
        <v>16.899999999999999</v>
      </c>
      <c r="BH836">
        <v>4</v>
      </c>
      <c r="BI836">
        <v>0.5</v>
      </c>
    </row>
    <row r="837" spans="1:61" x14ac:dyDescent="0.2">
      <c r="A837">
        <v>6363</v>
      </c>
      <c r="B837">
        <v>6085504420</v>
      </c>
      <c r="C837">
        <v>6.5048133000000004</v>
      </c>
      <c r="D837">
        <v>1.5265</v>
      </c>
      <c r="E837">
        <v>1.4438</v>
      </c>
      <c r="F837">
        <v>1.42</v>
      </c>
      <c r="G837">
        <v>1.2521</v>
      </c>
      <c r="H837">
        <v>5.6424000000000003</v>
      </c>
      <c r="I837">
        <v>8.4</v>
      </c>
      <c r="J837">
        <v>7.5</v>
      </c>
      <c r="K837">
        <v>9.5</v>
      </c>
      <c r="L837">
        <v>4474</v>
      </c>
      <c r="M837">
        <v>37.453182439999999</v>
      </c>
      <c r="N837">
        <v>-121.87605139999999</v>
      </c>
      <c r="O837">
        <v>14.622622966555801</v>
      </c>
      <c r="P837">
        <v>3.7784753999999997E-2</v>
      </c>
      <c r="Q837">
        <v>9.9554826599999995</v>
      </c>
      <c r="R837">
        <v>5.2387246850000002</v>
      </c>
      <c r="S837" s="1">
        <v>301.00736887135298</v>
      </c>
      <c r="T837">
        <v>0.31470875700000001</v>
      </c>
      <c r="U837">
        <v>125.0070111</v>
      </c>
      <c r="V837">
        <v>1369.04</v>
      </c>
      <c r="W837">
        <v>0</v>
      </c>
      <c r="X837">
        <v>5.5</v>
      </c>
      <c r="Y837">
        <v>0</v>
      </c>
      <c r="Z837">
        <v>0</v>
      </c>
      <c r="AA837">
        <v>0</v>
      </c>
      <c r="AB837">
        <v>25.928282660680999</v>
      </c>
      <c r="AC837">
        <v>4667</v>
      </c>
      <c r="AD837">
        <v>1484</v>
      </c>
      <c r="AE837">
        <v>1416</v>
      </c>
      <c r="AF837">
        <v>429</v>
      </c>
      <c r="AG837">
        <v>222</v>
      </c>
      <c r="AH837">
        <v>43589</v>
      </c>
      <c r="AI837">
        <v>402</v>
      </c>
      <c r="AJ837">
        <v>716</v>
      </c>
      <c r="AK837">
        <v>849</v>
      </c>
      <c r="AL837">
        <v>307</v>
      </c>
      <c r="AM837">
        <v>98</v>
      </c>
      <c r="AN837">
        <v>3773</v>
      </c>
      <c r="AO837">
        <v>615</v>
      </c>
      <c r="AP837">
        <v>10</v>
      </c>
      <c r="AQ837">
        <v>0</v>
      </c>
      <c r="AR837">
        <v>74</v>
      </c>
      <c r="AS837">
        <v>21</v>
      </c>
      <c r="AT837">
        <v>11</v>
      </c>
      <c r="AU837">
        <v>9.1999999999999993</v>
      </c>
      <c r="AV837">
        <v>8.4</v>
      </c>
      <c r="AW837">
        <v>43589</v>
      </c>
      <c r="AX837">
        <v>11.7</v>
      </c>
      <c r="AY837">
        <v>15.3</v>
      </c>
      <c r="AZ837">
        <v>18.2</v>
      </c>
      <c r="BA837">
        <v>6.6</v>
      </c>
      <c r="BB837">
        <v>6.9</v>
      </c>
      <c r="BC837">
        <v>80.8</v>
      </c>
      <c r="BD837">
        <v>13.8</v>
      </c>
      <c r="BE837">
        <v>0.7</v>
      </c>
      <c r="BF837">
        <v>0</v>
      </c>
      <c r="BG837">
        <v>5.2</v>
      </c>
      <c r="BH837">
        <v>1.5</v>
      </c>
      <c r="BI837">
        <v>0.2</v>
      </c>
    </row>
    <row r="838" spans="1:61" x14ac:dyDescent="0.2">
      <c r="A838">
        <v>6364</v>
      </c>
      <c r="B838">
        <v>6085504421</v>
      </c>
      <c r="C838">
        <v>0.6160949</v>
      </c>
      <c r="D838">
        <v>1.0286</v>
      </c>
      <c r="E838">
        <v>1.7398</v>
      </c>
      <c r="F838">
        <v>1.4994000000000001</v>
      </c>
      <c r="G838">
        <v>1.1207</v>
      </c>
      <c r="H838">
        <v>5.3884999999999996</v>
      </c>
      <c r="I838">
        <v>8.4</v>
      </c>
      <c r="J838">
        <v>7.5</v>
      </c>
      <c r="K838">
        <v>9.1999999999999993</v>
      </c>
      <c r="L838">
        <v>4733</v>
      </c>
      <c r="M838">
        <v>37.45137596</v>
      </c>
      <c r="N838">
        <v>-121.90096990000001</v>
      </c>
      <c r="O838">
        <v>20.496208657967099</v>
      </c>
      <c r="P838">
        <v>3.7784753999999997E-2</v>
      </c>
      <c r="Q838">
        <v>10.37</v>
      </c>
      <c r="R838">
        <v>27.789221130000001</v>
      </c>
      <c r="S838" s="1">
        <v>118.733547309388</v>
      </c>
      <c r="T838">
        <v>0</v>
      </c>
      <c r="U838">
        <v>149.35486449999999</v>
      </c>
      <c r="V838">
        <v>1473.81</v>
      </c>
      <c r="W838">
        <v>9.8000000000000007</v>
      </c>
      <c r="X838">
        <v>27</v>
      </c>
      <c r="Y838">
        <v>0.01</v>
      </c>
      <c r="Z838">
        <v>0</v>
      </c>
      <c r="AA838">
        <v>1</v>
      </c>
      <c r="AB838">
        <v>38.600561498927298</v>
      </c>
      <c r="AC838">
        <v>5004</v>
      </c>
      <c r="AD838">
        <v>1437</v>
      </c>
      <c r="AE838">
        <v>1384</v>
      </c>
      <c r="AF838">
        <v>252</v>
      </c>
      <c r="AG838">
        <v>124</v>
      </c>
      <c r="AH838">
        <v>40750</v>
      </c>
      <c r="AI838">
        <v>479</v>
      </c>
      <c r="AJ838">
        <v>728</v>
      </c>
      <c r="AK838">
        <v>1006</v>
      </c>
      <c r="AL838">
        <v>543</v>
      </c>
      <c r="AM838">
        <v>56</v>
      </c>
      <c r="AN838">
        <v>4395</v>
      </c>
      <c r="AO838">
        <v>649</v>
      </c>
      <c r="AP838">
        <v>5</v>
      </c>
      <c r="AQ838">
        <v>0</v>
      </c>
      <c r="AR838">
        <v>85</v>
      </c>
      <c r="AS838">
        <v>9</v>
      </c>
      <c r="AT838">
        <v>8</v>
      </c>
      <c r="AU838">
        <v>5</v>
      </c>
      <c r="AV838">
        <v>4.5999999999999996</v>
      </c>
      <c r="AW838">
        <v>40750</v>
      </c>
      <c r="AX838">
        <v>13.6</v>
      </c>
      <c r="AY838">
        <v>14.5</v>
      </c>
      <c r="AZ838">
        <v>20.100000000000001</v>
      </c>
      <c r="BA838">
        <v>10.9</v>
      </c>
      <c r="BB838">
        <v>4</v>
      </c>
      <c r="BC838">
        <v>87.8</v>
      </c>
      <c r="BD838">
        <v>13.5</v>
      </c>
      <c r="BE838">
        <v>0.3</v>
      </c>
      <c r="BF838">
        <v>0</v>
      </c>
      <c r="BG838">
        <v>6.1</v>
      </c>
      <c r="BH838">
        <v>0.7</v>
      </c>
      <c r="BI838">
        <v>0.2</v>
      </c>
    </row>
    <row r="839" spans="1:61" x14ac:dyDescent="0.2">
      <c r="A839">
        <v>6365</v>
      </c>
      <c r="B839">
        <v>6085504422</v>
      </c>
      <c r="C839">
        <v>0.33519060000000001</v>
      </c>
      <c r="D839">
        <v>1.7662</v>
      </c>
      <c r="E839">
        <v>2.1616</v>
      </c>
      <c r="F839">
        <v>1.6333</v>
      </c>
      <c r="G839">
        <v>2.1059999999999999</v>
      </c>
      <c r="H839">
        <v>7.6670999999999996</v>
      </c>
      <c r="I839">
        <v>11.1</v>
      </c>
      <c r="J839">
        <v>9.9</v>
      </c>
      <c r="K839">
        <v>12.2</v>
      </c>
      <c r="L839">
        <v>3672</v>
      </c>
      <c r="M839">
        <v>37.4585705</v>
      </c>
      <c r="N839">
        <v>-121.906949</v>
      </c>
      <c r="O839">
        <v>23.2584065139675</v>
      </c>
      <c r="P839">
        <v>3.7784753999999997E-2</v>
      </c>
      <c r="Q839">
        <v>9.9554826599999995</v>
      </c>
      <c r="R839">
        <v>29.03</v>
      </c>
      <c r="S839" s="1">
        <v>118.458915499367</v>
      </c>
      <c r="T839">
        <v>0</v>
      </c>
      <c r="U839">
        <v>156.3688506</v>
      </c>
      <c r="V839">
        <v>2479.17</v>
      </c>
      <c r="W839">
        <v>5.95</v>
      </c>
      <c r="X839">
        <v>17.5</v>
      </c>
      <c r="Y839">
        <v>3.5000000000000003E-2</v>
      </c>
      <c r="Z839">
        <v>0</v>
      </c>
      <c r="AA839">
        <v>1</v>
      </c>
      <c r="AB839">
        <v>37.935386858274299</v>
      </c>
      <c r="AC839">
        <v>3923</v>
      </c>
      <c r="AD839">
        <v>1080</v>
      </c>
      <c r="AE839">
        <v>1061</v>
      </c>
      <c r="AF839">
        <v>390</v>
      </c>
      <c r="AG839">
        <v>136</v>
      </c>
      <c r="AH839">
        <v>31068</v>
      </c>
      <c r="AI839">
        <v>622</v>
      </c>
      <c r="AJ839">
        <v>551</v>
      </c>
      <c r="AK839">
        <v>830</v>
      </c>
      <c r="AL839">
        <v>421</v>
      </c>
      <c r="AM839">
        <v>109</v>
      </c>
      <c r="AN839">
        <v>3618</v>
      </c>
      <c r="AO839">
        <v>640</v>
      </c>
      <c r="AP839">
        <v>53</v>
      </c>
      <c r="AQ839">
        <v>0</v>
      </c>
      <c r="AR839">
        <v>84</v>
      </c>
      <c r="AS839">
        <v>83</v>
      </c>
      <c r="AT839">
        <v>10</v>
      </c>
      <c r="AU839">
        <v>10</v>
      </c>
      <c r="AV839">
        <v>6.1</v>
      </c>
      <c r="AW839">
        <v>31068</v>
      </c>
      <c r="AX839">
        <v>22.9</v>
      </c>
      <c r="AY839">
        <v>14</v>
      </c>
      <c r="AZ839">
        <v>21.2</v>
      </c>
      <c r="BA839">
        <v>10.7</v>
      </c>
      <c r="BB839">
        <v>10.3</v>
      </c>
      <c r="BC839">
        <v>92.2</v>
      </c>
      <c r="BD839">
        <v>17</v>
      </c>
      <c r="BE839">
        <v>4.9000000000000004</v>
      </c>
      <c r="BF839">
        <v>0</v>
      </c>
      <c r="BG839">
        <v>7.9</v>
      </c>
      <c r="BH839">
        <v>7.8</v>
      </c>
      <c r="BI839">
        <v>0.3</v>
      </c>
    </row>
    <row r="840" spans="1:61" x14ac:dyDescent="0.2">
      <c r="A840">
        <v>6366</v>
      </c>
      <c r="B840">
        <v>6085504423</v>
      </c>
      <c r="C840">
        <v>0.2150183</v>
      </c>
      <c r="D840">
        <v>1.3121</v>
      </c>
      <c r="E840">
        <v>1.7834000000000001</v>
      </c>
      <c r="F840">
        <v>1.2614000000000001</v>
      </c>
      <c r="G840">
        <v>0.997</v>
      </c>
      <c r="H840">
        <v>5.3539000000000003</v>
      </c>
      <c r="I840">
        <v>8.6</v>
      </c>
      <c r="J840">
        <v>7.8</v>
      </c>
      <c r="K840">
        <v>9.5</v>
      </c>
      <c r="L840">
        <v>2373</v>
      </c>
      <c r="M840">
        <v>37.433592900000001</v>
      </c>
      <c r="N840">
        <v>-121.8707107</v>
      </c>
      <c r="O840">
        <v>12.3830454146668</v>
      </c>
      <c r="P840">
        <v>3.7784753999999997E-2</v>
      </c>
      <c r="Q840">
        <v>10.37</v>
      </c>
      <c r="R840">
        <v>13.374785470000001</v>
      </c>
      <c r="S840" s="1">
        <v>118.733547309388</v>
      </c>
      <c r="T840">
        <v>3.7086336000000002</v>
      </c>
      <c r="U840">
        <v>142.57192670000001</v>
      </c>
      <c r="V840">
        <v>302.44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20.9994502957694</v>
      </c>
      <c r="AC840">
        <v>2591</v>
      </c>
      <c r="AD840">
        <v>691</v>
      </c>
      <c r="AE840">
        <v>691</v>
      </c>
      <c r="AF840">
        <v>166</v>
      </c>
      <c r="AG840">
        <v>85</v>
      </c>
      <c r="AH840">
        <v>35635</v>
      </c>
      <c r="AI840">
        <v>243</v>
      </c>
      <c r="AJ840">
        <v>401</v>
      </c>
      <c r="AK840">
        <v>490</v>
      </c>
      <c r="AL840">
        <v>311</v>
      </c>
      <c r="AM840">
        <v>24</v>
      </c>
      <c r="AN840">
        <v>1882</v>
      </c>
      <c r="AO840">
        <v>279</v>
      </c>
      <c r="AP840">
        <v>0</v>
      </c>
      <c r="AQ840">
        <v>0</v>
      </c>
      <c r="AR840">
        <v>50</v>
      </c>
      <c r="AS840">
        <v>30</v>
      </c>
      <c r="AT840">
        <v>0</v>
      </c>
      <c r="AU840">
        <v>6.4</v>
      </c>
      <c r="AV840">
        <v>6.1</v>
      </c>
      <c r="AW840">
        <v>35635</v>
      </c>
      <c r="AX840">
        <v>13.3</v>
      </c>
      <c r="AY840">
        <v>15.5</v>
      </c>
      <c r="AZ840">
        <v>18.899999999999999</v>
      </c>
      <c r="BA840">
        <v>12</v>
      </c>
      <c r="BB840">
        <v>3.5</v>
      </c>
      <c r="BC840">
        <v>72.599999999999994</v>
      </c>
      <c r="BD840">
        <v>11.3</v>
      </c>
      <c r="BE840">
        <v>0</v>
      </c>
      <c r="BF840">
        <v>0</v>
      </c>
      <c r="BG840">
        <v>7.2</v>
      </c>
      <c r="BH840">
        <v>4.3</v>
      </c>
      <c r="BI840">
        <v>0</v>
      </c>
    </row>
    <row r="841" spans="1:61" x14ac:dyDescent="0.2">
      <c r="A841">
        <v>7934</v>
      </c>
      <c r="B841">
        <v>6085504504</v>
      </c>
      <c r="C841">
        <v>2.3281113000000002</v>
      </c>
      <c r="D841">
        <v>1.1277999999999999</v>
      </c>
      <c r="E841">
        <v>0.38740000000000002</v>
      </c>
      <c r="F841">
        <v>1.4152</v>
      </c>
      <c r="G841">
        <v>3.2738999999999998</v>
      </c>
      <c r="H841">
        <v>6.2043999999999997</v>
      </c>
      <c r="I841">
        <v>6.6</v>
      </c>
      <c r="J841">
        <v>5.8</v>
      </c>
      <c r="K841">
        <v>7.5</v>
      </c>
      <c r="L841">
        <v>9882</v>
      </c>
      <c r="M841">
        <v>37.42164485</v>
      </c>
      <c r="N841">
        <v>-121.8964332</v>
      </c>
      <c r="O841">
        <v>24.005840967997599</v>
      </c>
      <c r="P841">
        <v>3.5257981000000001E-2</v>
      </c>
      <c r="Q841">
        <v>10.37</v>
      </c>
      <c r="R841">
        <v>31.906593310000002</v>
      </c>
      <c r="S841" s="1">
        <v>386.448810058003</v>
      </c>
      <c r="T841">
        <v>0</v>
      </c>
      <c r="U841">
        <v>199.11450239999999</v>
      </c>
      <c r="V841">
        <v>1180.07</v>
      </c>
      <c r="W841">
        <v>134.6</v>
      </c>
      <c r="X841">
        <v>130</v>
      </c>
      <c r="Y841">
        <v>2.12</v>
      </c>
      <c r="Z841">
        <v>2</v>
      </c>
      <c r="AA841">
        <v>0</v>
      </c>
      <c r="AB841">
        <v>50.664811007529799</v>
      </c>
      <c r="AC841">
        <v>9423</v>
      </c>
      <c r="AD841">
        <v>2899</v>
      </c>
      <c r="AE841">
        <v>2899</v>
      </c>
      <c r="AF841">
        <v>799</v>
      </c>
      <c r="AG841">
        <v>122</v>
      </c>
      <c r="AH841">
        <v>39965</v>
      </c>
      <c r="AI841">
        <v>750</v>
      </c>
      <c r="AJ841">
        <v>581</v>
      </c>
      <c r="AK841">
        <v>1452</v>
      </c>
      <c r="AL841">
        <v>249</v>
      </c>
      <c r="AM841">
        <v>94</v>
      </c>
      <c r="AN841">
        <v>8460</v>
      </c>
      <c r="AO841">
        <v>827</v>
      </c>
      <c r="AP841">
        <v>1275</v>
      </c>
      <c r="AQ841">
        <v>0</v>
      </c>
      <c r="AR841">
        <v>285</v>
      </c>
      <c r="AS841">
        <v>276</v>
      </c>
      <c r="AT841">
        <v>1875</v>
      </c>
      <c r="AU841">
        <v>10.6</v>
      </c>
      <c r="AV841">
        <v>2.8</v>
      </c>
      <c r="AW841">
        <v>39965</v>
      </c>
      <c r="AX841">
        <v>11</v>
      </c>
      <c r="AY841">
        <v>6.2</v>
      </c>
      <c r="AZ841">
        <v>15.4</v>
      </c>
      <c r="BA841">
        <v>3.3</v>
      </c>
      <c r="BB841">
        <v>3.2</v>
      </c>
      <c r="BC841">
        <v>89.8</v>
      </c>
      <c r="BD841">
        <v>9.5</v>
      </c>
      <c r="BE841">
        <v>44</v>
      </c>
      <c r="BF841">
        <v>0</v>
      </c>
      <c r="BG841">
        <v>9.8000000000000007</v>
      </c>
      <c r="BH841">
        <v>9.5</v>
      </c>
      <c r="BI841">
        <v>19.899999999999999</v>
      </c>
    </row>
    <row r="842" spans="1:61" x14ac:dyDescent="0.2">
      <c r="A842">
        <v>6367</v>
      </c>
      <c r="B842">
        <v>6085504505</v>
      </c>
      <c r="C842">
        <v>0.74694559999999999</v>
      </c>
      <c r="D842">
        <v>1.1568000000000001</v>
      </c>
      <c r="E842">
        <v>1.1375999999999999</v>
      </c>
      <c r="F842">
        <v>1.4654</v>
      </c>
      <c r="G842">
        <v>2.5522</v>
      </c>
      <c r="H842">
        <v>6.3120000000000003</v>
      </c>
      <c r="I842">
        <v>8.1</v>
      </c>
      <c r="J842">
        <v>7.3</v>
      </c>
      <c r="K842">
        <v>8.9</v>
      </c>
      <c r="L842">
        <v>4418</v>
      </c>
      <c r="M842">
        <v>37.409134399999999</v>
      </c>
      <c r="N842">
        <v>-121.90231989999999</v>
      </c>
      <c r="O842">
        <v>20.6291548293351</v>
      </c>
      <c r="P842">
        <v>3.5257981000000001E-2</v>
      </c>
      <c r="Q842">
        <v>10.37</v>
      </c>
      <c r="R842">
        <v>34.479999999999997</v>
      </c>
      <c r="S842" s="1">
        <v>122.056367148589</v>
      </c>
      <c r="T842">
        <v>0</v>
      </c>
      <c r="U842">
        <v>287.30934459999997</v>
      </c>
      <c r="V842">
        <v>1071.04</v>
      </c>
      <c r="W842">
        <v>48.45</v>
      </c>
      <c r="X842">
        <v>36.799999999999997</v>
      </c>
      <c r="Y842">
        <v>0.32</v>
      </c>
      <c r="Z842">
        <v>2</v>
      </c>
      <c r="AA842">
        <v>0</v>
      </c>
      <c r="AB842">
        <v>45.396758063273801</v>
      </c>
      <c r="AC842">
        <v>7025</v>
      </c>
      <c r="AD842">
        <v>2121</v>
      </c>
      <c r="AE842">
        <v>2020</v>
      </c>
      <c r="AF842">
        <v>373</v>
      </c>
      <c r="AG842">
        <v>299</v>
      </c>
      <c r="AH842">
        <v>39215</v>
      </c>
      <c r="AI842">
        <v>360</v>
      </c>
      <c r="AJ842">
        <v>677</v>
      </c>
      <c r="AK842">
        <v>1565</v>
      </c>
      <c r="AL842">
        <v>494</v>
      </c>
      <c r="AM842">
        <v>81</v>
      </c>
      <c r="AN842">
        <v>6351</v>
      </c>
      <c r="AO842">
        <v>702</v>
      </c>
      <c r="AP842">
        <v>444</v>
      </c>
      <c r="AQ842">
        <v>0</v>
      </c>
      <c r="AR842">
        <v>350</v>
      </c>
      <c r="AS842">
        <v>105</v>
      </c>
      <c r="AT842">
        <v>21</v>
      </c>
      <c r="AU842">
        <v>5.3</v>
      </c>
      <c r="AV842">
        <v>7.5</v>
      </c>
      <c r="AW842">
        <v>39215</v>
      </c>
      <c r="AX842">
        <v>7.2</v>
      </c>
      <c r="AY842">
        <v>9.6</v>
      </c>
      <c r="AZ842">
        <v>22.3</v>
      </c>
      <c r="BA842">
        <v>7</v>
      </c>
      <c r="BB842">
        <v>4</v>
      </c>
      <c r="BC842">
        <v>90.4</v>
      </c>
      <c r="BD842">
        <v>10.9</v>
      </c>
      <c r="BE842">
        <v>20.9</v>
      </c>
      <c r="BF842">
        <v>0</v>
      </c>
      <c r="BG842">
        <v>17.3</v>
      </c>
      <c r="BH842">
        <v>5.2</v>
      </c>
      <c r="BI842">
        <v>0.3</v>
      </c>
    </row>
    <row r="843" spans="1:61" x14ac:dyDescent="0.2">
      <c r="A843">
        <v>6368</v>
      </c>
      <c r="B843">
        <v>6085504506</v>
      </c>
      <c r="C843">
        <v>0.69739910000000005</v>
      </c>
      <c r="D843">
        <v>1.8127</v>
      </c>
      <c r="E843">
        <v>1.645</v>
      </c>
      <c r="F843">
        <v>1.5747</v>
      </c>
      <c r="G843">
        <v>3.0438999999999998</v>
      </c>
      <c r="H843">
        <v>8.0762999999999998</v>
      </c>
      <c r="I843">
        <v>7.7</v>
      </c>
      <c r="J843">
        <v>6.8</v>
      </c>
      <c r="K843">
        <v>8.6</v>
      </c>
      <c r="L843">
        <v>5924</v>
      </c>
      <c r="M843">
        <v>37.450303769999998</v>
      </c>
      <c r="N843">
        <v>-121.9161876</v>
      </c>
      <c r="O843">
        <v>24.256833674103</v>
      </c>
      <c r="P843">
        <v>3.5257981000000001E-2</v>
      </c>
      <c r="Q843">
        <v>10.37</v>
      </c>
      <c r="R843">
        <v>29.03</v>
      </c>
      <c r="S843" s="1">
        <v>118.433946704127</v>
      </c>
      <c r="T843">
        <v>0</v>
      </c>
      <c r="U843">
        <v>158.48664070000001</v>
      </c>
      <c r="V843">
        <v>4248.22</v>
      </c>
      <c r="W843">
        <v>39.549999999999997</v>
      </c>
      <c r="X843">
        <v>34.5</v>
      </c>
      <c r="Y843">
        <v>0.11</v>
      </c>
      <c r="Z843">
        <v>2</v>
      </c>
      <c r="AA843">
        <v>12.5</v>
      </c>
      <c r="AB843">
        <v>50.987095942223696</v>
      </c>
      <c r="AC843">
        <v>6585</v>
      </c>
      <c r="AD843">
        <v>2306</v>
      </c>
      <c r="AE843">
        <v>2244</v>
      </c>
      <c r="AF843">
        <v>892</v>
      </c>
      <c r="AG843">
        <v>281</v>
      </c>
      <c r="AH843">
        <v>36316</v>
      </c>
      <c r="AI843">
        <v>528</v>
      </c>
      <c r="AJ843">
        <v>677</v>
      </c>
      <c r="AK843">
        <v>1645</v>
      </c>
      <c r="AL843">
        <v>450</v>
      </c>
      <c r="AM843">
        <v>191</v>
      </c>
      <c r="AN843">
        <v>6003</v>
      </c>
      <c r="AO843">
        <v>865</v>
      </c>
      <c r="AP843">
        <v>915</v>
      </c>
      <c r="AQ843">
        <v>384</v>
      </c>
      <c r="AR843">
        <v>356</v>
      </c>
      <c r="AS843">
        <v>97</v>
      </c>
      <c r="AT843">
        <v>0</v>
      </c>
      <c r="AU843">
        <v>13.5</v>
      </c>
      <c r="AV843">
        <v>8.6</v>
      </c>
      <c r="AW843">
        <v>36316</v>
      </c>
      <c r="AX843">
        <v>11.6</v>
      </c>
      <c r="AY843">
        <v>10.3</v>
      </c>
      <c r="AZ843">
        <v>25</v>
      </c>
      <c r="BA843">
        <v>6.8</v>
      </c>
      <c r="BB843">
        <v>8.5</v>
      </c>
      <c r="BC843">
        <v>91.2</v>
      </c>
      <c r="BD843">
        <v>14.9</v>
      </c>
      <c r="BE843">
        <v>39.700000000000003</v>
      </c>
      <c r="BF843">
        <v>16.7</v>
      </c>
      <c r="BG843">
        <v>15.9</v>
      </c>
      <c r="BH843">
        <v>4.3</v>
      </c>
      <c r="BI843">
        <v>0</v>
      </c>
    </row>
    <row r="844" spans="1:61" x14ac:dyDescent="0.2">
      <c r="A844">
        <v>6369</v>
      </c>
      <c r="B844">
        <v>6085504507</v>
      </c>
      <c r="C844">
        <v>0.69063339999999995</v>
      </c>
      <c r="D844">
        <v>1.861</v>
      </c>
      <c r="E844">
        <v>1.7627999999999999</v>
      </c>
      <c r="F844">
        <v>1.4005000000000001</v>
      </c>
      <c r="G844">
        <v>1.9248000000000001</v>
      </c>
      <c r="H844">
        <v>6.9490999999999996</v>
      </c>
      <c r="I844">
        <v>8.6999999999999993</v>
      </c>
      <c r="J844">
        <v>8</v>
      </c>
      <c r="K844">
        <v>9.4</v>
      </c>
      <c r="L844">
        <v>5768</v>
      </c>
      <c r="M844">
        <v>37.435686590000003</v>
      </c>
      <c r="N844">
        <v>-121.9129193</v>
      </c>
      <c r="O844">
        <v>23.611197529743301</v>
      </c>
      <c r="P844">
        <v>3.5257981000000001E-2</v>
      </c>
      <c r="Q844">
        <v>10.37</v>
      </c>
      <c r="R844">
        <v>30.736739109999998</v>
      </c>
      <c r="S844" s="1">
        <v>118.733547309388</v>
      </c>
      <c r="T844">
        <v>0</v>
      </c>
      <c r="U844">
        <v>171.3348848</v>
      </c>
      <c r="V844">
        <v>1744.79</v>
      </c>
      <c r="W844">
        <v>22.4</v>
      </c>
      <c r="X844">
        <v>25.5</v>
      </c>
      <c r="Y844">
        <v>0.25</v>
      </c>
      <c r="Z844">
        <v>2</v>
      </c>
      <c r="AA844">
        <v>1</v>
      </c>
      <c r="AB844">
        <v>46.523782871478197</v>
      </c>
      <c r="AC844">
        <v>6255</v>
      </c>
      <c r="AD844">
        <v>1831</v>
      </c>
      <c r="AE844">
        <v>1831</v>
      </c>
      <c r="AF844">
        <v>596</v>
      </c>
      <c r="AG844">
        <v>348</v>
      </c>
      <c r="AH844">
        <v>30399</v>
      </c>
      <c r="AI844">
        <v>462</v>
      </c>
      <c r="AJ844">
        <v>901</v>
      </c>
      <c r="AK844">
        <v>1425</v>
      </c>
      <c r="AL844">
        <v>584</v>
      </c>
      <c r="AM844">
        <v>85</v>
      </c>
      <c r="AN844">
        <v>5404</v>
      </c>
      <c r="AO844">
        <v>621</v>
      </c>
      <c r="AP844">
        <v>123</v>
      </c>
      <c r="AQ844">
        <v>0</v>
      </c>
      <c r="AR844">
        <v>161</v>
      </c>
      <c r="AS844">
        <v>82</v>
      </c>
      <c r="AT844">
        <v>11</v>
      </c>
      <c r="AU844">
        <v>9.5</v>
      </c>
      <c r="AV844">
        <v>10.1</v>
      </c>
      <c r="AW844">
        <v>30399</v>
      </c>
      <c r="AX844">
        <v>10.199999999999999</v>
      </c>
      <c r="AY844">
        <v>14.4</v>
      </c>
      <c r="AZ844">
        <v>22.8</v>
      </c>
      <c r="BA844">
        <v>9.3000000000000007</v>
      </c>
      <c r="BB844">
        <v>4.5999999999999996</v>
      </c>
      <c r="BC844">
        <v>86.4</v>
      </c>
      <c r="BD844">
        <v>10.5</v>
      </c>
      <c r="BE844">
        <v>6.7</v>
      </c>
      <c r="BF844">
        <v>0</v>
      </c>
      <c r="BG844">
        <v>8.8000000000000007</v>
      </c>
      <c r="BH844">
        <v>4.5</v>
      </c>
      <c r="BI844">
        <v>0.2</v>
      </c>
    </row>
    <row r="845" spans="1:61" x14ac:dyDescent="0.2">
      <c r="A845">
        <v>6370</v>
      </c>
      <c r="B845">
        <v>6085504601</v>
      </c>
      <c r="C845">
        <v>7.4265128999999996</v>
      </c>
      <c r="D845">
        <v>2.0503</v>
      </c>
      <c r="E845">
        <v>1.3366</v>
      </c>
      <c r="F845">
        <v>0.89729999999999999</v>
      </c>
      <c r="G845">
        <v>2.3814000000000002</v>
      </c>
      <c r="H845">
        <v>6.6654999999999998</v>
      </c>
      <c r="I845">
        <v>13.4</v>
      </c>
      <c r="J845">
        <v>12</v>
      </c>
      <c r="K845">
        <v>14.8</v>
      </c>
      <c r="L845">
        <v>815</v>
      </c>
      <c r="M845">
        <v>37.427387260000003</v>
      </c>
      <c r="N845">
        <v>-122.0805178</v>
      </c>
      <c r="O845">
        <v>25.9374399252664</v>
      </c>
      <c r="P845">
        <v>3.5257981000000001E-2</v>
      </c>
      <c r="Q845">
        <v>9.9554826599999995</v>
      </c>
      <c r="R845">
        <v>26.25347983</v>
      </c>
      <c r="S845" s="1">
        <v>379.42351065452601</v>
      </c>
      <c r="T845">
        <v>0</v>
      </c>
      <c r="U845">
        <v>195.80162340000001</v>
      </c>
      <c r="V845">
        <v>2234.42</v>
      </c>
      <c r="W845">
        <v>77.400000000000006</v>
      </c>
      <c r="X845">
        <v>179.5</v>
      </c>
      <c r="Y845">
        <v>2.61</v>
      </c>
      <c r="Z845">
        <v>15</v>
      </c>
      <c r="AA845">
        <v>7.5</v>
      </c>
      <c r="AB845">
        <v>60.677931541873299</v>
      </c>
      <c r="AC845">
        <v>869</v>
      </c>
      <c r="AD845">
        <v>353</v>
      </c>
      <c r="AE845">
        <v>353</v>
      </c>
      <c r="AF845">
        <v>112</v>
      </c>
      <c r="AG845">
        <v>52</v>
      </c>
      <c r="AH845">
        <v>35035</v>
      </c>
      <c r="AI845">
        <v>110</v>
      </c>
      <c r="AJ845">
        <v>92</v>
      </c>
      <c r="AK845">
        <v>143</v>
      </c>
      <c r="AL845">
        <v>87</v>
      </c>
      <c r="AM845">
        <v>20</v>
      </c>
      <c r="AN845">
        <v>417</v>
      </c>
      <c r="AO845">
        <v>64</v>
      </c>
      <c r="AP845">
        <v>12</v>
      </c>
      <c r="AQ845">
        <v>325</v>
      </c>
      <c r="AR845">
        <v>14</v>
      </c>
      <c r="AS845">
        <v>26</v>
      </c>
      <c r="AT845">
        <v>0</v>
      </c>
      <c r="AU845">
        <v>12.9</v>
      </c>
      <c r="AV845">
        <v>10.1</v>
      </c>
      <c r="AW845">
        <v>35035</v>
      </c>
      <c r="AX845">
        <v>16.3</v>
      </c>
      <c r="AY845">
        <v>10.6</v>
      </c>
      <c r="AZ845">
        <v>16.5</v>
      </c>
      <c r="BA845">
        <v>10</v>
      </c>
      <c r="BB845">
        <v>5.7</v>
      </c>
      <c r="BC845">
        <v>48</v>
      </c>
      <c r="BD845">
        <v>7.7</v>
      </c>
      <c r="BE845">
        <v>3.4</v>
      </c>
      <c r="BF845">
        <v>92.1</v>
      </c>
      <c r="BG845">
        <v>4</v>
      </c>
      <c r="BH845">
        <v>7.4</v>
      </c>
      <c r="BI845">
        <v>0</v>
      </c>
    </row>
    <row r="846" spans="1:61" x14ac:dyDescent="0.2">
      <c r="A846">
        <v>6371</v>
      </c>
      <c r="B846">
        <v>6085504602</v>
      </c>
      <c r="C846">
        <v>22.503158200000001</v>
      </c>
      <c r="D846">
        <v>1.8581000000000001</v>
      </c>
      <c r="E846">
        <v>1.0354000000000001</v>
      </c>
      <c r="F846">
        <v>1.2568999999999999</v>
      </c>
      <c r="G846">
        <v>3.0367999999999999</v>
      </c>
      <c r="H846">
        <v>7.1872999999999996</v>
      </c>
      <c r="I846">
        <v>0</v>
      </c>
      <c r="J846">
        <v>0</v>
      </c>
      <c r="K846">
        <v>0</v>
      </c>
      <c r="L846">
        <v>27</v>
      </c>
      <c r="M846">
        <v>37.435841140000001</v>
      </c>
      <c r="N846">
        <v>-121.92300349999999</v>
      </c>
      <c r="O846">
        <v>44.524167192100897</v>
      </c>
      <c r="P846">
        <v>3.5257981000000001E-2</v>
      </c>
      <c r="Q846">
        <v>9.9554826599999995</v>
      </c>
      <c r="R846">
        <v>8.9510331690000005</v>
      </c>
      <c r="S846" s="1">
        <v>288.24991311554402</v>
      </c>
      <c r="T846">
        <v>0.97267115000000004</v>
      </c>
      <c r="U846">
        <v>195.441068</v>
      </c>
      <c r="V846">
        <v>1787.2</v>
      </c>
      <c r="W846">
        <v>111.85</v>
      </c>
      <c r="X846">
        <v>53.35</v>
      </c>
      <c r="Y846">
        <v>1.2150000000000001</v>
      </c>
      <c r="Z846">
        <v>12</v>
      </c>
      <c r="AA846">
        <v>71.5</v>
      </c>
      <c r="AB846">
        <v>57.871216524823097</v>
      </c>
      <c r="AC846">
        <v>1957</v>
      </c>
      <c r="AD846">
        <v>730</v>
      </c>
      <c r="AE846">
        <v>635</v>
      </c>
      <c r="AF846">
        <v>204</v>
      </c>
      <c r="AG846">
        <v>85</v>
      </c>
      <c r="AH846">
        <v>30800</v>
      </c>
      <c r="AI846">
        <v>237</v>
      </c>
      <c r="AJ846">
        <v>143</v>
      </c>
      <c r="AK846">
        <v>352</v>
      </c>
      <c r="AL846">
        <v>130</v>
      </c>
      <c r="AM846">
        <v>56</v>
      </c>
      <c r="AN846">
        <v>1564</v>
      </c>
      <c r="AO846">
        <v>156</v>
      </c>
      <c r="AP846">
        <v>111</v>
      </c>
      <c r="AQ846">
        <v>126</v>
      </c>
      <c r="AR846">
        <v>37</v>
      </c>
      <c r="AS846">
        <v>29</v>
      </c>
      <c r="AT846">
        <v>6</v>
      </c>
      <c r="AU846">
        <v>10.4</v>
      </c>
      <c r="AV846">
        <v>7.8</v>
      </c>
      <c r="AW846">
        <v>30800</v>
      </c>
      <c r="AX846">
        <v>16.8</v>
      </c>
      <c r="AY846">
        <v>7.3</v>
      </c>
      <c r="AZ846">
        <v>18</v>
      </c>
      <c r="BA846">
        <v>6.6</v>
      </c>
      <c r="BB846">
        <v>8.8000000000000007</v>
      </c>
      <c r="BC846">
        <v>79.900000000000006</v>
      </c>
      <c r="BD846">
        <v>8.4</v>
      </c>
      <c r="BE846">
        <v>15.2</v>
      </c>
      <c r="BF846">
        <v>17.3</v>
      </c>
      <c r="BG846">
        <v>5.8</v>
      </c>
      <c r="BH846">
        <v>4.5999999999999996</v>
      </c>
      <c r="BI846">
        <v>0.3</v>
      </c>
    </row>
    <row r="847" spans="1:61" x14ac:dyDescent="0.2">
      <c r="A847">
        <v>6373</v>
      </c>
      <c r="B847">
        <v>6085504802</v>
      </c>
      <c r="C847">
        <v>0.70664539999999998</v>
      </c>
      <c r="D847">
        <v>1.5087999999999999</v>
      </c>
      <c r="E847">
        <v>1.1192</v>
      </c>
      <c r="F847">
        <v>1.266</v>
      </c>
      <c r="G847">
        <v>2.8504999999999998</v>
      </c>
      <c r="H847">
        <v>6.7445000000000004</v>
      </c>
      <c r="I847">
        <v>9.8000000000000007</v>
      </c>
      <c r="J847">
        <v>8.9</v>
      </c>
      <c r="K847">
        <v>10.8</v>
      </c>
      <c r="L847">
        <v>5242</v>
      </c>
      <c r="M847">
        <v>37.40039256</v>
      </c>
      <c r="N847">
        <v>-121.9911728</v>
      </c>
      <c r="O847">
        <v>28.163669756996001</v>
      </c>
      <c r="P847">
        <v>3.5257981000000001E-2</v>
      </c>
      <c r="Q847">
        <v>10.37</v>
      </c>
      <c r="R847">
        <v>19.629283180000002</v>
      </c>
      <c r="S847" s="1">
        <v>256.90571678472702</v>
      </c>
      <c r="T847">
        <v>0</v>
      </c>
      <c r="U847">
        <v>498.26450299999999</v>
      </c>
      <c r="V847">
        <v>1638.52</v>
      </c>
      <c r="W847">
        <v>44.65</v>
      </c>
      <c r="X847">
        <v>24.3</v>
      </c>
      <c r="Y847">
        <v>1.1200000000000001</v>
      </c>
      <c r="Z847">
        <v>2</v>
      </c>
      <c r="AA847">
        <v>0</v>
      </c>
      <c r="AB847">
        <v>47.078170103338003</v>
      </c>
      <c r="AC847">
        <v>5373</v>
      </c>
      <c r="AD847">
        <v>1841</v>
      </c>
      <c r="AE847">
        <v>1797</v>
      </c>
      <c r="AF847">
        <v>428</v>
      </c>
      <c r="AG847">
        <v>210</v>
      </c>
      <c r="AH847">
        <v>35815</v>
      </c>
      <c r="AI847">
        <v>634</v>
      </c>
      <c r="AJ847">
        <v>733</v>
      </c>
      <c r="AK847">
        <v>884</v>
      </c>
      <c r="AL847">
        <v>379</v>
      </c>
      <c r="AM847">
        <v>71</v>
      </c>
      <c r="AN847">
        <v>3895</v>
      </c>
      <c r="AO847">
        <v>587</v>
      </c>
      <c r="AP847">
        <v>199</v>
      </c>
      <c r="AQ847">
        <v>741</v>
      </c>
      <c r="AR847">
        <v>111</v>
      </c>
      <c r="AS847">
        <v>45</v>
      </c>
      <c r="AT847">
        <v>20</v>
      </c>
      <c r="AU847">
        <v>8</v>
      </c>
      <c r="AV847">
        <v>6.7</v>
      </c>
      <c r="AW847">
        <v>35815</v>
      </c>
      <c r="AX847">
        <v>16.2</v>
      </c>
      <c r="AY847">
        <v>13.6</v>
      </c>
      <c r="AZ847">
        <v>16.5</v>
      </c>
      <c r="BA847">
        <v>7.1</v>
      </c>
      <c r="BB847">
        <v>4</v>
      </c>
      <c r="BC847">
        <v>72.5</v>
      </c>
      <c r="BD847">
        <v>11.5</v>
      </c>
      <c r="BE847">
        <v>10.8</v>
      </c>
      <c r="BF847">
        <v>40.200000000000003</v>
      </c>
      <c r="BG847">
        <v>6.2</v>
      </c>
      <c r="BH847">
        <v>2.5</v>
      </c>
      <c r="BI847">
        <v>0.4</v>
      </c>
    </row>
    <row r="848" spans="1:61" x14ac:dyDescent="0.2">
      <c r="A848">
        <v>6374</v>
      </c>
      <c r="B848">
        <v>6085504803</v>
      </c>
      <c r="C848">
        <v>0.55746680000000004</v>
      </c>
      <c r="D848">
        <v>0.81169999999999998</v>
      </c>
      <c r="E848">
        <v>0.93810000000000004</v>
      </c>
      <c r="F848">
        <v>1.1722999999999999</v>
      </c>
      <c r="G848">
        <v>2.7604000000000002</v>
      </c>
      <c r="H848">
        <v>5.6824000000000003</v>
      </c>
      <c r="I848">
        <v>6.5</v>
      </c>
      <c r="J848">
        <v>5.8</v>
      </c>
      <c r="K848">
        <v>7.4</v>
      </c>
      <c r="L848">
        <v>5756</v>
      </c>
      <c r="M848">
        <v>37.401079340000003</v>
      </c>
      <c r="N848">
        <v>-122.0195399</v>
      </c>
      <c r="O848">
        <v>24.3446354880492</v>
      </c>
      <c r="P848">
        <v>3.5257981000000001E-2</v>
      </c>
      <c r="Q848">
        <v>10.37</v>
      </c>
      <c r="R848">
        <v>17.256445429999999</v>
      </c>
      <c r="S848" s="1">
        <v>256.90571678472702</v>
      </c>
      <c r="T848">
        <v>0</v>
      </c>
      <c r="U848">
        <v>417.00759310000001</v>
      </c>
      <c r="V848">
        <v>1794.05</v>
      </c>
      <c r="W848">
        <v>71.099999999999994</v>
      </c>
      <c r="X848">
        <v>30.1</v>
      </c>
      <c r="Y848">
        <v>0.33500000000000002</v>
      </c>
      <c r="Z848">
        <v>0</v>
      </c>
      <c r="AA848">
        <v>0</v>
      </c>
      <c r="AB848">
        <v>43.8109749624805</v>
      </c>
      <c r="AC848">
        <v>6203</v>
      </c>
      <c r="AD848">
        <v>2583</v>
      </c>
      <c r="AE848">
        <v>2491</v>
      </c>
      <c r="AF848">
        <v>197</v>
      </c>
      <c r="AG848">
        <v>200</v>
      </c>
      <c r="AH848">
        <v>54408</v>
      </c>
      <c r="AI848">
        <v>538</v>
      </c>
      <c r="AJ848">
        <v>896</v>
      </c>
      <c r="AK848">
        <v>1151</v>
      </c>
      <c r="AL848">
        <v>242</v>
      </c>
      <c r="AM848">
        <v>31</v>
      </c>
      <c r="AN848">
        <v>4866</v>
      </c>
      <c r="AO848">
        <v>378</v>
      </c>
      <c r="AP848">
        <v>954</v>
      </c>
      <c r="AQ848">
        <v>511</v>
      </c>
      <c r="AR848">
        <v>209</v>
      </c>
      <c r="AS848">
        <v>82</v>
      </c>
      <c r="AT848">
        <v>0</v>
      </c>
      <c r="AU848">
        <v>3.2</v>
      </c>
      <c r="AV848">
        <v>5.2</v>
      </c>
      <c r="AW848">
        <v>54408</v>
      </c>
      <c r="AX848">
        <v>11.4</v>
      </c>
      <c r="AY848">
        <v>14.4</v>
      </c>
      <c r="AZ848">
        <v>18.600000000000001</v>
      </c>
      <c r="BA848">
        <v>3.9</v>
      </c>
      <c r="BB848">
        <v>1.2</v>
      </c>
      <c r="BC848">
        <v>78.400000000000006</v>
      </c>
      <c r="BD848">
        <v>6.8</v>
      </c>
      <c r="BE848">
        <v>36.9</v>
      </c>
      <c r="BF848">
        <v>19.8</v>
      </c>
      <c r="BG848">
        <v>8.4</v>
      </c>
      <c r="BH848">
        <v>3.3</v>
      </c>
      <c r="BI848">
        <v>0</v>
      </c>
    </row>
    <row r="849" spans="1:61" x14ac:dyDescent="0.2">
      <c r="A849">
        <v>6375</v>
      </c>
      <c r="B849">
        <v>6085504805</v>
      </c>
      <c r="C849">
        <v>0.56024130000000005</v>
      </c>
      <c r="D849">
        <v>1.8701000000000001</v>
      </c>
      <c r="E849">
        <v>1.5417000000000001</v>
      </c>
      <c r="F849">
        <v>0.76790000000000003</v>
      </c>
      <c r="G849">
        <v>2.6648999999999998</v>
      </c>
      <c r="H849">
        <v>6.8446999999999996</v>
      </c>
      <c r="I849">
        <v>11.6</v>
      </c>
      <c r="J849">
        <v>10.3</v>
      </c>
      <c r="K849">
        <v>13</v>
      </c>
      <c r="L849">
        <v>5294</v>
      </c>
      <c r="M849">
        <v>37.403148209999998</v>
      </c>
      <c r="N849">
        <v>-122.0033847</v>
      </c>
      <c r="O849">
        <v>26.106243757086101</v>
      </c>
      <c r="P849">
        <v>3.5257981000000001E-2</v>
      </c>
      <c r="Q849">
        <v>10.37</v>
      </c>
      <c r="R849">
        <v>17</v>
      </c>
      <c r="S849" s="1">
        <v>256.90571678472702</v>
      </c>
      <c r="T849">
        <v>0</v>
      </c>
      <c r="U849">
        <v>425.06584500000002</v>
      </c>
      <c r="V849">
        <v>1185.24</v>
      </c>
      <c r="W849">
        <v>53.75</v>
      </c>
      <c r="X849">
        <v>28.9</v>
      </c>
      <c r="Y849">
        <v>0.79</v>
      </c>
      <c r="Z849">
        <v>0</v>
      </c>
      <c r="AA849">
        <v>0</v>
      </c>
      <c r="AB849">
        <v>43.175471120464401</v>
      </c>
      <c r="AC849">
        <v>6755</v>
      </c>
      <c r="AD849">
        <v>2905</v>
      </c>
      <c r="AE849">
        <v>2694</v>
      </c>
      <c r="AF849">
        <v>984</v>
      </c>
      <c r="AG849">
        <v>424</v>
      </c>
      <c r="AH849">
        <v>39611</v>
      </c>
      <c r="AI849">
        <v>496</v>
      </c>
      <c r="AJ849">
        <v>1133</v>
      </c>
      <c r="AK849">
        <v>886</v>
      </c>
      <c r="AL849">
        <v>785</v>
      </c>
      <c r="AM849">
        <v>53</v>
      </c>
      <c r="AN849">
        <v>3089</v>
      </c>
      <c r="AO849">
        <v>345</v>
      </c>
      <c r="AP849">
        <v>687</v>
      </c>
      <c r="AQ849">
        <v>2104</v>
      </c>
      <c r="AR849">
        <v>152</v>
      </c>
      <c r="AS849">
        <v>108</v>
      </c>
      <c r="AT849">
        <v>0</v>
      </c>
      <c r="AU849">
        <v>14.6</v>
      </c>
      <c r="AV849">
        <v>10.4</v>
      </c>
      <c r="AW849">
        <v>39611</v>
      </c>
      <c r="AX849">
        <v>9.1999999999999993</v>
      </c>
      <c r="AY849">
        <v>16.8</v>
      </c>
      <c r="AZ849">
        <v>13.1</v>
      </c>
      <c r="BA849">
        <v>11.6</v>
      </c>
      <c r="BB849">
        <v>2</v>
      </c>
      <c r="BC849">
        <v>45.7</v>
      </c>
      <c r="BD849">
        <v>5.4</v>
      </c>
      <c r="BE849">
        <v>23.6</v>
      </c>
      <c r="BF849">
        <v>72.400000000000006</v>
      </c>
      <c r="BG849">
        <v>5.6</v>
      </c>
      <c r="BH849">
        <v>4</v>
      </c>
      <c r="BI849">
        <v>0</v>
      </c>
    </row>
    <row r="850" spans="1:61" x14ac:dyDescent="0.2">
      <c r="A850">
        <v>6376</v>
      </c>
      <c r="B850">
        <v>6085504806</v>
      </c>
      <c r="C850">
        <v>0.316409</v>
      </c>
      <c r="D850">
        <v>1.5547</v>
      </c>
      <c r="E850">
        <v>1.1282000000000001</v>
      </c>
      <c r="F850">
        <v>1.2238</v>
      </c>
      <c r="G850">
        <v>1.6888000000000001</v>
      </c>
      <c r="H850">
        <v>5.5955000000000004</v>
      </c>
      <c r="I850">
        <v>9.6999999999999993</v>
      </c>
      <c r="J850">
        <v>8.8000000000000007</v>
      </c>
      <c r="K850">
        <v>10.5</v>
      </c>
      <c r="L850">
        <v>2930</v>
      </c>
      <c r="M850">
        <v>37.395925429999998</v>
      </c>
      <c r="N850">
        <v>-122.0016057</v>
      </c>
      <c r="O850">
        <v>19.458798593405799</v>
      </c>
      <c r="P850">
        <v>3.5257981000000001E-2</v>
      </c>
      <c r="Q850">
        <v>10.37</v>
      </c>
      <c r="R850">
        <v>18.785579640000002</v>
      </c>
      <c r="S850" s="1">
        <v>256.90571678472702</v>
      </c>
      <c r="T850">
        <v>0</v>
      </c>
      <c r="U850">
        <v>508.06779610000001</v>
      </c>
      <c r="V850">
        <v>2197.11</v>
      </c>
      <c r="W850">
        <v>37.65</v>
      </c>
      <c r="X850">
        <v>29.75</v>
      </c>
      <c r="Y850">
        <v>0.215</v>
      </c>
      <c r="Z850">
        <v>0</v>
      </c>
      <c r="AA850">
        <v>0</v>
      </c>
      <c r="AB850">
        <v>44.103298948509398</v>
      </c>
      <c r="AC850">
        <v>2935</v>
      </c>
      <c r="AD850">
        <v>780</v>
      </c>
      <c r="AE850">
        <v>775</v>
      </c>
      <c r="AF850">
        <v>249</v>
      </c>
      <c r="AG850">
        <v>122</v>
      </c>
      <c r="AH850">
        <v>34739</v>
      </c>
      <c r="AI850">
        <v>322</v>
      </c>
      <c r="AJ850">
        <v>329</v>
      </c>
      <c r="AK850">
        <v>589</v>
      </c>
      <c r="AL850">
        <v>250</v>
      </c>
      <c r="AM850">
        <v>13</v>
      </c>
      <c r="AN850">
        <v>2317</v>
      </c>
      <c r="AO850">
        <v>220</v>
      </c>
      <c r="AP850">
        <v>5</v>
      </c>
      <c r="AQ850">
        <v>0</v>
      </c>
      <c r="AR850">
        <v>74</v>
      </c>
      <c r="AS850">
        <v>9</v>
      </c>
      <c r="AT850">
        <v>32</v>
      </c>
      <c r="AU850">
        <v>8.5</v>
      </c>
      <c r="AV850">
        <v>6.8</v>
      </c>
      <c r="AW850">
        <v>34739</v>
      </c>
      <c r="AX850">
        <v>15.7</v>
      </c>
      <c r="AY850">
        <v>11.2</v>
      </c>
      <c r="AZ850">
        <v>20.100000000000001</v>
      </c>
      <c r="BA850">
        <v>8.5</v>
      </c>
      <c r="BB850">
        <v>1.7</v>
      </c>
      <c r="BC850">
        <v>78.900000000000006</v>
      </c>
      <c r="BD850">
        <v>7.9</v>
      </c>
      <c r="BE850">
        <v>0.6</v>
      </c>
      <c r="BF850">
        <v>0</v>
      </c>
      <c r="BG850">
        <v>9.5</v>
      </c>
      <c r="BH850">
        <v>1.2</v>
      </c>
      <c r="BI850">
        <v>1.1000000000000001</v>
      </c>
    </row>
    <row r="851" spans="1:61" x14ac:dyDescent="0.2">
      <c r="A851">
        <v>6377</v>
      </c>
      <c r="B851">
        <v>6085504901</v>
      </c>
      <c r="C851">
        <v>0.54988990000000004</v>
      </c>
      <c r="D851">
        <v>0.39429999999999998</v>
      </c>
      <c r="E851">
        <v>0.70199999999999996</v>
      </c>
      <c r="F851">
        <v>1.0591999999999999</v>
      </c>
      <c r="G851">
        <v>2.3557999999999999</v>
      </c>
      <c r="H851">
        <v>4.5113000000000003</v>
      </c>
      <c r="I851">
        <v>4.5999999999999996</v>
      </c>
      <c r="J851">
        <v>4.0999999999999996</v>
      </c>
      <c r="K851">
        <v>5.3</v>
      </c>
      <c r="L851">
        <v>9530</v>
      </c>
      <c r="M851">
        <v>37.396250739999999</v>
      </c>
      <c r="N851">
        <v>-121.9509271</v>
      </c>
      <c r="O851">
        <v>16.7624344600241</v>
      </c>
      <c r="P851">
        <v>3.5257981000000001E-2</v>
      </c>
      <c r="Q851">
        <v>10.37</v>
      </c>
      <c r="R851">
        <v>31.168408119999999</v>
      </c>
      <c r="S851" s="1">
        <v>336.526050165154</v>
      </c>
      <c r="T851">
        <v>0</v>
      </c>
      <c r="U851">
        <v>290.56343450000003</v>
      </c>
      <c r="V851">
        <v>815.04</v>
      </c>
      <c r="W851">
        <v>58.5</v>
      </c>
      <c r="X851">
        <v>16.8</v>
      </c>
      <c r="Y851">
        <v>2.895</v>
      </c>
      <c r="Z851">
        <v>3</v>
      </c>
      <c r="AA851">
        <v>0</v>
      </c>
      <c r="AB851">
        <v>47.5925752508752</v>
      </c>
      <c r="AC851">
        <v>10593</v>
      </c>
      <c r="AD851">
        <v>4260</v>
      </c>
      <c r="AE851">
        <v>4123</v>
      </c>
      <c r="AF851">
        <v>617</v>
      </c>
      <c r="AG851">
        <v>168</v>
      </c>
      <c r="AH851">
        <v>63824</v>
      </c>
      <c r="AI851">
        <v>225</v>
      </c>
      <c r="AJ851">
        <v>375</v>
      </c>
      <c r="AK851">
        <v>2557</v>
      </c>
      <c r="AL851">
        <v>280</v>
      </c>
      <c r="AM851">
        <v>107</v>
      </c>
      <c r="AN851">
        <v>7944</v>
      </c>
      <c r="AO851">
        <v>498</v>
      </c>
      <c r="AP851">
        <v>2816</v>
      </c>
      <c r="AQ851">
        <v>0</v>
      </c>
      <c r="AR851">
        <v>518</v>
      </c>
      <c r="AS851">
        <v>124</v>
      </c>
      <c r="AT851">
        <v>15</v>
      </c>
      <c r="AU851">
        <v>5.8</v>
      </c>
      <c r="AV851">
        <v>2.8</v>
      </c>
      <c r="AW851">
        <v>63824</v>
      </c>
      <c r="AX851">
        <v>3.2</v>
      </c>
      <c r="AY851">
        <v>3.5</v>
      </c>
      <c r="AZ851">
        <v>24.1</v>
      </c>
      <c r="BA851">
        <v>2.6</v>
      </c>
      <c r="BB851">
        <v>2.6</v>
      </c>
      <c r="BC851">
        <v>75</v>
      </c>
      <c r="BD851">
        <v>5.3</v>
      </c>
      <c r="BE851">
        <v>66.099999999999994</v>
      </c>
      <c r="BF851">
        <v>0</v>
      </c>
      <c r="BG851">
        <v>12.6</v>
      </c>
      <c r="BH851">
        <v>3</v>
      </c>
      <c r="BI851">
        <v>0.1</v>
      </c>
    </row>
    <row r="852" spans="1:61" x14ac:dyDescent="0.2">
      <c r="A852">
        <v>6378</v>
      </c>
      <c r="B852">
        <v>6085505001</v>
      </c>
      <c r="C852">
        <v>3.4496511000000001</v>
      </c>
      <c r="D852">
        <v>0.67779999999999996</v>
      </c>
      <c r="E852">
        <v>1.1064000000000001</v>
      </c>
      <c r="F852">
        <v>1.0913999999999999</v>
      </c>
      <c r="G852">
        <v>2.8942999999999999</v>
      </c>
      <c r="H852">
        <v>5.7698999999999998</v>
      </c>
      <c r="I852">
        <v>6.4</v>
      </c>
      <c r="J852">
        <v>5.8</v>
      </c>
      <c r="K852">
        <v>7.2</v>
      </c>
      <c r="L852">
        <v>9741</v>
      </c>
      <c r="M852">
        <v>37.400303719999997</v>
      </c>
      <c r="N852">
        <v>-121.9712124</v>
      </c>
      <c r="O852">
        <v>23.153863853576802</v>
      </c>
      <c r="P852">
        <v>3.5257981000000001E-2</v>
      </c>
      <c r="Q852">
        <v>10.37</v>
      </c>
      <c r="R852">
        <v>31.973138840000001</v>
      </c>
      <c r="S852" s="1">
        <v>407.40492688357301</v>
      </c>
      <c r="T852">
        <v>0</v>
      </c>
      <c r="U852">
        <v>428.02659460000001</v>
      </c>
      <c r="V852">
        <v>1218.72</v>
      </c>
      <c r="W852">
        <v>111.4</v>
      </c>
      <c r="X852">
        <v>53.45</v>
      </c>
      <c r="Y852">
        <v>7.0949999999999998</v>
      </c>
      <c r="Z852">
        <v>3</v>
      </c>
      <c r="AA852">
        <v>0</v>
      </c>
      <c r="AB852">
        <v>52.918650011776599</v>
      </c>
      <c r="AC852">
        <v>9814</v>
      </c>
      <c r="AD852">
        <v>3766</v>
      </c>
      <c r="AE852">
        <v>3450</v>
      </c>
      <c r="AF852">
        <v>652</v>
      </c>
      <c r="AG852">
        <v>336</v>
      </c>
      <c r="AH852">
        <v>50856</v>
      </c>
      <c r="AI852">
        <v>143</v>
      </c>
      <c r="AJ852">
        <v>790</v>
      </c>
      <c r="AK852">
        <v>2206</v>
      </c>
      <c r="AL852">
        <v>398</v>
      </c>
      <c r="AM852">
        <v>243</v>
      </c>
      <c r="AN852">
        <v>7219</v>
      </c>
      <c r="AO852">
        <v>565</v>
      </c>
      <c r="AP852">
        <v>1219</v>
      </c>
      <c r="AQ852">
        <v>23</v>
      </c>
      <c r="AR852">
        <v>256</v>
      </c>
      <c r="AS852">
        <v>190</v>
      </c>
      <c r="AT852">
        <v>14</v>
      </c>
      <c r="AU852">
        <v>6.7</v>
      </c>
      <c r="AV852">
        <v>5.7</v>
      </c>
      <c r="AW852">
        <v>50856</v>
      </c>
      <c r="AX852">
        <v>2.1</v>
      </c>
      <c r="AY852">
        <v>8</v>
      </c>
      <c r="AZ852">
        <v>22.5</v>
      </c>
      <c r="BA852">
        <v>4.0999999999999996</v>
      </c>
      <c r="BB852">
        <v>7</v>
      </c>
      <c r="BC852">
        <v>73.599999999999994</v>
      </c>
      <c r="BD852">
        <v>6.3</v>
      </c>
      <c r="BE852">
        <v>32.4</v>
      </c>
      <c r="BF852">
        <v>0.6</v>
      </c>
      <c r="BG852">
        <v>7.4</v>
      </c>
      <c r="BH852">
        <v>5.5</v>
      </c>
      <c r="BI852">
        <v>0.1</v>
      </c>
    </row>
    <row r="853" spans="1:61" x14ac:dyDescent="0.2">
      <c r="A853">
        <v>6379</v>
      </c>
      <c r="B853">
        <v>6085505006</v>
      </c>
      <c r="C853">
        <v>5.3986824000000002</v>
      </c>
      <c r="D853">
        <v>0.36859999999999998</v>
      </c>
      <c r="E853">
        <v>0.15340000000000001</v>
      </c>
      <c r="F853">
        <v>0.86439999999999995</v>
      </c>
      <c r="G853">
        <v>1.847</v>
      </c>
      <c r="H853">
        <v>3.2334999999999998</v>
      </c>
      <c r="I853">
        <v>0</v>
      </c>
      <c r="J853">
        <v>0</v>
      </c>
      <c r="K853">
        <v>0</v>
      </c>
      <c r="L853">
        <v>41</v>
      </c>
      <c r="M853">
        <v>37.412655399999998</v>
      </c>
      <c r="N853">
        <v>-121.9185694</v>
      </c>
      <c r="O853">
        <v>26.130503248540801</v>
      </c>
      <c r="P853">
        <v>3.5257981000000001E-2</v>
      </c>
      <c r="Q853">
        <v>10.37</v>
      </c>
      <c r="R853">
        <v>38.081717490000003</v>
      </c>
      <c r="S853" s="1">
        <v>584.35180779183895</v>
      </c>
      <c r="T853">
        <v>0</v>
      </c>
      <c r="U853">
        <v>494.91310850000002</v>
      </c>
      <c r="V853">
        <v>1651.63</v>
      </c>
      <c r="W853">
        <v>171.05</v>
      </c>
      <c r="X853">
        <v>130.19999999999999</v>
      </c>
      <c r="Y853">
        <v>2.0449999999999999</v>
      </c>
      <c r="Z853">
        <v>3</v>
      </c>
      <c r="AA853">
        <v>6.2</v>
      </c>
      <c r="AB853">
        <v>61.584540436518303</v>
      </c>
      <c r="AC853">
        <v>6631</v>
      </c>
      <c r="AD853">
        <v>3696</v>
      </c>
      <c r="AE853">
        <v>3251</v>
      </c>
      <c r="AF853">
        <v>338</v>
      </c>
      <c r="AG853">
        <v>228</v>
      </c>
      <c r="AH853">
        <v>80605</v>
      </c>
      <c r="AI853">
        <v>65</v>
      </c>
      <c r="AJ853">
        <v>134</v>
      </c>
      <c r="AK853">
        <v>882</v>
      </c>
      <c r="AL853">
        <v>129</v>
      </c>
      <c r="AM853">
        <v>47</v>
      </c>
      <c r="AN853">
        <v>4678</v>
      </c>
      <c r="AO853">
        <v>182</v>
      </c>
      <c r="AP853">
        <v>2559</v>
      </c>
      <c r="AQ853">
        <v>0</v>
      </c>
      <c r="AR853">
        <v>264</v>
      </c>
      <c r="AS853">
        <v>91</v>
      </c>
      <c r="AT853">
        <v>0</v>
      </c>
      <c r="AU853">
        <v>5.0999999999999996</v>
      </c>
      <c r="AV853">
        <v>4.9000000000000004</v>
      </c>
      <c r="AW853">
        <v>80605</v>
      </c>
      <c r="AX853">
        <v>1.2</v>
      </c>
      <c r="AY853">
        <v>2</v>
      </c>
      <c r="AZ853">
        <v>13.3</v>
      </c>
      <c r="BA853">
        <v>1.9</v>
      </c>
      <c r="BB853">
        <v>1.4</v>
      </c>
      <c r="BC853">
        <v>70.5</v>
      </c>
      <c r="BD853">
        <v>3</v>
      </c>
      <c r="BE853">
        <v>69.2</v>
      </c>
      <c r="BF853">
        <v>0</v>
      </c>
      <c r="BG853">
        <v>8.1</v>
      </c>
      <c r="BH853">
        <v>2.8</v>
      </c>
      <c r="BI853">
        <v>0</v>
      </c>
    </row>
    <row r="854" spans="1:61" x14ac:dyDescent="0.2">
      <c r="A854">
        <v>7935</v>
      </c>
      <c r="B854">
        <v>6085505007</v>
      </c>
      <c r="C854">
        <v>1.1794519999999999</v>
      </c>
      <c r="D854">
        <v>1.3555999999999999</v>
      </c>
      <c r="E854">
        <v>2.1248</v>
      </c>
      <c r="F854">
        <v>1.266</v>
      </c>
      <c r="G854">
        <v>2.3708</v>
      </c>
      <c r="H854">
        <v>7.1172000000000004</v>
      </c>
      <c r="I854">
        <v>9.4</v>
      </c>
      <c r="J854">
        <v>8.6999999999999993</v>
      </c>
      <c r="K854">
        <v>10.199999999999999</v>
      </c>
      <c r="L854">
        <v>4083</v>
      </c>
      <c r="M854">
        <v>37.38523515</v>
      </c>
      <c r="N854">
        <v>-121.9480956</v>
      </c>
      <c r="O854">
        <v>22.0315323216279</v>
      </c>
      <c r="P854">
        <v>3.5257981000000001E-2</v>
      </c>
      <c r="Q854">
        <v>10.37</v>
      </c>
      <c r="R854">
        <v>39.939964209999999</v>
      </c>
      <c r="S854" s="1">
        <v>332.25615839240203</v>
      </c>
      <c r="T854">
        <v>0</v>
      </c>
      <c r="U854">
        <v>530.880134</v>
      </c>
      <c r="V854">
        <v>1537.3</v>
      </c>
      <c r="W854">
        <v>187.95</v>
      </c>
      <c r="X854">
        <v>74.05</v>
      </c>
      <c r="Y854">
        <v>8.6950000000000003</v>
      </c>
      <c r="Z854">
        <v>3</v>
      </c>
      <c r="AA854">
        <v>0</v>
      </c>
      <c r="AB854">
        <v>54.099424416866597</v>
      </c>
      <c r="AC854">
        <v>4311</v>
      </c>
      <c r="AD854">
        <v>983</v>
      </c>
      <c r="AE854">
        <v>952</v>
      </c>
      <c r="AF854">
        <v>130</v>
      </c>
      <c r="AG854">
        <v>134</v>
      </c>
      <c r="AH854">
        <v>28916</v>
      </c>
      <c r="AI854">
        <v>465</v>
      </c>
      <c r="AJ854">
        <v>642</v>
      </c>
      <c r="AK854">
        <v>893</v>
      </c>
      <c r="AL854">
        <v>373</v>
      </c>
      <c r="AM854">
        <v>126</v>
      </c>
      <c r="AN854">
        <v>3172</v>
      </c>
      <c r="AO854">
        <v>451</v>
      </c>
      <c r="AP854">
        <v>31</v>
      </c>
      <c r="AQ854">
        <v>0</v>
      </c>
      <c r="AR854">
        <v>136</v>
      </c>
      <c r="AS854">
        <v>28</v>
      </c>
      <c r="AT854">
        <v>514</v>
      </c>
      <c r="AU854">
        <v>3.4</v>
      </c>
      <c r="AV854">
        <v>5.7</v>
      </c>
      <c r="AW854">
        <v>28916</v>
      </c>
      <c r="AX854">
        <v>16.899999999999999</v>
      </c>
      <c r="AY854">
        <v>14.9</v>
      </c>
      <c r="AZ854">
        <v>20.7</v>
      </c>
      <c r="BA854">
        <v>9</v>
      </c>
      <c r="BB854">
        <v>13.2</v>
      </c>
      <c r="BC854">
        <v>73.599999999999994</v>
      </c>
      <c r="BD854">
        <v>11.1</v>
      </c>
      <c r="BE854">
        <v>3.2</v>
      </c>
      <c r="BF854">
        <v>0</v>
      </c>
      <c r="BG854">
        <v>14.3</v>
      </c>
      <c r="BH854">
        <v>2.9</v>
      </c>
      <c r="BI854">
        <v>11.9</v>
      </c>
    </row>
    <row r="855" spans="1:61" x14ac:dyDescent="0.2">
      <c r="A855">
        <v>6380</v>
      </c>
      <c r="B855">
        <v>6085505008</v>
      </c>
      <c r="C855">
        <v>0.64539880000000005</v>
      </c>
      <c r="D855">
        <v>0.44890000000000002</v>
      </c>
      <c r="E855">
        <v>0.15479999999999999</v>
      </c>
      <c r="F855">
        <v>1.0322</v>
      </c>
      <c r="G855">
        <v>2.0760999999999998</v>
      </c>
      <c r="H855">
        <v>3.7120000000000002</v>
      </c>
      <c r="I855">
        <v>3.9</v>
      </c>
      <c r="J855">
        <v>3.5</v>
      </c>
      <c r="K855">
        <v>4.4000000000000004</v>
      </c>
      <c r="L855">
        <v>5254</v>
      </c>
      <c r="M855">
        <v>37.405414409999999</v>
      </c>
      <c r="N855">
        <v>-121.94371339999999</v>
      </c>
      <c r="O855">
        <v>14.880829522387099</v>
      </c>
      <c r="P855">
        <v>3.5257981000000001E-2</v>
      </c>
      <c r="Q855">
        <v>10.37</v>
      </c>
      <c r="R855">
        <v>33.265274300000002</v>
      </c>
      <c r="S855" s="1">
        <v>185.06396290707599</v>
      </c>
      <c r="T855">
        <v>0</v>
      </c>
      <c r="U855">
        <v>281.5454416</v>
      </c>
      <c r="V855">
        <v>513.12</v>
      </c>
      <c r="W855">
        <v>28.8</v>
      </c>
      <c r="X855">
        <v>16.5</v>
      </c>
      <c r="Y855">
        <v>0.30499999999999999</v>
      </c>
      <c r="Z855">
        <v>3</v>
      </c>
      <c r="AA855">
        <v>0</v>
      </c>
      <c r="AB855">
        <v>41.077939898215803</v>
      </c>
      <c r="AC855">
        <v>5445</v>
      </c>
      <c r="AD855">
        <v>2763</v>
      </c>
      <c r="AE855">
        <v>2462</v>
      </c>
      <c r="AF855">
        <v>513</v>
      </c>
      <c r="AG855">
        <v>66</v>
      </c>
      <c r="AH855">
        <v>63887</v>
      </c>
      <c r="AI855">
        <v>43</v>
      </c>
      <c r="AJ855">
        <v>126</v>
      </c>
      <c r="AK855">
        <v>772</v>
      </c>
      <c r="AL855">
        <v>135</v>
      </c>
      <c r="AM855">
        <v>25</v>
      </c>
      <c r="AN855">
        <v>4112</v>
      </c>
      <c r="AO855">
        <v>233</v>
      </c>
      <c r="AP855">
        <v>2681</v>
      </c>
      <c r="AQ855">
        <v>0</v>
      </c>
      <c r="AR855">
        <v>180</v>
      </c>
      <c r="AS855">
        <v>131</v>
      </c>
      <c r="AT855">
        <v>0</v>
      </c>
      <c r="AU855">
        <v>9.4</v>
      </c>
      <c r="AV855">
        <v>1.9</v>
      </c>
      <c r="AW855">
        <v>63887</v>
      </c>
      <c r="AX855">
        <v>1</v>
      </c>
      <c r="AY855">
        <v>2.2999999999999998</v>
      </c>
      <c r="AZ855">
        <v>14.2</v>
      </c>
      <c r="BA855">
        <v>2.5</v>
      </c>
      <c r="BB855">
        <v>1</v>
      </c>
      <c r="BC855">
        <v>75.5</v>
      </c>
      <c r="BD855">
        <v>4.7</v>
      </c>
      <c r="BE855">
        <v>97</v>
      </c>
      <c r="BF855">
        <v>0</v>
      </c>
      <c r="BG855">
        <v>7.3</v>
      </c>
      <c r="BH855">
        <v>5.3</v>
      </c>
      <c r="BI855">
        <v>0</v>
      </c>
    </row>
    <row r="856" spans="1:61" x14ac:dyDescent="0.2">
      <c r="A856">
        <v>6381</v>
      </c>
      <c r="B856">
        <v>6085505009</v>
      </c>
      <c r="C856">
        <v>1.3651751999999999</v>
      </c>
      <c r="D856">
        <v>1.1515</v>
      </c>
      <c r="E856">
        <v>1.3212999999999999</v>
      </c>
      <c r="F856">
        <v>1.2596000000000001</v>
      </c>
      <c r="G856">
        <v>2.8714</v>
      </c>
      <c r="H856">
        <v>6.6037999999999997</v>
      </c>
      <c r="I856">
        <v>8.6</v>
      </c>
      <c r="J856">
        <v>7.8</v>
      </c>
      <c r="K856">
        <v>9.5</v>
      </c>
      <c r="L856">
        <v>6256</v>
      </c>
      <c r="M856">
        <v>37.41507309</v>
      </c>
      <c r="N856">
        <v>-121.9454865</v>
      </c>
      <c r="O856">
        <v>31.100828791218898</v>
      </c>
      <c r="P856">
        <v>3.5257981000000001E-2</v>
      </c>
      <c r="Q856">
        <v>10.37</v>
      </c>
      <c r="R856">
        <v>29.764742399999999</v>
      </c>
      <c r="S856" s="1">
        <v>198.54514910037901</v>
      </c>
      <c r="T856">
        <v>0</v>
      </c>
      <c r="U856">
        <v>237.31874959999999</v>
      </c>
      <c r="V856">
        <v>1247.79</v>
      </c>
      <c r="W856">
        <v>95.5</v>
      </c>
      <c r="X856">
        <v>46.7</v>
      </c>
      <c r="Y856">
        <v>1.2</v>
      </c>
      <c r="Z856">
        <v>3</v>
      </c>
      <c r="AA856">
        <v>5.9</v>
      </c>
      <c r="AB856">
        <v>53.5674645438122</v>
      </c>
      <c r="AC856">
        <v>9290</v>
      </c>
      <c r="AD856">
        <v>3374</v>
      </c>
      <c r="AE856">
        <v>3352</v>
      </c>
      <c r="AF856">
        <v>693</v>
      </c>
      <c r="AG856">
        <v>257</v>
      </c>
      <c r="AH856">
        <v>42327</v>
      </c>
      <c r="AI856">
        <v>887</v>
      </c>
      <c r="AJ856">
        <v>575</v>
      </c>
      <c r="AK856">
        <v>2025</v>
      </c>
      <c r="AL856">
        <v>850</v>
      </c>
      <c r="AM856">
        <v>239</v>
      </c>
      <c r="AN856">
        <v>7053</v>
      </c>
      <c r="AO856">
        <v>854</v>
      </c>
      <c r="AP856">
        <v>1548</v>
      </c>
      <c r="AQ856">
        <v>1368</v>
      </c>
      <c r="AR856">
        <v>486</v>
      </c>
      <c r="AS856">
        <v>67</v>
      </c>
      <c r="AT856">
        <v>0</v>
      </c>
      <c r="AU856">
        <v>7.5</v>
      </c>
      <c r="AV856">
        <v>4.9000000000000004</v>
      </c>
      <c r="AW856">
        <v>42327</v>
      </c>
      <c r="AX856">
        <v>13.4</v>
      </c>
      <c r="AY856">
        <v>6.2</v>
      </c>
      <c r="AZ856">
        <v>21.8</v>
      </c>
      <c r="BA856">
        <v>9.1</v>
      </c>
      <c r="BB856">
        <v>7.1</v>
      </c>
      <c r="BC856">
        <v>75.900000000000006</v>
      </c>
      <c r="BD856">
        <v>9.9</v>
      </c>
      <c r="BE856">
        <v>45.9</v>
      </c>
      <c r="BF856">
        <v>40.5</v>
      </c>
      <c r="BG856">
        <v>14.5</v>
      </c>
      <c r="BH856">
        <v>2</v>
      </c>
      <c r="BI856">
        <v>0</v>
      </c>
    </row>
    <row r="857" spans="1:61" x14ac:dyDescent="0.2">
      <c r="A857">
        <v>6382</v>
      </c>
      <c r="B857">
        <v>6085505100</v>
      </c>
      <c r="C857">
        <v>2.6837640999999999</v>
      </c>
      <c r="D857">
        <v>1.6176999999999999</v>
      </c>
      <c r="E857">
        <v>1.5266</v>
      </c>
      <c r="F857">
        <v>1.2584</v>
      </c>
      <c r="G857">
        <v>2.8871000000000002</v>
      </c>
      <c r="H857">
        <v>7.2896999999999998</v>
      </c>
      <c r="I857">
        <v>8.8000000000000007</v>
      </c>
      <c r="J857">
        <v>8.1999999999999993</v>
      </c>
      <c r="K857">
        <v>9.4</v>
      </c>
      <c r="L857">
        <v>3027</v>
      </c>
      <c r="M857">
        <v>37.362581650000003</v>
      </c>
      <c r="N857">
        <v>-121.92311789999999</v>
      </c>
      <c r="O857">
        <v>33.796102267679501</v>
      </c>
      <c r="P857">
        <v>3.5257981000000001E-2</v>
      </c>
      <c r="Q857">
        <v>10.37</v>
      </c>
      <c r="R857">
        <v>44.146322320000003</v>
      </c>
      <c r="S857" s="1">
        <v>477.23289656001401</v>
      </c>
      <c r="T857">
        <v>0</v>
      </c>
      <c r="U857">
        <v>719.57429009999998</v>
      </c>
      <c r="V857">
        <v>1474.98</v>
      </c>
      <c r="W857">
        <v>71.650000000000006</v>
      </c>
      <c r="X857">
        <v>154.65</v>
      </c>
      <c r="Y857">
        <v>0.76500000000000001</v>
      </c>
      <c r="Z857">
        <v>3</v>
      </c>
      <c r="AA857">
        <v>4.2</v>
      </c>
      <c r="AB857">
        <v>59.595865651370097</v>
      </c>
      <c r="AC857">
        <v>3434</v>
      </c>
      <c r="AD857">
        <v>1743</v>
      </c>
      <c r="AE857">
        <v>1670</v>
      </c>
      <c r="AF857">
        <v>517</v>
      </c>
      <c r="AG857">
        <v>130</v>
      </c>
      <c r="AH857">
        <v>42411</v>
      </c>
      <c r="AI857">
        <v>349</v>
      </c>
      <c r="AJ857">
        <v>419</v>
      </c>
      <c r="AK857">
        <v>469</v>
      </c>
      <c r="AL857">
        <v>422</v>
      </c>
      <c r="AM857">
        <v>75</v>
      </c>
      <c r="AN857">
        <v>2715</v>
      </c>
      <c r="AO857">
        <v>288</v>
      </c>
      <c r="AP857">
        <v>1174</v>
      </c>
      <c r="AQ857">
        <v>0</v>
      </c>
      <c r="AR857">
        <v>136</v>
      </c>
      <c r="AS857">
        <v>229</v>
      </c>
      <c r="AT857">
        <v>10</v>
      </c>
      <c r="AU857">
        <v>15.1</v>
      </c>
      <c r="AV857">
        <v>6.6</v>
      </c>
      <c r="AW857">
        <v>42411</v>
      </c>
      <c r="AX857">
        <v>13</v>
      </c>
      <c r="AY857">
        <v>12.2</v>
      </c>
      <c r="AZ857">
        <v>13.7</v>
      </c>
      <c r="BA857">
        <v>12.4</v>
      </c>
      <c r="BB857">
        <v>4.5</v>
      </c>
      <c r="BC857">
        <v>79.099999999999994</v>
      </c>
      <c r="BD857">
        <v>8.8000000000000007</v>
      </c>
      <c r="BE857">
        <v>67.400000000000006</v>
      </c>
      <c r="BF857">
        <v>0</v>
      </c>
      <c r="BG857">
        <v>8.1</v>
      </c>
      <c r="BH857">
        <v>13.7</v>
      </c>
      <c r="BI857">
        <v>0.3</v>
      </c>
    </row>
    <row r="858" spans="1:61" x14ac:dyDescent="0.2">
      <c r="A858">
        <v>6383</v>
      </c>
      <c r="B858">
        <v>6085505202</v>
      </c>
      <c r="C858">
        <v>3.5526835999999999</v>
      </c>
      <c r="D858">
        <v>1.623</v>
      </c>
      <c r="E858">
        <v>2.1757</v>
      </c>
      <c r="F858">
        <v>1.1761999999999999</v>
      </c>
      <c r="G858">
        <v>2.9933000000000001</v>
      </c>
      <c r="H858">
        <v>7.9682000000000004</v>
      </c>
      <c r="I858">
        <v>10.5</v>
      </c>
      <c r="J858">
        <v>9.4</v>
      </c>
      <c r="K858">
        <v>11.5</v>
      </c>
      <c r="L858">
        <v>5867</v>
      </c>
      <c r="M858">
        <v>37.370199769999999</v>
      </c>
      <c r="N858">
        <v>-121.96015269999999</v>
      </c>
      <c r="O858">
        <v>40.603373484994101</v>
      </c>
      <c r="P858">
        <v>3.5257981000000001E-2</v>
      </c>
      <c r="Q858">
        <v>10.37</v>
      </c>
      <c r="R858">
        <v>35.286549700000002</v>
      </c>
      <c r="S858" s="1">
        <v>179.52676572225701</v>
      </c>
      <c r="T858">
        <v>0</v>
      </c>
      <c r="U858">
        <v>776.61528410000005</v>
      </c>
      <c r="V858">
        <v>1105.1400000000001</v>
      </c>
      <c r="W858">
        <v>159.75</v>
      </c>
      <c r="X858">
        <v>129.19999999999999</v>
      </c>
      <c r="Y858">
        <v>9.8550000000000004</v>
      </c>
      <c r="Z858">
        <v>3</v>
      </c>
      <c r="AA858">
        <v>15</v>
      </c>
      <c r="AB858">
        <v>57.684181111816002</v>
      </c>
      <c r="AC858">
        <v>6299</v>
      </c>
      <c r="AD858">
        <v>2398</v>
      </c>
      <c r="AE858">
        <v>2374</v>
      </c>
      <c r="AF858">
        <v>760</v>
      </c>
      <c r="AG858">
        <v>150</v>
      </c>
      <c r="AH858">
        <v>33907</v>
      </c>
      <c r="AI858">
        <v>1027</v>
      </c>
      <c r="AJ858">
        <v>707</v>
      </c>
      <c r="AK858">
        <v>1417</v>
      </c>
      <c r="AL858">
        <v>799</v>
      </c>
      <c r="AM858">
        <v>220</v>
      </c>
      <c r="AN858">
        <v>4544</v>
      </c>
      <c r="AO858">
        <v>507</v>
      </c>
      <c r="AP858">
        <v>1045</v>
      </c>
      <c r="AQ858">
        <v>0</v>
      </c>
      <c r="AR858">
        <v>370</v>
      </c>
      <c r="AS858">
        <v>259</v>
      </c>
      <c r="AT858">
        <v>22</v>
      </c>
      <c r="AU858">
        <v>12.1</v>
      </c>
      <c r="AV858">
        <v>4.3</v>
      </c>
      <c r="AW858">
        <v>33907</v>
      </c>
      <c r="AX858">
        <v>23.1</v>
      </c>
      <c r="AY858">
        <v>11.2</v>
      </c>
      <c r="AZ858">
        <v>22.5</v>
      </c>
      <c r="BA858">
        <v>12.7</v>
      </c>
      <c r="BB858">
        <v>9.3000000000000007</v>
      </c>
      <c r="BC858">
        <v>72.099999999999994</v>
      </c>
      <c r="BD858">
        <v>8.6</v>
      </c>
      <c r="BE858">
        <v>43.6</v>
      </c>
      <c r="BF858">
        <v>0</v>
      </c>
      <c r="BG858">
        <v>15.6</v>
      </c>
      <c r="BH858">
        <v>10.9</v>
      </c>
      <c r="BI858">
        <v>0.3</v>
      </c>
    </row>
    <row r="859" spans="1:61" x14ac:dyDescent="0.2">
      <c r="A859">
        <v>7936</v>
      </c>
      <c r="B859">
        <v>6085505203</v>
      </c>
      <c r="C859">
        <v>0.57673909999999995</v>
      </c>
      <c r="D859">
        <v>1.4454</v>
      </c>
      <c r="E859">
        <v>0.55659999999999998</v>
      </c>
      <c r="F859">
        <v>0.66239999999999999</v>
      </c>
      <c r="G859">
        <v>2.4622999999999999</v>
      </c>
      <c r="H859">
        <v>5.1266999999999996</v>
      </c>
      <c r="I859">
        <v>8.9</v>
      </c>
      <c r="J859">
        <v>8.3000000000000007</v>
      </c>
      <c r="K859">
        <v>9.6</v>
      </c>
      <c r="L859">
        <v>1969</v>
      </c>
      <c r="M859">
        <v>37.344947990000001</v>
      </c>
      <c r="N859">
        <v>-121.9283363</v>
      </c>
      <c r="O859">
        <v>27.781795513872801</v>
      </c>
      <c r="P859">
        <v>3.5257981000000001E-2</v>
      </c>
      <c r="Q859">
        <v>10.37</v>
      </c>
      <c r="R859">
        <v>42.609085960000002</v>
      </c>
      <c r="S859" s="1">
        <v>525.021930309808</v>
      </c>
      <c r="T859">
        <v>0</v>
      </c>
      <c r="U859">
        <v>288.22699519999998</v>
      </c>
      <c r="V859">
        <v>1019.26</v>
      </c>
      <c r="W859">
        <v>59.45</v>
      </c>
      <c r="X859">
        <v>129.75</v>
      </c>
      <c r="Y859">
        <v>3.48</v>
      </c>
      <c r="Z859">
        <v>0</v>
      </c>
      <c r="AA859">
        <v>2.5</v>
      </c>
      <c r="AB859">
        <v>54.597456553878203</v>
      </c>
      <c r="AC859">
        <v>5665</v>
      </c>
      <c r="AD859">
        <v>1514</v>
      </c>
      <c r="AE859">
        <v>1447</v>
      </c>
      <c r="AF859">
        <v>674</v>
      </c>
      <c r="AG859">
        <v>143</v>
      </c>
      <c r="AH859">
        <v>32686</v>
      </c>
      <c r="AI859">
        <v>132</v>
      </c>
      <c r="AJ859">
        <v>238</v>
      </c>
      <c r="AK859">
        <v>500</v>
      </c>
      <c r="AL859">
        <v>348</v>
      </c>
      <c r="AM859">
        <v>96</v>
      </c>
      <c r="AN859">
        <v>3105</v>
      </c>
      <c r="AO859">
        <v>129</v>
      </c>
      <c r="AP859">
        <v>575</v>
      </c>
      <c r="AQ859">
        <v>0</v>
      </c>
      <c r="AR859">
        <v>53</v>
      </c>
      <c r="AS859">
        <v>34</v>
      </c>
      <c r="AT859">
        <v>2146</v>
      </c>
      <c r="AU859">
        <v>19.2</v>
      </c>
      <c r="AV859">
        <v>4.9000000000000004</v>
      </c>
      <c r="AW859">
        <v>32686</v>
      </c>
      <c r="AX859">
        <v>5.4</v>
      </c>
      <c r="AY859">
        <v>4.2</v>
      </c>
      <c r="AZ859">
        <v>8.8000000000000007</v>
      </c>
      <c r="BA859">
        <v>6.1</v>
      </c>
      <c r="BB859">
        <v>6.6</v>
      </c>
      <c r="BC859">
        <v>54.8</v>
      </c>
      <c r="BD859">
        <v>2.2999999999999998</v>
      </c>
      <c r="BE859">
        <v>38</v>
      </c>
      <c r="BF859">
        <v>0</v>
      </c>
      <c r="BG859">
        <v>3.7</v>
      </c>
      <c r="BH859">
        <v>2.2999999999999998</v>
      </c>
      <c r="BI859">
        <v>37.9</v>
      </c>
    </row>
    <row r="860" spans="1:61" x14ac:dyDescent="0.2">
      <c r="A860">
        <v>6384</v>
      </c>
      <c r="B860">
        <v>6085505301</v>
      </c>
      <c r="C860">
        <v>0.35380070000000002</v>
      </c>
      <c r="D860">
        <v>1.6572</v>
      </c>
      <c r="E860">
        <v>1.4320999999999999</v>
      </c>
      <c r="F860">
        <v>1.2864</v>
      </c>
      <c r="G860">
        <v>2.2664</v>
      </c>
      <c r="H860">
        <v>6.6420000000000003</v>
      </c>
      <c r="I860">
        <v>10.6</v>
      </c>
      <c r="J860">
        <v>9.8000000000000007</v>
      </c>
      <c r="K860">
        <v>11.5</v>
      </c>
      <c r="L860">
        <v>4424</v>
      </c>
      <c r="M860">
        <v>37.367781479999998</v>
      </c>
      <c r="N860">
        <v>-121.9844894</v>
      </c>
      <c r="O860">
        <v>25.9370581970933</v>
      </c>
      <c r="P860">
        <v>3.5257981000000001E-2</v>
      </c>
      <c r="Q860">
        <v>10.37</v>
      </c>
      <c r="R860">
        <v>33.534276349999999</v>
      </c>
      <c r="S860" s="1">
        <v>260.565699524151</v>
      </c>
      <c r="T860">
        <v>0</v>
      </c>
      <c r="U860">
        <v>331.31261460000002</v>
      </c>
      <c r="V860">
        <v>672.98</v>
      </c>
      <c r="W860">
        <v>47.2</v>
      </c>
      <c r="X860">
        <v>36.85</v>
      </c>
      <c r="Y860">
        <v>0.84499999999999997</v>
      </c>
      <c r="Z860">
        <v>2</v>
      </c>
      <c r="AA860">
        <v>0</v>
      </c>
      <c r="AB860">
        <v>46.039540920657601</v>
      </c>
      <c r="AC860">
        <v>4433</v>
      </c>
      <c r="AD860">
        <v>1494</v>
      </c>
      <c r="AE860">
        <v>1412</v>
      </c>
      <c r="AF860">
        <v>690</v>
      </c>
      <c r="AG860">
        <v>154</v>
      </c>
      <c r="AH860">
        <v>36132</v>
      </c>
      <c r="AI860">
        <v>407</v>
      </c>
      <c r="AJ860">
        <v>379</v>
      </c>
      <c r="AK860">
        <v>896</v>
      </c>
      <c r="AL860">
        <v>386</v>
      </c>
      <c r="AM860">
        <v>122</v>
      </c>
      <c r="AN860">
        <v>3532</v>
      </c>
      <c r="AO860">
        <v>394</v>
      </c>
      <c r="AP860">
        <v>292</v>
      </c>
      <c r="AQ860">
        <v>0</v>
      </c>
      <c r="AR860">
        <v>244</v>
      </c>
      <c r="AS860">
        <v>45</v>
      </c>
      <c r="AT860">
        <v>8</v>
      </c>
      <c r="AU860">
        <v>15.7</v>
      </c>
      <c r="AV860">
        <v>5.9</v>
      </c>
      <c r="AW860">
        <v>36132</v>
      </c>
      <c r="AX860">
        <v>13.2</v>
      </c>
      <c r="AY860">
        <v>8.5</v>
      </c>
      <c r="AZ860">
        <v>20.2</v>
      </c>
      <c r="BA860">
        <v>8.6999999999999993</v>
      </c>
      <c r="BB860">
        <v>8.6</v>
      </c>
      <c r="BC860">
        <v>79.7</v>
      </c>
      <c r="BD860">
        <v>9.4</v>
      </c>
      <c r="BE860">
        <v>19.5</v>
      </c>
      <c r="BF860">
        <v>0</v>
      </c>
      <c r="BG860">
        <v>17.3</v>
      </c>
      <c r="BH860">
        <v>3.2</v>
      </c>
      <c r="BI860">
        <v>0.2</v>
      </c>
    </row>
    <row r="861" spans="1:61" x14ac:dyDescent="0.2">
      <c r="A861">
        <v>6385</v>
      </c>
      <c r="B861">
        <v>6085505302</v>
      </c>
      <c r="C861">
        <v>0.55556799999999995</v>
      </c>
      <c r="D861">
        <v>0.85040000000000004</v>
      </c>
      <c r="E861">
        <v>1.7350000000000001</v>
      </c>
      <c r="F861">
        <v>0.95269999999999999</v>
      </c>
      <c r="G861">
        <v>1.8423</v>
      </c>
      <c r="H861">
        <v>5.3803999999999998</v>
      </c>
      <c r="I861">
        <v>8.8000000000000007</v>
      </c>
      <c r="J861">
        <v>7.9</v>
      </c>
      <c r="K861">
        <v>9.6</v>
      </c>
      <c r="L861">
        <v>4015</v>
      </c>
      <c r="M861">
        <v>37.360684659999997</v>
      </c>
      <c r="N861">
        <v>-121.972409</v>
      </c>
      <c r="O861">
        <v>17.652816839548301</v>
      </c>
      <c r="P861">
        <v>3.5257981000000001E-2</v>
      </c>
      <c r="Q861">
        <v>10.37</v>
      </c>
      <c r="R861">
        <v>34.267554359999998</v>
      </c>
      <c r="S861" s="1">
        <v>179.52676572225701</v>
      </c>
      <c r="T861">
        <v>0</v>
      </c>
      <c r="U861">
        <v>219.71430280000001</v>
      </c>
      <c r="V861">
        <v>826.03</v>
      </c>
      <c r="W861">
        <v>42.6</v>
      </c>
      <c r="X861">
        <v>41.7</v>
      </c>
      <c r="Y861">
        <v>0.67500000000000004</v>
      </c>
      <c r="Z861">
        <v>2</v>
      </c>
      <c r="AA861">
        <v>0.5</v>
      </c>
      <c r="AB861">
        <v>46.651521361554799</v>
      </c>
      <c r="AC861">
        <v>3808</v>
      </c>
      <c r="AD861">
        <v>1490</v>
      </c>
      <c r="AE861">
        <v>1387</v>
      </c>
      <c r="AF861">
        <v>230</v>
      </c>
      <c r="AG861">
        <v>60</v>
      </c>
      <c r="AH861">
        <v>44774</v>
      </c>
      <c r="AI861">
        <v>306</v>
      </c>
      <c r="AJ861">
        <v>567</v>
      </c>
      <c r="AK861">
        <v>860</v>
      </c>
      <c r="AL861">
        <v>335</v>
      </c>
      <c r="AM861">
        <v>66</v>
      </c>
      <c r="AN861">
        <v>2409</v>
      </c>
      <c r="AO861">
        <v>193</v>
      </c>
      <c r="AP861">
        <v>153</v>
      </c>
      <c r="AQ861">
        <v>0</v>
      </c>
      <c r="AR861">
        <v>92</v>
      </c>
      <c r="AS861">
        <v>51</v>
      </c>
      <c r="AT861">
        <v>6</v>
      </c>
      <c r="AU861">
        <v>6</v>
      </c>
      <c r="AV861">
        <v>2.8</v>
      </c>
      <c r="AW861">
        <v>44774</v>
      </c>
      <c r="AX861">
        <v>11.1</v>
      </c>
      <c r="AY861">
        <v>14.9</v>
      </c>
      <c r="AZ861">
        <v>22.6</v>
      </c>
      <c r="BA861">
        <v>8.8000000000000007</v>
      </c>
      <c r="BB861">
        <v>4.8</v>
      </c>
      <c r="BC861">
        <v>63.3</v>
      </c>
      <c r="BD861">
        <v>5.5</v>
      </c>
      <c r="BE861">
        <v>10.3</v>
      </c>
      <c r="BF861">
        <v>0</v>
      </c>
      <c r="BG861">
        <v>6.6</v>
      </c>
      <c r="BH861">
        <v>3.7</v>
      </c>
      <c r="BI861">
        <v>0.2</v>
      </c>
    </row>
    <row r="862" spans="1:61" x14ac:dyDescent="0.2">
      <c r="A862">
        <v>6386</v>
      </c>
      <c r="B862">
        <v>6085505303</v>
      </c>
      <c r="C862">
        <v>0.4188346</v>
      </c>
      <c r="D862">
        <v>1.5093000000000001</v>
      </c>
      <c r="E862">
        <v>1.6992</v>
      </c>
      <c r="F862">
        <v>1.2765</v>
      </c>
      <c r="G862">
        <v>2.0508999999999999</v>
      </c>
      <c r="H862">
        <v>6.5358999999999998</v>
      </c>
      <c r="I862">
        <v>9.4</v>
      </c>
      <c r="J862">
        <v>8.6</v>
      </c>
      <c r="K862">
        <v>10.3</v>
      </c>
      <c r="L862">
        <v>5940</v>
      </c>
      <c r="M862">
        <v>37.358304439999998</v>
      </c>
      <c r="N862">
        <v>-121.9639652</v>
      </c>
      <c r="O862">
        <v>23.833398349966</v>
      </c>
      <c r="P862">
        <v>3.5257981000000001E-2</v>
      </c>
      <c r="Q862">
        <v>10.37</v>
      </c>
      <c r="R862">
        <v>32.161901</v>
      </c>
      <c r="S862" s="1">
        <v>179.52676572225701</v>
      </c>
      <c r="T862">
        <v>0</v>
      </c>
      <c r="U862">
        <v>192.82210449999999</v>
      </c>
      <c r="V862">
        <v>835.36</v>
      </c>
      <c r="W862">
        <v>26.15</v>
      </c>
      <c r="X862">
        <v>26.85</v>
      </c>
      <c r="Y862">
        <v>0.66</v>
      </c>
      <c r="Z862">
        <v>2</v>
      </c>
      <c r="AA862">
        <v>3.75</v>
      </c>
      <c r="AB862">
        <v>48.190564983484599</v>
      </c>
      <c r="AC862">
        <v>6193</v>
      </c>
      <c r="AD862">
        <v>2258</v>
      </c>
      <c r="AE862">
        <v>2163</v>
      </c>
      <c r="AF862">
        <v>610</v>
      </c>
      <c r="AG862">
        <v>180</v>
      </c>
      <c r="AH862">
        <v>31855</v>
      </c>
      <c r="AI862">
        <v>597</v>
      </c>
      <c r="AJ862">
        <v>592</v>
      </c>
      <c r="AK862">
        <v>1502</v>
      </c>
      <c r="AL862">
        <v>495</v>
      </c>
      <c r="AM862">
        <v>198</v>
      </c>
      <c r="AN862">
        <v>4246</v>
      </c>
      <c r="AO862">
        <v>758</v>
      </c>
      <c r="AP862">
        <v>605</v>
      </c>
      <c r="AQ862">
        <v>0</v>
      </c>
      <c r="AR862">
        <v>268</v>
      </c>
      <c r="AS862">
        <v>120</v>
      </c>
      <c r="AT862">
        <v>0</v>
      </c>
      <c r="AU862">
        <v>9.8000000000000007</v>
      </c>
      <c r="AV862">
        <v>5.3</v>
      </c>
      <c r="AW862">
        <v>31855</v>
      </c>
      <c r="AX862">
        <v>14.8</v>
      </c>
      <c r="AY862">
        <v>9.6</v>
      </c>
      <c r="AZ862">
        <v>24.3</v>
      </c>
      <c r="BA862">
        <v>8</v>
      </c>
      <c r="BB862">
        <v>9.1999999999999993</v>
      </c>
      <c r="BC862">
        <v>68.599999999999994</v>
      </c>
      <c r="BD862">
        <v>13.3</v>
      </c>
      <c r="BE862">
        <v>26.8</v>
      </c>
      <c r="BF862">
        <v>0</v>
      </c>
      <c r="BG862">
        <v>12.4</v>
      </c>
      <c r="BH862">
        <v>5.5</v>
      </c>
      <c r="BI862">
        <v>0</v>
      </c>
    </row>
    <row r="863" spans="1:61" x14ac:dyDescent="0.2">
      <c r="A863">
        <v>6387</v>
      </c>
      <c r="B863">
        <v>6085505304</v>
      </c>
      <c r="C863">
        <v>0.38595950000000001</v>
      </c>
      <c r="D863">
        <v>1.0682</v>
      </c>
      <c r="E863">
        <v>1.6588000000000001</v>
      </c>
      <c r="F863">
        <v>1.1233</v>
      </c>
      <c r="G863">
        <v>2.4611000000000001</v>
      </c>
      <c r="H863">
        <v>6.3113999999999999</v>
      </c>
      <c r="I863">
        <v>9.1999999999999993</v>
      </c>
      <c r="J863">
        <v>8.3000000000000007</v>
      </c>
      <c r="K863">
        <v>10.1</v>
      </c>
      <c r="L863">
        <v>3265</v>
      </c>
      <c r="M863">
        <v>37.359522689999999</v>
      </c>
      <c r="N863">
        <v>-121.9814203</v>
      </c>
      <c r="O863">
        <v>19.0016875603981</v>
      </c>
      <c r="P863">
        <v>3.5257981000000001E-2</v>
      </c>
      <c r="Q863">
        <v>10.37</v>
      </c>
      <c r="R863">
        <v>33.03062465</v>
      </c>
      <c r="S863" s="1">
        <v>179.52676572225701</v>
      </c>
      <c r="T863">
        <v>0</v>
      </c>
      <c r="U863">
        <v>240.82308140000001</v>
      </c>
      <c r="V863">
        <v>664.92</v>
      </c>
      <c r="W863">
        <v>3.95</v>
      </c>
      <c r="X863">
        <v>13.65</v>
      </c>
      <c r="Y863">
        <v>0.16500000000000001</v>
      </c>
      <c r="Z863">
        <v>2</v>
      </c>
      <c r="AA863">
        <v>0</v>
      </c>
      <c r="AB863">
        <v>36.523806556559002</v>
      </c>
      <c r="AC863">
        <v>3492</v>
      </c>
      <c r="AD863">
        <v>1122</v>
      </c>
      <c r="AE863">
        <v>1099</v>
      </c>
      <c r="AF863">
        <v>138</v>
      </c>
      <c r="AG863">
        <v>119</v>
      </c>
      <c r="AH863">
        <v>43495</v>
      </c>
      <c r="AI863">
        <v>246</v>
      </c>
      <c r="AJ863">
        <v>519</v>
      </c>
      <c r="AK863">
        <v>745</v>
      </c>
      <c r="AL863">
        <v>314</v>
      </c>
      <c r="AM863">
        <v>48</v>
      </c>
      <c r="AN863">
        <v>2263</v>
      </c>
      <c r="AO863">
        <v>301</v>
      </c>
      <c r="AP863">
        <v>23</v>
      </c>
      <c r="AQ863">
        <v>21</v>
      </c>
      <c r="AR863">
        <v>32</v>
      </c>
      <c r="AS863">
        <v>43</v>
      </c>
      <c r="AT863">
        <v>38</v>
      </c>
      <c r="AU863">
        <v>4</v>
      </c>
      <c r="AV863">
        <v>6.7</v>
      </c>
      <c r="AW863">
        <v>43495</v>
      </c>
      <c r="AX863">
        <v>10.3</v>
      </c>
      <c r="AY863">
        <v>14.9</v>
      </c>
      <c r="AZ863">
        <v>21.3</v>
      </c>
      <c r="BA863">
        <v>9.1</v>
      </c>
      <c r="BB863">
        <v>4.4000000000000004</v>
      </c>
      <c r="BC863">
        <v>64.8</v>
      </c>
      <c r="BD863">
        <v>9.1999999999999993</v>
      </c>
      <c r="BE863">
        <v>2</v>
      </c>
      <c r="BF863">
        <v>1.9</v>
      </c>
      <c r="BG863">
        <v>2.9</v>
      </c>
      <c r="BH863">
        <v>3.9</v>
      </c>
      <c r="BI863">
        <v>1.1000000000000001</v>
      </c>
    </row>
    <row r="864" spans="1:61" x14ac:dyDescent="0.2">
      <c r="A864">
        <v>6388</v>
      </c>
      <c r="B864">
        <v>6085505305</v>
      </c>
      <c r="C864">
        <v>0.60150870000000001</v>
      </c>
      <c r="D864">
        <v>1.4883</v>
      </c>
      <c r="E864">
        <v>1.3093999999999999</v>
      </c>
      <c r="F864">
        <v>1.0573999999999999</v>
      </c>
      <c r="G864">
        <v>2.4426999999999999</v>
      </c>
      <c r="H864">
        <v>6.2977999999999996</v>
      </c>
      <c r="I864">
        <v>8.1</v>
      </c>
      <c r="J864">
        <v>7.2</v>
      </c>
      <c r="K864">
        <v>9.1</v>
      </c>
      <c r="L864">
        <v>5514</v>
      </c>
      <c r="M864">
        <v>37.359037479999998</v>
      </c>
      <c r="N864">
        <v>-121.9905246</v>
      </c>
      <c r="O864">
        <v>19.1935951268722</v>
      </c>
      <c r="P864">
        <v>3.5257981000000001E-2</v>
      </c>
      <c r="Q864">
        <v>10.37</v>
      </c>
      <c r="R864">
        <v>24.279003629999998</v>
      </c>
      <c r="S864" s="1">
        <v>179.52676572225701</v>
      </c>
      <c r="T864">
        <v>0</v>
      </c>
      <c r="U864">
        <v>251.6857244</v>
      </c>
      <c r="V864">
        <v>805.12</v>
      </c>
      <c r="W864">
        <v>7.9</v>
      </c>
      <c r="X864">
        <v>16.45</v>
      </c>
      <c r="Y864">
        <v>0.215</v>
      </c>
      <c r="Z864">
        <v>2</v>
      </c>
      <c r="AA864">
        <v>0</v>
      </c>
      <c r="AB864">
        <v>38.217114526648999</v>
      </c>
      <c r="AC864">
        <v>5791</v>
      </c>
      <c r="AD864">
        <v>2140</v>
      </c>
      <c r="AE864">
        <v>2076</v>
      </c>
      <c r="AF864">
        <v>350</v>
      </c>
      <c r="AG864">
        <v>305</v>
      </c>
      <c r="AH864">
        <v>41871</v>
      </c>
      <c r="AI864">
        <v>485</v>
      </c>
      <c r="AJ864">
        <v>712</v>
      </c>
      <c r="AK864">
        <v>1173</v>
      </c>
      <c r="AL864">
        <v>552</v>
      </c>
      <c r="AM864">
        <v>26</v>
      </c>
      <c r="AN864">
        <v>3560</v>
      </c>
      <c r="AO864">
        <v>446</v>
      </c>
      <c r="AP864">
        <v>455</v>
      </c>
      <c r="AQ864">
        <v>0</v>
      </c>
      <c r="AR864">
        <v>160</v>
      </c>
      <c r="AS864">
        <v>139</v>
      </c>
      <c r="AT864">
        <v>21</v>
      </c>
      <c r="AU864">
        <v>6</v>
      </c>
      <c r="AV864">
        <v>9.8000000000000007</v>
      </c>
      <c r="AW864">
        <v>41871</v>
      </c>
      <c r="AX864">
        <v>10.9</v>
      </c>
      <c r="AY864">
        <v>12.3</v>
      </c>
      <c r="AZ864">
        <v>20.3</v>
      </c>
      <c r="BA864">
        <v>9.5</v>
      </c>
      <c r="BB864">
        <v>1.3</v>
      </c>
      <c r="BC864">
        <v>61.5</v>
      </c>
      <c r="BD864">
        <v>8.1999999999999993</v>
      </c>
      <c r="BE864">
        <v>21.3</v>
      </c>
      <c r="BF864">
        <v>0</v>
      </c>
      <c r="BG864">
        <v>7.7</v>
      </c>
      <c r="BH864">
        <v>6.7</v>
      </c>
      <c r="BI864">
        <v>0.4</v>
      </c>
    </row>
    <row r="865" spans="1:61" x14ac:dyDescent="0.2">
      <c r="A865">
        <v>6389</v>
      </c>
      <c r="B865">
        <v>6085505401</v>
      </c>
      <c r="C865">
        <v>0.4539378</v>
      </c>
      <c r="D865">
        <v>0.69879999999999998</v>
      </c>
      <c r="E865">
        <v>0.77680000000000005</v>
      </c>
      <c r="F865">
        <v>1.0991</v>
      </c>
      <c r="G865">
        <v>2.3279000000000001</v>
      </c>
      <c r="H865">
        <v>4.9025999999999996</v>
      </c>
      <c r="I865">
        <v>6</v>
      </c>
      <c r="J865">
        <v>5.5</v>
      </c>
      <c r="K865">
        <v>6.7</v>
      </c>
      <c r="L865">
        <v>5957</v>
      </c>
      <c r="M865">
        <v>37.348960810000001</v>
      </c>
      <c r="N865">
        <v>-121.9871421</v>
      </c>
      <c r="O865">
        <v>18.146704255270599</v>
      </c>
      <c r="P865">
        <v>3.5257981000000001E-2</v>
      </c>
      <c r="Q865">
        <v>10.37</v>
      </c>
      <c r="R865">
        <v>23.25976494</v>
      </c>
      <c r="S865" s="1">
        <v>179.52676572225701</v>
      </c>
      <c r="T865">
        <v>0</v>
      </c>
      <c r="U865">
        <v>201.88469079999999</v>
      </c>
      <c r="V865">
        <v>737.04</v>
      </c>
      <c r="W865">
        <v>3</v>
      </c>
      <c r="X865">
        <v>17.5</v>
      </c>
      <c r="Y865">
        <v>0.1</v>
      </c>
      <c r="Z865">
        <v>2</v>
      </c>
      <c r="AA865">
        <v>0</v>
      </c>
      <c r="AB865">
        <v>34.611763113388001</v>
      </c>
      <c r="AC865">
        <v>6482</v>
      </c>
      <c r="AD865">
        <v>2734</v>
      </c>
      <c r="AE865">
        <v>2581</v>
      </c>
      <c r="AF865">
        <v>257</v>
      </c>
      <c r="AG865">
        <v>223</v>
      </c>
      <c r="AH865">
        <v>46664</v>
      </c>
      <c r="AI865">
        <v>175</v>
      </c>
      <c r="AJ865">
        <v>632</v>
      </c>
      <c r="AK865">
        <v>1290</v>
      </c>
      <c r="AL865">
        <v>401</v>
      </c>
      <c r="AM865">
        <v>17</v>
      </c>
      <c r="AN865">
        <v>4857</v>
      </c>
      <c r="AO865">
        <v>350</v>
      </c>
      <c r="AP865">
        <v>1365</v>
      </c>
      <c r="AQ865">
        <v>0</v>
      </c>
      <c r="AR865">
        <v>290</v>
      </c>
      <c r="AS865">
        <v>228</v>
      </c>
      <c r="AT865">
        <v>0</v>
      </c>
      <c r="AU865">
        <v>4</v>
      </c>
      <c r="AV865">
        <v>6.1</v>
      </c>
      <c r="AW865">
        <v>46664</v>
      </c>
      <c r="AX865">
        <v>3.8</v>
      </c>
      <c r="AY865">
        <v>9.8000000000000007</v>
      </c>
      <c r="AZ865">
        <v>19.899999999999999</v>
      </c>
      <c r="BA865">
        <v>6.2</v>
      </c>
      <c r="BB865">
        <v>0.7</v>
      </c>
      <c r="BC865">
        <v>74.900000000000006</v>
      </c>
      <c r="BD865">
        <v>6.1</v>
      </c>
      <c r="BE865">
        <v>49.9</v>
      </c>
      <c r="BF865">
        <v>0</v>
      </c>
      <c r="BG865">
        <v>11.2</v>
      </c>
      <c r="BH865">
        <v>8.8000000000000007</v>
      </c>
      <c r="BI865">
        <v>0</v>
      </c>
    </row>
    <row r="866" spans="1:61" x14ac:dyDescent="0.2">
      <c r="A866">
        <v>6390</v>
      </c>
      <c r="B866">
        <v>6085505402</v>
      </c>
      <c r="C866">
        <v>0.41110249999999998</v>
      </c>
      <c r="D866">
        <v>0.76859999999999995</v>
      </c>
      <c r="E866">
        <v>1.88</v>
      </c>
      <c r="F866">
        <v>0.95979999999999999</v>
      </c>
      <c r="G866">
        <v>2.4136000000000002</v>
      </c>
      <c r="H866">
        <v>6.0220000000000002</v>
      </c>
      <c r="I866">
        <v>9.4</v>
      </c>
      <c r="J866">
        <v>8.5</v>
      </c>
      <c r="K866">
        <v>10.4</v>
      </c>
      <c r="L866">
        <v>3026</v>
      </c>
      <c r="M866">
        <v>37.346112650000002</v>
      </c>
      <c r="N866">
        <v>-121.9734997</v>
      </c>
      <c r="O866">
        <v>12.6962784342247</v>
      </c>
      <c r="P866">
        <v>3.5257981000000001E-2</v>
      </c>
      <c r="Q866">
        <v>10.37</v>
      </c>
      <c r="R866">
        <v>23.68</v>
      </c>
      <c r="S866" s="1">
        <v>179.52676572225701</v>
      </c>
      <c r="T866">
        <v>0</v>
      </c>
      <c r="U866">
        <v>183.22798979999999</v>
      </c>
      <c r="V866">
        <v>738.28</v>
      </c>
      <c r="W866">
        <v>0.1</v>
      </c>
      <c r="X866">
        <v>22.5</v>
      </c>
      <c r="Y866">
        <v>0.05</v>
      </c>
      <c r="Z866">
        <v>2</v>
      </c>
      <c r="AA866">
        <v>0</v>
      </c>
      <c r="AB866">
        <v>31.881989921671298</v>
      </c>
      <c r="AC866">
        <v>3177</v>
      </c>
      <c r="AD866">
        <v>1151</v>
      </c>
      <c r="AE866">
        <v>1137</v>
      </c>
      <c r="AF866">
        <v>137</v>
      </c>
      <c r="AG866">
        <v>54</v>
      </c>
      <c r="AH866">
        <v>41745</v>
      </c>
      <c r="AI866">
        <v>207</v>
      </c>
      <c r="AJ866">
        <v>609</v>
      </c>
      <c r="AK866">
        <v>713</v>
      </c>
      <c r="AL866">
        <v>284</v>
      </c>
      <c r="AM866">
        <v>50</v>
      </c>
      <c r="AN866">
        <v>2022</v>
      </c>
      <c r="AO866">
        <v>170</v>
      </c>
      <c r="AP866">
        <v>246</v>
      </c>
      <c r="AQ866">
        <v>0</v>
      </c>
      <c r="AR866">
        <v>90</v>
      </c>
      <c r="AS866">
        <v>99</v>
      </c>
      <c r="AT866">
        <v>5</v>
      </c>
      <c r="AU866">
        <v>4.3</v>
      </c>
      <c r="AV866">
        <v>3.5</v>
      </c>
      <c r="AW866">
        <v>41745</v>
      </c>
      <c r="AX866">
        <v>8.9</v>
      </c>
      <c r="AY866">
        <v>19.2</v>
      </c>
      <c r="AZ866">
        <v>22.4</v>
      </c>
      <c r="BA866">
        <v>8.9</v>
      </c>
      <c r="BB866">
        <v>4.4000000000000004</v>
      </c>
      <c r="BC866">
        <v>63.6</v>
      </c>
      <c r="BD866">
        <v>5.6</v>
      </c>
      <c r="BE866">
        <v>21.4</v>
      </c>
      <c r="BF866">
        <v>0</v>
      </c>
      <c r="BG866">
        <v>7.9</v>
      </c>
      <c r="BH866">
        <v>8.6999999999999993</v>
      </c>
      <c r="BI866">
        <v>0.2</v>
      </c>
    </row>
    <row r="867" spans="1:61" x14ac:dyDescent="0.2">
      <c r="A867">
        <v>6391</v>
      </c>
      <c r="B867">
        <v>6085505403</v>
      </c>
      <c r="C867">
        <v>0.53458870000000003</v>
      </c>
      <c r="D867">
        <v>1.0928</v>
      </c>
      <c r="E867">
        <v>0.91779999999999995</v>
      </c>
      <c r="F867">
        <v>1.1835</v>
      </c>
      <c r="G867">
        <v>2.2039</v>
      </c>
      <c r="H867">
        <v>5.3981000000000003</v>
      </c>
      <c r="I867">
        <v>7.2</v>
      </c>
      <c r="J867">
        <v>6.5</v>
      </c>
      <c r="K867">
        <v>8</v>
      </c>
      <c r="L867">
        <v>6595</v>
      </c>
      <c r="M867">
        <v>37.341788039999997</v>
      </c>
      <c r="N867">
        <v>-121.98628429999999</v>
      </c>
      <c r="O867">
        <v>17.258606023990101</v>
      </c>
      <c r="P867">
        <v>3.5257981000000001E-2</v>
      </c>
      <c r="Q867">
        <v>10.37</v>
      </c>
      <c r="R867">
        <v>23.280759799999998</v>
      </c>
      <c r="S867" s="1">
        <v>179.52676572225701</v>
      </c>
      <c r="T867">
        <v>0</v>
      </c>
      <c r="U867">
        <v>200.311666</v>
      </c>
      <c r="V867">
        <v>733.53</v>
      </c>
      <c r="W867">
        <v>7.1</v>
      </c>
      <c r="X867">
        <v>12.25</v>
      </c>
      <c r="Y867">
        <v>0.1</v>
      </c>
      <c r="Z867">
        <v>2</v>
      </c>
      <c r="AA867">
        <v>0</v>
      </c>
      <c r="AB867">
        <v>35.106935740660298</v>
      </c>
      <c r="AC867">
        <v>6723</v>
      </c>
      <c r="AD867">
        <v>2759</v>
      </c>
      <c r="AE867">
        <v>2567</v>
      </c>
      <c r="AF867">
        <v>214</v>
      </c>
      <c r="AG867">
        <v>286</v>
      </c>
      <c r="AH867">
        <v>44488</v>
      </c>
      <c r="AI867">
        <v>583</v>
      </c>
      <c r="AJ867">
        <v>513</v>
      </c>
      <c r="AK867">
        <v>1287</v>
      </c>
      <c r="AL867">
        <v>578</v>
      </c>
      <c r="AM867">
        <v>80</v>
      </c>
      <c r="AN867">
        <v>4831</v>
      </c>
      <c r="AO867">
        <v>557</v>
      </c>
      <c r="AP867">
        <v>1319</v>
      </c>
      <c r="AQ867">
        <v>0</v>
      </c>
      <c r="AR867">
        <v>267</v>
      </c>
      <c r="AS867">
        <v>71</v>
      </c>
      <c r="AT867">
        <v>7</v>
      </c>
      <c r="AU867">
        <v>3.2</v>
      </c>
      <c r="AV867">
        <v>6.8</v>
      </c>
      <c r="AW867">
        <v>44488</v>
      </c>
      <c r="AX867">
        <v>12.5</v>
      </c>
      <c r="AY867">
        <v>7.6</v>
      </c>
      <c r="AZ867">
        <v>19.100000000000001</v>
      </c>
      <c r="BA867">
        <v>8.6</v>
      </c>
      <c r="BB867">
        <v>3.1</v>
      </c>
      <c r="BC867">
        <v>71.900000000000006</v>
      </c>
      <c r="BD867">
        <v>8.9</v>
      </c>
      <c r="BE867">
        <v>47.8</v>
      </c>
      <c r="BF867">
        <v>0</v>
      </c>
      <c r="BG867">
        <v>10.4</v>
      </c>
      <c r="BH867">
        <v>2.8</v>
      </c>
      <c r="BI867">
        <v>0.1</v>
      </c>
    </row>
    <row r="868" spans="1:61" x14ac:dyDescent="0.2">
      <c r="A868">
        <v>6392</v>
      </c>
      <c r="B868">
        <v>6085505500</v>
      </c>
      <c r="C868">
        <v>0.53144970000000002</v>
      </c>
      <c r="D868">
        <v>0.8962</v>
      </c>
      <c r="E868">
        <v>1.4433</v>
      </c>
      <c r="F868">
        <v>0.94889999999999997</v>
      </c>
      <c r="G868">
        <v>1.9626999999999999</v>
      </c>
      <c r="H868">
        <v>5.2512999999999996</v>
      </c>
      <c r="I868">
        <v>9.8000000000000007</v>
      </c>
      <c r="J868">
        <v>8.6999999999999993</v>
      </c>
      <c r="K868">
        <v>11</v>
      </c>
      <c r="L868">
        <v>3911</v>
      </c>
      <c r="M868">
        <v>37.347132039999998</v>
      </c>
      <c r="N868">
        <v>-121.9620692</v>
      </c>
      <c r="O868">
        <v>11.773578642417499</v>
      </c>
      <c r="P868">
        <v>3.5257981000000001E-2</v>
      </c>
      <c r="Q868">
        <v>10.37</v>
      </c>
      <c r="R868">
        <v>23.68</v>
      </c>
      <c r="S868" s="1">
        <v>179.52676572225701</v>
      </c>
      <c r="T868">
        <v>0</v>
      </c>
      <c r="U868">
        <v>182.7081427</v>
      </c>
      <c r="V868">
        <v>620.79999999999995</v>
      </c>
      <c r="W868">
        <v>1</v>
      </c>
      <c r="X868">
        <v>20.25</v>
      </c>
      <c r="Y868">
        <v>2.5000000000000001E-2</v>
      </c>
      <c r="Z868">
        <v>2</v>
      </c>
      <c r="AA868">
        <v>0</v>
      </c>
      <c r="AB868">
        <v>31.1827212033369</v>
      </c>
      <c r="AC868">
        <v>4233</v>
      </c>
      <c r="AD868">
        <v>1665</v>
      </c>
      <c r="AE868">
        <v>1578</v>
      </c>
      <c r="AF868">
        <v>272</v>
      </c>
      <c r="AG868">
        <v>81</v>
      </c>
      <c r="AH868">
        <v>43133</v>
      </c>
      <c r="AI868">
        <v>310</v>
      </c>
      <c r="AJ868">
        <v>530</v>
      </c>
      <c r="AK868">
        <v>927</v>
      </c>
      <c r="AL868">
        <v>308</v>
      </c>
      <c r="AM868">
        <v>87</v>
      </c>
      <c r="AN868">
        <v>2368</v>
      </c>
      <c r="AO868">
        <v>275</v>
      </c>
      <c r="AP868">
        <v>59</v>
      </c>
      <c r="AQ868">
        <v>0</v>
      </c>
      <c r="AR868">
        <v>55</v>
      </c>
      <c r="AS868">
        <v>133</v>
      </c>
      <c r="AT868">
        <v>19</v>
      </c>
      <c r="AU868">
        <v>6.4</v>
      </c>
      <c r="AV868">
        <v>3.3</v>
      </c>
      <c r="AW868">
        <v>43133</v>
      </c>
      <c r="AX868">
        <v>10.4</v>
      </c>
      <c r="AY868">
        <v>12.5</v>
      </c>
      <c r="AZ868">
        <v>21.9</v>
      </c>
      <c r="BA868">
        <v>7.3</v>
      </c>
      <c r="BB868">
        <v>5.5</v>
      </c>
      <c r="BC868">
        <v>55.9</v>
      </c>
      <c r="BD868">
        <v>6.9</v>
      </c>
      <c r="BE868">
        <v>3.5</v>
      </c>
      <c r="BF868">
        <v>0</v>
      </c>
      <c r="BG868">
        <v>3.5</v>
      </c>
      <c r="BH868">
        <v>8.4</v>
      </c>
      <c r="BI868">
        <v>0.4</v>
      </c>
    </row>
    <row r="869" spans="1:61" x14ac:dyDescent="0.2">
      <c r="A869">
        <v>7937</v>
      </c>
      <c r="B869">
        <v>6085505600</v>
      </c>
      <c r="C869">
        <v>0.36932739999999997</v>
      </c>
      <c r="D869">
        <v>2.0585</v>
      </c>
      <c r="E869">
        <v>1.0324</v>
      </c>
      <c r="F869">
        <v>0.62409999999999999</v>
      </c>
      <c r="G869">
        <v>3.2753000000000001</v>
      </c>
      <c r="H869">
        <v>6.9903000000000004</v>
      </c>
      <c r="I869">
        <v>9.4</v>
      </c>
      <c r="J869">
        <v>8.6</v>
      </c>
      <c r="K869">
        <v>10.1</v>
      </c>
      <c r="L869">
        <v>3880</v>
      </c>
      <c r="M869">
        <v>37.350955069999998</v>
      </c>
      <c r="N869">
        <v>-121.94594480000001</v>
      </c>
      <c r="O869">
        <v>21.504955506022299</v>
      </c>
      <c r="P869">
        <v>3.5257981000000001E-2</v>
      </c>
      <c r="Q869">
        <v>10.37</v>
      </c>
      <c r="R869">
        <v>23.807240709999999</v>
      </c>
      <c r="S869" s="1">
        <v>179.52676572225701</v>
      </c>
      <c r="T869">
        <v>0</v>
      </c>
      <c r="U869">
        <v>238.9642346</v>
      </c>
      <c r="V869">
        <v>452.97</v>
      </c>
      <c r="W869">
        <v>29.3</v>
      </c>
      <c r="X869">
        <v>72.900000000000006</v>
      </c>
      <c r="Y869">
        <v>3.21</v>
      </c>
      <c r="Z869">
        <v>0</v>
      </c>
      <c r="AA869">
        <v>2.5</v>
      </c>
      <c r="AB869">
        <v>43.5936859670337</v>
      </c>
      <c r="AC869">
        <v>4256</v>
      </c>
      <c r="AD869">
        <v>1349</v>
      </c>
      <c r="AE869">
        <v>1235</v>
      </c>
      <c r="AF869">
        <v>961</v>
      </c>
      <c r="AG869">
        <v>107</v>
      </c>
      <c r="AH869">
        <v>24241</v>
      </c>
      <c r="AI869">
        <v>169</v>
      </c>
      <c r="AJ869">
        <v>438</v>
      </c>
      <c r="AK869">
        <v>359</v>
      </c>
      <c r="AL869">
        <v>411</v>
      </c>
      <c r="AM869">
        <v>46</v>
      </c>
      <c r="AN869">
        <v>2024</v>
      </c>
      <c r="AO869">
        <v>120</v>
      </c>
      <c r="AP869">
        <v>508</v>
      </c>
      <c r="AQ869">
        <v>0</v>
      </c>
      <c r="AR869">
        <v>104</v>
      </c>
      <c r="AS869">
        <v>144</v>
      </c>
      <c r="AT869">
        <v>1314</v>
      </c>
      <c r="AU869">
        <v>31.7</v>
      </c>
      <c r="AV869">
        <v>5.3</v>
      </c>
      <c r="AW869">
        <v>24241</v>
      </c>
      <c r="AX869">
        <v>9.3000000000000007</v>
      </c>
      <c r="AY869">
        <v>10.3</v>
      </c>
      <c r="AZ869">
        <v>8.4</v>
      </c>
      <c r="BA869">
        <v>9.6999999999999993</v>
      </c>
      <c r="BB869">
        <v>3.7</v>
      </c>
      <c r="BC869">
        <v>47.6</v>
      </c>
      <c r="BD869">
        <v>2.9</v>
      </c>
      <c r="BE869">
        <v>37.700000000000003</v>
      </c>
      <c r="BF869">
        <v>0</v>
      </c>
      <c r="BG869">
        <v>8.4</v>
      </c>
      <c r="BH869">
        <v>11.7</v>
      </c>
      <c r="BI869">
        <v>30.9</v>
      </c>
    </row>
    <row r="870" spans="1:61" x14ac:dyDescent="0.2">
      <c r="A870">
        <v>6393</v>
      </c>
      <c r="B870">
        <v>6085505700</v>
      </c>
      <c r="C870">
        <v>0.62249140000000003</v>
      </c>
      <c r="D870">
        <v>2.0758000000000001</v>
      </c>
      <c r="E870">
        <v>1.1093</v>
      </c>
      <c r="F870">
        <v>0.86199999999999999</v>
      </c>
      <c r="G870">
        <v>2.3578999999999999</v>
      </c>
      <c r="H870">
        <v>6.4051</v>
      </c>
      <c r="I870">
        <v>0</v>
      </c>
      <c r="J870">
        <v>0</v>
      </c>
      <c r="K870">
        <v>0</v>
      </c>
      <c r="L870">
        <v>43</v>
      </c>
      <c r="M870">
        <v>37.339568579999998</v>
      </c>
      <c r="N870">
        <v>-121.9319205</v>
      </c>
      <c r="O870">
        <v>19.244291104519998</v>
      </c>
      <c r="P870">
        <v>3.5257981000000001E-2</v>
      </c>
      <c r="Q870">
        <v>10.37</v>
      </c>
      <c r="R870">
        <v>28.365354589999999</v>
      </c>
      <c r="S870" s="1">
        <v>501.44228553108701</v>
      </c>
      <c r="T870">
        <v>0</v>
      </c>
      <c r="U870">
        <v>191.67043200000001</v>
      </c>
      <c r="V870">
        <v>603</v>
      </c>
      <c r="W870">
        <v>9.1999999999999993</v>
      </c>
      <c r="X870">
        <v>52.6</v>
      </c>
      <c r="Y870">
        <v>0.64500000000000002</v>
      </c>
      <c r="Z870">
        <v>0</v>
      </c>
      <c r="AA870">
        <v>0</v>
      </c>
      <c r="AB870">
        <v>42.401178469728698</v>
      </c>
      <c r="AC870">
        <v>7011</v>
      </c>
      <c r="AD870">
        <v>2461</v>
      </c>
      <c r="AE870">
        <v>2461</v>
      </c>
      <c r="AF870">
        <v>1583</v>
      </c>
      <c r="AG870">
        <v>380</v>
      </c>
      <c r="AH870">
        <v>34433</v>
      </c>
      <c r="AI870">
        <v>422</v>
      </c>
      <c r="AJ870">
        <v>413</v>
      </c>
      <c r="AK870">
        <v>1415</v>
      </c>
      <c r="AL870">
        <v>317</v>
      </c>
      <c r="AM870">
        <v>280</v>
      </c>
      <c r="AN870">
        <v>3893</v>
      </c>
      <c r="AO870">
        <v>341</v>
      </c>
      <c r="AP870">
        <v>410</v>
      </c>
      <c r="AQ870">
        <v>0</v>
      </c>
      <c r="AR870">
        <v>188</v>
      </c>
      <c r="AS870">
        <v>93</v>
      </c>
      <c r="AT870">
        <v>67</v>
      </c>
      <c r="AU870">
        <v>22.8</v>
      </c>
      <c r="AV870">
        <v>9.1999999999999993</v>
      </c>
      <c r="AW870">
        <v>34433</v>
      </c>
      <c r="AX870">
        <v>9.5</v>
      </c>
      <c r="AY870">
        <v>5.9</v>
      </c>
      <c r="AZ870">
        <v>20.2</v>
      </c>
      <c r="BA870">
        <v>4.5</v>
      </c>
      <c r="BB870">
        <v>11.4</v>
      </c>
      <c r="BC870">
        <v>55.5</v>
      </c>
      <c r="BD870">
        <v>5.2</v>
      </c>
      <c r="BE870">
        <v>16.7</v>
      </c>
      <c r="BF870">
        <v>0</v>
      </c>
      <c r="BG870">
        <v>7.6</v>
      </c>
      <c r="BH870">
        <v>3.8</v>
      </c>
      <c r="BI870">
        <v>1</v>
      </c>
    </row>
    <row r="871" spans="1:61" x14ac:dyDescent="0.2">
      <c r="A871">
        <v>6394</v>
      </c>
      <c r="B871">
        <v>6085505800</v>
      </c>
      <c r="C871">
        <v>0.65263249999999995</v>
      </c>
      <c r="D871">
        <v>0.84179999999999999</v>
      </c>
      <c r="E871">
        <v>1.335</v>
      </c>
      <c r="F871">
        <v>0.53720000000000001</v>
      </c>
      <c r="G871">
        <v>1.7968999999999999</v>
      </c>
      <c r="H871">
        <v>4.5109000000000004</v>
      </c>
      <c r="I871">
        <v>8.6999999999999993</v>
      </c>
      <c r="J871">
        <v>7.8</v>
      </c>
      <c r="K871">
        <v>9.8000000000000007</v>
      </c>
      <c r="L871">
        <v>3738</v>
      </c>
      <c r="M871">
        <v>37.331930380000003</v>
      </c>
      <c r="N871">
        <v>-121.9438279</v>
      </c>
      <c r="O871">
        <v>15.7858305854981</v>
      </c>
      <c r="P871">
        <v>3.5257981000000001E-2</v>
      </c>
      <c r="Q871">
        <v>10.37</v>
      </c>
      <c r="R871">
        <v>26.286777600000001</v>
      </c>
      <c r="S871" s="1">
        <v>538.49648936806398</v>
      </c>
      <c r="T871">
        <v>0</v>
      </c>
      <c r="U871">
        <v>170.38670619999999</v>
      </c>
      <c r="V871">
        <v>1658.88</v>
      </c>
      <c r="W871">
        <v>4.5</v>
      </c>
      <c r="X871">
        <v>31.75</v>
      </c>
      <c r="Y871">
        <v>3.5000000000000003E-2</v>
      </c>
      <c r="Z871">
        <v>0</v>
      </c>
      <c r="AA871">
        <v>2.5</v>
      </c>
      <c r="AB871">
        <v>44.239970347732502</v>
      </c>
      <c r="AC871">
        <v>3854</v>
      </c>
      <c r="AD871">
        <v>1609</v>
      </c>
      <c r="AE871">
        <v>1550</v>
      </c>
      <c r="AF871">
        <v>232</v>
      </c>
      <c r="AG871">
        <v>157</v>
      </c>
      <c r="AH871">
        <v>53542</v>
      </c>
      <c r="AI871">
        <v>125</v>
      </c>
      <c r="AJ871">
        <v>432</v>
      </c>
      <c r="AK871">
        <v>824</v>
      </c>
      <c r="AL871">
        <v>270</v>
      </c>
      <c r="AM871">
        <v>94</v>
      </c>
      <c r="AN871">
        <v>1746</v>
      </c>
      <c r="AO871">
        <v>74</v>
      </c>
      <c r="AP871">
        <v>99</v>
      </c>
      <c r="AQ871">
        <v>0</v>
      </c>
      <c r="AR871">
        <v>54</v>
      </c>
      <c r="AS871">
        <v>80</v>
      </c>
      <c r="AT871">
        <v>12</v>
      </c>
      <c r="AU871">
        <v>6.1</v>
      </c>
      <c r="AV871">
        <v>6.7</v>
      </c>
      <c r="AW871">
        <v>53542</v>
      </c>
      <c r="AX871">
        <v>4.5</v>
      </c>
      <c r="AY871">
        <v>11.2</v>
      </c>
      <c r="AZ871">
        <v>21.4</v>
      </c>
      <c r="BA871">
        <v>7</v>
      </c>
      <c r="BB871">
        <v>6.1</v>
      </c>
      <c r="BC871">
        <v>45.3</v>
      </c>
      <c r="BD871">
        <v>2.1</v>
      </c>
      <c r="BE871">
        <v>6.2</v>
      </c>
      <c r="BF871">
        <v>0</v>
      </c>
      <c r="BG871">
        <v>3.5</v>
      </c>
      <c r="BH871">
        <v>5.2</v>
      </c>
      <c r="BI871">
        <v>0.3</v>
      </c>
    </row>
    <row r="872" spans="1:61" x14ac:dyDescent="0.2">
      <c r="A872">
        <v>6395</v>
      </c>
      <c r="B872">
        <v>6085505900</v>
      </c>
      <c r="C872">
        <v>0.83073200000000003</v>
      </c>
      <c r="D872">
        <v>1.1939</v>
      </c>
      <c r="E872">
        <v>1.7759</v>
      </c>
      <c r="F872">
        <v>0.79859999999999998</v>
      </c>
      <c r="G872">
        <v>2.8027000000000002</v>
      </c>
      <c r="H872">
        <v>6.5711000000000004</v>
      </c>
      <c r="I872">
        <v>9.8000000000000007</v>
      </c>
      <c r="J872">
        <v>8.6</v>
      </c>
      <c r="K872">
        <v>11.2</v>
      </c>
      <c r="L872">
        <v>429</v>
      </c>
      <c r="M872">
        <v>37.328233930000003</v>
      </c>
      <c r="N872">
        <v>-121.9538301</v>
      </c>
      <c r="O872">
        <v>19.8070995527323</v>
      </c>
      <c r="P872">
        <v>3.5257981000000001E-2</v>
      </c>
      <c r="Q872">
        <v>10.37</v>
      </c>
      <c r="R872">
        <v>23.68</v>
      </c>
      <c r="S872" s="1">
        <v>509.155619663675</v>
      </c>
      <c r="T872">
        <v>0</v>
      </c>
      <c r="U872">
        <v>177.72661299999999</v>
      </c>
      <c r="V872">
        <v>594.33000000000004</v>
      </c>
      <c r="W872">
        <v>6.1</v>
      </c>
      <c r="X872">
        <v>15.5</v>
      </c>
      <c r="Y872">
        <v>2.5000000000000001E-2</v>
      </c>
      <c r="Z872">
        <v>0</v>
      </c>
      <c r="AA872">
        <v>5</v>
      </c>
      <c r="AB872">
        <v>39.1220904933665</v>
      </c>
      <c r="AC872">
        <v>7274</v>
      </c>
      <c r="AD872">
        <v>3326</v>
      </c>
      <c r="AE872">
        <v>3116</v>
      </c>
      <c r="AF872">
        <v>602</v>
      </c>
      <c r="AG872">
        <v>312</v>
      </c>
      <c r="AH872">
        <v>52946</v>
      </c>
      <c r="AI872">
        <v>437</v>
      </c>
      <c r="AJ872">
        <v>1105</v>
      </c>
      <c r="AK872">
        <v>1400</v>
      </c>
      <c r="AL872">
        <v>683</v>
      </c>
      <c r="AM872">
        <v>208</v>
      </c>
      <c r="AN872">
        <v>3732</v>
      </c>
      <c r="AO872">
        <v>322</v>
      </c>
      <c r="AP872">
        <v>1345</v>
      </c>
      <c r="AQ872">
        <v>0</v>
      </c>
      <c r="AR872">
        <v>65</v>
      </c>
      <c r="AS872">
        <v>433</v>
      </c>
      <c r="AT872">
        <v>140</v>
      </c>
      <c r="AU872">
        <v>8.4</v>
      </c>
      <c r="AV872">
        <v>7.6</v>
      </c>
      <c r="AW872">
        <v>52946</v>
      </c>
      <c r="AX872">
        <v>7.9</v>
      </c>
      <c r="AY872">
        <v>15.2</v>
      </c>
      <c r="AZ872">
        <v>19.2</v>
      </c>
      <c r="BA872">
        <v>9.6</v>
      </c>
      <c r="BB872">
        <v>6.7</v>
      </c>
      <c r="BC872">
        <v>51.3</v>
      </c>
      <c r="BD872">
        <v>4.9000000000000004</v>
      </c>
      <c r="BE872">
        <v>40.4</v>
      </c>
      <c r="BF872">
        <v>0</v>
      </c>
      <c r="BG872">
        <v>2.1</v>
      </c>
      <c r="BH872">
        <v>13.9</v>
      </c>
      <c r="BI872">
        <v>1.9</v>
      </c>
    </row>
    <row r="873" spans="1:61" x14ac:dyDescent="0.2">
      <c r="A873">
        <v>6396</v>
      </c>
      <c r="B873">
        <v>6085506000</v>
      </c>
      <c r="C873">
        <v>0.51232180000000005</v>
      </c>
      <c r="D873">
        <v>0.77090000000000003</v>
      </c>
      <c r="E873">
        <v>1.4714</v>
      </c>
      <c r="F873">
        <v>0.73060000000000003</v>
      </c>
      <c r="G873">
        <v>1.6529</v>
      </c>
      <c r="H873">
        <v>4.6257999999999999</v>
      </c>
      <c r="I873">
        <v>8.4</v>
      </c>
      <c r="J873">
        <v>7.4</v>
      </c>
      <c r="K873">
        <v>9.4</v>
      </c>
      <c r="L873">
        <v>4617</v>
      </c>
      <c r="M873">
        <v>37.337847050000001</v>
      </c>
      <c r="N873">
        <v>-121.9622641</v>
      </c>
      <c r="O873">
        <v>12.1856444526766</v>
      </c>
      <c r="P873">
        <v>3.5257981000000001E-2</v>
      </c>
      <c r="Q873">
        <v>10.37</v>
      </c>
      <c r="R873">
        <v>23.68</v>
      </c>
      <c r="S873" s="1">
        <v>179.52676572225701</v>
      </c>
      <c r="T873">
        <v>0</v>
      </c>
      <c r="U873">
        <v>184.25556309999999</v>
      </c>
      <c r="V873">
        <v>491.35</v>
      </c>
      <c r="W873">
        <v>0</v>
      </c>
      <c r="X873">
        <v>10.5</v>
      </c>
      <c r="Y873">
        <v>2.5000000000000001E-2</v>
      </c>
      <c r="Z873">
        <v>2</v>
      </c>
      <c r="AA873">
        <v>0.5</v>
      </c>
      <c r="AB873">
        <v>28.6836368125722</v>
      </c>
      <c r="AC873">
        <v>4589</v>
      </c>
      <c r="AD873">
        <v>1899</v>
      </c>
      <c r="AE873">
        <v>1814</v>
      </c>
      <c r="AF873">
        <v>338</v>
      </c>
      <c r="AG873">
        <v>104</v>
      </c>
      <c r="AH873">
        <v>55553</v>
      </c>
      <c r="AI873">
        <v>272</v>
      </c>
      <c r="AJ873">
        <v>586</v>
      </c>
      <c r="AK873">
        <v>846</v>
      </c>
      <c r="AL873">
        <v>360</v>
      </c>
      <c r="AM873">
        <v>139</v>
      </c>
      <c r="AN873">
        <v>2165</v>
      </c>
      <c r="AO873">
        <v>192</v>
      </c>
      <c r="AP873">
        <v>429</v>
      </c>
      <c r="AQ873">
        <v>0</v>
      </c>
      <c r="AR873">
        <v>34</v>
      </c>
      <c r="AS873">
        <v>6</v>
      </c>
      <c r="AT873">
        <v>31</v>
      </c>
      <c r="AU873">
        <v>7.4</v>
      </c>
      <c r="AV873">
        <v>3.8</v>
      </c>
      <c r="AW873">
        <v>55553</v>
      </c>
      <c r="AX873">
        <v>8</v>
      </c>
      <c r="AY873">
        <v>12.8</v>
      </c>
      <c r="AZ873">
        <v>18.399999999999999</v>
      </c>
      <c r="BA873">
        <v>7.8</v>
      </c>
      <c r="BB873">
        <v>7.7</v>
      </c>
      <c r="BC873">
        <v>47.2</v>
      </c>
      <c r="BD873">
        <v>4.4000000000000004</v>
      </c>
      <c r="BE873">
        <v>22.6</v>
      </c>
      <c r="BF873">
        <v>0</v>
      </c>
      <c r="BG873">
        <v>1.9</v>
      </c>
      <c r="BH873">
        <v>0.3</v>
      </c>
      <c r="BI873">
        <v>0.7</v>
      </c>
    </row>
    <row r="874" spans="1:61" x14ac:dyDescent="0.2">
      <c r="A874">
        <v>6397</v>
      </c>
      <c r="B874">
        <v>6085506101</v>
      </c>
      <c r="C874">
        <v>0.58300129999999994</v>
      </c>
      <c r="D874">
        <v>0.48580000000000001</v>
      </c>
      <c r="E874">
        <v>1.5099</v>
      </c>
      <c r="F874">
        <v>0.89400000000000002</v>
      </c>
      <c r="G874">
        <v>2.0246</v>
      </c>
      <c r="H874">
        <v>4.9142000000000001</v>
      </c>
      <c r="I874">
        <v>8.6999999999999993</v>
      </c>
      <c r="J874">
        <v>7.7</v>
      </c>
      <c r="K874">
        <v>9.6999999999999993</v>
      </c>
      <c r="L874">
        <v>4615</v>
      </c>
      <c r="M874">
        <v>37.334154040000001</v>
      </c>
      <c r="N874">
        <v>-121.98458309999999</v>
      </c>
      <c r="O874">
        <v>11.226706839127001</v>
      </c>
      <c r="P874">
        <v>3.5257981000000001E-2</v>
      </c>
      <c r="Q874">
        <v>10.37</v>
      </c>
      <c r="R874">
        <v>23.371556999999999</v>
      </c>
      <c r="S874" s="1">
        <v>179.52676572225701</v>
      </c>
      <c r="T874">
        <v>0</v>
      </c>
      <c r="U874">
        <v>209.4599101</v>
      </c>
      <c r="V874">
        <v>819.57</v>
      </c>
      <c r="W874">
        <v>6.55</v>
      </c>
      <c r="X874">
        <v>9.6</v>
      </c>
      <c r="Y874">
        <v>7.0000000000000007E-2</v>
      </c>
      <c r="Z874">
        <v>2</v>
      </c>
      <c r="AA874">
        <v>0</v>
      </c>
      <c r="AB874">
        <v>34.140023838023602</v>
      </c>
      <c r="AC874">
        <v>4653</v>
      </c>
      <c r="AD874">
        <v>1783</v>
      </c>
      <c r="AE874">
        <v>1730</v>
      </c>
      <c r="AF874">
        <v>107</v>
      </c>
      <c r="AG874">
        <v>148</v>
      </c>
      <c r="AH874">
        <v>51321</v>
      </c>
      <c r="AI874">
        <v>90</v>
      </c>
      <c r="AJ874">
        <v>724</v>
      </c>
      <c r="AK874">
        <v>841</v>
      </c>
      <c r="AL874">
        <v>489</v>
      </c>
      <c r="AM874">
        <v>30</v>
      </c>
      <c r="AN874">
        <v>2756</v>
      </c>
      <c r="AO874">
        <v>229</v>
      </c>
      <c r="AP874">
        <v>159</v>
      </c>
      <c r="AQ874">
        <v>17</v>
      </c>
      <c r="AR874">
        <v>8</v>
      </c>
      <c r="AS874">
        <v>17</v>
      </c>
      <c r="AT874">
        <v>38</v>
      </c>
      <c r="AU874">
        <v>2.2999999999999998</v>
      </c>
      <c r="AV874">
        <v>5.6</v>
      </c>
      <c r="AW874">
        <v>51321</v>
      </c>
      <c r="AX874">
        <v>2.6</v>
      </c>
      <c r="AY874">
        <v>15.6</v>
      </c>
      <c r="AZ874">
        <v>18.100000000000001</v>
      </c>
      <c r="BA874">
        <v>10.5</v>
      </c>
      <c r="BB874">
        <v>1.7</v>
      </c>
      <c r="BC874">
        <v>59.2</v>
      </c>
      <c r="BD874">
        <v>5.2</v>
      </c>
      <c r="BE874">
        <v>8.9</v>
      </c>
      <c r="BF874">
        <v>1</v>
      </c>
      <c r="BG874">
        <v>0.5</v>
      </c>
      <c r="BH874">
        <v>1</v>
      </c>
      <c r="BI874">
        <v>0.8</v>
      </c>
    </row>
    <row r="875" spans="1:61" x14ac:dyDescent="0.2">
      <c r="A875">
        <v>6398</v>
      </c>
      <c r="B875">
        <v>6085506102</v>
      </c>
      <c r="C875">
        <v>0.43885819999999998</v>
      </c>
      <c r="D875">
        <v>0.51149999999999995</v>
      </c>
      <c r="E875">
        <v>1.4782</v>
      </c>
      <c r="F875">
        <v>0.71860000000000002</v>
      </c>
      <c r="G875">
        <v>1.1141000000000001</v>
      </c>
      <c r="H875">
        <v>3.8224</v>
      </c>
      <c r="I875">
        <v>7.9</v>
      </c>
      <c r="J875">
        <v>7.1</v>
      </c>
      <c r="K875">
        <v>8.8000000000000007</v>
      </c>
      <c r="L875">
        <v>3808</v>
      </c>
      <c r="M875">
        <v>37.331468639999997</v>
      </c>
      <c r="N875">
        <v>-121.97143149999999</v>
      </c>
      <c r="O875">
        <v>12.741766069805699</v>
      </c>
      <c r="P875">
        <v>3.5257981000000001E-2</v>
      </c>
      <c r="Q875">
        <v>10.37</v>
      </c>
      <c r="R875">
        <v>23.68</v>
      </c>
      <c r="S875" s="1">
        <v>179.52676572225701</v>
      </c>
      <c r="T875">
        <v>0</v>
      </c>
      <c r="U875">
        <v>192.5491481</v>
      </c>
      <c r="V875">
        <v>681.09</v>
      </c>
      <c r="W875">
        <v>0</v>
      </c>
      <c r="X875">
        <v>16.5</v>
      </c>
      <c r="Y875">
        <v>2.5000000000000001E-2</v>
      </c>
      <c r="Z875">
        <v>2</v>
      </c>
      <c r="AA875">
        <v>0.5</v>
      </c>
      <c r="AB875">
        <v>31.465491992280501</v>
      </c>
      <c r="AC875">
        <v>3677</v>
      </c>
      <c r="AD875">
        <v>1614</v>
      </c>
      <c r="AE875">
        <v>1493</v>
      </c>
      <c r="AF875">
        <v>197</v>
      </c>
      <c r="AG875">
        <v>97</v>
      </c>
      <c r="AH875">
        <v>60327</v>
      </c>
      <c r="AI875">
        <v>83</v>
      </c>
      <c r="AJ875">
        <v>591</v>
      </c>
      <c r="AK875">
        <v>686</v>
      </c>
      <c r="AL875">
        <v>339</v>
      </c>
      <c r="AM875">
        <v>41</v>
      </c>
      <c r="AN875">
        <v>1991</v>
      </c>
      <c r="AO875">
        <v>112</v>
      </c>
      <c r="AP875">
        <v>509</v>
      </c>
      <c r="AQ875">
        <v>0</v>
      </c>
      <c r="AR875">
        <v>11</v>
      </c>
      <c r="AS875">
        <v>27</v>
      </c>
      <c r="AT875">
        <v>0</v>
      </c>
      <c r="AU875">
        <v>5.4</v>
      </c>
      <c r="AV875">
        <v>4.8</v>
      </c>
      <c r="AW875">
        <v>60327</v>
      </c>
      <c r="AX875">
        <v>3.1</v>
      </c>
      <c r="AY875">
        <v>16.100000000000001</v>
      </c>
      <c r="AZ875">
        <v>18.7</v>
      </c>
      <c r="BA875">
        <v>9.1999999999999993</v>
      </c>
      <c r="BB875">
        <v>2.7</v>
      </c>
      <c r="BC875">
        <v>54.1</v>
      </c>
      <c r="BD875">
        <v>3.2</v>
      </c>
      <c r="BE875">
        <v>31.5</v>
      </c>
      <c r="BF875">
        <v>0</v>
      </c>
      <c r="BG875">
        <v>0.7</v>
      </c>
      <c r="BH875">
        <v>1.8</v>
      </c>
      <c r="BI875">
        <v>0</v>
      </c>
    </row>
    <row r="876" spans="1:61" x14ac:dyDescent="0.2">
      <c r="A876">
        <v>6399</v>
      </c>
      <c r="B876">
        <v>6085506103</v>
      </c>
      <c r="C876">
        <v>0.59303530000000004</v>
      </c>
      <c r="D876">
        <v>0.74770000000000003</v>
      </c>
      <c r="E876">
        <v>1.9762999999999999</v>
      </c>
      <c r="F876">
        <v>0.97589999999999999</v>
      </c>
      <c r="G876">
        <v>2.6131000000000002</v>
      </c>
      <c r="H876">
        <v>6.3129999999999997</v>
      </c>
      <c r="I876">
        <v>8.4</v>
      </c>
      <c r="J876">
        <v>7.5</v>
      </c>
      <c r="K876">
        <v>9.5</v>
      </c>
      <c r="L876">
        <v>4699</v>
      </c>
      <c r="M876">
        <v>37.32681067</v>
      </c>
      <c r="N876">
        <v>-121.9858242</v>
      </c>
      <c r="O876">
        <v>16.001279841094501</v>
      </c>
      <c r="P876">
        <v>3.5257981000000001E-2</v>
      </c>
      <c r="Q876">
        <v>10.37</v>
      </c>
      <c r="R876">
        <v>23.326577050000001</v>
      </c>
      <c r="S876" s="1">
        <v>179.52676572225701</v>
      </c>
      <c r="T876">
        <v>0</v>
      </c>
      <c r="U876">
        <v>220.3737055</v>
      </c>
      <c r="V876">
        <v>750.8</v>
      </c>
      <c r="W876">
        <v>10.5</v>
      </c>
      <c r="X876">
        <v>13.85</v>
      </c>
      <c r="Y876">
        <v>0.6</v>
      </c>
      <c r="Z876">
        <v>2</v>
      </c>
      <c r="AA876">
        <v>0</v>
      </c>
      <c r="AB876">
        <v>38.925036067598498</v>
      </c>
      <c r="AC876">
        <v>4962</v>
      </c>
      <c r="AD876">
        <v>1705</v>
      </c>
      <c r="AE876">
        <v>1645</v>
      </c>
      <c r="AF876">
        <v>237</v>
      </c>
      <c r="AG876">
        <v>106</v>
      </c>
      <c r="AH876">
        <v>47568</v>
      </c>
      <c r="AI876">
        <v>255</v>
      </c>
      <c r="AJ876">
        <v>735</v>
      </c>
      <c r="AK876">
        <v>1328</v>
      </c>
      <c r="AL876">
        <v>405</v>
      </c>
      <c r="AM876">
        <v>98</v>
      </c>
      <c r="AN876">
        <v>3360</v>
      </c>
      <c r="AO876">
        <v>238</v>
      </c>
      <c r="AP876">
        <v>107</v>
      </c>
      <c r="AQ876">
        <v>10</v>
      </c>
      <c r="AR876">
        <v>111</v>
      </c>
      <c r="AS876">
        <v>50</v>
      </c>
      <c r="AT876">
        <v>50</v>
      </c>
      <c r="AU876">
        <v>4.8</v>
      </c>
      <c r="AV876">
        <v>4.5999999999999996</v>
      </c>
      <c r="AW876">
        <v>47568</v>
      </c>
      <c r="AX876">
        <v>7.5</v>
      </c>
      <c r="AY876">
        <v>14.8</v>
      </c>
      <c r="AZ876">
        <v>26.8</v>
      </c>
      <c r="BA876">
        <v>8.1999999999999993</v>
      </c>
      <c r="BB876">
        <v>6</v>
      </c>
      <c r="BC876">
        <v>67.7</v>
      </c>
      <c r="BD876">
        <v>5.0999999999999996</v>
      </c>
      <c r="BE876">
        <v>6.3</v>
      </c>
      <c r="BF876">
        <v>0.6</v>
      </c>
      <c r="BG876">
        <v>6.7</v>
      </c>
      <c r="BH876">
        <v>3</v>
      </c>
      <c r="BI876">
        <v>1</v>
      </c>
    </row>
    <row r="877" spans="1:61" x14ac:dyDescent="0.2">
      <c r="A877">
        <v>7938</v>
      </c>
      <c r="B877">
        <v>6085506202</v>
      </c>
      <c r="C877">
        <v>0.9709662</v>
      </c>
      <c r="D877">
        <v>0.70509999999999995</v>
      </c>
      <c r="E877">
        <v>1.4430000000000001</v>
      </c>
      <c r="F877">
        <v>0.83130000000000004</v>
      </c>
      <c r="G877">
        <v>2.2319</v>
      </c>
      <c r="H877">
        <v>5.2112999999999996</v>
      </c>
      <c r="I877">
        <v>7.8</v>
      </c>
      <c r="J877">
        <v>7</v>
      </c>
      <c r="K877">
        <v>8.6999999999999993</v>
      </c>
      <c r="L877">
        <v>6959</v>
      </c>
      <c r="M877">
        <v>37.301123519999997</v>
      </c>
      <c r="N877">
        <v>-121.9904287</v>
      </c>
      <c r="O877">
        <v>7.5509596244425099</v>
      </c>
      <c r="P877">
        <v>3.5257981000000001E-2</v>
      </c>
      <c r="Q877">
        <v>10.37</v>
      </c>
      <c r="R877">
        <v>18.06778624</v>
      </c>
      <c r="S877" s="1">
        <v>479.22788578364498</v>
      </c>
      <c r="T877">
        <v>0</v>
      </c>
      <c r="U877">
        <v>180.15648039999999</v>
      </c>
      <c r="V877">
        <v>487.37</v>
      </c>
      <c r="W877">
        <v>0</v>
      </c>
      <c r="X877">
        <v>5</v>
      </c>
      <c r="Y877">
        <v>0.1</v>
      </c>
      <c r="Z877">
        <v>2</v>
      </c>
      <c r="AA877">
        <v>0</v>
      </c>
      <c r="AB877">
        <v>29.7031957413543</v>
      </c>
      <c r="AC877">
        <v>7224</v>
      </c>
      <c r="AD877">
        <v>2558</v>
      </c>
      <c r="AE877">
        <v>2515</v>
      </c>
      <c r="AF877">
        <v>448</v>
      </c>
      <c r="AG877">
        <v>204</v>
      </c>
      <c r="AH877">
        <v>54992</v>
      </c>
      <c r="AI877">
        <v>221</v>
      </c>
      <c r="AJ877">
        <v>1251</v>
      </c>
      <c r="AK877">
        <v>1552</v>
      </c>
      <c r="AL877">
        <v>544</v>
      </c>
      <c r="AM877">
        <v>24</v>
      </c>
      <c r="AN877">
        <v>4239</v>
      </c>
      <c r="AO877">
        <v>279</v>
      </c>
      <c r="AP877">
        <v>603</v>
      </c>
      <c r="AQ877">
        <v>0</v>
      </c>
      <c r="AR877">
        <v>44</v>
      </c>
      <c r="AS877">
        <v>87</v>
      </c>
      <c r="AT877">
        <v>252</v>
      </c>
      <c r="AU877">
        <v>6.4</v>
      </c>
      <c r="AV877">
        <v>5.4</v>
      </c>
      <c r="AW877">
        <v>54992</v>
      </c>
      <c r="AX877">
        <v>4.3</v>
      </c>
      <c r="AY877">
        <v>17.3</v>
      </c>
      <c r="AZ877">
        <v>21.5</v>
      </c>
      <c r="BA877">
        <v>7.8</v>
      </c>
      <c r="BB877">
        <v>1</v>
      </c>
      <c r="BC877">
        <v>58.7</v>
      </c>
      <c r="BD877">
        <v>4.0999999999999996</v>
      </c>
      <c r="BE877">
        <v>23.6</v>
      </c>
      <c r="BF877">
        <v>0</v>
      </c>
      <c r="BG877">
        <v>1.7</v>
      </c>
      <c r="BH877">
        <v>3.5</v>
      </c>
      <c r="BI877">
        <v>3.5</v>
      </c>
    </row>
    <row r="878" spans="1:61" x14ac:dyDescent="0.2">
      <c r="A878">
        <v>6400</v>
      </c>
      <c r="B878">
        <v>6085506203</v>
      </c>
      <c r="C878">
        <v>0.42770219999999998</v>
      </c>
      <c r="D878">
        <v>0.62780000000000002</v>
      </c>
      <c r="E878">
        <v>1.1867000000000001</v>
      </c>
      <c r="F878">
        <v>1.4559</v>
      </c>
      <c r="G878">
        <v>2.4828999999999999</v>
      </c>
      <c r="H878">
        <v>5.7533000000000003</v>
      </c>
      <c r="I878">
        <v>7.6</v>
      </c>
      <c r="J878">
        <v>6.9</v>
      </c>
      <c r="K878">
        <v>8.4</v>
      </c>
      <c r="L878">
        <v>6163</v>
      </c>
      <c r="M878">
        <v>37.32069955</v>
      </c>
      <c r="N878">
        <v>-121.98291709999999</v>
      </c>
      <c r="O878">
        <v>20.548004905428201</v>
      </c>
      <c r="P878">
        <v>3.5257981000000001E-2</v>
      </c>
      <c r="Q878">
        <v>10.37</v>
      </c>
      <c r="R878">
        <v>22.646547470000002</v>
      </c>
      <c r="S878" s="1">
        <v>545.02264551315204</v>
      </c>
      <c r="T878">
        <v>0</v>
      </c>
      <c r="U878">
        <v>206.6585863</v>
      </c>
      <c r="V878">
        <v>1687.91</v>
      </c>
      <c r="W878">
        <v>10.5</v>
      </c>
      <c r="X878">
        <v>14</v>
      </c>
      <c r="Y878">
        <v>0.6</v>
      </c>
      <c r="Z878">
        <v>2</v>
      </c>
      <c r="AA878">
        <v>0</v>
      </c>
      <c r="AB878">
        <v>45.837484546803402</v>
      </c>
      <c r="AC878">
        <v>6677</v>
      </c>
      <c r="AD878">
        <v>2581</v>
      </c>
      <c r="AE878">
        <v>2379</v>
      </c>
      <c r="AF878">
        <v>365</v>
      </c>
      <c r="AG878">
        <v>59</v>
      </c>
      <c r="AH878">
        <v>39822</v>
      </c>
      <c r="AI878">
        <v>212</v>
      </c>
      <c r="AJ878">
        <v>482</v>
      </c>
      <c r="AK878">
        <v>1683</v>
      </c>
      <c r="AL878">
        <v>500</v>
      </c>
      <c r="AM878">
        <v>96</v>
      </c>
      <c r="AN878">
        <v>5710</v>
      </c>
      <c r="AO878">
        <v>790</v>
      </c>
      <c r="AP878">
        <v>1650</v>
      </c>
      <c r="AQ878">
        <v>0</v>
      </c>
      <c r="AR878">
        <v>357</v>
      </c>
      <c r="AS878">
        <v>228</v>
      </c>
      <c r="AT878">
        <v>0</v>
      </c>
      <c r="AU878">
        <v>5.5</v>
      </c>
      <c r="AV878">
        <v>1.8</v>
      </c>
      <c r="AW878">
        <v>39822</v>
      </c>
      <c r="AX878">
        <v>4.7</v>
      </c>
      <c r="AY878">
        <v>7.2</v>
      </c>
      <c r="AZ878">
        <v>25.2</v>
      </c>
      <c r="BA878">
        <v>7.5</v>
      </c>
      <c r="BB878">
        <v>4</v>
      </c>
      <c r="BC878">
        <v>85.5</v>
      </c>
      <c r="BD878">
        <v>13</v>
      </c>
      <c r="BE878">
        <v>63.9</v>
      </c>
      <c r="BF878">
        <v>0</v>
      </c>
      <c r="BG878">
        <v>15</v>
      </c>
      <c r="BH878">
        <v>9.6</v>
      </c>
      <c r="BI878">
        <v>0</v>
      </c>
    </row>
    <row r="879" spans="1:61" x14ac:dyDescent="0.2">
      <c r="A879">
        <v>6401</v>
      </c>
      <c r="B879">
        <v>6085506204</v>
      </c>
      <c r="C879">
        <v>0.69793150000000004</v>
      </c>
      <c r="D879">
        <v>0.84909999999999997</v>
      </c>
      <c r="E879">
        <v>2.0771999999999999</v>
      </c>
      <c r="F879">
        <v>1.1054999999999999</v>
      </c>
      <c r="G879">
        <v>1.7196</v>
      </c>
      <c r="H879">
        <v>5.7514000000000003</v>
      </c>
      <c r="I879">
        <v>8</v>
      </c>
      <c r="J879">
        <v>7.2</v>
      </c>
      <c r="K879">
        <v>8.8000000000000007</v>
      </c>
      <c r="L879">
        <v>6064</v>
      </c>
      <c r="M879">
        <v>37.313659129999998</v>
      </c>
      <c r="N879">
        <v>-121.98642049999999</v>
      </c>
      <c r="O879">
        <v>12.005613386355099</v>
      </c>
      <c r="P879">
        <v>3.5257981000000001E-2</v>
      </c>
      <c r="Q879">
        <v>10.37</v>
      </c>
      <c r="R879">
        <v>20.686869189999999</v>
      </c>
      <c r="S879" s="1">
        <v>479.22788578364498</v>
      </c>
      <c r="T879">
        <v>0</v>
      </c>
      <c r="U879">
        <v>198.63282889999999</v>
      </c>
      <c r="V879">
        <v>1480.7</v>
      </c>
      <c r="W879">
        <v>5.25</v>
      </c>
      <c r="X879">
        <v>9</v>
      </c>
      <c r="Y879">
        <v>0.28499999999999998</v>
      </c>
      <c r="Z879">
        <v>2</v>
      </c>
      <c r="AA879">
        <v>0</v>
      </c>
      <c r="AB879">
        <v>41.368784728820003</v>
      </c>
      <c r="AC879">
        <v>5806</v>
      </c>
      <c r="AD879">
        <v>2186</v>
      </c>
      <c r="AE879">
        <v>2086</v>
      </c>
      <c r="AF879">
        <v>479</v>
      </c>
      <c r="AG879">
        <v>138</v>
      </c>
      <c r="AH879">
        <v>43752</v>
      </c>
      <c r="AI879">
        <v>170</v>
      </c>
      <c r="AJ879">
        <v>907</v>
      </c>
      <c r="AK879">
        <v>1505</v>
      </c>
      <c r="AL879">
        <v>490</v>
      </c>
      <c r="AM879">
        <v>149</v>
      </c>
      <c r="AN879">
        <v>3933</v>
      </c>
      <c r="AO879">
        <v>429</v>
      </c>
      <c r="AP879">
        <v>15</v>
      </c>
      <c r="AQ879">
        <v>15</v>
      </c>
      <c r="AR879">
        <v>92</v>
      </c>
      <c r="AS879">
        <v>14</v>
      </c>
      <c r="AT879">
        <v>12</v>
      </c>
      <c r="AU879">
        <v>8.3000000000000007</v>
      </c>
      <c r="AV879">
        <v>4.9000000000000004</v>
      </c>
      <c r="AW879">
        <v>43752</v>
      </c>
      <c r="AX879">
        <v>4.3</v>
      </c>
      <c r="AY879">
        <v>15.6</v>
      </c>
      <c r="AZ879">
        <v>25.9</v>
      </c>
      <c r="BA879">
        <v>8.4</v>
      </c>
      <c r="BB879">
        <v>7.1</v>
      </c>
      <c r="BC879">
        <v>67.7</v>
      </c>
      <c r="BD879">
        <v>7.9</v>
      </c>
      <c r="BE879">
        <v>0.7</v>
      </c>
      <c r="BF879">
        <v>0.7</v>
      </c>
      <c r="BG879">
        <v>4.4000000000000004</v>
      </c>
      <c r="BH879">
        <v>0.7</v>
      </c>
      <c r="BI879">
        <v>0.2</v>
      </c>
    </row>
    <row r="880" spans="1:61" x14ac:dyDescent="0.2">
      <c r="A880">
        <v>6402</v>
      </c>
      <c r="B880">
        <v>6085506301</v>
      </c>
      <c r="C880">
        <v>0.57859240000000001</v>
      </c>
      <c r="D880">
        <v>0.98850000000000005</v>
      </c>
      <c r="E880">
        <v>1.3077000000000001</v>
      </c>
      <c r="F880">
        <v>1.0175000000000001</v>
      </c>
      <c r="G880">
        <v>3.3089</v>
      </c>
      <c r="H880">
        <v>6.6226000000000003</v>
      </c>
      <c r="I880">
        <v>9.6999999999999993</v>
      </c>
      <c r="J880">
        <v>8.8000000000000007</v>
      </c>
      <c r="K880">
        <v>10.7</v>
      </c>
      <c r="L880">
        <v>5334</v>
      </c>
      <c r="M880">
        <v>37.319715199999997</v>
      </c>
      <c r="N880">
        <v>-121.9614732</v>
      </c>
      <c r="O880">
        <v>23.338278139440298</v>
      </c>
      <c r="P880">
        <v>3.5257981000000001E-2</v>
      </c>
      <c r="Q880">
        <v>10.37</v>
      </c>
      <c r="R880">
        <v>27.404332159999999</v>
      </c>
      <c r="S880" s="1">
        <v>540.58643652419903</v>
      </c>
      <c r="T880">
        <v>0</v>
      </c>
      <c r="U880">
        <v>175.55579800000001</v>
      </c>
      <c r="V880">
        <v>1640.08</v>
      </c>
      <c r="W880">
        <v>10.75</v>
      </c>
      <c r="X880">
        <v>23</v>
      </c>
      <c r="Y880">
        <v>0.01</v>
      </c>
      <c r="Z880">
        <v>1</v>
      </c>
      <c r="AA880">
        <v>2.5</v>
      </c>
      <c r="AB880">
        <v>45.751763024432002</v>
      </c>
      <c r="AC880">
        <v>5572</v>
      </c>
      <c r="AD880">
        <v>2472</v>
      </c>
      <c r="AE880">
        <v>2290</v>
      </c>
      <c r="AF880">
        <v>496</v>
      </c>
      <c r="AG880">
        <v>143</v>
      </c>
      <c r="AH880">
        <v>42852</v>
      </c>
      <c r="AI880">
        <v>339</v>
      </c>
      <c r="AJ880">
        <v>770</v>
      </c>
      <c r="AK880">
        <v>862</v>
      </c>
      <c r="AL880">
        <v>492</v>
      </c>
      <c r="AM880">
        <v>98</v>
      </c>
      <c r="AN880">
        <v>3224</v>
      </c>
      <c r="AO880">
        <v>427</v>
      </c>
      <c r="AP880">
        <v>1009</v>
      </c>
      <c r="AQ880">
        <v>96</v>
      </c>
      <c r="AR880">
        <v>71</v>
      </c>
      <c r="AS880">
        <v>122</v>
      </c>
      <c r="AT880">
        <v>86</v>
      </c>
      <c r="AU880">
        <v>9.1</v>
      </c>
      <c r="AV880">
        <v>4.2</v>
      </c>
      <c r="AW880">
        <v>42852</v>
      </c>
      <c r="AX880">
        <v>7.8</v>
      </c>
      <c r="AY880">
        <v>13.8</v>
      </c>
      <c r="AZ880">
        <v>15.5</v>
      </c>
      <c r="BA880">
        <v>8.9</v>
      </c>
      <c r="BB880">
        <v>4.3</v>
      </c>
      <c r="BC880">
        <v>57.9</v>
      </c>
      <c r="BD880">
        <v>8.1</v>
      </c>
      <c r="BE880">
        <v>40.799999999999997</v>
      </c>
      <c r="BF880">
        <v>3.9</v>
      </c>
      <c r="BG880">
        <v>3.1</v>
      </c>
      <c r="BH880">
        <v>5.3</v>
      </c>
      <c r="BI880">
        <v>1.5</v>
      </c>
    </row>
    <row r="881" spans="1:61" x14ac:dyDescent="0.2">
      <c r="A881">
        <v>6403</v>
      </c>
      <c r="B881">
        <v>6085506302</v>
      </c>
      <c r="C881">
        <v>0.77774220000000005</v>
      </c>
      <c r="D881">
        <v>0.93930000000000002</v>
      </c>
      <c r="E881">
        <v>1.5238</v>
      </c>
      <c r="F881">
        <v>0.67330000000000001</v>
      </c>
      <c r="G881">
        <v>1.1124000000000001</v>
      </c>
      <c r="H881">
        <v>4.2487000000000004</v>
      </c>
      <c r="I881">
        <v>7.7</v>
      </c>
      <c r="J881">
        <v>7</v>
      </c>
      <c r="K881">
        <v>8.5</v>
      </c>
      <c r="L881">
        <v>6388</v>
      </c>
      <c r="M881">
        <v>37.308921320000003</v>
      </c>
      <c r="N881">
        <v>-121.9568721</v>
      </c>
      <c r="O881">
        <v>14.2036294201439</v>
      </c>
      <c r="P881">
        <v>3.5257981000000001E-2</v>
      </c>
      <c r="Q881">
        <v>10.37</v>
      </c>
      <c r="R881">
        <v>28.67</v>
      </c>
      <c r="S881" s="1">
        <v>479.22788578364498</v>
      </c>
      <c r="T881">
        <v>0</v>
      </c>
      <c r="U881">
        <v>156.4236496</v>
      </c>
      <c r="V881">
        <v>1173.8800000000001</v>
      </c>
      <c r="W881">
        <v>5.5</v>
      </c>
      <c r="X881">
        <v>4.5</v>
      </c>
      <c r="Y881">
        <v>0</v>
      </c>
      <c r="Z881">
        <v>1</v>
      </c>
      <c r="AA881">
        <v>0</v>
      </c>
      <c r="AB881">
        <v>35.481590456075402</v>
      </c>
      <c r="AC881">
        <v>7051</v>
      </c>
      <c r="AD881">
        <v>2567</v>
      </c>
      <c r="AE881">
        <v>2504</v>
      </c>
      <c r="AF881">
        <v>443</v>
      </c>
      <c r="AG881">
        <v>243</v>
      </c>
      <c r="AH881">
        <v>52288</v>
      </c>
      <c r="AI881">
        <v>443</v>
      </c>
      <c r="AJ881">
        <v>789</v>
      </c>
      <c r="AK881">
        <v>1325</v>
      </c>
      <c r="AL881">
        <v>724</v>
      </c>
      <c r="AM881">
        <v>148</v>
      </c>
      <c r="AN881">
        <v>3672</v>
      </c>
      <c r="AO881">
        <v>198</v>
      </c>
      <c r="AP881">
        <v>411</v>
      </c>
      <c r="AQ881">
        <v>0</v>
      </c>
      <c r="AR881">
        <v>79</v>
      </c>
      <c r="AS881">
        <v>30</v>
      </c>
      <c r="AT881">
        <v>0</v>
      </c>
      <c r="AU881">
        <v>6.3</v>
      </c>
      <c r="AV881">
        <v>5.8</v>
      </c>
      <c r="AW881">
        <v>52288</v>
      </c>
      <c r="AX881">
        <v>8.6</v>
      </c>
      <c r="AY881">
        <v>11.2</v>
      </c>
      <c r="AZ881">
        <v>18.8</v>
      </c>
      <c r="BA881">
        <v>10.3</v>
      </c>
      <c r="BB881">
        <v>5.9</v>
      </c>
      <c r="BC881">
        <v>52.1</v>
      </c>
      <c r="BD881">
        <v>2.9</v>
      </c>
      <c r="BE881">
        <v>16</v>
      </c>
      <c r="BF881">
        <v>0</v>
      </c>
      <c r="BG881">
        <v>3.2</v>
      </c>
      <c r="BH881">
        <v>1.2</v>
      </c>
      <c r="BI881">
        <v>0</v>
      </c>
    </row>
    <row r="882" spans="1:61" x14ac:dyDescent="0.2">
      <c r="A882">
        <v>6404</v>
      </c>
      <c r="B882">
        <v>6085506304</v>
      </c>
      <c r="C882">
        <v>0.41661910000000002</v>
      </c>
      <c r="D882">
        <v>1.3422000000000001</v>
      </c>
      <c r="E882">
        <v>1.4021999999999999</v>
      </c>
      <c r="F882">
        <v>1.2808999999999999</v>
      </c>
      <c r="G882">
        <v>1.9360999999999999</v>
      </c>
      <c r="H882">
        <v>5.9615</v>
      </c>
      <c r="I882">
        <v>8</v>
      </c>
      <c r="J882">
        <v>7.4</v>
      </c>
      <c r="K882">
        <v>8.6999999999999993</v>
      </c>
      <c r="L882">
        <v>4958</v>
      </c>
      <c r="M882">
        <v>37.312314120000003</v>
      </c>
      <c r="N882">
        <v>-121.9703514</v>
      </c>
      <c r="O882">
        <v>20.574214899660401</v>
      </c>
      <c r="P882">
        <v>3.5257981000000001E-2</v>
      </c>
      <c r="Q882">
        <v>10.37</v>
      </c>
      <c r="R882">
        <v>28.67</v>
      </c>
      <c r="S882" s="1">
        <v>479.22788578364498</v>
      </c>
      <c r="T882">
        <v>0</v>
      </c>
      <c r="U882">
        <v>177.49732839999999</v>
      </c>
      <c r="V882">
        <v>1365.81</v>
      </c>
      <c r="W882">
        <v>0</v>
      </c>
      <c r="X882">
        <v>8.25</v>
      </c>
      <c r="Y882">
        <v>0.02</v>
      </c>
      <c r="Z882">
        <v>1</v>
      </c>
      <c r="AA882">
        <v>0</v>
      </c>
      <c r="AB882">
        <v>34.771991167469501</v>
      </c>
      <c r="AC882">
        <v>5847</v>
      </c>
      <c r="AD882">
        <v>2266</v>
      </c>
      <c r="AE882">
        <v>2088</v>
      </c>
      <c r="AF882">
        <v>717</v>
      </c>
      <c r="AG882">
        <v>170</v>
      </c>
      <c r="AH882">
        <v>37828</v>
      </c>
      <c r="AI882">
        <v>368</v>
      </c>
      <c r="AJ882">
        <v>343</v>
      </c>
      <c r="AK882">
        <v>1580</v>
      </c>
      <c r="AL882">
        <v>285</v>
      </c>
      <c r="AM882">
        <v>193</v>
      </c>
      <c r="AN882">
        <v>4226</v>
      </c>
      <c r="AO882">
        <v>672</v>
      </c>
      <c r="AP882">
        <v>1188</v>
      </c>
      <c r="AQ882">
        <v>0</v>
      </c>
      <c r="AR882">
        <v>414</v>
      </c>
      <c r="AS882">
        <v>31</v>
      </c>
      <c r="AT882">
        <v>0</v>
      </c>
      <c r="AU882">
        <v>12.3</v>
      </c>
      <c r="AV882">
        <v>5.3</v>
      </c>
      <c r="AW882">
        <v>37828</v>
      </c>
      <c r="AX882">
        <v>9.1999999999999993</v>
      </c>
      <c r="AY882">
        <v>5.9</v>
      </c>
      <c r="AZ882">
        <v>27</v>
      </c>
      <c r="BA882">
        <v>4.9000000000000004</v>
      </c>
      <c r="BB882">
        <v>9.1999999999999993</v>
      </c>
      <c r="BC882">
        <v>72.3</v>
      </c>
      <c r="BD882">
        <v>12.1</v>
      </c>
      <c r="BE882">
        <v>52.4</v>
      </c>
      <c r="BF882">
        <v>0</v>
      </c>
      <c r="BG882">
        <v>19.8</v>
      </c>
      <c r="BH882">
        <v>1.5</v>
      </c>
      <c r="BI882">
        <v>0</v>
      </c>
    </row>
    <row r="883" spans="1:61" x14ac:dyDescent="0.2">
      <c r="A883">
        <v>6405</v>
      </c>
      <c r="B883">
        <v>6085506305</v>
      </c>
      <c r="C883">
        <v>0.42204150000000001</v>
      </c>
      <c r="D883">
        <v>2.2463000000000002</v>
      </c>
      <c r="E883">
        <v>2.0156999999999998</v>
      </c>
      <c r="F883">
        <v>1.1990000000000001</v>
      </c>
      <c r="G883">
        <v>2.6564999999999999</v>
      </c>
      <c r="H883">
        <v>8.1174999999999997</v>
      </c>
      <c r="I883">
        <v>11</v>
      </c>
      <c r="J883">
        <v>10.1</v>
      </c>
      <c r="K883">
        <v>11.9</v>
      </c>
      <c r="L883">
        <v>7191</v>
      </c>
      <c r="M883">
        <v>37.304526850000002</v>
      </c>
      <c r="N883">
        <v>-121.9716415</v>
      </c>
      <c r="O883">
        <v>18.8086621806107</v>
      </c>
      <c r="P883">
        <v>3.5257981000000001E-2</v>
      </c>
      <c r="Q883">
        <v>10.37</v>
      </c>
      <c r="R883">
        <v>28.67</v>
      </c>
      <c r="S883" s="1">
        <v>479.22788578364498</v>
      </c>
      <c r="T883">
        <v>0</v>
      </c>
      <c r="U883">
        <v>164.78169869999999</v>
      </c>
      <c r="V883">
        <v>473.71</v>
      </c>
      <c r="W883">
        <v>0.25</v>
      </c>
      <c r="X883">
        <v>0</v>
      </c>
      <c r="Y883">
        <v>0.1</v>
      </c>
      <c r="Z883">
        <v>1</v>
      </c>
      <c r="AA883">
        <v>0</v>
      </c>
      <c r="AB883">
        <v>29.344136183242199</v>
      </c>
      <c r="AC883">
        <v>6812</v>
      </c>
      <c r="AD883">
        <v>2674</v>
      </c>
      <c r="AE883">
        <v>2569</v>
      </c>
      <c r="AF883">
        <v>1288</v>
      </c>
      <c r="AG883">
        <v>311</v>
      </c>
      <c r="AH883">
        <v>27187</v>
      </c>
      <c r="AI883">
        <v>760</v>
      </c>
      <c r="AJ883">
        <v>633</v>
      </c>
      <c r="AK883">
        <v>1768</v>
      </c>
      <c r="AL883">
        <v>681</v>
      </c>
      <c r="AM883">
        <v>247</v>
      </c>
      <c r="AN883">
        <v>4854</v>
      </c>
      <c r="AO883">
        <v>587</v>
      </c>
      <c r="AP883">
        <v>1270</v>
      </c>
      <c r="AQ883">
        <v>0</v>
      </c>
      <c r="AR883">
        <v>337</v>
      </c>
      <c r="AS883">
        <v>169</v>
      </c>
      <c r="AT883">
        <v>13</v>
      </c>
      <c r="AU883">
        <v>18.899999999999999</v>
      </c>
      <c r="AV883">
        <v>8.1999999999999993</v>
      </c>
      <c r="AW883">
        <v>27187</v>
      </c>
      <c r="AX883">
        <v>16.8</v>
      </c>
      <c r="AY883">
        <v>9.3000000000000007</v>
      </c>
      <c r="AZ883">
        <v>26</v>
      </c>
      <c r="BA883">
        <v>10</v>
      </c>
      <c r="BB883">
        <v>9.6</v>
      </c>
      <c r="BC883">
        <v>71.3</v>
      </c>
      <c r="BD883">
        <v>9.6</v>
      </c>
      <c r="BE883">
        <v>47.5</v>
      </c>
      <c r="BF883">
        <v>0</v>
      </c>
      <c r="BG883">
        <v>13.1</v>
      </c>
      <c r="BH883">
        <v>6.6</v>
      </c>
      <c r="BI883">
        <v>0.2</v>
      </c>
    </row>
    <row r="884" spans="1:61" x14ac:dyDescent="0.2">
      <c r="A884">
        <v>6406</v>
      </c>
      <c r="B884">
        <v>6085506401</v>
      </c>
      <c r="C884">
        <v>0.5186558</v>
      </c>
      <c r="D884">
        <v>1.2126999999999999</v>
      </c>
      <c r="E884">
        <v>1.7044999999999999</v>
      </c>
      <c r="F884">
        <v>1.1297999999999999</v>
      </c>
      <c r="G884">
        <v>2.6265999999999998</v>
      </c>
      <c r="H884">
        <v>6.6737000000000002</v>
      </c>
      <c r="I884">
        <v>8.6</v>
      </c>
      <c r="J884">
        <v>7.7</v>
      </c>
      <c r="K884">
        <v>9.6999999999999993</v>
      </c>
      <c r="L884">
        <v>4380</v>
      </c>
      <c r="M884">
        <v>37.316375309999998</v>
      </c>
      <c r="N884">
        <v>-121.9452892</v>
      </c>
      <c r="O884">
        <v>21.8309935088351</v>
      </c>
      <c r="P884">
        <v>3.5257981000000001E-2</v>
      </c>
      <c r="Q884">
        <v>10.37</v>
      </c>
      <c r="R884">
        <v>28.033150070000001</v>
      </c>
      <c r="S884" s="1">
        <v>539.36052758888195</v>
      </c>
      <c r="T884">
        <v>0</v>
      </c>
      <c r="U884">
        <v>155.8069094</v>
      </c>
      <c r="V884">
        <v>1851.6</v>
      </c>
      <c r="W884">
        <v>11.5</v>
      </c>
      <c r="X884">
        <v>1</v>
      </c>
      <c r="Y884">
        <v>0.01</v>
      </c>
      <c r="Z884">
        <v>0</v>
      </c>
      <c r="AA884">
        <v>1.25</v>
      </c>
      <c r="AB884">
        <v>39.096798654713801</v>
      </c>
      <c r="AC884">
        <v>5221</v>
      </c>
      <c r="AD884">
        <v>2381</v>
      </c>
      <c r="AE884">
        <v>2103</v>
      </c>
      <c r="AF884">
        <v>376</v>
      </c>
      <c r="AG884">
        <v>210</v>
      </c>
      <c r="AH884">
        <v>52313</v>
      </c>
      <c r="AI884">
        <v>435</v>
      </c>
      <c r="AJ884">
        <v>529</v>
      </c>
      <c r="AK884">
        <v>1096</v>
      </c>
      <c r="AL884">
        <v>507</v>
      </c>
      <c r="AM884">
        <v>185</v>
      </c>
      <c r="AN884">
        <v>3480</v>
      </c>
      <c r="AO884">
        <v>423</v>
      </c>
      <c r="AP884">
        <v>1266</v>
      </c>
      <c r="AQ884">
        <v>0</v>
      </c>
      <c r="AR884">
        <v>144</v>
      </c>
      <c r="AS884">
        <v>119</v>
      </c>
      <c r="AT884">
        <v>29</v>
      </c>
      <c r="AU884">
        <v>7.2</v>
      </c>
      <c r="AV884">
        <v>7.1</v>
      </c>
      <c r="AW884">
        <v>52313</v>
      </c>
      <c r="AX884">
        <v>11.4</v>
      </c>
      <c r="AY884">
        <v>10.1</v>
      </c>
      <c r="AZ884">
        <v>21</v>
      </c>
      <c r="BA884">
        <v>9.6999999999999993</v>
      </c>
      <c r="BB884">
        <v>8.8000000000000007</v>
      </c>
      <c r="BC884">
        <v>66.7</v>
      </c>
      <c r="BD884">
        <v>8.8000000000000007</v>
      </c>
      <c r="BE884">
        <v>53.2</v>
      </c>
      <c r="BF884">
        <v>0</v>
      </c>
      <c r="BG884">
        <v>6.8</v>
      </c>
      <c r="BH884">
        <v>5.7</v>
      </c>
      <c r="BI884">
        <v>0.6</v>
      </c>
    </row>
    <row r="885" spans="1:61" x14ac:dyDescent="0.2">
      <c r="A885">
        <v>6407</v>
      </c>
      <c r="B885">
        <v>6085506402</v>
      </c>
      <c r="C885">
        <v>0.5632838</v>
      </c>
      <c r="D885">
        <v>1.7733000000000001</v>
      </c>
      <c r="E885">
        <v>2.0552000000000001</v>
      </c>
      <c r="F885">
        <v>1.016</v>
      </c>
      <c r="G885">
        <v>2.6511</v>
      </c>
      <c r="H885">
        <v>7.4955999999999996</v>
      </c>
      <c r="I885">
        <v>10.199999999999999</v>
      </c>
      <c r="J885">
        <v>9.3000000000000007</v>
      </c>
      <c r="K885">
        <v>11.4</v>
      </c>
      <c r="L885">
        <v>4241</v>
      </c>
      <c r="M885">
        <v>37.303228449999999</v>
      </c>
      <c r="N885">
        <v>-121.9463329</v>
      </c>
      <c r="O885">
        <v>24.908516398250999</v>
      </c>
      <c r="P885">
        <v>3.7784753999999997E-2</v>
      </c>
      <c r="Q885">
        <v>10.37</v>
      </c>
      <c r="R885">
        <v>28.67</v>
      </c>
      <c r="S885" s="1">
        <v>479.22788578364498</v>
      </c>
      <c r="T885">
        <v>0</v>
      </c>
      <c r="U885">
        <v>135.4535711</v>
      </c>
      <c r="V885">
        <v>1750.28</v>
      </c>
      <c r="W885">
        <v>0</v>
      </c>
      <c r="X885">
        <v>7.5</v>
      </c>
      <c r="Y885">
        <v>0.11</v>
      </c>
      <c r="Z885">
        <v>2</v>
      </c>
      <c r="AA885">
        <v>0.5</v>
      </c>
      <c r="AB885">
        <v>40.114294454886497</v>
      </c>
      <c r="AC885">
        <v>6136</v>
      </c>
      <c r="AD885">
        <v>2369</v>
      </c>
      <c r="AE885">
        <v>2253</v>
      </c>
      <c r="AF885">
        <v>866</v>
      </c>
      <c r="AG885">
        <v>287</v>
      </c>
      <c r="AH885">
        <v>41835</v>
      </c>
      <c r="AI885">
        <v>594</v>
      </c>
      <c r="AJ885">
        <v>865</v>
      </c>
      <c r="AK885">
        <v>1158</v>
      </c>
      <c r="AL885">
        <v>877</v>
      </c>
      <c r="AM885">
        <v>139</v>
      </c>
      <c r="AN885">
        <v>3397</v>
      </c>
      <c r="AO885">
        <v>490</v>
      </c>
      <c r="AP885">
        <v>881</v>
      </c>
      <c r="AQ885">
        <v>0</v>
      </c>
      <c r="AR885">
        <v>180</v>
      </c>
      <c r="AS885">
        <v>67</v>
      </c>
      <c r="AT885">
        <v>182</v>
      </c>
      <c r="AU885">
        <v>14.4</v>
      </c>
      <c r="AV885">
        <v>8.4</v>
      </c>
      <c r="AW885">
        <v>41835</v>
      </c>
      <c r="AX885">
        <v>12.6</v>
      </c>
      <c r="AY885">
        <v>14.1</v>
      </c>
      <c r="AZ885">
        <v>18.899999999999999</v>
      </c>
      <c r="BA885">
        <v>14.6</v>
      </c>
      <c r="BB885">
        <v>6.2</v>
      </c>
      <c r="BC885">
        <v>55.4</v>
      </c>
      <c r="BD885">
        <v>8.6999999999999993</v>
      </c>
      <c r="BE885">
        <v>37.200000000000003</v>
      </c>
      <c r="BF885">
        <v>0</v>
      </c>
      <c r="BG885">
        <v>8</v>
      </c>
      <c r="BH885">
        <v>3</v>
      </c>
      <c r="BI885">
        <v>3</v>
      </c>
    </row>
    <row r="886" spans="1:61" x14ac:dyDescent="0.2">
      <c r="A886">
        <v>6408</v>
      </c>
      <c r="B886">
        <v>6085506501</v>
      </c>
      <c r="C886">
        <v>0.34059489999999998</v>
      </c>
      <c r="D886">
        <v>2.6703999999999999</v>
      </c>
      <c r="E886">
        <v>2.1073</v>
      </c>
      <c r="F886">
        <v>1.3968</v>
      </c>
      <c r="G886">
        <v>3.7743000000000002</v>
      </c>
      <c r="H886">
        <v>9.9487000000000005</v>
      </c>
      <c r="I886">
        <v>12.7</v>
      </c>
      <c r="J886">
        <v>11.4</v>
      </c>
      <c r="K886">
        <v>13.9</v>
      </c>
      <c r="L886">
        <v>7306</v>
      </c>
      <c r="M886">
        <v>37.298701569999999</v>
      </c>
      <c r="N886">
        <v>-121.95586249999999</v>
      </c>
      <c r="O886">
        <v>23.129745891118901</v>
      </c>
      <c r="P886">
        <v>3.7784753999999997E-2</v>
      </c>
      <c r="Q886">
        <v>10.37</v>
      </c>
      <c r="R886">
        <v>28.67</v>
      </c>
      <c r="S886" s="1">
        <v>479.22788578364498</v>
      </c>
      <c r="T886">
        <v>0</v>
      </c>
      <c r="U886">
        <v>138.23482999999999</v>
      </c>
      <c r="V886">
        <v>613.46</v>
      </c>
      <c r="W886">
        <v>1.1000000000000001</v>
      </c>
      <c r="X886">
        <v>3</v>
      </c>
      <c r="Y886">
        <v>0.01</v>
      </c>
      <c r="Z886">
        <v>1</v>
      </c>
      <c r="AA886">
        <v>0</v>
      </c>
      <c r="AB886">
        <v>31.074756700586899</v>
      </c>
      <c r="AC886">
        <v>7787</v>
      </c>
      <c r="AD886">
        <v>2678</v>
      </c>
      <c r="AE886">
        <v>2487</v>
      </c>
      <c r="AF886">
        <v>1406</v>
      </c>
      <c r="AG886">
        <v>567</v>
      </c>
      <c r="AH886">
        <v>26082</v>
      </c>
      <c r="AI886">
        <v>985</v>
      </c>
      <c r="AJ886">
        <v>515</v>
      </c>
      <c r="AK886">
        <v>1986</v>
      </c>
      <c r="AL886">
        <v>803</v>
      </c>
      <c r="AM886">
        <v>389</v>
      </c>
      <c r="AN886">
        <v>6119</v>
      </c>
      <c r="AO886">
        <v>981</v>
      </c>
      <c r="AP886">
        <v>1288</v>
      </c>
      <c r="AQ886">
        <v>29</v>
      </c>
      <c r="AR886">
        <v>399</v>
      </c>
      <c r="AS886">
        <v>164</v>
      </c>
      <c r="AT886">
        <v>121</v>
      </c>
      <c r="AU886">
        <v>18.3</v>
      </c>
      <c r="AV886">
        <v>13</v>
      </c>
      <c r="AW886">
        <v>26082</v>
      </c>
      <c r="AX886">
        <v>21.3</v>
      </c>
      <c r="AY886">
        <v>6.6</v>
      </c>
      <c r="AZ886">
        <v>25.5</v>
      </c>
      <c r="BA886">
        <v>10.5</v>
      </c>
      <c r="BB886">
        <v>15.6</v>
      </c>
      <c r="BC886">
        <v>78.599999999999994</v>
      </c>
      <c r="BD886">
        <v>14</v>
      </c>
      <c r="BE886">
        <v>48.1</v>
      </c>
      <c r="BF886">
        <v>1.1000000000000001</v>
      </c>
      <c r="BG886">
        <v>16</v>
      </c>
      <c r="BH886">
        <v>6.6</v>
      </c>
      <c r="BI886">
        <v>1.6</v>
      </c>
    </row>
    <row r="887" spans="1:61" x14ac:dyDescent="0.2">
      <c r="A887">
        <v>6411</v>
      </c>
      <c r="B887">
        <v>6085506601</v>
      </c>
      <c r="C887">
        <v>0.60744310000000001</v>
      </c>
      <c r="D887">
        <v>1.2419</v>
      </c>
      <c r="E887">
        <v>1.4192</v>
      </c>
      <c r="F887">
        <v>1.0673999999999999</v>
      </c>
      <c r="G887">
        <v>1.6657</v>
      </c>
      <c r="H887">
        <v>5.3941999999999997</v>
      </c>
      <c r="I887">
        <v>9.3000000000000007</v>
      </c>
      <c r="J887">
        <v>8.5</v>
      </c>
      <c r="K887">
        <v>10.3</v>
      </c>
      <c r="L887">
        <v>3719</v>
      </c>
      <c r="M887">
        <v>37.293753260000003</v>
      </c>
      <c r="N887">
        <v>-121.982972</v>
      </c>
      <c r="O887">
        <v>15.6799639161794</v>
      </c>
      <c r="P887">
        <v>3.7784753999999997E-2</v>
      </c>
      <c r="Q887">
        <v>10.37</v>
      </c>
      <c r="R887">
        <v>25.595972110000002</v>
      </c>
      <c r="S887" s="1">
        <v>479.22788578364498</v>
      </c>
      <c r="T887">
        <v>0</v>
      </c>
      <c r="U887">
        <v>153.6911222</v>
      </c>
      <c r="V887">
        <v>564.16999999999996</v>
      </c>
      <c r="W887">
        <v>0</v>
      </c>
      <c r="X887">
        <v>19</v>
      </c>
      <c r="Y887">
        <v>0.1</v>
      </c>
      <c r="Z887">
        <v>2</v>
      </c>
      <c r="AA887">
        <v>0</v>
      </c>
      <c r="AB887">
        <v>35.391006665426502</v>
      </c>
      <c r="AC887">
        <v>4840</v>
      </c>
      <c r="AD887">
        <v>1778</v>
      </c>
      <c r="AE887">
        <v>1693</v>
      </c>
      <c r="AF887">
        <v>395</v>
      </c>
      <c r="AG887">
        <v>178</v>
      </c>
      <c r="AH887">
        <v>46733</v>
      </c>
      <c r="AI887">
        <v>376</v>
      </c>
      <c r="AJ887">
        <v>528</v>
      </c>
      <c r="AK887">
        <v>1052</v>
      </c>
      <c r="AL887">
        <v>332</v>
      </c>
      <c r="AM887">
        <v>124</v>
      </c>
      <c r="AN887">
        <v>2909</v>
      </c>
      <c r="AO887">
        <v>403</v>
      </c>
      <c r="AP887">
        <v>556</v>
      </c>
      <c r="AQ887">
        <v>0</v>
      </c>
      <c r="AR887">
        <v>144</v>
      </c>
      <c r="AS887">
        <v>38</v>
      </c>
      <c r="AT887">
        <v>0</v>
      </c>
      <c r="AU887">
        <v>8.1999999999999993</v>
      </c>
      <c r="AV887">
        <v>6.5</v>
      </c>
      <c r="AW887">
        <v>46733</v>
      </c>
      <c r="AX887">
        <v>11.4</v>
      </c>
      <c r="AY887">
        <v>10.9</v>
      </c>
      <c r="AZ887">
        <v>21.7</v>
      </c>
      <c r="BA887">
        <v>6.9</v>
      </c>
      <c r="BB887">
        <v>7.3</v>
      </c>
      <c r="BC887">
        <v>60.1</v>
      </c>
      <c r="BD887">
        <v>8.8000000000000007</v>
      </c>
      <c r="BE887">
        <v>31.3</v>
      </c>
      <c r="BF887">
        <v>0</v>
      </c>
      <c r="BG887">
        <v>8.5</v>
      </c>
      <c r="BH887">
        <v>2.2000000000000002</v>
      </c>
      <c r="BI887">
        <v>0</v>
      </c>
    </row>
    <row r="888" spans="1:61" x14ac:dyDescent="0.2">
      <c r="A888">
        <v>6412</v>
      </c>
      <c r="B888">
        <v>6085506603</v>
      </c>
      <c r="C888">
        <v>0.50051250000000003</v>
      </c>
      <c r="D888">
        <v>1.2176</v>
      </c>
      <c r="E888">
        <v>2.1278000000000001</v>
      </c>
      <c r="F888">
        <v>0.95109999999999995</v>
      </c>
      <c r="G888">
        <v>1.6393</v>
      </c>
      <c r="H888">
        <v>5.9356999999999998</v>
      </c>
      <c r="I888">
        <v>10.199999999999999</v>
      </c>
      <c r="J888">
        <v>9</v>
      </c>
      <c r="K888">
        <v>11.6</v>
      </c>
      <c r="L888">
        <v>3080</v>
      </c>
      <c r="M888">
        <v>37.281578379999999</v>
      </c>
      <c r="N888">
        <v>-121.97093529999999</v>
      </c>
      <c r="O888">
        <v>13.0943245942724</v>
      </c>
      <c r="P888">
        <v>3.7784753999999997E-2</v>
      </c>
      <c r="Q888">
        <v>10.37</v>
      </c>
      <c r="R888">
        <v>25.213207059999998</v>
      </c>
      <c r="S888" s="1">
        <v>479.22788578364498</v>
      </c>
      <c r="T888">
        <v>0</v>
      </c>
      <c r="U888">
        <v>130.04185709999999</v>
      </c>
      <c r="V888">
        <v>628.09</v>
      </c>
      <c r="W888">
        <v>1.1000000000000001</v>
      </c>
      <c r="X888">
        <v>40</v>
      </c>
      <c r="Y888">
        <v>0</v>
      </c>
      <c r="Z888">
        <v>1</v>
      </c>
      <c r="AA888">
        <v>0</v>
      </c>
      <c r="AB888">
        <v>34.3231411521366</v>
      </c>
      <c r="AC888">
        <v>4158</v>
      </c>
      <c r="AD888">
        <v>1416</v>
      </c>
      <c r="AE888">
        <v>1340</v>
      </c>
      <c r="AF888">
        <v>298</v>
      </c>
      <c r="AG888">
        <v>170</v>
      </c>
      <c r="AH888">
        <v>50764</v>
      </c>
      <c r="AI888">
        <v>243</v>
      </c>
      <c r="AJ888">
        <v>665</v>
      </c>
      <c r="AK888">
        <v>1104</v>
      </c>
      <c r="AL888">
        <v>370</v>
      </c>
      <c r="AM888">
        <v>83</v>
      </c>
      <c r="AN888">
        <v>2300</v>
      </c>
      <c r="AO888">
        <v>275</v>
      </c>
      <c r="AP888">
        <v>19</v>
      </c>
      <c r="AQ888">
        <v>0</v>
      </c>
      <c r="AR888">
        <v>9</v>
      </c>
      <c r="AS888">
        <v>75</v>
      </c>
      <c r="AT888">
        <v>50</v>
      </c>
      <c r="AU888">
        <v>7.2</v>
      </c>
      <c r="AV888">
        <v>8</v>
      </c>
      <c r="AW888">
        <v>50764</v>
      </c>
      <c r="AX888">
        <v>8.5</v>
      </c>
      <c r="AY888">
        <v>16</v>
      </c>
      <c r="AZ888">
        <v>26.6</v>
      </c>
      <c r="BA888">
        <v>9</v>
      </c>
      <c r="BB888">
        <v>6.2</v>
      </c>
      <c r="BC888">
        <v>55.3</v>
      </c>
      <c r="BD888">
        <v>7.1</v>
      </c>
      <c r="BE888">
        <v>1.3</v>
      </c>
      <c r="BF888">
        <v>0</v>
      </c>
      <c r="BG888">
        <v>0.7</v>
      </c>
      <c r="BH888">
        <v>5.6</v>
      </c>
      <c r="BI888">
        <v>1.2</v>
      </c>
    </row>
    <row r="889" spans="1:61" x14ac:dyDescent="0.2">
      <c r="A889">
        <v>6413</v>
      </c>
      <c r="B889">
        <v>6085506604</v>
      </c>
      <c r="C889">
        <v>0.94757769999999997</v>
      </c>
      <c r="D889">
        <v>0.3906</v>
      </c>
      <c r="E889">
        <v>1.8031999999999999</v>
      </c>
      <c r="F889">
        <v>0.50190000000000001</v>
      </c>
      <c r="G889">
        <v>1.0831999999999999</v>
      </c>
      <c r="H889">
        <v>3.7789000000000001</v>
      </c>
      <c r="I889">
        <v>8.1999999999999993</v>
      </c>
      <c r="J889">
        <v>7.4</v>
      </c>
      <c r="K889">
        <v>9.1999999999999993</v>
      </c>
      <c r="L889">
        <v>6280</v>
      </c>
      <c r="M889">
        <v>37.280736779999998</v>
      </c>
      <c r="N889">
        <v>-121.9875236</v>
      </c>
      <c r="O889">
        <v>5.24376696809151</v>
      </c>
      <c r="P889">
        <v>3.7784753999999997E-2</v>
      </c>
      <c r="Q889">
        <v>10.37</v>
      </c>
      <c r="R889">
        <v>15.436798019999999</v>
      </c>
      <c r="S889" s="1">
        <v>479.22788578364498</v>
      </c>
      <c r="T889">
        <v>0.109490858</v>
      </c>
      <c r="U889">
        <v>145.79579699999999</v>
      </c>
      <c r="V889">
        <v>737.56</v>
      </c>
      <c r="W889">
        <v>0</v>
      </c>
      <c r="X889">
        <v>28.5</v>
      </c>
      <c r="Y889">
        <v>0</v>
      </c>
      <c r="Z889">
        <v>2</v>
      </c>
      <c r="AA889">
        <v>0</v>
      </c>
      <c r="AB889">
        <v>33.770413864649903</v>
      </c>
      <c r="AC889">
        <v>7236</v>
      </c>
      <c r="AD889">
        <v>2655</v>
      </c>
      <c r="AE889">
        <v>2562</v>
      </c>
      <c r="AF889">
        <v>215</v>
      </c>
      <c r="AG889">
        <v>73</v>
      </c>
      <c r="AH889">
        <v>50364</v>
      </c>
      <c r="AI889">
        <v>222</v>
      </c>
      <c r="AJ889">
        <v>834</v>
      </c>
      <c r="AK889">
        <v>1931</v>
      </c>
      <c r="AL889">
        <v>536</v>
      </c>
      <c r="AM889">
        <v>194</v>
      </c>
      <c r="AN889">
        <v>3126</v>
      </c>
      <c r="AO889">
        <v>135</v>
      </c>
      <c r="AP889">
        <v>41</v>
      </c>
      <c r="AQ889">
        <v>0</v>
      </c>
      <c r="AR889">
        <v>49</v>
      </c>
      <c r="AS889">
        <v>40</v>
      </c>
      <c r="AT889">
        <v>18</v>
      </c>
      <c r="AU889">
        <v>3</v>
      </c>
      <c r="AV889">
        <v>2.1</v>
      </c>
      <c r="AW889">
        <v>50364</v>
      </c>
      <c r="AX889">
        <v>4.5</v>
      </c>
      <c r="AY889">
        <v>11.5</v>
      </c>
      <c r="AZ889">
        <v>26.7</v>
      </c>
      <c r="BA889">
        <v>7.4</v>
      </c>
      <c r="BB889">
        <v>7.6</v>
      </c>
      <c r="BC889">
        <v>43.2</v>
      </c>
      <c r="BD889">
        <v>2</v>
      </c>
      <c r="BE889">
        <v>1.5</v>
      </c>
      <c r="BF889">
        <v>0</v>
      </c>
      <c r="BG889">
        <v>1.9</v>
      </c>
      <c r="BH889">
        <v>1.6</v>
      </c>
      <c r="BI889">
        <v>0.2</v>
      </c>
    </row>
    <row r="890" spans="1:61" x14ac:dyDescent="0.2">
      <c r="A890">
        <v>6414</v>
      </c>
      <c r="B890">
        <v>6085506605</v>
      </c>
      <c r="C890">
        <v>0.39125339999999997</v>
      </c>
      <c r="D890">
        <v>0.90329999999999999</v>
      </c>
      <c r="E890">
        <v>1.4608000000000001</v>
      </c>
      <c r="F890">
        <v>1.1498999999999999</v>
      </c>
      <c r="G890">
        <v>2.3755999999999999</v>
      </c>
      <c r="H890">
        <v>5.8895999999999997</v>
      </c>
      <c r="I890">
        <v>10</v>
      </c>
      <c r="J890">
        <v>9</v>
      </c>
      <c r="K890">
        <v>11.1</v>
      </c>
      <c r="L890">
        <v>3170</v>
      </c>
      <c r="M890">
        <v>37.29775557</v>
      </c>
      <c r="N890">
        <v>-121.97010589999999</v>
      </c>
      <c r="O890">
        <v>13.1453254387012</v>
      </c>
      <c r="P890">
        <v>3.7784753999999997E-2</v>
      </c>
      <c r="Q890">
        <v>10.37</v>
      </c>
      <c r="R890">
        <v>28.67</v>
      </c>
      <c r="S890" s="1">
        <v>479.22788578364498</v>
      </c>
      <c r="T890">
        <v>0</v>
      </c>
      <c r="U890">
        <v>148.7557912</v>
      </c>
      <c r="V890">
        <v>520.17999999999995</v>
      </c>
      <c r="W890">
        <v>1.1000000000000001</v>
      </c>
      <c r="X890">
        <v>0</v>
      </c>
      <c r="Y890">
        <v>0.05</v>
      </c>
      <c r="Z890">
        <v>1</v>
      </c>
      <c r="AA890">
        <v>0</v>
      </c>
      <c r="AB890">
        <v>29.9148109397056</v>
      </c>
      <c r="AC890">
        <v>4126</v>
      </c>
      <c r="AD890">
        <v>1586</v>
      </c>
      <c r="AE890">
        <v>1508</v>
      </c>
      <c r="AF890">
        <v>212</v>
      </c>
      <c r="AG890">
        <v>128</v>
      </c>
      <c r="AH890">
        <v>41569</v>
      </c>
      <c r="AI890">
        <v>193</v>
      </c>
      <c r="AJ890">
        <v>415</v>
      </c>
      <c r="AK890">
        <v>1085</v>
      </c>
      <c r="AL890">
        <v>280</v>
      </c>
      <c r="AM890">
        <v>76</v>
      </c>
      <c r="AN890">
        <v>2641</v>
      </c>
      <c r="AO890">
        <v>381</v>
      </c>
      <c r="AP890">
        <v>376</v>
      </c>
      <c r="AQ890">
        <v>0</v>
      </c>
      <c r="AR890">
        <v>158</v>
      </c>
      <c r="AS890">
        <v>63</v>
      </c>
      <c r="AT890">
        <v>14</v>
      </c>
      <c r="AU890">
        <v>5.0999999999999996</v>
      </c>
      <c r="AV890">
        <v>5.6</v>
      </c>
      <c r="AW890">
        <v>41569</v>
      </c>
      <c r="AX890">
        <v>6.8</v>
      </c>
      <c r="AY890">
        <v>10.1</v>
      </c>
      <c r="AZ890">
        <v>26.3</v>
      </c>
      <c r="BA890">
        <v>6.8</v>
      </c>
      <c r="BB890">
        <v>5</v>
      </c>
      <c r="BC890">
        <v>64</v>
      </c>
      <c r="BD890">
        <v>10.3</v>
      </c>
      <c r="BE890">
        <v>23.7</v>
      </c>
      <c r="BF890">
        <v>0</v>
      </c>
      <c r="BG890">
        <v>10.5</v>
      </c>
      <c r="BH890">
        <v>4.2</v>
      </c>
      <c r="BI890">
        <v>0.3</v>
      </c>
    </row>
    <row r="891" spans="1:61" x14ac:dyDescent="0.2">
      <c r="A891">
        <v>6415</v>
      </c>
      <c r="B891">
        <v>6085506606</v>
      </c>
      <c r="C891">
        <v>0.458588</v>
      </c>
      <c r="D891">
        <v>0.90469999999999995</v>
      </c>
      <c r="E891">
        <v>2.153</v>
      </c>
      <c r="F891">
        <v>0.79890000000000005</v>
      </c>
      <c r="G891">
        <v>2.2593999999999999</v>
      </c>
      <c r="H891">
        <v>6.1158999999999999</v>
      </c>
      <c r="I891">
        <v>8.4</v>
      </c>
      <c r="J891">
        <v>7.7</v>
      </c>
      <c r="K891">
        <v>9.1999999999999993</v>
      </c>
      <c r="L891">
        <v>1078</v>
      </c>
      <c r="M891">
        <v>37.29232365</v>
      </c>
      <c r="N891">
        <v>-121.9736097</v>
      </c>
      <c r="O891">
        <v>11.365105473666301</v>
      </c>
      <c r="P891">
        <v>3.7784753999999997E-2</v>
      </c>
      <c r="Q891">
        <v>10.37</v>
      </c>
      <c r="R891">
        <v>28.67</v>
      </c>
      <c r="S891" s="1">
        <v>479.22788578364498</v>
      </c>
      <c r="T891">
        <v>0</v>
      </c>
      <c r="U891">
        <v>137.84622920000001</v>
      </c>
      <c r="V891">
        <v>650.16999999999996</v>
      </c>
      <c r="W891">
        <v>2</v>
      </c>
      <c r="X891">
        <v>23.75</v>
      </c>
      <c r="Y891">
        <v>0.01</v>
      </c>
      <c r="Z891">
        <v>1</v>
      </c>
      <c r="AA891">
        <v>0</v>
      </c>
      <c r="AB891">
        <v>35.534132701428099</v>
      </c>
      <c r="AC891">
        <v>4473</v>
      </c>
      <c r="AD891">
        <v>1679</v>
      </c>
      <c r="AE891">
        <v>1596</v>
      </c>
      <c r="AF891">
        <v>290</v>
      </c>
      <c r="AG891">
        <v>141</v>
      </c>
      <c r="AH891">
        <v>46335</v>
      </c>
      <c r="AI891">
        <v>212</v>
      </c>
      <c r="AJ891">
        <v>505</v>
      </c>
      <c r="AK891">
        <v>1054</v>
      </c>
      <c r="AL891">
        <v>474</v>
      </c>
      <c r="AM891">
        <v>175</v>
      </c>
      <c r="AN891">
        <v>2305</v>
      </c>
      <c r="AO891">
        <v>202</v>
      </c>
      <c r="AP891">
        <v>256</v>
      </c>
      <c r="AQ891">
        <v>0</v>
      </c>
      <c r="AR891">
        <v>133</v>
      </c>
      <c r="AS891">
        <v>80</v>
      </c>
      <c r="AT891">
        <v>15</v>
      </c>
      <c r="AU891">
        <v>6.5</v>
      </c>
      <c r="AV891">
        <v>5.5</v>
      </c>
      <c r="AW891">
        <v>46335</v>
      </c>
      <c r="AX891">
        <v>6.8</v>
      </c>
      <c r="AY891">
        <v>11.3</v>
      </c>
      <c r="AZ891">
        <v>23.6</v>
      </c>
      <c r="BA891">
        <v>10.6</v>
      </c>
      <c r="BB891">
        <v>11</v>
      </c>
      <c r="BC891">
        <v>51.5</v>
      </c>
      <c r="BD891">
        <v>4.8</v>
      </c>
      <c r="BE891">
        <v>15.2</v>
      </c>
      <c r="BF891">
        <v>0</v>
      </c>
      <c r="BG891">
        <v>8.3000000000000007</v>
      </c>
      <c r="BH891">
        <v>5</v>
      </c>
      <c r="BI891">
        <v>0.3</v>
      </c>
    </row>
    <row r="892" spans="1:61" x14ac:dyDescent="0.2">
      <c r="A892">
        <v>6416</v>
      </c>
      <c r="B892">
        <v>6085506701</v>
      </c>
      <c r="C892">
        <v>0.61626159999999996</v>
      </c>
      <c r="D892">
        <v>0.50639999999999996</v>
      </c>
      <c r="E892">
        <v>1.2439</v>
      </c>
      <c r="F892">
        <v>0.51259999999999994</v>
      </c>
      <c r="G892">
        <v>1.1027</v>
      </c>
      <c r="H892">
        <v>3.3656000000000001</v>
      </c>
      <c r="I892">
        <v>7.9</v>
      </c>
      <c r="J892">
        <v>7</v>
      </c>
      <c r="K892">
        <v>8.8000000000000007</v>
      </c>
      <c r="L892">
        <v>725</v>
      </c>
      <c r="M892">
        <v>37.270302489999999</v>
      </c>
      <c r="N892">
        <v>-121.98564349999999</v>
      </c>
      <c r="O892">
        <v>11.2410750644306</v>
      </c>
      <c r="P892">
        <v>3.7784753999999997E-2</v>
      </c>
      <c r="Q892">
        <v>10.37</v>
      </c>
      <c r="R892">
        <v>21.542412219999999</v>
      </c>
      <c r="S892" s="1">
        <v>479.22788578364498</v>
      </c>
      <c r="T892">
        <v>0.39734631999999998</v>
      </c>
      <c r="U892">
        <v>129.33205509999999</v>
      </c>
      <c r="V892">
        <v>1160.6400000000001</v>
      </c>
      <c r="W892">
        <v>0</v>
      </c>
      <c r="X892">
        <v>4</v>
      </c>
      <c r="Y892">
        <v>0</v>
      </c>
      <c r="Z892">
        <v>1</v>
      </c>
      <c r="AA892">
        <v>0</v>
      </c>
      <c r="AB892">
        <v>33.745941626757599</v>
      </c>
      <c r="AC892">
        <v>3664</v>
      </c>
      <c r="AD892">
        <v>1315</v>
      </c>
      <c r="AE892">
        <v>1253</v>
      </c>
      <c r="AF892">
        <v>137</v>
      </c>
      <c r="AG892">
        <v>120</v>
      </c>
      <c r="AH892">
        <v>59727</v>
      </c>
      <c r="AI892">
        <v>78</v>
      </c>
      <c r="AJ892">
        <v>425</v>
      </c>
      <c r="AK892">
        <v>821</v>
      </c>
      <c r="AL892">
        <v>231</v>
      </c>
      <c r="AM892">
        <v>53</v>
      </c>
      <c r="AN892">
        <v>1533</v>
      </c>
      <c r="AO892">
        <v>77</v>
      </c>
      <c r="AP892">
        <v>24</v>
      </c>
      <c r="AQ892">
        <v>0</v>
      </c>
      <c r="AR892">
        <v>26</v>
      </c>
      <c r="AS892">
        <v>29</v>
      </c>
      <c r="AT892">
        <v>5</v>
      </c>
      <c r="AU892">
        <v>3.7</v>
      </c>
      <c r="AV892">
        <v>5.6</v>
      </c>
      <c r="AW892">
        <v>59727</v>
      </c>
      <c r="AX892">
        <v>3</v>
      </c>
      <c r="AY892">
        <v>11.6</v>
      </c>
      <c r="AZ892">
        <v>22.4</v>
      </c>
      <c r="BA892">
        <v>6.3</v>
      </c>
      <c r="BB892">
        <v>4.2</v>
      </c>
      <c r="BC892">
        <v>41.8</v>
      </c>
      <c r="BD892">
        <v>2.2000000000000002</v>
      </c>
      <c r="BE892">
        <v>1.8</v>
      </c>
      <c r="BF892">
        <v>0</v>
      </c>
      <c r="BG892">
        <v>2.1</v>
      </c>
      <c r="BH892">
        <v>2.2999999999999998</v>
      </c>
      <c r="BI892">
        <v>0.1</v>
      </c>
    </row>
    <row r="893" spans="1:61" x14ac:dyDescent="0.2">
      <c r="A893">
        <v>6420</v>
      </c>
      <c r="B893">
        <v>6085506802</v>
      </c>
      <c r="C893">
        <v>0.78913420000000001</v>
      </c>
      <c r="D893">
        <v>0.8125</v>
      </c>
      <c r="E893">
        <v>1.7442</v>
      </c>
      <c r="F893">
        <v>0.54559999999999997</v>
      </c>
      <c r="G893">
        <v>1.7859</v>
      </c>
      <c r="H893">
        <v>4.8882000000000003</v>
      </c>
      <c r="I893">
        <v>9.5</v>
      </c>
      <c r="J893">
        <v>8.3000000000000007</v>
      </c>
      <c r="K893">
        <v>10.8</v>
      </c>
      <c r="L893">
        <v>4825</v>
      </c>
      <c r="M893">
        <v>37.247098260000001</v>
      </c>
      <c r="N893">
        <v>-121.936019</v>
      </c>
      <c r="O893">
        <v>6.5490529684318304</v>
      </c>
      <c r="P893">
        <v>3.7784753999999997E-2</v>
      </c>
      <c r="Q893">
        <v>10.37</v>
      </c>
      <c r="R893">
        <v>12.45662345</v>
      </c>
      <c r="S893" s="1">
        <v>479.22788578364498</v>
      </c>
      <c r="T893">
        <v>0</v>
      </c>
      <c r="U893">
        <v>85.61849814</v>
      </c>
      <c r="V893">
        <v>1040.6300000000001</v>
      </c>
      <c r="W893">
        <v>0</v>
      </c>
      <c r="X893">
        <v>18.5</v>
      </c>
      <c r="Y893">
        <v>0.1</v>
      </c>
      <c r="Z893">
        <v>0</v>
      </c>
      <c r="AA893">
        <v>0</v>
      </c>
      <c r="AB893">
        <v>31.812190322241801</v>
      </c>
      <c r="AC893">
        <v>5760</v>
      </c>
      <c r="AD893">
        <v>1935</v>
      </c>
      <c r="AE893">
        <v>1935</v>
      </c>
      <c r="AF893">
        <v>246</v>
      </c>
      <c r="AG893">
        <v>182</v>
      </c>
      <c r="AH893">
        <v>49429</v>
      </c>
      <c r="AI893">
        <v>255</v>
      </c>
      <c r="AJ893">
        <v>757</v>
      </c>
      <c r="AK893">
        <v>1450</v>
      </c>
      <c r="AL893">
        <v>445</v>
      </c>
      <c r="AM893">
        <v>110</v>
      </c>
      <c r="AN893">
        <v>1888</v>
      </c>
      <c r="AO893">
        <v>219</v>
      </c>
      <c r="AP893">
        <v>149</v>
      </c>
      <c r="AQ893">
        <v>0</v>
      </c>
      <c r="AR893">
        <v>57</v>
      </c>
      <c r="AS893">
        <v>23</v>
      </c>
      <c r="AT893">
        <v>161</v>
      </c>
      <c r="AU893">
        <v>4.4000000000000004</v>
      </c>
      <c r="AV893">
        <v>6</v>
      </c>
      <c r="AW893">
        <v>49429</v>
      </c>
      <c r="AX893">
        <v>6.6</v>
      </c>
      <c r="AY893">
        <v>13.1</v>
      </c>
      <c r="AZ893">
        <v>25.2</v>
      </c>
      <c r="BA893">
        <v>7.9</v>
      </c>
      <c r="BB893">
        <v>5.7</v>
      </c>
      <c r="BC893">
        <v>32.799999999999997</v>
      </c>
      <c r="BD893">
        <v>4</v>
      </c>
      <c r="BE893">
        <v>7.7</v>
      </c>
      <c r="BF893">
        <v>0</v>
      </c>
      <c r="BG893">
        <v>2.9</v>
      </c>
      <c r="BH893">
        <v>1.2</v>
      </c>
      <c r="BI893">
        <v>2.8</v>
      </c>
    </row>
    <row r="894" spans="1:61" x14ac:dyDescent="0.2">
      <c r="A894">
        <v>6421</v>
      </c>
      <c r="B894">
        <v>6085506803</v>
      </c>
      <c r="C894">
        <v>0.88435430000000004</v>
      </c>
      <c r="D894">
        <v>1.0548</v>
      </c>
      <c r="E894">
        <v>1.5190999999999999</v>
      </c>
      <c r="F894">
        <v>0.43030000000000002</v>
      </c>
      <c r="G894">
        <v>1.8460000000000001</v>
      </c>
      <c r="H894">
        <v>4.8502000000000001</v>
      </c>
      <c r="I894">
        <v>8.5</v>
      </c>
      <c r="J894">
        <v>7.5</v>
      </c>
      <c r="K894">
        <v>9.5</v>
      </c>
      <c r="L894">
        <v>6883</v>
      </c>
      <c r="M894">
        <v>37.242778209999997</v>
      </c>
      <c r="N894">
        <v>-121.9143195</v>
      </c>
      <c r="O894">
        <v>7.2736721518956999</v>
      </c>
      <c r="P894">
        <v>3.7784753999999997E-2</v>
      </c>
      <c r="Q894">
        <v>10.37</v>
      </c>
      <c r="R894">
        <v>8.5262497469999996</v>
      </c>
      <c r="S894" s="1">
        <v>479.22788578364498</v>
      </c>
      <c r="T894">
        <v>0</v>
      </c>
      <c r="U894">
        <v>76.447136729999997</v>
      </c>
      <c r="V894">
        <v>932.3</v>
      </c>
      <c r="W894">
        <v>0</v>
      </c>
      <c r="X894">
        <v>2</v>
      </c>
      <c r="Y894">
        <v>0</v>
      </c>
      <c r="Z894">
        <v>1</v>
      </c>
      <c r="AA894">
        <v>0</v>
      </c>
      <c r="AB894">
        <v>24.527942828816698</v>
      </c>
      <c r="AC894">
        <v>7213</v>
      </c>
      <c r="AD894">
        <v>2473</v>
      </c>
      <c r="AE894">
        <v>2363</v>
      </c>
      <c r="AF894">
        <v>168</v>
      </c>
      <c r="AG894">
        <v>306</v>
      </c>
      <c r="AH894">
        <v>45801</v>
      </c>
      <c r="AI894">
        <v>368</v>
      </c>
      <c r="AJ894">
        <v>821</v>
      </c>
      <c r="AK894">
        <v>1844</v>
      </c>
      <c r="AL894">
        <v>559</v>
      </c>
      <c r="AM894">
        <v>92</v>
      </c>
      <c r="AN894">
        <v>2863</v>
      </c>
      <c r="AO894">
        <v>108</v>
      </c>
      <c r="AP894">
        <v>222</v>
      </c>
      <c r="AQ894">
        <v>0</v>
      </c>
      <c r="AR894">
        <v>139</v>
      </c>
      <c r="AS894">
        <v>28</v>
      </c>
      <c r="AT894">
        <v>69</v>
      </c>
      <c r="AU894">
        <v>2.2999999999999998</v>
      </c>
      <c r="AV894">
        <v>8.5</v>
      </c>
      <c r="AW894">
        <v>45801</v>
      </c>
      <c r="AX894">
        <v>7.7</v>
      </c>
      <c r="AY894">
        <v>11.4</v>
      </c>
      <c r="AZ894">
        <v>25.6</v>
      </c>
      <c r="BA894">
        <v>7.8</v>
      </c>
      <c r="BB894">
        <v>3.9</v>
      </c>
      <c r="BC894">
        <v>39.700000000000003</v>
      </c>
      <c r="BD894">
        <v>1.6</v>
      </c>
      <c r="BE894">
        <v>9</v>
      </c>
      <c r="BF894">
        <v>0</v>
      </c>
      <c r="BG894">
        <v>5.9</v>
      </c>
      <c r="BH894">
        <v>1.2</v>
      </c>
      <c r="BI894">
        <v>1</v>
      </c>
    </row>
    <row r="895" spans="1:61" x14ac:dyDescent="0.2">
      <c r="A895">
        <v>6422</v>
      </c>
      <c r="B895">
        <v>6085506804</v>
      </c>
      <c r="C895">
        <v>0.59544459999999999</v>
      </c>
      <c r="D895">
        <v>0.29799999999999999</v>
      </c>
      <c r="E895">
        <v>1.8405</v>
      </c>
      <c r="F895">
        <v>0.37119999999999997</v>
      </c>
      <c r="G895">
        <v>0.38279999999999997</v>
      </c>
      <c r="H895">
        <v>2.8925000000000001</v>
      </c>
      <c r="I895">
        <v>7.7</v>
      </c>
      <c r="J895">
        <v>6.8</v>
      </c>
      <c r="K895">
        <v>8.8000000000000007</v>
      </c>
      <c r="L895">
        <v>1528</v>
      </c>
      <c r="M895">
        <v>37.23994501</v>
      </c>
      <c r="N895">
        <v>-121.93434000000001</v>
      </c>
      <c r="O895">
        <v>1.74639800232735</v>
      </c>
      <c r="P895">
        <v>3.7784753999999997E-2</v>
      </c>
      <c r="Q895">
        <v>10.37</v>
      </c>
      <c r="R895">
        <v>7.6852223960000003</v>
      </c>
      <c r="S895" s="1">
        <v>479.22788578364498</v>
      </c>
      <c r="T895">
        <v>0</v>
      </c>
      <c r="U895">
        <v>79.733357260000005</v>
      </c>
      <c r="V895">
        <v>507.12</v>
      </c>
      <c r="W895">
        <v>0</v>
      </c>
      <c r="X895">
        <v>16</v>
      </c>
      <c r="Y895">
        <v>0.01</v>
      </c>
      <c r="Z895">
        <v>0</v>
      </c>
      <c r="AA895">
        <v>0</v>
      </c>
      <c r="AB895">
        <v>24.072008271316999</v>
      </c>
      <c r="AC895">
        <v>3570</v>
      </c>
      <c r="AD895">
        <v>1334</v>
      </c>
      <c r="AE895">
        <v>1278</v>
      </c>
      <c r="AF895">
        <v>122</v>
      </c>
      <c r="AG895">
        <v>78</v>
      </c>
      <c r="AH895">
        <v>72423</v>
      </c>
      <c r="AI895">
        <v>56</v>
      </c>
      <c r="AJ895">
        <v>537</v>
      </c>
      <c r="AK895">
        <v>1029</v>
      </c>
      <c r="AL895">
        <v>254</v>
      </c>
      <c r="AM895">
        <v>51</v>
      </c>
      <c r="AN895">
        <v>1190</v>
      </c>
      <c r="AO895">
        <v>57</v>
      </c>
      <c r="AP895">
        <v>5</v>
      </c>
      <c r="AQ895">
        <v>0</v>
      </c>
      <c r="AR895">
        <v>13</v>
      </c>
      <c r="AS895">
        <v>11</v>
      </c>
      <c r="AT895">
        <v>0</v>
      </c>
      <c r="AU895">
        <v>3.4</v>
      </c>
      <c r="AV895">
        <v>4.3</v>
      </c>
      <c r="AW895">
        <v>72423</v>
      </c>
      <c r="AX895">
        <v>2.2999999999999998</v>
      </c>
      <c r="AY895">
        <v>15</v>
      </c>
      <c r="AZ895">
        <v>28.8</v>
      </c>
      <c r="BA895">
        <v>7.1</v>
      </c>
      <c r="BB895">
        <v>4</v>
      </c>
      <c r="BC895">
        <v>33.299999999999997</v>
      </c>
      <c r="BD895">
        <v>1.7</v>
      </c>
      <c r="BE895">
        <v>0.4</v>
      </c>
      <c r="BF895">
        <v>0</v>
      </c>
      <c r="BG895">
        <v>1</v>
      </c>
      <c r="BH895">
        <v>0.9</v>
      </c>
      <c r="BI895">
        <v>0</v>
      </c>
    </row>
    <row r="896" spans="1:61" x14ac:dyDescent="0.2">
      <c r="A896">
        <v>6423</v>
      </c>
      <c r="B896">
        <v>6085506900</v>
      </c>
      <c r="C896">
        <v>3.6277237000000002</v>
      </c>
      <c r="D896">
        <v>0.49230000000000002</v>
      </c>
      <c r="E896">
        <v>2.5991</v>
      </c>
      <c r="F896">
        <v>0.28129999999999999</v>
      </c>
      <c r="G896">
        <v>1.4128000000000001</v>
      </c>
      <c r="H896">
        <v>4.7854999999999999</v>
      </c>
      <c r="I896">
        <v>7.8</v>
      </c>
      <c r="J896">
        <v>6.9</v>
      </c>
      <c r="K896">
        <v>8.9</v>
      </c>
      <c r="L896">
        <v>2342</v>
      </c>
      <c r="M896">
        <v>37.230583680000002</v>
      </c>
      <c r="N896">
        <v>-121.9075991</v>
      </c>
      <c r="O896">
        <v>5.7894989937929298</v>
      </c>
      <c r="P896">
        <v>3.7784753999999997E-2</v>
      </c>
      <c r="Q896">
        <v>10.37</v>
      </c>
      <c r="R896">
        <v>7.6828802569999999</v>
      </c>
      <c r="S896" s="1">
        <v>547.37577015275997</v>
      </c>
      <c r="T896">
        <v>0.19806432099999999</v>
      </c>
      <c r="U896">
        <v>73.772823700000004</v>
      </c>
      <c r="V896">
        <v>317.5</v>
      </c>
      <c r="W896">
        <v>0</v>
      </c>
      <c r="X896">
        <v>21.05</v>
      </c>
      <c r="Y896">
        <v>0</v>
      </c>
      <c r="Z896">
        <v>2</v>
      </c>
      <c r="AA896">
        <v>6</v>
      </c>
      <c r="AB896">
        <v>32.618547208134402</v>
      </c>
      <c r="AC896">
        <v>7713</v>
      </c>
      <c r="AD896">
        <v>2726</v>
      </c>
      <c r="AE896">
        <v>2634</v>
      </c>
      <c r="AF896">
        <v>190</v>
      </c>
      <c r="AG896">
        <v>198</v>
      </c>
      <c r="AH896">
        <v>68034</v>
      </c>
      <c r="AI896">
        <v>196</v>
      </c>
      <c r="AJ896">
        <v>1755</v>
      </c>
      <c r="AK896">
        <v>2100</v>
      </c>
      <c r="AL896">
        <v>735</v>
      </c>
      <c r="AM896">
        <v>227</v>
      </c>
      <c r="AN896">
        <v>1839</v>
      </c>
      <c r="AO896">
        <v>136</v>
      </c>
      <c r="AP896">
        <v>129</v>
      </c>
      <c r="AQ896">
        <v>0</v>
      </c>
      <c r="AR896">
        <v>17</v>
      </c>
      <c r="AS896">
        <v>58</v>
      </c>
      <c r="AT896">
        <v>69</v>
      </c>
      <c r="AU896">
        <v>2.5</v>
      </c>
      <c r="AV896">
        <v>5.9</v>
      </c>
      <c r="AW896">
        <v>68034</v>
      </c>
      <c r="AX896">
        <v>3.7</v>
      </c>
      <c r="AY896">
        <v>22.8</v>
      </c>
      <c r="AZ896">
        <v>27.2</v>
      </c>
      <c r="BA896">
        <v>9.6</v>
      </c>
      <c r="BB896">
        <v>8.6</v>
      </c>
      <c r="BC896">
        <v>23.8</v>
      </c>
      <c r="BD896">
        <v>1.9</v>
      </c>
      <c r="BE896">
        <v>4.7</v>
      </c>
      <c r="BF896">
        <v>0</v>
      </c>
      <c r="BG896">
        <v>0.6</v>
      </c>
      <c r="BH896">
        <v>2.2000000000000002</v>
      </c>
      <c r="BI896">
        <v>0.9</v>
      </c>
    </row>
    <row r="897" spans="1:61" x14ac:dyDescent="0.2">
      <c r="A897">
        <v>6432</v>
      </c>
      <c r="B897">
        <v>6085507402</v>
      </c>
      <c r="C897">
        <v>0.90403</v>
      </c>
      <c r="D897">
        <v>0.88749999999999996</v>
      </c>
      <c r="E897">
        <v>2.0505</v>
      </c>
      <c r="F897">
        <v>0.53680000000000005</v>
      </c>
      <c r="G897">
        <v>1.5894999999999999</v>
      </c>
      <c r="H897">
        <v>5.0643000000000002</v>
      </c>
      <c r="I897">
        <v>0</v>
      </c>
      <c r="J897">
        <v>0</v>
      </c>
      <c r="K897">
        <v>0</v>
      </c>
      <c r="L897">
        <v>10</v>
      </c>
      <c r="M897">
        <v>37.29062235</v>
      </c>
      <c r="N897">
        <v>-121.99450280000001</v>
      </c>
      <c r="O897">
        <v>6.3934148000604303</v>
      </c>
      <c r="P897">
        <v>3.7784753999999997E-2</v>
      </c>
      <c r="Q897">
        <v>10.37</v>
      </c>
      <c r="R897">
        <v>11.700853909999999</v>
      </c>
      <c r="S897" s="1">
        <v>479.22788578364498</v>
      </c>
      <c r="T897">
        <v>2.5989675E-2</v>
      </c>
      <c r="U897">
        <v>164.37977860000001</v>
      </c>
      <c r="V897">
        <v>954.76</v>
      </c>
      <c r="W897">
        <v>0</v>
      </c>
      <c r="X897">
        <v>1.5</v>
      </c>
      <c r="Y897">
        <v>0</v>
      </c>
      <c r="Z897">
        <v>2</v>
      </c>
      <c r="AA897">
        <v>0</v>
      </c>
      <c r="AB897">
        <v>28.237439922497401</v>
      </c>
      <c r="AC897">
        <v>4111</v>
      </c>
      <c r="AD897">
        <v>1518</v>
      </c>
      <c r="AE897">
        <v>1453</v>
      </c>
      <c r="AF897">
        <v>309</v>
      </c>
      <c r="AG897">
        <v>139</v>
      </c>
      <c r="AH897">
        <v>63458</v>
      </c>
      <c r="AI897">
        <v>88</v>
      </c>
      <c r="AJ897">
        <v>719</v>
      </c>
      <c r="AK897">
        <v>1067</v>
      </c>
      <c r="AL897">
        <v>363</v>
      </c>
      <c r="AM897">
        <v>72</v>
      </c>
      <c r="AN897">
        <v>1779</v>
      </c>
      <c r="AO897">
        <v>89</v>
      </c>
      <c r="AP897">
        <v>18</v>
      </c>
      <c r="AQ897">
        <v>0</v>
      </c>
      <c r="AR897">
        <v>0</v>
      </c>
      <c r="AS897">
        <v>114</v>
      </c>
      <c r="AT897">
        <v>34</v>
      </c>
      <c r="AU897">
        <v>7.5</v>
      </c>
      <c r="AV897">
        <v>7.6</v>
      </c>
      <c r="AW897">
        <v>63458</v>
      </c>
      <c r="AX897">
        <v>3.2</v>
      </c>
      <c r="AY897">
        <v>17.5</v>
      </c>
      <c r="AZ897">
        <v>26</v>
      </c>
      <c r="BA897">
        <v>8.8000000000000007</v>
      </c>
      <c r="BB897">
        <v>5</v>
      </c>
      <c r="BC897">
        <v>43.3</v>
      </c>
      <c r="BD897">
        <v>2.2999999999999998</v>
      </c>
      <c r="BE897">
        <v>1.2</v>
      </c>
      <c r="BF897">
        <v>0</v>
      </c>
      <c r="BG897">
        <v>0</v>
      </c>
      <c r="BH897">
        <v>7.8</v>
      </c>
      <c r="BI897">
        <v>0.8</v>
      </c>
    </row>
    <row r="898" spans="1:61" x14ac:dyDescent="0.2">
      <c r="A898">
        <v>6437</v>
      </c>
      <c r="B898">
        <v>6085507805</v>
      </c>
      <c r="C898">
        <v>0.8178474</v>
      </c>
      <c r="D898">
        <v>1.0592999999999999</v>
      </c>
      <c r="E898">
        <v>1.7774000000000001</v>
      </c>
      <c r="F898">
        <v>1.1973</v>
      </c>
      <c r="G898">
        <v>2.3144999999999998</v>
      </c>
      <c r="H898">
        <v>6.3483999999999998</v>
      </c>
      <c r="I898">
        <v>7.3</v>
      </c>
      <c r="J898">
        <v>6.5</v>
      </c>
      <c r="K898">
        <v>8.1999999999999993</v>
      </c>
      <c r="L898">
        <v>1239</v>
      </c>
      <c r="M898">
        <v>37.334216079999997</v>
      </c>
      <c r="N898">
        <v>-122.053415</v>
      </c>
      <c r="O898">
        <v>15.4365025707696</v>
      </c>
      <c r="P898">
        <v>3.5257981000000001E-2</v>
      </c>
      <c r="Q898">
        <v>10.37</v>
      </c>
      <c r="R898">
        <v>25.58</v>
      </c>
      <c r="S898" s="1">
        <v>375.28085187977501</v>
      </c>
      <c r="T898">
        <v>0</v>
      </c>
      <c r="U898">
        <v>500.253534</v>
      </c>
      <c r="V898">
        <v>1641.81</v>
      </c>
      <c r="W898">
        <v>10.5</v>
      </c>
      <c r="X898">
        <v>10</v>
      </c>
      <c r="Y898">
        <v>0.23</v>
      </c>
      <c r="Z898">
        <v>4</v>
      </c>
      <c r="AA898">
        <v>0</v>
      </c>
      <c r="AB898">
        <v>45.749561296093503</v>
      </c>
      <c r="AC898">
        <v>5973</v>
      </c>
      <c r="AD898">
        <v>2350</v>
      </c>
      <c r="AE898">
        <v>2203</v>
      </c>
      <c r="AF898">
        <v>497</v>
      </c>
      <c r="AG898">
        <v>212</v>
      </c>
      <c r="AH898">
        <v>62983</v>
      </c>
      <c r="AI898">
        <v>272</v>
      </c>
      <c r="AJ898">
        <v>632</v>
      </c>
      <c r="AK898">
        <v>1649</v>
      </c>
      <c r="AL898">
        <v>453</v>
      </c>
      <c r="AM898">
        <v>157</v>
      </c>
      <c r="AN898">
        <v>4196</v>
      </c>
      <c r="AO898">
        <v>544</v>
      </c>
      <c r="AP898">
        <v>651</v>
      </c>
      <c r="AQ898">
        <v>0</v>
      </c>
      <c r="AR898">
        <v>174</v>
      </c>
      <c r="AS898">
        <v>115</v>
      </c>
      <c r="AT898">
        <v>12</v>
      </c>
      <c r="AU898">
        <v>8.3000000000000007</v>
      </c>
      <c r="AV898">
        <v>7.3</v>
      </c>
      <c r="AW898">
        <v>62983</v>
      </c>
      <c r="AX898">
        <v>6.7</v>
      </c>
      <c r="AY898">
        <v>10.6</v>
      </c>
      <c r="AZ898">
        <v>27.6</v>
      </c>
      <c r="BA898">
        <v>7.6</v>
      </c>
      <c r="BB898">
        <v>7.1</v>
      </c>
      <c r="BC898">
        <v>70.2</v>
      </c>
      <c r="BD898">
        <v>9.6999999999999993</v>
      </c>
      <c r="BE898">
        <v>27.7</v>
      </c>
      <c r="BF898">
        <v>0</v>
      </c>
      <c r="BG898">
        <v>7.9</v>
      </c>
      <c r="BH898">
        <v>5.2</v>
      </c>
      <c r="BI898">
        <v>0.2</v>
      </c>
    </row>
    <row r="899" spans="1:61" x14ac:dyDescent="0.2">
      <c r="A899">
        <v>6439</v>
      </c>
      <c r="B899">
        <v>6085507807</v>
      </c>
      <c r="C899">
        <v>0.3849591</v>
      </c>
      <c r="D899">
        <v>0.42959999999999998</v>
      </c>
      <c r="E899">
        <v>1.6283000000000001</v>
      </c>
      <c r="F899">
        <v>1.1908000000000001</v>
      </c>
      <c r="G899">
        <v>1.2448999999999999</v>
      </c>
      <c r="H899">
        <v>4.4935</v>
      </c>
      <c r="I899">
        <v>5.2</v>
      </c>
      <c r="J899">
        <v>4.5</v>
      </c>
      <c r="K899">
        <v>6.4</v>
      </c>
      <c r="L899">
        <v>210</v>
      </c>
      <c r="M899">
        <v>37.31053816</v>
      </c>
      <c r="N899">
        <v>-122.0333917</v>
      </c>
      <c r="O899">
        <v>11.2298064392795</v>
      </c>
      <c r="P899">
        <v>3.5257981000000001E-2</v>
      </c>
      <c r="Q899">
        <v>10.37</v>
      </c>
      <c r="R899">
        <v>8.5728982499999997</v>
      </c>
      <c r="S899" s="1">
        <v>550.80690465859402</v>
      </c>
      <c r="T899">
        <v>0</v>
      </c>
      <c r="U899">
        <v>427.25377539999999</v>
      </c>
      <c r="V899">
        <v>1041.3499999999999</v>
      </c>
      <c r="W899">
        <v>27.75</v>
      </c>
      <c r="X899">
        <v>22.5</v>
      </c>
      <c r="Y899">
        <v>0.13500000000000001</v>
      </c>
      <c r="Z899">
        <v>0</v>
      </c>
      <c r="AA899">
        <v>0</v>
      </c>
      <c r="AB899">
        <v>39.954120817984297</v>
      </c>
      <c r="AC899">
        <v>3320</v>
      </c>
      <c r="AD899">
        <v>1078</v>
      </c>
      <c r="AE899">
        <v>1052</v>
      </c>
      <c r="AF899">
        <v>93</v>
      </c>
      <c r="AG899">
        <v>89</v>
      </c>
      <c r="AH899">
        <v>61337</v>
      </c>
      <c r="AI899">
        <v>49</v>
      </c>
      <c r="AJ899">
        <v>339</v>
      </c>
      <c r="AK899">
        <v>905</v>
      </c>
      <c r="AL899">
        <v>215</v>
      </c>
      <c r="AM899">
        <v>73</v>
      </c>
      <c r="AN899">
        <v>2735</v>
      </c>
      <c r="AO899">
        <v>200</v>
      </c>
      <c r="AP899">
        <v>109</v>
      </c>
      <c r="AQ899">
        <v>0</v>
      </c>
      <c r="AR899">
        <v>98</v>
      </c>
      <c r="AS899">
        <v>7</v>
      </c>
      <c r="AT899">
        <v>0</v>
      </c>
      <c r="AU899">
        <v>2.8</v>
      </c>
      <c r="AV899">
        <v>5.6</v>
      </c>
      <c r="AW899">
        <v>61337</v>
      </c>
      <c r="AX899">
        <v>2.2999999999999998</v>
      </c>
      <c r="AY899">
        <v>10.199999999999999</v>
      </c>
      <c r="AZ899">
        <v>27.3</v>
      </c>
      <c r="BA899">
        <v>6.5</v>
      </c>
      <c r="BB899">
        <v>6.9</v>
      </c>
      <c r="BC899">
        <v>82.4</v>
      </c>
      <c r="BD899">
        <v>6.2</v>
      </c>
      <c r="BE899">
        <v>10.1</v>
      </c>
      <c r="BF899">
        <v>0</v>
      </c>
      <c r="BG899">
        <v>9.3000000000000007</v>
      </c>
      <c r="BH899">
        <v>0.7</v>
      </c>
      <c r="BI899">
        <v>0</v>
      </c>
    </row>
    <row r="900" spans="1:61" x14ac:dyDescent="0.2">
      <c r="A900">
        <v>6440</v>
      </c>
      <c r="B900">
        <v>6085507808</v>
      </c>
      <c r="C900">
        <v>0.65694790000000003</v>
      </c>
      <c r="D900">
        <v>0.31359999999999999</v>
      </c>
      <c r="E900">
        <v>1.3446</v>
      </c>
      <c r="F900">
        <v>1.0631999999999999</v>
      </c>
      <c r="G900">
        <v>0.88590000000000002</v>
      </c>
      <c r="H900">
        <v>3.6073</v>
      </c>
      <c r="I900">
        <v>0</v>
      </c>
      <c r="J900">
        <v>0</v>
      </c>
      <c r="K900">
        <v>0</v>
      </c>
      <c r="L900">
        <v>49</v>
      </c>
      <c r="M900">
        <v>37.304729969999997</v>
      </c>
      <c r="N900">
        <v>-122.0331571</v>
      </c>
      <c r="O900">
        <v>4.4245659741666898</v>
      </c>
      <c r="P900">
        <v>3.5257981000000001E-2</v>
      </c>
      <c r="Q900">
        <v>10.37</v>
      </c>
      <c r="R900">
        <v>8.5728982499999997</v>
      </c>
      <c r="S900" s="1">
        <v>479.22788578364498</v>
      </c>
      <c r="T900">
        <v>1.887367E-3</v>
      </c>
      <c r="U900">
        <v>347.97462689999998</v>
      </c>
      <c r="V900">
        <v>1135.1400000000001</v>
      </c>
      <c r="W900">
        <v>7.4</v>
      </c>
      <c r="X900">
        <v>8.75</v>
      </c>
      <c r="Y900">
        <v>0.1</v>
      </c>
      <c r="Z900">
        <v>0</v>
      </c>
      <c r="AA900">
        <v>0</v>
      </c>
      <c r="AB900">
        <v>34.763045976772403</v>
      </c>
      <c r="AC900">
        <v>5446</v>
      </c>
      <c r="AD900">
        <v>1863</v>
      </c>
      <c r="AE900">
        <v>1773</v>
      </c>
      <c r="AF900">
        <v>172</v>
      </c>
      <c r="AG900">
        <v>104</v>
      </c>
      <c r="AH900">
        <v>65749</v>
      </c>
      <c r="AI900">
        <v>103</v>
      </c>
      <c r="AJ900">
        <v>528</v>
      </c>
      <c r="AK900">
        <v>1549</v>
      </c>
      <c r="AL900">
        <v>148</v>
      </c>
      <c r="AM900">
        <v>79</v>
      </c>
      <c r="AN900">
        <v>4222</v>
      </c>
      <c r="AO900">
        <v>249</v>
      </c>
      <c r="AP900">
        <v>141</v>
      </c>
      <c r="AQ900">
        <v>0</v>
      </c>
      <c r="AR900">
        <v>54</v>
      </c>
      <c r="AS900">
        <v>16</v>
      </c>
      <c r="AT900">
        <v>0</v>
      </c>
      <c r="AU900">
        <v>3.2</v>
      </c>
      <c r="AV900">
        <v>4</v>
      </c>
      <c r="AW900">
        <v>65749</v>
      </c>
      <c r="AX900">
        <v>2.9</v>
      </c>
      <c r="AY900">
        <v>9.6999999999999993</v>
      </c>
      <c r="AZ900">
        <v>28.4</v>
      </c>
      <c r="BA900">
        <v>2.7</v>
      </c>
      <c r="BB900">
        <v>4.5</v>
      </c>
      <c r="BC900">
        <v>77.5</v>
      </c>
      <c r="BD900">
        <v>4.8</v>
      </c>
      <c r="BE900">
        <v>7.6</v>
      </c>
      <c r="BF900">
        <v>0</v>
      </c>
      <c r="BG900">
        <v>3</v>
      </c>
      <c r="BH900">
        <v>0.9</v>
      </c>
      <c r="BI900">
        <v>0</v>
      </c>
    </row>
    <row r="901" spans="1:61" x14ac:dyDescent="0.2">
      <c r="A901">
        <v>6441</v>
      </c>
      <c r="B901">
        <v>6085507903</v>
      </c>
      <c r="C901">
        <v>0.58028740000000001</v>
      </c>
      <c r="D901">
        <v>0.70950000000000002</v>
      </c>
      <c r="E901">
        <v>1.7016</v>
      </c>
      <c r="F901">
        <v>1.1979</v>
      </c>
      <c r="G901">
        <v>0.53249999999999997</v>
      </c>
      <c r="H901">
        <v>4.1414999999999997</v>
      </c>
      <c r="I901">
        <v>6.8</v>
      </c>
      <c r="J901">
        <v>6</v>
      </c>
      <c r="K901">
        <v>7.9</v>
      </c>
      <c r="L901">
        <v>4828</v>
      </c>
      <c r="M901">
        <v>37.30261986</v>
      </c>
      <c r="N901">
        <v>-122.0102042</v>
      </c>
      <c r="O901">
        <v>12.50496011001</v>
      </c>
      <c r="P901">
        <v>3.5257981000000001E-2</v>
      </c>
      <c r="Q901">
        <v>10.37</v>
      </c>
      <c r="R901">
        <v>16.23</v>
      </c>
      <c r="S901" s="1">
        <v>479.22788578364498</v>
      </c>
      <c r="T901">
        <v>0</v>
      </c>
      <c r="U901">
        <v>219.2355446</v>
      </c>
      <c r="V901">
        <v>396.29</v>
      </c>
      <c r="W901">
        <v>12.25</v>
      </c>
      <c r="X901">
        <v>0</v>
      </c>
      <c r="Y901">
        <v>0</v>
      </c>
      <c r="Z901">
        <v>2</v>
      </c>
      <c r="AA901">
        <v>0</v>
      </c>
      <c r="AB901">
        <v>28.408330269378901</v>
      </c>
      <c r="AC901">
        <v>4975</v>
      </c>
      <c r="AD901">
        <v>1651</v>
      </c>
      <c r="AE901">
        <v>1626</v>
      </c>
      <c r="AF901">
        <v>266</v>
      </c>
      <c r="AG901">
        <v>145</v>
      </c>
      <c r="AH901">
        <v>57814</v>
      </c>
      <c r="AI901">
        <v>149</v>
      </c>
      <c r="AJ901">
        <v>772</v>
      </c>
      <c r="AK901">
        <v>1242</v>
      </c>
      <c r="AL901">
        <v>356</v>
      </c>
      <c r="AM901">
        <v>69</v>
      </c>
      <c r="AN901">
        <v>3769</v>
      </c>
      <c r="AO901">
        <v>397</v>
      </c>
      <c r="AP901">
        <v>22</v>
      </c>
      <c r="AQ901">
        <v>0</v>
      </c>
      <c r="AR901">
        <v>23</v>
      </c>
      <c r="AS901">
        <v>19</v>
      </c>
      <c r="AT901">
        <v>0</v>
      </c>
      <c r="AU901">
        <v>5.3</v>
      </c>
      <c r="AV901">
        <v>6.1</v>
      </c>
      <c r="AW901">
        <v>57814</v>
      </c>
      <c r="AX901">
        <v>4.4000000000000004</v>
      </c>
      <c r="AY901">
        <v>15.5</v>
      </c>
      <c r="AZ901">
        <v>25</v>
      </c>
      <c r="BA901">
        <v>7.2</v>
      </c>
      <c r="BB901">
        <v>4.2</v>
      </c>
      <c r="BC901">
        <v>75.8</v>
      </c>
      <c r="BD901">
        <v>8.1</v>
      </c>
      <c r="BE901">
        <v>1.3</v>
      </c>
      <c r="BF901">
        <v>0</v>
      </c>
      <c r="BG901">
        <v>1.4</v>
      </c>
      <c r="BH901">
        <v>1.2</v>
      </c>
      <c r="BI901">
        <v>0</v>
      </c>
    </row>
    <row r="902" spans="1:61" x14ac:dyDescent="0.2">
      <c r="A902">
        <v>6442</v>
      </c>
      <c r="B902">
        <v>6085507904</v>
      </c>
      <c r="C902">
        <v>0.49357499999999999</v>
      </c>
      <c r="D902">
        <v>0.19120000000000001</v>
      </c>
      <c r="E902">
        <v>1.5208999999999999</v>
      </c>
      <c r="F902">
        <v>1.0162</v>
      </c>
      <c r="G902">
        <v>1.1616</v>
      </c>
      <c r="H902">
        <v>3.8898999999999999</v>
      </c>
      <c r="I902">
        <v>6.2</v>
      </c>
      <c r="J902">
        <v>5.6</v>
      </c>
      <c r="K902">
        <v>7</v>
      </c>
      <c r="L902">
        <v>3147</v>
      </c>
      <c r="M902">
        <v>37.302763140000003</v>
      </c>
      <c r="N902">
        <v>-122.00150549999999</v>
      </c>
      <c r="O902">
        <v>8.9425075434281602</v>
      </c>
      <c r="P902">
        <v>3.5257981000000001E-2</v>
      </c>
      <c r="Q902">
        <v>10.37</v>
      </c>
      <c r="R902">
        <v>16.23</v>
      </c>
      <c r="S902" s="1">
        <v>479.22788578364498</v>
      </c>
      <c r="T902">
        <v>0</v>
      </c>
      <c r="U902">
        <v>198.24454370000001</v>
      </c>
      <c r="V902">
        <v>425.07</v>
      </c>
      <c r="W902">
        <v>3.4</v>
      </c>
      <c r="X902">
        <v>0.75</v>
      </c>
      <c r="Y902">
        <v>0</v>
      </c>
      <c r="Z902">
        <v>2</v>
      </c>
      <c r="AA902">
        <v>0</v>
      </c>
      <c r="AB902">
        <v>26.286323858550901</v>
      </c>
      <c r="AC902">
        <v>3240</v>
      </c>
      <c r="AD902">
        <v>1126</v>
      </c>
      <c r="AE902">
        <v>1098</v>
      </c>
      <c r="AF902">
        <v>25</v>
      </c>
      <c r="AG902">
        <v>41</v>
      </c>
      <c r="AH902">
        <v>65997</v>
      </c>
      <c r="AI902">
        <v>67</v>
      </c>
      <c r="AJ902">
        <v>561</v>
      </c>
      <c r="AK902">
        <v>779</v>
      </c>
      <c r="AL902">
        <v>222</v>
      </c>
      <c r="AM902">
        <v>11</v>
      </c>
      <c r="AN902">
        <v>2514</v>
      </c>
      <c r="AO902">
        <v>128</v>
      </c>
      <c r="AP902">
        <v>0</v>
      </c>
      <c r="AQ902">
        <v>9</v>
      </c>
      <c r="AR902">
        <v>30</v>
      </c>
      <c r="AS902">
        <v>25</v>
      </c>
      <c r="AT902">
        <v>0</v>
      </c>
      <c r="AU902">
        <v>0.8</v>
      </c>
      <c r="AV902">
        <v>2.6</v>
      </c>
      <c r="AW902">
        <v>65997</v>
      </c>
      <c r="AX902">
        <v>2.9</v>
      </c>
      <c r="AY902">
        <v>17.3</v>
      </c>
      <c r="AZ902">
        <v>24</v>
      </c>
      <c r="BA902">
        <v>6.9</v>
      </c>
      <c r="BB902">
        <v>1</v>
      </c>
      <c r="BC902">
        <v>77.599999999999994</v>
      </c>
      <c r="BD902">
        <v>4</v>
      </c>
      <c r="BE902">
        <v>0</v>
      </c>
      <c r="BF902">
        <v>0.8</v>
      </c>
      <c r="BG902">
        <v>2.7</v>
      </c>
      <c r="BH902">
        <v>2.2999999999999998</v>
      </c>
      <c r="BI902">
        <v>0</v>
      </c>
    </row>
    <row r="903" spans="1:61" x14ac:dyDescent="0.2">
      <c r="A903">
        <v>6443</v>
      </c>
      <c r="B903">
        <v>6085507905</v>
      </c>
      <c r="C903">
        <v>0.56378879999999998</v>
      </c>
      <c r="D903">
        <v>0.64759999999999995</v>
      </c>
      <c r="E903">
        <v>1.2646999999999999</v>
      </c>
      <c r="F903">
        <v>1.194</v>
      </c>
      <c r="G903">
        <v>1.518</v>
      </c>
      <c r="H903">
        <v>4.6242999999999999</v>
      </c>
      <c r="I903">
        <v>7.5</v>
      </c>
      <c r="J903">
        <v>6.6</v>
      </c>
      <c r="K903">
        <v>8.6</v>
      </c>
      <c r="L903">
        <v>5784</v>
      </c>
      <c r="M903">
        <v>37.302631699999999</v>
      </c>
      <c r="N903">
        <v>-122.028113</v>
      </c>
      <c r="O903">
        <v>12.727914118207</v>
      </c>
      <c r="P903">
        <v>3.5257981000000001E-2</v>
      </c>
      <c r="Q903">
        <v>10.37</v>
      </c>
      <c r="R903">
        <v>14.03035504</v>
      </c>
      <c r="S903" s="1">
        <v>479.22788578364498</v>
      </c>
      <c r="T903">
        <v>0</v>
      </c>
      <c r="U903">
        <v>283.89084789999998</v>
      </c>
      <c r="V903">
        <v>1000.16</v>
      </c>
      <c r="W903">
        <v>12</v>
      </c>
      <c r="X903">
        <v>7.5</v>
      </c>
      <c r="Y903">
        <v>0.1</v>
      </c>
      <c r="Z903">
        <v>0</v>
      </c>
      <c r="AA903">
        <v>0</v>
      </c>
      <c r="AB903">
        <v>36.205175598072003</v>
      </c>
      <c r="AC903">
        <v>6223</v>
      </c>
      <c r="AD903">
        <v>2205</v>
      </c>
      <c r="AE903">
        <v>2152</v>
      </c>
      <c r="AF903">
        <v>228</v>
      </c>
      <c r="AG903">
        <v>185</v>
      </c>
      <c r="AH903">
        <v>47133</v>
      </c>
      <c r="AI903">
        <v>143</v>
      </c>
      <c r="AJ903">
        <v>552</v>
      </c>
      <c r="AK903">
        <v>1684</v>
      </c>
      <c r="AL903">
        <v>253</v>
      </c>
      <c r="AM903">
        <v>101</v>
      </c>
      <c r="AN903">
        <v>4969</v>
      </c>
      <c r="AO903">
        <v>422</v>
      </c>
      <c r="AP903">
        <v>709</v>
      </c>
      <c r="AQ903">
        <v>0</v>
      </c>
      <c r="AR903">
        <v>162</v>
      </c>
      <c r="AS903">
        <v>26</v>
      </c>
      <c r="AT903">
        <v>0</v>
      </c>
      <c r="AU903">
        <v>3.7</v>
      </c>
      <c r="AV903">
        <v>5.9</v>
      </c>
      <c r="AW903">
        <v>47133</v>
      </c>
      <c r="AX903">
        <v>3.5</v>
      </c>
      <c r="AY903">
        <v>8.9</v>
      </c>
      <c r="AZ903">
        <v>27.1</v>
      </c>
      <c r="BA903">
        <v>4.0999999999999996</v>
      </c>
      <c r="BB903">
        <v>4.7</v>
      </c>
      <c r="BC903">
        <v>79.8</v>
      </c>
      <c r="BD903">
        <v>7</v>
      </c>
      <c r="BE903">
        <v>32.200000000000003</v>
      </c>
      <c r="BF903">
        <v>0</v>
      </c>
      <c r="BG903">
        <v>7.5</v>
      </c>
      <c r="BH903">
        <v>1.2</v>
      </c>
      <c r="BI903">
        <v>0</v>
      </c>
    </row>
    <row r="904" spans="1:61" x14ac:dyDescent="0.2">
      <c r="A904">
        <v>6444</v>
      </c>
      <c r="B904">
        <v>6085507906</v>
      </c>
      <c r="C904">
        <v>0.55052239999999997</v>
      </c>
      <c r="D904">
        <v>0.68700000000000006</v>
      </c>
      <c r="E904">
        <v>1.5871999999999999</v>
      </c>
      <c r="F904">
        <v>1.1520999999999999</v>
      </c>
      <c r="G904">
        <v>1.0908</v>
      </c>
      <c r="H904">
        <v>4.5171000000000001</v>
      </c>
      <c r="I904">
        <v>7</v>
      </c>
      <c r="J904">
        <v>6.1</v>
      </c>
      <c r="K904">
        <v>8</v>
      </c>
      <c r="L904">
        <v>4460</v>
      </c>
      <c r="M904">
        <v>37.301992220000002</v>
      </c>
      <c r="N904">
        <v>-122.01922709999999</v>
      </c>
      <c r="O904">
        <v>6.8870049785271403</v>
      </c>
      <c r="P904">
        <v>3.5257981000000001E-2</v>
      </c>
      <c r="Q904">
        <v>10.37</v>
      </c>
      <c r="R904">
        <v>16.23</v>
      </c>
      <c r="S904" s="1">
        <v>479.22788578364498</v>
      </c>
      <c r="T904">
        <v>0</v>
      </c>
      <c r="U904">
        <v>246.1646916</v>
      </c>
      <c r="V904">
        <v>436.99</v>
      </c>
      <c r="W904">
        <v>13.45</v>
      </c>
      <c r="X904">
        <v>0</v>
      </c>
      <c r="Y904">
        <v>0.01</v>
      </c>
      <c r="Z904">
        <v>0</v>
      </c>
      <c r="AA904">
        <v>0</v>
      </c>
      <c r="AB904">
        <v>27.815304574704399</v>
      </c>
      <c r="AC904">
        <v>4550</v>
      </c>
      <c r="AD904">
        <v>1454</v>
      </c>
      <c r="AE904">
        <v>1411</v>
      </c>
      <c r="AF904">
        <v>266</v>
      </c>
      <c r="AG904">
        <v>90</v>
      </c>
      <c r="AH904">
        <v>52471</v>
      </c>
      <c r="AI904">
        <v>180</v>
      </c>
      <c r="AJ904">
        <v>726</v>
      </c>
      <c r="AK904">
        <v>1168</v>
      </c>
      <c r="AL904">
        <v>266</v>
      </c>
      <c r="AM904">
        <v>44</v>
      </c>
      <c r="AN904">
        <v>3517</v>
      </c>
      <c r="AO904">
        <v>293</v>
      </c>
      <c r="AP904">
        <v>0</v>
      </c>
      <c r="AQ904">
        <v>0</v>
      </c>
      <c r="AR904">
        <v>24</v>
      </c>
      <c r="AS904">
        <v>46</v>
      </c>
      <c r="AT904">
        <v>20</v>
      </c>
      <c r="AU904">
        <v>5.8</v>
      </c>
      <c r="AV904">
        <v>4.5999999999999996</v>
      </c>
      <c r="AW904">
        <v>52471</v>
      </c>
      <c r="AX904">
        <v>5.8</v>
      </c>
      <c r="AY904">
        <v>16</v>
      </c>
      <c r="AZ904">
        <v>25.7</v>
      </c>
      <c r="BA904">
        <v>5.8</v>
      </c>
      <c r="BB904">
        <v>3.1</v>
      </c>
      <c r="BC904">
        <v>77.3</v>
      </c>
      <c r="BD904">
        <v>6.7</v>
      </c>
      <c r="BE904">
        <v>0</v>
      </c>
      <c r="BF904">
        <v>0</v>
      </c>
      <c r="BG904">
        <v>1.7</v>
      </c>
      <c r="BH904">
        <v>3.3</v>
      </c>
      <c r="BI904">
        <v>0.4</v>
      </c>
    </row>
    <row r="905" spans="1:61" x14ac:dyDescent="0.2">
      <c r="A905">
        <v>6447</v>
      </c>
      <c r="B905">
        <v>6085508004</v>
      </c>
      <c r="C905">
        <v>0.55225950000000001</v>
      </c>
      <c r="D905">
        <v>1.3355999999999999</v>
      </c>
      <c r="E905">
        <v>1.4558</v>
      </c>
      <c r="F905">
        <v>1.3004</v>
      </c>
      <c r="G905">
        <v>1.833</v>
      </c>
      <c r="H905">
        <v>5.9248000000000003</v>
      </c>
      <c r="I905">
        <v>4.5999999999999996</v>
      </c>
      <c r="J905">
        <v>4</v>
      </c>
      <c r="K905">
        <v>5.3</v>
      </c>
      <c r="L905">
        <v>1742</v>
      </c>
      <c r="M905">
        <v>37.32153143</v>
      </c>
      <c r="N905">
        <v>-121.9994535</v>
      </c>
      <c r="O905">
        <v>20.824492257133201</v>
      </c>
      <c r="P905">
        <v>3.5257981000000001E-2</v>
      </c>
      <c r="Q905">
        <v>10.37</v>
      </c>
      <c r="R905">
        <v>17.46795114</v>
      </c>
      <c r="S905" s="1">
        <v>549.56650884075998</v>
      </c>
      <c r="T905">
        <v>0</v>
      </c>
      <c r="U905">
        <v>235.22442100000001</v>
      </c>
      <c r="V905">
        <v>1056.5899999999999</v>
      </c>
      <c r="W905">
        <v>24.5</v>
      </c>
      <c r="X905">
        <v>3</v>
      </c>
      <c r="Y905">
        <v>0.55000000000000004</v>
      </c>
      <c r="Z905">
        <v>2</v>
      </c>
      <c r="AA905">
        <v>0</v>
      </c>
      <c r="AB905">
        <v>42.0711653456313</v>
      </c>
      <c r="AC905">
        <v>6938</v>
      </c>
      <c r="AD905">
        <v>2254</v>
      </c>
      <c r="AE905">
        <v>2210</v>
      </c>
      <c r="AF905">
        <v>430</v>
      </c>
      <c r="AG905">
        <v>416</v>
      </c>
      <c r="AH905">
        <v>48280</v>
      </c>
      <c r="AI905">
        <v>205</v>
      </c>
      <c r="AJ905">
        <v>656</v>
      </c>
      <c r="AK905">
        <v>1872</v>
      </c>
      <c r="AL905">
        <v>515</v>
      </c>
      <c r="AM905">
        <v>97</v>
      </c>
      <c r="AN905">
        <v>5072</v>
      </c>
      <c r="AO905">
        <v>807</v>
      </c>
      <c r="AP905">
        <v>496</v>
      </c>
      <c r="AQ905">
        <v>0</v>
      </c>
      <c r="AR905">
        <v>362</v>
      </c>
      <c r="AS905">
        <v>60</v>
      </c>
      <c r="AT905">
        <v>0</v>
      </c>
      <c r="AU905">
        <v>6.3</v>
      </c>
      <c r="AV905">
        <v>12.3</v>
      </c>
      <c r="AW905">
        <v>48280</v>
      </c>
      <c r="AX905">
        <v>4.4000000000000004</v>
      </c>
      <c r="AY905">
        <v>9.5</v>
      </c>
      <c r="AZ905">
        <v>27</v>
      </c>
      <c r="BA905">
        <v>7.4</v>
      </c>
      <c r="BB905">
        <v>4.4000000000000004</v>
      </c>
      <c r="BC905">
        <v>73.099999999999994</v>
      </c>
      <c r="BD905">
        <v>12.5</v>
      </c>
      <c r="BE905">
        <v>22</v>
      </c>
      <c r="BF905">
        <v>0</v>
      </c>
      <c r="BG905">
        <v>16.399999999999999</v>
      </c>
      <c r="BH905">
        <v>2.7</v>
      </c>
      <c r="BI905">
        <v>0</v>
      </c>
    </row>
    <row r="906" spans="1:61" x14ac:dyDescent="0.2">
      <c r="A906">
        <v>6448</v>
      </c>
      <c r="B906">
        <v>6085508101</v>
      </c>
      <c r="C906">
        <v>1.021844</v>
      </c>
      <c r="D906">
        <v>0.63119999999999998</v>
      </c>
      <c r="E906">
        <v>1.2911999999999999</v>
      </c>
      <c r="F906">
        <v>1.0767</v>
      </c>
      <c r="G906">
        <v>2.1934999999999998</v>
      </c>
      <c r="H906">
        <v>5.1925999999999997</v>
      </c>
      <c r="I906">
        <v>6.8</v>
      </c>
      <c r="J906">
        <v>6.1</v>
      </c>
      <c r="K906">
        <v>7.8</v>
      </c>
      <c r="L906">
        <v>447</v>
      </c>
      <c r="M906">
        <v>37.335495479999999</v>
      </c>
      <c r="N906">
        <v>-122.018331</v>
      </c>
      <c r="O906">
        <v>9.4245628634471998</v>
      </c>
      <c r="P906">
        <v>3.5257981000000001E-2</v>
      </c>
      <c r="Q906">
        <v>10.37</v>
      </c>
      <c r="R906">
        <v>23.190249430000001</v>
      </c>
      <c r="S906" s="1">
        <v>294.832100293689</v>
      </c>
      <c r="T906">
        <v>0</v>
      </c>
      <c r="U906">
        <v>306.68872229999999</v>
      </c>
      <c r="V906">
        <v>1209.32</v>
      </c>
      <c r="W906">
        <v>17</v>
      </c>
      <c r="X906">
        <v>12</v>
      </c>
      <c r="Y906">
        <v>0.8</v>
      </c>
      <c r="Z906">
        <v>0</v>
      </c>
      <c r="AA906">
        <v>0</v>
      </c>
      <c r="AB906">
        <v>42.248142214467201</v>
      </c>
      <c r="AC906">
        <v>6928</v>
      </c>
      <c r="AD906">
        <v>2400</v>
      </c>
      <c r="AE906">
        <v>2327</v>
      </c>
      <c r="AF906">
        <v>190</v>
      </c>
      <c r="AG906">
        <v>228</v>
      </c>
      <c r="AH906">
        <v>58045</v>
      </c>
      <c r="AI906">
        <v>99</v>
      </c>
      <c r="AJ906">
        <v>702</v>
      </c>
      <c r="AK906">
        <v>2146</v>
      </c>
      <c r="AL906">
        <v>259</v>
      </c>
      <c r="AM906">
        <v>32</v>
      </c>
      <c r="AN906">
        <v>5182</v>
      </c>
      <c r="AO906">
        <v>363</v>
      </c>
      <c r="AP906">
        <v>499</v>
      </c>
      <c r="AQ906">
        <v>0</v>
      </c>
      <c r="AR906">
        <v>239</v>
      </c>
      <c r="AS906">
        <v>78</v>
      </c>
      <c r="AT906">
        <v>17</v>
      </c>
      <c r="AU906">
        <v>2.8</v>
      </c>
      <c r="AV906">
        <v>7.4</v>
      </c>
      <c r="AW906">
        <v>58045</v>
      </c>
      <c r="AX906">
        <v>2.2000000000000002</v>
      </c>
      <c r="AY906">
        <v>10.1</v>
      </c>
      <c r="AZ906">
        <v>31</v>
      </c>
      <c r="BA906">
        <v>3.7</v>
      </c>
      <c r="BB906">
        <v>1.4</v>
      </c>
      <c r="BC906">
        <v>74.8</v>
      </c>
      <c r="BD906">
        <v>5.7</v>
      </c>
      <c r="BE906">
        <v>20.8</v>
      </c>
      <c r="BF906">
        <v>0</v>
      </c>
      <c r="BG906">
        <v>10.3</v>
      </c>
      <c r="BH906">
        <v>3.4</v>
      </c>
      <c r="BI906">
        <v>0.2</v>
      </c>
    </row>
    <row r="907" spans="1:61" x14ac:dyDescent="0.2">
      <c r="A907">
        <v>6449</v>
      </c>
      <c r="B907">
        <v>6085508102</v>
      </c>
      <c r="C907">
        <v>1.0502604</v>
      </c>
      <c r="D907">
        <v>0.22550000000000001</v>
      </c>
      <c r="E907">
        <v>0.90410000000000001</v>
      </c>
      <c r="F907">
        <v>1.1789000000000001</v>
      </c>
      <c r="G907">
        <v>1.3864000000000001</v>
      </c>
      <c r="H907">
        <v>3.6949000000000001</v>
      </c>
      <c r="I907">
        <v>5.6</v>
      </c>
      <c r="J907">
        <v>5.0999999999999996</v>
      </c>
      <c r="K907">
        <v>6.3</v>
      </c>
      <c r="L907">
        <v>2369</v>
      </c>
      <c r="M907">
        <v>37.330092950000001</v>
      </c>
      <c r="N907">
        <v>-121.9999342</v>
      </c>
      <c r="O907">
        <v>12.3796409445424</v>
      </c>
      <c r="P907">
        <v>3.5257981000000001E-2</v>
      </c>
      <c r="Q907">
        <v>10.37</v>
      </c>
      <c r="R907">
        <v>23.05</v>
      </c>
      <c r="S907" s="1">
        <v>304.45477744061901</v>
      </c>
      <c r="T907">
        <v>0</v>
      </c>
      <c r="U907">
        <v>257.67697920000001</v>
      </c>
      <c r="V907">
        <v>1248.03</v>
      </c>
      <c r="W907">
        <v>46.9</v>
      </c>
      <c r="X907">
        <v>54</v>
      </c>
      <c r="Y907">
        <v>0.71</v>
      </c>
      <c r="Z907">
        <v>2</v>
      </c>
      <c r="AA907">
        <v>0</v>
      </c>
      <c r="AB907">
        <v>47.556957187032097</v>
      </c>
      <c r="AC907">
        <v>3135</v>
      </c>
      <c r="AD907">
        <v>1312</v>
      </c>
      <c r="AE907">
        <v>1193</v>
      </c>
      <c r="AF907">
        <v>47</v>
      </c>
      <c r="AG907">
        <v>69</v>
      </c>
      <c r="AH907">
        <v>60579</v>
      </c>
      <c r="AI907">
        <v>35</v>
      </c>
      <c r="AJ907">
        <v>217</v>
      </c>
      <c r="AK907">
        <v>820</v>
      </c>
      <c r="AL907">
        <v>45</v>
      </c>
      <c r="AM907">
        <v>28</v>
      </c>
      <c r="AN907">
        <v>2407</v>
      </c>
      <c r="AO907">
        <v>213</v>
      </c>
      <c r="AP907">
        <v>650</v>
      </c>
      <c r="AQ907">
        <v>0</v>
      </c>
      <c r="AR907">
        <v>60</v>
      </c>
      <c r="AS907">
        <v>0</v>
      </c>
      <c r="AT907">
        <v>0</v>
      </c>
      <c r="AU907">
        <v>1.5</v>
      </c>
      <c r="AV907">
        <v>4</v>
      </c>
      <c r="AW907">
        <v>60579</v>
      </c>
      <c r="AX907">
        <v>1.6</v>
      </c>
      <c r="AY907">
        <v>6.9</v>
      </c>
      <c r="AZ907">
        <v>26.2</v>
      </c>
      <c r="BA907">
        <v>1.4</v>
      </c>
      <c r="BB907">
        <v>2.2999999999999998</v>
      </c>
      <c r="BC907">
        <v>76.8</v>
      </c>
      <c r="BD907">
        <v>7.5</v>
      </c>
      <c r="BE907">
        <v>49.5</v>
      </c>
      <c r="BF907">
        <v>0</v>
      </c>
      <c r="BG907">
        <v>5</v>
      </c>
      <c r="BH907">
        <v>0</v>
      </c>
      <c r="BI907">
        <v>0</v>
      </c>
    </row>
    <row r="908" spans="1:61" x14ac:dyDescent="0.2">
      <c r="A908">
        <v>6450</v>
      </c>
      <c r="B908">
        <v>6085508202</v>
      </c>
      <c r="C908">
        <v>1.0069949</v>
      </c>
      <c r="D908">
        <v>0.23369999999999999</v>
      </c>
      <c r="E908">
        <v>1.5259</v>
      </c>
      <c r="F908">
        <v>0.81950000000000001</v>
      </c>
      <c r="G908">
        <v>2.2054999999999998</v>
      </c>
      <c r="H908">
        <v>4.7846000000000002</v>
      </c>
      <c r="I908">
        <v>6.5</v>
      </c>
      <c r="J908">
        <v>5.8</v>
      </c>
      <c r="K908">
        <v>7.2</v>
      </c>
      <c r="L908">
        <v>2348</v>
      </c>
      <c r="M908">
        <v>37.346157910000002</v>
      </c>
      <c r="N908">
        <v>-121.9986133</v>
      </c>
      <c r="O908">
        <v>12.0845523139002</v>
      </c>
      <c r="P908">
        <v>3.5257981000000001E-2</v>
      </c>
      <c r="Q908">
        <v>10.37</v>
      </c>
      <c r="R908">
        <v>23.05</v>
      </c>
      <c r="S908" s="1">
        <v>391.54519931343998</v>
      </c>
      <c r="T908">
        <v>0</v>
      </c>
      <c r="U908">
        <v>231.69277679999999</v>
      </c>
      <c r="V908">
        <v>857.34</v>
      </c>
      <c r="W908">
        <v>32</v>
      </c>
      <c r="X908">
        <v>46</v>
      </c>
      <c r="Y908">
        <v>0.13500000000000001</v>
      </c>
      <c r="Z908">
        <v>2</v>
      </c>
      <c r="AA908">
        <v>0</v>
      </c>
      <c r="AB908">
        <v>44.149898067025397</v>
      </c>
      <c r="AC908">
        <v>7606</v>
      </c>
      <c r="AD908">
        <v>2901</v>
      </c>
      <c r="AE908">
        <v>2772</v>
      </c>
      <c r="AF908">
        <v>125</v>
      </c>
      <c r="AG908">
        <v>132</v>
      </c>
      <c r="AH908">
        <v>59323</v>
      </c>
      <c r="AI908">
        <v>143</v>
      </c>
      <c r="AJ908">
        <v>1064</v>
      </c>
      <c r="AK908">
        <v>1862</v>
      </c>
      <c r="AL908">
        <v>497</v>
      </c>
      <c r="AM908">
        <v>110</v>
      </c>
      <c r="AN908">
        <v>4619</v>
      </c>
      <c r="AO908">
        <v>263</v>
      </c>
      <c r="AP908">
        <v>606</v>
      </c>
      <c r="AQ908">
        <v>0</v>
      </c>
      <c r="AR908">
        <v>148</v>
      </c>
      <c r="AS908">
        <v>103</v>
      </c>
      <c r="AT908">
        <v>45</v>
      </c>
      <c r="AU908">
        <v>1.6</v>
      </c>
      <c r="AV908">
        <v>3.1</v>
      </c>
      <c r="AW908">
        <v>59323</v>
      </c>
      <c r="AX908">
        <v>2.7</v>
      </c>
      <c r="AY908">
        <v>14</v>
      </c>
      <c r="AZ908">
        <v>24.5</v>
      </c>
      <c r="BA908">
        <v>6.6</v>
      </c>
      <c r="BB908">
        <v>4</v>
      </c>
      <c r="BC908">
        <v>60.7</v>
      </c>
      <c r="BD908">
        <v>3.7</v>
      </c>
      <c r="BE908">
        <v>20.9</v>
      </c>
      <c r="BF908">
        <v>0</v>
      </c>
      <c r="BG908">
        <v>5.3</v>
      </c>
      <c r="BH908">
        <v>3.7</v>
      </c>
      <c r="BI908">
        <v>0.6</v>
      </c>
    </row>
    <row r="909" spans="1:61" x14ac:dyDescent="0.2">
      <c r="A909">
        <v>6451</v>
      </c>
      <c r="B909">
        <v>6085508203</v>
      </c>
      <c r="C909">
        <v>0.60369790000000001</v>
      </c>
      <c r="D909">
        <v>0.28510000000000002</v>
      </c>
      <c r="E909">
        <v>1.7645</v>
      </c>
      <c r="F909">
        <v>0.94669999999999999</v>
      </c>
      <c r="G909">
        <v>1.8774999999999999</v>
      </c>
      <c r="H909">
        <v>4.8738999999999999</v>
      </c>
      <c r="I909">
        <v>6.5</v>
      </c>
      <c r="J909">
        <v>5.8</v>
      </c>
      <c r="K909">
        <v>7.2</v>
      </c>
      <c r="L909">
        <v>5172</v>
      </c>
      <c r="M909">
        <v>37.34515107</v>
      </c>
      <c r="N909">
        <v>-122.026796</v>
      </c>
      <c r="O909">
        <v>5.9430880050822203</v>
      </c>
      <c r="P909">
        <v>3.5257981000000001E-2</v>
      </c>
      <c r="Q909">
        <v>10.37</v>
      </c>
      <c r="R909">
        <v>23.303893290000001</v>
      </c>
      <c r="S909" s="1">
        <v>374.41733875712799</v>
      </c>
      <c r="T909">
        <v>0</v>
      </c>
      <c r="U909">
        <v>276.04579560000002</v>
      </c>
      <c r="V909">
        <v>720.92</v>
      </c>
      <c r="W909">
        <v>5.7</v>
      </c>
      <c r="X909">
        <v>18.75</v>
      </c>
      <c r="Y909">
        <v>0.22</v>
      </c>
      <c r="Z909">
        <v>0</v>
      </c>
      <c r="AA909">
        <v>0</v>
      </c>
      <c r="AB909">
        <v>37.775847478800401</v>
      </c>
      <c r="AC909">
        <v>5263</v>
      </c>
      <c r="AD909">
        <v>1853</v>
      </c>
      <c r="AE909">
        <v>1797</v>
      </c>
      <c r="AF909">
        <v>183</v>
      </c>
      <c r="AG909">
        <v>106</v>
      </c>
      <c r="AH909">
        <v>68096</v>
      </c>
      <c r="AI909">
        <v>62</v>
      </c>
      <c r="AJ909">
        <v>791</v>
      </c>
      <c r="AK909">
        <v>1535</v>
      </c>
      <c r="AL909">
        <v>302</v>
      </c>
      <c r="AM909">
        <v>73</v>
      </c>
      <c r="AN909">
        <v>3667</v>
      </c>
      <c r="AO909">
        <v>205</v>
      </c>
      <c r="AP909">
        <v>209</v>
      </c>
      <c r="AQ909">
        <v>0</v>
      </c>
      <c r="AR909">
        <v>55</v>
      </c>
      <c r="AS909">
        <v>85</v>
      </c>
      <c r="AT909">
        <v>18</v>
      </c>
      <c r="AU909">
        <v>3.5</v>
      </c>
      <c r="AV909">
        <v>4.3</v>
      </c>
      <c r="AW909">
        <v>68096</v>
      </c>
      <c r="AX909">
        <v>1.7</v>
      </c>
      <c r="AY909">
        <v>15</v>
      </c>
      <c r="AZ909">
        <v>29.2</v>
      </c>
      <c r="BA909">
        <v>5.8</v>
      </c>
      <c r="BB909">
        <v>4.0999999999999996</v>
      </c>
      <c r="BC909">
        <v>69.7</v>
      </c>
      <c r="BD909">
        <v>4.3</v>
      </c>
      <c r="BE909">
        <v>11.3</v>
      </c>
      <c r="BF909">
        <v>0</v>
      </c>
      <c r="BG909">
        <v>3.1</v>
      </c>
      <c r="BH909">
        <v>4.7</v>
      </c>
      <c r="BI909">
        <v>0.3</v>
      </c>
    </row>
    <row r="910" spans="1:61" x14ac:dyDescent="0.2">
      <c r="A910">
        <v>6452</v>
      </c>
      <c r="B910">
        <v>6085508204</v>
      </c>
      <c r="C910">
        <v>0.39346379999999997</v>
      </c>
      <c r="D910">
        <v>0.54</v>
      </c>
      <c r="E910">
        <v>1.3777999999999999</v>
      </c>
      <c r="F910">
        <v>0.82369999999999999</v>
      </c>
      <c r="G910">
        <v>1.6037999999999999</v>
      </c>
      <c r="H910">
        <v>4.3453999999999997</v>
      </c>
      <c r="I910">
        <v>6.4</v>
      </c>
      <c r="J910">
        <v>5.8</v>
      </c>
      <c r="K910">
        <v>7</v>
      </c>
      <c r="L910">
        <v>4194</v>
      </c>
      <c r="M910">
        <v>37.344548099999997</v>
      </c>
      <c r="N910">
        <v>-122.0178787</v>
      </c>
      <c r="O910">
        <v>12.6219871748764</v>
      </c>
      <c r="P910">
        <v>3.5257981000000001E-2</v>
      </c>
      <c r="Q910">
        <v>10.37</v>
      </c>
      <c r="R910">
        <v>23.05</v>
      </c>
      <c r="S910" s="1">
        <v>294.832100293689</v>
      </c>
      <c r="T910">
        <v>0</v>
      </c>
      <c r="U910">
        <v>258.48995389999999</v>
      </c>
      <c r="V910">
        <v>811.54</v>
      </c>
      <c r="W910">
        <v>16.100000000000001</v>
      </c>
      <c r="X910">
        <v>10.5</v>
      </c>
      <c r="Y910">
        <v>0.125</v>
      </c>
      <c r="Z910">
        <v>0</v>
      </c>
      <c r="AA910">
        <v>0</v>
      </c>
      <c r="AB910">
        <v>37.592187048916699</v>
      </c>
      <c r="AC910">
        <v>4142</v>
      </c>
      <c r="AD910">
        <v>1522</v>
      </c>
      <c r="AE910">
        <v>1481</v>
      </c>
      <c r="AF910">
        <v>179</v>
      </c>
      <c r="AG910">
        <v>132</v>
      </c>
      <c r="AH910">
        <v>59923</v>
      </c>
      <c r="AI910">
        <v>41</v>
      </c>
      <c r="AJ910">
        <v>506</v>
      </c>
      <c r="AK910">
        <v>1130</v>
      </c>
      <c r="AL910">
        <v>234</v>
      </c>
      <c r="AM910">
        <v>28</v>
      </c>
      <c r="AN910">
        <v>2799</v>
      </c>
      <c r="AO910">
        <v>109</v>
      </c>
      <c r="AP910">
        <v>223</v>
      </c>
      <c r="AQ910">
        <v>0</v>
      </c>
      <c r="AR910">
        <v>68</v>
      </c>
      <c r="AS910">
        <v>17</v>
      </c>
      <c r="AT910">
        <v>9</v>
      </c>
      <c r="AU910">
        <v>4.3</v>
      </c>
      <c r="AV910">
        <v>6.4</v>
      </c>
      <c r="AW910">
        <v>59923</v>
      </c>
      <c r="AX910">
        <v>1.4</v>
      </c>
      <c r="AY910">
        <v>12.2</v>
      </c>
      <c r="AZ910">
        <v>27.3</v>
      </c>
      <c r="BA910">
        <v>5.6</v>
      </c>
      <c r="BB910">
        <v>1.9</v>
      </c>
      <c r="BC910">
        <v>67.599999999999994</v>
      </c>
      <c r="BD910">
        <v>2.9</v>
      </c>
      <c r="BE910">
        <v>14.7</v>
      </c>
      <c r="BF910">
        <v>0</v>
      </c>
      <c r="BG910">
        <v>4.5999999999999996</v>
      </c>
      <c r="BH910">
        <v>1.1000000000000001</v>
      </c>
      <c r="BI910">
        <v>0.2</v>
      </c>
    </row>
    <row r="911" spans="1:61" x14ac:dyDescent="0.2">
      <c r="A911">
        <v>7941</v>
      </c>
      <c r="B911">
        <v>6085508301</v>
      </c>
      <c r="C911">
        <v>0.76585490000000001</v>
      </c>
      <c r="D911">
        <v>0.40500000000000003</v>
      </c>
      <c r="E911">
        <v>1.8071999999999999</v>
      </c>
      <c r="F911">
        <v>0.77929999999999999</v>
      </c>
      <c r="G911">
        <v>1.641</v>
      </c>
      <c r="H911">
        <v>4.6323999999999996</v>
      </c>
      <c r="I911">
        <v>7.6</v>
      </c>
      <c r="J911">
        <v>6.8</v>
      </c>
      <c r="K911">
        <v>8.6</v>
      </c>
      <c r="L911">
        <v>4410</v>
      </c>
      <c r="M911">
        <v>37.344863230000001</v>
      </c>
      <c r="N911">
        <v>-122.0571159</v>
      </c>
      <c r="O911">
        <v>5.8101019201331399</v>
      </c>
      <c r="P911">
        <v>3.5257981000000001E-2</v>
      </c>
      <c r="Q911">
        <v>10.37</v>
      </c>
      <c r="R911">
        <v>25.58</v>
      </c>
      <c r="S911" s="1">
        <v>384.18748429949898</v>
      </c>
      <c r="T911">
        <v>0</v>
      </c>
      <c r="U911">
        <v>345.38590219999998</v>
      </c>
      <c r="V911">
        <v>1088.8399999999999</v>
      </c>
      <c r="W911">
        <v>0</v>
      </c>
      <c r="X911">
        <v>0</v>
      </c>
      <c r="Y911">
        <v>0.1</v>
      </c>
      <c r="Z911">
        <v>4</v>
      </c>
      <c r="AA911">
        <v>0</v>
      </c>
      <c r="AB911">
        <v>35.017262821248799</v>
      </c>
      <c r="AC911">
        <v>4630</v>
      </c>
      <c r="AD911">
        <v>1576</v>
      </c>
      <c r="AE911">
        <v>1567</v>
      </c>
      <c r="AF911">
        <v>141</v>
      </c>
      <c r="AG911">
        <v>109</v>
      </c>
      <c r="AH911">
        <v>67847</v>
      </c>
      <c r="AI911">
        <v>115</v>
      </c>
      <c r="AJ911">
        <v>985</v>
      </c>
      <c r="AK911">
        <v>1138</v>
      </c>
      <c r="AL911">
        <v>291</v>
      </c>
      <c r="AM911">
        <v>64</v>
      </c>
      <c r="AN911">
        <v>2380</v>
      </c>
      <c r="AO911">
        <v>201</v>
      </c>
      <c r="AP911">
        <v>142</v>
      </c>
      <c r="AQ911">
        <v>0</v>
      </c>
      <c r="AR911">
        <v>7</v>
      </c>
      <c r="AS911">
        <v>24</v>
      </c>
      <c r="AT911">
        <v>162</v>
      </c>
      <c r="AU911">
        <v>3.2</v>
      </c>
      <c r="AV911">
        <v>4.8</v>
      </c>
      <c r="AW911">
        <v>67847</v>
      </c>
      <c r="AX911">
        <v>3.6</v>
      </c>
      <c r="AY911">
        <v>21.3</v>
      </c>
      <c r="AZ911">
        <v>24.6</v>
      </c>
      <c r="BA911">
        <v>6.5</v>
      </c>
      <c r="BB911">
        <v>4.0999999999999996</v>
      </c>
      <c r="BC911">
        <v>51.4</v>
      </c>
      <c r="BD911">
        <v>4.5</v>
      </c>
      <c r="BE911">
        <v>9</v>
      </c>
      <c r="BF911">
        <v>0</v>
      </c>
      <c r="BG911">
        <v>0.4</v>
      </c>
      <c r="BH911">
        <v>1.5</v>
      </c>
      <c r="BI911">
        <v>3.5</v>
      </c>
    </row>
    <row r="912" spans="1:61" x14ac:dyDescent="0.2">
      <c r="A912">
        <v>6453</v>
      </c>
      <c r="B912">
        <v>6085508303</v>
      </c>
      <c r="C912">
        <v>0.47657919999999998</v>
      </c>
      <c r="D912">
        <v>0.49440000000000001</v>
      </c>
      <c r="E912">
        <v>1.5822000000000001</v>
      </c>
      <c r="F912">
        <v>0.69879999999999998</v>
      </c>
      <c r="G912">
        <v>1.2028000000000001</v>
      </c>
      <c r="H912">
        <v>3.9782000000000002</v>
      </c>
      <c r="I912">
        <v>7.4</v>
      </c>
      <c r="J912">
        <v>6.6</v>
      </c>
      <c r="K912">
        <v>8.5</v>
      </c>
      <c r="L912">
        <v>2562</v>
      </c>
      <c r="M912">
        <v>37.344881700000002</v>
      </c>
      <c r="N912">
        <v>-122.04584250000001</v>
      </c>
      <c r="O912">
        <v>3.6508896316582602</v>
      </c>
      <c r="P912">
        <v>3.5257981000000001E-2</v>
      </c>
      <c r="Q912">
        <v>10.37</v>
      </c>
      <c r="R912">
        <v>25.58</v>
      </c>
      <c r="S912" s="1">
        <v>384.22213521813501</v>
      </c>
      <c r="T912">
        <v>0</v>
      </c>
      <c r="U912">
        <v>315.20477929999998</v>
      </c>
      <c r="V912">
        <v>478.14</v>
      </c>
      <c r="W912">
        <v>0</v>
      </c>
      <c r="X912">
        <v>1.5</v>
      </c>
      <c r="Y912">
        <v>0.02</v>
      </c>
      <c r="Z912">
        <v>4</v>
      </c>
      <c r="AA912">
        <v>0</v>
      </c>
      <c r="AB912">
        <v>29.192774492246901</v>
      </c>
      <c r="AC912">
        <v>2570</v>
      </c>
      <c r="AD912">
        <v>924</v>
      </c>
      <c r="AE912">
        <v>924</v>
      </c>
      <c r="AF912">
        <v>107</v>
      </c>
      <c r="AG912">
        <v>70</v>
      </c>
      <c r="AH912">
        <v>70760</v>
      </c>
      <c r="AI912">
        <v>46</v>
      </c>
      <c r="AJ912">
        <v>531</v>
      </c>
      <c r="AK912">
        <v>582</v>
      </c>
      <c r="AL912">
        <v>183</v>
      </c>
      <c r="AM912">
        <v>15</v>
      </c>
      <c r="AN912">
        <v>1094</v>
      </c>
      <c r="AO912">
        <v>116</v>
      </c>
      <c r="AP912">
        <v>0</v>
      </c>
      <c r="AQ912">
        <v>6</v>
      </c>
      <c r="AR912">
        <v>1</v>
      </c>
      <c r="AS912">
        <v>11</v>
      </c>
      <c r="AT912">
        <v>6</v>
      </c>
      <c r="AU912">
        <v>4.2</v>
      </c>
      <c r="AV912">
        <v>5.9</v>
      </c>
      <c r="AW912">
        <v>70760</v>
      </c>
      <c r="AX912">
        <v>2.5</v>
      </c>
      <c r="AY912">
        <v>20.7</v>
      </c>
      <c r="AZ912">
        <v>22.6</v>
      </c>
      <c r="BA912">
        <v>7.1</v>
      </c>
      <c r="BB912">
        <v>1.6</v>
      </c>
      <c r="BC912">
        <v>42.6</v>
      </c>
      <c r="BD912">
        <v>4.7</v>
      </c>
      <c r="BE912">
        <v>0</v>
      </c>
      <c r="BF912">
        <v>0.6</v>
      </c>
      <c r="BG912">
        <v>0.1</v>
      </c>
      <c r="BH912">
        <v>1.2</v>
      </c>
      <c r="BI912">
        <v>0.2</v>
      </c>
    </row>
    <row r="913" spans="1:61" x14ac:dyDescent="0.2">
      <c r="A913">
        <v>6454</v>
      </c>
      <c r="B913">
        <v>6085508304</v>
      </c>
      <c r="C913">
        <v>0.50025609999999998</v>
      </c>
      <c r="D913">
        <v>0.9657</v>
      </c>
      <c r="E913">
        <v>1.55</v>
      </c>
      <c r="F913">
        <v>1.2242</v>
      </c>
      <c r="G913">
        <v>1.9401999999999999</v>
      </c>
      <c r="H913">
        <v>5.6801000000000004</v>
      </c>
      <c r="I913">
        <v>7.6</v>
      </c>
      <c r="J913">
        <v>6.9</v>
      </c>
      <c r="K913">
        <v>8.4</v>
      </c>
      <c r="L913">
        <v>7269</v>
      </c>
      <c r="M913">
        <v>37.345247469999997</v>
      </c>
      <c r="N913">
        <v>-122.0371306</v>
      </c>
      <c r="O913">
        <v>11.0842855193582</v>
      </c>
      <c r="P913">
        <v>3.5257981000000001E-2</v>
      </c>
      <c r="Q913">
        <v>10.37</v>
      </c>
      <c r="R913">
        <v>25.58</v>
      </c>
      <c r="S913" s="1">
        <v>382.89662118379198</v>
      </c>
      <c r="T913">
        <v>0</v>
      </c>
      <c r="U913">
        <v>298.78758970000001</v>
      </c>
      <c r="V913">
        <v>625.45000000000005</v>
      </c>
      <c r="W913">
        <v>0</v>
      </c>
      <c r="X913">
        <v>15</v>
      </c>
      <c r="Y913">
        <v>0.11</v>
      </c>
      <c r="Z913">
        <v>0</v>
      </c>
      <c r="AA913">
        <v>0</v>
      </c>
      <c r="AB913">
        <v>33.220865930709301</v>
      </c>
      <c r="AC913">
        <v>8385</v>
      </c>
      <c r="AD913">
        <v>3142</v>
      </c>
      <c r="AE913">
        <v>3058</v>
      </c>
      <c r="AF913">
        <v>744</v>
      </c>
      <c r="AG913">
        <v>275</v>
      </c>
      <c r="AH913">
        <v>45111</v>
      </c>
      <c r="AI913">
        <v>242</v>
      </c>
      <c r="AJ913">
        <v>670</v>
      </c>
      <c r="AK913">
        <v>2047</v>
      </c>
      <c r="AL913">
        <v>470</v>
      </c>
      <c r="AM913">
        <v>372</v>
      </c>
      <c r="AN913">
        <v>5947</v>
      </c>
      <c r="AO913">
        <v>849</v>
      </c>
      <c r="AP913">
        <v>901</v>
      </c>
      <c r="AQ913">
        <v>0</v>
      </c>
      <c r="AR913">
        <v>294</v>
      </c>
      <c r="AS913">
        <v>147</v>
      </c>
      <c r="AT913">
        <v>0</v>
      </c>
      <c r="AU913">
        <v>8.9</v>
      </c>
      <c r="AV913">
        <v>6</v>
      </c>
      <c r="AW913">
        <v>45111</v>
      </c>
      <c r="AX913">
        <v>4.2</v>
      </c>
      <c r="AY913">
        <v>8</v>
      </c>
      <c r="AZ913">
        <v>24.4</v>
      </c>
      <c r="BA913">
        <v>5.6</v>
      </c>
      <c r="BB913">
        <v>12.2</v>
      </c>
      <c r="BC913">
        <v>70.900000000000006</v>
      </c>
      <c r="BD913">
        <v>10.5</v>
      </c>
      <c r="BE913">
        <v>28.7</v>
      </c>
      <c r="BF913">
        <v>0</v>
      </c>
      <c r="BG913">
        <v>9.6</v>
      </c>
      <c r="BH913">
        <v>4.8</v>
      </c>
      <c r="BI913">
        <v>0</v>
      </c>
    </row>
    <row r="914" spans="1:61" x14ac:dyDescent="0.2">
      <c r="A914">
        <v>6455</v>
      </c>
      <c r="B914">
        <v>6085508401</v>
      </c>
      <c r="C914">
        <v>0.96775659999999997</v>
      </c>
      <c r="D914">
        <v>0.39629999999999999</v>
      </c>
      <c r="E914">
        <v>1.6308</v>
      </c>
      <c r="F914">
        <v>0.72230000000000005</v>
      </c>
      <c r="G914">
        <v>2.9287999999999998</v>
      </c>
      <c r="H914">
        <v>5.6780999999999997</v>
      </c>
      <c r="I914">
        <v>7.5</v>
      </c>
      <c r="J914">
        <v>6.6</v>
      </c>
      <c r="K914">
        <v>8.6999999999999993</v>
      </c>
      <c r="L914">
        <v>6834</v>
      </c>
      <c r="M914">
        <v>37.362792599999999</v>
      </c>
      <c r="N914">
        <v>-122.05593639999999</v>
      </c>
      <c r="O914">
        <v>11.761034987354</v>
      </c>
      <c r="P914">
        <v>3.5257981000000001E-2</v>
      </c>
      <c r="Q914">
        <v>10.37</v>
      </c>
      <c r="R914">
        <v>23.234671590000001</v>
      </c>
      <c r="S914" s="1">
        <v>543.42468961705799</v>
      </c>
      <c r="T914">
        <v>0</v>
      </c>
      <c r="U914">
        <v>230.70694560000001</v>
      </c>
      <c r="V914">
        <v>1094.26</v>
      </c>
      <c r="W914">
        <v>0.1</v>
      </c>
      <c r="X914">
        <v>9.25</v>
      </c>
      <c r="Y914">
        <v>0.05</v>
      </c>
      <c r="Z914">
        <v>4</v>
      </c>
      <c r="AA914">
        <v>0</v>
      </c>
      <c r="AB914">
        <v>37.5520054881381</v>
      </c>
      <c r="AC914">
        <v>6814</v>
      </c>
      <c r="AD914">
        <v>2612</v>
      </c>
      <c r="AE914">
        <v>2350</v>
      </c>
      <c r="AF914">
        <v>168</v>
      </c>
      <c r="AG914">
        <v>112</v>
      </c>
      <c r="AH914">
        <v>59356</v>
      </c>
      <c r="AI914">
        <v>248</v>
      </c>
      <c r="AJ914">
        <v>989</v>
      </c>
      <c r="AK914">
        <v>1926</v>
      </c>
      <c r="AL914">
        <v>426</v>
      </c>
      <c r="AM914">
        <v>57</v>
      </c>
      <c r="AN914">
        <v>3540</v>
      </c>
      <c r="AO914">
        <v>222</v>
      </c>
      <c r="AP914">
        <v>387</v>
      </c>
      <c r="AQ914">
        <v>22</v>
      </c>
      <c r="AR914">
        <v>96</v>
      </c>
      <c r="AS914">
        <v>99</v>
      </c>
      <c r="AT914">
        <v>122</v>
      </c>
      <c r="AU914">
        <v>2.5</v>
      </c>
      <c r="AV914">
        <v>3.3</v>
      </c>
      <c r="AW914">
        <v>59356</v>
      </c>
      <c r="AX914">
        <v>5.4</v>
      </c>
      <c r="AY914">
        <v>14.5</v>
      </c>
      <c r="AZ914">
        <v>28.3</v>
      </c>
      <c r="BA914">
        <v>6.4</v>
      </c>
      <c r="BB914">
        <v>2.4</v>
      </c>
      <c r="BC914">
        <v>52</v>
      </c>
      <c r="BD914">
        <v>3.6</v>
      </c>
      <c r="BE914">
        <v>14.8</v>
      </c>
      <c r="BF914">
        <v>0.8</v>
      </c>
      <c r="BG914">
        <v>4.0999999999999996</v>
      </c>
      <c r="BH914">
        <v>4.2</v>
      </c>
      <c r="BI914">
        <v>1.8</v>
      </c>
    </row>
    <row r="915" spans="1:61" x14ac:dyDescent="0.2">
      <c r="A915">
        <v>7942</v>
      </c>
      <c r="B915">
        <v>6085508403</v>
      </c>
      <c r="C915">
        <v>0.49147809999999997</v>
      </c>
      <c r="D915">
        <v>0.1802</v>
      </c>
      <c r="E915">
        <v>1.6776</v>
      </c>
      <c r="F915">
        <v>0.57299999999999995</v>
      </c>
      <c r="G915">
        <v>1.4478</v>
      </c>
      <c r="H915">
        <v>3.8786999999999998</v>
      </c>
      <c r="I915">
        <v>7.4</v>
      </c>
      <c r="J915">
        <v>6.5</v>
      </c>
      <c r="K915">
        <v>8.4</v>
      </c>
      <c r="L915">
        <v>2817</v>
      </c>
      <c r="M915">
        <v>37.355639179999997</v>
      </c>
      <c r="N915">
        <v>-122.0415383</v>
      </c>
      <c r="O915">
        <v>4.1103090994073801</v>
      </c>
      <c r="P915">
        <v>3.5257981000000001E-2</v>
      </c>
      <c r="Q915">
        <v>10.37</v>
      </c>
      <c r="R915">
        <v>24.611828110000001</v>
      </c>
      <c r="S915" s="1">
        <v>384.78661510491702</v>
      </c>
      <c r="T915">
        <v>0</v>
      </c>
      <c r="U915">
        <v>257.79381260000002</v>
      </c>
      <c r="V915">
        <v>541.29999999999995</v>
      </c>
      <c r="W915">
        <v>0</v>
      </c>
      <c r="X915">
        <v>22.5</v>
      </c>
      <c r="Y915">
        <v>0.1</v>
      </c>
      <c r="Z915">
        <v>4</v>
      </c>
      <c r="AA915">
        <v>0</v>
      </c>
      <c r="AB915">
        <v>35.926474164675497</v>
      </c>
      <c r="AC915">
        <v>3237</v>
      </c>
      <c r="AD915">
        <v>1078</v>
      </c>
      <c r="AE915">
        <v>1078</v>
      </c>
      <c r="AF915">
        <v>24</v>
      </c>
      <c r="AG915">
        <v>61</v>
      </c>
      <c r="AH915">
        <v>65543</v>
      </c>
      <c r="AI915">
        <v>25</v>
      </c>
      <c r="AJ915">
        <v>606</v>
      </c>
      <c r="AK915">
        <v>836</v>
      </c>
      <c r="AL915">
        <v>157</v>
      </c>
      <c r="AM915">
        <v>38</v>
      </c>
      <c r="AN915">
        <v>1576</v>
      </c>
      <c r="AO915">
        <v>63</v>
      </c>
      <c r="AP915">
        <v>10</v>
      </c>
      <c r="AQ915">
        <v>0</v>
      </c>
      <c r="AR915">
        <v>16</v>
      </c>
      <c r="AS915">
        <v>15</v>
      </c>
      <c r="AT915">
        <v>123</v>
      </c>
      <c r="AU915">
        <v>0.8</v>
      </c>
      <c r="AV915">
        <v>4</v>
      </c>
      <c r="AW915">
        <v>65543</v>
      </c>
      <c r="AX915">
        <v>1.1000000000000001</v>
      </c>
      <c r="AY915">
        <v>18.7</v>
      </c>
      <c r="AZ915">
        <v>25.8</v>
      </c>
      <c r="BA915">
        <v>5</v>
      </c>
      <c r="BB915">
        <v>3.5</v>
      </c>
      <c r="BC915">
        <v>48.7</v>
      </c>
      <c r="BD915">
        <v>2.1</v>
      </c>
      <c r="BE915">
        <v>0.9</v>
      </c>
      <c r="BF915">
        <v>0</v>
      </c>
      <c r="BG915">
        <v>1.5</v>
      </c>
      <c r="BH915">
        <v>1.4</v>
      </c>
      <c r="BI915">
        <v>3.8</v>
      </c>
    </row>
    <row r="916" spans="1:61" x14ac:dyDescent="0.2">
      <c r="A916">
        <v>6456</v>
      </c>
      <c r="B916">
        <v>6085508404</v>
      </c>
      <c r="C916">
        <v>0.71987789999999996</v>
      </c>
      <c r="D916">
        <v>0.4819</v>
      </c>
      <c r="E916">
        <v>1.5686</v>
      </c>
      <c r="F916">
        <v>0.95009999999999994</v>
      </c>
      <c r="G916">
        <v>1.9943</v>
      </c>
      <c r="H916">
        <v>4.9949000000000003</v>
      </c>
      <c r="I916">
        <v>7.3</v>
      </c>
      <c r="J916">
        <v>6.5</v>
      </c>
      <c r="K916">
        <v>8.3000000000000007</v>
      </c>
      <c r="L916">
        <v>6023</v>
      </c>
      <c r="M916">
        <v>37.364609809999997</v>
      </c>
      <c r="N916">
        <v>-122.0416427</v>
      </c>
      <c r="O916">
        <v>11.3134132284606</v>
      </c>
      <c r="P916">
        <v>3.5257981000000001E-2</v>
      </c>
      <c r="Q916">
        <v>10.37</v>
      </c>
      <c r="R916">
        <v>22.67</v>
      </c>
      <c r="S916" s="1">
        <v>453.98351079395297</v>
      </c>
      <c r="T916">
        <v>0</v>
      </c>
      <c r="U916">
        <v>247.45409989999999</v>
      </c>
      <c r="V916">
        <v>627.87</v>
      </c>
      <c r="W916">
        <v>7.7</v>
      </c>
      <c r="X916">
        <v>36.25</v>
      </c>
      <c r="Y916">
        <v>0.27500000000000002</v>
      </c>
      <c r="Z916">
        <v>0</v>
      </c>
      <c r="AA916">
        <v>0</v>
      </c>
      <c r="AB916">
        <v>39.487336826138197</v>
      </c>
      <c r="AC916">
        <v>6384</v>
      </c>
      <c r="AD916">
        <v>2354</v>
      </c>
      <c r="AE916">
        <v>2328</v>
      </c>
      <c r="AF916">
        <v>246</v>
      </c>
      <c r="AG916">
        <v>121</v>
      </c>
      <c r="AH916">
        <v>66481</v>
      </c>
      <c r="AI916">
        <v>272</v>
      </c>
      <c r="AJ916">
        <v>991</v>
      </c>
      <c r="AK916">
        <v>1601</v>
      </c>
      <c r="AL916">
        <v>475</v>
      </c>
      <c r="AM916">
        <v>38</v>
      </c>
      <c r="AN916">
        <v>3455</v>
      </c>
      <c r="AO916">
        <v>434</v>
      </c>
      <c r="AP916">
        <v>543</v>
      </c>
      <c r="AQ916">
        <v>0</v>
      </c>
      <c r="AR916">
        <v>76</v>
      </c>
      <c r="AS916">
        <v>127</v>
      </c>
      <c r="AT916">
        <v>9</v>
      </c>
      <c r="AU916">
        <v>3.9</v>
      </c>
      <c r="AV916">
        <v>3.8</v>
      </c>
      <c r="AW916">
        <v>66481</v>
      </c>
      <c r="AX916">
        <v>6.2</v>
      </c>
      <c r="AY916">
        <v>15.5</v>
      </c>
      <c r="AZ916">
        <v>25.1</v>
      </c>
      <c r="BA916">
        <v>7.4</v>
      </c>
      <c r="BB916">
        <v>1.6</v>
      </c>
      <c r="BC916">
        <v>54.1</v>
      </c>
      <c r="BD916">
        <v>7.4</v>
      </c>
      <c r="BE916">
        <v>23.1</v>
      </c>
      <c r="BF916">
        <v>0</v>
      </c>
      <c r="BG916">
        <v>3.3</v>
      </c>
      <c r="BH916">
        <v>5.5</v>
      </c>
      <c r="BI916">
        <v>0.1</v>
      </c>
    </row>
    <row r="917" spans="1:61" x14ac:dyDescent="0.2">
      <c r="A917">
        <v>6457</v>
      </c>
      <c r="B917">
        <v>6085508503</v>
      </c>
      <c r="C917">
        <v>0.56695490000000004</v>
      </c>
      <c r="D917">
        <v>0.66080000000000005</v>
      </c>
      <c r="E917">
        <v>1.2392000000000001</v>
      </c>
      <c r="F917">
        <v>1.1165</v>
      </c>
      <c r="G917">
        <v>3.2663000000000002</v>
      </c>
      <c r="H917">
        <v>6.2827999999999999</v>
      </c>
      <c r="I917">
        <v>6.3</v>
      </c>
      <c r="J917">
        <v>5.7</v>
      </c>
      <c r="K917">
        <v>7.1</v>
      </c>
      <c r="L917">
        <v>6502</v>
      </c>
      <c r="M917">
        <v>37.357393989999998</v>
      </c>
      <c r="N917">
        <v>-122.0262673</v>
      </c>
      <c r="O917">
        <v>15.596020742598601</v>
      </c>
      <c r="P917">
        <v>3.5257981000000001E-2</v>
      </c>
      <c r="Q917">
        <v>10.37</v>
      </c>
      <c r="R917">
        <v>23.842222060000001</v>
      </c>
      <c r="S917" s="1">
        <v>442.30804973064699</v>
      </c>
      <c r="T917">
        <v>0</v>
      </c>
      <c r="U917">
        <v>262.11125140000001</v>
      </c>
      <c r="V917">
        <v>625.21</v>
      </c>
      <c r="W917">
        <v>1.75</v>
      </c>
      <c r="X917">
        <v>30</v>
      </c>
      <c r="Y917">
        <v>0.125</v>
      </c>
      <c r="Z917">
        <v>0</v>
      </c>
      <c r="AA917">
        <v>0</v>
      </c>
      <c r="AB917">
        <v>36.310746210103098</v>
      </c>
      <c r="AC917">
        <v>6950</v>
      </c>
      <c r="AD917">
        <v>2975</v>
      </c>
      <c r="AE917">
        <v>2630</v>
      </c>
      <c r="AF917">
        <v>477</v>
      </c>
      <c r="AG917">
        <v>141</v>
      </c>
      <c r="AH917">
        <v>50297</v>
      </c>
      <c r="AI917">
        <v>214</v>
      </c>
      <c r="AJ917">
        <v>767</v>
      </c>
      <c r="AK917">
        <v>1917</v>
      </c>
      <c r="AL917">
        <v>357</v>
      </c>
      <c r="AM917">
        <v>14</v>
      </c>
      <c r="AN917">
        <v>5183</v>
      </c>
      <c r="AO917">
        <v>407</v>
      </c>
      <c r="AP917">
        <v>1419</v>
      </c>
      <c r="AQ917">
        <v>0</v>
      </c>
      <c r="AR917">
        <v>444</v>
      </c>
      <c r="AS917">
        <v>285</v>
      </c>
      <c r="AT917">
        <v>82</v>
      </c>
      <c r="AU917">
        <v>6.9</v>
      </c>
      <c r="AV917">
        <v>4.2</v>
      </c>
      <c r="AW917">
        <v>50297</v>
      </c>
      <c r="AX917">
        <v>4.4000000000000004</v>
      </c>
      <c r="AY917">
        <v>11</v>
      </c>
      <c r="AZ917">
        <v>27.6</v>
      </c>
      <c r="BA917">
        <v>5.2</v>
      </c>
      <c r="BB917">
        <v>0.5</v>
      </c>
      <c r="BC917">
        <v>74.599999999999994</v>
      </c>
      <c r="BD917">
        <v>6.6</v>
      </c>
      <c r="BE917">
        <v>47.7</v>
      </c>
      <c r="BF917">
        <v>0</v>
      </c>
      <c r="BG917">
        <v>16.899999999999999</v>
      </c>
      <c r="BH917">
        <v>10.8</v>
      </c>
      <c r="BI917">
        <v>1.2</v>
      </c>
    </row>
    <row r="918" spans="1:61" x14ac:dyDescent="0.2">
      <c r="A918">
        <v>6458</v>
      </c>
      <c r="B918">
        <v>6085508504</v>
      </c>
      <c r="C918">
        <v>0.49441790000000002</v>
      </c>
      <c r="D918">
        <v>1.7831999999999999</v>
      </c>
      <c r="E918">
        <v>1.2007000000000001</v>
      </c>
      <c r="F918">
        <v>1.3625</v>
      </c>
      <c r="G918">
        <v>2.7789999999999999</v>
      </c>
      <c r="H918">
        <v>7.1254999999999997</v>
      </c>
      <c r="I918">
        <v>7.2</v>
      </c>
      <c r="J918">
        <v>6.5</v>
      </c>
      <c r="K918">
        <v>8</v>
      </c>
      <c r="L918">
        <v>7701</v>
      </c>
      <c r="M918">
        <v>37.36246397</v>
      </c>
      <c r="N918">
        <v>-122.0203528</v>
      </c>
      <c r="O918">
        <v>19.3524626798079</v>
      </c>
      <c r="P918">
        <v>3.5257981000000001E-2</v>
      </c>
      <c r="Q918">
        <v>10.37</v>
      </c>
      <c r="R918">
        <v>24.747255750000001</v>
      </c>
      <c r="S918" s="1">
        <v>371.42918314292302</v>
      </c>
      <c r="T918">
        <v>0</v>
      </c>
      <c r="U918">
        <v>266.0179321</v>
      </c>
      <c r="V918">
        <v>710.46</v>
      </c>
      <c r="W918">
        <v>5.6</v>
      </c>
      <c r="X918">
        <v>23.55</v>
      </c>
      <c r="Y918">
        <v>8.5000000000000006E-2</v>
      </c>
      <c r="Z918">
        <v>0</v>
      </c>
      <c r="AA918">
        <v>0</v>
      </c>
      <c r="AB918">
        <v>36.431406438323599</v>
      </c>
      <c r="AC918">
        <v>8853</v>
      </c>
      <c r="AD918">
        <v>3491</v>
      </c>
      <c r="AE918">
        <v>3396</v>
      </c>
      <c r="AF918">
        <v>1371</v>
      </c>
      <c r="AG918">
        <v>431</v>
      </c>
      <c r="AH918">
        <v>47208</v>
      </c>
      <c r="AI918">
        <v>806</v>
      </c>
      <c r="AJ918">
        <v>863</v>
      </c>
      <c r="AK918">
        <v>1810</v>
      </c>
      <c r="AL918">
        <v>524</v>
      </c>
      <c r="AM918">
        <v>256</v>
      </c>
      <c r="AN918">
        <v>7418</v>
      </c>
      <c r="AO918">
        <v>832</v>
      </c>
      <c r="AP918">
        <v>2365</v>
      </c>
      <c r="AQ918">
        <v>0</v>
      </c>
      <c r="AR918">
        <v>357</v>
      </c>
      <c r="AS918">
        <v>360</v>
      </c>
      <c r="AT918">
        <v>13</v>
      </c>
      <c r="AU918">
        <v>15.6</v>
      </c>
      <c r="AV918">
        <v>8.8000000000000007</v>
      </c>
      <c r="AW918">
        <v>47208</v>
      </c>
      <c r="AX918">
        <v>12.6</v>
      </c>
      <c r="AY918">
        <v>9.6999999999999993</v>
      </c>
      <c r="AZ918">
        <v>20.399999999999999</v>
      </c>
      <c r="BA918">
        <v>5.9</v>
      </c>
      <c r="BB918">
        <v>7.5</v>
      </c>
      <c r="BC918">
        <v>83.8</v>
      </c>
      <c r="BD918">
        <v>10.3</v>
      </c>
      <c r="BE918">
        <v>67.7</v>
      </c>
      <c r="BF918">
        <v>0</v>
      </c>
      <c r="BG918">
        <v>10.5</v>
      </c>
      <c r="BH918">
        <v>10.6</v>
      </c>
      <c r="BI918">
        <v>0.1</v>
      </c>
    </row>
    <row r="919" spans="1:61" x14ac:dyDescent="0.2">
      <c r="A919">
        <v>6459</v>
      </c>
      <c r="B919">
        <v>6085508505</v>
      </c>
      <c r="C919">
        <v>0.44556980000000002</v>
      </c>
      <c r="D919">
        <v>0.73709999999999998</v>
      </c>
      <c r="E919">
        <v>1.1549</v>
      </c>
      <c r="F919">
        <v>0.90620000000000001</v>
      </c>
      <c r="G919">
        <v>1.7375</v>
      </c>
      <c r="H919">
        <v>4.5357000000000003</v>
      </c>
      <c r="I919">
        <v>6.9</v>
      </c>
      <c r="J919">
        <v>6.3</v>
      </c>
      <c r="K919">
        <v>7.5</v>
      </c>
      <c r="L919">
        <v>4392</v>
      </c>
      <c r="M919">
        <v>37.358830380000001</v>
      </c>
      <c r="N919">
        <v>-122.009868</v>
      </c>
      <c r="O919">
        <v>12.325949064422099</v>
      </c>
      <c r="P919">
        <v>3.5257981000000001E-2</v>
      </c>
      <c r="Q919">
        <v>10.37</v>
      </c>
      <c r="R919">
        <v>24.199114170000001</v>
      </c>
      <c r="S919" s="1">
        <v>383.86075905489503</v>
      </c>
      <c r="T919">
        <v>0</v>
      </c>
      <c r="U919">
        <v>261.79273519999998</v>
      </c>
      <c r="V919">
        <v>720.16</v>
      </c>
      <c r="W919">
        <v>2.95</v>
      </c>
      <c r="X919">
        <v>14.25</v>
      </c>
      <c r="Y919">
        <v>0.18</v>
      </c>
      <c r="Z919">
        <v>0</v>
      </c>
      <c r="AA919">
        <v>0</v>
      </c>
      <c r="AB919">
        <v>36.105415140209203</v>
      </c>
      <c r="AC919">
        <v>4703</v>
      </c>
      <c r="AD919">
        <v>1971</v>
      </c>
      <c r="AE919">
        <v>1914</v>
      </c>
      <c r="AF919">
        <v>111</v>
      </c>
      <c r="AG919">
        <v>198</v>
      </c>
      <c r="AH919">
        <v>66080</v>
      </c>
      <c r="AI919">
        <v>175</v>
      </c>
      <c r="AJ919">
        <v>725</v>
      </c>
      <c r="AK919">
        <v>909</v>
      </c>
      <c r="AL919">
        <v>307</v>
      </c>
      <c r="AM919">
        <v>32</v>
      </c>
      <c r="AN919">
        <v>2752</v>
      </c>
      <c r="AO919">
        <v>242</v>
      </c>
      <c r="AP919">
        <v>515</v>
      </c>
      <c r="AQ919">
        <v>0</v>
      </c>
      <c r="AR919">
        <v>16</v>
      </c>
      <c r="AS919">
        <v>76</v>
      </c>
      <c r="AT919">
        <v>10</v>
      </c>
      <c r="AU919">
        <v>2.4</v>
      </c>
      <c r="AV919">
        <v>7.7</v>
      </c>
      <c r="AW919">
        <v>66080</v>
      </c>
      <c r="AX919">
        <v>4.8</v>
      </c>
      <c r="AY919">
        <v>15.4</v>
      </c>
      <c r="AZ919">
        <v>19.3</v>
      </c>
      <c r="BA919">
        <v>6.5</v>
      </c>
      <c r="BB919">
        <v>1.7</v>
      </c>
      <c r="BC919">
        <v>58.5</v>
      </c>
      <c r="BD919">
        <v>5.5</v>
      </c>
      <c r="BE919">
        <v>26.1</v>
      </c>
      <c r="BF919">
        <v>0</v>
      </c>
      <c r="BG919">
        <v>0.8</v>
      </c>
      <c r="BH919">
        <v>4</v>
      </c>
      <c r="BI919">
        <v>0.2</v>
      </c>
    </row>
    <row r="920" spans="1:61" x14ac:dyDescent="0.2">
      <c r="A920">
        <v>6460</v>
      </c>
      <c r="B920">
        <v>6085508507</v>
      </c>
      <c r="C920">
        <v>0.14946860000000001</v>
      </c>
      <c r="D920">
        <v>0.69669999999999999</v>
      </c>
      <c r="E920">
        <v>0.7369</v>
      </c>
      <c r="F920">
        <v>0.89249999999999996</v>
      </c>
      <c r="G920">
        <v>2.4721000000000002</v>
      </c>
      <c r="H920">
        <v>4.7981999999999996</v>
      </c>
      <c r="I920">
        <v>5.3</v>
      </c>
      <c r="J920">
        <v>4.9000000000000004</v>
      </c>
      <c r="K920">
        <v>6</v>
      </c>
      <c r="L920">
        <v>3063</v>
      </c>
      <c r="M920">
        <v>37.356293890000003</v>
      </c>
      <c r="N920">
        <v>-121.9983864</v>
      </c>
      <c r="O920">
        <v>11.332864502171599</v>
      </c>
      <c r="P920">
        <v>3.5257981000000001E-2</v>
      </c>
      <c r="Q920">
        <v>10.37</v>
      </c>
      <c r="R920">
        <v>23.686606050000002</v>
      </c>
      <c r="S920" s="1">
        <v>258.84216686792797</v>
      </c>
      <c r="T920">
        <v>0</v>
      </c>
      <c r="U920">
        <v>242.7831903</v>
      </c>
      <c r="V920">
        <v>858.25</v>
      </c>
      <c r="W920">
        <v>0</v>
      </c>
      <c r="X920">
        <v>7</v>
      </c>
      <c r="Y920">
        <v>2.5000000000000001E-2</v>
      </c>
      <c r="Z920">
        <v>0</v>
      </c>
      <c r="AA920">
        <v>0</v>
      </c>
      <c r="AB920">
        <v>29.274065096533398</v>
      </c>
      <c r="AC920">
        <v>3171</v>
      </c>
      <c r="AD920">
        <v>1412</v>
      </c>
      <c r="AE920">
        <v>1343</v>
      </c>
      <c r="AF920">
        <v>328</v>
      </c>
      <c r="AG920">
        <v>67</v>
      </c>
      <c r="AH920">
        <v>49312</v>
      </c>
      <c r="AI920">
        <v>58</v>
      </c>
      <c r="AJ920">
        <v>188</v>
      </c>
      <c r="AK920">
        <v>669</v>
      </c>
      <c r="AL920">
        <v>128</v>
      </c>
      <c r="AM920">
        <v>63</v>
      </c>
      <c r="AN920">
        <v>2468</v>
      </c>
      <c r="AO920">
        <v>66</v>
      </c>
      <c r="AP920">
        <v>938</v>
      </c>
      <c r="AQ920">
        <v>0</v>
      </c>
      <c r="AR920">
        <v>215</v>
      </c>
      <c r="AS920">
        <v>118</v>
      </c>
      <c r="AT920">
        <v>0</v>
      </c>
      <c r="AU920">
        <v>10.3</v>
      </c>
      <c r="AV920">
        <v>3.6</v>
      </c>
      <c r="AW920">
        <v>49312</v>
      </c>
      <c r="AX920">
        <v>2.5</v>
      </c>
      <c r="AY920">
        <v>5.9</v>
      </c>
      <c r="AZ920">
        <v>21.1</v>
      </c>
      <c r="BA920">
        <v>4</v>
      </c>
      <c r="BB920">
        <v>4.7</v>
      </c>
      <c r="BC920">
        <v>77.8</v>
      </c>
      <c r="BD920">
        <v>2.2999999999999998</v>
      </c>
      <c r="BE920">
        <v>66.400000000000006</v>
      </c>
      <c r="BF920">
        <v>0</v>
      </c>
      <c r="BG920">
        <v>16</v>
      </c>
      <c r="BH920">
        <v>8.8000000000000007</v>
      </c>
      <c r="BI920">
        <v>0</v>
      </c>
    </row>
    <row r="921" spans="1:61" x14ac:dyDescent="0.2">
      <c r="A921">
        <v>6461</v>
      </c>
      <c r="B921">
        <v>6085508508</v>
      </c>
      <c r="C921">
        <v>0.40670980000000001</v>
      </c>
      <c r="D921">
        <v>1.466</v>
      </c>
      <c r="E921">
        <v>1.8523000000000001</v>
      </c>
      <c r="F921">
        <v>1.1868000000000001</v>
      </c>
      <c r="G921">
        <v>2.9144999999999999</v>
      </c>
      <c r="H921">
        <v>7.4195000000000002</v>
      </c>
      <c r="I921">
        <v>8.3000000000000007</v>
      </c>
      <c r="J921">
        <v>7.6</v>
      </c>
      <c r="K921">
        <v>9.1999999999999993</v>
      </c>
      <c r="L921">
        <v>5322</v>
      </c>
      <c r="M921">
        <v>37.361305299999998</v>
      </c>
      <c r="N921">
        <v>-122.0021282</v>
      </c>
      <c r="O921">
        <v>16.699705674789101</v>
      </c>
      <c r="P921">
        <v>3.5257981000000001E-2</v>
      </c>
      <c r="Q921">
        <v>10.37</v>
      </c>
      <c r="R921">
        <v>24.534059070000001</v>
      </c>
      <c r="S921" s="1">
        <v>379.92013749465298</v>
      </c>
      <c r="T921">
        <v>0</v>
      </c>
      <c r="U921">
        <v>263.89672350000001</v>
      </c>
      <c r="V921">
        <v>821.8</v>
      </c>
      <c r="W921">
        <v>6.15</v>
      </c>
      <c r="X921">
        <v>10.35</v>
      </c>
      <c r="Y921">
        <v>0.16500000000000001</v>
      </c>
      <c r="Z921">
        <v>0</v>
      </c>
      <c r="AA921">
        <v>0</v>
      </c>
      <c r="AB921">
        <v>37.2837858113881</v>
      </c>
      <c r="AC921">
        <v>5495</v>
      </c>
      <c r="AD921">
        <v>2063</v>
      </c>
      <c r="AE921">
        <v>2029</v>
      </c>
      <c r="AF921">
        <v>515</v>
      </c>
      <c r="AG921">
        <v>207</v>
      </c>
      <c r="AH921">
        <v>42588</v>
      </c>
      <c r="AI921">
        <v>459</v>
      </c>
      <c r="AJ921">
        <v>892</v>
      </c>
      <c r="AK921">
        <v>1257</v>
      </c>
      <c r="AL921">
        <v>446</v>
      </c>
      <c r="AM921">
        <v>131</v>
      </c>
      <c r="AN921">
        <v>3852</v>
      </c>
      <c r="AO921">
        <v>483</v>
      </c>
      <c r="AP921">
        <v>328</v>
      </c>
      <c r="AQ921">
        <v>571</v>
      </c>
      <c r="AR921">
        <v>196</v>
      </c>
      <c r="AS921">
        <v>145</v>
      </c>
      <c r="AT921">
        <v>0</v>
      </c>
      <c r="AU921">
        <v>9.4</v>
      </c>
      <c r="AV921">
        <v>7.4</v>
      </c>
      <c r="AW921">
        <v>42588</v>
      </c>
      <c r="AX921">
        <v>12.1</v>
      </c>
      <c r="AY921">
        <v>16.2</v>
      </c>
      <c r="AZ921">
        <v>22.9</v>
      </c>
      <c r="BA921">
        <v>8.1</v>
      </c>
      <c r="BB921">
        <v>6.5</v>
      </c>
      <c r="BC921">
        <v>70.099999999999994</v>
      </c>
      <c r="BD921">
        <v>9.5</v>
      </c>
      <c r="BE921">
        <v>15.9</v>
      </c>
      <c r="BF921">
        <v>27.7</v>
      </c>
      <c r="BG921">
        <v>9.6999999999999993</v>
      </c>
      <c r="BH921">
        <v>7.1</v>
      </c>
      <c r="BI921">
        <v>0</v>
      </c>
    </row>
    <row r="922" spans="1:61" x14ac:dyDescent="0.2">
      <c r="A922">
        <v>6462</v>
      </c>
      <c r="B922">
        <v>6085508601</v>
      </c>
      <c r="C922">
        <v>0.50964310000000002</v>
      </c>
      <c r="D922">
        <v>0.77139999999999997</v>
      </c>
      <c r="E922">
        <v>1.9169</v>
      </c>
      <c r="F922">
        <v>1.0048999999999999</v>
      </c>
      <c r="G922">
        <v>1.1568000000000001</v>
      </c>
      <c r="H922">
        <v>4.8498999999999999</v>
      </c>
      <c r="I922">
        <v>9</v>
      </c>
      <c r="J922">
        <v>8.1</v>
      </c>
      <c r="K922">
        <v>10.1</v>
      </c>
      <c r="L922">
        <v>3668</v>
      </c>
      <c r="M922">
        <v>37.375919109999998</v>
      </c>
      <c r="N922">
        <v>-122.0409973</v>
      </c>
      <c r="O922">
        <v>20.878336309108501</v>
      </c>
      <c r="P922">
        <v>3.5257981000000001E-2</v>
      </c>
      <c r="Q922">
        <v>10.37</v>
      </c>
      <c r="R922">
        <v>22.67</v>
      </c>
      <c r="S922" s="1">
        <v>434.07095151710502</v>
      </c>
      <c r="T922">
        <v>0.111721977</v>
      </c>
      <c r="U922">
        <v>268.0568098</v>
      </c>
      <c r="V922">
        <v>614.12</v>
      </c>
      <c r="W922">
        <v>20.5</v>
      </c>
      <c r="X922">
        <v>30.25</v>
      </c>
      <c r="Y922">
        <v>0.97499999999999998</v>
      </c>
      <c r="Z922">
        <v>0</v>
      </c>
      <c r="AA922">
        <v>0</v>
      </c>
      <c r="AB922">
        <v>44.351017003307803</v>
      </c>
      <c r="AC922">
        <v>3821</v>
      </c>
      <c r="AD922">
        <v>1416</v>
      </c>
      <c r="AE922">
        <v>1355</v>
      </c>
      <c r="AF922">
        <v>264</v>
      </c>
      <c r="AG922">
        <v>68</v>
      </c>
      <c r="AH922">
        <v>54422</v>
      </c>
      <c r="AI922">
        <v>244</v>
      </c>
      <c r="AJ922">
        <v>514</v>
      </c>
      <c r="AK922">
        <v>976</v>
      </c>
      <c r="AL922">
        <v>301</v>
      </c>
      <c r="AM922">
        <v>101</v>
      </c>
      <c r="AN922">
        <v>2332</v>
      </c>
      <c r="AO922">
        <v>257</v>
      </c>
      <c r="AP922">
        <v>38</v>
      </c>
      <c r="AQ922">
        <v>0</v>
      </c>
      <c r="AR922">
        <v>57</v>
      </c>
      <c r="AS922">
        <v>57</v>
      </c>
      <c r="AT922">
        <v>0</v>
      </c>
      <c r="AU922">
        <v>6.9</v>
      </c>
      <c r="AV922">
        <v>3.4</v>
      </c>
      <c r="AW922">
        <v>54422</v>
      </c>
      <c r="AX922">
        <v>9</v>
      </c>
      <c r="AY922">
        <v>13.5</v>
      </c>
      <c r="AZ922">
        <v>25.5</v>
      </c>
      <c r="BA922">
        <v>7.9</v>
      </c>
      <c r="BB922">
        <v>7.5</v>
      </c>
      <c r="BC922">
        <v>61</v>
      </c>
      <c r="BD922">
        <v>7.1</v>
      </c>
      <c r="BE922">
        <v>2.7</v>
      </c>
      <c r="BF922">
        <v>0</v>
      </c>
      <c r="BG922">
        <v>4.2</v>
      </c>
      <c r="BH922">
        <v>4.2</v>
      </c>
      <c r="BI922">
        <v>0</v>
      </c>
    </row>
    <row r="923" spans="1:61" x14ac:dyDescent="0.2">
      <c r="A923">
        <v>6463</v>
      </c>
      <c r="B923">
        <v>6085508602</v>
      </c>
      <c r="C923">
        <v>0.51762339999999996</v>
      </c>
      <c r="D923">
        <v>1.0739000000000001</v>
      </c>
      <c r="E923">
        <v>1.4052</v>
      </c>
      <c r="F923">
        <v>1.1347</v>
      </c>
      <c r="G923">
        <v>2.5886</v>
      </c>
      <c r="H923">
        <v>6.2023000000000001</v>
      </c>
      <c r="I923">
        <v>7.3</v>
      </c>
      <c r="J923">
        <v>6.5</v>
      </c>
      <c r="K923">
        <v>8.1</v>
      </c>
      <c r="L923">
        <v>3839</v>
      </c>
      <c r="M923">
        <v>37.372778959999998</v>
      </c>
      <c r="N923">
        <v>-122.02891649999999</v>
      </c>
      <c r="O923">
        <v>15.3902543830587</v>
      </c>
      <c r="P923">
        <v>3.5257981000000001E-2</v>
      </c>
      <c r="Q923">
        <v>10.37</v>
      </c>
      <c r="R923">
        <v>24.478321229999999</v>
      </c>
      <c r="S923" s="1">
        <v>256.90571678472702</v>
      </c>
      <c r="T923">
        <v>9.5672520999999996E-2</v>
      </c>
      <c r="U923">
        <v>292.8094274</v>
      </c>
      <c r="V923">
        <v>642.24</v>
      </c>
      <c r="W923">
        <v>43.15</v>
      </c>
      <c r="X923">
        <v>46.65</v>
      </c>
      <c r="Y923">
        <v>2.5950000000000002</v>
      </c>
      <c r="Z923">
        <v>0</v>
      </c>
      <c r="AA923">
        <v>0</v>
      </c>
      <c r="AB923">
        <v>45.096056115850502</v>
      </c>
      <c r="AC923">
        <v>4737</v>
      </c>
      <c r="AD923">
        <v>2089</v>
      </c>
      <c r="AE923">
        <v>2016</v>
      </c>
      <c r="AF923">
        <v>348</v>
      </c>
      <c r="AG923">
        <v>219</v>
      </c>
      <c r="AH923">
        <v>53670</v>
      </c>
      <c r="AI923">
        <v>227</v>
      </c>
      <c r="AJ923">
        <v>514</v>
      </c>
      <c r="AK923">
        <v>901</v>
      </c>
      <c r="AL923">
        <v>481</v>
      </c>
      <c r="AM923">
        <v>90</v>
      </c>
      <c r="AN923">
        <v>2736</v>
      </c>
      <c r="AO923">
        <v>517</v>
      </c>
      <c r="AP923">
        <v>967</v>
      </c>
      <c r="AQ923">
        <v>0</v>
      </c>
      <c r="AR923">
        <v>114</v>
      </c>
      <c r="AS923">
        <v>278</v>
      </c>
      <c r="AT923">
        <v>5</v>
      </c>
      <c r="AU923">
        <v>7.3</v>
      </c>
      <c r="AV923">
        <v>7.6</v>
      </c>
      <c r="AW923">
        <v>53670</v>
      </c>
      <c r="AX923">
        <v>6.2</v>
      </c>
      <c r="AY923">
        <v>10.9</v>
      </c>
      <c r="AZ923">
        <v>19</v>
      </c>
      <c r="BA923">
        <v>10.199999999999999</v>
      </c>
      <c r="BB923">
        <v>4.5</v>
      </c>
      <c r="BC923">
        <v>57.8</v>
      </c>
      <c r="BD923">
        <v>11.8</v>
      </c>
      <c r="BE923">
        <v>46.3</v>
      </c>
      <c r="BF923">
        <v>0</v>
      </c>
      <c r="BG923">
        <v>5.7</v>
      </c>
      <c r="BH923">
        <v>13.8</v>
      </c>
      <c r="BI923">
        <v>0.1</v>
      </c>
    </row>
    <row r="924" spans="1:61" x14ac:dyDescent="0.2">
      <c r="A924">
        <v>6464</v>
      </c>
      <c r="B924">
        <v>6085508703</v>
      </c>
      <c r="C924">
        <v>0.55980160000000001</v>
      </c>
      <c r="D924">
        <v>0.89980000000000004</v>
      </c>
      <c r="E924">
        <v>0.86450000000000005</v>
      </c>
      <c r="F924">
        <v>1.0456000000000001</v>
      </c>
      <c r="G924">
        <v>2.4348000000000001</v>
      </c>
      <c r="H924">
        <v>5.2446999999999999</v>
      </c>
      <c r="I924">
        <v>6</v>
      </c>
      <c r="J924">
        <v>5.4</v>
      </c>
      <c r="K924">
        <v>6.7</v>
      </c>
      <c r="L924">
        <v>7572</v>
      </c>
      <c r="M924">
        <v>37.369781770000003</v>
      </c>
      <c r="N924">
        <v>-122.0110418</v>
      </c>
      <c r="O924">
        <v>15.7512337150762</v>
      </c>
      <c r="P924">
        <v>3.5257981000000001E-2</v>
      </c>
      <c r="Q924">
        <v>10.37</v>
      </c>
      <c r="R924">
        <v>24.94</v>
      </c>
      <c r="S924" s="1">
        <v>256.90571678472702</v>
      </c>
      <c r="T924">
        <v>0</v>
      </c>
      <c r="U924">
        <v>313.92720389999999</v>
      </c>
      <c r="V924">
        <v>688.6</v>
      </c>
      <c r="W924">
        <v>58.25</v>
      </c>
      <c r="X924">
        <v>89.15</v>
      </c>
      <c r="Y924">
        <v>1.7450000000000001</v>
      </c>
      <c r="Z924">
        <v>0</v>
      </c>
      <c r="AA924">
        <v>0</v>
      </c>
      <c r="AB924">
        <v>44.076317014835801</v>
      </c>
      <c r="AC924">
        <v>7812</v>
      </c>
      <c r="AD924">
        <v>3311</v>
      </c>
      <c r="AE924">
        <v>3256</v>
      </c>
      <c r="AF924">
        <v>349</v>
      </c>
      <c r="AG924">
        <v>317</v>
      </c>
      <c r="AH924">
        <v>57465</v>
      </c>
      <c r="AI924">
        <v>451</v>
      </c>
      <c r="AJ924">
        <v>667</v>
      </c>
      <c r="AK924">
        <v>1614</v>
      </c>
      <c r="AL924">
        <v>366</v>
      </c>
      <c r="AM924">
        <v>143</v>
      </c>
      <c r="AN924">
        <v>5636</v>
      </c>
      <c r="AO924">
        <v>410</v>
      </c>
      <c r="AP924">
        <v>801</v>
      </c>
      <c r="AQ924">
        <v>94</v>
      </c>
      <c r="AR924">
        <v>227</v>
      </c>
      <c r="AS924">
        <v>112</v>
      </c>
      <c r="AT924">
        <v>0</v>
      </c>
      <c r="AU924">
        <v>4.5</v>
      </c>
      <c r="AV924">
        <v>6.9</v>
      </c>
      <c r="AW924">
        <v>57465</v>
      </c>
      <c r="AX924">
        <v>7.8</v>
      </c>
      <c r="AY924">
        <v>8.5</v>
      </c>
      <c r="AZ924">
        <v>20.7</v>
      </c>
      <c r="BA924">
        <v>4.7</v>
      </c>
      <c r="BB924">
        <v>4.4000000000000004</v>
      </c>
      <c r="BC924">
        <v>72.099999999999994</v>
      </c>
      <c r="BD924">
        <v>5.7</v>
      </c>
      <c r="BE924">
        <v>24.2</v>
      </c>
      <c r="BF924">
        <v>2.8</v>
      </c>
      <c r="BG924">
        <v>7</v>
      </c>
      <c r="BH924">
        <v>3.4</v>
      </c>
      <c r="BI924">
        <v>0</v>
      </c>
    </row>
    <row r="925" spans="1:61" x14ac:dyDescent="0.2">
      <c r="A925">
        <v>6465</v>
      </c>
      <c r="B925">
        <v>6085508704</v>
      </c>
      <c r="C925">
        <v>2.3162641000000002</v>
      </c>
      <c r="D925">
        <v>0.95440000000000003</v>
      </c>
      <c r="E925">
        <v>0.35849999999999999</v>
      </c>
      <c r="F925">
        <v>1.2171000000000001</v>
      </c>
      <c r="G925">
        <v>3.0333999999999999</v>
      </c>
      <c r="H925">
        <v>5.5633999999999997</v>
      </c>
      <c r="I925">
        <v>6.2</v>
      </c>
      <c r="J925">
        <v>5.7</v>
      </c>
      <c r="K925">
        <v>6.8</v>
      </c>
      <c r="L925">
        <v>5227</v>
      </c>
      <c r="M925">
        <v>37.380541639999997</v>
      </c>
      <c r="N925">
        <v>-122.0058341</v>
      </c>
      <c r="O925">
        <v>19.759528725760699</v>
      </c>
      <c r="P925">
        <v>3.5257981000000001E-2</v>
      </c>
      <c r="Q925">
        <v>10.37</v>
      </c>
      <c r="R925">
        <v>24.87013971</v>
      </c>
      <c r="S925" s="1">
        <v>272.131909443702</v>
      </c>
      <c r="T925">
        <v>2.7004789000000001E-2</v>
      </c>
      <c r="U925">
        <v>482.15513190000001</v>
      </c>
      <c r="V925">
        <v>810.71</v>
      </c>
      <c r="W925">
        <v>175.4</v>
      </c>
      <c r="X925">
        <v>293</v>
      </c>
      <c r="Y925">
        <v>5.5350000000000001</v>
      </c>
      <c r="Z925">
        <v>0</v>
      </c>
      <c r="AA925">
        <v>0</v>
      </c>
      <c r="AB925">
        <v>47.771828167848</v>
      </c>
      <c r="AC925">
        <v>6513</v>
      </c>
      <c r="AD925">
        <v>2821</v>
      </c>
      <c r="AE925">
        <v>2603</v>
      </c>
      <c r="AF925">
        <v>393</v>
      </c>
      <c r="AG925">
        <v>264</v>
      </c>
      <c r="AH925">
        <v>54970</v>
      </c>
      <c r="AI925">
        <v>409</v>
      </c>
      <c r="AJ925">
        <v>366</v>
      </c>
      <c r="AK925">
        <v>1094</v>
      </c>
      <c r="AL925">
        <v>359</v>
      </c>
      <c r="AM925">
        <v>37</v>
      </c>
      <c r="AN925">
        <v>4909</v>
      </c>
      <c r="AO925">
        <v>522</v>
      </c>
      <c r="AP925">
        <v>1421</v>
      </c>
      <c r="AQ925">
        <v>0</v>
      </c>
      <c r="AR925">
        <v>254</v>
      </c>
      <c r="AS925">
        <v>181</v>
      </c>
      <c r="AT925">
        <v>133</v>
      </c>
      <c r="AU925">
        <v>6</v>
      </c>
      <c r="AV925">
        <v>6.3</v>
      </c>
      <c r="AW925">
        <v>54970</v>
      </c>
      <c r="AX925">
        <v>8.5</v>
      </c>
      <c r="AY925">
        <v>5.6</v>
      </c>
      <c r="AZ925">
        <v>16.8</v>
      </c>
      <c r="BA925">
        <v>5.5</v>
      </c>
      <c r="BB925">
        <v>1.4</v>
      </c>
      <c r="BC925">
        <v>75.400000000000006</v>
      </c>
      <c r="BD925">
        <v>8.8000000000000007</v>
      </c>
      <c r="BE925">
        <v>50.4</v>
      </c>
      <c r="BF925">
        <v>0</v>
      </c>
      <c r="BG925">
        <v>9.8000000000000007</v>
      </c>
      <c r="BH925">
        <v>7</v>
      </c>
      <c r="BI925">
        <v>2</v>
      </c>
    </row>
    <row r="926" spans="1:61" x14ac:dyDescent="0.2">
      <c r="A926">
        <v>6466</v>
      </c>
      <c r="B926">
        <v>6085508800</v>
      </c>
      <c r="C926">
        <v>0.26840960000000003</v>
      </c>
      <c r="D926">
        <v>1.6497999999999999</v>
      </c>
      <c r="E926">
        <v>0.5776</v>
      </c>
      <c r="F926">
        <v>1.2743</v>
      </c>
      <c r="G926">
        <v>2.8064</v>
      </c>
      <c r="H926">
        <v>6.3080999999999996</v>
      </c>
      <c r="I926">
        <v>8</v>
      </c>
      <c r="J926">
        <v>7.1</v>
      </c>
      <c r="K926">
        <v>8.9</v>
      </c>
      <c r="L926">
        <v>3766</v>
      </c>
      <c r="M926">
        <v>37.3851461</v>
      </c>
      <c r="N926">
        <v>-122.02478050000001</v>
      </c>
      <c r="O926">
        <v>26.437672815063301</v>
      </c>
      <c r="P926">
        <v>3.5257981000000001E-2</v>
      </c>
      <c r="Q926">
        <v>10.37</v>
      </c>
      <c r="R926">
        <v>24.94</v>
      </c>
      <c r="S926" s="1">
        <v>256.90571678472702</v>
      </c>
      <c r="T926">
        <v>0.18584214099999999</v>
      </c>
      <c r="U926">
        <v>375.91403209999999</v>
      </c>
      <c r="V926">
        <v>637.32000000000005</v>
      </c>
      <c r="W926">
        <v>52.7</v>
      </c>
      <c r="X926">
        <v>68.05</v>
      </c>
      <c r="Y926">
        <v>0.80500000000000005</v>
      </c>
      <c r="Z926">
        <v>0</v>
      </c>
      <c r="AA926">
        <v>0</v>
      </c>
      <c r="AB926">
        <v>45.870186940984901</v>
      </c>
      <c r="AC926">
        <v>3783</v>
      </c>
      <c r="AD926">
        <v>1515</v>
      </c>
      <c r="AE926">
        <v>1460</v>
      </c>
      <c r="AF926">
        <v>613</v>
      </c>
      <c r="AG926">
        <v>162</v>
      </c>
      <c r="AH926">
        <v>54067</v>
      </c>
      <c r="AI926">
        <v>477</v>
      </c>
      <c r="AJ926">
        <v>181</v>
      </c>
      <c r="AK926">
        <v>722</v>
      </c>
      <c r="AL926">
        <v>242</v>
      </c>
      <c r="AM926">
        <v>46</v>
      </c>
      <c r="AN926">
        <v>2807</v>
      </c>
      <c r="AO926">
        <v>388</v>
      </c>
      <c r="AP926">
        <v>685</v>
      </c>
      <c r="AQ926">
        <v>0</v>
      </c>
      <c r="AR926">
        <v>159</v>
      </c>
      <c r="AS926">
        <v>122</v>
      </c>
      <c r="AT926">
        <v>14</v>
      </c>
      <c r="AU926">
        <v>16.2</v>
      </c>
      <c r="AV926">
        <v>6.9</v>
      </c>
      <c r="AW926">
        <v>54067</v>
      </c>
      <c r="AX926">
        <v>16.7</v>
      </c>
      <c r="AY926">
        <v>4.8</v>
      </c>
      <c r="AZ926">
        <v>19.100000000000001</v>
      </c>
      <c r="BA926">
        <v>6.4</v>
      </c>
      <c r="BB926">
        <v>3.2</v>
      </c>
      <c r="BC926">
        <v>74.2</v>
      </c>
      <c r="BD926">
        <v>11.2</v>
      </c>
      <c r="BE926">
        <v>45.2</v>
      </c>
      <c r="BF926">
        <v>0</v>
      </c>
      <c r="BG926">
        <v>10.9</v>
      </c>
      <c r="BH926">
        <v>8.4</v>
      </c>
      <c r="BI926">
        <v>0.4</v>
      </c>
    </row>
    <row r="927" spans="1:61" x14ac:dyDescent="0.2">
      <c r="A927">
        <v>6467</v>
      </c>
      <c r="B927">
        <v>6085508900</v>
      </c>
      <c r="C927">
        <v>0.35341810000000001</v>
      </c>
      <c r="D927">
        <v>1.6467000000000001</v>
      </c>
      <c r="E927">
        <v>1.2781</v>
      </c>
      <c r="F927">
        <v>1.2994000000000001</v>
      </c>
      <c r="G927">
        <v>2.0310999999999999</v>
      </c>
      <c r="H927">
        <v>6.2553000000000001</v>
      </c>
      <c r="I927">
        <v>9.8000000000000007</v>
      </c>
      <c r="J927">
        <v>8.9</v>
      </c>
      <c r="K927">
        <v>10.8</v>
      </c>
      <c r="L927">
        <v>5273</v>
      </c>
      <c r="M927">
        <v>37.391052279999997</v>
      </c>
      <c r="N927">
        <v>-122.00638259999999</v>
      </c>
      <c r="O927">
        <v>29.990464179857899</v>
      </c>
      <c r="P927">
        <v>3.5257981000000001E-2</v>
      </c>
      <c r="Q927">
        <v>10.37</v>
      </c>
      <c r="R927">
        <v>24.796549089999999</v>
      </c>
      <c r="S927" s="1">
        <v>256.90571678472702</v>
      </c>
      <c r="T927">
        <v>0</v>
      </c>
      <c r="U927">
        <v>516.78261999999995</v>
      </c>
      <c r="V927">
        <v>1869.98</v>
      </c>
      <c r="W927">
        <v>47.65</v>
      </c>
      <c r="X927">
        <v>102.75</v>
      </c>
      <c r="Y927">
        <v>0.75</v>
      </c>
      <c r="Z927">
        <v>0</v>
      </c>
      <c r="AA927">
        <v>0</v>
      </c>
      <c r="AB927">
        <v>48.179496424798799</v>
      </c>
      <c r="AC927">
        <v>5175</v>
      </c>
      <c r="AD927">
        <v>1788</v>
      </c>
      <c r="AE927">
        <v>1700</v>
      </c>
      <c r="AF927">
        <v>611</v>
      </c>
      <c r="AG927">
        <v>188</v>
      </c>
      <c r="AH927">
        <v>35630</v>
      </c>
      <c r="AI927">
        <v>579</v>
      </c>
      <c r="AJ927">
        <v>398</v>
      </c>
      <c r="AK927">
        <v>1244</v>
      </c>
      <c r="AL927">
        <v>344</v>
      </c>
      <c r="AM927">
        <v>117</v>
      </c>
      <c r="AN927">
        <v>4020</v>
      </c>
      <c r="AO927">
        <v>495</v>
      </c>
      <c r="AP927">
        <v>479</v>
      </c>
      <c r="AQ927">
        <v>0</v>
      </c>
      <c r="AR927">
        <v>230</v>
      </c>
      <c r="AS927">
        <v>82</v>
      </c>
      <c r="AT927">
        <v>0</v>
      </c>
      <c r="AU927">
        <v>11.8</v>
      </c>
      <c r="AV927">
        <v>6.3</v>
      </c>
      <c r="AW927">
        <v>35630</v>
      </c>
      <c r="AX927">
        <v>16.2</v>
      </c>
      <c r="AY927">
        <v>7.7</v>
      </c>
      <c r="AZ927">
        <v>24</v>
      </c>
      <c r="BA927">
        <v>6.6</v>
      </c>
      <c r="BB927">
        <v>6.9</v>
      </c>
      <c r="BC927">
        <v>77.7</v>
      </c>
      <c r="BD927">
        <v>10.6</v>
      </c>
      <c r="BE927">
        <v>26.8</v>
      </c>
      <c r="BF927">
        <v>0</v>
      </c>
      <c r="BG927">
        <v>13.5</v>
      </c>
      <c r="BH927">
        <v>4.8</v>
      </c>
      <c r="BI927">
        <v>0</v>
      </c>
    </row>
    <row r="928" spans="1:61" x14ac:dyDescent="0.2">
      <c r="A928">
        <v>6468</v>
      </c>
      <c r="B928">
        <v>6085509000</v>
      </c>
      <c r="C928">
        <v>0.59328780000000003</v>
      </c>
      <c r="D928">
        <v>1.5293000000000001</v>
      </c>
      <c r="E928">
        <v>1.6840999999999999</v>
      </c>
      <c r="F928">
        <v>1.3909</v>
      </c>
      <c r="G928">
        <v>3.3368000000000002</v>
      </c>
      <c r="H928">
        <v>7.9410999999999996</v>
      </c>
      <c r="I928">
        <v>12</v>
      </c>
      <c r="J928">
        <v>10.7</v>
      </c>
      <c r="K928">
        <v>13.3</v>
      </c>
      <c r="L928">
        <v>7407</v>
      </c>
      <c r="M928">
        <v>37.392270660000001</v>
      </c>
      <c r="N928">
        <v>-122.0216788</v>
      </c>
      <c r="O928">
        <v>26.4032429758023</v>
      </c>
      <c r="P928">
        <v>3.5257981000000001E-2</v>
      </c>
      <c r="Q928">
        <v>10.37</v>
      </c>
      <c r="R928">
        <v>22.613716480000001</v>
      </c>
      <c r="S928" s="1">
        <v>256.90571678472702</v>
      </c>
      <c r="T928">
        <v>6.3083260000000004E-3</v>
      </c>
      <c r="U928">
        <v>411.08491409999999</v>
      </c>
      <c r="V928">
        <v>1581.6</v>
      </c>
      <c r="W928">
        <v>62.2</v>
      </c>
      <c r="X928">
        <v>90.55</v>
      </c>
      <c r="Y928">
        <v>0.38500000000000001</v>
      </c>
      <c r="Z928">
        <v>0</v>
      </c>
      <c r="AA928">
        <v>0</v>
      </c>
      <c r="AB928">
        <v>46.6222127162916</v>
      </c>
      <c r="AC928">
        <v>8637</v>
      </c>
      <c r="AD928">
        <v>2651</v>
      </c>
      <c r="AE928">
        <v>2540</v>
      </c>
      <c r="AF928">
        <v>563</v>
      </c>
      <c r="AG928">
        <v>256</v>
      </c>
      <c r="AH928">
        <v>32911</v>
      </c>
      <c r="AI928">
        <v>1376</v>
      </c>
      <c r="AJ928">
        <v>588</v>
      </c>
      <c r="AK928">
        <v>2439</v>
      </c>
      <c r="AL928">
        <v>497</v>
      </c>
      <c r="AM928">
        <v>312</v>
      </c>
      <c r="AN928">
        <v>6643</v>
      </c>
      <c r="AO928">
        <v>1095</v>
      </c>
      <c r="AP928">
        <v>562</v>
      </c>
      <c r="AQ928">
        <v>151</v>
      </c>
      <c r="AR928">
        <v>559</v>
      </c>
      <c r="AS928">
        <v>73</v>
      </c>
      <c r="AT928">
        <v>47</v>
      </c>
      <c r="AU928">
        <v>6.6</v>
      </c>
      <c r="AV928">
        <v>5.3</v>
      </c>
      <c r="AW928">
        <v>32911</v>
      </c>
      <c r="AX928">
        <v>25.8</v>
      </c>
      <c r="AY928">
        <v>6.8</v>
      </c>
      <c r="AZ928">
        <v>28.2</v>
      </c>
      <c r="BA928">
        <v>5.8</v>
      </c>
      <c r="BB928">
        <v>12.3</v>
      </c>
      <c r="BC928">
        <v>76.900000000000006</v>
      </c>
      <c r="BD928">
        <v>14.5</v>
      </c>
      <c r="BE928">
        <v>21.2</v>
      </c>
      <c r="BF928">
        <v>5.7</v>
      </c>
      <c r="BG928">
        <v>22</v>
      </c>
      <c r="BH928">
        <v>2.9</v>
      </c>
      <c r="BI928">
        <v>0.5</v>
      </c>
    </row>
    <row r="929" spans="1:61" x14ac:dyDescent="0.2">
      <c r="A929">
        <v>6469</v>
      </c>
      <c r="B929">
        <v>6085509102</v>
      </c>
      <c r="C929">
        <v>1.2023969000000001</v>
      </c>
      <c r="D929">
        <v>0.36849999999999999</v>
      </c>
      <c r="E929">
        <v>0.45829999999999999</v>
      </c>
      <c r="F929">
        <v>1.0720000000000001</v>
      </c>
      <c r="G929">
        <v>2.1166</v>
      </c>
      <c r="H929">
        <v>4.0153999999999996</v>
      </c>
      <c r="I929">
        <v>5.0999999999999996</v>
      </c>
      <c r="J929">
        <v>4.5999999999999996</v>
      </c>
      <c r="K929">
        <v>5.6</v>
      </c>
      <c r="L929">
        <v>4798</v>
      </c>
      <c r="M929">
        <v>37.391458640000003</v>
      </c>
      <c r="N929">
        <v>-122.0384997</v>
      </c>
      <c r="O929">
        <v>16.440431968779698</v>
      </c>
      <c r="P929">
        <v>3.5257981000000001E-2</v>
      </c>
      <c r="Q929">
        <v>10.37</v>
      </c>
      <c r="R929">
        <v>22.392748489999999</v>
      </c>
      <c r="S929" s="1">
        <v>355.39025216219198</v>
      </c>
      <c r="T929">
        <v>7.2145932999999995E-2</v>
      </c>
      <c r="U929">
        <v>333.00549560000002</v>
      </c>
      <c r="V929">
        <v>1117.68</v>
      </c>
      <c r="W929">
        <v>80.8</v>
      </c>
      <c r="X929">
        <v>90.25</v>
      </c>
      <c r="Y929">
        <v>1.25</v>
      </c>
      <c r="Z929">
        <v>0</v>
      </c>
      <c r="AA929">
        <v>0</v>
      </c>
      <c r="AB929">
        <v>48.384442393683699</v>
      </c>
      <c r="AC929">
        <v>4851</v>
      </c>
      <c r="AD929">
        <v>2353</v>
      </c>
      <c r="AE929">
        <v>2274</v>
      </c>
      <c r="AF929">
        <v>247</v>
      </c>
      <c r="AG929">
        <v>126</v>
      </c>
      <c r="AH929">
        <v>70279</v>
      </c>
      <c r="AI929">
        <v>85</v>
      </c>
      <c r="AJ929">
        <v>366</v>
      </c>
      <c r="AK929">
        <v>734</v>
      </c>
      <c r="AL929">
        <v>280</v>
      </c>
      <c r="AM929">
        <v>49</v>
      </c>
      <c r="AN929">
        <v>3599</v>
      </c>
      <c r="AO929">
        <v>254</v>
      </c>
      <c r="AP929">
        <v>1117</v>
      </c>
      <c r="AQ929">
        <v>40</v>
      </c>
      <c r="AR929">
        <v>76</v>
      </c>
      <c r="AS929">
        <v>35</v>
      </c>
      <c r="AT929">
        <v>0</v>
      </c>
      <c r="AU929">
        <v>5.0999999999999996</v>
      </c>
      <c r="AV929">
        <v>4.2</v>
      </c>
      <c r="AW929">
        <v>70279</v>
      </c>
      <c r="AX929">
        <v>2.2000000000000002</v>
      </c>
      <c r="AY929">
        <v>7.5</v>
      </c>
      <c r="AZ929">
        <v>15.1</v>
      </c>
      <c r="BA929">
        <v>5.8</v>
      </c>
      <c r="BB929">
        <v>2.2000000000000002</v>
      </c>
      <c r="BC929">
        <v>74.2</v>
      </c>
      <c r="BD929">
        <v>5.8</v>
      </c>
      <c r="BE929">
        <v>47.5</v>
      </c>
      <c r="BF929">
        <v>1.7</v>
      </c>
      <c r="BG929">
        <v>3.3</v>
      </c>
      <c r="BH929">
        <v>1.5</v>
      </c>
      <c r="BI929">
        <v>0</v>
      </c>
    </row>
    <row r="930" spans="1:61" x14ac:dyDescent="0.2">
      <c r="A930">
        <v>6470</v>
      </c>
      <c r="B930">
        <v>6085509105</v>
      </c>
      <c r="C930">
        <v>0.61426820000000004</v>
      </c>
      <c r="D930">
        <v>0.91549999999999998</v>
      </c>
      <c r="E930">
        <v>1.0143</v>
      </c>
      <c r="F930">
        <v>1.1297999999999999</v>
      </c>
      <c r="G930">
        <v>2.7505999999999999</v>
      </c>
      <c r="H930">
        <v>5.8102999999999998</v>
      </c>
      <c r="I930">
        <v>7</v>
      </c>
      <c r="J930">
        <v>6.4</v>
      </c>
      <c r="K930">
        <v>7.6</v>
      </c>
      <c r="L930">
        <v>6396</v>
      </c>
      <c r="M930">
        <v>37.378641039999998</v>
      </c>
      <c r="N930">
        <v>-122.0625866</v>
      </c>
      <c r="O930">
        <v>17.3738836343197</v>
      </c>
      <c r="P930">
        <v>3.5257981000000001E-2</v>
      </c>
      <c r="Q930">
        <v>10.37</v>
      </c>
      <c r="R930">
        <v>22.67</v>
      </c>
      <c r="S930" s="1">
        <v>551.07998882579602</v>
      </c>
      <c r="T930">
        <v>0</v>
      </c>
      <c r="U930">
        <v>224.5999367</v>
      </c>
      <c r="V930">
        <v>1327.02</v>
      </c>
      <c r="W930">
        <v>7.8</v>
      </c>
      <c r="X930">
        <v>36</v>
      </c>
      <c r="Y930">
        <v>0.28499999999999998</v>
      </c>
      <c r="Z930">
        <v>4</v>
      </c>
      <c r="AA930">
        <v>0</v>
      </c>
      <c r="AB930">
        <v>46.9980326947097</v>
      </c>
      <c r="AC930">
        <v>7207</v>
      </c>
      <c r="AD930">
        <v>3238</v>
      </c>
      <c r="AE930">
        <v>3057</v>
      </c>
      <c r="AF930">
        <v>495</v>
      </c>
      <c r="AG930">
        <v>303</v>
      </c>
      <c r="AH930">
        <v>54717</v>
      </c>
      <c r="AI930">
        <v>249</v>
      </c>
      <c r="AJ930">
        <v>751</v>
      </c>
      <c r="AK930">
        <v>1413</v>
      </c>
      <c r="AL930">
        <v>390</v>
      </c>
      <c r="AM930">
        <v>159</v>
      </c>
      <c r="AN930">
        <v>4848</v>
      </c>
      <c r="AO930">
        <v>568</v>
      </c>
      <c r="AP930">
        <v>1453</v>
      </c>
      <c r="AQ930">
        <v>418</v>
      </c>
      <c r="AR930">
        <v>131</v>
      </c>
      <c r="AS930">
        <v>54</v>
      </c>
      <c r="AT930">
        <v>9</v>
      </c>
      <c r="AU930">
        <v>6.9</v>
      </c>
      <c r="AV930">
        <v>7</v>
      </c>
      <c r="AW930">
        <v>54717</v>
      </c>
      <c r="AX930">
        <v>4.7</v>
      </c>
      <c r="AY930">
        <v>10.4</v>
      </c>
      <c r="AZ930">
        <v>19.600000000000001</v>
      </c>
      <c r="BA930">
        <v>5.4</v>
      </c>
      <c r="BB930">
        <v>5.2</v>
      </c>
      <c r="BC930">
        <v>67.3</v>
      </c>
      <c r="BD930">
        <v>8.6</v>
      </c>
      <c r="BE930">
        <v>44.9</v>
      </c>
      <c r="BF930">
        <v>12.9</v>
      </c>
      <c r="BG930">
        <v>4.3</v>
      </c>
      <c r="BH930">
        <v>1.8</v>
      </c>
      <c r="BI930">
        <v>0.1</v>
      </c>
    </row>
    <row r="931" spans="1:61" x14ac:dyDescent="0.2">
      <c r="A931">
        <v>6471</v>
      </c>
      <c r="B931">
        <v>6085509106</v>
      </c>
      <c r="C931">
        <v>0.38025100000000001</v>
      </c>
      <c r="D931">
        <v>0.97419999999999995</v>
      </c>
      <c r="E931">
        <v>1.3261000000000001</v>
      </c>
      <c r="F931">
        <v>1.1635</v>
      </c>
      <c r="G931">
        <v>2.4822000000000002</v>
      </c>
      <c r="H931">
        <v>5.9459999999999997</v>
      </c>
      <c r="I931">
        <v>7.8</v>
      </c>
      <c r="J931">
        <v>7</v>
      </c>
      <c r="K931">
        <v>8.6999999999999993</v>
      </c>
      <c r="L931">
        <v>4171</v>
      </c>
      <c r="M931">
        <v>37.378603099999999</v>
      </c>
      <c r="N931">
        <v>-122.0504682</v>
      </c>
      <c r="O931">
        <v>11.5893251282744</v>
      </c>
      <c r="P931">
        <v>3.5257981000000001E-2</v>
      </c>
      <c r="Q931">
        <v>10.37</v>
      </c>
      <c r="R931">
        <v>22.67</v>
      </c>
      <c r="S931" s="1">
        <v>541.43268933873003</v>
      </c>
      <c r="T931">
        <v>0</v>
      </c>
      <c r="U931">
        <v>248.00735309999999</v>
      </c>
      <c r="V931">
        <v>626.70000000000005</v>
      </c>
      <c r="W931">
        <v>9.9499999999999993</v>
      </c>
      <c r="X931">
        <v>37.549999999999997</v>
      </c>
      <c r="Y931">
        <v>0.57499999999999996</v>
      </c>
      <c r="Z931">
        <v>0</v>
      </c>
      <c r="AA931">
        <v>0</v>
      </c>
      <c r="AB931">
        <v>41.785960715783098</v>
      </c>
      <c r="AC931">
        <v>4289</v>
      </c>
      <c r="AD931">
        <v>1768</v>
      </c>
      <c r="AE931">
        <v>1693</v>
      </c>
      <c r="AF931">
        <v>263</v>
      </c>
      <c r="AG931">
        <v>163</v>
      </c>
      <c r="AH931">
        <v>50439</v>
      </c>
      <c r="AI931">
        <v>221</v>
      </c>
      <c r="AJ931">
        <v>430</v>
      </c>
      <c r="AK931">
        <v>951</v>
      </c>
      <c r="AL931">
        <v>319</v>
      </c>
      <c r="AM931">
        <v>101</v>
      </c>
      <c r="AN931">
        <v>2812</v>
      </c>
      <c r="AO931">
        <v>390</v>
      </c>
      <c r="AP931">
        <v>506</v>
      </c>
      <c r="AQ931">
        <v>0</v>
      </c>
      <c r="AR931">
        <v>174</v>
      </c>
      <c r="AS931">
        <v>67</v>
      </c>
      <c r="AT931">
        <v>23</v>
      </c>
      <c r="AU931">
        <v>6.2</v>
      </c>
      <c r="AV931">
        <v>6.5</v>
      </c>
      <c r="AW931">
        <v>50439</v>
      </c>
      <c r="AX931">
        <v>7.3</v>
      </c>
      <c r="AY931">
        <v>10</v>
      </c>
      <c r="AZ931">
        <v>22.2</v>
      </c>
      <c r="BA931">
        <v>7.4</v>
      </c>
      <c r="BB931">
        <v>6</v>
      </c>
      <c r="BC931">
        <v>65.599999999999994</v>
      </c>
      <c r="BD931">
        <v>10.199999999999999</v>
      </c>
      <c r="BE931">
        <v>28.6</v>
      </c>
      <c r="BF931">
        <v>0</v>
      </c>
      <c r="BG931">
        <v>10.3</v>
      </c>
      <c r="BH931">
        <v>4</v>
      </c>
      <c r="BI931">
        <v>0.5</v>
      </c>
    </row>
    <row r="932" spans="1:61" x14ac:dyDescent="0.2">
      <c r="A932">
        <v>6472</v>
      </c>
      <c r="B932">
        <v>6085509107</v>
      </c>
      <c r="C932">
        <v>0.16913929999999999</v>
      </c>
      <c r="D932">
        <v>1.0128999999999999</v>
      </c>
      <c r="E932">
        <v>0.879</v>
      </c>
      <c r="F932">
        <v>1.1886000000000001</v>
      </c>
      <c r="G932">
        <v>2.1086999999999998</v>
      </c>
      <c r="H932">
        <v>5.1891999999999996</v>
      </c>
      <c r="I932">
        <v>6.6</v>
      </c>
      <c r="J932">
        <v>5.8</v>
      </c>
      <c r="K932">
        <v>7.5</v>
      </c>
      <c r="L932">
        <v>4892</v>
      </c>
      <c r="M932">
        <v>37.379621489999998</v>
      </c>
      <c r="N932">
        <v>-122.0565448</v>
      </c>
      <c r="O932">
        <v>18.3236503406488</v>
      </c>
      <c r="P932">
        <v>3.5257981000000001E-2</v>
      </c>
      <c r="Q932">
        <v>10.37</v>
      </c>
      <c r="R932">
        <v>22.67</v>
      </c>
      <c r="S932" s="1">
        <v>541.34367447899206</v>
      </c>
      <c r="T932">
        <v>0</v>
      </c>
      <c r="U932">
        <v>237.96671889999999</v>
      </c>
      <c r="V932">
        <v>695.46</v>
      </c>
      <c r="W932">
        <v>4.5999999999999996</v>
      </c>
      <c r="X932">
        <v>28.6</v>
      </c>
      <c r="Y932">
        <v>0.27500000000000002</v>
      </c>
      <c r="Z932">
        <v>4</v>
      </c>
      <c r="AA932">
        <v>0</v>
      </c>
      <c r="AB932">
        <v>43.037635421173803</v>
      </c>
      <c r="AC932">
        <v>4868</v>
      </c>
      <c r="AD932">
        <v>2064</v>
      </c>
      <c r="AE932">
        <v>1946</v>
      </c>
      <c r="AF932">
        <v>482</v>
      </c>
      <c r="AG932">
        <v>120</v>
      </c>
      <c r="AH932">
        <v>49936</v>
      </c>
      <c r="AI932">
        <v>342</v>
      </c>
      <c r="AJ932">
        <v>259</v>
      </c>
      <c r="AK932">
        <v>1090</v>
      </c>
      <c r="AL932">
        <v>211</v>
      </c>
      <c r="AM932">
        <v>116</v>
      </c>
      <c r="AN932">
        <v>3396</v>
      </c>
      <c r="AO932">
        <v>426</v>
      </c>
      <c r="AP932">
        <v>1228</v>
      </c>
      <c r="AQ932">
        <v>0</v>
      </c>
      <c r="AR932">
        <v>207</v>
      </c>
      <c r="AS932">
        <v>95</v>
      </c>
      <c r="AT932">
        <v>0</v>
      </c>
      <c r="AU932">
        <v>9.9</v>
      </c>
      <c r="AV932">
        <v>4</v>
      </c>
      <c r="AW932">
        <v>49936</v>
      </c>
      <c r="AX932">
        <v>9.9</v>
      </c>
      <c r="AY932">
        <v>5.3</v>
      </c>
      <c r="AZ932">
        <v>22.4</v>
      </c>
      <c r="BA932">
        <v>4.3</v>
      </c>
      <c r="BB932">
        <v>6</v>
      </c>
      <c r="BC932">
        <v>69.8</v>
      </c>
      <c r="BD932">
        <v>9.6</v>
      </c>
      <c r="BE932">
        <v>59.5</v>
      </c>
      <c r="BF932">
        <v>0</v>
      </c>
      <c r="BG932">
        <v>10.6</v>
      </c>
      <c r="BH932">
        <v>4.9000000000000004</v>
      </c>
      <c r="BI932">
        <v>0</v>
      </c>
    </row>
    <row r="933" spans="1:61" x14ac:dyDescent="0.2">
      <c r="A933">
        <v>6473</v>
      </c>
      <c r="B933">
        <v>6085509108</v>
      </c>
      <c r="C933">
        <v>0.89100179999999995</v>
      </c>
      <c r="D933">
        <v>0.97119999999999995</v>
      </c>
      <c r="E933">
        <v>0.79320000000000002</v>
      </c>
      <c r="F933">
        <v>1.1418999999999999</v>
      </c>
      <c r="G933">
        <v>1.5946</v>
      </c>
      <c r="H933">
        <v>4.5010000000000003</v>
      </c>
      <c r="I933">
        <v>7.8</v>
      </c>
      <c r="J933">
        <v>7</v>
      </c>
      <c r="K933">
        <v>8.6</v>
      </c>
      <c r="L933">
        <v>4281</v>
      </c>
      <c r="M933">
        <v>37.400424319999999</v>
      </c>
      <c r="N933">
        <v>-122.05703080000001</v>
      </c>
      <c r="O933">
        <v>22.5420312772576</v>
      </c>
      <c r="P933">
        <v>3.5257981000000001E-2</v>
      </c>
      <c r="Q933">
        <v>10.37</v>
      </c>
      <c r="R933">
        <v>29.03</v>
      </c>
      <c r="S933" s="1">
        <v>277.40257059992899</v>
      </c>
      <c r="T933">
        <v>0</v>
      </c>
      <c r="U933">
        <v>286.79905860000002</v>
      </c>
      <c r="V933">
        <v>1521.61</v>
      </c>
      <c r="W933">
        <v>43.95</v>
      </c>
      <c r="X933">
        <v>54.2</v>
      </c>
      <c r="Y933">
        <v>0.12</v>
      </c>
      <c r="Z933">
        <v>4</v>
      </c>
      <c r="AA933">
        <v>0</v>
      </c>
      <c r="AB933">
        <v>48.055484296931901</v>
      </c>
      <c r="AC933">
        <v>4438</v>
      </c>
      <c r="AD933">
        <v>2038</v>
      </c>
      <c r="AE933">
        <v>1967</v>
      </c>
      <c r="AF933">
        <v>262</v>
      </c>
      <c r="AG933">
        <v>171</v>
      </c>
      <c r="AH933">
        <v>57613</v>
      </c>
      <c r="AI933">
        <v>366</v>
      </c>
      <c r="AJ933">
        <v>372</v>
      </c>
      <c r="AK933">
        <v>746</v>
      </c>
      <c r="AL933">
        <v>262</v>
      </c>
      <c r="AM933">
        <v>108</v>
      </c>
      <c r="AN933">
        <v>2727</v>
      </c>
      <c r="AO933">
        <v>448</v>
      </c>
      <c r="AP933">
        <v>688</v>
      </c>
      <c r="AQ933">
        <v>0</v>
      </c>
      <c r="AR933">
        <v>130</v>
      </c>
      <c r="AS933">
        <v>41</v>
      </c>
      <c r="AT933">
        <v>0</v>
      </c>
      <c r="AU933">
        <v>5.9</v>
      </c>
      <c r="AV933">
        <v>5.8</v>
      </c>
      <c r="AW933">
        <v>57613</v>
      </c>
      <c r="AX933">
        <v>11.2</v>
      </c>
      <c r="AY933">
        <v>8.4</v>
      </c>
      <c r="AZ933">
        <v>16.8</v>
      </c>
      <c r="BA933">
        <v>5.9</v>
      </c>
      <c r="BB933">
        <v>5.5</v>
      </c>
      <c r="BC933">
        <v>61.4</v>
      </c>
      <c r="BD933">
        <v>10.9</v>
      </c>
      <c r="BE933">
        <v>33.799999999999997</v>
      </c>
      <c r="BF933">
        <v>0</v>
      </c>
      <c r="BG933">
        <v>6.6</v>
      </c>
      <c r="BH933">
        <v>2.1</v>
      </c>
      <c r="BI933">
        <v>0</v>
      </c>
    </row>
    <row r="934" spans="1:61" x14ac:dyDescent="0.2">
      <c r="A934">
        <v>6474</v>
      </c>
      <c r="B934">
        <v>6085509109</v>
      </c>
      <c r="C934">
        <v>0.80949720000000003</v>
      </c>
      <c r="D934">
        <v>0.1973</v>
      </c>
      <c r="E934">
        <v>0.70650000000000002</v>
      </c>
      <c r="F934">
        <v>0.54769999999999996</v>
      </c>
      <c r="G934">
        <v>1.2398</v>
      </c>
      <c r="H934">
        <v>2.6913</v>
      </c>
      <c r="I934">
        <v>5.8</v>
      </c>
      <c r="J934">
        <v>5.2</v>
      </c>
      <c r="K934">
        <v>6.4</v>
      </c>
      <c r="L934">
        <v>4346</v>
      </c>
      <c r="M934">
        <v>37.39146624</v>
      </c>
      <c r="N934">
        <v>-122.05968319999999</v>
      </c>
      <c r="O934">
        <v>9.0132202725854693</v>
      </c>
      <c r="P934">
        <v>3.5257981000000001E-2</v>
      </c>
      <c r="Q934">
        <v>10.37</v>
      </c>
      <c r="R934">
        <v>25.576169660000001</v>
      </c>
      <c r="S934" s="1">
        <v>277.40257059992899</v>
      </c>
      <c r="T934">
        <v>0</v>
      </c>
      <c r="U934">
        <v>263.16919940000002</v>
      </c>
      <c r="V934">
        <v>771.01</v>
      </c>
      <c r="W934">
        <v>31.85</v>
      </c>
      <c r="X934">
        <v>34.1</v>
      </c>
      <c r="Y934">
        <v>0.26</v>
      </c>
      <c r="Z934">
        <v>4</v>
      </c>
      <c r="AA934">
        <v>0</v>
      </c>
      <c r="AB934">
        <v>45.278158899940202</v>
      </c>
      <c r="AC934">
        <v>4603</v>
      </c>
      <c r="AD934">
        <v>1952</v>
      </c>
      <c r="AE934">
        <v>1943</v>
      </c>
      <c r="AF934">
        <v>176</v>
      </c>
      <c r="AG934">
        <v>117</v>
      </c>
      <c r="AH934">
        <v>78744</v>
      </c>
      <c r="AI934">
        <v>8</v>
      </c>
      <c r="AJ934">
        <v>204</v>
      </c>
      <c r="AK934">
        <v>948</v>
      </c>
      <c r="AL934">
        <v>85</v>
      </c>
      <c r="AM934">
        <v>111</v>
      </c>
      <c r="AN934">
        <v>2495</v>
      </c>
      <c r="AO934">
        <v>48</v>
      </c>
      <c r="AP934">
        <v>456</v>
      </c>
      <c r="AQ934">
        <v>0</v>
      </c>
      <c r="AR934">
        <v>80</v>
      </c>
      <c r="AS934">
        <v>15</v>
      </c>
      <c r="AT934">
        <v>0</v>
      </c>
      <c r="AU934">
        <v>3.8</v>
      </c>
      <c r="AV934">
        <v>3.7</v>
      </c>
      <c r="AW934">
        <v>78744</v>
      </c>
      <c r="AX934">
        <v>0.3</v>
      </c>
      <c r="AY934">
        <v>4.4000000000000004</v>
      </c>
      <c r="AZ934">
        <v>20.6</v>
      </c>
      <c r="BA934">
        <v>1.8</v>
      </c>
      <c r="BB934">
        <v>5.7</v>
      </c>
      <c r="BC934">
        <v>54.2</v>
      </c>
      <c r="BD934">
        <v>1.2</v>
      </c>
      <c r="BE934">
        <v>23.4</v>
      </c>
      <c r="BF934">
        <v>0</v>
      </c>
      <c r="BG934">
        <v>4.0999999999999996</v>
      </c>
      <c r="BH934">
        <v>0.8</v>
      </c>
      <c r="BI934">
        <v>0</v>
      </c>
    </row>
    <row r="935" spans="1:61" x14ac:dyDescent="0.2">
      <c r="A935">
        <v>6475</v>
      </c>
      <c r="B935">
        <v>6085509201</v>
      </c>
      <c r="C935">
        <v>0.60962609999999995</v>
      </c>
      <c r="D935">
        <v>0.52869999999999995</v>
      </c>
      <c r="E935">
        <v>0.69440000000000002</v>
      </c>
      <c r="F935">
        <v>0.72729999999999995</v>
      </c>
      <c r="G935">
        <v>2.3515999999999999</v>
      </c>
      <c r="H935">
        <v>4.3021000000000003</v>
      </c>
      <c r="I935">
        <v>6.9</v>
      </c>
      <c r="J935">
        <v>6.1</v>
      </c>
      <c r="K935">
        <v>7.8</v>
      </c>
      <c r="L935">
        <v>4267</v>
      </c>
      <c r="M935">
        <v>37.401152670000002</v>
      </c>
      <c r="N935">
        <v>-122.0744298</v>
      </c>
      <c r="O935">
        <v>19.8945884561608</v>
      </c>
      <c r="P935">
        <v>3.5257981000000001E-2</v>
      </c>
      <c r="Q935">
        <v>9.9554826599999995</v>
      </c>
      <c r="R935">
        <v>28.57983454</v>
      </c>
      <c r="S935" s="1">
        <v>277.40257059992899</v>
      </c>
      <c r="T935">
        <v>0</v>
      </c>
      <c r="U935">
        <v>252.0243384</v>
      </c>
      <c r="V935">
        <v>1230.83</v>
      </c>
      <c r="W935">
        <v>66.5</v>
      </c>
      <c r="X935">
        <v>121.85</v>
      </c>
      <c r="Y935">
        <v>0.2</v>
      </c>
      <c r="Z935">
        <v>5</v>
      </c>
      <c r="AA935">
        <v>0</v>
      </c>
      <c r="AB935">
        <v>48.161547339339002</v>
      </c>
      <c r="AC935">
        <v>4780</v>
      </c>
      <c r="AD935">
        <v>2631</v>
      </c>
      <c r="AE935">
        <v>2337</v>
      </c>
      <c r="AF935">
        <v>298</v>
      </c>
      <c r="AG935">
        <v>103</v>
      </c>
      <c r="AH935">
        <v>67494</v>
      </c>
      <c r="AI935">
        <v>201</v>
      </c>
      <c r="AJ935">
        <v>570</v>
      </c>
      <c r="AK935">
        <v>525</v>
      </c>
      <c r="AL935">
        <v>234</v>
      </c>
      <c r="AM935">
        <v>62</v>
      </c>
      <c r="AN935">
        <v>2334</v>
      </c>
      <c r="AO935">
        <v>193</v>
      </c>
      <c r="AP935">
        <v>1212</v>
      </c>
      <c r="AQ935">
        <v>133</v>
      </c>
      <c r="AR935">
        <v>65</v>
      </c>
      <c r="AS935">
        <v>77</v>
      </c>
      <c r="AT935">
        <v>0</v>
      </c>
      <c r="AU935">
        <v>6.2</v>
      </c>
      <c r="AV935">
        <v>3.3</v>
      </c>
      <c r="AW935">
        <v>67494</v>
      </c>
      <c r="AX935">
        <v>5.4</v>
      </c>
      <c r="AY935">
        <v>11.9</v>
      </c>
      <c r="AZ935">
        <v>11</v>
      </c>
      <c r="BA935">
        <v>4.9000000000000004</v>
      </c>
      <c r="BB935">
        <v>2.7</v>
      </c>
      <c r="BC935">
        <v>48.8</v>
      </c>
      <c r="BD935">
        <v>4.0999999999999996</v>
      </c>
      <c r="BE935">
        <v>46.1</v>
      </c>
      <c r="BF935">
        <v>5.0999999999999996</v>
      </c>
      <c r="BG935">
        <v>2.8</v>
      </c>
      <c r="BH935">
        <v>3.3</v>
      </c>
      <c r="BI935">
        <v>0</v>
      </c>
    </row>
    <row r="936" spans="1:61" x14ac:dyDescent="0.2">
      <c r="A936">
        <v>6476</v>
      </c>
      <c r="B936">
        <v>6085509202</v>
      </c>
      <c r="C936">
        <v>0.60390250000000001</v>
      </c>
      <c r="D936">
        <v>0.83560000000000001</v>
      </c>
      <c r="E936">
        <v>1.708</v>
      </c>
      <c r="F936">
        <v>0.90639999999999998</v>
      </c>
      <c r="G936">
        <v>2.3923999999999999</v>
      </c>
      <c r="H936">
        <v>5.8423999999999996</v>
      </c>
      <c r="I936">
        <v>7.7</v>
      </c>
      <c r="J936">
        <v>6.9</v>
      </c>
      <c r="K936">
        <v>8.5</v>
      </c>
      <c r="L936">
        <v>4480</v>
      </c>
      <c r="M936">
        <v>37.405909749999999</v>
      </c>
      <c r="N936">
        <v>-122.08387639999999</v>
      </c>
      <c r="O936">
        <v>20.9233433923735</v>
      </c>
      <c r="P936">
        <v>3.5257981000000001E-2</v>
      </c>
      <c r="Q936">
        <v>9.9554826599999995</v>
      </c>
      <c r="R936">
        <v>24.04980522</v>
      </c>
      <c r="S936" s="1">
        <v>277.40257059992899</v>
      </c>
      <c r="T936">
        <v>0</v>
      </c>
      <c r="U936">
        <v>237.7781521</v>
      </c>
      <c r="V936">
        <v>1320.97</v>
      </c>
      <c r="W936">
        <v>75</v>
      </c>
      <c r="X936">
        <v>127.1</v>
      </c>
      <c r="Y936">
        <v>0.185</v>
      </c>
      <c r="Z936">
        <v>5</v>
      </c>
      <c r="AA936">
        <v>0</v>
      </c>
      <c r="AB936">
        <v>47.271244493922197</v>
      </c>
      <c r="AC936">
        <v>4635</v>
      </c>
      <c r="AD936">
        <v>1904</v>
      </c>
      <c r="AE936">
        <v>1885</v>
      </c>
      <c r="AF936">
        <v>394</v>
      </c>
      <c r="AG936">
        <v>144</v>
      </c>
      <c r="AH936">
        <v>59145</v>
      </c>
      <c r="AI936">
        <v>213</v>
      </c>
      <c r="AJ936">
        <v>807</v>
      </c>
      <c r="AK936">
        <v>738</v>
      </c>
      <c r="AL936">
        <v>486</v>
      </c>
      <c r="AM936">
        <v>93</v>
      </c>
      <c r="AN936">
        <v>2607</v>
      </c>
      <c r="AO936">
        <v>260</v>
      </c>
      <c r="AP936">
        <v>632</v>
      </c>
      <c r="AQ936">
        <v>0</v>
      </c>
      <c r="AR936">
        <v>50</v>
      </c>
      <c r="AS936">
        <v>152</v>
      </c>
      <c r="AT936">
        <v>23</v>
      </c>
      <c r="AU936">
        <v>8.5</v>
      </c>
      <c r="AV936">
        <v>5.2</v>
      </c>
      <c r="AW936">
        <v>59145</v>
      </c>
      <c r="AX936">
        <v>5.9</v>
      </c>
      <c r="AY936">
        <v>17.399999999999999</v>
      </c>
      <c r="AZ936">
        <v>15.9</v>
      </c>
      <c r="BA936">
        <v>10.5</v>
      </c>
      <c r="BB936">
        <v>4.9000000000000004</v>
      </c>
      <c r="BC936">
        <v>56.2</v>
      </c>
      <c r="BD936">
        <v>5.9</v>
      </c>
      <c r="BE936">
        <v>33.200000000000003</v>
      </c>
      <c r="BF936">
        <v>0</v>
      </c>
      <c r="BG936">
        <v>2.7</v>
      </c>
      <c r="BH936">
        <v>8.1</v>
      </c>
      <c r="BI936">
        <v>0.5</v>
      </c>
    </row>
    <row r="937" spans="1:61" x14ac:dyDescent="0.2">
      <c r="A937">
        <v>6477</v>
      </c>
      <c r="B937">
        <v>6085509302</v>
      </c>
      <c r="C937">
        <v>0.40697539999999999</v>
      </c>
      <c r="D937">
        <v>0.81530000000000002</v>
      </c>
      <c r="E937">
        <v>1.8856999999999999</v>
      </c>
      <c r="F937">
        <v>0.60189999999999999</v>
      </c>
      <c r="G937">
        <v>1.7809999999999999</v>
      </c>
      <c r="H937">
        <v>5.0838999999999999</v>
      </c>
      <c r="I937">
        <v>8.1</v>
      </c>
      <c r="J937">
        <v>7.2</v>
      </c>
      <c r="K937">
        <v>9.1999999999999993</v>
      </c>
      <c r="L937">
        <v>2541</v>
      </c>
      <c r="M937">
        <v>37.408770349999998</v>
      </c>
      <c r="N937">
        <v>-122.10018909999999</v>
      </c>
      <c r="O937">
        <v>10.800267898248601</v>
      </c>
      <c r="P937">
        <v>3.5257981000000001E-2</v>
      </c>
      <c r="Q937">
        <v>9.5363030299999991</v>
      </c>
      <c r="R937">
        <v>23.86</v>
      </c>
      <c r="S937" s="1">
        <v>386.89483312412</v>
      </c>
      <c r="T937">
        <v>0</v>
      </c>
      <c r="U937">
        <v>214.963695</v>
      </c>
      <c r="V937">
        <v>499.02</v>
      </c>
      <c r="W937">
        <v>36.450000000000003</v>
      </c>
      <c r="X937">
        <v>30.15</v>
      </c>
      <c r="Y937">
        <v>9.5000000000000001E-2</v>
      </c>
      <c r="Z937">
        <v>4</v>
      </c>
      <c r="AA937">
        <v>0</v>
      </c>
      <c r="AB937">
        <v>39.907697345214501</v>
      </c>
      <c r="AC937">
        <v>3192</v>
      </c>
      <c r="AD937">
        <v>1222</v>
      </c>
      <c r="AE937">
        <v>1222</v>
      </c>
      <c r="AF937">
        <v>161</v>
      </c>
      <c r="AG937">
        <v>129</v>
      </c>
      <c r="AH937">
        <v>60560</v>
      </c>
      <c r="AI937">
        <v>101</v>
      </c>
      <c r="AJ937">
        <v>482</v>
      </c>
      <c r="AK937">
        <v>780</v>
      </c>
      <c r="AL937">
        <v>241</v>
      </c>
      <c r="AM937">
        <v>86</v>
      </c>
      <c r="AN937">
        <v>1208</v>
      </c>
      <c r="AO937">
        <v>118</v>
      </c>
      <c r="AP937">
        <v>129</v>
      </c>
      <c r="AQ937">
        <v>0</v>
      </c>
      <c r="AR937">
        <v>28</v>
      </c>
      <c r="AS937">
        <v>51</v>
      </c>
      <c r="AT937">
        <v>13</v>
      </c>
      <c r="AU937">
        <v>5</v>
      </c>
      <c r="AV937">
        <v>7.3</v>
      </c>
      <c r="AW937">
        <v>60560</v>
      </c>
      <c r="AX937">
        <v>4.5</v>
      </c>
      <c r="AY937">
        <v>15.1</v>
      </c>
      <c r="AZ937">
        <v>24.4</v>
      </c>
      <c r="BA937">
        <v>7.6</v>
      </c>
      <c r="BB937">
        <v>7</v>
      </c>
      <c r="BC937">
        <v>37.799999999999997</v>
      </c>
      <c r="BD937">
        <v>4</v>
      </c>
      <c r="BE937">
        <v>10.6</v>
      </c>
      <c r="BF937">
        <v>0</v>
      </c>
      <c r="BG937">
        <v>2.2999999999999998</v>
      </c>
      <c r="BH937">
        <v>4.2</v>
      </c>
      <c r="BI937">
        <v>0.4</v>
      </c>
    </row>
    <row r="938" spans="1:61" x14ac:dyDescent="0.2">
      <c r="A938">
        <v>6478</v>
      </c>
      <c r="B938">
        <v>6085509303</v>
      </c>
      <c r="C938">
        <v>0.22145880000000001</v>
      </c>
      <c r="D938">
        <v>1.4697</v>
      </c>
      <c r="E938">
        <v>2.0669</v>
      </c>
      <c r="F938">
        <v>1.1262000000000001</v>
      </c>
      <c r="G938">
        <v>3.4765000000000001</v>
      </c>
      <c r="H938">
        <v>8.1393000000000004</v>
      </c>
      <c r="I938">
        <v>10.4</v>
      </c>
      <c r="J938">
        <v>9.4</v>
      </c>
      <c r="K938">
        <v>11.7</v>
      </c>
      <c r="L938">
        <v>3706</v>
      </c>
      <c r="M938">
        <v>37.40602973</v>
      </c>
      <c r="N938">
        <v>-122.0922776</v>
      </c>
      <c r="O938">
        <v>17.1989432669248</v>
      </c>
      <c r="P938">
        <v>3.5257981000000001E-2</v>
      </c>
      <c r="Q938">
        <v>9.5363030299999991</v>
      </c>
      <c r="R938">
        <v>23.86</v>
      </c>
      <c r="S938" s="1">
        <v>277.40257059992899</v>
      </c>
      <c r="T938">
        <v>0</v>
      </c>
      <c r="U938">
        <v>225.0636251</v>
      </c>
      <c r="V938">
        <v>493.52</v>
      </c>
      <c r="W938">
        <v>44.2</v>
      </c>
      <c r="X938">
        <v>30.85</v>
      </c>
      <c r="Y938">
        <v>2.5000000000000001E-2</v>
      </c>
      <c r="Z938">
        <v>4</v>
      </c>
      <c r="AA938">
        <v>0</v>
      </c>
      <c r="AB938">
        <v>37.858312006236901</v>
      </c>
      <c r="AC938">
        <v>3444</v>
      </c>
      <c r="AD938">
        <v>1923</v>
      </c>
      <c r="AE938">
        <v>1743</v>
      </c>
      <c r="AF938">
        <v>609</v>
      </c>
      <c r="AG938">
        <v>102</v>
      </c>
      <c r="AH938">
        <v>52451</v>
      </c>
      <c r="AI938">
        <v>313</v>
      </c>
      <c r="AJ938">
        <v>714</v>
      </c>
      <c r="AK938">
        <v>609</v>
      </c>
      <c r="AL938">
        <v>407</v>
      </c>
      <c r="AM938">
        <v>105</v>
      </c>
      <c r="AN938">
        <v>1865</v>
      </c>
      <c r="AO938">
        <v>413</v>
      </c>
      <c r="AP938">
        <v>767</v>
      </c>
      <c r="AQ938">
        <v>9</v>
      </c>
      <c r="AR938">
        <v>98</v>
      </c>
      <c r="AS938">
        <v>256</v>
      </c>
      <c r="AT938">
        <v>26</v>
      </c>
      <c r="AU938">
        <v>17.7</v>
      </c>
      <c r="AV938">
        <v>5.6</v>
      </c>
      <c r="AW938">
        <v>52451</v>
      </c>
      <c r="AX938">
        <v>12.3</v>
      </c>
      <c r="AY938">
        <v>20.7</v>
      </c>
      <c r="AZ938">
        <v>17.7</v>
      </c>
      <c r="BA938">
        <v>11.8</v>
      </c>
      <c r="BB938">
        <v>6</v>
      </c>
      <c r="BC938">
        <v>54.2</v>
      </c>
      <c r="BD938">
        <v>13</v>
      </c>
      <c r="BE938">
        <v>39.9</v>
      </c>
      <c r="BF938">
        <v>0.5</v>
      </c>
      <c r="BG938">
        <v>5.6</v>
      </c>
      <c r="BH938">
        <v>14.7</v>
      </c>
      <c r="BI938">
        <v>0.8</v>
      </c>
    </row>
    <row r="939" spans="1:61" x14ac:dyDescent="0.2">
      <c r="A939">
        <v>6479</v>
      </c>
      <c r="B939">
        <v>6085509304</v>
      </c>
      <c r="C939">
        <v>0.60215770000000002</v>
      </c>
      <c r="D939">
        <v>0.77880000000000005</v>
      </c>
      <c r="E939">
        <v>0.93779999999999997</v>
      </c>
      <c r="F939">
        <v>0.90949999999999998</v>
      </c>
      <c r="G939">
        <v>1.6468</v>
      </c>
      <c r="H939">
        <v>4.2728000000000002</v>
      </c>
      <c r="I939">
        <v>7.3</v>
      </c>
      <c r="J939">
        <v>6.5</v>
      </c>
      <c r="K939">
        <v>8.1</v>
      </c>
      <c r="L939">
        <v>2870</v>
      </c>
      <c r="M939">
        <v>37.416475720000001</v>
      </c>
      <c r="N939">
        <v>-122.0942585</v>
      </c>
      <c r="O939">
        <v>22.757342477962801</v>
      </c>
      <c r="P939">
        <v>3.5257981000000001E-2</v>
      </c>
      <c r="Q939">
        <v>9.5363030299999991</v>
      </c>
      <c r="R939">
        <v>23.86</v>
      </c>
      <c r="S939" s="1">
        <v>377.19399108050499</v>
      </c>
      <c r="T939">
        <v>0</v>
      </c>
      <c r="U939">
        <v>221.7579317</v>
      </c>
      <c r="V939">
        <v>1544.45</v>
      </c>
      <c r="W939">
        <v>62.4</v>
      </c>
      <c r="X939">
        <v>119.65</v>
      </c>
      <c r="Y939">
        <v>0.78500000000000003</v>
      </c>
      <c r="Z939">
        <v>4</v>
      </c>
      <c r="AA939">
        <v>0</v>
      </c>
      <c r="AB939">
        <v>49.726502820922697</v>
      </c>
      <c r="AC939">
        <v>3373</v>
      </c>
      <c r="AD939">
        <v>1411</v>
      </c>
      <c r="AE939">
        <v>1357</v>
      </c>
      <c r="AF939">
        <v>250</v>
      </c>
      <c r="AG939">
        <v>107</v>
      </c>
      <c r="AH939">
        <v>56901</v>
      </c>
      <c r="AI939">
        <v>168</v>
      </c>
      <c r="AJ939">
        <v>205</v>
      </c>
      <c r="AK939">
        <v>589</v>
      </c>
      <c r="AL939">
        <v>184</v>
      </c>
      <c r="AM939">
        <v>132</v>
      </c>
      <c r="AN939">
        <v>2125</v>
      </c>
      <c r="AO939">
        <v>152</v>
      </c>
      <c r="AP939">
        <v>356</v>
      </c>
      <c r="AQ939">
        <v>0</v>
      </c>
      <c r="AR939">
        <v>88</v>
      </c>
      <c r="AS939">
        <v>44</v>
      </c>
      <c r="AT939">
        <v>0</v>
      </c>
      <c r="AU939">
        <v>7.4</v>
      </c>
      <c r="AV939">
        <v>4.5999999999999996</v>
      </c>
      <c r="AW939">
        <v>56901</v>
      </c>
      <c r="AX939">
        <v>6.8</v>
      </c>
      <c r="AY939">
        <v>6.1</v>
      </c>
      <c r="AZ939">
        <v>17.5</v>
      </c>
      <c r="BA939">
        <v>5.5</v>
      </c>
      <c r="BB939">
        <v>9.6999999999999993</v>
      </c>
      <c r="BC939">
        <v>63</v>
      </c>
      <c r="BD939">
        <v>4.7</v>
      </c>
      <c r="BE939">
        <v>25.2</v>
      </c>
      <c r="BF939">
        <v>0</v>
      </c>
      <c r="BG939">
        <v>6.5</v>
      </c>
      <c r="BH939">
        <v>3.2</v>
      </c>
      <c r="BI939">
        <v>0</v>
      </c>
    </row>
    <row r="940" spans="1:61" x14ac:dyDescent="0.2">
      <c r="A940">
        <v>6480</v>
      </c>
      <c r="B940">
        <v>6085509401</v>
      </c>
      <c r="C940">
        <v>0.25666280000000002</v>
      </c>
      <c r="D940">
        <v>0.57740000000000002</v>
      </c>
      <c r="E940">
        <v>1.0674999999999999</v>
      </c>
      <c r="F940">
        <v>0.94340000000000002</v>
      </c>
      <c r="G940">
        <v>2.4176000000000002</v>
      </c>
      <c r="H940">
        <v>5.0060000000000002</v>
      </c>
      <c r="I940">
        <v>6</v>
      </c>
      <c r="J940">
        <v>5.5</v>
      </c>
      <c r="K940">
        <v>6.7</v>
      </c>
      <c r="L940">
        <v>2754</v>
      </c>
      <c r="M940">
        <v>37.406917270000001</v>
      </c>
      <c r="N940">
        <v>-122.1134452</v>
      </c>
      <c r="O940">
        <v>7.9730683710298802</v>
      </c>
      <c r="P940">
        <v>3.5257981000000001E-2</v>
      </c>
      <c r="Q940">
        <v>9.5363030299999991</v>
      </c>
      <c r="R940">
        <v>23.86</v>
      </c>
      <c r="S940" s="1">
        <v>491.909027419523</v>
      </c>
      <c r="T940">
        <v>0</v>
      </c>
      <c r="U940">
        <v>205.50285969999999</v>
      </c>
      <c r="V940">
        <v>633.51</v>
      </c>
      <c r="W940">
        <v>5.3</v>
      </c>
      <c r="X940">
        <v>16.5</v>
      </c>
      <c r="Y940">
        <v>0</v>
      </c>
      <c r="Z940">
        <v>0</v>
      </c>
      <c r="AA940">
        <v>0</v>
      </c>
      <c r="AB940">
        <v>32.499793023479697</v>
      </c>
      <c r="AC940">
        <v>3738</v>
      </c>
      <c r="AD940">
        <v>1853</v>
      </c>
      <c r="AE940">
        <v>1757</v>
      </c>
      <c r="AF940">
        <v>261</v>
      </c>
      <c r="AG940">
        <v>91</v>
      </c>
      <c r="AH940">
        <v>61761</v>
      </c>
      <c r="AI940">
        <v>125</v>
      </c>
      <c r="AJ940">
        <v>252</v>
      </c>
      <c r="AK940">
        <v>747</v>
      </c>
      <c r="AL940">
        <v>269</v>
      </c>
      <c r="AM940">
        <v>131</v>
      </c>
      <c r="AN940">
        <v>2100</v>
      </c>
      <c r="AO940">
        <v>237</v>
      </c>
      <c r="AP940">
        <v>1326</v>
      </c>
      <c r="AQ940">
        <v>0</v>
      </c>
      <c r="AR940">
        <v>204</v>
      </c>
      <c r="AS940">
        <v>170</v>
      </c>
      <c r="AT940">
        <v>0</v>
      </c>
      <c r="AU940">
        <v>7</v>
      </c>
      <c r="AV940">
        <v>3.9</v>
      </c>
      <c r="AW940">
        <v>61761</v>
      </c>
      <c r="AX940">
        <v>4.5</v>
      </c>
      <c r="AY940">
        <v>6.7</v>
      </c>
      <c r="AZ940">
        <v>20</v>
      </c>
      <c r="BA940">
        <v>7.2</v>
      </c>
      <c r="BB940">
        <v>7.5</v>
      </c>
      <c r="BC940">
        <v>56.2</v>
      </c>
      <c r="BD940">
        <v>6.7</v>
      </c>
      <c r="BE940">
        <v>71.599999999999994</v>
      </c>
      <c r="BF940">
        <v>0</v>
      </c>
      <c r="BG940">
        <v>11.6</v>
      </c>
      <c r="BH940">
        <v>9.6999999999999993</v>
      </c>
      <c r="BI940">
        <v>0</v>
      </c>
    </row>
    <row r="941" spans="1:61" x14ac:dyDescent="0.2">
      <c r="A941">
        <v>6481</v>
      </c>
      <c r="B941">
        <v>6085509403</v>
      </c>
      <c r="C941">
        <v>0.2032514</v>
      </c>
      <c r="D941">
        <v>1.3613</v>
      </c>
      <c r="E941">
        <v>1.0558000000000001</v>
      </c>
      <c r="F941">
        <v>1.2301</v>
      </c>
      <c r="G941">
        <v>2.4422999999999999</v>
      </c>
      <c r="H941">
        <v>6.0895000000000001</v>
      </c>
      <c r="I941">
        <v>8.1</v>
      </c>
      <c r="J941">
        <v>7.1</v>
      </c>
      <c r="K941">
        <v>9</v>
      </c>
      <c r="L941">
        <v>5121</v>
      </c>
      <c r="M941">
        <v>37.398119880000003</v>
      </c>
      <c r="N941">
        <v>-122.0968201</v>
      </c>
      <c r="O941">
        <v>17.253215930821298</v>
      </c>
      <c r="P941">
        <v>3.5257981000000001E-2</v>
      </c>
      <c r="Q941">
        <v>9.9554826599999995</v>
      </c>
      <c r="R941">
        <v>23.86</v>
      </c>
      <c r="S941" s="1">
        <v>453.40721423497502</v>
      </c>
      <c r="T941">
        <v>0</v>
      </c>
      <c r="U941">
        <v>212.99345030000001</v>
      </c>
      <c r="V941">
        <v>594.75</v>
      </c>
      <c r="W941">
        <v>27.2</v>
      </c>
      <c r="X941">
        <v>12.75</v>
      </c>
      <c r="Y941">
        <v>0</v>
      </c>
      <c r="Z941">
        <v>4</v>
      </c>
      <c r="AA941">
        <v>0</v>
      </c>
      <c r="AB941">
        <v>37.436740351748703</v>
      </c>
      <c r="AC941">
        <v>5009</v>
      </c>
      <c r="AD941">
        <v>2136</v>
      </c>
      <c r="AE941">
        <v>2052</v>
      </c>
      <c r="AF941">
        <v>864</v>
      </c>
      <c r="AG941">
        <v>123</v>
      </c>
      <c r="AH941">
        <v>43028</v>
      </c>
      <c r="AI941">
        <v>308</v>
      </c>
      <c r="AJ941">
        <v>203</v>
      </c>
      <c r="AK941">
        <v>1156</v>
      </c>
      <c r="AL941">
        <v>220</v>
      </c>
      <c r="AM941">
        <v>170</v>
      </c>
      <c r="AN941">
        <v>3200</v>
      </c>
      <c r="AO941">
        <v>620</v>
      </c>
      <c r="AP941">
        <v>1863</v>
      </c>
      <c r="AQ941">
        <v>0</v>
      </c>
      <c r="AR941">
        <v>256</v>
      </c>
      <c r="AS941">
        <v>191</v>
      </c>
      <c r="AT941">
        <v>0</v>
      </c>
      <c r="AU941">
        <v>17.600000000000001</v>
      </c>
      <c r="AV941">
        <v>4.3</v>
      </c>
      <c r="AW941">
        <v>43028</v>
      </c>
      <c r="AX941">
        <v>9.6</v>
      </c>
      <c r="AY941">
        <v>4.0999999999999996</v>
      </c>
      <c r="AZ941">
        <v>23.1</v>
      </c>
      <c r="BA941">
        <v>4.4000000000000004</v>
      </c>
      <c r="BB941">
        <v>8.3000000000000007</v>
      </c>
      <c r="BC941">
        <v>63.9</v>
      </c>
      <c r="BD941">
        <v>13.4</v>
      </c>
      <c r="BE941">
        <v>87.2</v>
      </c>
      <c r="BF941">
        <v>0</v>
      </c>
      <c r="BG941">
        <v>12.5</v>
      </c>
      <c r="BH941">
        <v>9.3000000000000007</v>
      </c>
      <c r="BI941">
        <v>0</v>
      </c>
    </row>
    <row r="942" spans="1:61" x14ac:dyDescent="0.2">
      <c r="A942">
        <v>6482</v>
      </c>
      <c r="B942">
        <v>6085509404</v>
      </c>
      <c r="C942">
        <v>0.40512870000000001</v>
      </c>
      <c r="D942">
        <v>1.3674999999999999</v>
      </c>
      <c r="E942">
        <v>1.9023000000000001</v>
      </c>
      <c r="F942">
        <v>1.2754000000000001</v>
      </c>
      <c r="G942">
        <v>2.7538</v>
      </c>
      <c r="H942">
        <v>7.2990000000000004</v>
      </c>
      <c r="I942">
        <v>7.9</v>
      </c>
      <c r="J942">
        <v>7</v>
      </c>
      <c r="K942">
        <v>8.9</v>
      </c>
      <c r="L942">
        <v>6075</v>
      </c>
      <c r="M942">
        <v>37.401946959999997</v>
      </c>
      <c r="N942">
        <v>-122.1055301</v>
      </c>
      <c r="O942">
        <v>18.736570376545298</v>
      </c>
      <c r="P942">
        <v>3.5257981000000001E-2</v>
      </c>
      <c r="Q942">
        <v>9.5363030299999991</v>
      </c>
      <c r="R942">
        <v>23.86</v>
      </c>
      <c r="S942" s="1">
        <v>382.59390125385403</v>
      </c>
      <c r="T942">
        <v>0</v>
      </c>
      <c r="U942">
        <v>208.65467949999999</v>
      </c>
      <c r="V942">
        <v>605.03</v>
      </c>
      <c r="W942">
        <v>35.9</v>
      </c>
      <c r="X942">
        <v>18.3</v>
      </c>
      <c r="Y942">
        <v>0</v>
      </c>
      <c r="Z942">
        <v>4</v>
      </c>
      <c r="AA942">
        <v>0</v>
      </c>
      <c r="AB942">
        <v>37.815303274615601</v>
      </c>
      <c r="AC942">
        <v>7091</v>
      </c>
      <c r="AD942">
        <v>2716</v>
      </c>
      <c r="AE942">
        <v>2683</v>
      </c>
      <c r="AF942">
        <v>1245</v>
      </c>
      <c r="AG942">
        <v>92</v>
      </c>
      <c r="AH942">
        <v>55763</v>
      </c>
      <c r="AI942">
        <v>915</v>
      </c>
      <c r="AJ942">
        <v>628</v>
      </c>
      <c r="AK942">
        <v>1797</v>
      </c>
      <c r="AL942">
        <v>725</v>
      </c>
      <c r="AM942">
        <v>225</v>
      </c>
      <c r="AN942">
        <v>4812</v>
      </c>
      <c r="AO942">
        <v>878</v>
      </c>
      <c r="AP942">
        <v>1968</v>
      </c>
      <c r="AQ942">
        <v>0</v>
      </c>
      <c r="AR942">
        <v>340</v>
      </c>
      <c r="AS942">
        <v>167</v>
      </c>
      <c r="AT942">
        <v>21</v>
      </c>
      <c r="AU942">
        <v>17.600000000000001</v>
      </c>
      <c r="AV942">
        <v>2.2999999999999998</v>
      </c>
      <c r="AW942">
        <v>55763</v>
      </c>
      <c r="AX942">
        <v>18.8</v>
      </c>
      <c r="AY942">
        <v>8.9</v>
      </c>
      <c r="AZ942">
        <v>25.3</v>
      </c>
      <c r="BA942">
        <v>10.199999999999999</v>
      </c>
      <c r="BB942">
        <v>8.4</v>
      </c>
      <c r="BC942">
        <v>67.900000000000006</v>
      </c>
      <c r="BD942">
        <v>13.5</v>
      </c>
      <c r="BE942">
        <v>72.5</v>
      </c>
      <c r="BF942">
        <v>0</v>
      </c>
      <c r="BG942">
        <v>12.7</v>
      </c>
      <c r="BH942">
        <v>6.2</v>
      </c>
      <c r="BI942">
        <v>0.3</v>
      </c>
    </row>
    <row r="943" spans="1:61" x14ac:dyDescent="0.2">
      <c r="A943">
        <v>6483</v>
      </c>
      <c r="B943">
        <v>6085509500</v>
      </c>
      <c r="C943">
        <v>0.3792143</v>
      </c>
      <c r="D943">
        <v>1.1839999999999999</v>
      </c>
      <c r="E943">
        <v>1.0900000000000001</v>
      </c>
      <c r="F943">
        <v>1.1752</v>
      </c>
      <c r="G943">
        <v>3.0316000000000001</v>
      </c>
      <c r="H943">
        <v>6.4808000000000003</v>
      </c>
      <c r="I943">
        <v>9</v>
      </c>
      <c r="J943">
        <v>8.1999999999999993</v>
      </c>
      <c r="K943">
        <v>10</v>
      </c>
      <c r="L943">
        <v>5565</v>
      </c>
      <c r="M943">
        <v>37.39444151</v>
      </c>
      <c r="N943">
        <v>-122.0896549</v>
      </c>
      <c r="O943">
        <v>15.266224570995099</v>
      </c>
      <c r="P943">
        <v>3.5257981000000001E-2</v>
      </c>
      <c r="Q943">
        <v>9.9554826599999995</v>
      </c>
      <c r="R943">
        <v>21.5433351</v>
      </c>
      <c r="S943" s="1">
        <v>277.40257059992899</v>
      </c>
      <c r="T943">
        <v>0</v>
      </c>
      <c r="U943">
        <v>217.84616510000001</v>
      </c>
      <c r="V943">
        <v>544.07000000000005</v>
      </c>
      <c r="W943">
        <v>37</v>
      </c>
      <c r="X943">
        <v>35.5</v>
      </c>
      <c r="Y943">
        <v>0.05</v>
      </c>
      <c r="Z943">
        <v>4</v>
      </c>
      <c r="AA943">
        <v>0</v>
      </c>
      <c r="AB943">
        <v>38.554703685285297</v>
      </c>
      <c r="AC943">
        <v>5371</v>
      </c>
      <c r="AD943">
        <v>2366</v>
      </c>
      <c r="AE943">
        <v>2240</v>
      </c>
      <c r="AF943">
        <v>654</v>
      </c>
      <c r="AG943">
        <v>143</v>
      </c>
      <c r="AH943">
        <v>50905</v>
      </c>
      <c r="AI943">
        <v>495</v>
      </c>
      <c r="AJ943">
        <v>264</v>
      </c>
      <c r="AK943">
        <v>990</v>
      </c>
      <c r="AL943">
        <v>256</v>
      </c>
      <c r="AM943">
        <v>315</v>
      </c>
      <c r="AN943">
        <v>3465</v>
      </c>
      <c r="AO943">
        <v>577</v>
      </c>
      <c r="AP943">
        <v>971</v>
      </c>
      <c r="AQ943">
        <v>12</v>
      </c>
      <c r="AR943">
        <v>94</v>
      </c>
      <c r="AS943">
        <v>169</v>
      </c>
      <c r="AT943">
        <v>19</v>
      </c>
      <c r="AU943">
        <v>12.2</v>
      </c>
      <c r="AV943">
        <v>4</v>
      </c>
      <c r="AW943">
        <v>50905</v>
      </c>
      <c r="AX943">
        <v>12.8</v>
      </c>
      <c r="AY943">
        <v>4.9000000000000004</v>
      </c>
      <c r="AZ943">
        <v>18.399999999999999</v>
      </c>
      <c r="BA943">
        <v>4.8</v>
      </c>
      <c r="BB943">
        <v>14.1</v>
      </c>
      <c r="BC943">
        <v>64.5</v>
      </c>
      <c r="BD943">
        <v>11</v>
      </c>
      <c r="BE943">
        <v>41</v>
      </c>
      <c r="BF943">
        <v>0.5</v>
      </c>
      <c r="BG943">
        <v>4.2</v>
      </c>
      <c r="BH943">
        <v>7.5</v>
      </c>
      <c r="BI943">
        <v>0.4</v>
      </c>
    </row>
    <row r="944" spans="1:61" x14ac:dyDescent="0.2">
      <c r="A944">
        <v>6484</v>
      </c>
      <c r="B944">
        <v>6085509600</v>
      </c>
      <c r="C944">
        <v>0.4049005</v>
      </c>
      <c r="D944">
        <v>0.34639999999999999</v>
      </c>
      <c r="E944">
        <v>0.47210000000000002</v>
      </c>
      <c r="F944">
        <v>0.5444</v>
      </c>
      <c r="G944">
        <v>2.1939000000000002</v>
      </c>
      <c r="H944">
        <v>3.5568</v>
      </c>
      <c r="I944">
        <v>6.3</v>
      </c>
      <c r="J944">
        <v>5.6</v>
      </c>
      <c r="K944">
        <v>7.2</v>
      </c>
      <c r="L944">
        <v>2625</v>
      </c>
      <c r="M944">
        <v>37.390817640000002</v>
      </c>
      <c r="N944">
        <v>-122.08044820000001</v>
      </c>
      <c r="O944">
        <v>5.35770139563357</v>
      </c>
      <c r="P944">
        <v>3.5257981000000001E-2</v>
      </c>
      <c r="Q944">
        <v>10.37</v>
      </c>
      <c r="R944">
        <v>19.61876105</v>
      </c>
      <c r="S944" s="1">
        <v>423.571501460175</v>
      </c>
      <c r="T944">
        <v>0</v>
      </c>
      <c r="U944">
        <v>223.00228849999999</v>
      </c>
      <c r="V944">
        <v>538.92999999999995</v>
      </c>
      <c r="W944">
        <v>27.3</v>
      </c>
      <c r="X944">
        <v>32.5</v>
      </c>
      <c r="Y944">
        <v>0.1</v>
      </c>
      <c r="Z944">
        <v>5</v>
      </c>
      <c r="AA944">
        <v>0</v>
      </c>
      <c r="AB944">
        <v>41.588696823023803</v>
      </c>
      <c r="AC944">
        <v>3403</v>
      </c>
      <c r="AD944">
        <v>1648</v>
      </c>
      <c r="AE944">
        <v>1483</v>
      </c>
      <c r="AF944">
        <v>139</v>
      </c>
      <c r="AG944">
        <v>37</v>
      </c>
      <c r="AH944">
        <v>81742</v>
      </c>
      <c r="AI944">
        <v>139</v>
      </c>
      <c r="AJ944">
        <v>250</v>
      </c>
      <c r="AK944">
        <v>498</v>
      </c>
      <c r="AL944">
        <v>245</v>
      </c>
      <c r="AM944">
        <v>6</v>
      </c>
      <c r="AN944">
        <v>1432</v>
      </c>
      <c r="AO944">
        <v>82</v>
      </c>
      <c r="AP944">
        <v>716</v>
      </c>
      <c r="AQ944">
        <v>0</v>
      </c>
      <c r="AR944">
        <v>20</v>
      </c>
      <c r="AS944">
        <v>92</v>
      </c>
      <c r="AT944">
        <v>15</v>
      </c>
      <c r="AU944">
        <v>4.0999999999999996</v>
      </c>
      <c r="AV944">
        <v>1.6</v>
      </c>
      <c r="AW944">
        <v>81742</v>
      </c>
      <c r="AX944">
        <v>5.2</v>
      </c>
      <c r="AY944">
        <v>7.3</v>
      </c>
      <c r="AZ944">
        <v>14.6</v>
      </c>
      <c r="BA944">
        <v>7.2</v>
      </c>
      <c r="BB944">
        <v>0.4</v>
      </c>
      <c r="BC944">
        <v>42.1</v>
      </c>
      <c r="BD944">
        <v>2.6</v>
      </c>
      <c r="BE944">
        <v>43.4</v>
      </c>
      <c r="BF944">
        <v>0</v>
      </c>
      <c r="BG944">
        <v>1.3</v>
      </c>
      <c r="BH944">
        <v>6.2</v>
      </c>
      <c r="BI944">
        <v>0.4</v>
      </c>
    </row>
    <row r="945" spans="1:61" x14ac:dyDescent="0.2">
      <c r="A945">
        <v>6485</v>
      </c>
      <c r="B945">
        <v>6085509700</v>
      </c>
      <c r="C945">
        <v>0.40434730000000002</v>
      </c>
      <c r="D945">
        <v>0.69269999999999998</v>
      </c>
      <c r="E945">
        <v>0.84450000000000003</v>
      </c>
      <c r="F945">
        <v>0.3574</v>
      </c>
      <c r="G945">
        <v>1.3956</v>
      </c>
      <c r="H945">
        <v>3.2902</v>
      </c>
      <c r="I945">
        <v>6.7</v>
      </c>
      <c r="J945">
        <v>6</v>
      </c>
      <c r="K945">
        <v>7.4</v>
      </c>
      <c r="L945">
        <v>3128</v>
      </c>
      <c r="M945">
        <v>37.385349570000002</v>
      </c>
      <c r="N945">
        <v>-122.0731779</v>
      </c>
      <c r="O945">
        <v>9.2010431538095698</v>
      </c>
      <c r="P945">
        <v>3.5257981000000001E-2</v>
      </c>
      <c r="Q945">
        <v>10.37</v>
      </c>
      <c r="R945">
        <v>22.271112649999999</v>
      </c>
      <c r="S945" s="1">
        <v>526.25034062586099</v>
      </c>
      <c r="T945">
        <v>0</v>
      </c>
      <c r="U945">
        <v>221.25350299999999</v>
      </c>
      <c r="V945">
        <v>1157.1400000000001</v>
      </c>
      <c r="W945">
        <v>9.85</v>
      </c>
      <c r="X945">
        <v>13.75</v>
      </c>
      <c r="Y945">
        <v>0.06</v>
      </c>
      <c r="Z945">
        <v>5</v>
      </c>
      <c r="AA945">
        <v>0</v>
      </c>
      <c r="AB945">
        <v>42.522311847861701</v>
      </c>
      <c r="AC945">
        <v>3065</v>
      </c>
      <c r="AD945">
        <v>1452</v>
      </c>
      <c r="AE945">
        <v>1408</v>
      </c>
      <c r="AF945">
        <v>190</v>
      </c>
      <c r="AG945">
        <v>141</v>
      </c>
      <c r="AH945">
        <v>70520</v>
      </c>
      <c r="AI945">
        <v>33</v>
      </c>
      <c r="AJ945">
        <v>247</v>
      </c>
      <c r="AK945">
        <v>623</v>
      </c>
      <c r="AL945">
        <v>139</v>
      </c>
      <c r="AM945">
        <v>69</v>
      </c>
      <c r="AN945">
        <v>1364</v>
      </c>
      <c r="AO945">
        <v>7</v>
      </c>
      <c r="AP945">
        <v>302</v>
      </c>
      <c r="AQ945">
        <v>0</v>
      </c>
      <c r="AR945">
        <v>35</v>
      </c>
      <c r="AS945">
        <v>53</v>
      </c>
      <c r="AT945">
        <v>0</v>
      </c>
      <c r="AU945">
        <v>6.2</v>
      </c>
      <c r="AV945">
        <v>7.3</v>
      </c>
      <c r="AW945">
        <v>70520</v>
      </c>
      <c r="AX945">
        <v>1.4</v>
      </c>
      <c r="AY945">
        <v>8.1</v>
      </c>
      <c r="AZ945">
        <v>20.3</v>
      </c>
      <c r="BA945">
        <v>4.5</v>
      </c>
      <c r="BB945">
        <v>4.9000000000000004</v>
      </c>
      <c r="BC945">
        <v>44.5</v>
      </c>
      <c r="BD945">
        <v>0.2</v>
      </c>
      <c r="BE945">
        <v>20.8</v>
      </c>
      <c r="BF945">
        <v>0</v>
      </c>
      <c r="BG945">
        <v>2.5</v>
      </c>
      <c r="BH945">
        <v>3.8</v>
      </c>
      <c r="BI945">
        <v>0</v>
      </c>
    </row>
    <row r="946" spans="1:61" x14ac:dyDescent="0.2">
      <c r="A946">
        <v>6486</v>
      </c>
      <c r="B946">
        <v>6085509801</v>
      </c>
      <c r="C946">
        <v>0.66689350000000003</v>
      </c>
      <c r="D946">
        <v>0.44190000000000002</v>
      </c>
      <c r="E946">
        <v>1.2771999999999999</v>
      </c>
      <c r="F946">
        <v>0.82950000000000002</v>
      </c>
      <c r="G946">
        <v>1.8926000000000001</v>
      </c>
      <c r="H946">
        <v>4.4410999999999996</v>
      </c>
      <c r="I946">
        <v>7.5</v>
      </c>
      <c r="J946">
        <v>6.7</v>
      </c>
      <c r="K946">
        <v>8.6</v>
      </c>
      <c r="L946">
        <v>5261</v>
      </c>
      <c r="M946">
        <v>37.3841258</v>
      </c>
      <c r="N946">
        <v>-122.0933076</v>
      </c>
      <c r="O946">
        <v>6.6163984977252301</v>
      </c>
      <c r="P946">
        <v>3.5257981000000001E-2</v>
      </c>
      <c r="Q946">
        <v>9.9554826599999995</v>
      </c>
      <c r="R946">
        <v>17.119443539999999</v>
      </c>
      <c r="S946" s="1">
        <v>553.36049983465398</v>
      </c>
      <c r="T946">
        <v>0</v>
      </c>
      <c r="U946">
        <v>206.8706502</v>
      </c>
      <c r="V946">
        <v>545.79999999999995</v>
      </c>
      <c r="W946">
        <v>18.5</v>
      </c>
      <c r="X946">
        <v>12.1</v>
      </c>
      <c r="Y946">
        <v>0.05</v>
      </c>
      <c r="Z946">
        <v>4</v>
      </c>
      <c r="AA946">
        <v>0</v>
      </c>
      <c r="AB946">
        <v>37.142608139328303</v>
      </c>
      <c r="AC946">
        <v>5679</v>
      </c>
      <c r="AD946">
        <v>2271</v>
      </c>
      <c r="AE946">
        <v>2172</v>
      </c>
      <c r="AF946">
        <v>105</v>
      </c>
      <c r="AG946">
        <v>145</v>
      </c>
      <c r="AH946">
        <v>67496</v>
      </c>
      <c r="AI946">
        <v>226</v>
      </c>
      <c r="AJ946">
        <v>701</v>
      </c>
      <c r="AK946">
        <v>1401</v>
      </c>
      <c r="AL946">
        <v>296</v>
      </c>
      <c r="AM946">
        <v>61</v>
      </c>
      <c r="AN946">
        <v>2501</v>
      </c>
      <c r="AO946">
        <v>371</v>
      </c>
      <c r="AP946">
        <v>486</v>
      </c>
      <c r="AQ946">
        <v>0</v>
      </c>
      <c r="AR946">
        <v>89</v>
      </c>
      <c r="AS946">
        <v>85</v>
      </c>
      <c r="AT946">
        <v>7</v>
      </c>
      <c r="AU946">
        <v>1.8</v>
      </c>
      <c r="AV946">
        <v>4.5999999999999996</v>
      </c>
      <c r="AW946">
        <v>67496</v>
      </c>
      <c r="AX946">
        <v>5.6</v>
      </c>
      <c r="AY946">
        <v>12.3</v>
      </c>
      <c r="AZ946">
        <v>24.7</v>
      </c>
      <c r="BA946">
        <v>5.2</v>
      </c>
      <c r="BB946">
        <v>2.8</v>
      </c>
      <c r="BC946">
        <v>44</v>
      </c>
      <c r="BD946">
        <v>7.1</v>
      </c>
      <c r="BE946">
        <v>21.4</v>
      </c>
      <c r="BF946">
        <v>0</v>
      </c>
      <c r="BG946">
        <v>4.0999999999999996</v>
      </c>
      <c r="BH946">
        <v>3.9</v>
      </c>
      <c r="BI946">
        <v>0.1</v>
      </c>
    </row>
    <row r="947" spans="1:61" x14ac:dyDescent="0.2">
      <c r="A947">
        <v>6487</v>
      </c>
      <c r="B947">
        <v>6085509802</v>
      </c>
      <c r="C947">
        <v>0.35856100000000002</v>
      </c>
      <c r="D947">
        <v>0.57020000000000004</v>
      </c>
      <c r="E947">
        <v>1.1475</v>
      </c>
      <c r="F947">
        <v>0.86680000000000001</v>
      </c>
      <c r="G947">
        <v>1.7362</v>
      </c>
      <c r="H947">
        <v>4.3205999999999998</v>
      </c>
      <c r="I947">
        <v>7.4</v>
      </c>
      <c r="J947">
        <v>6.6</v>
      </c>
      <c r="K947">
        <v>8.5</v>
      </c>
      <c r="L947">
        <v>2719</v>
      </c>
      <c r="M947">
        <v>37.378763319999997</v>
      </c>
      <c r="N947">
        <v>-122.08234349999999</v>
      </c>
      <c r="O947">
        <v>6.65512148430164</v>
      </c>
      <c r="P947">
        <v>3.5257981000000001E-2</v>
      </c>
      <c r="Q947">
        <v>10.37</v>
      </c>
      <c r="R947">
        <v>17.046595279999998</v>
      </c>
      <c r="S947" s="1">
        <v>547.70585731697099</v>
      </c>
      <c r="T947">
        <v>0</v>
      </c>
      <c r="U947">
        <v>207.0380318</v>
      </c>
      <c r="V947">
        <v>594.15</v>
      </c>
      <c r="W947">
        <v>10.75</v>
      </c>
      <c r="X947">
        <v>5</v>
      </c>
      <c r="Y947">
        <v>0.05</v>
      </c>
      <c r="Z947">
        <v>5</v>
      </c>
      <c r="AA947">
        <v>0</v>
      </c>
      <c r="AB947">
        <v>36.231403890692299</v>
      </c>
      <c r="AC947">
        <v>3021</v>
      </c>
      <c r="AD947">
        <v>1152</v>
      </c>
      <c r="AE947">
        <v>1131</v>
      </c>
      <c r="AF947">
        <v>163</v>
      </c>
      <c r="AG947">
        <v>64</v>
      </c>
      <c r="AH947">
        <v>66242</v>
      </c>
      <c r="AI947">
        <v>134</v>
      </c>
      <c r="AJ947">
        <v>334</v>
      </c>
      <c r="AK947">
        <v>774</v>
      </c>
      <c r="AL947">
        <v>159</v>
      </c>
      <c r="AM947">
        <v>5</v>
      </c>
      <c r="AN947">
        <v>1591</v>
      </c>
      <c r="AO947">
        <v>166</v>
      </c>
      <c r="AP947">
        <v>81</v>
      </c>
      <c r="AQ947">
        <v>0</v>
      </c>
      <c r="AR947">
        <v>48</v>
      </c>
      <c r="AS947">
        <v>14</v>
      </c>
      <c r="AT947">
        <v>35</v>
      </c>
      <c r="AU947">
        <v>5.4</v>
      </c>
      <c r="AV947">
        <v>3.9</v>
      </c>
      <c r="AW947">
        <v>66242</v>
      </c>
      <c r="AX947">
        <v>6.4</v>
      </c>
      <c r="AY947">
        <v>11.1</v>
      </c>
      <c r="AZ947">
        <v>25.6</v>
      </c>
      <c r="BA947">
        <v>5.3</v>
      </c>
      <c r="BB947">
        <v>0.4</v>
      </c>
      <c r="BC947">
        <v>52.7</v>
      </c>
      <c r="BD947">
        <v>5.9</v>
      </c>
      <c r="BE947">
        <v>7</v>
      </c>
      <c r="BF947">
        <v>0</v>
      </c>
      <c r="BG947">
        <v>4.2</v>
      </c>
      <c r="BH947">
        <v>1.2</v>
      </c>
      <c r="BI947">
        <v>1.2</v>
      </c>
    </row>
    <row r="948" spans="1:61" x14ac:dyDescent="0.2">
      <c r="A948">
        <v>6488</v>
      </c>
      <c r="B948">
        <v>6085509901</v>
      </c>
      <c r="C948">
        <v>0.52755779999999997</v>
      </c>
      <c r="D948">
        <v>0.21679999999999999</v>
      </c>
      <c r="E948">
        <v>1.9795</v>
      </c>
      <c r="F948">
        <v>0.2253</v>
      </c>
      <c r="G948">
        <v>2.0358000000000001</v>
      </c>
      <c r="H948">
        <v>4.4573999999999998</v>
      </c>
      <c r="I948">
        <v>7.6</v>
      </c>
      <c r="J948">
        <v>6.8</v>
      </c>
      <c r="K948">
        <v>8.9</v>
      </c>
      <c r="L948">
        <v>1664</v>
      </c>
      <c r="M948">
        <v>37.369922670000001</v>
      </c>
      <c r="N948">
        <v>-122.0867001</v>
      </c>
      <c r="O948">
        <v>3.8609592325778501</v>
      </c>
      <c r="P948">
        <v>3.5257981000000001E-2</v>
      </c>
      <c r="Q948">
        <v>10.37</v>
      </c>
      <c r="R948">
        <v>16.83277451</v>
      </c>
      <c r="S948" s="1">
        <v>478.04740736659102</v>
      </c>
      <c r="T948">
        <v>0</v>
      </c>
      <c r="U948">
        <v>213.09356529999999</v>
      </c>
      <c r="V948">
        <v>480.82</v>
      </c>
      <c r="W948">
        <v>1.35</v>
      </c>
      <c r="X948">
        <v>0</v>
      </c>
      <c r="Y948">
        <v>0</v>
      </c>
      <c r="Z948">
        <v>5</v>
      </c>
      <c r="AA948">
        <v>0</v>
      </c>
      <c r="AB948">
        <v>27.5147459628412</v>
      </c>
      <c r="AC948">
        <v>1879</v>
      </c>
      <c r="AD948">
        <v>707</v>
      </c>
      <c r="AE948">
        <v>689</v>
      </c>
      <c r="AF948">
        <v>73</v>
      </c>
      <c r="AG948">
        <v>30</v>
      </c>
      <c r="AH948">
        <v>78368</v>
      </c>
      <c r="AI948">
        <v>14</v>
      </c>
      <c r="AJ948">
        <v>378</v>
      </c>
      <c r="AK948">
        <v>556</v>
      </c>
      <c r="AL948">
        <v>60</v>
      </c>
      <c r="AM948">
        <v>36</v>
      </c>
      <c r="AN948">
        <v>619</v>
      </c>
      <c r="AO948">
        <v>3</v>
      </c>
      <c r="AP948">
        <v>0</v>
      </c>
      <c r="AQ948">
        <v>18</v>
      </c>
      <c r="AR948">
        <v>9</v>
      </c>
      <c r="AS948">
        <v>24</v>
      </c>
      <c r="AT948">
        <v>24</v>
      </c>
      <c r="AU948">
        <v>4</v>
      </c>
      <c r="AV948">
        <v>3.6</v>
      </c>
      <c r="AW948">
        <v>78368</v>
      </c>
      <c r="AX948">
        <v>1.1000000000000001</v>
      </c>
      <c r="AY948">
        <v>20.100000000000001</v>
      </c>
      <c r="AZ948">
        <v>29.6</v>
      </c>
      <c r="BA948">
        <v>3.2</v>
      </c>
      <c r="BB948">
        <v>5.2</v>
      </c>
      <c r="BC948">
        <v>32.9</v>
      </c>
      <c r="BD948">
        <v>0.2</v>
      </c>
      <c r="BE948">
        <v>0</v>
      </c>
      <c r="BF948">
        <v>2.5</v>
      </c>
      <c r="BG948">
        <v>1.3</v>
      </c>
      <c r="BH948">
        <v>3.5</v>
      </c>
      <c r="BI948">
        <v>1.3</v>
      </c>
    </row>
    <row r="949" spans="1:61" x14ac:dyDescent="0.2">
      <c r="A949">
        <v>6489</v>
      </c>
      <c r="B949">
        <v>6085509902</v>
      </c>
      <c r="C949">
        <v>0.86069629999999997</v>
      </c>
      <c r="D949">
        <v>0.75270000000000004</v>
      </c>
      <c r="E949">
        <v>2.0348999999999999</v>
      </c>
      <c r="F949">
        <v>0.8145</v>
      </c>
      <c r="G949">
        <v>3.4125999999999999</v>
      </c>
      <c r="H949">
        <v>7.0145999999999997</v>
      </c>
      <c r="I949">
        <v>8.6</v>
      </c>
      <c r="J949">
        <v>7.7</v>
      </c>
      <c r="K949">
        <v>9.6999999999999993</v>
      </c>
      <c r="L949">
        <v>4838</v>
      </c>
      <c r="M949">
        <v>37.370027380000003</v>
      </c>
      <c r="N949">
        <v>-122.0718933</v>
      </c>
      <c r="O949">
        <v>8.5082023425880795</v>
      </c>
      <c r="P949">
        <v>3.5257981000000001E-2</v>
      </c>
      <c r="Q949">
        <v>10.37</v>
      </c>
      <c r="R949">
        <v>22.67</v>
      </c>
      <c r="S949" s="1">
        <v>484.36337420696799</v>
      </c>
      <c r="T949">
        <v>0</v>
      </c>
      <c r="U949">
        <v>211.31301429999999</v>
      </c>
      <c r="V949">
        <v>1389.68</v>
      </c>
      <c r="W949">
        <v>5.25</v>
      </c>
      <c r="X949">
        <v>1.75</v>
      </c>
      <c r="Y949">
        <v>0.01</v>
      </c>
      <c r="Z949">
        <v>5</v>
      </c>
      <c r="AA949">
        <v>0</v>
      </c>
      <c r="AB949">
        <v>37.1705763091988</v>
      </c>
      <c r="AC949">
        <v>4833</v>
      </c>
      <c r="AD949">
        <v>1873</v>
      </c>
      <c r="AE949">
        <v>1839</v>
      </c>
      <c r="AF949">
        <v>460</v>
      </c>
      <c r="AG949">
        <v>145</v>
      </c>
      <c r="AH949">
        <v>77475</v>
      </c>
      <c r="AI949">
        <v>69</v>
      </c>
      <c r="AJ949">
        <v>1026</v>
      </c>
      <c r="AK949">
        <v>1195</v>
      </c>
      <c r="AL949">
        <v>437</v>
      </c>
      <c r="AM949">
        <v>64</v>
      </c>
      <c r="AN949">
        <v>1951</v>
      </c>
      <c r="AO949">
        <v>338</v>
      </c>
      <c r="AP949">
        <v>324</v>
      </c>
      <c r="AQ949">
        <v>157</v>
      </c>
      <c r="AR949">
        <v>28</v>
      </c>
      <c r="AS949">
        <v>235</v>
      </c>
      <c r="AT949">
        <v>114</v>
      </c>
      <c r="AU949">
        <v>9.8000000000000007</v>
      </c>
      <c r="AV949">
        <v>6.1</v>
      </c>
      <c r="AW949">
        <v>77475</v>
      </c>
      <c r="AX949">
        <v>2</v>
      </c>
      <c r="AY949">
        <v>21.2</v>
      </c>
      <c r="AZ949">
        <v>24.7</v>
      </c>
      <c r="BA949">
        <v>9.1999999999999993</v>
      </c>
      <c r="BB949">
        <v>3.5</v>
      </c>
      <c r="BC949">
        <v>40.4</v>
      </c>
      <c r="BD949">
        <v>7.6</v>
      </c>
      <c r="BE949">
        <v>17.3</v>
      </c>
      <c r="BF949">
        <v>8.4</v>
      </c>
      <c r="BG949">
        <v>1.5</v>
      </c>
      <c r="BH949">
        <v>12.8</v>
      </c>
      <c r="BI949">
        <v>2.4</v>
      </c>
    </row>
    <row r="950" spans="1:61" x14ac:dyDescent="0.2">
      <c r="A950">
        <v>6490</v>
      </c>
      <c r="B950">
        <v>6085510001</v>
      </c>
      <c r="C950">
        <v>1.3710945000000001</v>
      </c>
      <c r="D950">
        <v>9.8199999999999996E-2</v>
      </c>
      <c r="E950">
        <v>1.708</v>
      </c>
      <c r="F950">
        <v>0.68159999999999998</v>
      </c>
      <c r="G950">
        <v>1.5488</v>
      </c>
      <c r="H950">
        <v>4.0366999999999997</v>
      </c>
      <c r="I950">
        <v>7.2</v>
      </c>
      <c r="J950">
        <v>6.4</v>
      </c>
      <c r="K950">
        <v>8.3000000000000007</v>
      </c>
      <c r="L950">
        <v>586</v>
      </c>
      <c r="M950">
        <v>37.359891159999997</v>
      </c>
      <c r="N950">
        <v>-122.06971</v>
      </c>
      <c r="O950">
        <v>8.8075623966641192</v>
      </c>
      <c r="P950">
        <v>3.5257981000000001E-2</v>
      </c>
      <c r="Q950">
        <v>10.37</v>
      </c>
      <c r="R950">
        <v>18.96850229</v>
      </c>
      <c r="S950" s="1">
        <v>462.49800109339498</v>
      </c>
      <c r="T950">
        <v>0</v>
      </c>
      <c r="U950">
        <v>240.8627204</v>
      </c>
      <c r="V950">
        <v>792.95</v>
      </c>
      <c r="W950">
        <v>0</v>
      </c>
      <c r="X950">
        <v>15</v>
      </c>
      <c r="Y950">
        <v>0</v>
      </c>
      <c r="Z950">
        <v>5</v>
      </c>
      <c r="AA950">
        <v>0</v>
      </c>
      <c r="AB950">
        <v>33.628064014406</v>
      </c>
      <c r="AC950">
        <v>6198</v>
      </c>
      <c r="AD950">
        <v>2097</v>
      </c>
      <c r="AE950">
        <v>2063</v>
      </c>
      <c r="AF950">
        <v>83</v>
      </c>
      <c r="AG950">
        <v>96</v>
      </c>
      <c r="AH950">
        <v>89568</v>
      </c>
      <c r="AI950">
        <v>41</v>
      </c>
      <c r="AJ950">
        <v>1192</v>
      </c>
      <c r="AK950">
        <v>1744</v>
      </c>
      <c r="AL950">
        <v>313</v>
      </c>
      <c r="AM950">
        <v>31</v>
      </c>
      <c r="AN950">
        <v>2554</v>
      </c>
      <c r="AO950">
        <v>271</v>
      </c>
      <c r="AP950">
        <v>0</v>
      </c>
      <c r="AQ950">
        <v>28</v>
      </c>
      <c r="AR950">
        <v>0</v>
      </c>
      <c r="AS950">
        <v>0</v>
      </c>
      <c r="AT950">
        <v>158</v>
      </c>
      <c r="AU950">
        <v>1.4</v>
      </c>
      <c r="AV950">
        <v>3.2</v>
      </c>
      <c r="AW950">
        <v>89568</v>
      </c>
      <c r="AX950">
        <v>1</v>
      </c>
      <c r="AY950">
        <v>19.2</v>
      </c>
      <c r="AZ950">
        <v>28.1</v>
      </c>
      <c r="BA950">
        <v>5.2</v>
      </c>
      <c r="BB950">
        <v>1.5</v>
      </c>
      <c r="BC950">
        <v>41.2</v>
      </c>
      <c r="BD950">
        <v>4.5999999999999996</v>
      </c>
      <c r="BE950">
        <v>0</v>
      </c>
      <c r="BF950">
        <v>1.3</v>
      </c>
      <c r="BG950">
        <v>0</v>
      </c>
      <c r="BH950">
        <v>0</v>
      </c>
      <c r="BI950">
        <v>2.5</v>
      </c>
    </row>
    <row r="951" spans="1:61" x14ac:dyDescent="0.2">
      <c r="A951">
        <v>6495</v>
      </c>
      <c r="B951">
        <v>6085510400</v>
      </c>
      <c r="C951">
        <v>0.65792050000000002</v>
      </c>
      <c r="D951">
        <v>0.20569999999999999</v>
      </c>
      <c r="E951">
        <v>1.6807000000000001</v>
      </c>
      <c r="F951">
        <v>0.35680000000000001</v>
      </c>
      <c r="G951">
        <v>0.98640000000000005</v>
      </c>
      <c r="H951">
        <v>3.2296</v>
      </c>
      <c r="I951">
        <v>0</v>
      </c>
      <c r="J951">
        <v>0</v>
      </c>
      <c r="K951">
        <v>0</v>
      </c>
      <c r="L951">
        <v>28</v>
      </c>
      <c r="M951">
        <v>37.388390809999997</v>
      </c>
      <c r="N951">
        <v>-122.1052464</v>
      </c>
      <c r="O951">
        <v>1.9301844040759799</v>
      </c>
      <c r="P951">
        <v>3.5257981000000001E-2</v>
      </c>
      <c r="Q951">
        <v>9.9554826599999995</v>
      </c>
      <c r="R951">
        <v>19.461183599999998</v>
      </c>
      <c r="S951" s="1">
        <v>463.162752085747</v>
      </c>
      <c r="T951">
        <v>0</v>
      </c>
      <c r="U951">
        <v>204.3065756</v>
      </c>
      <c r="V951">
        <v>630.41</v>
      </c>
      <c r="W951">
        <v>15.65</v>
      </c>
      <c r="X951">
        <v>17.5</v>
      </c>
      <c r="Y951">
        <v>0.01</v>
      </c>
      <c r="Z951">
        <v>4</v>
      </c>
      <c r="AA951">
        <v>0</v>
      </c>
      <c r="AB951">
        <v>37.070005651930799</v>
      </c>
      <c r="AC951">
        <v>3289</v>
      </c>
      <c r="AD951">
        <v>1236</v>
      </c>
      <c r="AE951">
        <v>1165</v>
      </c>
      <c r="AF951">
        <v>131</v>
      </c>
      <c r="AG951">
        <v>63</v>
      </c>
      <c r="AH951">
        <v>99282</v>
      </c>
      <c r="AI951">
        <v>17</v>
      </c>
      <c r="AJ951">
        <v>577</v>
      </c>
      <c r="AK951">
        <v>877</v>
      </c>
      <c r="AL951">
        <v>156</v>
      </c>
      <c r="AM951">
        <v>42</v>
      </c>
      <c r="AN951">
        <v>1329</v>
      </c>
      <c r="AO951">
        <v>22</v>
      </c>
      <c r="AP951">
        <v>72</v>
      </c>
      <c r="AQ951">
        <v>0</v>
      </c>
      <c r="AR951">
        <v>8</v>
      </c>
      <c r="AS951">
        <v>14</v>
      </c>
      <c r="AT951">
        <v>4</v>
      </c>
      <c r="AU951">
        <v>4</v>
      </c>
      <c r="AV951">
        <v>3.9</v>
      </c>
      <c r="AW951">
        <v>99282</v>
      </c>
      <c r="AX951">
        <v>0.8</v>
      </c>
      <c r="AY951">
        <v>17.5</v>
      </c>
      <c r="AZ951">
        <v>26.7</v>
      </c>
      <c r="BA951">
        <v>4.7</v>
      </c>
      <c r="BB951">
        <v>3.6</v>
      </c>
      <c r="BC951">
        <v>40.4</v>
      </c>
      <c r="BD951">
        <v>0.7</v>
      </c>
      <c r="BE951">
        <v>5.8</v>
      </c>
      <c r="BF951">
        <v>0</v>
      </c>
      <c r="BG951">
        <v>0.7</v>
      </c>
      <c r="BH951">
        <v>1.2</v>
      </c>
      <c r="BI951">
        <v>0.1</v>
      </c>
    </row>
    <row r="952" spans="1:61" x14ac:dyDescent="0.2">
      <c r="A952">
        <v>6513</v>
      </c>
      <c r="B952">
        <v>6085511905</v>
      </c>
      <c r="C952">
        <v>0.48724529999999999</v>
      </c>
      <c r="D952">
        <v>0.7288</v>
      </c>
      <c r="E952">
        <v>2.2913999999999999</v>
      </c>
      <c r="F952">
        <v>0.76470000000000005</v>
      </c>
      <c r="G952">
        <v>0.157</v>
      </c>
      <c r="H952">
        <v>3.9420000000000002</v>
      </c>
      <c r="I952">
        <v>8.8000000000000007</v>
      </c>
      <c r="J952">
        <v>7.7</v>
      </c>
      <c r="K952">
        <v>10.1</v>
      </c>
      <c r="L952">
        <v>3129</v>
      </c>
      <c r="M952">
        <v>37.214734720000003</v>
      </c>
      <c r="N952">
        <v>-121.8583284</v>
      </c>
      <c r="O952">
        <v>8.0466468710583392</v>
      </c>
      <c r="P952">
        <v>3.7784753999999997E-2</v>
      </c>
      <c r="Q952">
        <v>10.37</v>
      </c>
      <c r="R952">
        <v>9.618553618</v>
      </c>
      <c r="S952" s="1">
        <v>479.22788578364498</v>
      </c>
      <c r="T952">
        <v>0</v>
      </c>
      <c r="U952">
        <v>53.30773061</v>
      </c>
      <c r="V952">
        <v>400.1</v>
      </c>
      <c r="W952">
        <v>0</v>
      </c>
      <c r="X952">
        <v>0.6</v>
      </c>
      <c r="Y952">
        <v>0</v>
      </c>
      <c r="Z952">
        <v>1</v>
      </c>
      <c r="AA952">
        <v>0</v>
      </c>
      <c r="AB952">
        <v>19.7203739196644</v>
      </c>
      <c r="AC952">
        <v>3182</v>
      </c>
      <c r="AD952">
        <v>1063</v>
      </c>
      <c r="AE952">
        <v>1063</v>
      </c>
      <c r="AF952">
        <v>173</v>
      </c>
      <c r="AG952">
        <v>82</v>
      </c>
      <c r="AH952">
        <v>60703</v>
      </c>
      <c r="AI952">
        <v>145</v>
      </c>
      <c r="AJ952">
        <v>595</v>
      </c>
      <c r="AK952">
        <v>893</v>
      </c>
      <c r="AL952">
        <v>256</v>
      </c>
      <c r="AM952">
        <v>81</v>
      </c>
      <c r="AN952">
        <v>1601</v>
      </c>
      <c r="AO952">
        <v>139</v>
      </c>
      <c r="AP952">
        <v>0</v>
      </c>
      <c r="AQ952">
        <v>0</v>
      </c>
      <c r="AR952">
        <v>6</v>
      </c>
      <c r="AS952">
        <v>9</v>
      </c>
      <c r="AT952">
        <v>0</v>
      </c>
      <c r="AU952">
        <v>5.4</v>
      </c>
      <c r="AV952">
        <v>5.3</v>
      </c>
      <c r="AW952">
        <v>60703</v>
      </c>
      <c r="AX952">
        <v>6.8</v>
      </c>
      <c r="AY952">
        <v>18.7</v>
      </c>
      <c r="AZ952">
        <v>28.1</v>
      </c>
      <c r="BA952">
        <v>8</v>
      </c>
      <c r="BB952">
        <v>7.6</v>
      </c>
      <c r="BC952">
        <v>50.3</v>
      </c>
      <c r="BD952">
        <v>4.5</v>
      </c>
      <c r="BE952">
        <v>0</v>
      </c>
      <c r="BF952">
        <v>0</v>
      </c>
      <c r="BG952">
        <v>0.6</v>
      </c>
      <c r="BH952">
        <v>0.8</v>
      </c>
      <c r="BI952">
        <v>0</v>
      </c>
    </row>
    <row r="953" spans="1:61" x14ac:dyDescent="0.2">
      <c r="A953">
        <v>6514</v>
      </c>
      <c r="B953">
        <v>6085511907</v>
      </c>
      <c r="C953">
        <v>0.67132440000000004</v>
      </c>
      <c r="D953">
        <v>0.30420000000000003</v>
      </c>
      <c r="E953">
        <v>1.6471</v>
      </c>
      <c r="F953">
        <v>0.84860000000000002</v>
      </c>
      <c r="G953">
        <v>0.17199999999999999</v>
      </c>
      <c r="H953">
        <v>2.9718</v>
      </c>
      <c r="I953">
        <v>8.3000000000000007</v>
      </c>
      <c r="J953">
        <v>7.4</v>
      </c>
      <c r="K953">
        <v>9.4</v>
      </c>
      <c r="L953">
        <v>3988</v>
      </c>
      <c r="M953">
        <v>37.219766180000001</v>
      </c>
      <c r="N953">
        <v>-121.85425309999999</v>
      </c>
      <c r="O953">
        <v>5.0830119541502299</v>
      </c>
      <c r="P953">
        <v>3.7784753999999997E-2</v>
      </c>
      <c r="Q953">
        <v>10.37</v>
      </c>
      <c r="R953">
        <v>11.762935280000001</v>
      </c>
      <c r="S953" s="1">
        <v>479.22788578364498</v>
      </c>
      <c r="T953">
        <v>0</v>
      </c>
      <c r="U953">
        <v>55.641156029999998</v>
      </c>
      <c r="V953">
        <v>417.36</v>
      </c>
      <c r="W953">
        <v>4.5</v>
      </c>
      <c r="X953">
        <v>6</v>
      </c>
      <c r="Y953">
        <v>0.01</v>
      </c>
      <c r="Z953">
        <v>1</v>
      </c>
      <c r="AA953">
        <v>0</v>
      </c>
      <c r="AB953">
        <v>26.143024101078801</v>
      </c>
      <c r="AC953">
        <v>4061</v>
      </c>
      <c r="AD953">
        <v>1344</v>
      </c>
      <c r="AE953">
        <v>1344</v>
      </c>
      <c r="AF953">
        <v>72</v>
      </c>
      <c r="AG953">
        <v>33</v>
      </c>
      <c r="AH953">
        <v>56874</v>
      </c>
      <c r="AI953">
        <v>119</v>
      </c>
      <c r="AJ953">
        <v>629</v>
      </c>
      <c r="AK953">
        <v>1126</v>
      </c>
      <c r="AL953">
        <v>250</v>
      </c>
      <c r="AM953">
        <v>32</v>
      </c>
      <c r="AN953">
        <v>2191</v>
      </c>
      <c r="AO953">
        <v>204</v>
      </c>
      <c r="AP953">
        <v>0</v>
      </c>
      <c r="AQ953">
        <v>0</v>
      </c>
      <c r="AR953">
        <v>11</v>
      </c>
      <c r="AS953">
        <v>9</v>
      </c>
      <c r="AT953">
        <v>0</v>
      </c>
      <c r="AU953">
        <v>1.8</v>
      </c>
      <c r="AV953">
        <v>1.7</v>
      </c>
      <c r="AW953">
        <v>56874</v>
      </c>
      <c r="AX953">
        <v>4.5</v>
      </c>
      <c r="AY953">
        <v>15.5</v>
      </c>
      <c r="AZ953">
        <v>27.7</v>
      </c>
      <c r="BA953">
        <v>6.2</v>
      </c>
      <c r="BB953">
        <v>2.4</v>
      </c>
      <c r="BC953">
        <v>54</v>
      </c>
      <c r="BD953">
        <v>5.3</v>
      </c>
      <c r="BE953">
        <v>0</v>
      </c>
      <c r="BF953">
        <v>0</v>
      </c>
      <c r="BG953">
        <v>0.8</v>
      </c>
      <c r="BH953">
        <v>0.7</v>
      </c>
      <c r="BI953">
        <v>0</v>
      </c>
    </row>
    <row r="954" spans="1:61" x14ac:dyDescent="0.2">
      <c r="A954">
        <v>6515</v>
      </c>
      <c r="B954">
        <v>6085511909</v>
      </c>
      <c r="C954">
        <v>9.1623730000000005</v>
      </c>
      <c r="D954">
        <v>0.15859999999999999</v>
      </c>
      <c r="E954">
        <v>1.3373999999999999</v>
      </c>
      <c r="F954">
        <v>0.63829999999999998</v>
      </c>
      <c r="G954">
        <v>0.29980000000000001</v>
      </c>
      <c r="H954">
        <v>2.4342000000000001</v>
      </c>
      <c r="I954">
        <v>7.2</v>
      </c>
      <c r="J954">
        <v>6.4</v>
      </c>
      <c r="K954">
        <v>8.1</v>
      </c>
      <c r="L954">
        <v>7640</v>
      </c>
      <c r="M954">
        <v>37.209226899999997</v>
      </c>
      <c r="N954">
        <v>-121.87359840000001</v>
      </c>
      <c r="O954">
        <v>7.2738331219073098</v>
      </c>
      <c r="P954">
        <v>3.7784753999999997E-2</v>
      </c>
      <c r="Q954">
        <v>10.37</v>
      </c>
      <c r="R954">
        <v>2.6019575829999999</v>
      </c>
      <c r="S954" s="1">
        <v>556.04393672101503</v>
      </c>
      <c r="T954">
        <v>1.431994E-2</v>
      </c>
      <c r="U954">
        <v>47.430717989999998</v>
      </c>
      <c r="V954">
        <v>313.60000000000002</v>
      </c>
      <c r="W954">
        <v>6.75</v>
      </c>
      <c r="X954">
        <v>33</v>
      </c>
      <c r="Y954">
        <v>2.5000000000000001E-2</v>
      </c>
      <c r="Z954">
        <v>2</v>
      </c>
      <c r="AA954">
        <v>11</v>
      </c>
      <c r="AB954">
        <v>35.370927315325297</v>
      </c>
      <c r="AC954">
        <v>8033</v>
      </c>
      <c r="AD954">
        <v>2734</v>
      </c>
      <c r="AE954">
        <v>2658</v>
      </c>
      <c r="AF954">
        <v>93</v>
      </c>
      <c r="AG954">
        <v>131</v>
      </c>
      <c r="AH954">
        <v>80124</v>
      </c>
      <c r="AI954">
        <v>123</v>
      </c>
      <c r="AJ954">
        <v>1160</v>
      </c>
      <c r="AK954">
        <v>2048</v>
      </c>
      <c r="AL954">
        <v>369</v>
      </c>
      <c r="AM954">
        <v>24</v>
      </c>
      <c r="AN954">
        <v>4190</v>
      </c>
      <c r="AO954">
        <v>185</v>
      </c>
      <c r="AP954">
        <v>12</v>
      </c>
      <c r="AQ954">
        <v>0</v>
      </c>
      <c r="AR954">
        <v>0</v>
      </c>
      <c r="AS954">
        <v>36</v>
      </c>
      <c r="AT954">
        <v>0</v>
      </c>
      <c r="AU954">
        <v>1.2</v>
      </c>
      <c r="AV954">
        <v>3.3</v>
      </c>
      <c r="AW954">
        <v>80124</v>
      </c>
      <c r="AX954">
        <v>2.2000000000000002</v>
      </c>
      <c r="AY954">
        <v>14.4</v>
      </c>
      <c r="AZ954">
        <v>25.5</v>
      </c>
      <c r="BA954">
        <v>4.5999999999999996</v>
      </c>
      <c r="BB954">
        <v>0.9</v>
      </c>
      <c r="BC954">
        <v>52.2</v>
      </c>
      <c r="BD954">
        <v>2.4</v>
      </c>
      <c r="BE954">
        <v>0.4</v>
      </c>
      <c r="BF954">
        <v>0</v>
      </c>
      <c r="BG954">
        <v>0</v>
      </c>
      <c r="BH954">
        <v>1.4</v>
      </c>
      <c r="BI954">
        <v>0</v>
      </c>
    </row>
    <row r="955" spans="1:61" x14ac:dyDescent="0.2">
      <c r="A955">
        <v>6516</v>
      </c>
      <c r="B955">
        <v>6085511910</v>
      </c>
      <c r="C955">
        <v>0.87790599999999996</v>
      </c>
      <c r="D955">
        <v>0.28939999999999999</v>
      </c>
      <c r="E955">
        <v>1.8218000000000001</v>
      </c>
      <c r="F955">
        <v>0.33129999999999998</v>
      </c>
      <c r="G955">
        <v>0</v>
      </c>
      <c r="H955">
        <v>2.4424999999999999</v>
      </c>
      <c r="I955">
        <v>7.6</v>
      </c>
      <c r="J955">
        <v>6.8</v>
      </c>
      <c r="K955">
        <v>8.8000000000000007</v>
      </c>
      <c r="L955">
        <v>3042</v>
      </c>
      <c r="M955">
        <v>37.212971160000002</v>
      </c>
      <c r="N955">
        <v>-121.8693746</v>
      </c>
      <c r="O955">
        <v>3.0992185318390999</v>
      </c>
      <c r="P955">
        <v>3.7784753999999997E-2</v>
      </c>
      <c r="Q955">
        <v>10.37</v>
      </c>
      <c r="R955">
        <v>7.2265565440000001</v>
      </c>
      <c r="S955" s="1">
        <v>479.22788578364498</v>
      </c>
      <c r="T955">
        <v>0</v>
      </c>
      <c r="U955">
        <v>53.388856019999999</v>
      </c>
      <c r="V955">
        <v>405.89</v>
      </c>
      <c r="W955">
        <v>0</v>
      </c>
      <c r="X955">
        <v>1.5</v>
      </c>
      <c r="Y955">
        <v>0</v>
      </c>
      <c r="Z955">
        <v>2</v>
      </c>
      <c r="AA955">
        <v>0</v>
      </c>
      <c r="AB955">
        <v>20.369011094009199</v>
      </c>
      <c r="AC955">
        <v>3235</v>
      </c>
      <c r="AD955">
        <v>1051</v>
      </c>
      <c r="AE955">
        <v>1051</v>
      </c>
      <c r="AF955">
        <v>126</v>
      </c>
      <c r="AG955">
        <v>50</v>
      </c>
      <c r="AH955">
        <v>73541</v>
      </c>
      <c r="AI955">
        <v>59</v>
      </c>
      <c r="AJ955">
        <v>607</v>
      </c>
      <c r="AK955">
        <v>883</v>
      </c>
      <c r="AL955">
        <v>243</v>
      </c>
      <c r="AM955">
        <v>17</v>
      </c>
      <c r="AN955">
        <v>985</v>
      </c>
      <c r="AO955">
        <v>52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3.9</v>
      </c>
      <c r="AV955">
        <v>3.6</v>
      </c>
      <c r="AW955">
        <v>73541</v>
      </c>
      <c r="AX955">
        <v>2.8</v>
      </c>
      <c r="AY955">
        <v>18.8</v>
      </c>
      <c r="AZ955">
        <v>27.3</v>
      </c>
      <c r="BA955">
        <v>7.5</v>
      </c>
      <c r="BB955">
        <v>1.6</v>
      </c>
      <c r="BC955">
        <v>30.4</v>
      </c>
      <c r="BD955">
        <v>1.7</v>
      </c>
      <c r="BE955">
        <v>0</v>
      </c>
      <c r="BF955">
        <v>0</v>
      </c>
      <c r="BG955">
        <v>0</v>
      </c>
      <c r="BH955">
        <v>0</v>
      </c>
      <c r="BI955">
        <v>0</v>
      </c>
    </row>
    <row r="956" spans="1:61" x14ac:dyDescent="0.2">
      <c r="A956">
        <v>6517</v>
      </c>
      <c r="B956">
        <v>6085511911</v>
      </c>
      <c r="C956">
        <v>14.1122084</v>
      </c>
      <c r="D956">
        <v>0.60209999999999997</v>
      </c>
      <c r="E956">
        <v>1.8546</v>
      </c>
      <c r="F956">
        <v>0.74819999999999998</v>
      </c>
      <c r="G956">
        <v>2.5911</v>
      </c>
      <c r="H956">
        <v>5.7958999999999996</v>
      </c>
      <c r="I956">
        <v>8.8000000000000007</v>
      </c>
      <c r="J956">
        <v>8.1</v>
      </c>
      <c r="K956">
        <v>9.6</v>
      </c>
      <c r="L956">
        <v>3239</v>
      </c>
      <c r="M956">
        <v>37.200409919999998</v>
      </c>
      <c r="N956">
        <v>-121.81513169999999</v>
      </c>
      <c r="O956">
        <v>18.221394998354199</v>
      </c>
      <c r="P956">
        <v>3.7784753999999997E-2</v>
      </c>
      <c r="Q956">
        <v>10.37</v>
      </c>
      <c r="R956">
        <v>5.0001798219999998</v>
      </c>
      <c r="S956" s="1">
        <v>800.82453071316797</v>
      </c>
      <c r="T956">
        <v>24.893952559999999</v>
      </c>
      <c r="U956">
        <v>47.450144160000001</v>
      </c>
      <c r="V956">
        <v>348.66</v>
      </c>
      <c r="W956">
        <v>16</v>
      </c>
      <c r="X956">
        <v>6.75</v>
      </c>
      <c r="Y956">
        <v>0.22</v>
      </c>
      <c r="Z956">
        <v>4</v>
      </c>
      <c r="AA956">
        <v>0</v>
      </c>
      <c r="AB956">
        <v>41.812439549815501</v>
      </c>
      <c r="AC956">
        <v>4957</v>
      </c>
      <c r="AD956">
        <v>1931</v>
      </c>
      <c r="AE956">
        <v>1879</v>
      </c>
      <c r="AF956">
        <v>123</v>
      </c>
      <c r="AG956">
        <v>103</v>
      </c>
      <c r="AH956">
        <v>60820</v>
      </c>
      <c r="AI956">
        <v>352</v>
      </c>
      <c r="AJ956">
        <v>1049</v>
      </c>
      <c r="AK956">
        <v>837</v>
      </c>
      <c r="AL956">
        <v>473</v>
      </c>
      <c r="AM956">
        <v>119</v>
      </c>
      <c r="AN956">
        <v>2046</v>
      </c>
      <c r="AO956">
        <v>279</v>
      </c>
      <c r="AP956">
        <v>284</v>
      </c>
      <c r="AQ956">
        <v>25</v>
      </c>
      <c r="AR956">
        <v>20</v>
      </c>
      <c r="AS956">
        <v>71</v>
      </c>
      <c r="AT956">
        <v>54</v>
      </c>
      <c r="AU956">
        <v>2.5</v>
      </c>
      <c r="AV956">
        <v>4.2</v>
      </c>
      <c r="AW956">
        <v>60820</v>
      </c>
      <c r="AX956">
        <v>9.4</v>
      </c>
      <c r="AY956">
        <v>21.2</v>
      </c>
      <c r="AZ956">
        <v>16.899999999999999</v>
      </c>
      <c r="BA956">
        <v>9.6</v>
      </c>
      <c r="BB956">
        <v>6.3</v>
      </c>
      <c r="BC956">
        <v>41.3</v>
      </c>
      <c r="BD956">
        <v>5.9</v>
      </c>
      <c r="BE956">
        <v>14.7</v>
      </c>
      <c r="BF956">
        <v>1.3</v>
      </c>
      <c r="BG956">
        <v>1.1000000000000001</v>
      </c>
      <c r="BH956">
        <v>3.8</v>
      </c>
      <c r="BI956">
        <v>1.1000000000000001</v>
      </c>
    </row>
    <row r="957" spans="1:61" x14ac:dyDescent="0.2">
      <c r="A957">
        <v>6518</v>
      </c>
      <c r="B957">
        <v>6085511912</v>
      </c>
      <c r="C957">
        <v>0.94525919999999997</v>
      </c>
      <c r="D957">
        <v>0.52410000000000001</v>
      </c>
      <c r="E957">
        <v>1.7817000000000001</v>
      </c>
      <c r="F957">
        <v>0.8881</v>
      </c>
      <c r="G957">
        <v>0.69730000000000003</v>
      </c>
      <c r="H957">
        <v>3.8913000000000002</v>
      </c>
      <c r="I957">
        <v>7.2</v>
      </c>
      <c r="J957">
        <v>6.3</v>
      </c>
      <c r="K957">
        <v>8.1</v>
      </c>
      <c r="L957">
        <v>5415</v>
      </c>
      <c r="M957">
        <v>37.206653459999998</v>
      </c>
      <c r="N957">
        <v>-121.83493129999999</v>
      </c>
      <c r="O957">
        <v>4.78652660317921</v>
      </c>
      <c r="P957">
        <v>3.7784753999999997E-2</v>
      </c>
      <c r="Q957">
        <v>10.37</v>
      </c>
      <c r="R957">
        <v>2.444317447</v>
      </c>
      <c r="S957" s="1">
        <v>479.22788578364498</v>
      </c>
      <c r="T957">
        <v>2.5440100000000002E-4</v>
      </c>
      <c r="U957">
        <v>49.369344409999997</v>
      </c>
      <c r="V957">
        <v>203.6</v>
      </c>
      <c r="W957">
        <v>7</v>
      </c>
      <c r="X957">
        <v>0</v>
      </c>
      <c r="Y957">
        <v>0.15</v>
      </c>
      <c r="Z957">
        <v>1</v>
      </c>
      <c r="AA957">
        <v>0</v>
      </c>
      <c r="AB957">
        <v>23.2535478211156</v>
      </c>
      <c r="AC957">
        <v>5367</v>
      </c>
      <c r="AD957">
        <v>1748</v>
      </c>
      <c r="AE957">
        <v>1748</v>
      </c>
      <c r="AF957">
        <v>204</v>
      </c>
      <c r="AG957">
        <v>171</v>
      </c>
      <c r="AH957">
        <v>61933</v>
      </c>
      <c r="AI957">
        <v>54</v>
      </c>
      <c r="AJ957">
        <v>844</v>
      </c>
      <c r="AK957">
        <v>1368</v>
      </c>
      <c r="AL957">
        <v>480</v>
      </c>
      <c r="AM957">
        <v>35</v>
      </c>
      <c r="AN957">
        <v>3084</v>
      </c>
      <c r="AO957">
        <v>276</v>
      </c>
      <c r="AP957">
        <v>0</v>
      </c>
      <c r="AQ957">
        <v>0</v>
      </c>
      <c r="AR957">
        <v>26</v>
      </c>
      <c r="AS957">
        <v>11</v>
      </c>
      <c r="AT957">
        <v>15</v>
      </c>
      <c r="AU957">
        <v>3.8</v>
      </c>
      <c r="AV957">
        <v>6.5</v>
      </c>
      <c r="AW957">
        <v>61933</v>
      </c>
      <c r="AX957">
        <v>1.5</v>
      </c>
      <c r="AY957">
        <v>15.7</v>
      </c>
      <c r="AZ957">
        <v>25.5</v>
      </c>
      <c r="BA957">
        <v>9</v>
      </c>
      <c r="BB957">
        <v>2</v>
      </c>
      <c r="BC957">
        <v>57.5</v>
      </c>
      <c r="BD957">
        <v>5.3</v>
      </c>
      <c r="BE957">
        <v>0</v>
      </c>
      <c r="BF957">
        <v>0</v>
      </c>
      <c r="BG957">
        <v>1.5</v>
      </c>
      <c r="BH957">
        <v>0.6</v>
      </c>
      <c r="BI957">
        <v>0.3</v>
      </c>
    </row>
    <row r="958" spans="1:61" x14ac:dyDescent="0.2">
      <c r="A958">
        <v>6519</v>
      </c>
      <c r="B958">
        <v>6085511913</v>
      </c>
      <c r="C958">
        <v>0.74439999999999995</v>
      </c>
      <c r="D958">
        <v>0.23549999999999999</v>
      </c>
      <c r="E958">
        <v>1.7159</v>
      </c>
      <c r="F958">
        <v>0.4657</v>
      </c>
      <c r="G958">
        <v>0.62660000000000005</v>
      </c>
      <c r="H958">
        <v>3.0436000000000001</v>
      </c>
      <c r="I958">
        <v>8</v>
      </c>
      <c r="J958">
        <v>7</v>
      </c>
      <c r="K958">
        <v>9.1999999999999993</v>
      </c>
      <c r="L958">
        <v>4295</v>
      </c>
      <c r="M958">
        <v>37.22752371</v>
      </c>
      <c r="N958">
        <v>-121.8912127</v>
      </c>
      <c r="O958">
        <v>4.5348384620852098</v>
      </c>
      <c r="P958">
        <v>3.7784753999999997E-2</v>
      </c>
      <c r="Q958">
        <v>10.37</v>
      </c>
      <c r="R958">
        <v>9.6002164560000001</v>
      </c>
      <c r="S958" s="1">
        <v>479.22788578364498</v>
      </c>
      <c r="T958">
        <v>4.8969535000000002E-2</v>
      </c>
      <c r="U958">
        <v>60.987470559999998</v>
      </c>
      <c r="V958">
        <v>285.87</v>
      </c>
      <c r="W958">
        <v>0</v>
      </c>
      <c r="X958">
        <v>15</v>
      </c>
      <c r="Y958">
        <v>0</v>
      </c>
      <c r="Z958">
        <v>1</v>
      </c>
      <c r="AA958">
        <v>3.5</v>
      </c>
      <c r="AB958">
        <v>28.612717465161101</v>
      </c>
      <c r="AC958">
        <v>4343</v>
      </c>
      <c r="AD958">
        <v>1449</v>
      </c>
      <c r="AE958">
        <v>1427</v>
      </c>
      <c r="AF958">
        <v>38</v>
      </c>
      <c r="AG958">
        <v>21</v>
      </c>
      <c r="AH958">
        <v>60924</v>
      </c>
      <c r="AI958">
        <v>116</v>
      </c>
      <c r="AJ958">
        <v>789</v>
      </c>
      <c r="AK958">
        <v>1203</v>
      </c>
      <c r="AL958">
        <v>247</v>
      </c>
      <c r="AM958">
        <v>32</v>
      </c>
      <c r="AN958">
        <v>1584</v>
      </c>
      <c r="AO958">
        <v>97</v>
      </c>
      <c r="AP958">
        <v>0</v>
      </c>
      <c r="AQ958">
        <v>0</v>
      </c>
      <c r="AR958">
        <v>0</v>
      </c>
      <c r="AS958">
        <v>24</v>
      </c>
      <c r="AT958">
        <v>12</v>
      </c>
      <c r="AU958">
        <v>0.9</v>
      </c>
      <c r="AV958">
        <v>1.1000000000000001</v>
      </c>
      <c r="AW958">
        <v>60924</v>
      </c>
      <c r="AX958">
        <v>3.9</v>
      </c>
      <c r="AY958">
        <v>18.2</v>
      </c>
      <c r="AZ958">
        <v>27.7</v>
      </c>
      <c r="BA958">
        <v>5.7</v>
      </c>
      <c r="BB958">
        <v>2.2000000000000002</v>
      </c>
      <c r="BC958">
        <v>36.5</v>
      </c>
      <c r="BD958">
        <v>2.2999999999999998</v>
      </c>
      <c r="BE958">
        <v>0</v>
      </c>
      <c r="BF958">
        <v>0</v>
      </c>
      <c r="BG958">
        <v>0</v>
      </c>
      <c r="BH958">
        <v>1.7</v>
      </c>
      <c r="BI958">
        <v>0.3</v>
      </c>
    </row>
    <row r="959" spans="1:61" x14ac:dyDescent="0.2">
      <c r="A959">
        <v>6520</v>
      </c>
      <c r="B959">
        <v>6085511914</v>
      </c>
      <c r="C959">
        <v>1.0720913999999999</v>
      </c>
      <c r="D959">
        <v>0.3957</v>
      </c>
      <c r="E959">
        <v>1.8720000000000001</v>
      </c>
      <c r="F959">
        <v>0.57479999999999998</v>
      </c>
      <c r="G959">
        <v>0.94499999999999995</v>
      </c>
      <c r="H959">
        <v>3.7875000000000001</v>
      </c>
      <c r="I959">
        <v>8.6</v>
      </c>
      <c r="J959">
        <v>7.6</v>
      </c>
      <c r="K959">
        <v>9.6</v>
      </c>
      <c r="L959">
        <v>5684</v>
      </c>
      <c r="M959">
        <v>37.230581559999997</v>
      </c>
      <c r="N959">
        <v>-121.87708120000001</v>
      </c>
      <c r="O959">
        <v>8.0614455677934806</v>
      </c>
      <c r="P959">
        <v>3.7784753999999997E-2</v>
      </c>
      <c r="Q959">
        <v>10.37</v>
      </c>
      <c r="R959">
        <v>12.27</v>
      </c>
      <c r="S959" s="1">
        <v>479.22788578364498</v>
      </c>
      <c r="T959">
        <v>0</v>
      </c>
      <c r="U959">
        <v>61.20377216</v>
      </c>
      <c r="V959">
        <v>471.97</v>
      </c>
      <c r="W959">
        <v>9</v>
      </c>
      <c r="X959">
        <v>7.8</v>
      </c>
      <c r="Y959">
        <v>0</v>
      </c>
      <c r="Z959">
        <v>4</v>
      </c>
      <c r="AA959">
        <v>0</v>
      </c>
      <c r="AB959">
        <v>30.117353989791098</v>
      </c>
      <c r="AC959">
        <v>5754</v>
      </c>
      <c r="AD959">
        <v>1946</v>
      </c>
      <c r="AE959">
        <v>1918</v>
      </c>
      <c r="AF959">
        <v>192</v>
      </c>
      <c r="AG959">
        <v>138</v>
      </c>
      <c r="AH959">
        <v>58645</v>
      </c>
      <c r="AI959">
        <v>77</v>
      </c>
      <c r="AJ959">
        <v>1195</v>
      </c>
      <c r="AK959">
        <v>1367</v>
      </c>
      <c r="AL959">
        <v>496</v>
      </c>
      <c r="AM959">
        <v>55</v>
      </c>
      <c r="AN959">
        <v>2071</v>
      </c>
      <c r="AO959">
        <v>218</v>
      </c>
      <c r="AP959">
        <v>0</v>
      </c>
      <c r="AQ959">
        <v>0</v>
      </c>
      <c r="AR959">
        <v>4</v>
      </c>
      <c r="AS959">
        <v>54</v>
      </c>
      <c r="AT959">
        <v>31</v>
      </c>
      <c r="AU959">
        <v>3.3</v>
      </c>
      <c r="AV959">
        <v>5.0999999999999996</v>
      </c>
      <c r="AW959">
        <v>58645</v>
      </c>
      <c r="AX959">
        <v>1.9</v>
      </c>
      <c r="AY959">
        <v>20.8</v>
      </c>
      <c r="AZ959">
        <v>23.8</v>
      </c>
      <c r="BA959">
        <v>8.6</v>
      </c>
      <c r="BB959">
        <v>2.9</v>
      </c>
      <c r="BC959">
        <v>36</v>
      </c>
      <c r="BD959">
        <v>3.9</v>
      </c>
      <c r="BE959">
        <v>0</v>
      </c>
      <c r="BF959">
        <v>0</v>
      </c>
      <c r="BG959">
        <v>0.2</v>
      </c>
      <c r="BH959">
        <v>2.8</v>
      </c>
      <c r="BI959">
        <v>0.5</v>
      </c>
    </row>
    <row r="960" spans="1:61" x14ac:dyDescent="0.2">
      <c r="A960">
        <v>6521</v>
      </c>
      <c r="B960">
        <v>6085511915</v>
      </c>
      <c r="C960">
        <v>0.43479220000000002</v>
      </c>
      <c r="D960">
        <v>1.9137999999999999</v>
      </c>
      <c r="E960">
        <v>3.0091999999999999</v>
      </c>
      <c r="F960">
        <v>1.2465999999999999</v>
      </c>
      <c r="G960">
        <v>2.5895999999999999</v>
      </c>
      <c r="H960">
        <v>8.7591999999999999</v>
      </c>
      <c r="I960">
        <v>14.6</v>
      </c>
      <c r="J960">
        <v>13.4</v>
      </c>
      <c r="K960">
        <v>16</v>
      </c>
      <c r="L960">
        <v>3806</v>
      </c>
      <c r="M960">
        <v>37.244678970000002</v>
      </c>
      <c r="N960">
        <v>-121.88205550000001</v>
      </c>
      <c r="O960">
        <v>16.262795644777899</v>
      </c>
      <c r="P960">
        <v>3.7784753999999997E-2</v>
      </c>
      <c r="Q960">
        <v>10.37</v>
      </c>
      <c r="R960">
        <v>12.61350749</v>
      </c>
      <c r="S960" s="1">
        <v>479.22788578364498</v>
      </c>
      <c r="T960">
        <v>0</v>
      </c>
      <c r="U960">
        <v>70.301459109999996</v>
      </c>
      <c r="V960">
        <v>603.25</v>
      </c>
      <c r="W960">
        <v>0</v>
      </c>
      <c r="X960">
        <v>0.75</v>
      </c>
      <c r="Y960">
        <v>0.01</v>
      </c>
      <c r="Z960">
        <v>4</v>
      </c>
      <c r="AA960">
        <v>0</v>
      </c>
      <c r="AB960">
        <v>25.768252337071601</v>
      </c>
      <c r="AC960">
        <v>3678</v>
      </c>
      <c r="AD960">
        <v>1301</v>
      </c>
      <c r="AE960">
        <v>1275</v>
      </c>
      <c r="AF960">
        <v>734</v>
      </c>
      <c r="AG960">
        <v>71</v>
      </c>
      <c r="AH960">
        <v>28080</v>
      </c>
      <c r="AI960">
        <v>441</v>
      </c>
      <c r="AJ960">
        <v>532</v>
      </c>
      <c r="AK960">
        <v>1124</v>
      </c>
      <c r="AL960">
        <v>476</v>
      </c>
      <c r="AM960">
        <v>180</v>
      </c>
      <c r="AN960">
        <v>2355</v>
      </c>
      <c r="AO960">
        <v>475</v>
      </c>
      <c r="AP960">
        <v>172</v>
      </c>
      <c r="AQ960">
        <v>0</v>
      </c>
      <c r="AR960">
        <v>130</v>
      </c>
      <c r="AS960">
        <v>159</v>
      </c>
      <c r="AT960">
        <v>11</v>
      </c>
      <c r="AU960">
        <v>20</v>
      </c>
      <c r="AV960">
        <v>4.4000000000000004</v>
      </c>
      <c r="AW960">
        <v>28080</v>
      </c>
      <c r="AX960">
        <v>18.899999999999999</v>
      </c>
      <c r="AY960">
        <v>14.5</v>
      </c>
      <c r="AZ960">
        <v>30.6</v>
      </c>
      <c r="BA960">
        <v>12.9</v>
      </c>
      <c r="BB960">
        <v>14.1</v>
      </c>
      <c r="BC960">
        <v>64</v>
      </c>
      <c r="BD960">
        <v>14</v>
      </c>
      <c r="BE960">
        <v>13.2</v>
      </c>
      <c r="BF960">
        <v>0</v>
      </c>
      <c r="BG960">
        <v>10.199999999999999</v>
      </c>
      <c r="BH960">
        <v>12.5</v>
      </c>
      <c r="BI960">
        <v>0.3</v>
      </c>
    </row>
    <row r="961" spans="1:61" x14ac:dyDescent="0.2">
      <c r="A961">
        <v>6522</v>
      </c>
      <c r="B961">
        <v>6085511916</v>
      </c>
      <c r="C961">
        <v>0.70831299999999997</v>
      </c>
      <c r="D961">
        <v>1.1346000000000001</v>
      </c>
      <c r="E961">
        <v>1.6538999999999999</v>
      </c>
      <c r="F961">
        <v>0.7026</v>
      </c>
      <c r="G961">
        <v>1.6202000000000001</v>
      </c>
      <c r="H961">
        <v>5.1113</v>
      </c>
      <c r="I961">
        <v>9</v>
      </c>
      <c r="J961">
        <v>8.1</v>
      </c>
      <c r="K961">
        <v>10</v>
      </c>
      <c r="L961">
        <v>4669</v>
      </c>
      <c r="M961">
        <v>37.236722589999999</v>
      </c>
      <c r="N961">
        <v>-121.89668829999999</v>
      </c>
      <c r="O961">
        <v>6.95605173403702</v>
      </c>
      <c r="P961">
        <v>3.7784753999999997E-2</v>
      </c>
      <c r="Q961">
        <v>10.37</v>
      </c>
      <c r="R961">
        <v>8.0686703069999997</v>
      </c>
      <c r="S961" s="1">
        <v>479.22788578364498</v>
      </c>
      <c r="T961">
        <v>1.220603E-2</v>
      </c>
      <c r="U961">
        <v>68.914547650000003</v>
      </c>
      <c r="V961">
        <v>430.98</v>
      </c>
      <c r="W961">
        <v>0</v>
      </c>
      <c r="X961">
        <v>1.5</v>
      </c>
      <c r="Y961">
        <v>0</v>
      </c>
      <c r="Z961">
        <v>1</v>
      </c>
      <c r="AA961">
        <v>0.6</v>
      </c>
      <c r="AB961">
        <v>22.416661713161002</v>
      </c>
      <c r="AC961">
        <v>4774</v>
      </c>
      <c r="AD961">
        <v>1696</v>
      </c>
      <c r="AE961">
        <v>1696</v>
      </c>
      <c r="AF961">
        <v>347</v>
      </c>
      <c r="AG961">
        <v>198</v>
      </c>
      <c r="AH961">
        <v>53727</v>
      </c>
      <c r="AI961">
        <v>256</v>
      </c>
      <c r="AJ961">
        <v>533</v>
      </c>
      <c r="AK961">
        <v>1254</v>
      </c>
      <c r="AL961">
        <v>346</v>
      </c>
      <c r="AM961">
        <v>105</v>
      </c>
      <c r="AN961">
        <v>2137</v>
      </c>
      <c r="AO961">
        <v>198</v>
      </c>
      <c r="AP961">
        <v>160</v>
      </c>
      <c r="AQ961">
        <v>0</v>
      </c>
      <c r="AR961">
        <v>45</v>
      </c>
      <c r="AS961">
        <v>23</v>
      </c>
      <c r="AT961">
        <v>36</v>
      </c>
      <c r="AU961">
        <v>7.3</v>
      </c>
      <c r="AV961">
        <v>7.6</v>
      </c>
      <c r="AW961">
        <v>53727</v>
      </c>
      <c r="AX961">
        <v>7.8</v>
      </c>
      <c r="AY961">
        <v>11.2</v>
      </c>
      <c r="AZ961">
        <v>26.3</v>
      </c>
      <c r="BA961">
        <v>7.3</v>
      </c>
      <c r="BB961">
        <v>6.2</v>
      </c>
      <c r="BC961">
        <v>44.8</v>
      </c>
      <c r="BD961">
        <v>4.4000000000000004</v>
      </c>
      <c r="BE961">
        <v>9.4</v>
      </c>
      <c r="BF961">
        <v>0</v>
      </c>
      <c r="BG961">
        <v>2.7</v>
      </c>
      <c r="BH961">
        <v>1.4</v>
      </c>
      <c r="BI961">
        <v>0.8</v>
      </c>
    </row>
    <row r="962" spans="1:61" x14ac:dyDescent="0.2">
      <c r="A962">
        <v>6523</v>
      </c>
      <c r="B962">
        <v>6085512001</v>
      </c>
      <c r="C962">
        <v>7.6735860999999996</v>
      </c>
      <c r="D962">
        <v>0.4304</v>
      </c>
      <c r="E962">
        <v>1.3280000000000001</v>
      </c>
      <c r="F962">
        <v>0.92420000000000002</v>
      </c>
      <c r="G962">
        <v>1.099</v>
      </c>
      <c r="H962">
        <v>3.7816999999999998</v>
      </c>
      <c r="I962">
        <v>7.1</v>
      </c>
      <c r="J962">
        <v>6.6</v>
      </c>
      <c r="K962">
        <v>7.6</v>
      </c>
      <c r="L962">
        <v>6743</v>
      </c>
      <c r="M962">
        <v>37.255521479999999</v>
      </c>
      <c r="N962">
        <v>-121.7675543</v>
      </c>
      <c r="O962">
        <v>11.6511230638705</v>
      </c>
      <c r="P962">
        <v>3.7784753999999997E-2</v>
      </c>
      <c r="Q962">
        <v>10.37</v>
      </c>
      <c r="R962">
        <v>7.8346339650000001</v>
      </c>
      <c r="S962" s="1">
        <v>573.01060252696402</v>
      </c>
      <c r="T962">
        <v>0</v>
      </c>
      <c r="U962">
        <v>73.188638470000001</v>
      </c>
      <c r="V962">
        <v>2179.1</v>
      </c>
      <c r="W962">
        <v>22.8</v>
      </c>
      <c r="X962">
        <v>2.5</v>
      </c>
      <c r="Y962">
        <v>4.05</v>
      </c>
      <c r="Z962">
        <v>2</v>
      </c>
      <c r="AA962">
        <v>0</v>
      </c>
      <c r="AB962">
        <v>41.0156917284977</v>
      </c>
      <c r="AC962">
        <v>6720</v>
      </c>
      <c r="AD962">
        <v>2105</v>
      </c>
      <c r="AE962">
        <v>2012</v>
      </c>
      <c r="AF962">
        <v>195</v>
      </c>
      <c r="AG962">
        <v>175</v>
      </c>
      <c r="AH962">
        <v>58324</v>
      </c>
      <c r="AI962">
        <v>161</v>
      </c>
      <c r="AJ962">
        <v>594</v>
      </c>
      <c r="AK962">
        <v>1926</v>
      </c>
      <c r="AL962">
        <v>292</v>
      </c>
      <c r="AM962">
        <v>93</v>
      </c>
      <c r="AN962">
        <v>5065</v>
      </c>
      <c r="AO962">
        <v>202</v>
      </c>
      <c r="AP962">
        <v>0</v>
      </c>
      <c r="AQ962">
        <v>0</v>
      </c>
      <c r="AR962">
        <v>76</v>
      </c>
      <c r="AS962">
        <v>18</v>
      </c>
      <c r="AT962">
        <v>44</v>
      </c>
      <c r="AU962">
        <v>2.9</v>
      </c>
      <c r="AV962">
        <v>4.8</v>
      </c>
      <c r="AW962">
        <v>58324</v>
      </c>
      <c r="AX962">
        <v>3.6</v>
      </c>
      <c r="AY962">
        <v>8.8000000000000007</v>
      </c>
      <c r="AZ962">
        <v>28.7</v>
      </c>
      <c r="BA962">
        <v>4.4000000000000004</v>
      </c>
      <c r="BB962">
        <v>4.5999999999999996</v>
      </c>
      <c r="BC962">
        <v>75.400000000000006</v>
      </c>
      <c r="BD962">
        <v>3.2</v>
      </c>
      <c r="BE962">
        <v>0</v>
      </c>
      <c r="BF962">
        <v>0</v>
      </c>
      <c r="BG962">
        <v>3.8</v>
      </c>
      <c r="BH962">
        <v>0.9</v>
      </c>
      <c r="BI962">
        <v>0.7</v>
      </c>
    </row>
    <row r="963" spans="1:61" x14ac:dyDescent="0.2">
      <c r="A963">
        <v>6524</v>
      </c>
      <c r="B963">
        <v>6085512005</v>
      </c>
      <c r="C963">
        <v>0.93475180000000002</v>
      </c>
      <c r="D963">
        <v>0.66769999999999996</v>
      </c>
      <c r="E963">
        <v>1.7468999999999999</v>
      </c>
      <c r="F963">
        <v>0.91090000000000004</v>
      </c>
      <c r="G963">
        <v>0.80530000000000002</v>
      </c>
      <c r="H963">
        <v>4.1307999999999998</v>
      </c>
      <c r="I963">
        <v>10.4</v>
      </c>
      <c r="J963">
        <v>9.5</v>
      </c>
      <c r="K963">
        <v>11.5</v>
      </c>
      <c r="L963">
        <v>6711</v>
      </c>
      <c r="M963">
        <v>37.270035759999999</v>
      </c>
      <c r="N963">
        <v>-121.8655675</v>
      </c>
      <c r="O963">
        <v>14.580242516299901</v>
      </c>
      <c r="P963">
        <v>3.7784753999999997E-2</v>
      </c>
      <c r="Q963">
        <v>10.37</v>
      </c>
      <c r="R963">
        <v>21.4</v>
      </c>
      <c r="S963" s="1">
        <v>479.22788578364498</v>
      </c>
      <c r="T963">
        <v>0</v>
      </c>
      <c r="U963">
        <v>86.80277624</v>
      </c>
      <c r="V963">
        <v>851.59</v>
      </c>
      <c r="W963">
        <v>1.75</v>
      </c>
      <c r="X963">
        <v>3</v>
      </c>
      <c r="Y963">
        <v>2.5000000000000001E-2</v>
      </c>
      <c r="Z963">
        <v>3</v>
      </c>
      <c r="AA963">
        <v>0</v>
      </c>
      <c r="AB963">
        <v>33.112733453417803</v>
      </c>
      <c r="AC963">
        <v>6683</v>
      </c>
      <c r="AD963">
        <v>2217</v>
      </c>
      <c r="AE963">
        <v>2217</v>
      </c>
      <c r="AF963">
        <v>222</v>
      </c>
      <c r="AG963">
        <v>175</v>
      </c>
      <c r="AH963">
        <v>51006</v>
      </c>
      <c r="AI963">
        <v>367</v>
      </c>
      <c r="AJ963">
        <v>1054</v>
      </c>
      <c r="AK963">
        <v>1253</v>
      </c>
      <c r="AL963">
        <v>697</v>
      </c>
      <c r="AM963">
        <v>111</v>
      </c>
      <c r="AN963">
        <v>3184</v>
      </c>
      <c r="AO963">
        <v>514</v>
      </c>
      <c r="AP963">
        <v>0</v>
      </c>
      <c r="AQ963">
        <v>0</v>
      </c>
      <c r="AR963">
        <v>13</v>
      </c>
      <c r="AS963">
        <v>19</v>
      </c>
      <c r="AT963">
        <v>43</v>
      </c>
      <c r="AU963">
        <v>3.3</v>
      </c>
      <c r="AV963">
        <v>4.7</v>
      </c>
      <c r="AW963">
        <v>51006</v>
      </c>
      <c r="AX963">
        <v>7.7</v>
      </c>
      <c r="AY963">
        <v>15.8</v>
      </c>
      <c r="AZ963">
        <v>18.7</v>
      </c>
      <c r="BA963">
        <v>10.4</v>
      </c>
      <c r="BB963">
        <v>5</v>
      </c>
      <c r="BC963">
        <v>47.6</v>
      </c>
      <c r="BD963">
        <v>8</v>
      </c>
      <c r="BE963">
        <v>0</v>
      </c>
      <c r="BF963">
        <v>0</v>
      </c>
      <c r="BG963">
        <v>0.6</v>
      </c>
      <c r="BH963">
        <v>0.9</v>
      </c>
      <c r="BI963">
        <v>0.6</v>
      </c>
    </row>
    <row r="964" spans="1:61" x14ac:dyDescent="0.2">
      <c r="A964">
        <v>6525</v>
      </c>
      <c r="B964">
        <v>6085512017</v>
      </c>
      <c r="C964">
        <v>0.88826470000000002</v>
      </c>
      <c r="D964">
        <v>2.3811</v>
      </c>
      <c r="E964">
        <v>2.1983000000000001</v>
      </c>
      <c r="F964">
        <v>1.6682999999999999</v>
      </c>
      <c r="G964">
        <v>3.0184000000000002</v>
      </c>
      <c r="H964">
        <v>9.266</v>
      </c>
      <c r="I964">
        <v>11.9</v>
      </c>
      <c r="J964">
        <v>11</v>
      </c>
      <c r="K964">
        <v>13</v>
      </c>
      <c r="L964">
        <v>7804</v>
      </c>
      <c r="M964">
        <v>37.273077700000002</v>
      </c>
      <c r="N964">
        <v>-121.816794</v>
      </c>
      <c r="O964">
        <v>29.007696149609199</v>
      </c>
      <c r="P964">
        <v>3.7784753999999997E-2</v>
      </c>
      <c r="Q964">
        <v>10.37</v>
      </c>
      <c r="R964">
        <v>24.13</v>
      </c>
      <c r="S964" s="1">
        <v>719.85970561353895</v>
      </c>
      <c r="T964">
        <v>0</v>
      </c>
      <c r="U964">
        <v>90.253364989999994</v>
      </c>
      <c r="V964">
        <v>1558.81</v>
      </c>
      <c r="W964">
        <v>2.25</v>
      </c>
      <c r="X964">
        <v>25.2</v>
      </c>
      <c r="Y964">
        <v>0</v>
      </c>
      <c r="Z964">
        <v>2</v>
      </c>
      <c r="AA964">
        <v>0</v>
      </c>
      <c r="AB964">
        <v>41.547308434812102</v>
      </c>
      <c r="AC964">
        <v>9119</v>
      </c>
      <c r="AD964">
        <v>2249</v>
      </c>
      <c r="AE964">
        <v>2213</v>
      </c>
      <c r="AF964">
        <v>1350</v>
      </c>
      <c r="AG964">
        <v>466</v>
      </c>
      <c r="AH964">
        <v>24696</v>
      </c>
      <c r="AI964">
        <v>1228</v>
      </c>
      <c r="AJ964">
        <v>1002</v>
      </c>
      <c r="AK964">
        <v>2298</v>
      </c>
      <c r="AL964">
        <v>997</v>
      </c>
      <c r="AM964">
        <v>217</v>
      </c>
      <c r="AN964">
        <v>8021</v>
      </c>
      <c r="AO964">
        <v>1920</v>
      </c>
      <c r="AP964">
        <v>151</v>
      </c>
      <c r="AQ964">
        <v>70</v>
      </c>
      <c r="AR964">
        <v>337</v>
      </c>
      <c r="AS964">
        <v>111</v>
      </c>
      <c r="AT964">
        <v>32</v>
      </c>
      <c r="AU964">
        <v>14.8</v>
      </c>
      <c r="AV964">
        <v>9.3000000000000007</v>
      </c>
      <c r="AW964">
        <v>24696</v>
      </c>
      <c r="AX964">
        <v>21.1</v>
      </c>
      <c r="AY964">
        <v>11</v>
      </c>
      <c r="AZ964">
        <v>25.2</v>
      </c>
      <c r="BA964">
        <v>10.9</v>
      </c>
      <c r="BB964">
        <v>9.8000000000000007</v>
      </c>
      <c r="BC964">
        <v>88</v>
      </c>
      <c r="BD964">
        <v>22.7</v>
      </c>
      <c r="BE964">
        <v>6.7</v>
      </c>
      <c r="BF964">
        <v>3.1</v>
      </c>
      <c r="BG964">
        <v>15.2</v>
      </c>
      <c r="BH964">
        <v>5</v>
      </c>
      <c r="BI964">
        <v>0.4</v>
      </c>
    </row>
    <row r="965" spans="1:61" x14ac:dyDescent="0.2">
      <c r="A965">
        <v>6526</v>
      </c>
      <c r="B965">
        <v>6085512019</v>
      </c>
      <c r="C965">
        <v>0.4164292</v>
      </c>
      <c r="D965">
        <v>1.1739999999999999</v>
      </c>
      <c r="E965">
        <v>2.0716999999999999</v>
      </c>
      <c r="F965">
        <v>1.0430999999999999</v>
      </c>
      <c r="G965">
        <v>2.5556999999999999</v>
      </c>
      <c r="H965">
        <v>6.8445</v>
      </c>
      <c r="I965">
        <v>9.1999999999999993</v>
      </c>
      <c r="J965">
        <v>8.4</v>
      </c>
      <c r="K965">
        <v>10.1</v>
      </c>
      <c r="L965">
        <v>4737</v>
      </c>
      <c r="M965">
        <v>37.270745910000002</v>
      </c>
      <c r="N965">
        <v>-121.8458033</v>
      </c>
      <c r="O965">
        <v>14.766139372303201</v>
      </c>
      <c r="P965">
        <v>3.7784753999999997E-2</v>
      </c>
      <c r="Q965">
        <v>10.37</v>
      </c>
      <c r="R965">
        <v>22.340967259999999</v>
      </c>
      <c r="S965" s="1">
        <v>479.22788578364498</v>
      </c>
      <c r="T965">
        <v>0</v>
      </c>
      <c r="U965">
        <v>86.907380250000003</v>
      </c>
      <c r="V965">
        <v>651</v>
      </c>
      <c r="W965">
        <v>1.75</v>
      </c>
      <c r="X965">
        <v>6.25</v>
      </c>
      <c r="Y965">
        <v>0</v>
      </c>
      <c r="Z965">
        <v>0</v>
      </c>
      <c r="AA965">
        <v>0</v>
      </c>
      <c r="AB965">
        <v>29.233418932973699</v>
      </c>
      <c r="AC965">
        <v>4904</v>
      </c>
      <c r="AD965">
        <v>1563</v>
      </c>
      <c r="AE965">
        <v>1563</v>
      </c>
      <c r="AF965">
        <v>464</v>
      </c>
      <c r="AG965">
        <v>92</v>
      </c>
      <c r="AH965">
        <v>38886</v>
      </c>
      <c r="AI965">
        <v>392</v>
      </c>
      <c r="AJ965">
        <v>638</v>
      </c>
      <c r="AK965">
        <v>1228</v>
      </c>
      <c r="AL965">
        <v>416</v>
      </c>
      <c r="AM965">
        <v>154</v>
      </c>
      <c r="AN965">
        <v>3190</v>
      </c>
      <c r="AO965">
        <v>320</v>
      </c>
      <c r="AP965">
        <v>248</v>
      </c>
      <c r="AQ965">
        <v>0</v>
      </c>
      <c r="AR965">
        <v>101</v>
      </c>
      <c r="AS965">
        <v>87</v>
      </c>
      <c r="AT965">
        <v>91</v>
      </c>
      <c r="AU965">
        <v>9.6999999999999993</v>
      </c>
      <c r="AV965">
        <v>3.7</v>
      </c>
      <c r="AW965">
        <v>38886</v>
      </c>
      <c r="AX965">
        <v>12</v>
      </c>
      <c r="AY965">
        <v>13</v>
      </c>
      <c r="AZ965">
        <v>25</v>
      </c>
      <c r="BA965">
        <v>8.5</v>
      </c>
      <c r="BB965">
        <v>9.9</v>
      </c>
      <c r="BC965">
        <v>65</v>
      </c>
      <c r="BD965">
        <v>7.1</v>
      </c>
      <c r="BE965">
        <v>15.9</v>
      </c>
      <c r="BF965">
        <v>0</v>
      </c>
      <c r="BG965">
        <v>6.5</v>
      </c>
      <c r="BH965">
        <v>5.6</v>
      </c>
      <c r="BI965">
        <v>1.9</v>
      </c>
    </row>
    <row r="966" spans="1:61" x14ac:dyDescent="0.2">
      <c r="A966">
        <v>6527</v>
      </c>
      <c r="B966">
        <v>6085512020</v>
      </c>
      <c r="C966">
        <v>0.40133990000000003</v>
      </c>
      <c r="D966">
        <v>1.026</v>
      </c>
      <c r="E966">
        <v>1.5013000000000001</v>
      </c>
      <c r="F966">
        <v>1.2250000000000001</v>
      </c>
      <c r="G966">
        <v>2.8414000000000001</v>
      </c>
      <c r="H966">
        <v>6.5936000000000003</v>
      </c>
      <c r="I966">
        <v>7.3</v>
      </c>
      <c r="J966">
        <v>6.6</v>
      </c>
      <c r="K966">
        <v>8</v>
      </c>
      <c r="L966">
        <v>6858</v>
      </c>
      <c r="M966">
        <v>37.27202243</v>
      </c>
      <c r="N966">
        <v>-121.83610969999999</v>
      </c>
      <c r="O966">
        <v>18.391095576303002</v>
      </c>
      <c r="P966">
        <v>3.7784753999999997E-2</v>
      </c>
      <c r="Q966">
        <v>10.37</v>
      </c>
      <c r="R966">
        <v>24.13</v>
      </c>
      <c r="S966" s="1">
        <v>711.48227953104595</v>
      </c>
      <c r="T966">
        <v>0</v>
      </c>
      <c r="U966">
        <v>90.068240270000004</v>
      </c>
      <c r="V966">
        <v>636.12</v>
      </c>
      <c r="W966">
        <v>0.7</v>
      </c>
      <c r="X966">
        <v>25</v>
      </c>
      <c r="Y966">
        <v>0</v>
      </c>
      <c r="Z966">
        <v>0</v>
      </c>
      <c r="AA966">
        <v>0</v>
      </c>
      <c r="AB966">
        <v>34.593837144400901</v>
      </c>
      <c r="AC966">
        <v>7378</v>
      </c>
      <c r="AD966">
        <v>2713</v>
      </c>
      <c r="AE966">
        <v>2561</v>
      </c>
      <c r="AF966">
        <v>467</v>
      </c>
      <c r="AG966">
        <v>191</v>
      </c>
      <c r="AH966">
        <v>35262</v>
      </c>
      <c r="AI966">
        <v>420</v>
      </c>
      <c r="AJ966">
        <v>376</v>
      </c>
      <c r="AK966">
        <v>1853</v>
      </c>
      <c r="AL966">
        <v>462</v>
      </c>
      <c r="AM966">
        <v>322</v>
      </c>
      <c r="AN966">
        <v>5542</v>
      </c>
      <c r="AO966">
        <v>613</v>
      </c>
      <c r="AP966">
        <v>1400</v>
      </c>
      <c r="AQ966">
        <v>0</v>
      </c>
      <c r="AR966">
        <v>453</v>
      </c>
      <c r="AS966">
        <v>79</v>
      </c>
      <c r="AT966">
        <v>92</v>
      </c>
      <c r="AU966">
        <v>6.3</v>
      </c>
      <c r="AV966">
        <v>4.5</v>
      </c>
      <c r="AW966">
        <v>35262</v>
      </c>
      <c r="AX966">
        <v>8.8000000000000007</v>
      </c>
      <c r="AY966">
        <v>5.0999999999999996</v>
      </c>
      <c r="AZ966">
        <v>25.1</v>
      </c>
      <c r="BA966">
        <v>6.3</v>
      </c>
      <c r="BB966">
        <v>12.6</v>
      </c>
      <c r="BC966">
        <v>75.099999999999994</v>
      </c>
      <c r="BD966">
        <v>9.1</v>
      </c>
      <c r="BE966">
        <v>51.6</v>
      </c>
      <c r="BF966">
        <v>0</v>
      </c>
      <c r="BG966">
        <v>17.7</v>
      </c>
      <c r="BH966">
        <v>3.1</v>
      </c>
      <c r="BI966">
        <v>1.2</v>
      </c>
    </row>
    <row r="967" spans="1:61" x14ac:dyDescent="0.2">
      <c r="A967">
        <v>6528</v>
      </c>
      <c r="B967">
        <v>6085512021</v>
      </c>
      <c r="C967">
        <v>0.6166566</v>
      </c>
      <c r="D967">
        <v>1.1332</v>
      </c>
      <c r="E967">
        <v>1.7605</v>
      </c>
      <c r="F967">
        <v>1.0310999999999999</v>
      </c>
      <c r="G967">
        <v>1.9610000000000001</v>
      </c>
      <c r="H967">
        <v>5.8857999999999997</v>
      </c>
      <c r="I967">
        <v>9.1</v>
      </c>
      <c r="J967">
        <v>8.3000000000000007</v>
      </c>
      <c r="K967">
        <v>10.1</v>
      </c>
      <c r="L967">
        <v>6087</v>
      </c>
      <c r="M967">
        <v>37.263816400000003</v>
      </c>
      <c r="N967">
        <v>-121.8237582</v>
      </c>
      <c r="O967">
        <v>14.800938761832599</v>
      </c>
      <c r="P967">
        <v>3.7784753999999997E-2</v>
      </c>
      <c r="Q967">
        <v>10.37</v>
      </c>
      <c r="R967">
        <v>24.13</v>
      </c>
      <c r="S967" s="1">
        <v>705.55221717053803</v>
      </c>
      <c r="T967">
        <v>0</v>
      </c>
      <c r="U967">
        <v>79.2636945</v>
      </c>
      <c r="V967">
        <v>491.69</v>
      </c>
      <c r="W967">
        <v>0</v>
      </c>
      <c r="X967">
        <v>4.75</v>
      </c>
      <c r="Y967">
        <v>0</v>
      </c>
      <c r="Z967">
        <v>0</v>
      </c>
      <c r="AA967">
        <v>0</v>
      </c>
      <c r="AB967">
        <v>29.0270049660582</v>
      </c>
      <c r="AC967">
        <v>6161</v>
      </c>
      <c r="AD967">
        <v>2064</v>
      </c>
      <c r="AE967">
        <v>2047</v>
      </c>
      <c r="AF967">
        <v>354</v>
      </c>
      <c r="AG967">
        <v>233</v>
      </c>
      <c r="AH967">
        <v>39183</v>
      </c>
      <c r="AI967">
        <v>329</v>
      </c>
      <c r="AJ967">
        <v>658</v>
      </c>
      <c r="AK967">
        <v>1405</v>
      </c>
      <c r="AL967">
        <v>311</v>
      </c>
      <c r="AM967">
        <v>334</v>
      </c>
      <c r="AN967">
        <v>3793</v>
      </c>
      <c r="AO967">
        <v>435</v>
      </c>
      <c r="AP967">
        <v>0</v>
      </c>
      <c r="AQ967">
        <v>293</v>
      </c>
      <c r="AR967">
        <v>51</v>
      </c>
      <c r="AS967">
        <v>35</v>
      </c>
      <c r="AT967">
        <v>35</v>
      </c>
      <c r="AU967">
        <v>5.8</v>
      </c>
      <c r="AV967">
        <v>6.9</v>
      </c>
      <c r="AW967">
        <v>39183</v>
      </c>
      <c r="AX967">
        <v>7.7</v>
      </c>
      <c r="AY967">
        <v>10.7</v>
      </c>
      <c r="AZ967">
        <v>22.8</v>
      </c>
      <c r="BA967">
        <v>5</v>
      </c>
      <c r="BB967">
        <v>16.3</v>
      </c>
      <c r="BC967">
        <v>61.6</v>
      </c>
      <c r="BD967">
        <v>7.6</v>
      </c>
      <c r="BE967">
        <v>0</v>
      </c>
      <c r="BF967">
        <v>14.2</v>
      </c>
      <c r="BG967">
        <v>2.5</v>
      </c>
      <c r="BH967">
        <v>1.7</v>
      </c>
      <c r="BI967">
        <v>0.6</v>
      </c>
    </row>
    <row r="968" spans="1:61" x14ac:dyDescent="0.2">
      <c r="A968">
        <v>6529</v>
      </c>
      <c r="B968">
        <v>6085512022</v>
      </c>
      <c r="C968">
        <v>0.396563</v>
      </c>
      <c r="D968">
        <v>1.4688000000000001</v>
      </c>
      <c r="E968">
        <v>2.1354000000000002</v>
      </c>
      <c r="F968">
        <v>1.2267999999999999</v>
      </c>
      <c r="G968">
        <v>3.3894000000000002</v>
      </c>
      <c r="H968">
        <v>8.2204999999999995</v>
      </c>
      <c r="I968">
        <v>10.7</v>
      </c>
      <c r="J968">
        <v>9.8000000000000007</v>
      </c>
      <c r="K968">
        <v>11.6</v>
      </c>
      <c r="L968">
        <v>5374</v>
      </c>
      <c r="M968">
        <v>37.255219259999997</v>
      </c>
      <c r="N968">
        <v>-121.8108989</v>
      </c>
      <c r="O968">
        <v>18.910307391518899</v>
      </c>
      <c r="P968">
        <v>3.7784753999999997E-2</v>
      </c>
      <c r="Q968">
        <v>10.37</v>
      </c>
      <c r="R968">
        <v>24.13</v>
      </c>
      <c r="S968" s="1">
        <v>472.31630773899798</v>
      </c>
      <c r="T968">
        <v>0</v>
      </c>
      <c r="U968">
        <v>70.762911099999997</v>
      </c>
      <c r="V968">
        <v>559.70000000000005</v>
      </c>
      <c r="W968">
        <v>0</v>
      </c>
      <c r="X968">
        <v>1.5</v>
      </c>
      <c r="Y968">
        <v>0</v>
      </c>
      <c r="Z968">
        <v>2</v>
      </c>
      <c r="AA968">
        <v>0</v>
      </c>
      <c r="AB968">
        <v>26.987401545012201</v>
      </c>
      <c r="AC968">
        <v>5821</v>
      </c>
      <c r="AD968">
        <v>1930</v>
      </c>
      <c r="AE968">
        <v>1888</v>
      </c>
      <c r="AF968">
        <v>390</v>
      </c>
      <c r="AG968">
        <v>138</v>
      </c>
      <c r="AH968">
        <v>25508</v>
      </c>
      <c r="AI968">
        <v>611</v>
      </c>
      <c r="AJ968">
        <v>630</v>
      </c>
      <c r="AK968">
        <v>1480</v>
      </c>
      <c r="AL968">
        <v>624</v>
      </c>
      <c r="AM968">
        <v>171</v>
      </c>
      <c r="AN968">
        <v>4380</v>
      </c>
      <c r="AO968">
        <v>491</v>
      </c>
      <c r="AP968">
        <v>404</v>
      </c>
      <c r="AQ968">
        <v>774</v>
      </c>
      <c r="AR968">
        <v>261</v>
      </c>
      <c r="AS968">
        <v>114</v>
      </c>
      <c r="AT968">
        <v>7</v>
      </c>
      <c r="AU968">
        <v>6.7</v>
      </c>
      <c r="AV968">
        <v>4.4000000000000004</v>
      </c>
      <c r="AW968">
        <v>25508</v>
      </c>
      <c r="AX968">
        <v>16.7</v>
      </c>
      <c r="AY968">
        <v>10.8</v>
      </c>
      <c r="AZ968">
        <v>25.4</v>
      </c>
      <c r="BA968">
        <v>10.7</v>
      </c>
      <c r="BB968">
        <v>9.1</v>
      </c>
      <c r="BC968">
        <v>75.2</v>
      </c>
      <c r="BD968">
        <v>9.1</v>
      </c>
      <c r="BE968">
        <v>20.9</v>
      </c>
      <c r="BF968">
        <v>40.1</v>
      </c>
      <c r="BG968">
        <v>13.8</v>
      </c>
      <c r="BH968">
        <v>6</v>
      </c>
      <c r="BI968">
        <v>0.1</v>
      </c>
    </row>
    <row r="969" spans="1:61" x14ac:dyDescent="0.2">
      <c r="A969">
        <v>6530</v>
      </c>
      <c r="B969">
        <v>6085512023</v>
      </c>
      <c r="C969">
        <v>0.36643239999999999</v>
      </c>
      <c r="D969">
        <v>1.5154000000000001</v>
      </c>
      <c r="E969">
        <v>2.0363000000000002</v>
      </c>
      <c r="F969">
        <v>1.2751999999999999</v>
      </c>
      <c r="G969">
        <v>2.1817000000000002</v>
      </c>
      <c r="H969">
        <v>7.0084999999999997</v>
      </c>
      <c r="I969">
        <v>10.4</v>
      </c>
      <c r="J969">
        <v>9.5</v>
      </c>
      <c r="K969">
        <v>11.3</v>
      </c>
      <c r="L969">
        <v>5418</v>
      </c>
      <c r="M969">
        <v>37.255047449999999</v>
      </c>
      <c r="N969">
        <v>-121.8243568</v>
      </c>
      <c r="O969">
        <v>12.9723584693877</v>
      </c>
      <c r="P969">
        <v>3.7784753999999997E-2</v>
      </c>
      <c r="Q969">
        <v>10.37</v>
      </c>
      <c r="R969">
        <v>24.13</v>
      </c>
      <c r="S969" s="1">
        <v>472.31630773899798</v>
      </c>
      <c r="T969">
        <v>0</v>
      </c>
      <c r="U969">
        <v>69.975684749999999</v>
      </c>
      <c r="V969">
        <v>370.48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22.618504556305101</v>
      </c>
      <c r="AC969">
        <v>6159</v>
      </c>
      <c r="AD969">
        <v>2069</v>
      </c>
      <c r="AE969">
        <v>2024</v>
      </c>
      <c r="AF969">
        <v>591</v>
      </c>
      <c r="AG969">
        <v>107</v>
      </c>
      <c r="AH969">
        <v>28774</v>
      </c>
      <c r="AI969">
        <v>834</v>
      </c>
      <c r="AJ969">
        <v>469</v>
      </c>
      <c r="AK969">
        <v>1585</v>
      </c>
      <c r="AL969">
        <v>629</v>
      </c>
      <c r="AM969">
        <v>252</v>
      </c>
      <c r="AN969">
        <v>4756</v>
      </c>
      <c r="AO969">
        <v>541</v>
      </c>
      <c r="AP969">
        <v>318</v>
      </c>
      <c r="AQ969">
        <v>0</v>
      </c>
      <c r="AR969">
        <v>170</v>
      </c>
      <c r="AS969">
        <v>106</v>
      </c>
      <c r="AT969">
        <v>12</v>
      </c>
      <c r="AU969">
        <v>9.6</v>
      </c>
      <c r="AV969">
        <v>3</v>
      </c>
      <c r="AW969">
        <v>28774</v>
      </c>
      <c r="AX969">
        <v>20.6</v>
      </c>
      <c r="AY969">
        <v>7.6</v>
      </c>
      <c r="AZ969">
        <v>25.7</v>
      </c>
      <c r="BA969">
        <v>10.199999999999999</v>
      </c>
      <c r="BB969">
        <v>12.5</v>
      </c>
      <c r="BC969">
        <v>77.2</v>
      </c>
      <c r="BD969">
        <v>9.9</v>
      </c>
      <c r="BE969">
        <v>15.4</v>
      </c>
      <c r="BF969">
        <v>0</v>
      </c>
      <c r="BG969">
        <v>8.4</v>
      </c>
      <c r="BH969">
        <v>5.2</v>
      </c>
      <c r="BI969">
        <v>0.2</v>
      </c>
    </row>
    <row r="970" spans="1:61" x14ac:dyDescent="0.2">
      <c r="A970">
        <v>6531</v>
      </c>
      <c r="B970">
        <v>6085512024</v>
      </c>
      <c r="C970">
        <v>0.61546160000000005</v>
      </c>
      <c r="D970">
        <v>1.1453</v>
      </c>
      <c r="E970">
        <v>1.7249000000000001</v>
      </c>
      <c r="F970">
        <v>1.0609</v>
      </c>
      <c r="G970">
        <v>2.2435999999999998</v>
      </c>
      <c r="H970">
        <v>6.1746999999999996</v>
      </c>
      <c r="I970">
        <v>9.5</v>
      </c>
      <c r="J970">
        <v>8.6999999999999993</v>
      </c>
      <c r="K970">
        <v>10.5</v>
      </c>
      <c r="L970">
        <v>4670</v>
      </c>
      <c r="M970">
        <v>37.260422820000002</v>
      </c>
      <c r="N970">
        <v>-121.86703540000001</v>
      </c>
      <c r="O970">
        <v>12.321716212271101</v>
      </c>
      <c r="P970">
        <v>3.7784753999999997E-2</v>
      </c>
      <c r="Q970">
        <v>10.37</v>
      </c>
      <c r="R970">
        <v>21.4</v>
      </c>
      <c r="S970" s="1">
        <v>479.22788578364498</v>
      </c>
      <c r="T970">
        <v>0</v>
      </c>
      <c r="U970">
        <v>77.694266220000003</v>
      </c>
      <c r="V970">
        <v>1322.26</v>
      </c>
      <c r="W970">
        <v>0</v>
      </c>
      <c r="X970">
        <v>0.3</v>
      </c>
      <c r="Y970">
        <v>0.15</v>
      </c>
      <c r="Z970">
        <v>3</v>
      </c>
      <c r="AA970">
        <v>0</v>
      </c>
      <c r="AB970">
        <v>34.437559318893697</v>
      </c>
      <c r="AC970">
        <v>4740</v>
      </c>
      <c r="AD970">
        <v>1747</v>
      </c>
      <c r="AE970">
        <v>1635</v>
      </c>
      <c r="AF970">
        <v>193</v>
      </c>
      <c r="AG970">
        <v>162</v>
      </c>
      <c r="AH970">
        <v>37430</v>
      </c>
      <c r="AI970">
        <v>322</v>
      </c>
      <c r="AJ970">
        <v>515</v>
      </c>
      <c r="AK970">
        <v>1184</v>
      </c>
      <c r="AL970">
        <v>376</v>
      </c>
      <c r="AM970">
        <v>125</v>
      </c>
      <c r="AN970">
        <v>2950</v>
      </c>
      <c r="AO970">
        <v>355</v>
      </c>
      <c r="AP970">
        <v>489</v>
      </c>
      <c r="AQ970">
        <v>0</v>
      </c>
      <c r="AR970">
        <v>69</v>
      </c>
      <c r="AS970">
        <v>58</v>
      </c>
      <c r="AT970">
        <v>35</v>
      </c>
      <c r="AU970">
        <v>4.0999999999999996</v>
      </c>
      <c r="AV970">
        <v>6.7</v>
      </c>
      <c r="AW970">
        <v>37430</v>
      </c>
      <c r="AX970">
        <v>10.1</v>
      </c>
      <c r="AY970">
        <v>10.9</v>
      </c>
      <c r="AZ970">
        <v>25</v>
      </c>
      <c r="BA970">
        <v>7.9</v>
      </c>
      <c r="BB970">
        <v>7.6</v>
      </c>
      <c r="BC970">
        <v>62.2</v>
      </c>
      <c r="BD970">
        <v>8.1</v>
      </c>
      <c r="BE970">
        <v>28</v>
      </c>
      <c r="BF970">
        <v>0</v>
      </c>
      <c r="BG970">
        <v>4.2</v>
      </c>
      <c r="BH970">
        <v>3.5</v>
      </c>
      <c r="BI970">
        <v>0.7</v>
      </c>
    </row>
    <row r="971" spans="1:61" x14ac:dyDescent="0.2">
      <c r="A971">
        <v>6532</v>
      </c>
      <c r="B971">
        <v>6085512025</v>
      </c>
      <c r="C971">
        <v>0.48368230000000001</v>
      </c>
      <c r="D971">
        <v>1.0230999999999999</v>
      </c>
      <c r="E971">
        <v>2.6981999999999999</v>
      </c>
      <c r="F971">
        <v>0.75760000000000005</v>
      </c>
      <c r="G971">
        <v>2.3073999999999999</v>
      </c>
      <c r="H971">
        <v>6.7862999999999998</v>
      </c>
      <c r="I971">
        <v>9.5</v>
      </c>
      <c r="J971">
        <v>8.5</v>
      </c>
      <c r="K971">
        <v>10.7</v>
      </c>
      <c r="L971">
        <v>3203</v>
      </c>
      <c r="M971">
        <v>37.260732079999997</v>
      </c>
      <c r="N971">
        <v>-121.8523356</v>
      </c>
      <c r="O971">
        <v>20.369114235337499</v>
      </c>
      <c r="P971">
        <v>3.7784753999999997E-2</v>
      </c>
      <c r="Q971">
        <v>10.37</v>
      </c>
      <c r="R971">
        <v>21.4</v>
      </c>
      <c r="S971" s="1">
        <v>479.22788578364498</v>
      </c>
      <c r="T971">
        <v>0</v>
      </c>
      <c r="U971">
        <v>77.655756490000002</v>
      </c>
      <c r="V971">
        <v>1473.59</v>
      </c>
      <c r="W971">
        <v>0</v>
      </c>
      <c r="X971">
        <v>0</v>
      </c>
      <c r="Y971">
        <v>0.05</v>
      </c>
      <c r="Z971">
        <v>3</v>
      </c>
      <c r="AA971">
        <v>0</v>
      </c>
      <c r="AB971">
        <v>32.732431597004897</v>
      </c>
      <c r="AC971">
        <v>3201</v>
      </c>
      <c r="AD971">
        <v>1079</v>
      </c>
      <c r="AE971">
        <v>1079</v>
      </c>
      <c r="AF971">
        <v>177</v>
      </c>
      <c r="AG971">
        <v>91</v>
      </c>
      <c r="AH971">
        <v>46727</v>
      </c>
      <c r="AI971">
        <v>203</v>
      </c>
      <c r="AJ971">
        <v>779</v>
      </c>
      <c r="AK971">
        <v>805</v>
      </c>
      <c r="AL971">
        <v>380</v>
      </c>
      <c r="AM971">
        <v>87</v>
      </c>
      <c r="AN971">
        <v>1586</v>
      </c>
      <c r="AO971">
        <v>133</v>
      </c>
      <c r="AP971">
        <v>163</v>
      </c>
      <c r="AQ971">
        <v>0</v>
      </c>
      <c r="AR971">
        <v>12</v>
      </c>
      <c r="AS971">
        <v>120</v>
      </c>
      <c r="AT971">
        <v>31</v>
      </c>
      <c r="AU971">
        <v>5.5</v>
      </c>
      <c r="AV971">
        <v>6.2</v>
      </c>
      <c r="AW971">
        <v>46727</v>
      </c>
      <c r="AX971">
        <v>9.4</v>
      </c>
      <c r="AY971">
        <v>24.3</v>
      </c>
      <c r="AZ971">
        <v>25.1</v>
      </c>
      <c r="BA971">
        <v>11.9</v>
      </c>
      <c r="BB971">
        <v>8.1</v>
      </c>
      <c r="BC971">
        <v>49.5</v>
      </c>
      <c r="BD971">
        <v>4.5</v>
      </c>
      <c r="BE971">
        <v>15.1</v>
      </c>
      <c r="BF971">
        <v>0</v>
      </c>
      <c r="BG971">
        <v>1.1000000000000001</v>
      </c>
      <c r="BH971">
        <v>11.1</v>
      </c>
      <c r="BI971">
        <v>1</v>
      </c>
    </row>
    <row r="972" spans="1:61" x14ac:dyDescent="0.2">
      <c r="A972">
        <v>6533</v>
      </c>
      <c r="B972">
        <v>6085512026</v>
      </c>
      <c r="C972">
        <v>0.85192869999999998</v>
      </c>
      <c r="D972">
        <v>1.6505000000000001</v>
      </c>
      <c r="E972">
        <v>2.1724000000000001</v>
      </c>
      <c r="F972">
        <v>1.2393000000000001</v>
      </c>
      <c r="G972">
        <v>0.90700000000000003</v>
      </c>
      <c r="H972">
        <v>5.9691999999999998</v>
      </c>
      <c r="I972">
        <v>10.8</v>
      </c>
      <c r="J972">
        <v>10</v>
      </c>
      <c r="K972">
        <v>11.7</v>
      </c>
      <c r="L972">
        <v>3870</v>
      </c>
      <c r="M972">
        <v>37.254608300000001</v>
      </c>
      <c r="N972">
        <v>-121.8360953</v>
      </c>
      <c r="O972">
        <v>22.2503607053971</v>
      </c>
      <c r="P972">
        <v>3.7784753999999997E-2</v>
      </c>
      <c r="Q972">
        <v>10.37</v>
      </c>
      <c r="R972">
        <v>23.945768430000001</v>
      </c>
      <c r="S972" s="1">
        <v>714.50501235497097</v>
      </c>
      <c r="T972">
        <v>0</v>
      </c>
      <c r="U972">
        <v>74.011638110000007</v>
      </c>
      <c r="V972">
        <v>1120.57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31.152444791732201</v>
      </c>
      <c r="AC972">
        <v>3986</v>
      </c>
      <c r="AD972">
        <v>1380</v>
      </c>
      <c r="AE972">
        <v>1312</v>
      </c>
      <c r="AF972">
        <v>335</v>
      </c>
      <c r="AG972">
        <v>174</v>
      </c>
      <c r="AH972">
        <v>33279</v>
      </c>
      <c r="AI972">
        <v>340</v>
      </c>
      <c r="AJ972">
        <v>470</v>
      </c>
      <c r="AK972">
        <v>973</v>
      </c>
      <c r="AL972">
        <v>399</v>
      </c>
      <c r="AM972">
        <v>143</v>
      </c>
      <c r="AN972">
        <v>2983</v>
      </c>
      <c r="AO972">
        <v>355</v>
      </c>
      <c r="AP972">
        <v>68</v>
      </c>
      <c r="AQ972">
        <v>0</v>
      </c>
      <c r="AR972">
        <v>43</v>
      </c>
      <c r="AS972">
        <v>22</v>
      </c>
      <c r="AT972">
        <v>0</v>
      </c>
      <c r="AU972">
        <v>8.4</v>
      </c>
      <c r="AV972">
        <v>8.1999999999999993</v>
      </c>
      <c r="AW972">
        <v>33279</v>
      </c>
      <c r="AX972">
        <v>12.6</v>
      </c>
      <c r="AY972">
        <v>11.8</v>
      </c>
      <c r="AZ972">
        <v>24.4</v>
      </c>
      <c r="BA972">
        <v>10</v>
      </c>
      <c r="BB972">
        <v>10.9</v>
      </c>
      <c r="BC972">
        <v>74.8</v>
      </c>
      <c r="BD972">
        <v>9.6999999999999993</v>
      </c>
      <c r="BE972">
        <v>4.9000000000000004</v>
      </c>
      <c r="BF972">
        <v>0</v>
      </c>
      <c r="BG972">
        <v>3.3</v>
      </c>
      <c r="BH972">
        <v>1.7</v>
      </c>
      <c r="BI972">
        <v>0</v>
      </c>
    </row>
    <row r="973" spans="1:61" x14ac:dyDescent="0.2">
      <c r="A973">
        <v>6534</v>
      </c>
      <c r="B973">
        <v>6085512027</v>
      </c>
      <c r="C973">
        <v>0.67203369999999996</v>
      </c>
      <c r="D973">
        <v>1.2454000000000001</v>
      </c>
      <c r="E973">
        <v>1.7518</v>
      </c>
      <c r="F973">
        <v>1.1637</v>
      </c>
      <c r="G973">
        <v>2.6678000000000002</v>
      </c>
      <c r="H973">
        <v>6.8287000000000004</v>
      </c>
      <c r="I973">
        <v>10.1</v>
      </c>
      <c r="J973">
        <v>9.1999999999999993</v>
      </c>
      <c r="K973">
        <v>11.1</v>
      </c>
      <c r="L973">
        <v>4085</v>
      </c>
      <c r="M973">
        <v>37.252909180000003</v>
      </c>
      <c r="N973">
        <v>-121.8590919</v>
      </c>
      <c r="O973">
        <v>21.935272130327402</v>
      </c>
      <c r="P973">
        <v>3.7784753999999997E-2</v>
      </c>
      <c r="Q973">
        <v>10.37</v>
      </c>
      <c r="R973">
        <v>21.646211610000002</v>
      </c>
      <c r="S973" s="1">
        <v>479.22788578364498</v>
      </c>
      <c r="T973">
        <v>0</v>
      </c>
      <c r="U973">
        <v>72.019104279999993</v>
      </c>
      <c r="V973">
        <v>1473.55</v>
      </c>
      <c r="W973">
        <v>0</v>
      </c>
      <c r="X973">
        <v>3</v>
      </c>
      <c r="Y973">
        <v>0.25</v>
      </c>
      <c r="Z973">
        <v>4</v>
      </c>
      <c r="AA973">
        <v>0</v>
      </c>
      <c r="AB973">
        <v>37.338636872198101</v>
      </c>
      <c r="AC973">
        <v>4735</v>
      </c>
      <c r="AD973">
        <v>1646</v>
      </c>
      <c r="AE973">
        <v>1577</v>
      </c>
      <c r="AF973">
        <v>209</v>
      </c>
      <c r="AG973">
        <v>151</v>
      </c>
      <c r="AH973">
        <v>34243</v>
      </c>
      <c r="AI973">
        <v>494</v>
      </c>
      <c r="AJ973">
        <v>582</v>
      </c>
      <c r="AK973">
        <v>1034</v>
      </c>
      <c r="AL973">
        <v>509</v>
      </c>
      <c r="AM973">
        <v>75</v>
      </c>
      <c r="AN973">
        <v>2848</v>
      </c>
      <c r="AO973">
        <v>519</v>
      </c>
      <c r="AP973">
        <v>734</v>
      </c>
      <c r="AQ973">
        <v>0</v>
      </c>
      <c r="AR973">
        <v>143</v>
      </c>
      <c r="AS973">
        <v>141</v>
      </c>
      <c r="AT973">
        <v>10</v>
      </c>
      <c r="AU973">
        <v>4.4000000000000004</v>
      </c>
      <c r="AV973">
        <v>5.8</v>
      </c>
      <c r="AW973">
        <v>34243</v>
      </c>
      <c r="AX973">
        <v>14.8</v>
      </c>
      <c r="AY973">
        <v>12.3</v>
      </c>
      <c r="AZ973">
        <v>21.8</v>
      </c>
      <c r="BA973">
        <v>10.8</v>
      </c>
      <c r="BB973">
        <v>4.8</v>
      </c>
      <c r="BC973">
        <v>60.1</v>
      </c>
      <c r="BD973">
        <v>12.1</v>
      </c>
      <c r="BE973">
        <v>44.6</v>
      </c>
      <c r="BF973">
        <v>0</v>
      </c>
      <c r="BG973">
        <v>9.1</v>
      </c>
      <c r="BH973">
        <v>8.9</v>
      </c>
      <c r="BI973">
        <v>0.2</v>
      </c>
    </row>
    <row r="974" spans="1:61" x14ac:dyDescent="0.2">
      <c r="A974">
        <v>6535</v>
      </c>
      <c r="B974">
        <v>6085512029</v>
      </c>
      <c r="C974">
        <v>0.73511700000000002</v>
      </c>
      <c r="D974">
        <v>0.9375</v>
      </c>
      <c r="E974">
        <v>1.3126</v>
      </c>
      <c r="F974">
        <v>0.83919999999999995</v>
      </c>
      <c r="G974">
        <v>1.5678000000000001</v>
      </c>
      <c r="H974">
        <v>4.6571999999999996</v>
      </c>
      <c r="I974">
        <v>9.4</v>
      </c>
      <c r="J974">
        <v>8.5</v>
      </c>
      <c r="K974">
        <v>10.4</v>
      </c>
      <c r="L974">
        <v>6892</v>
      </c>
      <c r="M974">
        <v>37.247598590000003</v>
      </c>
      <c r="N974">
        <v>-121.8160567</v>
      </c>
      <c r="O974">
        <v>16.293057443517799</v>
      </c>
      <c r="P974">
        <v>3.7784753999999997E-2</v>
      </c>
      <c r="Q974">
        <v>10.37</v>
      </c>
      <c r="R974">
        <v>12.279910599999999</v>
      </c>
      <c r="S974" s="1">
        <v>539.33090684001797</v>
      </c>
      <c r="T974">
        <v>0</v>
      </c>
      <c r="U974">
        <v>65.400073149999997</v>
      </c>
      <c r="V974">
        <v>1095.1099999999999</v>
      </c>
      <c r="W974">
        <v>0</v>
      </c>
      <c r="X974">
        <v>15</v>
      </c>
      <c r="Y974">
        <v>0.05</v>
      </c>
      <c r="Z974">
        <v>0</v>
      </c>
      <c r="AA974">
        <v>0</v>
      </c>
      <c r="AB974">
        <v>30.6332236677619</v>
      </c>
      <c r="AC974">
        <v>7347</v>
      </c>
      <c r="AD974">
        <v>2540</v>
      </c>
      <c r="AE974">
        <v>2472</v>
      </c>
      <c r="AF974">
        <v>169</v>
      </c>
      <c r="AG974">
        <v>231</v>
      </c>
      <c r="AH974">
        <v>43972</v>
      </c>
      <c r="AI974">
        <v>669</v>
      </c>
      <c r="AJ974">
        <v>965</v>
      </c>
      <c r="AK974">
        <v>1514</v>
      </c>
      <c r="AL974">
        <v>476</v>
      </c>
      <c r="AM974">
        <v>126</v>
      </c>
      <c r="AN974">
        <v>3767</v>
      </c>
      <c r="AO974">
        <v>388</v>
      </c>
      <c r="AP974">
        <v>250</v>
      </c>
      <c r="AQ974">
        <v>0</v>
      </c>
      <c r="AR974">
        <v>42</v>
      </c>
      <c r="AS974">
        <v>32</v>
      </c>
      <c r="AT974">
        <v>68</v>
      </c>
      <c r="AU974">
        <v>2.2999999999999998</v>
      </c>
      <c r="AV974">
        <v>5.4</v>
      </c>
      <c r="AW974">
        <v>43972</v>
      </c>
      <c r="AX974">
        <v>13</v>
      </c>
      <c r="AY974">
        <v>13.1</v>
      </c>
      <c r="AZ974">
        <v>20.6</v>
      </c>
      <c r="BA974">
        <v>6.5</v>
      </c>
      <c r="BB974">
        <v>5.0999999999999996</v>
      </c>
      <c r="BC974">
        <v>51.3</v>
      </c>
      <c r="BD974">
        <v>5.7</v>
      </c>
      <c r="BE974">
        <v>9.8000000000000007</v>
      </c>
      <c r="BF974">
        <v>0</v>
      </c>
      <c r="BG974">
        <v>1.7</v>
      </c>
      <c r="BH974">
        <v>1.3</v>
      </c>
      <c r="BI974">
        <v>0.9</v>
      </c>
    </row>
    <row r="975" spans="1:61" x14ac:dyDescent="0.2">
      <c r="A975">
        <v>6536</v>
      </c>
      <c r="B975">
        <v>6085512030</v>
      </c>
      <c r="C975">
        <v>0.46012779999999998</v>
      </c>
      <c r="D975">
        <v>0.75019999999999998</v>
      </c>
      <c r="E975">
        <v>1.6351</v>
      </c>
      <c r="F975">
        <v>0.66220000000000001</v>
      </c>
      <c r="G975">
        <v>0.31290000000000001</v>
      </c>
      <c r="H975">
        <v>3.3603999999999998</v>
      </c>
      <c r="I975">
        <v>9</v>
      </c>
      <c r="J975">
        <v>8</v>
      </c>
      <c r="K975">
        <v>10</v>
      </c>
      <c r="L975">
        <v>3074</v>
      </c>
      <c r="M975">
        <v>37.232665279999999</v>
      </c>
      <c r="N975">
        <v>-121.8242181</v>
      </c>
      <c r="O975">
        <v>8.2406911370373699</v>
      </c>
      <c r="P975">
        <v>3.7784753999999997E-2</v>
      </c>
      <c r="Q975">
        <v>10.37</v>
      </c>
      <c r="R975">
        <v>8.0830183499999997</v>
      </c>
      <c r="S975" s="1">
        <v>705.63444951855001</v>
      </c>
      <c r="T975">
        <v>3.057372E-3</v>
      </c>
      <c r="U975">
        <v>58.691090709999997</v>
      </c>
      <c r="V975">
        <v>286.68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20.642176234813402</v>
      </c>
      <c r="AC975">
        <v>3018</v>
      </c>
      <c r="AD975">
        <v>993</v>
      </c>
      <c r="AE975">
        <v>993</v>
      </c>
      <c r="AF975">
        <v>100</v>
      </c>
      <c r="AG975">
        <v>99</v>
      </c>
      <c r="AH975">
        <v>50229</v>
      </c>
      <c r="AI975">
        <v>119</v>
      </c>
      <c r="AJ975">
        <v>437</v>
      </c>
      <c r="AK975">
        <v>685</v>
      </c>
      <c r="AL975">
        <v>240</v>
      </c>
      <c r="AM975">
        <v>48</v>
      </c>
      <c r="AN975">
        <v>1528</v>
      </c>
      <c r="AO975">
        <v>84</v>
      </c>
      <c r="AP975">
        <v>0</v>
      </c>
      <c r="AQ975">
        <v>0</v>
      </c>
      <c r="AR975">
        <v>0</v>
      </c>
      <c r="AS975">
        <v>31</v>
      </c>
      <c r="AT975">
        <v>0</v>
      </c>
      <c r="AU975">
        <v>3.3</v>
      </c>
      <c r="AV975">
        <v>6.3</v>
      </c>
      <c r="AW975">
        <v>50229</v>
      </c>
      <c r="AX975">
        <v>5.6</v>
      </c>
      <c r="AY975">
        <v>14.5</v>
      </c>
      <c r="AZ975">
        <v>22.7</v>
      </c>
      <c r="BA975">
        <v>8</v>
      </c>
      <c r="BB975">
        <v>4.8</v>
      </c>
      <c r="BC975">
        <v>50.6</v>
      </c>
      <c r="BD975">
        <v>3</v>
      </c>
      <c r="BE975">
        <v>0</v>
      </c>
      <c r="BF975">
        <v>0</v>
      </c>
      <c r="BG975">
        <v>0</v>
      </c>
      <c r="BH975">
        <v>3.1</v>
      </c>
      <c r="BI975">
        <v>0</v>
      </c>
    </row>
    <row r="976" spans="1:61" x14ac:dyDescent="0.2">
      <c r="A976">
        <v>6537</v>
      </c>
      <c r="B976">
        <v>6085512031</v>
      </c>
      <c r="C976">
        <v>0.55016989999999999</v>
      </c>
      <c r="D976">
        <v>0.81859999999999999</v>
      </c>
      <c r="E976">
        <v>1.9232</v>
      </c>
      <c r="F976">
        <v>0.74309999999999998</v>
      </c>
      <c r="G976">
        <v>1.4433</v>
      </c>
      <c r="H976">
        <v>4.9282000000000004</v>
      </c>
      <c r="I976">
        <v>9.1</v>
      </c>
      <c r="J976">
        <v>8.1999999999999993</v>
      </c>
      <c r="K976">
        <v>10</v>
      </c>
      <c r="L976">
        <v>4406</v>
      </c>
      <c r="M976">
        <v>37.231546080000001</v>
      </c>
      <c r="N976">
        <v>-121.81025270000001</v>
      </c>
      <c r="O976">
        <v>11.164226285638399</v>
      </c>
      <c r="P976">
        <v>3.7784753999999997E-2</v>
      </c>
      <c r="Q976">
        <v>10.37</v>
      </c>
      <c r="R976">
        <v>8.0830183499999997</v>
      </c>
      <c r="S976" s="1">
        <v>706.93282862406704</v>
      </c>
      <c r="T976">
        <v>0</v>
      </c>
      <c r="U976">
        <v>57.700470959999997</v>
      </c>
      <c r="V976">
        <v>344.36</v>
      </c>
      <c r="W976">
        <v>0</v>
      </c>
      <c r="X976">
        <v>1.5</v>
      </c>
      <c r="Y976">
        <v>0.05</v>
      </c>
      <c r="Z976">
        <v>0</v>
      </c>
      <c r="AA976">
        <v>0</v>
      </c>
      <c r="AB976">
        <v>22.939373275225801</v>
      </c>
      <c r="AC976">
        <v>4363</v>
      </c>
      <c r="AD976">
        <v>1392</v>
      </c>
      <c r="AE976">
        <v>1369</v>
      </c>
      <c r="AF976">
        <v>145</v>
      </c>
      <c r="AG976">
        <v>136</v>
      </c>
      <c r="AH976">
        <v>43444</v>
      </c>
      <c r="AI976">
        <v>167</v>
      </c>
      <c r="AJ976">
        <v>526</v>
      </c>
      <c r="AK976">
        <v>1159</v>
      </c>
      <c r="AL976">
        <v>449</v>
      </c>
      <c r="AM976">
        <v>59</v>
      </c>
      <c r="AN976">
        <v>2032</v>
      </c>
      <c r="AO976">
        <v>194</v>
      </c>
      <c r="AP976">
        <v>0</v>
      </c>
      <c r="AQ976">
        <v>23</v>
      </c>
      <c r="AR976">
        <v>24</v>
      </c>
      <c r="AS976">
        <v>10</v>
      </c>
      <c r="AT976">
        <v>12</v>
      </c>
      <c r="AU976">
        <v>3.4</v>
      </c>
      <c r="AV976">
        <v>6.3</v>
      </c>
      <c r="AW976">
        <v>43444</v>
      </c>
      <c r="AX976">
        <v>5.5</v>
      </c>
      <c r="AY976">
        <v>12.1</v>
      </c>
      <c r="AZ976">
        <v>26.6</v>
      </c>
      <c r="BA976">
        <v>10.3</v>
      </c>
      <c r="BB976">
        <v>4.3</v>
      </c>
      <c r="BC976">
        <v>46.6</v>
      </c>
      <c r="BD976">
        <v>4.7</v>
      </c>
      <c r="BE976">
        <v>0</v>
      </c>
      <c r="BF976">
        <v>1.7</v>
      </c>
      <c r="BG976">
        <v>1.8</v>
      </c>
      <c r="BH976">
        <v>0.7</v>
      </c>
      <c r="BI976">
        <v>0.3</v>
      </c>
    </row>
    <row r="977" spans="1:61" x14ac:dyDescent="0.2">
      <c r="A977">
        <v>6538</v>
      </c>
      <c r="B977">
        <v>6085512032</v>
      </c>
      <c r="C977">
        <v>1.1260437000000001</v>
      </c>
      <c r="D977">
        <v>1.2112000000000001</v>
      </c>
      <c r="E977">
        <v>2.0106000000000002</v>
      </c>
      <c r="F977">
        <v>0.78549999999999998</v>
      </c>
      <c r="G977">
        <v>0.86339999999999995</v>
      </c>
      <c r="H977">
        <v>4.8708</v>
      </c>
      <c r="I977">
        <v>9.5</v>
      </c>
      <c r="J977">
        <v>8.6999999999999993</v>
      </c>
      <c r="K977">
        <v>10.5</v>
      </c>
      <c r="L977">
        <v>3367</v>
      </c>
      <c r="M977">
        <v>37.232983830000002</v>
      </c>
      <c r="N977">
        <v>-121.7823257</v>
      </c>
      <c r="O977">
        <v>19.010156194897402</v>
      </c>
      <c r="P977">
        <v>3.7784753999999997E-2</v>
      </c>
      <c r="Q977">
        <v>10.37</v>
      </c>
      <c r="R977">
        <v>13.64</v>
      </c>
      <c r="S977" s="1">
        <v>548.600526452243</v>
      </c>
      <c r="T977">
        <v>0</v>
      </c>
      <c r="U977">
        <v>57.897571059999997</v>
      </c>
      <c r="V977">
        <v>590.92999999999995</v>
      </c>
      <c r="W977">
        <v>47.2</v>
      </c>
      <c r="X977">
        <v>6</v>
      </c>
      <c r="Y977">
        <v>5.3</v>
      </c>
      <c r="Z977">
        <v>2</v>
      </c>
      <c r="AA977">
        <v>0</v>
      </c>
      <c r="AB977">
        <v>39.574223261073101</v>
      </c>
      <c r="AC977">
        <v>3193</v>
      </c>
      <c r="AD977">
        <v>1052</v>
      </c>
      <c r="AE977">
        <v>1006</v>
      </c>
      <c r="AF977">
        <v>97</v>
      </c>
      <c r="AG977">
        <v>157</v>
      </c>
      <c r="AH977">
        <v>37418</v>
      </c>
      <c r="AI977">
        <v>166</v>
      </c>
      <c r="AJ977">
        <v>387</v>
      </c>
      <c r="AK977">
        <v>790</v>
      </c>
      <c r="AL977">
        <v>319</v>
      </c>
      <c r="AM977">
        <v>75</v>
      </c>
      <c r="AN977">
        <v>1858</v>
      </c>
      <c r="AO977">
        <v>107</v>
      </c>
      <c r="AP977">
        <v>0</v>
      </c>
      <c r="AQ977">
        <v>0</v>
      </c>
      <c r="AR977">
        <v>16</v>
      </c>
      <c r="AS977">
        <v>9</v>
      </c>
      <c r="AT977">
        <v>17</v>
      </c>
      <c r="AU977">
        <v>3</v>
      </c>
      <c r="AV977">
        <v>8.6999999999999993</v>
      </c>
      <c r="AW977">
        <v>37418</v>
      </c>
      <c r="AX977">
        <v>7.8</v>
      </c>
      <c r="AY977">
        <v>12.1</v>
      </c>
      <c r="AZ977">
        <v>24.7</v>
      </c>
      <c r="BA977">
        <v>10</v>
      </c>
      <c r="BB977">
        <v>7.5</v>
      </c>
      <c r="BC977">
        <v>58.2</v>
      </c>
      <c r="BD977">
        <v>3.6</v>
      </c>
      <c r="BE977">
        <v>0</v>
      </c>
      <c r="BF977">
        <v>0</v>
      </c>
      <c r="BG977">
        <v>1.6</v>
      </c>
      <c r="BH977">
        <v>0.9</v>
      </c>
      <c r="BI977">
        <v>0.5</v>
      </c>
    </row>
    <row r="978" spans="1:61" x14ac:dyDescent="0.2">
      <c r="A978">
        <v>6539</v>
      </c>
      <c r="B978">
        <v>6085512033</v>
      </c>
      <c r="C978">
        <v>1.5235666000000001</v>
      </c>
      <c r="D978">
        <v>1.1351</v>
      </c>
      <c r="E978">
        <v>1.9688000000000001</v>
      </c>
      <c r="F978">
        <v>0.80320000000000003</v>
      </c>
      <c r="G978">
        <v>2.2414000000000001</v>
      </c>
      <c r="H978">
        <v>6.1485000000000003</v>
      </c>
      <c r="I978">
        <v>9.8000000000000007</v>
      </c>
      <c r="J978">
        <v>8.9</v>
      </c>
      <c r="K978">
        <v>10.7</v>
      </c>
      <c r="L978">
        <v>6125</v>
      </c>
      <c r="M978">
        <v>37.238979989999997</v>
      </c>
      <c r="N978">
        <v>-121.79649999999999</v>
      </c>
      <c r="O978">
        <v>15.190839854558799</v>
      </c>
      <c r="P978">
        <v>3.7784753999999997E-2</v>
      </c>
      <c r="Q978">
        <v>10.37</v>
      </c>
      <c r="R978">
        <v>10.856793290000001</v>
      </c>
      <c r="S978" s="1">
        <v>547.47886136126897</v>
      </c>
      <c r="T978">
        <v>0</v>
      </c>
      <c r="U978">
        <v>61.243537070000002</v>
      </c>
      <c r="V978">
        <v>753.09</v>
      </c>
      <c r="W978">
        <v>13.6</v>
      </c>
      <c r="X978">
        <v>7.5</v>
      </c>
      <c r="Y978">
        <v>2.71</v>
      </c>
      <c r="Z978">
        <v>0</v>
      </c>
      <c r="AA978">
        <v>0</v>
      </c>
      <c r="AB978">
        <v>36.634382271479097</v>
      </c>
      <c r="AC978">
        <v>6786</v>
      </c>
      <c r="AD978">
        <v>2095</v>
      </c>
      <c r="AE978">
        <v>2033</v>
      </c>
      <c r="AF978">
        <v>729</v>
      </c>
      <c r="AG978">
        <v>180</v>
      </c>
      <c r="AH978">
        <v>37616</v>
      </c>
      <c r="AI978">
        <v>266</v>
      </c>
      <c r="AJ978">
        <v>806</v>
      </c>
      <c r="AK978">
        <v>1785</v>
      </c>
      <c r="AL978">
        <v>521</v>
      </c>
      <c r="AM978">
        <v>194</v>
      </c>
      <c r="AN978">
        <v>4220</v>
      </c>
      <c r="AO978">
        <v>209</v>
      </c>
      <c r="AP978">
        <v>212</v>
      </c>
      <c r="AQ978">
        <v>0</v>
      </c>
      <c r="AR978">
        <v>103</v>
      </c>
      <c r="AS978">
        <v>119</v>
      </c>
      <c r="AT978">
        <v>54</v>
      </c>
      <c r="AU978">
        <v>10.8</v>
      </c>
      <c r="AV978">
        <v>5</v>
      </c>
      <c r="AW978">
        <v>37616</v>
      </c>
      <c r="AX978">
        <v>6</v>
      </c>
      <c r="AY978">
        <v>11.9</v>
      </c>
      <c r="AZ978">
        <v>26.3</v>
      </c>
      <c r="BA978">
        <v>7.7</v>
      </c>
      <c r="BB978">
        <v>9.5</v>
      </c>
      <c r="BC978">
        <v>62.2</v>
      </c>
      <c r="BD978">
        <v>3.3</v>
      </c>
      <c r="BE978">
        <v>10.1</v>
      </c>
      <c r="BF978">
        <v>0</v>
      </c>
      <c r="BG978">
        <v>5.0999999999999996</v>
      </c>
      <c r="BH978">
        <v>5.9</v>
      </c>
      <c r="BI978">
        <v>0.8</v>
      </c>
    </row>
    <row r="979" spans="1:61" x14ac:dyDescent="0.2">
      <c r="A979">
        <v>6540</v>
      </c>
      <c r="B979">
        <v>6085512034</v>
      </c>
      <c r="C979">
        <v>0.40277039999999997</v>
      </c>
      <c r="D979">
        <v>0.9294</v>
      </c>
      <c r="E979">
        <v>2.2349000000000001</v>
      </c>
      <c r="F979">
        <v>0.98</v>
      </c>
      <c r="G979">
        <v>0.90010000000000001</v>
      </c>
      <c r="H979">
        <v>5.0444000000000004</v>
      </c>
      <c r="I979">
        <v>8.3000000000000007</v>
      </c>
      <c r="J979">
        <v>7.6</v>
      </c>
      <c r="K979">
        <v>9.1999999999999993</v>
      </c>
      <c r="L979">
        <v>3101</v>
      </c>
      <c r="M979">
        <v>37.22934034</v>
      </c>
      <c r="N979">
        <v>-121.77074260000001</v>
      </c>
      <c r="O979">
        <v>13.3454465272257</v>
      </c>
      <c r="P979">
        <v>3.7784753999999997E-2</v>
      </c>
      <c r="Q979">
        <v>10.37</v>
      </c>
      <c r="R979">
        <v>13.64</v>
      </c>
      <c r="S979" s="1">
        <v>472.31630773899798</v>
      </c>
      <c r="T979">
        <v>0.40747518599999999</v>
      </c>
      <c r="U979">
        <v>56.054326289999999</v>
      </c>
      <c r="V979">
        <v>282.16000000000003</v>
      </c>
      <c r="W979">
        <v>19.95</v>
      </c>
      <c r="X979">
        <v>6</v>
      </c>
      <c r="Y979">
        <v>7.4999999999999997E-2</v>
      </c>
      <c r="Z979">
        <v>2</v>
      </c>
      <c r="AA979">
        <v>0</v>
      </c>
      <c r="AB979">
        <v>33.554506938596901</v>
      </c>
      <c r="AC979">
        <v>3212</v>
      </c>
      <c r="AD979">
        <v>1051</v>
      </c>
      <c r="AE979">
        <v>1019</v>
      </c>
      <c r="AF979">
        <v>105</v>
      </c>
      <c r="AG979">
        <v>95</v>
      </c>
      <c r="AH979">
        <v>42409</v>
      </c>
      <c r="AI979">
        <v>194</v>
      </c>
      <c r="AJ979">
        <v>380</v>
      </c>
      <c r="AK979">
        <v>929</v>
      </c>
      <c r="AL979">
        <v>323</v>
      </c>
      <c r="AM979">
        <v>80</v>
      </c>
      <c r="AN979">
        <v>1776</v>
      </c>
      <c r="AO979">
        <v>224</v>
      </c>
      <c r="AP979">
        <v>10</v>
      </c>
      <c r="AQ979">
        <v>0</v>
      </c>
      <c r="AR979">
        <v>41</v>
      </c>
      <c r="AS979">
        <v>28</v>
      </c>
      <c r="AT979">
        <v>0</v>
      </c>
      <c r="AU979">
        <v>3.3</v>
      </c>
      <c r="AV979">
        <v>5.8</v>
      </c>
      <c r="AW979">
        <v>42409</v>
      </c>
      <c r="AX979">
        <v>9.4</v>
      </c>
      <c r="AY979">
        <v>11.8</v>
      </c>
      <c r="AZ979">
        <v>28.9</v>
      </c>
      <c r="BA979">
        <v>10.1</v>
      </c>
      <c r="BB979">
        <v>7.9</v>
      </c>
      <c r="BC979">
        <v>55.3</v>
      </c>
      <c r="BD979">
        <v>7.8</v>
      </c>
      <c r="BE979">
        <v>1</v>
      </c>
      <c r="BF979">
        <v>0</v>
      </c>
      <c r="BG979">
        <v>4</v>
      </c>
      <c r="BH979">
        <v>2.7</v>
      </c>
      <c r="BI979">
        <v>0</v>
      </c>
    </row>
    <row r="980" spans="1:61" x14ac:dyDescent="0.2">
      <c r="A980">
        <v>6541</v>
      </c>
      <c r="B980">
        <v>6085512035</v>
      </c>
      <c r="C980">
        <v>0.89119599999999999</v>
      </c>
      <c r="D980">
        <v>1.4271</v>
      </c>
      <c r="E980">
        <v>1.8267</v>
      </c>
      <c r="F980">
        <v>0.83079999999999998</v>
      </c>
      <c r="G980">
        <v>1.3944000000000001</v>
      </c>
      <c r="H980">
        <v>5.4790000000000001</v>
      </c>
      <c r="I980">
        <v>9.1999999999999993</v>
      </c>
      <c r="J980">
        <v>8.1999999999999993</v>
      </c>
      <c r="K980">
        <v>10.199999999999999</v>
      </c>
      <c r="L980">
        <v>4172</v>
      </c>
      <c r="M980">
        <v>37.223772500000003</v>
      </c>
      <c r="N980">
        <v>-121.7625254</v>
      </c>
      <c r="O980">
        <v>15.468123970359301</v>
      </c>
      <c r="P980">
        <v>3.7784753999999997E-2</v>
      </c>
      <c r="Q980">
        <v>10.37</v>
      </c>
      <c r="R980">
        <v>13.64</v>
      </c>
      <c r="S980" s="1">
        <v>548.918984977636</v>
      </c>
      <c r="T980">
        <v>2.03518088</v>
      </c>
      <c r="U980">
        <v>53.013122529999997</v>
      </c>
      <c r="V980">
        <v>246.4</v>
      </c>
      <c r="W980">
        <v>6.75</v>
      </c>
      <c r="X980">
        <v>4</v>
      </c>
      <c r="Y980">
        <v>0.28499999999999998</v>
      </c>
      <c r="Z980">
        <v>2</v>
      </c>
      <c r="AA980">
        <v>0</v>
      </c>
      <c r="AB980">
        <v>35.076105263262697</v>
      </c>
      <c r="AC980">
        <v>4551</v>
      </c>
      <c r="AD980">
        <v>1420</v>
      </c>
      <c r="AE980">
        <v>1412</v>
      </c>
      <c r="AF980">
        <v>244</v>
      </c>
      <c r="AG980">
        <v>223</v>
      </c>
      <c r="AH980">
        <v>40547</v>
      </c>
      <c r="AI980">
        <v>301</v>
      </c>
      <c r="AJ980">
        <v>629</v>
      </c>
      <c r="AK980">
        <v>1131</v>
      </c>
      <c r="AL980">
        <v>294</v>
      </c>
      <c r="AM980">
        <v>117</v>
      </c>
      <c r="AN980">
        <v>2632</v>
      </c>
      <c r="AO980">
        <v>179</v>
      </c>
      <c r="AP980">
        <v>85</v>
      </c>
      <c r="AQ980">
        <v>0</v>
      </c>
      <c r="AR980">
        <v>77</v>
      </c>
      <c r="AS980">
        <v>68</v>
      </c>
      <c r="AT980">
        <v>0</v>
      </c>
      <c r="AU980">
        <v>5.4</v>
      </c>
      <c r="AV980">
        <v>9.5</v>
      </c>
      <c r="AW980">
        <v>40547</v>
      </c>
      <c r="AX980">
        <v>10</v>
      </c>
      <c r="AY980">
        <v>13.8</v>
      </c>
      <c r="AZ980">
        <v>24.9</v>
      </c>
      <c r="BA980">
        <v>6.5</v>
      </c>
      <c r="BB980">
        <v>8.3000000000000007</v>
      </c>
      <c r="BC980">
        <v>57.8</v>
      </c>
      <c r="BD980">
        <v>4.3</v>
      </c>
      <c r="BE980">
        <v>6</v>
      </c>
      <c r="BF980">
        <v>0</v>
      </c>
      <c r="BG980">
        <v>5.5</v>
      </c>
      <c r="BH980">
        <v>4.8</v>
      </c>
      <c r="BI980">
        <v>0</v>
      </c>
    </row>
    <row r="981" spans="1:61" x14ac:dyDescent="0.2">
      <c r="A981">
        <v>6542</v>
      </c>
      <c r="B981">
        <v>6085512036</v>
      </c>
      <c r="C981">
        <v>0.32052570000000002</v>
      </c>
      <c r="D981">
        <v>0.88319999999999999</v>
      </c>
      <c r="E981">
        <v>1.5508</v>
      </c>
      <c r="F981">
        <v>0.87629999999999997</v>
      </c>
      <c r="G981">
        <v>2.1093999999999999</v>
      </c>
      <c r="H981">
        <v>5.4196</v>
      </c>
      <c r="I981">
        <v>7.6</v>
      </c>
      <c r="J981">
        <v>6.9</v>
      </c>
      <c r="K981">
        <v>8.4</v>
      </c>
      <c r="L981">
        <v>4585</v>
      </c>
      <c r="M981">
        <v>37.240086959999999</v>
      </c>
      <c r="N981">
        <v>-121.81054159999999</v>
      </c>
      <c r="O981">
        <v>9.0918290277806406</v>
      </c>
      <c r="P981">
        <v>3.7784753999999997E-2</v>
      </c>
      <c r="Q981">
        <v>10.37</v>
      </c>
      <c r="R981">
        <v>8.0830183499999997</v>
      </c>
      <c r="S981" s="1">
        <v>472.31630773899798</v>
      </c>
      <c r="T981">
        <v>0</v>
      </c>
      <c r="U981">
        <v>61.352054520000003</v>
      </c>
      <c r="V981">
        <v>1107.78</v>
      </c>
      <c r="W981">
        <v>0</v>
      </c>
      <c r="X981">
        <v>7.5</v>
      </c>
      <c r="Y981">
        <v>0.1</v>
      </c>
      <c r="Z981">
        <v>0</v>
      </c>
      <c r="AA981">
        <v>0</v>
      </c>
      <c r="AB981">
        <v>28.393646039532602</v>
      </c>
      <c r="AC981">
        <v>5450</v>
      </c>
      <c r="AD981">
        <v>1942</v>
      </c>
      <c r="AE981">
        <v>1888</v>
      </c>
      <c r="AF981">
        <v>352</v>
      </c>
      <c r="AG981">
        <v>156</v>
      </c>
      <c r="AH981">
        <v>44297</v>
      </c>
      <c r="AI981">
        <v>246</v>
      </c>
      <c r="AJ981">
        <v>274</v>
      </c>
      <c r="AK981">
        <v>1557</v>
      </c>
      <c r="AL981">
        <v>266</v>
      </c>
      <c r="AM981">
        <v>217</v>
      </c>
      <c r="AN981">
        <v>3649</v>
      </c>
      <c r="AO981">
        <v>180</v>
      </c>
      <c r="AP981">
        <v>962</v>
      </c>
      <c r="AQ981">
        <v>0</v>
      </c>
      <c r="AR981">
        <v>104</v>
      </c>
      <c r="AS981">
        <v>29</v>
      </c>
      <c r="AT981">
        <v>25</v>
      </c>
      <c r="AU981">
        <v>6.5</v>
      </c>
      <c r="AV981">
        <v>5</v>
      </c>
      <c r="AW981">
        <v>44297</v>
      </c>
      <c r="AX981">
        <v>6.9</v>
      </c>
      <c r="AY981">
        <v>5</v>
      </c>
      <c r="AZ981">
        <v>28.6</v>
      </c>
      <c r="BA981">
        <v>4.9000000000000004</v>
      </c>
      <c r="BB981">
        <v>11.5</v>
      </c>
      <c r="BC981">
        <v>67</v>
      </c>
      <c r="BD981">
        <v>3.6</v>
      </c>
      <c r="BE981">
        <v>49.5</v>
      </c>
      <c r="BF981">
        <v>0</v>
      </c>
      <c r="BG981">
        <v>5.5</v>
      </c>
      <c r="BH981">
        <v>1.5</v>
      </c>
      <c r="BI981">
        <v>0.5</v>
      </c>
    </row>
    <row r="982" spans="1:61" x14ac:dyDescent="0.2">
      <c r="A982">
        <v>6543</v>
      </c>
      <c r="B982">
        <v>6085512037</v>
      </c>
      <c r="C982">
        <v>0.38925029999999999</v>
      </c>
      <c r="D982">
        <v>1.3692</v>
      </c>
      <c r="E982">
        <v>1.5903</v>
      </c>
      <c r="F982">
        <v>0.73709999999999998</v>
      </c>
      <c r="G982">
        <v>1.8895999999999999</v>
      </c>
      <c r="H982">
        <v>5.5861999999999998</v>
      </c>
      <c r="I982">
        <v>9.6</v>
      </c>
      <c r="J982">
        <v>8.6</v>
      </c>
      <c r="K982">
        <v>10.6</v>
      </c>
      <c r="L982">
        <v>3214</v>
      </c>
      <c r="M982">
        <v>37.241119339999997</v>
      </c>
      <c r="N982">
        <v>-121.82462719999999</v>
      </c>
      <c r="O982">
        <v>14.052957075667599</v>
      </c>
      <c r="P982">
        <v>3.7784753999999997E-2</v>
      </c>
      <c r="Q982">
        <v>10.37</v>
      </c>
      <c r="R982">
        <v>8.0830183499999997</v>
      </c>
      <c r="S982" s="1">
        <v>472.31630773899798</v>
      </c>
      <c r="T982">
        <v>0</v>
      </c>
      <c r="U982">
        <v>61.935414549999997</v>
      </c>
      <c r="V982">
        <v>1025.93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22.4895869084895</v>
      </c>
      <c r="AC982">
        <v>3280</v>
      </c>
      <c r="AD982">
        <v>975</v>
      </c>
      <c r="AE982">
        <v>975</v>
      </c>
      <c r="AF982">
        <v>217</v>
      </c>
      <c r="AG982">
        <v>146</v>
      </c>
      <c r="AH982">
        <v>42793</v>
      </c>
      <c r="AI982">
        <v>244</v>
      </c>
      <c r="AJ982">
        <v>437</v>
      </c>
      <c r="AK982">
        <v>827</v>
      </c>
      <c r="AL982">
        <v>274</v>
      </c>
      <c r="AM982">
        <v>22</v>
      </c>
      <c r="AN982">
        <v>1680</v>
      </c>
      <c r="AO982">
        <v>119</v>
      </c>
      <c r="AP982">
        <v>0</v>
      </c>
      <c r="AQ982">
        <v>23</v>
      </c>
      <c r="AR982">
        <v>7</v>
      </c>
      <c r="AS982">
        <v>36</v>
      </c>
      <c r="AT982">
        <v>24</v>
      </c>
      <c r="AU982">
        <v>6.6</v>
      </c>
      <c r="AV982">
        <v>8.1999999999999993</v>
      </c>
      <c r="AW982">
        <v>42793</v>
      </c>
      <c r="AX982">
        <v>10.9</v>
      </c>
      <c r="AY982">
        <v>13.3</v>
      </c>
      <c r="AZ982">
        <v>25.2</v>
      </c>
      <c r="BA982">
        <v>8.4</v>
      </c>
      <c r="BB982">
        <v>2.2999999999999998</v>
      </c>
      <c r="BC982">
        <v>51.2</v>
      </c>
      <c r="BD982">
        <v>3.9</v>
      </c>
      <c r="BE982">
        <v>0</v>
      </c>
      <c r="BF982">
        <v>2.4</v>
      </c>
      <c r="BG982">
        <v>0.7</v>
      </c>
      <c r="BH982">
        <v>3.7</v>
      </c>
      <c r="BI982">
        <v>0.7</v>
      </c>
    </row>
    <row r="983" spans="1:61" x14ac:dyDescent="0.2">
      <c r="A983">
        <v>6544</v>
      </c>
      <c r="B983">
        <v>6085512038</v>
      </c>
      <c r="C983">
        <v>0.53275669999999997</v>
      </c>
      <c r="D983">
        <v>2.1957</v>
      </c>
      <c r="E983">
        <v>1.7776000000000001</v>
      </c>
      <c r="F983">
        <v>0.83699999999999997</v>
      </c>
      <c r="G983">
        <v>2.1970000000000001</v>
      </c>
      <c r="H983">
        <v>7.0072000000000001</v>
      </c>
      <c r="I983">
        <v>9.6</v>
      </c>
      <c r="J983">
        <v>8.8000000000000007</v>
      </c>
      <c r="K983">
        <v>10.6</v>
      </c>
      <c r="L983">
        <v>2847</v>
      </c>
      <c r="M983">
        <v>37.234933980000001</v>
      </c>
      <c r="N983">
        <v>-121.7620641</v>
      </c>
      <c r="O983">
        <v>24.809121880218399</v>
      </c>
      <c r="P983">
        <v>3.7784753999999997E-2</v>
      </c>
      <c r="Q983">
        <v>10.37</v>
      </c>
      <c r="R983">
        <v>13.611566740000001</v>
      </c>
      <c r="S983" s="1">
        <v>560.29996073613995</v>
      </c>
      <c r="T983">
        <v>0.33053470899999998</v>
      </c>
      <c r="U983">
        <v>58.935078320000002</v>
      </c>
      <c r="V983">
        <v>1216.01</v>
      </c>
      <c r="W983">
        <v>5.3</v>
      </c>
      <c r="X983">
        <v>6.5</v>
      </c>
      <c r="Y983">
        <v>0.6</v>
      </c>
      <c r="Z983">
        <v>2</v>
      </c>
      <c r="AA983">
        <v>0</v>
      </c>
      <c r="AB983">
        <v>41.563749965862101</v>
      </c>
      <c r="AC983">
        <v>3132</v>
      </c>
      <c r="AD983">
        <v>1114</v>
      </c>
      <c r="AE983">
        <v>1073</v>
      </c>
      <c r="AF983">
        <v>370</v>
      </c>
      <c r="AG983">
        <v>229</v>
      </c>
      <c r="AH983">
        <v>35483</v>
      </c>
      <c r="AI983">
        <v>372</v>
      </c>
      <c r="AJ983">
        <v>210</v>
      </c>
      <c r="AK983">
        <v>768</v>
      </c>
      <c r="AL983">
        <v>315</v>
      </c>
      <c r="AM983">
        <v>104</v>
      </c>
      <c r="AN983">
        <v>2059</v>
      </c>
      <c r="AO983">
        <v>97</v>
      </c>
      <c r="AP983">
        <v>200</v>
      </c>
      <c r="AQ983">
        <v>265</v>
      </c>
      <c r="AR983">
        <v>33</v>
      </c>
      <c r="AS983">
        <v>22</v>
      </c>
      <c r="AT983">
        <v>0</v>
      </c>
      <c r="AU983">
        <v>11.8</v>
      </c>
      <c r="AV983">
        <v>13</v>
      </c>
      <c r="AW983">
        <v>35483</v>
      </c>
      <c r="AX983">
        <v>17.5</v>
      </c>
      <c r="AY983">
        <v>6.7</v>
      </c>
      <c r="AZ983">
        <v>24.5</v>
      </c>
      <c r="BA983">
        <v>10.1</v>
      </c>
      <c r="BB983">
        <v>9.6999999999999993</v>
      </c>
      <c r="BC983">
        <v>65.7</v>
      </c>
      <c r="BD983">
        <v>3.3</v>
      </c>
      <c r="BE983">
        <v>18</v>
      </c>
      <c r="BF983">
        <v>23.8</v>
      </c>
      <c r="BG983">
        <v>3.1</v>
      </c>
      <c r="BH983">
        <v>2.1</v>
      </c>
      <c r="BI983">
        <v>0</v>
      </c>
    </row>
    <row r="984" spans="1:61" x14ac:dyDescent="0.2">
      <c r="A984">
        <v>6545</v>
      </c>
      <c r="B984">
        <v>6085512039</v>
      </c>
      <c r="C984">
        <v>0.53744899999999995</v>
      </c>
      <c r="D984">
        <v>1.4326000000000001</v>
      </c>
      <c r="E984">
        <v>1.9438</v>
      </c>
      <c r="F984">
        <v>1.1655</v>
      </c>
      <c r="G984">
        <v>2.4394999999999998</v>
      </c>
      <c r="H984">
        <v>6.9813999999999998</v>
      </c>
      <c r="I984">
        <v>8.9</v>
      </c>
      <c r="J984">
        <v>8.1999999999999993</v>
      </c>
      <c r="K984">
        <v>9.8000000000000007</v>
      </c>
      <c r="L984">
        <v>4784</v>
      </c>
      <c r="M984">
        <v>37.248952719999998</v>
      </c>
      <c r="N984">
        <v>-121.7864716</v>
      </c>
      <c r="O984">
        <v>17.758118898547</v>
      </c>
      <c r="P984">
        <v>3.7784753999999997E-2</v>
      </c>
      <c r="Q984">
        <v>10.37</v>
      </c>
      <c r="R984">
        <v>12.59339975</v>
      </c>
      <c r="S984" s="1">
        <v>472.31630773899798</v>
      </c>
      <c r="T984">
        <v>0</v>
      </c>
      <c r="U984">
        <v>67.19097764</v>
      </c>
      <c r="V984">
        <v>1355.04</v>
      </c>
      <c r="W984">
        <v>31.6</v>
      </c>
      <c r="X984">
        <v>1.5</v>
      </c>
      <c r="Y984">
        <v>10.46</v>
      </c>
      <c r="Z984">
        <v>2</v>
      </c>
      <c r="AA984">
        <v>0</v>
      </c>
      <c r="AB984">
        <v>40.210001804572201</v>
      </c>
      <c r="AC984">
        <v>4845</v>
      </c>
      <c r="AD984">
        <v>1417</v>
      </c>
      <c r="AE984">
        <v>1339</v>
      </c>
      <c r="AF984">
        <v>284</v>
      </c>
      <c r="AG984">
        <v>201</v>
      </c>
      <c r="AH984">
        <v>32364</v>
      </c>
      <c r="AI984">
        <v>353</v>
      </c>
      <c r="AJ984">
        <v>402</v>
      </c>
      <c r="AK984">
        <v>1264</v>
      </c>
      <c r="AL984">
        <v>410</v>
      </c>
      <c r="AM984">
        <v>175</v>
      </c>
      <c r="AN984">
        <v>3924</v>
      </c>
      <c r="AO984">
        <v>281</v>
      </c>
      <c r="AP984">
        <v>24</v>
      </c>
      <c r="AQ984">
        <v>315</v>
      </c>
      <c r="AR984">
        <v>70</v>
      </c>
      <c r="AS984">
        <v>34</v>
      </c>
      <c r="AT984">
        <v>15</v>
      </c>
      <c r="AU984">
        <v>5.9</v>
      </c>
      <c r="AV984">
        <v>7.4</v>
      </c>
      <c r="AW984">
        <v>32364</v>
      </c>
      <c r="AX984">
        <v>11</v>
      </c>
      <c r="AY984">
        <v>8.3000000000000007</v>
      </c>
      <c r="AZ984">
        <v>26.1</v>
      </c>
      <c r="BA984">
        <v>8.5</v>
      </c>
      <c r="BB984">
        <v>13.1</v>
      </c>
      <c r="BC984">
        <v>81</v>
      </c>
      <c r="BD984">
        <v>6</v>
      </c>
      <c r="BE984">
        <v>1.7</v>
      </c>
      <c r="BF984">
        <v>22.2</v>
      </c>
      <c r="BG984">
        <v>5.2</v>
      </c>
      <c r="BH984">
        <v>2.5</v>
      </c>
      <c r="BI984">
        <v>0.3</v>
      </c>
    </row>
    <row r="985" spans="1:61" x14ac:dyDescent="0.2">
      <c r="A985">
        <v>6546</v>
      </c>
      <c r="B985">
        <v>6085512042</v>
      </c>
      <c r="C985">
        <v>0.25611299999999998</v>
      </c>
      <c r="D985">
        <v>2.3672</v>
      </c>
      <c r="E985">
        <v>2.0485000000000002</v>
      </c>
      <c r="F985">
        <v>1.5452999999999999</v>
      </c>
      <c r="G985">
        <v>2.8336000000000001</v>
      </c>
      <c r="H985">
        <v>8.7946000000000009</v>
      </c>
      <c r="I985">
        <v>10.5</v>
      </c>
      <c r="J985">
        <v>9.5</v>
      </c>
      <c r="K985">
        <v>11.4</v>
      </c>
      <c r="L985">
        <v>2841</v>
      </c>
      <c r="M985">
        <v>37.266147910000001</v>
      </c>
      <c r="N985">
        <v>-121.8144504</v>
      </c>
      <c r="O985">
        <v>17.657818383090301</v>
      </c>
      <c r="P985">
        <v>3.7784753999999997E-2</v>
      </c>
      <c r="Q985">
        <v>10.37</v>
      </c>
      <c r="R985">
        <v>24.13</v>
      </c>
      <c r="S985" s="1">
        <v>472.31630773899798</v>
      </c>
      <c r="T985">
        <v>0</v>
      </c>
      <c r="U985">
        <v>81.488030269999996</v>
      </c>
      <c r="V985">
        <v>652.07000000000005</v>
      </c>
      <c r="W985">
        <v>0</v>
      </c>
      <c r="X985">
        <v>0</v>
      </c>
      <c r="Y985">
        <v>0</v>
      </c>
      <c r="Z985">
        <v>2</v>
      </c>
      <c r="AA985">
        <v>0</v>
      </c>
      <c r="AB985">
        <v>27.3800835066871</v>
      </c>
      <c r="AC985">
        <v>2809</v>
      </c>
      <c r="AD985">
        <v>877</v>
      </c>
      <c r="AE985">
        <v>868</v>
      </c>
      <c r="AF985">
        <v>299</v>
      </c>
      <c r="AG985">
        <v>180</v>
      </c>
      <c r="AH985">
        <v>27340</v>
      </c>
      <c r="AI985">
        <v>436</v>
      </c>
      <c r="AJ985">
        <v>315</v>
      </c>
      <c r="AK985">
        <v>618</v>
      </c>
      <c r="AL985">
        <v>289</v>
      </c>
      <c r="AM985">
        <v>100</v>
      </c>
      <c r="AN985">
        <v>2496</v>
      </c>
      <c r="AO985">
        <v>403</v>
      </c>
      <c r="AP985">
        <v>159</v>
      </c>
      <c r="AQ985">
        <v>0</v>
      </c>
      <c r="AR985">
        <v>119</v>
      </c>
      <c r="AS985">
        <v>90</v>
      </c>
      <c r="AT985">
        <v>16</v>
      </c>
      <c r="AU985">
        <v>10.8</v>
      </c>
      <c r="AV985">
        <v>11.7</v>
      </c>
      <c r="AW985">
        <v>27340</v>
      </c>
      <c r="AX985">
        <v>22.9</v>
      </c>
      <c r="AY985">
        <v>11.2</v>
      </c>
      <c r="AZ985">
        <v>22</v>
      </c>
      <c r="BA985">
        <v>10.3</v>
      </c>
      <c r="BB985">
        <v>11.5</v>
      </c>
      <c r="BC985">
        <v>88.9</v>
      </c>
      <c r="BD985">
        <v>15</v>
      </c>
      <c r="BE985">
        <v>18.100000000000001</v>
      </c>
      <c r="BF985">
        <v>0</v>
      </c>
      <c r="BG985">
        <v>13.7</v>
      </c>
      <c r="BH985">
        <v>10.4</v>
      </c>
      <c r="BI985">
        <v>0.6</v>
      </c>
    </row>
    <row r="986" spans="1:61" x14ac:dyDescent="0.2">
      <c r="A986">
        <v>6547</v>
      </c>
      <c r="B986">
        <v>6085512043</v>
      </c>
      <c r="C986">
        <v>0.34403159999999999</v>
      </c>
      <c r="D986">
        <v>3.2067999999999999</v>
      </c>
      <c r="E986">
        <v>2.1280000000000001</v>
      </c>
      <c r="F986">
        <v>1.7202999999999999</v>
      </c>
      <c r="G986">
        <v>3.3746999999999998</v>
      </c>
      <c r="H986">
        <v>10.4298</v>
      </c>
      <c r="I986">
        <v>15.2</v>
      </c>
      <c r="J986">
        <v>13.8</v>
      </c>
      <c r="K986">
        <v>16.600000000000001</v>
      </c>
      <c r="L986">
        <v>6129</v>
      </c>
      <c r="M986">
        <v>37.261868190000001</v>
      </c>
      <c r="N986">
        <v>-121.8048673</v>
      </c>
      <c r="O986">
        <v>22.9107926037405</v>
      </c>
      <c r="P986">
        <v>3.7784753999999997E-2</v>
      </c>
      <c r="Q986">
        <v>10.37</v>
      </c>
      <c r="R986">
        <v>24.13</v>
      </c>
      <c r="S986" s="1">
        <v>472.31630773899798</v>
      </c>
      <c r="T986">
        <v>0</v>
      </c>
      <c r="U986">
        <v>77.210766609999993</v>
      </c>
      <c r="V986">
        <v>1548.57</v>
      </c>
      <c r="W986">
        <v>0</v>
      </c>
      <c r="X986">
        <v>0</v>
      </c>
      <c r="Y986">
        <v>0.05</v>
      </c>
      <c r="Z986">
        <v>2</v>
      </c>
      <c r="AA986">
        <v>0</v>
      </c>
      <c r="AB986">
        <v>32.621478910009799</v>
      </c>
      <c r="AC986">
        <v>6900</v>
      </c>
      <c r="AD986">
        <v>1622</v>
      </c>
      <c r="AE986">
        <v>1592</v>
      </c>
      <c r="AF986">
        <v>1605</v>
      </c>
      <c r="AG986">
        <v>335</v>
      </c>
      <c r="AH986">
        <v>15445</v>
      </c>
      <c r="AI986">
        <v>1762</v>
      </c>
      <c r="AJ986">
        <v>496</v>
      </c>
      <c r="AK986">
        <v>2342</v>
      </c>
      <c r="AL986">
        <v>506</v>
      </c>
      <c r="AM986">
        <v>262</v>
      </c>
      <c r="AN986">
        <v>6202</v>
      </c>
      <c r="AO986">
        <v>1538</v>
      </c>
      <c r="AP986">
        <v>176</v>
      </c>
      <c r="AQ986">
        <v>233</v>
      </c>
      <c r="AR986">
        <v>408</v>
      </c>
      <c r="AS986">
        <v>102</v>
      </c>
      <c r="AT986">
        <v>12</v>
      </c>
      <c r="AU986">
        <v>23.3</v>
      </c>
      <c r="AV986">
        <v>10.4</v>
      </c>
      <c r="AW986">
        <v>15445</v>
      </c>
      <c r="AX986">
        <v>45</v>
      </c>
      <c r="AY986">
        <v>7.2</v>
      </c>
      <c r="AZ986">
        <v>33.9</v>
      </c>
      <c r="BA986">
        <v>7.3</v>
      </c>
      <c r="BB986">
        <v>16.5</v>
      </c>
      <c r="BC986">
        <v>89.9</v>
      </c>
      <c r="BD986">
        <v>25.1</v>
      </c>
      <c r="BE986">
        <v>10.9</v>
      </c>
      <c r="BF986">
        <v>14.4</v>
      </c>
      <c r="BG986">
        <v>25.6</v>
      </c>
      <c r="BH986">
        <v>6.4</v>
      </c>
      <c r="BI986">
        <v>0.2</v>
      </c>
    </row>
    <row r="987" spans="1:61" x14ac:dyDescent="0.2">
      <c r="A987">
        <v>6548</v>
      </c>
      <c r="B987">
        <v>6085512045</v>
      </c>
      <c r="C987">
        <v>0.7909465</v>
      </c>
      <c r="D987">
        <v>1.2643</v>
      </c>
      <c r="E987">
        <v>1.8156000000000001</v>
      </c>
      <c r="F987">
        <v>0.74990000000000001</v>
      </c>
      <c r="G987">
        <v>1.7273000000000001</v>
      </c>
      <c r="H987">
        <v>5.5571999999999999</v>
      </c>
      <c r="I987">
        <v>9.4</v>
      </c>
      <c r="J987">
        <v>8.5</v>
      </c>
      <c r="K987">
        <v>10.3</v>
      </c>
      <c r="L987">
        <v>5602</v>
      </c>
      <c r="M987">
        <v>37.238473220000003</v>
      </c>
      <c r="N987">
        <v>-121.8352577</v>
      </c>
      <c r="O987">
        <v>13.7841953215343</v>
      </c>
      <c r="P987">
        <v>3.7784753999999997E-2</v>
      </c>
      <c r="Q987">
        <v>10.37</v>
      </c>
      <c r="R987">
        <v>8.6150863999999991</v>
      </c>
      <c r="S987" s="1">
        <v>713.12211115954506</v>
      </c>
      <c r="T987">
        <v>1.6716159999999999E-3</v>
      </c>
      <c r="U987">
        <v>61.681335199999999</v>
      </c>
      <c r="V987">
        <v>878.57</v>
      </c>
      <c r="W987">
        <v>0</v>
      </c>
      <c r="X987">
        <v>0</v>
      </c>
      <c r="Y987">
        <v>0.01</v>
      </c>
      <c r="Z987">
        <v>0</v>
      </c>
      <c r="AA987">
        <v>0</v>
      </c>
      <c r="AB987">
        <v>26.213620852681199</v>
      </c>
      <c r="AC987">
        <v>5805</v>
      </c>
      <c r="AD987">
        <v>1868</v>
      </c>
      <c r="AE987">
        <v>1808</v>
      </c>
      <c r="AF987">
        <v>190</v>
      </c>
      <c r="AG987">
        <v>325</v>
      </c>
      <c r="AH987">
        <v>39719</v>
      </c>
      <c r="AI987">
        <v>215</v>
      </c>
      <c r="AJ987">
        <v>707</v>
      </c>
      <c r="AK987">
        <v>1464</v>
      </c>
      <c r="AL987">
        <v>482</v>
      </c>
      <c r="AM987">
        <v>124</v>
      </c>
      <c r="AN987">
        <v>3023</v>
      </c>
      <c r="AO987">
        <v>218</v>
      </c>
      <c r="AP987">
        <v>0</v>
      </c>
      <c r="AQ987">
        <v>13</v>
      </c>
      <c r="AR987">
        <v>54</v>
      </c>
      <c r="AS987">
        <v>18</v>
      </c>
      <c r="AT987">
        <v>52</v>
      </c>
      <c r="AU987">
        <v>3.3</v>
      </c>
      <c r="AV987">
        <v>10.7</v>
      </c>
      <c r="AW987">
        <v>39719</v>
      </c>
      <c r="AX987">
        <v>5.7</v>
      </c>
      <c r="AY987">
        <v>12.2</v>
      </c>
      <c r="AZ987">
        <v>25.2</v>
      </c>
      <c r="BA987">
        <v>8.3000000000000007</v>
      </c>
      <c r="BB987">
        <v>6.9</v>
      </c>
      <c r="BC987">
        <v>52.1</v>
      </c>
      <c r="BD987">
        <v>4</v>
      </c>
      <c r="BE987">
        <v>0</v>
      </c>
      <c r="BF987">
        <v>0.7</v>
      </c>
      <c r="BG987">
        <v>3</v>
      </c>
      <c r="BH987">
        <v>1</v>
      </c>
      <c r="BI987">
        <v>0.9</v>
      </c>
    </row>
    <row r="988" spans="1:61" x14ac:dyDescent="0.2">
      <c r="A988">
        <v>6549</v>
      </c>
      <c r="B988">
        <v>6085512047</v>
      </c>
      <c r="C988">
        <v>0.63846829999999999</v>
      </c>
      <c r="D988">
        <v>1.3676999999999999</v>
      </c>
      <c r="E988">
        <v>2.0438000000000001</v>
      </c>
      <c r="F988">
        <v>0.93269999999999997</v>
      </c>
      <c r="G988">
        <v>1.3515999999999999</v>
      </c>
      <c r="H988">
        <v>5.6958000000000002</v>
      </c>
      <c r="I988">
        <v>10.6</v>
      </c>
      <c r="J988">
        <v>9.5</v>
      </c>
      <c r="K988">
        <v>11.6</v>
      </c>
      <c r="L988">
        <v>5461</v>
      </c>
      <c r="M988">
        <v>37.241083340000003</v>
      </c>
      <c r="N988">
        <v>-121.8445176</v>
      </c>
      <c r="O988">
        <v>12.0508920127275</v>
      </c>
      <c r="P988">
        <v>3.7784753999999997E-2</v>
      </c>
      <c r="Q988">
        <v>10.37</v>
      </c>
      <c r="R988">
        <v>11.47820078</v>
      </c>
      <c r="S988" s="1">
        <v>479.22788578364498</v>
      </c>
      <c r="T988">
        <v>0</v>
      </c>
      <c r="U988">
        <v>63.066300429999998</v>
      </c>
      <c r="V988">
        <v>539.99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20.511976363401502</v>
      </c>
      <c r="AC988">
        <v>5465</v>
      </c>
      <c r="AD988">
        <v>1742</v>
      </c>
      <c r="AE988">
        <v>1708</v>
      </c>
      <c r="AF988">
        <v>464</v>
      </c>
      <c r="AG988">
        <v>218</v>
      </c>
      <c r="AH988">
        <v>44012</v>
      </c>
      <c r="AI988">
        <v>494</v>
      </c>
      <c r="AJ988">
        <v>846</v>
      </c>
      <c r="AK988">
        <v>1101</v>
      </c>
      <c r="AL988">
        <v>492</v>
      </c>
      <c r="AM988">
        <v>193</v>
      </c>
      <c r="AN988">
        <v>2770</v>
      </c>
      <c r="AO988">
        <v>404</v>
      </c>
      <c r="AP988">
        <v>0</v>
      </c>
      <c r="AQ988">
        <v>0</v>
      </c>
      <c r="AR988">
        <v>84</v>
      </c>
      <c r="AS988">
        <v>30</v>
      </c>
      <c r="AT988">
        <v>55</v>
      </c>
      <c r="AU988">
        <v>8.5</v>
      </c>
      <c r="AV988">
        <v>6.9</v>
      </c>
      <c r="AW988">
        <v>44012</v>
      </c>
      <c r="AX988">
        <v>12.8</v>
      </c>
      <c r="AY988">
        <v>15.5</v>
      </c>
      <c r="AZ988">
        <v>20.100000000000001</v>
      </c>
      <c r="BA988">
        <v>9</v>
      </c>
      <c r="BB988">
        <v>11.3</v>
      </c>
      <c r="BC988">
        <v>50.7</v>
      </c>
      <c r="BD988">
        <v>7.9</v>
      </c>
      <c r="BE988">
        <v>0</v>
      </c>
      <c r="BF988">
        <v>0</v>
      </c>
      <c r="BG988">
        <v>4.9000000000000004</v>
      </c>
      <c r="BH988">
        <v>1.8</v>
      </c>
      <c r="BI988">
        <v>1</v>
      </c>
    </row>
    <row r="989" spans="1:61" x14ac:dyDescent="0.2">
      <c r="A989">
        <v>6550</v>
      </c>
      <c r="B989">
        <v>6085512052</v>
      </c>
      <c r="C989">
        <v>0.59003910000000004</v>
      </c>
      <c r="D989">
        <v>0.89159999999999995</v>
      </c>
      <c r="E989">
        <v>1.9182999999999999</v>
      </c>
      <c r="F989">
        <v>0.75970000000000004</v>
      </c>
      <c r="G989">
        <v>2.5815999999999999</v>
      </c>
      <c r="H989">
        <v>6.1512000000000002</v>
      </c>
      <c r="I989">
        <v>8.9</v>
      </c>
      <c r="J989">
        <v>8.1</v>
      </c>
      <c r="K989">
        <v>9.8000000000000007</v>
      </c>
      <c r="L989">
        <v>3988</v>
      </c>
      <c r="M989">
        <v>37.2464601</v>
      </c>
      <c r="N989">
        <v>-121.865082</v>
      </c>
      <c r="O989">
        <v>14.8661272150068</v>
      </c>
      <c r="P989">
        <v>3.7784753999999997E-2</v>
      </c>
      <c r="Q989">
        <v>10.37</v>
      </c>
      <c r="R989">
        <v>14.008488180000001</v>
      </c>
      <c r="S989" s="1">
        <v>479.22788578364498</v>
      </c>
      <c r="T989">
        <v>0</v>
      </c>
      <c r="U989">
        <v>67.039804930000003</v>
      </c>
      <c r="V989">
        <v>636.85</v>
      </c>
      <c r="W989">
        <v>0</v>
      </c>
      <c r="X989">
        <v>3</v>
      </c>
      <c r="Y989">
        <v>0.2</v>
      </c>
      <c r="Z989">
        <v>4</v>
      </c>
      <c r="AA989">
        <v>0</v>
      </c>
      <c r="AB989">
        <v>31.183975672154901</v>
      </c>
      <c r="AC989">
        <v>4701</v>
      </c>
      <c r="AD989">
        <v>1826</v>
      </c>
      <c r="AE989">
        <v>1762</v>
      </c>
      <c r="AF989">
        <v>385</v>
      </c>
      <c r="AG989">
        <v>83</v>
      </c>
      <c r="AH989">
        <v>44393</v>
      </c>
      <c r="AI989">
        <v>280</v>
      </c>
      <c r="AJ989">
        <v>504</v>
      </c>
      <c r="AK989">
        <v>1041</v>
      </c>
      <c r="AL989">
        <v>445</v>
      </c>
      <c r="AM989">
        <v>197</v>
      </c>
      <c r="AN989">
        <v>2297</v>
      </c>
      <c r="AO989">
        <v>201</v>
      </c>
      <c r="AP989">
        <v>702</v>
      </c>
      <c r="AQ989">
        <v>264</v>
      </c>
      <c r="AR989">
        <v>26</v>
      </c>
      <c r="AS989">
        <v>43</v>
      </c>
      <c r="AT989">
        <v>7</v>
      </c>
      <c r="AU989">
        <v>8.1999999999999993</v>
      </c>
      <c r="AV989">
        <v>3.1</v>
      </c>
      <c r="AW989">
        <v>44393</v>
      </c>
      <c r="AX989">
        <v>8.6</v>
      </c>
      <c r="AY989">
        <v>10.7</v>
      </c>
      <c r="AZ989">
        <v>22.1</v>
      </c>
      <c r="BA989">
        <v>9.5</v>
      </c>
      <c r="BB989">
        <v>11.2</v>
      </c>
      <c r="BC989">
        <v>48.9</v>
      </c>
      <c r="BD989">
        <v>4.5999999999999996</v>
      </c>
      <c r="BE989">
        <v>38.4</v>
      </c>
      <c r="BF989">
        <v>14.5</v>
      </c>
      <c r="BG989">
        <v>1.5</v>
      </c>
      <c r="BH989">
        <v>2.4</v>
      </c>
      <c r="BI989">
        <v>0.1</v>
      </c>
    </row>
    <row r="990" spans="1:61" x14ac:dyDescent="0.2">
      <c r="A990">
        <v>6551</v>
      </c>
      <c r="B990">
        <v>6085512053</v>
      </c>
      <c r="C990">
        <v>0.42186430000000003</v>
      </c>
      <c r="D990">
        <v>1.6367</v>
      </c>
      <c r="E990">
        <v>2.0411999999999999</v>
      </c>
      <c r="F990">
        <v>1.1451</v>
      </c>
      <c r="G990">
        <v>1.8069</v>
      </c>
      <c r="H990">
        <v>6.6298000000000004</v>
      </c>
      <c r="I990">
        <v>10.4</v>
      </c>
      <c r="J990">
        <v>9.4</v>
      </c>
      <c r="K990">
        <v>11.4</v>
      </c>
      <c r="L990">
        <v>4534</v>
      </c>
      <c r="M990">
        <v>37.243632830000003</v>
      </c>
      <c r="N990">
        <v>-121.85346389999999</v>
      </c>
      <c r="O990">
        <v>17.796108591343302</v>
      </c>
      <c r="P990">
        <v>3.7784753999999997E-2</v>
      </c>
      <c r="Q990">
        <v>10.37</v>
      </c>
      <c r="R990">
        <v>13.211981550000001</v>
      </c>
      <c r="S990" s="1">
        <v>479.22788578364498</v>
      </c>
      <c r="T990">
        <v>0</v>
      </c>
      <c r="U990">
        <v>64.362087930000001</v>
      </c>
      <c r="V990">
        <v>510.88</v>
      </c>
      <c r="W990">
        <v>0</v>
      </c>
      <c r="X990">
        <v>0.3</v>
      </c>
      <c r="Y990">
        <v>0.05</v>
      </c>
      <c r="Z990">
        <v>4</v>
      </c>
      <c r="AA990">
        <v>0</v>
      </c>
      <c r="AB990">
        <v>26.007681364746201</v>
      </c>
      <c r="AC990">
        <v>4571</v>
      </c>
      <c r="AD990">
        <v>1601</v>
      </c>
      <c r="AE990">
        <v>1433</v>
      </c>
      <c r="AF990">
        <v>584</v>
      </c>
      <c r="AG990">
        <v>142</v>
      </c>
      <c r="AH990">
        <v>32803</v>
      </c>
      <c r="AI990">
        <v>460</v>
      </c>
      <c r="AJ990">
        <v>602</v>
      </c>
      <c r="AK990">
        <v>1118</v>
      </c>
      <c r="AL990">
        <v>393</v>
      </c>
      <c r="AM990">
        <v>136</v>
      </c>
      <c r="AN990">
        <v>2978</v>
      </c>
      <c r="AO990">
        <v>412</v>
      </c>
      <c r="AP990">
        <v>28</v>
      </c>
      <c r="AQ990">
        <v>0</v>
      </c>
      <c r="AR990">
        <v>84</v>
      </c>
      <c r="AS990">
        <v>32</v>
      </c>
      <c r="AT990">
        <v>80</v>
      </c>
      <c r="AU990">
        <v>12.8</v>
      </c>
      <c r="AV990">
        <v>5.7</v>
      </c>
      <c r="AW990">
        <v>32803</v>
      </c>
      <c r="AX990">
        <v>14.3</v>
      </c>
      <c r="AY990">
        <v>13.2</v>
      </c>
      <c r="AZ990">
        <v>24.5</v>
      </c>
      <c r="BA990">
        <v>8.6</v>
      </c>
      <c r="BB990">
        <v>9.5</v>
      </c>
      <c r="BC990">
        <v>65.099999999999994</v>
      </c>
      <c r="BD990">
        <v>9.6999999999999993</v>
      </c>
      <c r="BE990">
        <v>1.7</v>
      </c>
      <c r="BF990">
        <v>0</v>
      </c>
      <c r="BG990">
        <v>5.9</v>
      </c>
      <c r="BH990">
        <v>2.2000000000000002</v>
      </c>
      <c r="BI990">
        <v>1.8</v>
      </c>
    </row>
    <row r="991" spans="1:61" x14ac:dyDescent="0.2">
      <c r="A991">
        <v>6552</v>
      </c>
      <c r="B991">
        <v>6085512100</v>
      </c>
      <c r="C991">
        <v>22.1044445</v>
      </c>
      <c r="D991">
        <v>1.4220999999999999</v>
      </c>
      <c r="E991">
        <v>1.7692000000000001</v>
      </c>
      <c r="F991">
        <v>1.1808000000000001</v>
      </c>
      <c r="G991">
        <v>2.6779999999999999</v>
      </c>
      <c r="H991">
        <v>7.0502000000000002</v>
      </c>
      <c r="I991">
        <v>11</v>
      </c>
      <c r="J991">
        <v>10.1</v>
      </c>
      <c r="K991">
        <v>12</v>
      </c>
      <c r="L991">
        <v>230</v>
      </c>
      <c r="M991">
        <v>37.189888089999997</v>
      </c>
      <c r="N991">
        <v>-121.7392873</v>
      </c>
      <c r="O991">
        <v>25.7506014181543</v>
      </c>
      <c r="P991">
        <v>4.0127210000000003E-2</v>
      </c>
      <c r="Q991">
        <v>9.5363030299999991</v>
      </c>
      <c r="R991">
        <v>5.7244689229999999</v>
      </c>
      <c r="S991" s="1">
        <v>505.55480703313998</v>
      </c>
      <c r="T991">
        <v>339.96705359999999</v>
      </c>
      <c r="U991">
        <v>39.137526960000002</v>
      </c>
      <c r="V991">
        <v>936.78</v>
      </c>
      <c r="W991">
        <v>0.5</v>
      </c>
      <c r="X991">
        <v>15</v>
      </c>
      <c r="Y991">
        <v>0.5</v>
      </c>
      <c r="Z991">
        <v>5</v>
      </c>
      <c r="AA991">
        <v>7</v>
      </c>
      <c r="AB991">
        <v>47.594361606748201</v>
      </c>
      <c r="AC991">
        <v>1495</v>
      </c>
      <c r="AD991">
        <v>486</v>
      </c>
      <c r="AE991">
        <v>455</v>
      </c>
      <c r="AF991">
        <v>157</v>
      </c>
      <c r="AG991">
        <v>33</v>
      </c>
      <c r="AH991">
        <v>40474</v>
      </c>
      <c r="AI991">
        <v>194</v>
      </c>
      <c r="AJ991">
        <v>279</v>
      </c>
      <c r="AK991">
        <v>261</v>
      </c>
      <c r="AL991">
        <v>183</v>
      </c>
      <c r="AM991">
        <v>9</v>
      </c>
      <c r="AN991">
        <v>869</v>
      </c>
      <c r="AO991">
        <v>195</v>
      </c>
      <c r="AP991">
        <v>4</v>
      </c>
      <c r="AQ991">
        <v>44</v>
      </c>
      <c r="AR991">
        <v>27</v>
      </c>
      <c r="AS991">
        <v>11</v>
      </c>
      <c r="AT991">
        <v>35</v>
      </c>
      <c r="AU991">
        <v>10.7</v>
      </c>
      <c r="AV991">
        <v>5</v>
      </c>
      <c r="AW991">
        <v>40474</v>
      </c>
      <c r="AX991">
        <v>17.399999999999999</v>
      </c>
      <c r="AY991">
        <v>18.7</v>
      </c>
      <c r="AZ991">
        <v>17.5</v>
      </c>
      <c r="BA991">
        <v>12.2</v>
      </c>
      <c r="BB991">
        <v>2</v>
      </c>
      <c r="BC991">
        <v>58.1</v>
      </c>
      <c r="BD991">
        <v>13.6</v>
      </c>
      <c r="BE991">
        <v>0.8</v>
      </c>
      <c r="BF991">
        <v>9.1</v>
      </c>
      <c r="BG991">
        <v>5.9</v>
      </c>
      <c r="BH991">
        <v>2.4</v>
      </c>
      <c r="BI991">
        <v>2.2999999999999998</v>
      </c>
    </row>
    <row r="992" spans="1:61" x14ac:dyDescent="0.2">
      <c r="A992">
        <v>6553</v>
      </c>
      <c r="B992">
        <v>6085512200</v>
      </c>
      <c r="C992">
        <v>101.4052841</v>
      </c>
      <c r="D992">
        <v>0.64759999999999995</v>
      </c>
      <c r="E992">
        <v>1.6657999999999999</v>
      </c>
      <c r="F992">
        <v>0.24260000000000001</v>
      </c>
      <c r="G992">
        <v>1.1476</v>
      </c>
      <c r="H992">
        <v>3.7035</v>
      </c>
      <c r="I992">
        <v>0</v>
      </c>
      <c r="J992">
        <v>0</v>
      </c>
      <c r="K992">
        <v>0</v>
      </c>
      <c r="L992">
        <v>24</v>
      </c>
      <c r="M992">
        <v>37.147706479999997</v>
      </c>
      <c r="N992">
        <v>-121.77510839999999</v>
      </c>
      <c r="O992">
        <v>8.9407406363399407</v>
      </c>
      <c r="P992">
        <v>4.0127210000000003E-2</v>
      </c>
      <c r="Q992">
        <v>7.8595845100000004</v>
      </c>
      <c r="R992">
        <v>0.70118908400000002</v>
      </c>
      <c r="S992" s="1">
        <v>708.70875892254605</v>
      </c>
      <c r="T992">
        <v>59.959850009999997</v>
      </c>
      <c r="U992">
        <v>19.237233880000002</v>
      </c>
      <c r="V992">
        <v>229.54</v>
      </c>
      <c r="W992">
        <v>0</v>
      </c>
      <c r="X992">
        <v>2</v>
      </c>
      <c r="Y992">
        <v>0</v>
      </c>
      <c r="Z992">
        <v>10</v>
      </c>
      <c r="AA992">
        <v>0</v>
      </c>
      <c r="AB992">
        <v>27.633314320432</v>
      </c>
      <c r="AC992">
        <v>4531</v>
      </c>
      <c r="AD992">
        <v>1686</v>
      </c>
      <c r="AE992">
        <v>1657</v>
      </c>
      <c r="AF992">
        <v>270</v>
      </c>
      <c r="AG992">
        <v>129</v>
      </c>
      <c r="AH992">
        <v>69407</v>
      </c>
      <c r="AI992">
        <v>134</v>
      </c>
      <c r="AJ992">
        <v>946</v>
      </c>
      <c r="AK992">
        <v>1027</v>
      </c>
      <c r="AL992">
        <v>334</v>
      </c>
      <c r="AM992">
        <v>43</v>
      </c>
      <c r="AN992">
        <v>1410</v>
      </c>
      <c r="AO992">
        <v>27</v>
      </c>
      <c r="AP992">
        <v>0</v>
      </c>
      <c r="AQ992">
        <v>42</v>
      </c>
      <c r="AR992">
        <v>51</v>
      </c>
      <c r="AS992">
        <v>13</v>
      </c>
      <c r="AT992">
        <v>0</v>
      </c>
      <c r="AU992">
        <v>6</v>
      </c>
      <c r="AV992">
        <v>5.8</v>
      </c>
      <c r="AW992">
        <v>69407</v>
      </c>
      <c r="AX992">
        <v>4</v>
      </c>
      <c r="AY992">
        <v>20.9</v>
      </c>
      <c r="AZ992">
        <v>22.7</v>
      </c>
      <c r="BA992">
        <v>7.4</v>
      </c>
      <c r="BB992">
        <v>2.6</v>
      </c>
      <c r="BC992">
        <v>31.1</v>
      </c>
      <c r="BD992">
        <v>0.6</v>
      </c>
      <c r="BE992">
        <v>0</v>
      </c>
      <c r="BF992">
        <v>2.5</v>
      </c>
      <c r="BG992">
        <v>3.1</v>
      </c>
      <c r="BH992">
        <v>0.8</v>
      </c>
      <c r="BI992">
        <v>0</v>
      </c>
    </row>
    <row r="993" spans="1:61" x14ac:dyDescent="0.2">
      <c r="A993">
        <v>6559</v>
      </c>
      <c r="B993">
        <v>6085512311</v>
      </c>
      <c r="C993">
        <v>2.1456229000000002</v>
      </c>
      <c r="D993">
        <v>0.83050000000000002</v>
      </c>
      <c r="E993">
        <v>1.798</v>
      </c>
      <c r="F993">
        <v>0.76849999999999996</v>
      </c>
      <c r="G993">
        <v>3.5596999999999999</v>
      </c>
      <c r="H993">
        <v>6.9568000000000003</v>
      </c>
      <c r="I993">
        <v>0</v>
      </c>
      <c r="J993">
        <v>0</v>
      </c>
      <c r="K993">
        <v>0</v>
      </c>
      <c r="L993">
        <v>33</v>
      </c>
      <c r="M993">
        <v>37.160660290000003</v>
      </c>
      <c r="N993">
        <v>-121.67318589999999</v>
      </c>
      <c r="O993">
        <v>23.398714771357401</v>
      </c>
      <c r="P993">
        <v>4.0127210000000003E-2</v>
      </c>
      <c r="Q993">
        <v>9.1171234000000005</v>
      </c>
      <c r="R993">
        <v>25.033924819999999</v>
      </c>
      <c r="S993" s="1">
        <v>474.025492847875</v>
      </c>
      <c r="T993">
        <v>803.35902429999999</v>
      </c>
      <c r="U993">
        <v>32.301290739999999</v>
      </c>
      <c r="V993">
        <v>1282.48</v>
      </c>
      <c r="W993">
        <v>15</v>
      </c>
      <c r="X993">
        <v>0</v>
      </c>
      <c r="Y993">
        <v>0.8</v>
      </c>
      <c r="Z993">
        <v>2</v>
      </c>
      <c r="AA993">
        <v>3.5</v>
      </c>
      <c r="AB993">
        <v>51.740753299699499</v>
      </c>
      <c r="AC993">
        <v>3557</v>
      </c>
      <c r="AD993">
        <v>1242</v>
      </c>
      <c r="AE993">
        <v>1189</v>
      </c>
      <c r="AF993">
        <v>172</v>
      </c>
      <c r="AG993">
        <v>81</v>
      </c>
      <c r="AH993">
        <v>44501</v>
      </c>
      <c r="AI993">
        <v>219</v>
      </c>
      <c r="AJ993">
        <v>487</v>
      </c>
      <c r="AK993">
        <v>972</v>
      </c>
      <c r="AL993">
        <v>326</v>
      </c>
      <c r="AM993">
        <v>23</v>
      </c>
      <c r="AN993">
        <v>1778</v>
      </c>
      <c r="AO993">
        <v>150</v>
      </c>
      <c r="AP993">
        <v>111</v>
      </c>
      <c r="AQ993">
        <v>300</v>
      </c>
      <c r="AR993">
        <v>122</v>
      </c>
      <c r="AS993">
        <v>83</v>
      </c>
      <c r="AT993">
        <v>53</v>
      </c>
      <c r="AU993">
        <v>4.9000000000000004</v>
      </c>
      <c r="AV993">
        <v>4.3</v>
      </c>
      <c r="AW993">
        <v>44501</v>
      </c>
      <c r="AX993">
        <v>9.3000000000000007</v>
      </c>
      <c r="AY993">
        <v>13.7</v>
      </c>
      <c r="AZ993">
        <v>27.3</v>
      </c>
      <c r="BA993">
        <v>9.1999999999999993</v>
      </c>
      <c r="BB993">
        <v>1.9</v>
      </c>
      <c r="BC993">
        <v>50</v>
      </c>
      <c r="BD993">
        <v>4.5999999999999996</v>
      </c>
      <c r="BE993">
        <v>8.9</v>
      </c>
      <c r="BF993">
        <v>24.2</v>
      </c>
      <c r="BG993">
        <v>10.3</v>
      </c>
      <c r="BH993">
        <v>7</v>
      </c>
      <c r="BI993">
        <v>1.5</v>
      </c>
    </row>
    <row r="994" spans="1:61" x14ac:dyDescent="0.2">
      <c r="A994">
        <v>7950</v>
      </c>
      <c r="B994">
        <v>6085513500</v>
      </c>
      <c r="C994">
        <v>590.37694109999995</v>
      </c>
      <c r="D994">
        <v>0.6673</v>
      </c>
      <c r="E994">
        <v>2.3751000000000002</v>
      </c>
      <c r="F994">
        <v>0.70609999999999995</v>
      </c>
      <c r="G994">
        <v>1.9228000000000001</v>
      </c>
      <c r="H994">
        <v>5.6714000000000002</v>
      </c>
      <c r="I994">
        <v>0</v>
      </c>
      <c r="J994">
        <v>0</v>
      </c>
      <c r="K994">
        <v>0</v>
      </c>
      <c r="L994">
        <v>5</v>
      </c>
      <c r="M994">
        <v>37.195993129999998</v>
      </c>
      <c r="N994">
        <v>-121.64672849999999</v>
      </c>
      <c r="O994">
        <v>17.6895507238326</v>
      </c>
      <c r="P994">
        <v>4.0127210000000003E-2</v>
      </c>
      <c r="Q994">
        <v>7.6405427100000001</v>
      </c>
      <c r="R994">
        <v>0.28515365100000001</v>
      </c>
      <c r="S994" s="1">
        <v>902.61638935382405</v>
      </c>
      <c r="T994">
        <v>5.6834966690000002</v>
      </c>
      <c r="U994">
        <v>31.93077353</v>
      </c>
      <c r="V994">
        <v>734.49</v>
      </c>
      <c r="W994">
        <v>1.5</v>
      </c>
      <c r="X994">
        <v>20</v>
      </c>
      <c r="Y994">
        <v>7.25</v>
      </c>
      <c r="Z994">
        <v>18</v>
      </c>
      <c r="AA994">
        <v>11</v>
      </c>
      <c r="AB994">
        <v>49.778183779174697</v>
      </c>
      <c r="AC994">
        <v>854</v>
      </c>
      <c r="AD994">
        <v>461</v>
      </c>
      <c r="AE994">
        <v>306</v>
      </c>
      <c r="AF994">
        <v>65</v>
      </c>
      <c r="AG994">
        <v>7</v>
      </c>
      <c r="AH994">
        <v>49863</v>
      </c>
      <c r="AI994">
        <v>31</v>
      </c>
      <c r="AJ994">
        <v>221</v>
      </c>
      <c r="AK994">
        <v>190</v>
      </c>
      <c r="AL994">
        <v>110</v>
      </c>
      <c r="AM994">
        <v>11</v>
      </c>
      <c r="AN994">
        <v>373</v>
      </c>
      <c r="AO994">
        <v>39</v>
      </c>
      <c r="AP994">
        <v>0</v>
      </c>
      <c r="AQ994">
        <v>22</v>
      </c>
      <c r="AR994">
        <v>0</v>
      </c>
      <c r="AS994">
        <v>5</v>
      </c>
      <c r="AT994">
        <v>149</v>
      </c>
      <c r="AU994">
        <v>8.3000000000000007</v>
      </c>
      <c r="AV994">
        <v>2.1</v>
      </c>
      <c r="AW994">
        <v>49863</v>
      </c>
      <c r="AX994">
        <v>5</v>
      </c>
      <c r="AY994">
        <v>25.9</v>
      </c>
      <c r="AZ994">
        <v>22.2</v>
      </c>
      <c r="BA994">
        <v>14</v>
      </c>
      <c r="BB994">
        <v>3.6</v>
      </c>
      <c r="BC994">
        <v>43.7</v>
      </c>
      <c r="BD994">
        <v>4.7</v>
      </c>
      <c r="BE994">
        <v>0</v>
      </c>
      <c r="BF994">
        <v>4.8</v>
      </c>
      <c r="BG994">
        <v>0</v>
      </c>
      <c r="BH994">
        <v>1.6</v>
      </c>
      <c r="BI994">
        <v>17.399999999999999</v>
      </c>
    </row>
    <row r="995" spans="1:61" x14ac:dyDescent="0.2">
      <c r="A995">
        <v>6672</v>
      </c>
      <c r="B995">
        <v>6095250103</v>
      </c>
      <c r="C995">
        <v>0.77889240000000004</v>
      </c>
      <c r="D995">
        <v>2.5173999999999999</v>
      </c>
      <c r="E995">
        <v>2.6536</v>
      </c>
      <c r="F995">
        <v>1.0487</v>
      </c>
      <c r="G995">
        <v>1.764</v>
      </c>
      <c r="H995">
        <v>7.9836999999999998</v>
      </c>
      <c r="I995">
        <v>12.4</v>
      </c>
      <c r="J995">
        <v>11.6</v>
      </c>
      <c r="K995">
        <v>13.3</v>
      </c>
      <c r="L995">
        <v>4292</v>
      </c>
      <c r="M995">
        <v>38.116581369999999</v>
      </c>
      <c r="N995">
        <v>-122.2219504</v>
      </c>
      <c r="O995">
        <v>23.153653429907301</v>
      </c>
      <c r="P995">
        <v>3.5257981000000001E-2</v>
      </c>
      <c r="Q995">
        <v>7.8595845100000004</v>
      </c>
      <c r="R995">
        <v>19.920000000000002</v>
      </c>
      <c r="S995" s="1">
        <v>166.14287937998</v>
      </c>
      <c r="T995">
        <v>0</v>
      </c>
      <c r="U995">
        <v>1464.409725</v>
      </c>
      <c r="V995">
        <v>910.47</v>
      </c>
      <c r="W995">
        <v>0</v>
      </c>
      <c r="X995">
        <v>3.5</v>
      </c>
      <c r="Y995">
        <v>0</v>
      </c>
      <c r="Z995">
        <v>1</v>
      </c>
      <c r="AA995">
        <v>0</v>
      </c>
      <c r="AB995">
        <v>24.844888474130499</v>
      </c>
      <c r="AC995">
        <v>4560</v>
      </c>
      <c r="AD995">
        <v>1721</v>
      </c>
      <c r="AE995">
        <v>1547</v>
      </c>
      <c r="AF995">
        <v>749</v>
      </c>
      <c r="AG995">
        <v>357</v>
      </c>
      <c r="AH995">
        <v>27425</v>
      </c>
      <c r="AI995">
        <v>409</v>
      </c>
      <c r="AJ995">
        <v>828</v>
      </c>
      <c r="AK995">
        <v>836</v>
      </c>
      <c r="AL995">
        <v>669</v>
      </c>
      <c r="AM995">
        <v>230</v>
      </c>
      <c r="AN995">
        <v>3552</v>
      </c>
      <c r="AO995">
        <v>192</v>
      </c>
      <c r="AP995">
        <v>56</v>
      </c>
      <c r="AQ995">
        <v>0</v>
      </c>
      <c r="AR995">
        <v>63</v>
      </c>
      <c r="AS995">
        <v>59</v>
      </c>
      <c r="AT995">
        <v>29</v>
      </c>
      <c r="AU995">
        <v>16.399999999999999</v>
      </c>
      <c r="AV995">
        <v>17.100000000000001</v>
      </c>
      <c r="AW995">
        <v>27425</v>
      </c>
      <c r="AX995">
        <v>12.4</v>
      </c>
      <c r="AY995">
        <v>18.2</v>
      </c>
      <c r="AZ995">
        <v>18.3</v>
      </c>
      <c r="BA995">
        <v>14.7</v>
      </c>
      <c r="BB995">
        <v>14.9</v>
      </c>
      <c r="BC995">
        <v>77.900000000000006</v>
      </c>
      <c r="BD995">
        <v>4.5</v>
      </c>
      <c r="BE995">
        <v>3.3</v>
      </c>
      <c r="BF995">
        <v>0</v>
      </c>
      <c r="BG995">
        <v>4.0999999999999996</v>
      </c>
      <c r="BH995">
        <v>3.8</v>
      </c>
      <c r="BI995">
        <v>0.6</v>
      </c>
    </row>
    <row r="996" spans="1:61" x14ac:dyDescent="0.2">
      <c r="A996">
        <v>6673</v>
      </c>
      <c r="B996">
        <v>6095250104</v>
      </c>
      <c r="C996">
        <v>0.50884339999999995</v>
      </c>
      <c r="D996">
        <v>1.2761</v>
      </c>
      <c r="E996">
        <v>2.1406999999999998</v>
      </c>
      <c r="F996">
        <v>0.78380000000000005</v>
      </c>
      <c r="G996">
        <v>2.5592999999999999</v>
      </c>
      <c r="H996">
        <v>6.7599</v>
      </c>
      <c r="I996">
        <v>10.3</v>
      </c>
      <c r="J996">
        <v>9.4</v>
      </c>
      <c r="K996">
        <v>11.4</v>
      </c>
      <c r="L996">
        <v>2280</v>
      </c>
      <c r="M996">
        <v>38.113850679999999</v>
      </c>
      <c r="N996">
        <v>-122.2081589</v>
      </c>
      <c r="O996">
        <v>13.2704186720593</v>
      </c>
      <c r="P996">
        <v>3.5257981000000001E-2</v>
      </c>
      <c r="Q996">
        <v>7.8595845100000004</v>
      </c>
      <c r="R996">
        <v>19.920000000000002</v>
      </c>
      <c r="S996" s="1">
        <v>166.14287937998</v>
      </c>
      <c r="T996">
        <v>0</v>
      </c>
      <c r="U996">
        <v>1549.4805859999999</v>
      </c>
      <c r="V996">
        <v>218.6</v>
      </c>
      <c r="W996">
        <v>0</v>
      </c>
      <c r="X996">
        <v>5</v>
      </c>
      <c r="Y996">
        <v>0</v>
      </c>
      <c r="Z996">
        <v>1</v>
      </c>
      <c r="AA996">
        <v>0</v>
      </c>
      <c r="AB996">
        <v>20.081513352721899</v>
      </c>
      <c r="AC996">
        <v>2150</v>
      </c>
      <c r="AD996">
        <v>883</v>
      </c>
      <c r="AE996">
        <v>814</v>
      </c>
      <c r="AF996">
        <v>205</v>
      </c>
      <c r="AG996">
        <v>72</v>
      </c>
      <c r="AH996">
        <v>35017</v>
      </c>
      <c r="AI996">
        <v>102</v>
      </c>
      <c r="AJ996">
        <v>578</v>
      </c>
      <c r="AK996">
        <v>259</v>
      </c>
      <c r="AL996">
        <v>357</v>
      </c>
      <c r="AM996">
        <v>34</v>
      </c>
      <c r="AN996">
        <v>1493</v>
      </c>
      <c r="AO996">
        <v>44</v>
      </c>
      <c r="AP996">
        <v>193</v>
      </c>
      <c r="AQ996">
        <v>0</v>
      </c>
      <c r="AR996">
        <v>25</v>
      </c>
      <c r="AS996">
        <v>56</v>
      </c>
      <c r="AT996">
        <v>57</v>
      </c>
      <c r="AU996">
        <v>9.6</v>
      </c>
      <c r="AV996">
        <v>6.5</v>
      </c>
      <c r="AW996">
        <v>35017</v>
      </c>
      <c r="AX996">
        <v>6</v>
      </c>
      <c r="AY996">
        <v>26.9</v>
      </c>
      <c r="AZ996">
        <v>12</v>
      </c>
      <c r="BA996">
        <v>16.8</v>
      </c>
      <c r="BB996">
        <v>4.2</v>
      </c>
      <c r="BC996">
        <v>69.400000000000006</v>
      </c>
      <c r="BD996">
        <v>2.1</v>
      </c>
      <c r="BE996">
        <v>21.9</v>
      </c>
      <c r="BF996">
        <v>0</v>
      </c>
      <c r="BG996">
        <v>3.1</v>
      </c>
      <c r="BH996">
        <v>6.9</v>
      </c>
      <c r="BI996">
        <v>2.7</v>
      </c>
    </row>
    <row r="997" spans="1:61" x14ac:dyDescent="0.2">
      <c r="A997">
        <v>6674</v>
      </c>
      <c r="B997">
        <v>6095250105</v>
      </c>
      <c r="C997">
        <v>1.3312036</v>
      </c>
      <c r="D997">
        <v>1.0093000000000001</v>
      </c>
      <c r="E997">
        <v>2.516</v>
      </c>
      <c r="F997">
        <v>1.2105999999999999</v>
      </c>
      <c r="G997">
        <v>1.6103000000000001</v>
      </c>
      <c r="H997">
        <v>6.3463000000000003</v>
      </c>
      <c r="I997">
        <v>9.3000000000000007</v>
      </c>
      <c r="J997">
        <v>8.6</v>
      </c>
      <c r="K997">
        <v>10.1</v>
      </c>
      <c r="L997">
        <v>6678</v>
      </c>
      <c r="M997">
        <v>38.129544199999998</v>
      </c>
      <c r="N997">
        <v>-122.21418199999999</v>
      </c>
      <c r="O997">
        <v>14.6371258414027</v>
      </c>
      <c r="P997">
        <v>3.5257981000000001E-2</v>
      </c>
      <c r="Q997">
        <v>7.8595845100000004</v>
      </c>
      <c r="R997">
        <v>17.288540609999998</v>
      </c>
      <c r="S997" s="1">
        <v>166.14287937998</v>
      </c>
      <c r="T997">
        <v>0</v>
      </c>
      <c r="U997">
        <v>1608.888541</v>
      </c>
      <c r="V997">
        <v>724.96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21.498250720415498</v>
      </c>
      <c r="AC997">
        <v>7164</v>
      </c>
      <c r="AD997">
        <v>2303</v>
      </c>
      <c r="AE997">
        <v>2207</v>
      </c>
      <c r="AF997">
        <v>520</v>
      </c>
      <c r="AG997">
        <v>104</v>
      </c>
      <c r="AH997">
        <v>31871</v>
      </c>
      <c r="AI997">
        <v>389</v>
      </c>
      <c r="AJ997">
        <v>908</v>
      </c>
      <c r="AK997">
        <v>1608</v>
      </c>
      <c r="AL997">
        <v>976</v>
      </c>
      <c r="AM997">
        <v>294</v>
      </c>
      <c r="AN997">
        <v>6223</v>
      </c>
      <c r="AO997">
        <v>377</v>
      </c>
      <c r="AP997">
        <v>180</v>
      </c>
      <c r="AQ997">
        <v>0</v>
      </c>
      <c r="AR997">
        <v>116</v>
      </c>
      <c r="AS997">
        <v>38</v>
      </c>
      <c r="AT997">
        <v>22</v>
      </c>
      <c r="AU997">
        <v>7.3</v>
      </c>
      <c r="AV997">
        <v>2.7</v>
      </c>
      <c r="AW997">
        <v>31871</v>
      </c>
      <c r="AX997">
        <v>7.9</v>
      </c>
      <c r="AY997">
        <v>12.7</v>
      </c>
      <c r="AZ997">
        <v>22.4</v>
      </c>
      <c r="BA997">
        <v>13.6</v>
      </c>
      <c r="BB997">
        <v>13.3</v>
      </c>
      <c r="BC997">
        <v>86.9</v>
      </c>
      <c r="BD997">
        <v>5.5</v>
      </c>
      <c r="BE997">
        <v>7.8</v>
      </c>
      <c r="BF997">
        <v>0</v>
      </c>
      <c r="BG997">
        <v>5.3</v>
      </c>
      <c r="BH997">
        <v>1.7</v>
      </c>
      <c r="BI997">
        <v>0.3</v>
      </c>
    </row>
    <row r="998" spans="1:61" x14ac:dyDescent="0.2">
      <c r="A998">
        <v>6675</v>
      </c>
      <c r="B998">
        <v>6095250106</v>
      </c>
      <c r="C998">
        <v>7.2946780000000002</v>
      </c>
      <c r="D998">
        <v>1.2843</v>
      </c>
      <c r="E998">
        <v>1.6046</v>
      </c>
      <c r="F998">
        <v>1.0633999999999999</v>
      </c>
      <c r="G998">
        <v>1.5067999999999999</v>
      </c>
      <c r="H998">
        <v>5.4592000000000001</v>
      </c>
      <c r="I998">
        <v>8.9</v>
      </c>
      <c r="J998">
        <v>8.1</v>
      </c>
      <c r="K998">
        <v>9.8000000000000007</v>
      </c>
      <c r="L998">
        <v>4408</v>
      </c>
      <c r="M998">
        <v>38.138250640000003</v>
      </c>
      <c r="N998">
        <v>-122.1905252</v>
      </c>
      <c r="O998">
        <v>15.100382441483401</v>
      </c>
      <c r="P998">
        <v>3.5257981000000001E-2</v>
      </c>
      <c r="Q998">
        <v>7.8595845100000004</v>
      </c>
      <c r="R998">
        <v>8.1391489430000004</v>
      </c>
      <c r="S998" s="1">
        <v>345.43024168638698</v>
      </c>
      <c r="T998">
        <v>1.7824146219999999</v>
      </c>
      <c r="U998">
        <v>2159.7652370000001</v>
      </c>
      <c r="V998">
        <v>672.56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25.2094590080724</v>
      </c>
      <c r="AC998">
        <v>5037</v>
      </c>
      <c r="AD998">
        <v>1480</v>
      </c>
      <c r="AE998">
        <v>1396</v>
      </c>
      <c r="AF998">
        <v>277</v>
      </c>
      <c r="AG998">
        <v>283</v>
      </c>
      <c r="AH998">
        <v>45182</v>
      </c>
      <c r="AI998">
        <v>245</v>
      </c>
      <c r="AJ998">
        <v>619</v>
      </c>
      <c r="AK998">
        <v>932</v>
      </c>
      <c r="AL998">
        <v>411</v>
      </c>
      <c r="AM998">
        <v>134</v>
      </c>
      <c r="AN998">
        <v>3998</v>
      </c>
      <c r="AO998">
        <v>212</v>
      </c>
      <c r="AP998">
        <v>63</v>
      </c>
      <c r="AQ998">
        <v>0</v>
      </c>
      <c r="AR998">
        <v>51</v>
      </c>
      <c r="AS998">
        <v>10</v>
      </c>
      <c r="AT998">
        <v>44</v>
      </c>
      <c r="AU998">
        <v>5.5</v>
      </c>
      <c r="AV998">
        <v>10</v>
      </c>
      <c r="AW998">
        <v>45182</v>
      </c>
      <c r="AX998">
        <v>6.6</v>
      </c>
      <c r="AY998">
        <v>12.3</v>
      </c>
      <c r="AZ998">
        <v>18.5</v>
      </c>
      <c r="BA998">
        <v>8.1999999999999993</v>
      </c>
      <c r="BB998">
        <v>9.6</v>
      </c>
      <c r="BC998">
        <v>79.400000000000006</v>
      </c>
      <c r="BD998">
        <v>4.5</v>
      </c>
      <c r="BE998">
        <v>4.3</v>
      </c>
      <c r="BF998">
        <v>0</v>
      </c>
      <c r="BG998">
        <v>3.7</v>
      </c>
      <c r="BH998">
        <v>0.7</v>
      </c>
      <c r="BI998">
        <v>0.9</v>
      </c>
    </row>
    <row r="999" spans="1:61" x14ac:dyDescent="0.2">
      <c r="A999">
        <v>6676</v>
      </c>
      <c r="B999">
        <v>6095250200</v>
      </c>
      <c r="C999">
        <v>0.51857750000000002</v>
      </c>
      <c r="D999">
        <v>2.7355999999999998</v>
      </c>
      <c r="E999">
        <v>2.6067</v>
      </c>
      <c r="F999">
        <v>0.8639</v>
      </c>
      <c r="G999">
        <v>2.8378000000000001</v>
      </c>
      <c r="H999">
        <v>9.0440000000000005</v>
      </c>
      <c r="I999">
        <v>14.6</v>
      </c>
      <c r="J999">
        <v>13.6</v>
      </c>
      <c r="K999">
        <v>15.6</v>
      </c>
      <c r="L999">
        <v>3886</v>
      </c>
      <c r="M999">
        <v>38.104423220000001</v>
      </c>
      <c r="N999">
        <v>-122.2101433</v>
      </c>
      <c r="O999">
        <v>19.659787428626299</v>
      </c>
      <c r="P999">
        <v>3.5257981000000001E-2</v>
      </c>
      <c r="Q999">
        <v>7.8595845100000004</v>
      </c>
      <c r="R999">
        <v>19.920000000000002</v>
      </c>
      <c r="S999" s="1">
        <v>166.14287937998</v>
      </c>
      <c r="T999">
        <v>0</v>
      </c>
      <c r="U999">
        <v>1435.496161</v>
      </c>
      <c r="V999">
        <v>328.33</v>
      </c>
      <c r="W999">
        <v>0</v>
      </c>
      <c r="X999">
        <v>13</v>
      </c>
      <c r="Y999">
        <v>0</v>
      </c>
      <c r="Z999">
        <v>1</v>
      </c>
      <c r="AA999">
        <v>0</v>
      </c>
      <c r="AB999">
        <v>22.393561339443</v>
      </c>
      <c r="AC999">
        <v>3987</v>
      </c>
      <c r="AD999">
        <v>1567</v>
      </c>
      <c r="AE999">
        <v>1472</v>
      </c>
      <c r="AF999">
        <v>670</v>
      </c>
      <c r="AG999">
        <v>366</v>
      </c>
      <c r="AH999">
        <v>23033</v>
      </c>
      <c r="AI999">
        <v>419</v>
      </c>
      <c r="AJ999">
        <v>582</v>
      </c>
      <c r="AK999">
        <v>771</v>
      </c>
      <c r="AL999">
        <v>554</v>
      </c>
      <c r="AM999">
        <v>260</v>
      </c>
      <c r="AN999">
        <v>2495</v>
      </c>
      <c r="AO999">
        <v>153</v>
      </c>
      <c r="AP999">
        <v>86</v>
      </c>
      <c r="AQ999">
        <v>108</v>
      </c>
      <c r="AR999">
        <v>39</v>
      </c>
      <c r="AS999">
        <v>86</v>
      </c>
      <c r="AT999">
        <v>47</v>
      </c>
      <c r="AU999">
        <v>17</v>
      </c>
      <c r="AV999">
        <v>18</v>
      </c>
      <c r="AW999">
        <v>23033</v>
      </c>
      <c r="AX999">
        <v>15.8</v>
      </c>
      <c r="AY999">
        <v>14.6</v>
      </c>
      <c r="AZ999">
        <v>19.3</v>
      </c>
      <c r="BA999">
        <v>14.1</v>
      </c>
      <c r="BB999">
        <v>17.7</v>
      </c>
      <c r="BC999">
        <v>62.6</v>
      </c>
      <c r="BD999">
        <v>4.0999999999999996</v>
      </c>
      <c r="BE999">
        <v>5.5</v>
      </c>
      <c r="BF999">
        <v>6.9</v>
      </c>
      <c r="BG999">
        <v>2.6</v>
      </c>
      <c r="BH999">
        <v>5.8</v>
      </c>
      <c r="BI999">
        <v>1.2</v>
      </c>
    </row>
    <row r="1000" spans="1:61" x14ac:dyDescent="0.2">
      <c r="A1000">
        <v>6677</v>
      </c>
      <c r="B1000">
        <v>6095250300</v>
      </c>
      <c r="C1000">
        <v>0.42448560000000002</v>
      </c>
      <c r="D1000">
        <v>2.5480999999999998</v>
      </c>
      <c r="E1000">
        <v>2.3395000000000001</v>
      </c>
      <c r="F1000">
        <v>1.0169999999999999</v>
      </c>
      <c r="G1000">
        <v>3.1575000000000002</v>
      </c>
      <c r="H1000">
        <v>9.0620999999999992</v>
      </c>
      <c r="I1000">
        <v>14.3</v>
      </c>
      <c r="J1000">
        <v>13.4</v>
      </c>
      <c r="K1000">
        <v>15.3</v>
      </c>
      <c r="L1000">
        <v>3206</v>
      </c>
      <c r="M1000">
        <v>38.104877479999999</v>
      </c>
      <c r="N1000">
        <v>-122.2235833</v>
      </c>
      <c r="O1000">
        <v>23.6072017125719</v>
      </c>
      <c r="P1000">
        <v>3.5257981000000001E-2</v>
      </c>
      <c r="Q1000">
        <v>7.8595845100000004</v>
      </c>
      <c r="R1000">
        <v>19.920000000000002</v>
      </c>
      <c r="S1000" s="1">
        <v>166.14287937998</v>
      </c>
      <c r="T1000">
        <v>0</v>
      </c>
      <c r="U1000">
        <v>1397.548487</v>
      </c>
      <c r="V1000">
        <v>870.26</v>
      </c>
      <c r="W1000">
        <v>0</v>
      </c>
      <c r="X1000">
        <v>10.5</v>
      </c>
      <c r="Y1000">
        <v>0</v>
      </c>
      <c r="Z1000">
        <v>0</v>
      </c>
      <c r="AA1000">
        <v>0</v>
      </c>
      <c r="AB1000">
        <v>25.401160056166798</v>
      </c>
      <c r="AC1000">
        <v>3406</v>
      </c>
      <c r="AD1000">
        <v>1233</v>
      </c>
      <c r="AE1000">
        <v>1114</v>
      </c>
      <c r="AF1000">
        <v>411</v>
      </c>
      <c r="AG1000">
        <v>237</v>
      </c>
      <c r="AH1000">
        <v>21559</v>
      </c>
      <c r="AI1000">
        <v>379</v>
      </c>
      <c r="AJ1000">
        <v>461</v>
      </c>
      <c r="AK1000">
        <v>732</v>
      </c>
      <c r="AL1000">
        <v>544</v>
      </c>
      <c r="AM1000">
        <v>87</v>
      </c>
      <c r="AN1000">
        <v>2309</v>
      </c>
      <c r="AO1000">
        <v>188</v>
      </c>
      <c r="AP1000">
        <v>48</v>
      </c>
      <c r="AQ1000">
        <v>9</v>
      </c>
      <c r="AR1000">
        <v>163</v>
      </c>
      <c r="AS1000">
        <v>64</v>
      </c>
      <c r="AT1000">
        <v>81</v>
      </c>
      <c r="AU1000">
        <v>12.6</v>
      </c>
      <c r="AV1000">
        <v>13.5</v>
      </c>
      <c r="AW1000">
        <v>21559</v>
      </c>
      <c r="AX1000">
        <v>16.399999999999999</v>
      </c>
      <c r="AY1000">
        <v>13.5</v>
      </c>
      <c r="AZ1000">
        <v>21.5</v>
      </c>
      <c r="BA1000">
        <v>16.3</v>
      </c>
      <c r="BB1000">
        <v>7.8</v>
      </c>
      <c r="BC1000">
        <v>67.8</v>
      </c>
      <c r="BD1000">
        <v>5.9</v>
      </c>
      <c r="BE1000">
        <v>3.9</v>
      </c>
      <c r="BF1000">
        <v>0.7</v>
      </c>
      <c r="BG1000">
        <v>14.6</v>
      </c>
      <c r="BH1000">
        <v>5.7</v>
      </c>
      <c r="BI1000">
        <v>2.4</v>
      </c>
    </row>
    <row r="1001" spans="1:61" x14ac:dyDescent="0.2">
      <c r="A1001">
        <v>6678</v>
      </c>
      <c r="B1001">
        <v>6095250400</v>
      </c>
      <c r="C1001">
        <v>0.43085859999999998</v>
      </c>
      <c r="D1001">
        <v>2.4504000000000001</v>
      </c>
      <c r="E1001">
        <v>2.6212</v>
      </c>
      <c r="F1001">
        <v>0.52549999999999997</v>
      </c>
      <c r="G1001">
        <v>1.8232999999999999</v>
      </c>
      <c r="H1001">
        <v>7.4203000000000001</v>
      </c>
      <c r="I1001">
        <v>13.9</v>
      </c>
      <c r="J1001">
        <v>12.9</v>
      </c>
      <c r="K1001">
        <v>15</v>
      </c>
      <c r="L1001">
        <v>3011</v>
      </c>
      <c r="M1001">
        <v>38.095169499999997</v>
      </c>
      <c r="N1001">
        <v>-122.2244085</v>
      </c>
      <c r="O1001">
        <v>24.294817343871198</v>
      </c>
      <c r="P1001">
        <v>3.5257981000000001E-2</v>
      </c>
      <c r="Q1001">
        <v>7.8595845100000004</v>
      </c>
      <c r="R1001">
        <v>18.68175394</v>
      </c>
      <c r="S1001" s="1">
        <v>166.14287937998</v>
      </c>
      <c r="T1001">
        <v>0</v>
      </c>
      <c r="U1001">
        <v>1315.6131760000001</v>
      </c>
      <c r="V1001">
        <v>974.18</v>
      </c>
      <c r="W1001">
        <v>1.2</v>
      </c>
      <c r="X1001">
        <v>2</v>
      </c>
      <c r="Y1001">
        <v>0</v>
      </c>
      <c r="Z1001">
        <v>3</v>
      </c>
      <c r="AA1001">
        <v>0</v>
      </c>
      <c r="AB1001">
        <v>27.0685961532722</v>
      </c>
      <c r="AC1001">
        <v>2573</v>
      </c>
      <c r="AD1001">
        <v>1324</v>
      </c>
      <c r="AE1001">
        <v>1034</v>
      </c>
      <c r="AF1001">
        <v>324</v>
      </c>
      <c r="AG1001">
        <v>234</v>
      </c>
      <c r="AH1001">
        <v>24431</v>
      </c>
      <c r="AI1001">
        <v>202</v>
      </c>
      <c r="AJ1001">
        <v>298</v>
      </c>
      <c r="AK1001">
        <v>539</v>
      </c>
      <c r="AL1001">
        <v>471</v>
      </c>
      <c r="AM1001">
        <v>177</v>
      </c>
      <c r="AN1001">
        <v>1513</v>
      </c>
      <c r="AO1001">
        <v>11</v>
      </c>
      <c r="AP1001">
        <v>26</v>
      </c>
      <c r="AQ1001">
        <v>0</v>
      </c>
      <c r="AR1001">
        <v>61</v>
      </c>
      <c r="AS1001">
        <v>47</v>
      </c>
      <c r="AT1001">
        <v>13</v>
      </c>
      <c r="AU1001">
        <v>12.6</v>
      </c>
      <c r="AV1001">
        <v>17.5</v>
      </c>
      <c r="AW1001">
        <v>24431</v>
      </c>
      <c r="AX1001">
        <v>11.3</v>
      </c>
      <c r="AY1001">
        <v>11.6</v>
      </c>
      <c r="AZ1001">
        <v>20.9</v>
      </c>
      <c r="BA1001">
        <v>18.3</v>
      </c>
      <c r="BB1001">
        <v>17.100000000000001</v>
      </c>
      <c r="BC1001">
        <v>58.8</v>
      </c>
      <c r="BD1001">
        <v>0.5</v>
      </c>
      <c r="BE1001">
        <v>2</v>
      </c>
      <c r="BF1001">
        <v>0</v>
      </c>
      <c r="BG1001">
        <v>5.9</v>
      </c>
      <c r="BH1001">
        <v>4.5</v>
      </c>
      <c r="BI1001">
        <v>0.5</v>
      </c>
    </row>
    <row r="1002" spans="1:61" x14ac:dyDescent="0.2">
      <c r="A1002">
        <v>6679</v>
      </c>
      <c r="B1002">
        <v>6095250501</v>
      </c>
      <c r="C1002">
        <v>0.51020750000000004</v>
      </c>
      <c r="D1002">
        <v>1.9668000000000001</v>
      </c>
      <c r="E1002">
        <v>2.12</v>
      </c>
      <c r="F1002">
        <v>1.0903</v>
      </c>
      <c r="G1002">
        <v>2.5649000000000002</v>
      </c>
      <c r="H1002">
        <v>7.742</v>
      </c>
      <c r="I1002">
        <v>15.1</v>
      </c>
      <c r="J1002">
        <v>14</v>
      </c>
      <c r="K1002">
        <v>16.3</v>
      </c>
      <c r="L1002">
        <v>1399</v>
      </c>
      <c r="M1002">
        <v>38.095188720000003</v>
      </c>
      <c r="N1002">
        <v>-122.2127412</v>
      </c>
      <c r="O1002">
        <v>15.292633697565</v>
      </c>
      <c r="P1002">
        <v>3.5257981000000001E-2</v>
      </c>
      <c r="Q1002">
        <v>7.8595845100000004</v>
      </c>
      <c r="R1002">
        <v>17.355205399999999</v>
      </c>
      <c r="S1002" s="1">
        <v>166.14287937998</v>
      </c>
      <c r="T1002">
        <v>0</v>
      </c>
      <c r="U1002">
        <v>1317.16698</v>
      </c>
      <c r="V1002">
        <v>644.96</v>
      </c>
      <c r="W1002">
        <v>3</v>
      </c>
      <c r="X1002">
        <v>2.5</v>
      </c>
      <c r="Y1002">
        <v>0</v>
      </c>
      <c r="Z1002">
        <v>0</v>
      </c>
      <c r="AA1002">
        <v>0</v>
      </c>
      <c r="AB1002">
        <v>22.888811656507102</v>
      </c>
      <c r="AC1002">
        <v>2247</v>
      </c>
      <c r="AD1002">
        <v>819</v>
      </c>
      <c r="AE1002">
        <v>776</v>
      </c>
      <c r="AF1002">
        <v>314</v>
      </c>
      <c r="AG1002">
        <v>65</v>
      </c>
      <c r="AH1002">
        <v>24881</v>
      </c>
      <c r="AI1002">
        <v>334</v>
      </c>
      <c r="AJ1002">
        <v>312</v>
      </c>
      <c r="AK1002">
        <v>391</v>
      </c>
      <c r="AL1002">
        <v>301</v>
      </c>
      <c r="AM1002">
        <v>71</v>
      </c>
      <c r="AN1002">
        <v>1385</v>
      </c>
      <c r="AO1002">
        <v>194</v>
      </c>
      <c r="AP1002">
        <v>8</v>
      </c>
      <c r="AQ1002">
        <v>18</v>
      </c>
      <c r="AR1002">
        <v>32</v>
      </c>
      <c r="AS1002">
        <v>29</v>
      </c>
      <c r="AT1002">
        <v>40</v>
      </c>
      <c r="AU1002">
        <v>14</v>
      </c>
      <c r="AV1002">
        <v>5.4</v>
      </c>
      <c r="AW1002">
        <v>24881</v>
      </c>
      <c r="AX1002">
        <v>21.2</v>
      </c>
      <c r="AY1002">
        <v>13.9</v>
      </c>
      <c r="AZ1002">
        <v>17.399999999999999</v>
      </c>
      <c r="BA1002">
        <v>13.4</v>
      </c>
      <c r="BB1002">
        <v>9.1</v>
      </c>
      <c r="BC1002">
        <v>61.6</v>
      </c>
      <c r="BD1002">
        <v>9.1</v>
      </c>
      <c r="BE1002">
        <v>1</v>
      </c>
      <c r="BF1002">
        <v>2.2000000000000002</v>
      </c>
      <c r="BG1002">
        <v>4.0999999999999996</v>
      </c>
      <c r="BH1002">
        <v>3.7</v>
      </c>
      <c r="BI1002">
        <v>1.8</v>
      </c>
    </row>
    <row r="1003" spans="1:61" x14ac:dyDescent="0.2">
      <c r="A1003">
        <v>6680</v>
      </c>
      <c r="B1003">
        <v>6095250502</v>
      </c>
      <c r="C1003">
        <v>0.73548530000000001</v>
      </c>
      <c r="D1003">
        <v>2.157</v>
      </c>
      <c r="E1003">
        <v>1.7994000000000001</v>
      </c>
      <c r="F1003">
        <v>0.84260000000000002</v>
      </c>
      <c r="G1003">
        <v>2.1135000000000002</v>
      </c>
      <c r="H1003">
        <v>6.9123999999999999</v>
      </c>
      <c r="I1003">
        <v>15.2</v>
      </c>
      <c r="J1003">
        <v>14.3</v>
      </c>
      <c r="K1003">
        <v>16.3</v>
      </c>
      <c r="L1003">
        <v>3126</v>
      </c>
      <c r="M1003">
        <v>38.091652529999998</v>
      </c>
      <c r="N1003">
        <v>-122.2027088</v>
      </c>
      <c r="O1003">
        <v>21.089362990155699</v>
      </c>
      <c r="P1003">
        <v>3.5257981000000001E-2</v>
      </c>
      <c r="Q1003">
        <v>7.8595845100000004</v>
      </c>
      <c r="R1003">
        <v>16.706132449999998</v>
      </c>
      <c r="S1003" s="1">
        <v>278.45627191093502</v>
      </c>
      <c r="T1003">
        <v>0</v>
      </c>
      <c r="U1003">
        <v>1360.152722</v>
      </c>
      <c r="V1003">
        <v>629.24</v>
      </c>
      <c r="W1003">
        <v>1</v>
      </c>
      <c r="X1003">
        <v>2.8</v>
      </c>
      <c r="Y1003">
        <v>0</v>
      </c>
      <c r="Z1003">
        <v>0</v>
      </c>
      <c r="AA1003">
        <v>0.2</v>
      </c>
      <c r="AB1003">
        <v>24.007638712105599</v>
      </c>
      <c r="AC1003">
        <v>3156</v>
      </c>
      <c r="AD1003">
        <v>1174</v>
      </c>
      <c r="AE1003">
        <v>1000</v>
      </c>
      <c r="AF1003">
        <v>325</v>
      </c>
      <c r="AG1003">
        <v>234</v>
      </c>
      <c r="AH1003">
        <v>25843</v>
      </c>
      <c r="AI1003">
        <v>194</v>
      </c>
      <c r="AJ1003">
        <v>599</v>
      </c>
      <c r="AK1003">
        <v>587</v>
      </c>
      <c r="AL1003">
        <v>374</v>
      </c>
      <c r="AM1003">
        <v>18</v>
      </c>
      <c r="AN1003">
        <v>2216</v>
      </c>
      <c r="AO1003">
        <v>84</v>
      </c>
      <c r="AP1003">
        <v>22</v>
      </c>
      <c r="AQ1003">
        <v>0</v>
      </c>
      <c r="AR1003">
        <v>55</v>
      </c>
      <c r="AS1003">
        <v>67</v>
      </c>
      <c r="AT1003">
        <v>37</v>
      </c>
      <c r="AU1003">
        <v>10.4</v>
      </c>
      <c r="AV1003">
        <v>14.1</v>
      </c>
      <c r="AW1003">
        <v>25843</v>
      </c>
      <c r="AX1003">
        <v>8.5</v>
      </c>
      <c r="AY1003">
        <v>19</v>
      </c>
      <c r="AZ1003">
        <v>18.600000000000001</v>
      </c>
      <c r="BA1003">
        <v>11.9</v>
      </c>
      <c r="BB1003">
        <v>1.8</v>
      </c>
      <c r="BC1003">
        <v>70.2</v>
      </c>
      <c r="BD1003">
        <v>2.8</v>
      </c>
      <c r="BE1003">
        <v>1.9</v>
      </c>
      <c r="BF1003">
        <v>0</v>
      </c>
      <c r="BG1003">
        <v>5.5</v>
      </c>
      <c r="BH1003">
        <v>6.7</v>
      </c>
      <c r="BI1003">
        <v>1.2</v>
      </c>
    </row>
    <row r="1004" spans="1:61" x14ac:dyDescent="0.2">
      <c r="A1004">
        <v>6681</v>
      </c>
      <c r="B1004">
        <v>6095250601</v>
      </c>
      <c r="C1004">
        <v>0.91983199999999998</v>
      </c>
      <c r="D1004">
        <v>2.6193</v>
      </c>
      <c r="E1004">
        <v>2.0427</v>
      </c>
      <c r="F1004">
        <v>1.0643</v>
      </c>
      <c r="G1004">
        <v>1.7961</v>
      </c>
      <c r="H1004">
        <v>7.5223000000000004</v>
      </c>
      <c r="I1004">
        <v>12.9</v>
      </c>
      <c r="J1004">
        <v>12.1</v>
      </c>
      <c r="K1004">
        <v>13.6</v>
      </c>
      <c r="L1004">
        <v>3845</v>
      </c>
      <c r="M1004">
        <v>38.081708939999999</v>
      </c>
      <c r="N1004">
        <v>-122.2269591</v>
      </c>
      <c r="O1004">
        <v>30.743010522815499</v>
      </c>
      <c r="P1004">
        <v>3.5257981000000001E-2</v>
      </c>
      <c r="Q1004">
        <v>7.8595845100000004</v>
      </c>
      <c r="R1004">
        <v>13.88</v>
      </c>
      <c r="S1004" s="1">
        <v>166.14287937998</v>
      </c>
      <c r="T1004">
        <v>0</v>
      </c>
      <c r="U1004">
        <v>1371.379664</v>
      </c>
      <c r="V1004">
        <v>1475.71</v>
      </c>
      <c r="W1004">
        <v>8.5</v>
      </c>
      <c r="X1004">
        <v>2</v>
      </c>
      <c r="Y1004">
        <v>0.05</v>
      </c>
      <c r="Z1004">
        <v>12</v>
      </c>
      <c r="AA1004">
        <v>0</v>
      </c>
      <c r="AB1004">
        <v>34.675655336911703</v>
      </c>
      <c r="AC1004">
        <v>5132</v>
      </c>
      <c r="AD1004">
        <v>1645</v>
      </c>
      <c r="AE1004">
        <v>1560</v>
      </c>
      <c r="AF1004">
        <v>630</v>
      </c>
      <c r="AG1004">
        <v>534</v>
      </c>
      <c r="AH1004">
        <v>23351</v>
      </c>
      <c r="AI1004">
        <v>502</v>
      </c>
      <c r="AJ1004">
        <v>446</v>
      </c>
      <c r="AK1004">
        <v>1236</v>
      </c>
      <c r="AL1004">
        <v>840</v>
      </c>
      <c r="AM1004">
        <v>92</v>
      </c>
      <c r="AN1004">
        <v>3869</v>
      </c>
      <c r="AO1004">
        <v>259</v>
      </c>
      <c r="AP1004">
        <v>0</v>
      </c>
      <c r="AQ1004">
        <v>0</v>
      </c>
      <c r="AR1004">
        <v>159</v>
      </c>
      <c r="AS1004">
        <v>101</v>
      </c>
      <c r="AT1004">
        <v>21</v>
      </c>
      <c r="AU1004">
        <v>12.4</v>
      </c>
      <c r="AV1004">
        <v>19.8</v>
      </c>
      <c r="AW1004">
        <v>23351</v>
      </c>
      <c r="AX1004">
        <v>16.5</v>
      </c>
      <c r="AY1004">
        <v>8.6999999999999993</v>
      </c>
      <c r="AZ1004">
        <v>24.1</v>
      </c>
      <c r="BA1004">
        <v>16.5</v>
      </c>
      <c r="BB1004">
        <v>5.9</v>
      </c>
      <c r="BC1004">
        <v>75.400000000000006</v>
      </c>
      <c r="BD1004">
        <v>5.3</v>
      </c>
      <c r="BE1004">
        <v>0</v>
      </c>
      <c r="BF1004">
        <v>0</v>
      </c>
      <c r="BG1004">
        <v>10.199999999999999</v>
      </c>
      <c r="BH1004">
        <v>6.5</v>
      </c>
      <c r="BI1004">
        <v>0.4</v>
      </c>
    </row>
    <row r="1005" spans="1:61" x14ac:dyDescent="0.2">
      <c r="A1005">
        <v>6682</v>
      </c>
      <c r="B1005">
        <v>6095250604</v>
      </c>
      <c r="C1005">
        <v>0.81140959999999995</v>
      </c>
      <c r="D1005">
        <v>1.7310000000000001</v>
      </c>
      <c r="E1005">
        <v>1.7212000000000001</v>
      </c>
      <c r="F1005">
        <v>0.69579999999999997</v>
      </c>
      <c r="G1005">
        <v>1.1359999999999999</v>
      </c>
      <c r="H1005">
        <v>5.2839</v>
      </c>
      <c r="I1005">
        <v>10.1</v>
      </c>
      <c r="J1005">
        <v>9.3000000000000007</v>
      </c>
      <c r="K1005">
        <v>11</v>
      </c>
      <c r="L1005">
        <v>3764</v>
      </c>
      <c r="M1005">
        <v>38.072558700000002</v>
      </c>
      <c r="N1005">
        <v>-122.2176261</v>
      </c>
      <c r="O1005">
        <v>20.925572702310099</v>
      </c>
      <c r="P1005">
        <v>3.5257981000000001E-2</v>
      </c>
      <c r="Q1005">
        <v>7.8595845100000004</v>
      </c>
      <c r="R1005">
        <v>13.88</v>
      </c>
      <c r="S1005" s="1">
        <v>173.74247266110501</v>
      </c>
      <c r="T1005">
        <v>0</v>
      </c>
      <c r="U1005">
        <v>1348.1155140000001</v>
      </c>
      <c r="V1005">
        <v>2270.83</v>
      </c>
      <c r="W1005">
        <v>5.25</v>
      </c>
      <c r="X1005">
        <v>0</v>
      </c>
      <c r="Y1005">
        <v>0.05</v>
      </c>
      <c r="Z1005">
        <v>12</v>
      </c>
      <c r="AA1005">
        <v>0</v>
      </c>
      <c r="AB1005">
        <v>34.292425747072798</v>
      </c>
      <c r="AC1005">
        <v>3599</v>
      </c>
      <c r="AD1005">
        <v>1611</v>
      </c>
      <c r="AE1005">
        <v>1384</v>
      </c>
      <c r="AF1005">
        <v>455</v>
      </c>
      <c r="AG1005">
        <v>225</v>
      </c>
      <c r="AH1005">
        <v>39402</v>
      </c>
      <c r="AI1005">
        <v>186</v>
      </c>
      <c r="AJ1005">
        <v>463</v>
      </c>
      <c r="AK1005">
        <v>524</v>
      </c>
      <c r="AL1005">
        <v>341</v>
      </c>
      <c r="AM1005">
        <v>152</v>
      </c>
      <c r="AN1005">
        <v>2317</v>
      </c>
      <c r="AO1005">
        <v>60</v>
      </c>
      <c r="AP1005">
        <v>304</v>
      </c>
      <c r="AQ1005">
        <v>0</v>
      </c>
      <c r="AR1005">
        <v>16</v>
      </c>
      <c r="AS1005">
        <v>38</v>
      </c>
      <c r="AT1005">
        <v>0</v>
      </c>
      <c r="AU1005">
        <v>12.7</v>
      </c>
      <c r="AV1005">
        <v>10.5</v>
      </c>
      <c r="AW1005">
        <v>39402</v>
      </c>
      <c r="AX1005">
        <v>6.9</v>
      </c>
      <c r="AY1005">
        <v>12.9</v>
      </c>
      <c r="AZ1005">
        <v>14.6</v>
      </c>
      <c r="BA1005">
        <v>9.5</v>
      </c>
      <c r="BB1005">
        <v>11</v>
      </c>
      <c r="BC1005">
        <v>64.400000000000006</v>
      </c>
      <c r="BD1005">
        <v>1.7</v>
      </c>
      <c r="BE1005">
        <v>18.899999999999999</v>
      </c>
      <c r="BF1005">
        <v>0</v>
      </c>
      <c r="BG1005">
        <v>1.2</v>
      </c>
      <c r="BH1005">
        <v>2.7</v>
      </c>
      <c r="BI1005">
        <v>0</v>
      </c>
    </row>
    <row r="1006" spans="1:61" x14ac:dyDescent="0.2">
      <c r="A1006">
        <v>6683</v>
      </c>
      <c r="B1006">
        <v>6095250605</v>
      </c>
      <c r="C1006">
        <v>1.1674207000000001</v>
      </c>
      <c r="D1006">
        <v>1.1526000000000001</v>
      </c>
      <c r="E1006">
        <v>1.0996999999999999</v>
      </c>
      <c r="F1006">
        <v>1.0343</v>
      </c>
      <c r="G1006">
        <v>1.6112</v>
      </c>
      <c r="H1006">
        <v>4.8978000000000002</v>
      </c>
      <c r="I1006">
        <v>8.3000000000000007</v>
      </c>
      <c r="J1006">
        <v>7.6</v>
      </c>
      <c r="K1006">
        <v>9</v>
      </c>
      <c r="L1006">
        <v>4219</v>
      </c>
      <c r="M1006">
        <v>38.073686899999998</v>
      </c>
      <c r="N1006">
        <v>-122.20360650000001</v>
      </c>
      <c r="O1006">
        <v>20.3636934752682</v>
      </c>
      <c r="P1006">
        <v>3.5257981000000001E-2</v>
      </c>
      <c r="Q1006">
        <v>7.8595845100000004</v>
      </c>
      <c r="R1006">
        <v>13.88</v>
      </c>
      <c r="S1006" s="1">
        <v>283.70440192353698</v>
      </c>
      <c r="T1006">
        <v>0</v>
      </c>
      <c r="U1006">
        <v>1243.7163049999999</v>
      </c>
      <c r="V1006">
        <v>909.47</v>
      </c>
      <c r="W1006">
        <v>3.5</v>
      </c>
      <c r="X1006">
        <v>0.3</v>
      </c>
      <c r="Y1006">
        <v>0</v>
      </c>
      <c r="Z1006">
        <v>9</v>
      </c>
      <c r="AA1006">
        <v>0</v>
      </c>
      <c r="AB1006">
        <v>29.938560561831601</v>
      </c>
      <c r="AC1006">
        <v>4230</v>
      </c>
      <c r="AD1006">
        <v>1596</v>
      </c>
      <c r="AE1006">
        <v>1577</v>
      </c>
      <c r="AF1006">
        <v>112</v>
      </c>
      <c r="AG1006">
        <v>238</v>
      </c>
      <c r="AH1006">
        <v>39512</v>
      </c>
      <c r="AI1006">
        <v>142</v>
      </c>
      <c r="AJ1006">
        <v>702</v>
      </c>
      <c r="AK1006">
        <v>806</v>
      </c>
      <c r="AL1006">
        <v>235</v>
      </c>
      <c r="AM1006">
        <v>9</v>
      </c>
      <c r="AN1006">
        <v>3149</v>
      </c>
      <c r="AO1006">
        <v>193</v>
      </c>
      <c r="AP1006">
        <v>96</v>
      </c>
      <c r="AQ1006">
        <v>0</v>
      </c>
      <c r="AR1006">
        <v>58</v>
      </c>
      <c r="AS1006">
        <v>44</v>
      </c>
      <c r="AT1006">
        <v>15</v>
      </c>
      <c r="AU1006">
        <v>2.7</v>
      </c>
      <c r="AV1006">
        <v>10.1</v>
      </c>
      <c r="AW1006">
        <v>39512</v>
      </c>
      <c r="AX1006">
        <v>4.5999999999999996</v>
      </c>
      <c r="AY1006">
        <v>16.600000000000001</v>
      </c>
      <c r="AZ1006">
        <v>19.100000000000001</v>
      </c>
      <c r="BA1006">
        <v>5.6</v>
      </c>
      <c r="BB1006">
        <v>0.6</v>
      </c>
      <c r="BC1006">
        <v>74.400000000000006</v>
      </c>
      <c r="BD1006">
        <v>5</v>
      </c>
      <c r="BE1006">
        <v>6</v>
      </c>
      <c r="BF1006">
        <v>0</v>
      </c>
      <c r="BG1006">
        <v>3.7</v>
      </c>
      <c r="BH1006">
        <v>2.8</v>
      </c>
      <c r="BI1006">
        <v>0.4</v>
      </c>
    </row>
    <row r="1007" spans="1:61" x14ac:dyDescent="0.2">
      <c r="A1007">
        <v>6684</v>
      </c>
      <c r="B1007">
        <v>6095250701</v>
      </c>
      <c r="C1007">
        <v>0.84033829999999998</v>
      </c>
      <c r="D1007">
        <v>3.1711999999999998</v>
      </c>
      <c r="E1007">
        <v>2.9527000000000001</v>
      </c>
      <c r="F1007">
        <v>1.2723</v>
      </c>
      <c r="G1007">
        <v>3.1577999999999999</v>
      </c>
      <c r="H1007">
        <v>10.553900000000001</v>
      </c>
      <c r="I1007">
        <v>15.5</v>
      </c>
      <c r="J1007">
        <v>14.4</v>
      </c>
      <c r="K1007">
        <v>16.399999999999999</v>
      </c>
      <c r="L1007">
        <v>2918</v>
      </c>
      <c r="M1007">
        <v>38.089970600000001</v>
      </c>
      <c r="N1007">
        <v>-122.2449945</v>
      </c>
      <c r="O1007">
        <v>48.146777754618498</v>
      </c>
      <c r="P1007">
        <v>3.5257981000000001E-2</v>
      </c>
      <c r="Q1007">
        <v>7.8595845100000004</v>
      </c>
      <c r="R1007">
        <v>9.1890472130000003</v>
      </c>
      <c r="S1007" s="1">
        <v>166.14287937998</v>
      </c>
      <c r="T1007">
        <v>0.58797619000000001</v>
      </c>
      <c r="U1007">
        <v>1704.655465</v>
      </c>
      <c r="V1007">
        <v>692.63</v>
      </c>
      <c r="W1007">
        <v>14.55</v>
      </c>
      <c r="X1007">
        <v>59.55</v>
      </c>
      <c r="Y1007">
        <v>1.2350000000000001</v>
      </c>
      <c r="Z1007">
        <v>12</v>
      </c>
      <c r="AA1007">
        <v>0.5</v>
      </c>
      <c r="AB1007">
        <v>45.718798317778003</v>
      </c>
      <c r="AC1007">
        <v>3457</v>
      </c>
      <c r="AD1007">
        <v>1259</v>
      </c>
      <c r="AE1007">
        <v>1132</v>
      </c>
      <c r="AF1007">
        <v>738</v>
      </c>
      <c r="AG1007">
        <v>300</v>
      </c>
      <c r="AH1007">
        <v>16071</v>
      </c>
      <c r="AI1007">
        <v>513</v>
      </c>
      <c r="AJ1007">
        <v>540</v>
      </c>
      <c r="AK1007">
        <v>718</v>
      </c>
      <c r="AL1007">
        <v>657</v>
      </c>
      <c r="AM1007">
        <v>262</v>
      </c>
      <c r="AN1007">
        <v>2855</v>
      </c>
      <c r="AO1007">
        <v>256</v>
      </c>
      <c r="AP1007">
        <v>15</v>
      </c>
      <c r="AQ1007">
        <v>354</v>
      </c>
      <c r="AR1007">
        <v>59</v>
      </c>
      <c r="AS1007">
        <v>124</v>
      </c>
      <c r="AT1007">
        <v>28</v>
      </c>
      <c r="AU1007">
        <v>21.6</v>
      </c>
      <c r="AV1007">
        <v>17.899999999999999</v>
      </c>
      <c r="AW1007">
        <v>16071</v>
      </c>
      <c r="AX1007">
        <v>22.4</v>
      </c>
      <c r="AY1007">
        <v>15.6</v>
      </c>
      <c r="AZ1007">
        <v>20.8</v>
      </c>
      <c r="BA1007">
        <v>19.100000000000001</v>
      </c>
      <c r="BB1007">
        <v>23.1</v>
      </c>
      <c r="BC1007">
        <v>82.6</v>
      </c>
      <c r="BD1007">
        <v>8</v>
      </c>
      <c r="BE1007">
        <v>1.2</v>
      </c>
      <c r="BF1007">
        <v>28.1</v>
      </c>
      <c r="BG1007">
        <v>5.2</v>
      </c>
      <c r="BH1007">
        <v>11</v>
      </c>
      <c r="BI1007">
        <v>0.8</v>
      </c>
    </row>
    <row r="1008" spans="1:61" x14ac:dyDescent="0.2">
      <c r="A1008">
        <v>7967</v>
      </c>
      <c r="B1008">
        <v>6095250801</v>
      </c>
      <c r="C1008">
        <v>14.9087353</v>
      </c>
      <c r="D1008">
        <v>2.1667999999999998</v>
      </c>
      <c r="E1008">
        <v>2.3833000000000002</v>
      </c>
      <c r="F1008">
        <v>0.64229999999999998</v>
      </c>
      <c r="G1008">
        <v>3.1215999999999999</v>
      </c>
      <c r="H1008">
        <v>8.3140000000000001</v>
      </c>
      <c r="I1008">
        <v>11.2</v>
      </c>
      <c r="J1008">
        <v>10.4</v>
      </c>
      <c r="K1008">
        <v>12</v>
      </c>
      <c r="L1008">
        <v>3872</v>
      </c>
      <c r="M1008">
        <v>38.094242919999999</v>
      </c>
      <c r="N1008">
        <v>-122.311538</v>
      </c>
      <c r="O1008">
        <v>45.150492337263898</v>
      </c>
      <c r="P1008">
        <v>3.5257981000000001E-2</v>
      </c>
      <c r="Q1008">
        <v>7.8595845100000004</v>
      </c>
      <c r="R1008">
        <v>8.2942486560000006</v>
      </c>
      <c r="S1008" s="1">
        <v>206.379075714637</v>
      </c>
      <c r="T1008">
        <v>2.1074519E-2</v>
      </c>
      <c r="U1008">
        <v>1145.1130029999999</v>
      </c>
      <c r="V1008">
        <v>845.85</v>
      </c>
      <c r="W1008">
        <v>48.5</v>
      </c>
      <c r="X1008">
        <v>157.5</v>
      </c>
      <c r="Y1008">
        <v>1.2549999999999999</v>
      </c>
      <c r="Z1008">
        <v>12</v>
      </c>
      <c r="AA1008">
        <v>2.5</v>
      </c>
      <c r="AB1008">
        <v>48.518645720661802</v>
      </c>
      <c r="AC1008">
        <v>3866</v>
      </c>
      <c r="AD1008">
        <v>1698</v>
      </c>
      <c r="AE1008">
        <v>1436</v>
      </c>
      <c r="AF1008">
        <v>700</v>
      </c>
      <c r="AG1008">
        <v>193</v>
      </c>
      <c r="AH1008">
        <v>27924</v>
      </c>
      <c r="AI1008">
        <v>209</v>
      </c>
      <c r="AJ1008">
        <v>502</v>
      </c>
      <c r="AK1008">
        <v>685</v>
      </c>
      <c r="AL1008">
        <v>562</v>
      </c>
      <c r="AM1008">
        <v>218</v>
      </c>
      <c r="AN1008">
        <v>2476</v>
      </c>
      <c r="AO1008">
        <v>42</v>
      </c>
      <c r="AP1008">
        <v>339</v>
      </c>
      <c r="AQ1008">
        <v>188</v>
      </c>
      <c r="AR1008">
        <v>10</v>
      </c>
      <c r="AS1008">
        <v>65</v>
      </c>
      <c r="AT1008">
        <v>361</v>
      </c>
      <c r="AU1008">
        <v>19.899999999999999</v>
      </c>
      <c r="AV1008">
        <v>9.9</v>
      </c>
      <c r="AW1008">
        <v>27924</v>
      </c>
      <c r="AX1008">
        <v>8.3000000000000007</v>
      </c>
      <c r="AY1008">
        <v>13</v>
      </c>
      <c r="AZ1008">
        <v>17.7</v>
      </c>
      <c r="BA1008">
        <v>14.5</v>
      </c>
      <c r="BB1008">
        <v>15.2</v>
      </c>
      <c r="BC1008">
        <v>64</v>
      </c>
      <c r="BD1008">
        <v>1.2</v>
      </c>
      <c r="BE1008">
        <v>20</v>
      </c>
      <c r="BF1008">
        <v>11.1</v>
      </c>
      <c r="BG1008">
        <v>0.7</v>
      </c>
      <c r="BH1008">
        <v>4.5</v>
      </c>
      <c r="BI1008">
        <v>9.3000000000000007</v>
      </c>
    </row>
    <row r="1009" spans="1:61" x14ac:dyDescent="0.2">
      <c r="A1009">
        <v>6685</v>
      </c>
      <c r="B1009">
        <v>6095250900</v>
      </c>
      <c r="C1009">
        <v>0.31384339999999999</v>
      </c>
      <c r="D1009">
        <v>3.363</v>
      </c>
      <c r="E1009">
        <v>3.1509</v>
      </c>
      <c r="F1009">
        <v>1.2302999999999999</v>
      </c>
      <c r="G1009">
        <v>2.6816</v>
      </c>
      <c r="H1009">
        <v>10.425800000000001</v>
      </c>
      <c r="I1009">
        <v>21.2</v>
      </c>
      <c r="J1009">
        <v>20</v>
      </c>
      <c r="K1009">
        <v>22.5</v>
      </c>
      <c r="L1009">
        <v>2798</v>
      </c>
      <c r="M1009">
        <v>38.101527939999997</v>
      </c>
      <c r="N1009">
        <v>-122.2597892</v>
      </c>
      <c r="O1009">
        <v>44.357621152159702</v>
      </c>
      <c r="P1009">
        <v>3.5257981000000001E-2</v>
      </c>
      <c r="Q1009">
        <v>7.8595845100000004</v>
      </c>
      <c r="R1009">
        <v>12.09</v>
      </c>
      <c r="S1009" s="1">
        <v>166.14287937998</v>
      </c>
      <c r="T1009">
        <v>0.31496815299999997</v>
      </c>
      <c r="U1009">
        <v>1752.6529190000001</v>
      </c>
      <c r="V1009">
        <v>224.26</v>
      </c>
      <c r="W1009">
        <v>12.3</v>
      </c>
      <c r="X1009">
        <v>86.7</v>
      </c>
      <c r="Y1009">
        <v>1.21</v>
      </c>
      <c r="Z1009">
        <v>3</v>
      </c>
      <c r="AA1009">
        <v>0.5</v>
      </c>
      <c r="AB1009">
        <v>38.537608902674599</v>
      </c>
      <c r="AC1009">
        <v>2468</v>
      </c>
      <c r="AD1009">
        <v>1537</v>
      </c>
      <c r="AE1009">
        <v>1207</v>
      </c>
      <c r="AF1009">
        <v>1371</v>
      </c>
      <c r="AG1009">
        <v>198</v>
      </c>
      <c r="AH1009">
        <v>16425</v>
      </c>
      <c r="AI1009">
        <v>341</v>
      </c>
      <c r="AJ1009">
        <v>340</v>
      </c>
      <c r="AK1009">
        <v>648</v>
      </c>
      <c r="AL1009">
        <v>458</v>
      </c>
      <c r="AM1009">
        <v>258</v>
      </c>
      <c r="AN1009">
        <v>1994</v>
      </c>
      <c r="AO1009">
        <v>155</v>
      </c>
      <c r="AP1009">
        <v>904</v>
      </c>
      <c r="AQ1009">
        <v>0</v>
      </c>
      <c r="AR1009">
        <v>158</v>
      </c>
      <c r="AS1009">
        <v>539</v>
      </c>
      <c r="AT1009">
        <v>0</v>
      </c>
      <c r="AU1009">
        <v>55.6</v>
      </c>
      <c r="AV1009">
        <v>17.100000000000001</v>
      </c>
      <c r="AW1009">
        <v>16425</v>
      </c>
      <c r="AX1009">
        <v>19.600000000000001</v>
      </c>
      <c r="AY1009">
        <v>13.8</v>
      </c>
      <c r="AZ1009">
        <v>26.3</v>
      </c>
      <c r="BA1009">
        <v>18.600000000000001</v>
      </c>
      <c r="BB1009">
        <v>21.4</v>
      </c>
      <c r="BC1009">
        <v>80.8</v>
      </c>
      <c r="BD1009">
        <v>7.6</v>
      </c>
      <c r="BE1009">
        <v>58.8</v>
      </c>
      <c r="BF1009">
        <v>0</v>
      </c>
      <c r="BG1009">
        <v>13.1</v>
      </c>
      <c r="BH1009">
        <v>44.7</v>
      </c>
      <c r="BI1009">
        <v>0</v>
      </c>
    </row>
    <row r="1010" spans="1:61" x14ac:dyDescent="0.2">
      <c r="A1010">
        <v>6686</v>
      </c>
      <c r="B1010">
        <v>6095251000</v>
      </c>
      <c r="C1010">
        <v>0.28084940000000003</v>
      </c>
      <c r="D1010">
        <v>2.1246</v>
      </c>
      <c r="E1010">
        <v>2.3191999999999999</v>
      </c>
      <c r="F1010">
        <v>0.78810000000000002</v>
      </c>
      <c r="G1010">
        <v>1.3686</v>
      </c>
      <c r="H1010">
        <v>6.6006</v>
      </c>
      <c r="I1010">
        <v>12.7</v>
      </c>
      <c r="J1010">
        <v>11.7</v>
      </c>
      <c r="K1010">
        <v>13.8</v>
      </c>
      <c r="L1010">
        <v>2470</v>
      </c>
      <c r="M1010">
        <v>38.101124319999997</v>
      </c>
      <c r="N1010">
        <v>-122.2485415</v>
      </c>
      <c r="O1010">
        <v>32.593530337305197</v>
      </c>
      <c r="P1010">
        <v>3.5257981000000001E-2</v>
      </c>
      <c r="Q1010">
        <v>7.8595845100000004</v>
      </c>
      <c r="R1010">
        <v>12.09</v>
      </c>
      <c r="S1010" s="1">
        <v>166.14287937998</v>
      </c>
      <c r="T1010">
        <v>0.32348754400000002</v>
      </c>
      <c r="U1010">
        <v>1674.968642</v>
      </c>
      <c r="V1010">
        <v>283.52</v>
      </c>
      <c r="W1010">
        <v>4.5</v>
      </c>
      <c r="X1010">
        <v>36</v>
      </c>
      <c r="Y1010">
        <v>0.95</v>
      </c>
      <c r="Z1010">
        <v>3</v>
      </c>
      <c r="AA1010">
        <v>1</v>
      </c>
      <c r="AB1010">
        <v>36.920887790275799</v>
      </c>
      <c r="AC1010">
        <v>2674</v>
      </c>
      <c r="AD1010">
        <v>1314</v>
      </c>
      <c r="AE1010">
        <v>1058</v>
      </c>
      <c r="AF1010">
        <v>460</v>
      </c>
      <c r="AG1010">
        <v>119</v>
      </c>
      <c r="AH1010">
        <v>24469</v>
      </c>
      <c r="AI1010">
        <v>168</v>
      </c>
      <c r="AJ1010">
        <v>254</v>
      </c>
      <c r="AK1010">
        <v>692</v>
      </c>
      <c r="AL1010">
        <v>239</v>
      </c>
      <c r="AM1010">
        <v>309</v>
      </c>
      <c r="AN1010">
        <v>1775</v>
      </c>
      <c r="AO1010">
        <v>65</v>
      </c>
      <c r="AP1010">
        <v>17</v>
      </c>
      <c r="AQ1010">
        <v>0</v>
      </c>
      <c r="AR1010">
        <v>32</v>
      </c>
      <c r="AS1010">
        <v>119</v>
      </c>
      <c r="AT1010">
        <v>0</v>
      </c>
      <c r="AU1010">
        <v>17.3</v>
      </c>
      <c r="AV1010">
        <v>8.5</v>
      </c>
      <c r="AW1010">
        <v>24469</v>
      </c>
      <c r="AX1010">
        <v>9.6</v>
      </c>
      <c r="AY1010">
        <v>9.5</v>
      </c>
      <c r="AZ1010">
        <v>25.9</v>
      </c>
      <c r="BA1010">
        <v>8.9</v>
      </c>
      <c r="BB1010">
        <v>29.2</v>
      </c>
      <c r="BC1010">
        <v>66.400000000000006</v>
      </c>
      <c r="BD1010">
        <v>2.5</v>
      </c>
      <c r="BE1010">
        <v>1.3</v>
      </c>
      <c r="BF1010">
        <v>0</v>
      </c>
      <c r="BG1010">
        <v>3</v>
      </c>
      <c r="BH1010">
        <v>11.2</v>
      </c>
      <c r="BI1010">
        <v>0</v>
      </c>
    </row>
    <row r="1011" spans="1:61" x14ac:dyDescent="0.2">
      <c r="A1011">
        <v>6687</v>
      </c>
      <c r="B1011">
        <v>6095251100</v>
      </c>
      <c r="C1011">
        <v>0.41506700000000002</v>
      </c>
      <c r="D1011">
        <v>3.2658999999999998</v>
      </c>
      <c r="E1011">
        <v>2.1272000000000002</v>
      </c>
      <c r="F1011">
        <v>1.3752</v>
      </c>
      <c r="G1011">
        <v>1.8533999999999999</v>
      </c>
      <c r="H1011">
        <v>8.6216000000000008</v>
      </c>
      <c r="I1011">
        <v>17.899999999999999</v>
      </c>
      <c r="J1011">
        <v>16.7</v>
      </c>
      <c r="K1011">
        <v>19.100000000000001</v>
      </c>
      <c r="L1011">
        <v>2028</v>
      </c>
      <c r="M1011">
        <v>38.098053059999998</v>
      </c>
      <c r="N1011">
        <v>-122.23735809999999</v>
      </c>
      <c r="O1011">
        <v>33.645045599092199</v>
      </c>
      <c r="P1011">
        <v>3.5257981000000001E-2</v>
      </c>
      <c r="Q1011">
        <v>7.8595845100000004</v>
      </c>
      <c r="R1011">
        <v>16.319537310000001</v>
      </c>
      <c r="S1011" s="1">
        <v>166.14287937998</v>
      </c>
      <c r="T1011">
        <v>0</v>
      </c>
      <c r="U1011">
        <v>1517.3719160000001</v>
      </c>
      <c r="V1011">
        <v>804.58</v>
      </c>
      <c r="W1011">
        <v>0.9</v>
      </c>
      <c r="X1011">
        <v>15</v>
      </c>
      <c r="Y1011">
        <v>0.19500000000000001</v>
      </c>
      <c r="Z1011">
        <v>3</v>
      </c>
      <c r="AA1011">
        <v>0.5</v>
      </c>
      <c r="AB1011">
        <v>33.499237718211802</v>
      </c>
      <c r="AC1011">
        <v>3105</v>
      </c>
      <c r="AD1011">
        <v>1213</v>
      </c>
      <c r="AE1011">
        <v>1105</v>
      </c>
      <c r="AF1011">
        <v>985</v>
      </c>
      <c r="AG1011">
        <v>286</v>
      </c>
      <c r="AH1011">
        <v>18982</v>
      </c>
      <c r="AI1011">
        <v>521</v>
      </c>
      <c r="AJ1011">
        <v>314</v>
      </c>
      <c r="AK1011">
        <v>707</v>
      </c>
      <c r="AL1011">
        <v>354</v>
      </c>
      <c r="AM1011">
        <v>127</v>
      </c>
      <c r="AN1011">
        <v>2429</v>
      </c>
      <c r="AO1011">
        <v>390</v>
      </c>
      <c r="AP1011">
        <v>0</v>
      </c>
      <c r="AQ1011">
        <v>0</v>
      </c>
      <c r="AR1011">
        <v>43</v>
      </c>
      <c r="AS1011">
        <v>153</v>
      </c>
      <c r="AT1011">
        <v>18</v>
      </c>
      <c r="AU1011">
        <v>31.7</v>
      </c>
      <c r="AV1011">
        <v>17</v>
      </c>
      <c r="AW1011">
        <v>18982</v>
      </c>
      <c r="AX1011">
        <v>24.6</v>
      </c>
      <c r="AY1011">
        <v>10.1</v>
      </c>
      <c r="AZ1011">
        <v>22.8</v>
      </c>
      <c r="BA1011">
        <v>11.4</v>
      </c>
      <c r="BB1011">
        <v>11.5</v>
      </c>
      <c r="BC1011">
        <v>78.2</v>
      </c>
      <c r="BD1011">
        <v>13.2</v>
      </c>
      <c r="BE1011">
        <v>0</v>
      </c>
      <c r="BF1011">
        <v>0</v>
      </c>
      <c r="BG1011">
        <v>3.9</v>
      </c>
      <c r="BH1011">
        <v>13.8</v>
      </c>
      <c r="BI1011">
        <v>0.6</v>
      </c>
    </row>
    <row r="1012" spans="1:61" x14ac:dyDescent="0.2">
      <c r="A1012">
        <v>6688</v>
      </c>
      <c r="B1012">
        <v>6095251200</v>
      </c>
      <c r="C1012">
        <v>0.46278340000000001</v>
      </c>
      <c r="D1012">
        <v>2.8090000000000002</v>
      </c>
      <c r="E1012">
        <v>2.5044</v>
      </c>
      <c r="F1012">
        <v>1.4505999999999999</v>
      </c>
      <c r="G1012">
        <v>1.9968999999999999</v>
      </c>
      <c r="H1012">
        <v>8.7608999999999995</v>
      </c>
      <c r="I1012">
        <v>16.7</v>
      </c>
      <c r="J1012">
        <v>15.6</v>
      </c>
      <c r="K1012">
        <v>17.8</v>
      </c>
      <c r="L1012">
        <v>3061</v>
      </c>
      <c r="M1012">
        <v>38.105289339999999</v>
      </c>
      <c r="N1012">
        <v>-122.23653349999999</v>
      </c>
      <c r="O1012">
        <v>33.315204252687302</v>
      </c>
      <c r="P1012">
        <v>3.5257981000000001E-2</v>
      </c>
      <c r="Q1012">
        <v>7.8595845100000004</v>
      </c>
      <c r="R1012">
        <v>16.342820969999998</v>
      </c>
      <c r="S1012" s="1">
        <v>166.14287937998</v>
      </c>
      <c r="T1012">
        <v>0</v>
      </c>
      <c r="U1012">
        <v>1486.5158180000001</v>
      </c>
      <c r="V1012">
        <v>815.76</v>
      </c>
      <c r="W1012">
        <v>0</v>
      </c>
      <c r="X1012">
        <v>25</v>
      </c>
      <c r="Y1012">
        <v>0.09</v>
      </c>
      <c r="Z1012">
        <v>3</v>
      </c>
      <c r="AA1012">
        <v>0.25</v>
      </c>
      <c r="AB1012">
        <v>31.376001264312102</v>
      </c>
      <c r="AC1012">
        <v>3503</v>
      </c>
      <c r="AD1012">
        <v>1303</v>
      </c>
      <c r="AE1012">
        <v>1282</v>
      </c>
      <c r="AF1012">
        <v>761</v>
      </c>
      <c r="AG1012">
        <v>161</v>
      </c>
      <c r="AH1012">
        <v>21370</v>
      </c>
      <c r="AI1012">
        <v>605</v>
      </c>
      <c r="AJ1012">
        <v>438</v>
      </c>
      <c r="AK1012">
        <v>910</v>
      </c>
      <c r="AL1012">
        <v>408</v>
      </c>
      <c r="AM1012">
        <v>152</v>
      </c>
      <c r="AN1012">
        <v>2856</v>
      </c>
      <c r="AO1012">
        <v>482</v>
      </c>
      <c r="AP1012">
        <v>5</v>
      </c>
      <c r="AQ1012">
        <v>0</v>
      </c>
      <c r="AR1012">
        <v>87</v>
      </c>
      <c r="AS1012">
        <v>119</v>
      </c>
      <c r="AT1012">
        <v>15</v>
      </c>
      <c r="AU1012">
        <v>21.8</v>
      </c>
      <c r="AV1012">
        <v>10.3</v>
      </c>
      <c r="AW1012">
        <v>21370</v>
      </c>
      <c r="AX1012">
        <v>26.7</v>
      </c>
      <c r="AY1012">
        <v>12.5</v>
      </c>
      <c r="AZ1012">
        <v>26</v>
      </c>
      <c r="BA1012">
        <v>11.6</v>
      </c>
      <c r="BB1012">
        <v>11.9</v>
      </c>
      <c r="BC1012">
        <v>81.5</v>
      </c>
      <c r="BD1012">
        <v>14.8</v>
      </c>
      <c r="BE1012">
        <v>0.4</v>
      </c>
      <c r="BF1012">
        <v>0</v>
      </c>
      <c r="BG1012">
        <v>6.8</v>
      </c>
      <c r="BH1012">
        <v>9.3000000000000007</v>
      </c>
      <c r="BI1012">
        <v>0.4</v>
      </c>
    </row>
    <row r="1013" spans="1:61" x14ac:dyDescent="0.2">
      <c r="A1013">
        <v>6689</v>
      </c>
      <c r="B1013">
        <v>6095251300</v>
      </c>
      <c r="C1013">
        <v>0.4845507</v>
      </c>
      <c r="D1013">
        <v>1.7111000000000001</v>
      </c>
      <c r="E1013">
        <v>2.2168000000000001</v>
      </c>
      <c r="F1013">
        <v>0.42599999999999999</v>
      </c>
      <c r="G1013">
        <v>0.98770000000000002</v>
      </c>
      <c r="H1013">
        <v>5.3414999999999999</v>
      </c>
      <c r="I1013">
        <v>11.4</v>
      </c>
      <c r="J1013">
        <v>10.3</v>
      </c>
      <c r="K1013">
        <v>12.4</v>
      </c>
      <c r="L1013">
        <v>2938</v>
      </c>
      <c r="M1013">
        <v>38.114685450000003</v>
      </c>
      <c r="N1013">
        <v>-122.235826</v>
      </c>
      <c r="O1013">
        <v>21.642371067456899</v>
      </c>
      <c r="P1013">
        <v>3.5257981000000001E-2</v>
      </c>
      <c r="Q1013">
        <v>7.8595845100000004</v>
      </c>
      <c r="R1013">
        <v>17.224272849999998</v>
      </c>
      <c r="S1013" s="1">
        <v>166.14287937998</v>
      </c>
      <c r="T1013">
        <v>0</v>
      </c>
      <c r="U1013">
        <v>1457.1563839999999</v>
      </c>
      <c r="V1013">
        <v>1215.98</v>
      </c>
      <c r="W1013">
        <v>0</v>
      </c>
      <c r="X1013">
        <v>16</v>
      </c>
      <c r="Y1013">
        <v>0</v>
      </c>
      <c r="Z1013">
        <v>1</v>
      </c>
      <c r="AA1013">
        <v>0</v>
      </c>
      <c r="AB1013">
        <v>27.861522677423999</v>
      </c>
      <c r="AC1013">
        <v>2626</v>
      </c>
      <c r="AD1013">
        <v>1303</v>
      </c>
      <c r="AE1013">
        <v>1179</v>
      </c>
      <c r="AF1013">
        <v>268</v>
      </c>
      <c r="AG1013">
        <v>172</v>
      </c>
      <c r="AH1013">
        <v>37633</v>
      </c>
      <c r="AI1013">
        <v>152</v>
      </c>
      <c r="AJ1013">
        <v>596</v>
      </c>
      <c r="AK1013">
        <v>352</v>
      </c>
      <c r="AL1013">
        <v>436</v>
      </c>
      <c r="AM1013">
        <v>68</v>
      </c>
      <c r="AN1013">
        <v>1253</v>
      </c>
      <c r="AO1013">
        <v>15</v>
      </c>
      <c r="AP1013">
        <v>8</v>
      </c>
      <c r="AQ1013">
        <v>7</v>
      </c>
      <c r="AR1013">
        <v>17</v>
      </c>
      <c r="AS1013">
        <v>7</v>
      </c>
      <c r="AT1013">
        <v>0</v>
      </c>
      <c r="AU1013">
        <v>10.199999999999999</v>
      </c>
      <c r="AV1013">
        <v>11.1</v>
      </c>
      <c r="AW1013">
        <v>37633</v>
      </c>
      <c r="AX1013">
        <v>7.2</v>
      </c>
      <c r="AY1013">
        <v>22.7</v>
      </c>
      <c r="AZ1013">
        <v>13.4</v>
      </c>
      <c r="BA1013">
        <v>16.600000000000001</v>
      </c>
      <c r="BB1013">
        <v>5.8</v>
      </c>
      <c r="BC1013">
        <v>47.7</v>
      </c>
      <c r="BD1013">
        <v>0.6</v>
      </c>
      <c r="BE1013">
        <v>0.6</v>
      </c>
      <c r="BF1013">
        <v>0.5</v>
      </c>
      <c r="BG1013">
        <v>1.4</v>
      </c>
      <c r="BH1013">
        <v>0.6</v>
      </c>
      <c r="BI1013">
        <v>0</v>
      </c>
    </row>
    <row r="1014" spans="1:61" x14ac:dyDescent="0.2">
      <c r="A1014">
        <v>6690</v>
      </c>
      <c r="B1014">
        <v>6095251400</v>
      </c>
      <c r="C1014">
        <v>0.87113260000000003</v>
      </c>
      <c r="D1014">
        <v>1.7814000000000001</v>
      </c>
      <c r="E1014">
        <v>2.4138000000000002</v>
      </c>
      <c r="F1014">
        <v>0.4975</v>
      </c>
      <c r="G1014">
        <v>2.3538999999999999</v>
      </c>
      <c r="H1014">
        <v>7.0467000000000004</v>
      </c>
      <c r="I1014">
        <v>12.1</v>
      </c>
      <c r="J1014">
        <v>11.4</v>
      </c>
      <c r="K1014">
        <v>12.7</v>
      </c>
      <c r="L1014">
        <v>5357</v>
      </c>
      <c r="M1014">
        <v>38.123713410000001</v>
      </c>
      <c r="N1014">
        <v>-122.2395597</v>
      </c>
      <c r="O1014">
        <v>27.622633849929201</v>
      </c>
      <c r="P1014">
        <v>3.5257981000000001E-2</v>
      </c>
      <c r="Q1014">
        <v>7.8595845100000004</v>
      </c>
      <c r="R1014">
        <v>14.74803577</v>
      </c>
      <c r="S1014" s="1">
        <v>166.14287937998</v>
      </c>
      <c r="T1014">
        <v>0</v>
      </c>
      <c r="U1014">
        <v>1466.2805049999999</v>
      </c>
      <c r="V1014">
        <v>975.1</v>
      </c>
      <c r="W1014">
        <v>0</v>
      </c>
      <c r="X1014">
        <v>6.5</v>
      </c>
      <c r="Y1014">
        <v>1</v>
      </c>
      <c r="Z1014">
        <v>4</v>
      </c>
      <c r="AA1014">
        <v>0</v>
      </c>
      <c r="AB1014">
        <v>32.551593751403203</v>
      </c>
      <c r="AC1014">
        <v>5203</v>
      </c>
      <c r="AD1014">
        <v>2390</v>
      </c>
      <c r="AE1014">
        <v>2126</v>
      </c>
      <c r="AF1014">
        <v>846</v>
      </c>
      <c r="AG1014">
        <v>203</v>
      </c>
      <c r="AH1014">
        <v>30647</v>
      </c>
      <c r="AI1014">
        <v>262</v>
      </c>
      <c r="AJ1014">
        <v>959</v>
      </c>
      <c r="AK1014">
        <v>902</v>
      </c>
      <c r="AL1014">
        <v>611</v>
      </c>
      <c r="AM1014">
        <v>301</v>
      </c>
      <c r="AN1014">
        <v>2978</v>
      </c>
      <c r="AO1014">
        <v>14</v>
      </c>
      <c r="AP1014">
        <v>126</v>
      </c>
      <c r="AQ1014">
        <v>220</v>
      </c>
      <c r="AR1014">
        <v>30</v>
      </c>
      <c r="AS1014">
        <v>83</v>
      </c>
      <c r="AT1014">
        <v>18</v>
      </c>
      <c r="AU1014">
        <v>16.399999999999999</v>
      </c>
      <c r="AV1014">
        <v>7.9</v>
      </c>
      <c r="AW1014">
        <v>30647</v>
      </c>
      <c r="AX1014">
        <v>6.7</v>
      </c>
      <c r="AY1014">
        <v>18.399999999999999</v>
      </c>
      <c r="AZ1014">
        <v>17.3</v>
      </c>
      <c r="BA1014">
        <v>11.8</v>
      </c>
      <c r="BB1014">
        <v>14.2</v>
      </c>
      <c r="BC1014">
        <v>57.2</v>
      </c>
      <c r="BD1014">
        <v>0.3</v>
      </c>
      <c r="BE1014">
        <v>5.3</v>
      </c>
      <c r="BF1014">
        <v>9.1999999999999993</v>
      </c>
      <c r="BG1014">
        <v>1.4</v>
      </c>
      <c r="BH1014">
        <v>3.9</v>
      </c>
      <c r="BI1014">
        <v>0.3</v>
      </c>
    </row>
    <row r="1015" spans="1:61" x14ac:dyDescent="0.2">
      <c r="A1015">
        <v>6691</v>
      </c>
      <c r="B1015">
        <v>6095251500</v>
      </c>
      <c r="C1015">
        <v>0.53155859999999999</v>
      </c>
      <c r="D1015">
        <v>3.2722000000000002</v>
      </c>
      <c r="E1015">
        <v>2.5855000000000001</v>
      </c>
      <c r="F1015">
        <v>1.2765</v>
      </c>
      <c r="G1015">
        <v>2.0838000000000001</v>
      </c>
      <c r="H1015">
        <v>9.2180999999999997</v>
      </c>
      <c r="I1015">
        <v>17.100000000000001</v>
      </c>
      <c r="J1015">
        <v>16.100000000000001</v>
      </c>
      <c r="K1015">
        <v>18.3</v>
      </c>
      <c r="L1015">
        <v>3555</v>
      </c>
      <c r="M1015">
        <v>38.111521140000001</v>
      </c>
      <c r="N1015">
        <v>-122.24971480000001</v>
      </c>
      <c r="O1015">
        <v>35.863277895811798</v>
      </c>
      <c r="P1015">
        <v>3.5257981000000001E-2</v>
      </c>
      <c r="Q1015">
        <v>7.8595845100000004</v>
      </c>
      <c r="R1015">
        <v>12.09</v>
      </c>
      <c r="S1015" s="1">
        <v>166.14287937998</v>
      </c>
      <c r="T1015">
        <v>0</v>
      </c>
      <c r="U1015">
        <v>1598.4288260000001</v>
      </c>
      <c r="V1015">
        <v>437.98</v>
      </c>
      <c r="W1015">
        <v>0.9</v>
      </c>
      <c r="X1015">
        <v>59.25</v>
      </c>
      <c r="Y1015">
        <v>0.4</v>
      </c>
      <c r="Z1015">
        <v>3</v>
      </c>
      <c r="AA1015">
        <v>0.25</v>
      </c>
      <c r="AB1015">
        <v>31.5638344057155</v>
      </c>
      <c r="AC1015">
        <v>4253</v>
      </c>
      <c r="AD1015">
        <v>1579</v>
      </c>
      <c r="AE1015">
        <v>1464</v>
      </c>
      <c r="AF1015">
        <v>1187</v>
      </c>
      <c r="AG1015">
        <v>413</v>
      </c>
      <c r="AH1015">
        <v>17213</v>
      </c>
      <c r="AI1015">
        <v>618</v>
      </c>
      <c r="AJ1015">
        <v>251</v>
      </c>
      <c r="AK1015">
        <v>1278</v>
      </c>
      <c r="AL1015">
        <v>510</v>
      </c>
      <c r="AM1015">
        <v>396</v>
      </c>
      <c r="AN1015">
        <v>3413</v>
      </c>
      <c r="AO1015">
        <v>356</v>
      </c>
      <c r="AP1015">
        <v>43</v>
      </c>
      <c r="AQ1015">
        <v>0</v>
      </c>
      <c r="AR1015">
        <v>133</v>
      </c>
      <c r="AS1015">
        <v>160</v>
      </c>
      <c r="AT1015">
        <v>5</v>
      </c>
      <c r="AU1015">
        <v>27.9</v>
      </c>
      <c r="AV1015">
        <v>18.899999999999999</v>
      </c>
      <c r="AW1015">
        <v>17213</v>
      </c>
      <c r="AX1015">
        <v>23.3</v>
      </c>
      <c r="AY1015">
        <v>5.9</v>
      </c>
      <c r="AZ1015">
        <v>30</v>
      </c>
      <c r="BA1015">
        <v>12</v>
      </c>
      <c r="BB1015">
        <v>27</v>
      </c>
      <c r="BC1015">
        <v>80.2</v>
      </c>
      <c r="BD1015">
        <v>8.9</v>
      </c>
      <c r="BE1015">
        <v>2.7</v>
      </c>
      <c r="BF1015">
        <v>0</v>
      </c>
      <c r="BG1015">
        <v>9.1</v>
      </c>
      <c r="BH1015">
        <v>10.9</v>
      </c>
      <c r="BI1015">
        <v>0.1</v>
      </c>
    </row>
    <row r="1016" spans="1:61" x14ac:dyDescent="0.2">
      <c r="A1016">
        <v>6692</v>
      </c>
      <c r="B1016">
        <v>6095251600</v>
      </c>
      <c r="C1016">
        <v>0.33250449999999998</v>
      </c>
      <c r="D1016">
        <v>3.0828000000000002</v>
      </c>
      <c r="E1016">
        <v>1.3933</v>
      </c>
      <c r="F1016">
        <v>0.70450000000000002</v>
      </c>
      <c r="G1016">
        <v>2.3561999999999999</v>
      </c>
      <c r="H1016">
        <v>7.5368000000000004</v>
      </c>
      <c r="I1016">
        <v>16.100000000000001</v>
      </c>
      <c r="J1016">
        <v>15</v>
      </c>
      <c r="K1016">
        <v>17.2</v>
      </c>
      <c r="L1016">
        <v>2359</v>
      </c>
      <c r="M1016">
        <v>38.10854878</v>
      </c>
      <c r="N1016">
        <v>-122.26294900000001</v>
      </c>
      <c r="O1016">
        <v>34.067461882613003</v>
      </c>
      <c r="P1016">
        <v>3.5257981000000001E-2</v>
      </c>
      <c r="Q1016">
        <v>7.8595845100000004</v>
      </c>
      <c r="R1016">
        <v>12.09</v>
      </c>
      <c r="S1016" s="1">
        <v>166.14287937998</v>
      </c>
      <c r="T1016">
        <v>0</v>
      </c>
      <c r="U1016">
        <v>1661.6933369999999</v>
      </c>
      <c r="V1016">
        <v>306.39</v>
      </c>
      <c r="W1016">
        <v>0.9</v>
      </c>
      <c r="X1016">
        <v>64.5</v>
      </c>
      <c r="Y1016">
        <v>0.36</v>
      </c>
      <c r="Z1016">
        <v>3</v>
      </c>
      <c r="AA1016">
        <v>0.25</v>
      </c>
      <c r="AB1016">
        <v>30.417991384742798</v>
      </c>
      <c r="AC1016">
        <v>2603</v>
      </c>
      <c r="AD1016">
        <v>1243</v>
      </c>
      <c r="AE1016">
        <v>1069</v>
      </c>
      <c r="AF1016">
        <v>1009</v>
      </c>
      <c r="AG1016">
        <v>410</v>
      </c>
      <c r="AH1016">
        <v>20055</v>
      </c>
      <c r="AI1016">
        <v>196</v>
      </c>
      <c r="AJ1016">
        <v>212</v>
      </c>
      <c r="AK1016">
        <v>418</v>
      </c>
      <c r="AL1016">
        <v>276</v>
      </c>
      <c r="AM1016">
        <v>88</v>
      </c>
      <c r="AN1016">
        <v>1675</v>
      </c>
      <c r="AO1016">
        <v>44</v>
      </c>
      <c r="AP1016">
        <v>43</v>
      </c>
      <c r="AQ1016">
        <v>0</v>
      </c>
      <c r="AR1016">
        <v>67</v>
      </c>
      <c r="AS1016">
        <v>296</v>
      </c>
      <c r="AT1016">
        <v>9</v>
      </c>
      <c r="AU1016">
        <v>38.799999999999997</v>
      </c>
      <c r="AV1016">
        <v>24.5</v>
      </c>
      <c r="AW1016">
        <v>20055</v>
      </c>
      <c r="AX1016">
        <v>11.4</v>
      </c>
      <c r="AY1016">
        <v>8.1</v>
      </c>
      <c r="AZ1016">
        <v>16.100000000000001</v>
      </c>
      <c r="BA1016">
        <v>10.6</v>
      </c>
      <c r="BB1016">
        <v>8.1999999999999993</v>
      </c>
      <c r="BC1016">
        <v>64.3</v>
      </c>
      <c r="BD1016">
        <v>1.8</v>
      </c>
      <c r="BE1016">
        <v>3.5</v>
      </c>
      <c r="BF1016">
        <v>0</v>
      </c>
      <c r="BG1016">
        <v>6.3</v>
      </c>
      <c r="BH1016">
        <v>27.7</v>
      </c>
      <c r="BI1016">
        <v>0.3</v>
      </c>
    </row>
    <row r="1017" spans="1:61" x14ac:dyDescent="0.2">
      <c r="A1017">
        <v>6693</v>
      </c>
      <c r="B1017">
        <v>6095251701</v>
      </c>
      <c r="C1017">
        <v>0.61109440000000004</v>
      </c>
      <c r="D1017">
        <v>2.7991000000000001</v>
      </c>
      <c r="E1017">
        <v>2.2648999999999999</v>
      </c>
      <c r="F1017">
        <v>0.80500000000000005</v>
      </c>
      <c r="G1017">
        <v>2.6879</v>
      </c>
      <c r="H1017">
        <v>8.5568000000000008</v>
      </c>
      <c r="I1017">
        <v>13.4</v>
      </c>
      <c r="J1017">
        <v>12.6</v>
      </c>
      <c r="K1017">
        <v>14.4</v>
      </c>
      <c r="L1017">
        <v>3372</v>
      </c>
      <c r="M1017">
        <v>38.115778370000001</v>
      </c>
      <c r="N1017">
        <v>-122.2654009</v>
      </c>
      <c r="O1017">
        <v>25.946752337585199</v>
      </c>
      <c r="P1017">
        <v>3.5257981000000001E-2</v>
      </c>
      <c r="Q1017">
        <v>7.8595845100000004</v>
      </c>
      <c r="R1017">
        <v>12.09</v>
      </c>
      <c r="S1017" s="1">
        <v>165.35537529163199</v>
      </c>
      <c r="T1017">
        <v>0</v>
      </c>
      <c r="U1017">
        <v>1565.5727589999999</v>
      </c>
      <c r="V1017">
        <v>471.05</v>
      </c>
      <c r="W1017">
        <v>0</v>
      </c>
      <c r="X1017">
        <v>34.6</v>
      </c>
      <c r="Y1017">
        <v>0.01</v>
      </c>
      <c r="Z1017">
        <v>3</v>
      </c>
      <c r="AA1017">
        <v>0</v>
      </c>
      <c r="AB1017">
        <v>25.431630731375002</v>
      </c>
      <c r="AC1017">
        <v>3657</v>
      </c>
      <c r="AD1017">
        <v>1599</v>
      </c>
      <c r="AE1017">
        <v>1368</v>
      </c>
      <c r="AF1017">
        <v>1023</v>
      </c>
      <c r="AG1017">
        <v>384</v>
      </c>
      <c r="AH1017">
        <v>21828</v>
      </c>
      <c r="AI1017">
        <v>205</v>
      </c>
      <c r="AJ1017">
        <v>469</v>
      </c>
      <c r="AK1017">
        <v>685</v>
      </c>
      <c r="AL1017">
        <v>589</v>
      </c>
      <c r="AM1017">
        <v>135</v>
      </c>
      <c r="AN1017">
        <v>2445</v>
      </c>
      <c r="AO1017">
        <v>96</v>
      </c>
      <c r="AP1017">
        <v>143</v>
      </c>
      <c r="AQ1017">
        <v>0</v>
      </c>
      <c r="AR1017">
        <v>87</v>
      </c>
      <c r="AS1017">
        <v>271</v>
      </c>
      <c r="AT1017">
        <v>34</v>
      </c>
      <c r="AU1017">
        <v>28</v>
      </c>
      <c r="AV1017">
        <v>20.2</v>
      </c>
      <c r="AW1017">
        <v>21828</v>
      </c>
      <c r="AX1017">
        <v>8.1999999999999993</v>
      </c>
      <c r="AY1017">
        <v>12.8</v>
      </c>
      <c r="AZ1017">
        <v>18.7</v>
      </c>
      <c r="BA1017">
        <v>16.100000000000001</v>
      </c>
      <c r="BB1017">
        <v>9.9</v>
      </c>
      <c r="BC1017">
        <v>66.900000000000006</v>
      </c>
      <c r="BD1017">
        <v>2.7</v>
      </c>
      <c r="BE1017">
        <v>8.9</v>
      </c>
      <c r="BF1017">
        <v>0</v>
      </c>
      <c r="BG1017">
        <v>6.4</v>
      </c>
      <c r="BH1017">
        <v>19.8</v>
      </c>
      <c r="BI1017">
        <v>0.9</v>
      </c>
    </row>
    <row r="1018" spans="1:61" x14ac:dyDescent="0.2">
      <c r="A1018">
        <v>6694</v>
      </c>
      <c r="B1018">
        <v>6095251702</v>
      </c>
      <c r="C1018">
        <v>0.22251789999999999</v>
      </c>
      <c r="D1018">
        <v>2.0365000000000002</v>
      </c>
      <c r="E1018">
        <v>2.3586</v>
      </c>
      <c r="F1018">
        <v>1.1126</v>
      </c>
      <c r="G1018">
        <v>1.2454000000000001</v>
      </c>
      <c r="H1018">
        <v>6.7530000000000001</v>
      </c>
      <c r="I1018">
        <v>11.3</v>
      </c>
      <c r="J1018">
        <v>10.5</v>
      </c>
      <c r="K1018">
        <v>12.1</v>
      </c>
      <c r="L1018">
        <v>2578</v>
      </c>
      <c r="M1018">
        <v>38.1220821</v>
      </c>
      <c r="N1018">
        <v>-122.2687138</v>
      </c>
      <c r="O1018">
        <v>19.870143148838299</v>
      </c>
      <c r="P1018">
        <v>3.5257981000000001E-2</v>
      </c>
      <c r="Q1018">
        <v>7.8595845100000004</v>
      </c>
      <c r="R1018">
        <v>12.09</v>
      </c>
      <c r="S1018" s="1">
        <v>166.14287937998</v>
      </c>
      <c r="T1018">
        <v>0</v>
      </c>
      <c r="U1018">
        <v>1513.000728</v>
      </c>
      <c r="V1018">
        <v>689.23</v>
      </c>
      <c r="W1018">
        <v>0</v>
      </c>
      <c r="X1018">
        <v>2.5</v>
      </c>
      <c r="Y1018">
        <v>0</v>
      </c>
      <c r="Z1018">
        <v>3</v>
      </c>
      <c r="AA1018">
        <v>0</v>
      </c>
      <c r="AB1018">
        <v>22.256826107505901</v>
      </c>
      <c r="AC1018">
        <v>2755</v>
      </c>
      <c r="AD1018">
        <v>1067</v>
      </c>
      <c r="AE1018">
        <v>937</v>
      </c>
      <c r="AF1018">
        <v>465</v>
      </c>
      <c r="AG1018">
        <v>133</v>
      </c>
      <c r="AH1018">
        <v>27560</v>
      </c>
      <c r="AI1018">
        <v>154</v>
      </c>
      <c r="AJ1018">
        <v>333</v>
      </c>
      <c r="AK1018">
        <v>676</v>
      </c>
      <c r="AL1018">
        <v>304</v>
      </c>
      <c r="AM1018">
        <v>114</v>
      </c>
      <c r="AN1018">
        <v>2170</v>
      </c>
      <c r="AO1018">
        <v>141</v>
      </c>
      <c r="AP1018">
        <v>49</v>
      </c>
      <c r="AQ1018">
        <v>0</v>
      </c>
      <c r="AR1018">
        <v>27</v>
      </c>
      <c r="AS1018">
        <v>54</v>
      </c>
      <c r="AT1018">
        <v>0</v>
      </c>
      <c r="AU1018">
        <v>17</v>
      </c>
      <c r="AV1018">
        <v>8.8000000000000007</v>
      </c>
      <c r="AW1018">
        <v>27560</v>
      </c>
      <c r="AX1018">
        <v>8.8000000000000007</v>
      </c>
      <c r="AY1018">
        <v>12.1</v>
      </c>
      <c r="AZ1018">
        <v>24.5</v>
      </c>
      <c r="BA1018">
        <v>11</v>
      </c>
      <c r="BB1018">
        <v>12.2</v>
      </c>
      <c r="BC1018">
        <v>78.8</v>
      </c>
      <c r="BD1018">
        <v>5.5</v>
      </c>
      <c r="BE1018">
        <v>4.5999999999999996</v>
      </c>
      <c r="BF1018">
        <v>0</v>
      </c>
      <c r="BG1018">
        <v>2.9</v>
      </c>
      <c r="BH1018">
        <v>5.8</v>
      </c>
      <c r="BI1018">
        <v>0</v>
      </c>
    </row>
    <row r="1019" spans="1:61" x14ac:dyDescent="0.2">
      <c r="A1019">
        <v>6695</v>
      </c>
      <c r="B1019">
        <v>6095251802</v>
      </c>
      <c r="C1019">
        <v>0.8928914</v>
      </c>
      <c r="D1019">
        <v>3.2656999999999998</v>
      </c>
      <c r="E1019">
        <v>3.02</v>
      </c>
      <c r="F1019">
        <v>1.3127</v>
      </c>
      <c r="G1019">
        <v>4.0677000000000003</v>
      </c>
      <c r="H1019">
        <v>11.6661</v>
      </c>
      <c r="I1019">
        <v>17.600000000000001</v>
      </c>
      <c r="J1019">
        <v>16.600000000000001</v>
      </c>
      <c r="K1019">
        <v>18.5</v>
      </c>
      <c r="L1019">
        <v>2538</v>
      </c>
      <c r="M1019">
        <v>38.128208780000001</v>
      </c>
      <c r="N1019">
        <v>-122.25588810000001</v>
      </c>
      <c r="O1019">
        <v>39.961174756763498</v>
      </c>
      <c r="P1019">
        <v>3.5257981000000001E-2</v>
      </c>
      <c r="Q1019">
        <v>7.8595845100000004</v>
      </c>
      <c r="R1019">
        <v>11.06287313</v>
      </c>
      <c r="S1019" s="1">
        <v>164.78062793722299</v>
      </c>
      <c r="T1019">
        <v>0</v>
      </c>
      <c r="U1019">
        <v>1503.6209329999999</v>
      </c>
      <c r="V1019">
        <v>686.59</v>
      </c>
      <c r="W1019">
        <v>2</v>
      </c>
      <c r="X1019">
        <v>22</v>
      </c>
      <c r="Y1019">
        <v>0.75</v>
      </c>
      <c r="Z1019">
        <v>3</v>
      </c>
      <c r="AA1019">
        <v>5</v>
      </c>
      <c r="AB1019">
        <v>38.0356838198242</v>
      </c>
      <c r="AC1019">
        <v>2478</v>
      </c>
      <c r="AD1019">
        <v>1344</v>
      </c>
      <c r="AE1019">
        <v>1213</v>
      </c>
      <c r="AF1019">
        <v>1037</v>
      </c>
      <c r="AG1019">
        <v>164</v>
      </c>
      <c r="AH1019">
        <v>15969</v>
      </c>
      <c r="AI1019">
        <v>284</v>
      </c>
      <c r="AJ1019">
        <v>640</v>
      </c>
      <c r="AK1019">
        <v>481</v>
      </c>
      <c r="AL1019">
        <v>666</v>
      </c>
      <c r="AM1019">
        <v>181</v>
      </c>
      <c r="AN1019">
        <v>1992</v>
      </c>
      <c r="AO1019">
        <v>223</v>
      </c>
      <c r="AP1019">
        <v>763</v>
      </c>
      <c r="AQ1019">
        <v>332</v>
      </c>
      <c r="AR1019">
        <v>68</v>
      </c>
      <c r="AS1019">
        <v>378</v>
      </c>
      <c r="AT1019">
        <v>21</v>
      </c>
      <c r="AU1019">
        <v>41.8</v>
      </c>
      <c r="AV1019">
        <v>16.7</v>
      </c>
      <c r="AW1019">
        <v>15969</v>
      </c>
      <c r="AX1019">
        <v>15.8</v>
      </c>
      <c r="AY1019">
        <v>25.8</v>
      </c>
      <c r="AZ1019">
        <v>19.399999999999999</v>
      </c>
      <c r="BA1019">
        <v>26.9</v>
      </c>
      <c r="BB1019">
        <v>14.9</v>
      </c>
      <c r="BC1019">
        <v>80.400000000000006</v>
      </c>
      <c r="BD1019">
        <v>10</v>
      </c>
      <c r="BE1019">
        <v>56.8</v>
      </c>
      <c r="BF1019">
        <v>24.7</v>
      </c>
      <c r="BG1019">
        <v>5.6</v>
      </c>
      <c r="BH1019">
        <v>31.2</v>
      </c>
      <c r="BI1019">
        <v>0.8</v>
      </c>
    </row>
    <row r="1020" spans="1:61" x14ac:dyDescent="0.2">
      <c r="A1020">
        <v>6696</v>
      </c>
      <c r="B1020">
        <v>6095251803</v>
      </c>
      <c r="C1020">
        <v>1.2538037</v>
      </c>
      <c r="D1020">
        <v>2.1678999999999999</v>
      </c>
      <c r="E1020">
        <v>2.0379</v>
      </c>
      <c r="F1020">
        <v>1.4255</v>
      </c>
      <c r="G1020">
        <v>1.6895</v>
      </c>
      <c r="H1020">
        <v>7.3208000000000002</v>
      </c>
      <c r="I1020">
        <v>13.5</v>
      </c>
      <c r="J1020">
        <v>12.7</v>
      </c>
      <c r="K1020">
        <v>14.3</v>
      </c>
      <c r="L1020">
        <v>4988</v>
      </c>
      <c r="M1020">
        <v>38.143535790000001</v>
      </c>
      <c r="N1020">
        <v>-122.26064719999999</v>
      </c>
      <c r="O1020">
        <v>29.921073079976999</v>
      </c>
      <c r="P1020">
        <v>3.5257981000000001E-2</v>
      </c>
      <c r="Q1020">
        <v>7.8595845100000004</v>
      </c>
      <c r="R1020">
        <v>9.6433765499999993</v>
      </c>
      <c r="S1020" s="1">
        <v>165.28037207240499</v>
      </c>
      <c r="T1020">
        <v>0</v>
      </c>
      <c r="U1020">
        <v>1426.8044359999999</v>
      </c>
      <c r="V1020">
        <v>675.45</v>
      </c>
      <c r="W1020">
        <v>1</v>
      </c>
      <c r="X1020">
        <v>12</v>
      </c>
      <c r="Y1020">
        <v>0</v>
      </c>
      <c r="Z1020">
        <v>3</v>
      </c>
      <c r="AA1020">
        <v>5</v>
      </c>
      <c r="AB1020">
        <v>30.0385328030872</v>
      </c>
      <c r="AC1020">
        <v>4925</v>
      </c>
      <c r="AD1020">
        <v>1468</v>
      </c>
      <c r="AE1020">
        <v>1384</v>
      </c>
      <c r="AF1020">
        <v>251</v>
      </c>
      <c r="AG1020">
        <v>304</v>
      </c>
      <c r="AH1020">
        <v>23005</v>
      </c>
      <c r="AI1020">
        <v>614</v>
      </c>
      <c r="AJ1020">
        <v>651</v>
      </c>
      <c r="AK1020">
        <v>1130</v>
      </c>
      <c r="AL1020">
        <v>323</v>
      </c>
      <c r="AM1020">
        <v>230</v>
      </c>
      <c r="AN1020">
        <v>4116</v>
      </c>
      <c r="AO1020">
        <v>602</v>
      </c>
      <c r="AP1020">
        <v>29</v>
      </c>
      <c r="AQ1020">
        <v>0</v>
      </c>
      <c r="AR1020">
        <v>77</v>
      </c>
      <c r="AS1020">
        <v>19</v>
      </c>
      <c r="AT1020">
        <v>73</v>
      </c>
      <c r="AU1020">
        <v>5.2</v>
      </c>
      <c r="AV1020">
        <v>12.2</v>
      </c>
      <c r="AW1020">
        <v>23005</v>
      </c>
      <c r="AX1020">
        <v>18.899999999999999</v>
      </c>
      <c r="AY1020">
        <v>13.2</v>
      </c>
      <c r="AZ1020">
        <v>22.9</v>
      </c>
      <c r="BA1020">
        <v>6.6</v>
      </c>
      <c r="BB1020">
        <v>16.600000000000001</v>
      </c>
      <c r="BC1020">
        <v>83.6</v>
      </c>
      <c r="BD1020">
        <v>12.7</v>
      </c>
      <c r="BE1020">
        <v>2</v>
      </c>
      <c r="BF1020">
        <v>0</v>
      </c>
      <c r="BG1020">
        <v>5.6</v>
      </c>
      <c r="BH1020">
        <v>1.4</v>
      </c>
      <c r="BI1020">
        <v>1.5</v>
      </c>
    </row>
    <row r="1021" spans="1:61" x14ac:dyDescent="0.2">
      <c r="A1021">
        <v>6697</v>
      </c>
      <c r="B1021">
        <v>6095251804</v>
      </c>
      <c r="C1021">
        <v>0.63892199999999999</v>
      </c>
      <c r="D1021">
        <v>1.8528</v>
      </c>
      <c r="E1021">
        <v>2.302</v>
      </c>
      <c r="F1021">
        <v>1.198</v>
      </c>
      <c r="G1021">
        <v>1.9285000000000001</v>
      </c>
      <c r="H1021">
        <v>7.2812000000000001</v>
      </c>
      <c r="I1021">
        <v>10.4</v>
      </c>
      <c r="J1021">
        <v>9.5</v>
      </c>
      <c r="K1021">
        <v>11.2</v>
      </c>
      <c r="L1021">
        <v>3655</v>
      </c>
      <c r="M1021">
        <v>38.150780760000004</v>
      </c>
      <c r="N1021">
        <v>-122.276236</v>
      </c>
      <c r="O1021">
        <v>15.516266993028101</v>
      </c>
      <c r="P1021">
        <v>3.5257981000000001E-2</v>
      </c>
      <c r="Q1021">
        <v>7.8595845100000004</v>
      </c>
      <c r="R1021">
        <v>8.6993293269999992</v>
      </c>
      <c r="S1021" s="1">
        <v>251.243524643418</v>
      </c>
      <c r="T1021">
        <v>0</v>
      </c>
      <c r="U1021">
        <v>1328.501941</v>
      </c>
      <c r="V1021">
        <v>368.16</v>
      </c>
      <c r="W1021">
        <v>0</v>
      </c>
      <c r="X1021">
        <v>0</v>
      </c>
      <c r="Y1021">
        <v>0</v>
      </c>
      <c r="Z1021">
        <v>3</v>
      </c>
      <c r="AA1021">
        <v>0</v>
      </c>
      <c r="AB1021">
        <v>18.530798327096999</v>
      </c>
      <c r="AC1021">
        <v>3511</v>
      </c>
      <c r="AD1021">
        <v>1034</v>
      </c>
      <c r="AE1021">
        <v>972</v>
      </c>
      <c r="AF1021">
        <v>501</v>
      </c>
      <c r="AG1021">
        <v>103</v>
      </c>
      <c r="AH1021">
        <v>25431</v>
      </c>
      <c r="AI1021">
        <v>333</v>
      </c>
      <c r="AJ1021">
        <v>440</v>
      </c>
      <c r="AK1021">
        <v>774</v>
      </c>
      <c r="AL1021">
        <v>397</v>
      </c>
      <c r="AM1021">
        <v>127</v>
      </c>
      <c r="AN1021">
        <v>3149</v>
      </c>
      <c r="AO1021">
        <v>154</v>
      </c>
      <c r="AP1021">
        <v>0</v>
      </c>
      <c r="AQ1021">
        <v>6</v>
      </c>
      <c r="AR1021">
        <v>42</v>
      </c>
      <c r="AS1021">
        <v>16</v>
      </c>
      <c r="AT1021">
        <v>44</v>
      </c>
      <c r="AU1021">
        <v>14.3</v>
      </c>
      <c r="AV1021">
        <v>5.5</v>
      </c>
      <c r="AW1021">
        <v>25431</v>
      </c>
      <c r="AX1021">
        <v>14.7</v>
      </c>
      <c r="AY1021">
        <v>12.5</v>
      </c>
      <c r="AZ1021">
        <v>22</v>
      </c>
      <c r="BA1021">
        <v>11.3</v>
      </c>
      <c r="BB1021">
        <v>13.1</v>
      </c>
      <c r="BC1021">
        <v>89.7</v>
      </c>
      <c r="BD1021">
        <v>4.5999999999999996</v>
      </c>
      <c r="BE1021">
        <v>0</v>
      </c>
      <c r="BF1021">
        <v>0.6</v>
      </c>
      <c r="BG1021">
        <v>4.3</v>
      </c>
      <c r="BH1021">
        <v>1.6</v>
      </c>
      <c r="BI1021">
        <v>1.3</v>
      </c>
    </row>
    <row r="1022" spans="1:61" x14ac:dyDescent="0.2">
      <c r="A1022">
        <v>7968</v>
      </c>
      <c r="B1022">
        <v>6095251901</v>
      </c>
      <c r="C1022">
        <v>1.2286854</v>
      </c>
      <c r="D1022">
        <v>3.0724</v>
      </c>
      <c r="E1022">
        <v>2.9073000000000002</v>
      </c>
      <c r="F1022">
        <v>1.1379999999999999</v>
      </c>
      <c r="G1022">
        <v>2.9636999999999998</v>
      </c>
      <c r="H1022">
        <v>10.081300000000001</v>
      </c>
      <c r="I1022">
        <v>16.899999999999999</v>
      </c>
      <c r="J1022">
        <v>15.9</v>
      </c>
      <c r="K1022">
        <v>18.2</v>
      </c>
      <c r="L1022">
        <v>5072</v>
      </c>
      <c r="M1022">
        <v>38.135765669999998</v>
      </c>
      <c r="N1022">
        <v>-122.2367958</v>
      </c>
      <c r="O1022">
        <v>39.574301642327598</v>
      </c>
      <c r="P1022">
        <v>3.5257981000000001E-2</v>
      </c>
      <c r="Q1022">
        <v>7.8595845100000004</v>
      </c>
      <c r="R1022">
        <v>10.784090409999999</v>
      </c>
      <c r="S1022" s="1">
        <v>166.14287937998</v>
      </c>
      <c r="T1022">
        <v>0</v>
      </c>
      <c r="U1022">
        <v>1478.3834890000001</v>
      </c>
      <c r="V1022">
        <v>1103.25</v>
      </c>
      <c r="W1022">
        <v>2</v>
      </c>
      <c r="X1022">
        <v>10</v>
      </c>
      <c r="Y1022">
        <v>1</v>
      </c>
      <c r="Z1022">
        <v>4</v>
      </c>
      <c r="AA1022">
        <v>5</v>
      </c>
      <c r="AB1022">
        <v>39.250144478306801</v>
      </c>
      <c r="AC1022">
        <v>5353</v>
      </c>
      <c r="AD1022">
        <v>1947</v>
      </c>
      <c r="AE1022">
        <v>1829</v>
      </c>
      <c r="AF1022">
        <v>1424</v>
      </c>
      <c r="AG1022">
        <v>521</v>
      </c>
      <c r="AH1022">
        <v>21199</v>
      </c>
      <c r="AI1022">
        <v>615</v>
      </c>
      <c r="AJ1022">
        <v>983</v>
      </c>
      <c r="AK1022">
        <v>1151</v>
      </c>
      <c r="AL1022">
        <v>1052</v>
      </c>
      <c r="AM1022">
        <v>244</v>
      </c>
      <c r="AN1022">
        <v>4142</v>
      </c>
      <c r="AO1022">
        <v>312</v>
      </c>
      <c r="AP1022">
        <v>569</v>
      </c>
      <c r="AQ1022">
        <v>0</v>
      </c>
      <c r="AR1022">
        <v>78</v>
      </c>
      <c r="AS1022">
        <v>190</v>
      </c>
      <c r="AT1022">
        <v>464</v>
      </c>
      <c r="AU1022">
        <v>28.1</v>
      </c>
      <c r="AV1022">
        <v>22.4</v>
      </c>
      <c r="AW1022">
        <v>21199</v>
      </c>
      <c r="AX1022">
        <v>17.2</v>
      </c>
      <c r="AY1022">
        <v>18.399999999999999</v>
      </c>
      <c r="AZ1022">
        <v>21.5</v>
      </c>
      <c r="BA1022">
        <v>20.7</v>
      </c>
      <c r="BB1022">
        <v>13.3</v>
      </c>
      <c r="BC1022">
        <v>77.400000000000006</v>
      </c>
      <c r="BD1022">
        <v>6.3</v>
      </c>
      <c r="BE1022">
        <v>29.2</v>
      </c>
      <c r="BF1022">
        <v>0</v>
      </c>
      <c r="BG1022">
        <v>4.3</v>
      </c>
      <c r="BH1022">
        <v>10.4</v>
      </c>
      <c r="BI1022">
        <v>8.6999999999999993</v>
      </c>
    </row>
    <row r="1023" spans="1:61" x14ac:dyDescent="0.2">
      <c r="A1023">
        <v>6698</v>
      </c>
      <c r="B1023">
        <v>6095251902</v>
      </c>
      <c r="C1023">
        <v>0.77631559999999999</v>
      </c>
      <c r="D1023">
        <v>2.9548999999999999</v>
      </c>
      <c r="E1023">
        <v>2.3391999999999999</v>
      </c>
      <c r="F1023">
        <v>1.3753</v>
      </c>
      <c r="G1023">
        <v>2.7528000000000001</v>
      </c>
      <c r="H1023">
        <v>9.4222000000000001</v>
      </c>
      <c r="I1023">
        <v>13.6</v>
      </c>
      <c r="J1023">
        <v>12.7</v>
      </c>
      <c r="K1023">
        <v>14.5</v>
      </c>
      <c r="L1023">
        <v>5833</v>
      </c>
      <c r="M1023">
        <v>38.148035540000002</v>
      </c>
      <c r="N1023">
        <v>-122.2441082</v>
      </c>
      <c r="O1023">
        <v>33.110064398336597</v>
      </c>
      <c r="P1023">
        <v>3.5257981000000001E-2</v>
      </c>
      <c r="Q1023">
        <v>7.8595845100000004</v>
      </c>
      <c r="R1023">
        <v>10.1658483</v>
      </c>
      <c r="S1023" s="1">
        <v>266.75137712439602</v>
      </c>
      <c r="T1023">
        <v>0</v>
      </c>
      <c r="U1023">
        <v>1449.0388989999999</v>
      </c>
      <c r="V1023">
        <v>643.92999999999995</v>
      </c>
      <c r="W1023">
        <v>2</v>
      </c>
      <c r="X1023">
        <v>10</v>
      </c>
      <c r="Y1023">
        <v>0</v>
      </c>
      <c r="Z1023">
        <v>3</v>
      </c>
      <c r="AA1023">
        <v>5</v>
      </c>
      <c r="AB1023">
        <v>31.849676038023301</v>
      </c>
      <c r="AC1023">
        <v>6080</v>
      </c>
      <c r="AD1023">
        <v>1785</v>
      </c>
      <c r="AE1023">
        <v>1773</v>
      </c>
      <c r="AF1023">
        <v>1245</v>
      </c>
      <c r="AG1023">
        <v>630</v>
      </c>
      <c r="AH1023">
        <v>19299</v>
      </c>
      <c r="AI1023">
        <v>629</v>
      </c>
      <c r="AJ1023">
        <v>757</v>
      </c>
      <c r="AK1023">
        <v>1491</v>
      </c>
      <c r="AL1023">
        <v>762</v>
      </c>
      <c r="AM1023">
        <v>155</v>
      </c>
      <c r="AN1023">
        <v>5211</v>
      </c>
      <c r="AO1023">
        <v>555</v>
      </c>
      <c r="AP1023">
        <v>32</v>
      </c>
      <c r="AQ1023">
        <v>105</v>
      </c>
      <c r="AR1023">
        <v>104</v>
      </c>
      <c r="AS1023">
        <v>94</v>
      </c>
      <c r="AT1023">
        <v>41</v>
      </c>
      <c r="AU1023">
        <v>20.5</v>
      </c>
      <c r="AV1023">
        <v>22.6</v>
      </c>
      <c r="AW1023">
        <v>19299</v>
      </c>
      <c r="AX1023">
        <v>15.5</v>
      </c>
      <c r="AY1023">
        <v>12.5</v>
      </c>
      <c r="AZ1023">
        <v>24.5</v>
      </c>
      <c r="BA1023">
        <v>12.5</v>
      </c>
      <c r="BB1023">
        <v>8.6999999999999993</v>
      </c>
      <c r="BC1023">
        <v>85.7</v>
      </c>
      <c r="BD1023">
        <v>9.9</v>
      </c>
      <c r="BE1023">
        <v>1.8</v>
      </c>
      <c r="BF1023">
        <v>5.9</v>
      </c>
      <c r="BG1023">
        <v>5.9</v>
      </c>
      <c r="BH1023">
        <v>5.3</v>
      </c>
      <c r="BI1023">
        <v>0.7</v>
      </c>
    </row>
    <row r="1024" spans="1:61" x14ac:dyDescent="0.2">
      <c r="A1024">
        <v>6699</v>
      </c>
      <c r="B1024">
        <v>6095251903</v>
      </c>
      <c r="C1024">
        <v>0.99213739999999995</v>
      </c>
      <c r="D1024">
        <v>1.8632</v>
      </c>
      <c r="E1024">
        <v>1.9414</v>
      </c>
      <c r="F1024">
        <v>1.4483999999999999</v>
      </c>
      <c r="G1024">
        <v>1.3157000000000001</v>
      </c>
      <c r="H1024">
        <v>6.5688000000000004</v>
      </c>
      <c r="I1024">
        <v>12.7</v>
      </c>
      <c r="J1024">
        <v>11.7</v>
      </c>
      <c r="K1024">
        <v>13.7</v>
      </c>
      <c r="L1024">
        <v>5308</v>
      </c>
      <c r="M1024">
        <v>38.148707139999999</v>
      </c>
      <c r="N1024">
        <v>-122.2266659</v>
      </c>
      <c r="O1024">
        <v>19.5359172067263</v>
      </c>
      <c r="P1024">
        <v>3.5257981000000001E-2</v>
      </c>
      <c r="Q1024">
        <v>7.8595845100000004</v>
      </c>
      <c r="R1024">
        <v>13.32</v>
      </c>
      <c r="S1024" s="1">
        <v>165.31787368201799</v>
      </c>
      <c r="T1024">
        <v>0</v>
      </c>
      <c r="U1024">
        <v>1551.341146</v>
      </c>
      <c r="V1024">
        <v>1162.3699999999999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22.335258754640101</v>
      </c>
      <c r="AC1024">
        <v>5756</v>
      </c>
      <c r="AD1024">
        <v>1723</v>
      </c>
      <c r="AE1024">
        <v>1653</v>
      </c>
      <c r="AF1024">
        <v>794</v>
      </c>
      <c r="AG1024">
        <v>188</v>
      </c>
      <c r="AH1024">
        <v>25654</v>
      </c>
      <c r="AI1024">
        <v>491</v>
      </c>
      <c r="AJ1024">
        <v>572</v>
      </c>
      <c r="AK1024">
        <v>1283</v>
      </c>
      <c r="AL1024">
        <v>525</v>
      </c>
      <c r="AM1024">
        <v>235</v>
      </c>
      <c r="AN1024">
        <v>5345</v>
      </c>
      <c r="AO1024">
        <v>481</v>
      </c>
      <c r="AP1024">
        <v>0</v>
      </c>
      <c r="AQ1024">
        <v>0</v>
      </c>
      <c r="AR1024">
        <v>111</v>
      </c>
      <c r="AS1024">
        <v>24</v>
      </c>
      <c r="AT1024">
        <v>36</v>
      </c>
      <c r="AU1024">
        <v>13.8</v>
      </c>
      <c r="AV1024">
        <v>6.4</v>
      </c>
      <c r="AW1024">
        <v>25654</v>
      </c>
      <c r="AX1024">
        <v>12.4</v>
      </c>
      <c r="AY1024">
        <v>9.9</v>
      </c>
      <c r="AZ1024">
        <v>22.3</v>
      </c>
      <c r="BA1024">
        <v>9.1</v>
      </c>
      <c r="BB1024">
        <v>14.2</v>
      </c>
      <c r="BC1024">
        <v>92.9</v>
      </c>
      <c r="BD1024">
        <v>9.1</v>
      </c>
      <c r="BE1024">
        <v>0</v>
      </c>
      <c r="BF1024">
        <v>0</v>
      </c>
      <c r="BG1024">
        <v>6.7</v>
      </c>
      <c r="BH1024">
        <v>1.5</v>
      </c>
      <c r="BI1024">
        <v>0.6</v>
      </c>
    </row>
    <row r="1025" spans="1:61" x14ac:dyDescent="0.2">
      <c r="A1025">
        <v>6702</v>
      </c>
      <c r="B1025">
        <v>6095252103</v>
      </c>
      <c r="C1025">
        <v>0.86669980000000002</v>
      </c>
      <c r="D1025">
        <v>1.8723000000000001</v>
      </c>
      <c r="E1025">
        <v>1.9577</v>
      </c>
      <c r="F1025">
        <v>0.94069999999999998</v>
      </c>
      <c r="G1025">
        <v>1.7999000000000001</v>
      </c>
      <c r="H1025">
        <v>6.5707000000000004</v>
      </c>
      <c r="I1025">
        <v>10.3</v>
      </c>
      <c r="J1025">
        <v>9.6</v>
      </c>
      <c r="K1025">
        <v>11</v>
      </c>
      <c r="L1025">
        <v>5180</v>
      </c>
      <c r="M1025">
        <v>38.104704290000001</v>
      </c>
      <c r="N1025">
        <v>-122.1947497</v>
      </c>
      <c r="O1025">
        <v>16.0764840575373</v>
      </c>
      <c r="P1025">
        <v>3.5257981000000001E-2</v>
      </c>
      <c r="Q1025">
        <v>7.8595845100000004</v>
      </c>
      <c r="R1025">
        <v>16.84923667</v>
      </c>
      <c r="S1025" s="1">
        <v>166.14287937998</v>
      </c>
      <c r="T1025">
        <v>0</v>
      </c>
      <c r="U1025">
        <v>1729.874442</v>
      </c>
      <c r="V1025">
        <v>271.04000000000002</v>
      </c>
      <c r="W1025">
        <v>0</v>
      </c>
      <c r="X1025">
        <v>5</v>
      </c>
      <c r="Y1025">
        <v>0</v>
      </c>
      <c r="Z1025">
        <v>1</v>
      </c>
      <c r="AA1025">
        <v>0.2</v>
      </c>
      <c r="AB1025">
        <v>20.194981399023799</v>
      </c>
      <c r="AC1025">
        <v>5260</v>
      </c>
      <c r="AD1025">
        <v>2067</v>
      </c>
      <c r="AE1025">
        <v>1980</v>
      </c>
      <c r="AF1025">
        <v>469</v>
      </c>
      <c r="AG1025">
        <v>303</v>
      </c>
      <c r="AH1025">
        <v>32122</v>
      </c>
      <c r="AI1025">
        <v>436</v>
      </c>
      <c r="AJ1025">
        <v>901</v>
      </c>
      <c r="AK1025">
        <v>932</v>
      </c>
      <c r="AL1025">
        <v>534</v>
      </c>
      <c r="AM1025">
        <v>165</v>
      </c>
      <c r="AN1025">
        <v>4011</v>
      </c>
      <c r="AO1025">
        <v>162</v>
      </c>
      <c r="AP1025">
        <v>336</v>
      </c>
      <c r="AQ1025">
        <v>0</v>
      </c>
      <c r="AR1025">
        <v>55</v>
      </c>
      <c r="AS1025">
        <v>38</v>
      </c>
      <c r="AT1025">
        <v>34</v>
      </c>
      <c r="AU1025">
        <v>8.9</v>
      </c>
      <c r="AV1025">
        <v>10.8</v>
      </c>
      <c r="AW1025">
        <v>32122</v>
      </c>
      <c r="AX1025">
        <v>11.2</v>
      </c>
      <c r="AY1025">
        <v>17.100000000000001</v>
      </c>
      <c r="AZ1025">
        <v>17.7</v>
      </c>
      <c r="BA1025">
        <v>10.199999999999999</v>
      </c>
      <c r="BB1025">
        <v>8.3000000000000007</v>
      </c>
      <c r="BC1025">
        <v>76.3</v>
      </c>
      <c r="BD1025">
        <v>3.3</v>
      </c>
      <c r="BE1025">
        <v>16.3</v>
      </c>
      <c r="BF1025">
        <v>0</v>
      </c>
      <c r="BG1025">
        <v>2.8</v>
      </c>
      <c r="BH1025">
        <v>1.9</v>
      </c>
      <c r="BI1025">
        <v>0.6</v>
      </c>
    </row>
    <row r="1026" spans="1:61" x14ac:dyDescent="0.2">
      <c r="A1026">
        <v>6703</v>
      </c>
      <c r="B1026">
        <v>6095252104</v>
      </c>
      <c r="C1026">
        <v>3.7944583000000001</v>
      </c>
      <c r="D1026">
        <v>0.76749999999999996</v>
      </c>
      <c r="E1026">
        <v>1.905</v>
      </c>
      <c r="F1026">
        <v>0.45040000000000002</v>
      </c>
      <c r="G1026">
        <v>0.75180000000000002</v>
      </c>
      <c r="H1026">
        <v>3.8748</v>
      </c>
      <c r="I1026">
        <v>8.1999999999999993</v>
      </c>
      <c r="J1026">
        <v>7.5</v>
      </c>
      <c r="K1026">
        <v>9</v>
      </c>
      <c r="L1026">
        <v>626</v>
      </c>
      <c r="M1026">
        <v>38.097573609999998</v>
      </c>
      <c r="N1026">
        <v>-122.1895861</v>
      </c>
      <c r="O1026">
        <v>20.0208298937603</v>
      </c>
      <c r="P1026">
        <v>3.5257981000000001E-2</v>
      </c>
      <c r="Q1026">
        <v>7.8595845100000004</v>
      </c>
      <c r="R1026">
        <v>8.4109436560000006</v>
      </c>
      <c r="S1026" s="1">
        <v>349.80066335281998</v>
      </c>
      <c r="T1026">
        <v>0</v>
      </c>
      <c r="U1026">
        <v>5381.8648210000001</v>
      </c>
      <c r="V1026">
        <v>390.07</v>
      </c>
      <c r="W1026">
        <v>14</v>
      </c>
      <c r="X1026">
        <v>15.75</v>
      </c>
      <c r="Y1026">
        <v>1.8</v>
      </c>
      <c r="Z1026">
        <v>5</v>
      </c>
      <c r="AA1026">
        <v>7</v>
      </c>
      <c r="AB1026">
        <v>43.225622347318897</v>
      </c>
      <c r="AC1026">
        <v>5717</v>
      </c>
      <c r="AD1026">
        <v>1851</v>
      </c>
      <c r="AE1026">
        <v>1812</v>
      </c>
      <c r="AF1026">
        <v>287</v>
      </c>
      <c r="AG1026">
        <v>231</v>
      </c>
      <c r="AH1026">
        <v>46582</v>
      </c>
      <c r="AI1026">
        <v>63</v>
      </c>
      <c r="AJ1026">
        <v>555</v>
      </c>
      <c r="AK1026">
        <v>1501</v>
      </c>
      <c r="AL1026">
        <v>419</v>
      </c>
      <c r="AM1026">
        <v>225</v>
      </c>
      <c r="AN1026">
        <v>2654</v>
      </c>
      <c r="AO1026">
        <v>55</v>
      </c>
      <c r="AP1026">
        <v>88</v>
      </c>
      <c r="AQ1026">
        <v>0</v>
      </c>
      <c r="AR1026">
        <v>27</v>
      </c>
      <c r="AS1026">
        <v>33</v>
      </c>
      <c r="AT1026">
        <v>0</v>
      </c>
      <c r="AU1026">
        <v>5</v>
      </c>
      <c r="AV1026">
        <v>7.2</v>
      </c>
      <c r="AW1026">
        <v>46582</v>
      </c>
      <c r="AX1026">
        <v>1.7</v>
      </c>
      <c r="AY1026">
        <v>9.6999999999999993</v>
      </c>
      <c r="AZ1026">
        <v>26.3</v>
      </c>
      <c r="BA1026">
        <v>7.3</v>
      </c>
      <c r="BB1026">
        <v>12.4</v>
      </c>
      <c r="BC1026">
        <v>46.4</v>
      </c>
      <c r="BD1026">
        <v>1</v>
      </c>
      <c r="BE1026">
        <v>4.8</v>
      </c>
      <c r="BF1026">
        <v>0</v>
      </c>
      <c r="BG1026">
        <v>1.5</v>
      </c>
      <c r="BH1026">
        <v>1.8</v>
      </c>
      <c r="BI1026">
        <v>0</v>
      </c>
    </row>
    <row r="1027" spans="1:61" x14ac:dyDescent="0.2">
      <c r="A1027">
        <v>6708</v>
      </c>
      <c r="B1027">
        <v>6095252201</v>
      </c>
      <c r="C1027">
        <v>35.769639900000001</v>
      </c>
      <c r="D1027">
        <v>0.93910000000000005</v>
      </c>
      <c r="E1027">
        <v>1.4572000000000001</v>
      </c>
      <c r="F1027">
        <v>0.64480000000000004</v>
      </c>
      <c r="G1027">
        <v>0.78080000000000005</v>
      </c>
      <c r="H1027">
        <v>3.8218999999999999</v>
      </c>
      <c r="I1027">
        <v>7.7</v>
      </c>
      <c r="J1027">
        <v>7.1</v>
      </c>
      <c r="K1027">
        <v>8.4</v>
      </c>
      <c r="L1027">
        <v>6575</v>
      </c>
      <c r="M1027">
        <v>38.224245029999999</v>
      </c>
      <c r="N1027">
        <v>-122.1435493</v>
      </c>
      <c r="O1027">
        <v>15.280410668725001</v>
      </c>
      <c r="P1027">
        <v>3.7784753999999997E-2</v>
      </c>
      <c r="Q1027">
        <v>7.8595845100000004</v>
      </c>
      <c r="R1027">
        <v>3.917760312</v>
      </c>
      <c r="S1027" s="1">
        <v>598.08945978527402</v>
      </c>
      <c r="T1027">
        <v>4.0128529090000002</v>
      </c>
      <c r="U1027">
        <v>1071.4783030000001</v>
      </c>
      <c r="V1027">
        <v>1176.83</v>
      </c>
      <c r="W1027">
        <v>3</v>
      </c>
      <c r="X1027">
        <v>1.5</v>
      </c>
      <c r="Y1027">
        <v>0</v>
      </c>
      <c r="Z1027">
        <v>3</v>
      </c>
      <c r="AA1027">
        <v>0</v>
      </c>
      <c r="AB1027">
        <v>34.279915443786003</v>
      </c>
      <c r="AC1027">
        <v>9063</v>
      </c>
      <c r="AD1027">
        <v>3121</v>
      </c>
      <c r="AE1027">
        <v>3030</v>
      </c>
      <c r="AF1027">
        <v>330</v>
      </c>
      <c r="AG1027">
        <v>490</v>
      </c>
      <c r="AH1027">
        <v>51691</v>
      </c>
      <c r="AI1027">
        <v>100</v>
      </c>
      <c r="AJ1027">
        <v>1309</v>
      </c>
      <c r="AK1027">
        <v>2194</v>
      </c>
      <c r="AL1027">
        <v>540</v>
      </c>
      <c r="AM1027">
        <v>106</v>
      </c>
      <c r="AN1027">
        <v>4819</v>
      </c>
      <c r="AO1027">
        <v>205</v>
      </c>
      <c r="AP1027">
        <v>15</v>
      </c>
      <c r="AQ1027">
        <v>0</v>
      </c>
      <c r="AR1027">
        <v>12</v>
      </c>
      <c r="AS1027">
        <v>66</v>
      </c>
      <c r="AT1027">
        <v>6</v>
      </c>
      <c r="AU1027">
        <v>3.6</v>
      </c>
      <c r="AV1027">
        <v>10.5</v>
      </c>
      <c r="AW1027">
        <v>51691</v>
      </c>
      <c r="AX1027">
        <v>1.6</v>
      </c>
      <c r="AY1027">
        <v>14.4</v>
      </c>
      <c r="AZ1027">
        <v>24.2</v>
      </c>
      <c r="BA1027">
        <v>6</v>
      </c>
      <c r="BB1027">
        <v>3.5</v>
      </c>
      <c r="BC1027">
        <v>53.2</v>
      </c>
      <c r="BD1027">
        <v>2.4</v>
      </c>
      <c r="BE1027">
        <v>0.5</v>
      </c>
      <c r="BF1027">
        <v>0</v>
      </c>
      <c r="BG1027">
        <v>0.4</v>
      </c>
      <c r="BH1027">
        <v>2.2000000000000002</v>
      </c>
      <c r="BI1027">
        <v>0.1</v>
      </c>
    </row>
    <row r="1028" spans="1:61" x14ac:dyDescent="0.2">
      <c r="A1028">
        <v>6709</v>
      </c>
      <c r="B1028">
        <v>6095252202</v>
      </c>
      <c r="C1028">
        <v>20.741556599999999</v>
      </c>
      <c r="D1028">
        <v>1.3521000000000001</v>
      </c>
      <c r="E1028">
        <v>1.4325000000000001</v>
      </c>
      <c r="F1028">
        <v>0.83620000000000005</v>
      </c>
      <c r="G1028">
        <v>0.29780000000000001</v>
      </c>
      <c r="H1028">
        <v>3.9186000000000001</v>
      </c>
      <c r="I1028">
        <v>8.6</v>
      </c>
      <c r="J1028">
        <v>7.9</v>
      </c>
      <c r="K1028">
        <v>9.4</v>
      </c>
      <c r="L1028">
        <v>8318</v>
      </c>
      <c r="M1028">
        <v>38.186273710000002</v>
      </c>
      <c r="N1028">
        <v>-122.1443246</v>
      </c>
      <c r="O1028">
        <v>20.333949611907698</v>
      </c>
      <c r="P1028">
        <v>3.7784753999999997E-2</v>
      </c>
      <c r="Q1028">
        <v>7.8595845100000004</v>
      </c>
      <c r="R1028">
        <v>4.8699215760000003</v>
      </c>
      <c r="S1028" s="1">
        <v>343.88787721614301</v>
      </c>
      <c r="T1028">
        <v>7.1640852449999999</v>
      </c>
      <c r="U1028">
        <v>1813.593226</v>
      </c>
      <c r="V1028">
        <v>1492.94</v>
      </c>
      <c r="W1028">
        <v>0</v>
      </c>
      <c r="X1028">
        <v>3</v>
      </c>
      <c r="Y1028">
        <v>0</v>
      </c>
      <c r="Z1028">
        <v>6</v>
      </c>
      <c r="AA1028">
        <v>1.5</v>
      </c>
      <c r="AB1028">
        <v>36.352328510725997</v>
      </c>
      <c r="AC1028">
        <v>10604</v>
      </c>
      <c r="AD1028">
        <v>3228</v>
      </c>
      <c r="AE1028">
        <v>3191</v>
      </c>
      <c r="AF1028">
        <v>493</v>
      </c>
      <c r="AG1028">
        <v>569</v>
      </c>
      <c r="AH1028">
        <v>36047</v>
      </c>
      <c r="AI1028">
        <v>474</v>
      </c>
      <c r="AJ1028">
        <v>928</v>
      </c>
      <c r="AK1028">
        <v>2680</v>
      </c>
      <c r="AL1028">
        <v>654</v>
      </c>
      <c r="AM1028">
        <v>236</v>
      </c>
      <c r="AN1028">
        <v>6922</v>
      </c>
      <c r="AO1028">
        <v>334</v>
      </c>
      <c r="AP1028">
        <v>0</v>
      </c>
      <c r="AQ1028">
        <v>0</v>
      </c>
      <c r="AR1028">
        <v>47</v>
      </c>
      <c r="AS1028">
        <v>42</v>
      </c>
      <c r="AT1028">
        <v>0</v>
      </c>
      <c r="AU1028">
        <v>4.7</v>
      </c>
      <c r="AV1028">
        <v>9.6</v>
      </c>
      <c r="AW1028">
        <v>36047</v>
      </c>
      <c r="AX1028">
        <v>6.8</v>
      </c>
      <c r="AY1028">
        <v>8.8000000000000007</v>
      </c>
      <c r="AZ1028">
        <v>25.3</v>
      </c>
      <c r="BA1028">
        <v>6.2</v>
      </c>
      <c r="BB1028">
        <v>7.4</v>
      </c>
      <c r="BC1028">
        <v>65.3</v>
      </c>
      <c r="BD1028">
        <v>3.3</v>
      </c>
      <c r="BE1028">
        <v>0</v>
      </c>
      <c r="BF1028">
        <v>0</v>
      </c>
      <c r="BG1028">
        <v>1.5</v>
      </c>
      <c r="BH1028">
        <v>1.3</v>
      </c>
      <c r="BI1028">
        <v>0</v>
      </c>
    </row>
    <row r="1029" spans="1:61" x14ac:dyDescent="0.2">
      <c r="A1029">
        <v>6710</v>
      </c>
      <c r="B1029">
        <v>6095252305</v>
      </c>
      <c r="C1029">
        <v>17.699330400000001</v>
      </c>
      <c r="D1029">
        <v>0.72099999999999997</v>
      </c>
      <c r="E1029">
        <v>1.7836000000000001</v>
      </c>
      <c r="F1029">
        <v>0.50790000000000002</v>
      </c>
      <c r="G1029">
        <v>2.0682999999999998</v>
      </c>
      <c r="H1029">
        <v>5.0808</v>
      </c>
      <c r="I1029">
        <v>9.4</v>
      </c>
      <c r="J1029">
        <v>8.6</v>
      </c>
      <c r="K1029">
        <v>10.199999999999999</v>
      </c>
      <c r="L1029">
        <v>4108</v>
      </c>
      <c r="M1029">
        <v>38.235027459999998</v>
      </c>
      <c r="N1029">
        <v>-122.0979528</v>
      </c>
      <c r="O1029">
        <v>21.451137394264901</v>
      </c>
      <c r="P1029">
        <v>3.7784753999999997E-2</v>
      </c>
      <c r="Q1029">
        <v>7.8595845100000004</v>
      </c>
      <c r="R1029">
        <v>12.06193863</v>
      </c>
      <c r="S1029" s="1">
        <v>302.65503638710697</v>
      </c>
      <c r="T1029">
        <v>15.38903607</v>
      </c>
      <c r="U1029">
        <v>1093.409028</v>
      </c>
      <c r="V1029">
        <v>1303.6099999999999</v>
      </c>
      <c r="W1029">
        <v>0.45</v>
      </c>
      <c r="X1029">
        <v>3.25</v>
      </c>
      <c r="Y1029">
        <v>7.4999999999999997E-2</v>
      </c>
      <c r="Z1029">
        <v>7</v>
      </c>
      <c r="AA1029">
        <v>0</v>
      </c>
      <c r="AB1029">
        <v>38.156506939548798</v>
      </c>
      <c r="AC1029">
        <v>5035</v>
      </c>
      <c r="AD1029">
        <v>1680</v>
      </c>
      <c r="AE1029">
        <v>1680</v>
      </c>
      <c r="AF1029">
        <v>63</v>
      </c>
      <c r="AG1029">
        <v>145</v>
      </c>
      <c r="AH1029">
        <v>37999</v>
      </c>
      <c r="AI1029">
        <v>207</v>
      </c>
      <c r="AJ1029">
        <v>734</v>
      </c>
      <c r="AK1029">
        <v>1021</v>
      </c>
      <c r="AL1029">
        <v>523</v>
      </c>
      <c r="AM1029">
        <v>88</v>
      </c>
      <c r="AN1029">
        <v>2460</v>
      </c>
      <c r="AO1029">
        <v>65</v>
      </c>
      <c r="AP1029">
        <v>113</v>
      </c>
      <c r="AQ1029">
        <v>12</v>
      </c>
      <c r="AR1029">
        <v>61</v>
      </c>
      <c r="AS1029">
        <v>43</v>
      </c>
      <c r="AT1029">
        <v>7</v>
      </c>
      <c r="AU1029">
        <v>1.3</v>
      </c>
      <c r="AV1029">
        <v>5.0999999999999996</v>
      </c>
      <c r="AW1029">
        <v>37999</v>
      </c>
      <c r="AX1029">
        <v>5.8</v>
      </c>
      <c r="AY1029">
        <v>14.6</v>
      </c>
      <c r="AZ1029">
        <v>20.3</v>
      </c>
      <c r="BA1029">
        <v>10.4</v>
      </c>
      <c r="BB1029">
        <v>5.2</v>
      </c>
      <c r="BC1029">
        <v>48.9</v>
      </c>
      <c r="BD1029">
        <v>1.4</v>
      </c>
      <c r="BE1029">
        <v>6.7</v>
      </c>
      <c r="BF1029">
        <v>0.7</v>
      </c>
      <c r="BG1029">
        <v>3.6</v>
      </c>
      <c r="BH1029">
        <v>2.6</v>
      </c>
      <c r="BI1029">
        <v>0.1</v>
      </c>
    </row>
    <row r="1030" spans="1:61" x14ac:dyDescent="0.2">
      <c r="A1030">
        <v>6711</v>
      </c>
      <c r="B1030">
        <v>6095252306</v>
      </c>
      <c r="C1030">
        <v>0.72041109999999997</v>
      </c>
      <c r="D1030">
        <v>1.0565</v>
      </c>
      <c r="E1030">
        <v>2.5219999999999998</v>
      </c>
      <c r="F1030">
        <v>0.56879999999999997</v>
      </c>
      <c r="G1030">
        <v>0.66390000000000005</v>
      </c>
      <c r="H1030">
        <v>4.8112000000000004</v>
      </c>
      <c r="I1030">
        <v>11.8</v>
      </c>
      <c r="J1030">
        <v>10.9</v>
      </c>
      <c r="K1030">
        <v>12.7</v>
      </c>
      <c r="L1030">
        <v>3295</v>
      </c>
      <c r="M1030">
        <v>38.265554430000002</v>
      </c>
      <c r="N1030">
        <v>-122.0642725</v>
      </c>
      <c r="O1030">
        <v>14.6789827747688</v>
      </c>
      <c r="P1030">
        <v>4.0127210000000003E-2</v>
      </c>
      <c r="Q1030">
        <v>7.8595845100000004</v>
      </c>
      <c r="R1030">
        <v>17.418958570000001</v>
      </c>
      <c r="S1030" s="1">
        <v>203.715867469692</v>
      </c>
      <c r="T1030">
        <v>0</v>
      </c>
      <c r="U1030">
        <v>740.57876109999995</v>
      </c>
      <c r="V1030">
        <v>1665.74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25.3275217316354</v>
      </c>
      <c r="AC1030">
        <v>3404</v>
      </c>
      <c r="AD1030">
        <v>1252</v>
      </c>
      <c r="AE1030">
        <v>1241</v>
      </c>
      <c r="AF1030">
        <v>141</v>
      </c>
      <c r="AG1030">
        <v>115</v>
      </c>
      <c r="AH1030">
        <v>37429</v>
      </c>
      <c r="AI1030">
        <v>180</v>
      </c>
      <c r="AJ1030">
        <v>745</v>
      </c>
      <c r="AK1030">
        <v>695</v>
      </c>
      <c r="AL1030">
        <v>423</v>
      </c>
      <c r="AM1030">
        <v>119</v>
      </c>
      <c r="AN1030">
        <v>1554</v>
      </c>
      <c r="AO1030">
        <v>76</v>
      </c>
      <c r="AP1030">
        <v>42</v>
      </c>
      <c r="AQ1030">
        <v>0</v>
      </c>
      <c r="AR1030">
        <v>15</v>
      </c>
      <c r="AS1030">
        <v>21</v>
      </c>
      <c r="AT1030">
        <v>0</v>
      </c>
      <c r="AU1030">
        <v>4.2</v>
      </c>
      <c r="AV1030">
        <v>6.8</v>
      </c>
      <c r="AW1030">
        <v>37429</v>
      </c>
      <c r="AX1030">
        <v>7.3</v>
      </c>
      <c r="AY1030">
        <v>21.9</v>
      </c>
      <c r="AZ1030">
        <v>20.399999999999999</v>
      </c>
      <c r="BA1030">
        <v>12.5</v>
      </c>
      <c r="BB1030">
        <v>9.6</v>
      </c>
      <c r="BC1030">
        <v>45.7</v>
      </c>
      <c r="BD1030">
        <v>2.4</v>
      </c>
      <c r="BE1030">
        <v>3.4</v>
      </c>
      <c r="BF1030">
        <v>0</v>
      </c>
      <c r="BG1030">
        <v>1.2</v>
      </c>
      <c r="BH1030">
        <v>1.7</v>
      </c>
      <c r="BI1030">
        <v>0</v>
      </c>
    </row>
    <row r="1031" spans="1:61" x14ac:dyDescent="0.2">
      <c r="A1031">
        <v>6712</v>
      </c>
      <c r="B1031">
        <v>6095252310</v>
      </c>
      <c r="C1031">
        <v>9.5717835999999998</v>
      </c>
      <c r="D1031">
        <v>0.40450000000000003</v>
      </c>
      <c r="E1031">
        <v>2.4561000000000002</v>
      </c>
      <c r="F1031">
        <v>0.38990000000000002</v>
      </c>
      <c r="G1031">
        <v>2.1444999999999999</v>
      </c>
      <c r="H1031">
        <v>5.3949999999999996</v>
      </c>
      <c r="I1031">
        <v>9.8000000000000007</v>
      </c>
      <c r="J1031">
        <v>8.6999999999999993</v>
      </c>
      <c r="K1031">
        <v>10.9</v>
      </c>
      <c r="L1031">
        <v>2798</v>
      </c>
      <c r="M1031">
        <v>38.285495949999998</v>
      </c>
      <c r="N1031">
        <v>-122.0773227</v>
      </c>
      <c r="O1031">
        <v>9.2624131201044708</v>
      </c>
      <c r="P1031">
        <v>3.7784753999999997E-2</v>
      </c>
      <c r="Q1031">
        <v>7.8595845100000004</v>
      </c>
      <c r="R1031">
        <v>2.7193383459999998</v>
      </c>
      <c r="S1031" s="1">
        <v>372.25505270233901</v>
      </c>
      <c r="T1031">
        <v>26.0694765</v>
      </c>
      <c r="U1031">
        <v>681.30542890000004</v>
      </c>
      <c r="V1031">
        <v>256.92</v>
      </c>
      <c r="W1031">
        <v>1</v>
      </c>
      <c r="X1031">
        <v>0</v>
      </c>
      <c r="Y1031">
        <v>0</v>
      </c>
      <c r="Z1031">
        <v>3</v>
      </c>
      <c r="AA1031">
        <v>0</v>
      </c>
      <c r="AB1031">
        <v>24.684358891887101</v>
      </c>
      <c r="AC1031">
        <v>3226</v>
      </c>
      <c r="AD1031">
        <v>1299</v>
      </c>
      <c r="AE1031">
        <v>1261</v>
      </c>
      <c r="AF1031">
        <v>122</v>
      </c>
      <c r="AG1031">
        <v>65</v>
      </c>
      <c r="AH1031">
        <v>54830</v>
      </c>
      <c r="AI1031">
        <v>85</v>
      </c>
      <c r="AJ1031">
        <v>818</v>
      </c>
      <c r="AK1031">
        <v>532</v>
      </c>
      <c r="AL1031">
        <v>508</v>
      </c>
      <c r="AM1031">
        <v>102</v>
      </c>
      <c r="AN1031">
        <v>1344</v>
      </c>
      <c r="AO1031">
        <v>28</v>
      </c>
      <c r="AP1031">
        <v>255</v>
      </c>
      <c r="AQ1031">
        <v>0</v>
      </c>
      <c r="AR1031">
        <v>13</v>
      </c>
      <c r="AS1031">
        <v>200</v>
      </c>
      <c r="AT1031">
        <v>6</v>
      </c>
      <c r="AU1031">
        <v>3.8</v>
      </c>
      <c r="AV1031">
        <v>3.8</v>
      </c>
      <c r="AW1031">
        <v>54830</v>
      </c>
      <c r="AX1031">
        <v>3.5</v>
      </c>
      <c r="AY1031">
        <v>25.4</v>
      </c>
      <c r="AZ1031">
        <v>16.5</v>
      </c>
      <c r="BA1031">
        <v>15.7</v>
      </c>
      <c r="BB1031">
        <v>8.1</v>
      </c>
      <c r="BC1031">
        <v>41.7</v>
      </c>
      <c r="BD1031">
        <v>0.9</v>
      </c>
      <c r="BE1031">
        <v>19.600000000000001</v>
      </c>
      <c r="BF1031">
        <v>0</v>
      </c>
      <c r="BG1031">
        <v>1</v>
      </c>
      <c r="BH1031">
        <v>15.9</v>
      </c>
      <c r="BI1031">
        <v>0.2</v>
      </c>
    </row>
    <row r="1032" spans="1:61" x14ac:dyDescent="0.2">
      <c r="A1032">
        <v>6713</v>
      </c>
      <c r="B1032">
        <v>6095252311</v>
      </c>
      <c r="C1032">
        <v>3.2848272000000001</v>
      </c>
      <c r="D1032">
        <v>0.62360000000000004</v>
      </c>
      <c r="E1032">
        <v>1.7826</v>
      </c>
      <c r="F1032">
        <v>0.69430000000000003</v>
      </c>
      <c r="G1032">
        <v>0.90580000000000005</v>
      </c>
      <c r="H1032">
        <v>4.0063000000000004</v>
      </c>
      <c r="I1032">
        <v>9.1</v>
      </c>
      <c r="J1032">
        <v>8.3000000000000007</v>
      </c>
      <c r="K1032">
        <v>9.8000000000000007</v>
      </c>
      <c r="L1032">
        <v>4557</v>
      </c>
      <c r="M1032">
        <v>38.288733350000001</v>
      </c>
      <c r="N1032">
        <v>-122.0518223</v>
      </c>
      <c r="O1032">
        <v>9.9623133275940496</v>
      </c>
      <c r="P1032">
        <v>4.0127210000000003E-2</v>
      </c>
      <c r="Q1032">
        <v>7.8595845100000004</v>
      </c>
      <c r="R1032">
        <v>12.09532342</v>
      </c>
      <c r="S1032" s="1">
        <v>292.758366301715</v>
      </c>
      <c r="T1032">
        <v>0</v>
      </c>
      <c r="U1032">
        <v>606.02664719999996</v>
      </c>
      <c r="V1032">
        <v>1514.32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23.563329876370599</v>
      </c>
      <c r="AC1032">
        <v>4404</v>
      </c>
      <c r="AD1032">
        <v>1573</v>
      </c>
      <c r="AE1032">
        <v>1449</v>
      </c>
      <c r="AF1032">
        <v>64</v>
      </c>
      <c r="AG1032">
        <v>131</v>
      </c>
      <c r="AH1032">
        <v>47716</v>
      </c>
      <c r="AI1032">
        <v>154</v>
      </c>
      <c r="AJ1032">
        <v>541</v>
      </c>
      <c r="AK1032">
        <v>968</v>
      </c>
      <c r="AL1032">
        <v>455</v>
      </c>
      <c r="AM1032">
        <v>84</v>
      </c>
      <c r="AN1032">
        <v>2661</v>
      </c>
      <c r="AO1032">
        <v>86</v>
      </c>
      <c r="AP1032">
        <v>201</v>
      </c>
      <c r="AQ1032">
        <v>0</v>
      </c>
      <c r="AR1032">
        <v>33</v>
      </c>
      <c r="AS1032">
        <v>9</v>
      </c>
      <c r="AT1032">
        <v>0</v>
      </c>
      <c r="AU1032">
        <v>1.5</v>
      </c>
      <c r="AV1032">
        <v>5.6</v>
      </c>
      <c r="AW1032">
        <v>47716</v>
      </c>
      <c r="AX1032">
        <v>5.0999999999999996</v>
      </c>
      <c r="AY1032">
        <v>12.3</v>
      </c>
      <c r="AZ1032">
        <v>22</v>
      </c>
      <c r="BA1032">
        <v>10.4</v>
      </c>
      <c r="BB1032">
        <v>5.8</v>
      </c>
      <c r="BC1032">
        <v>60.4</v>
      </c>
      <c r="BD1032">
        <v>2.1</v>
      </c>
      <c r="BE1032">
        <v>12.8</v>
      </c>
      <c r="BF1032">
        <v>0</v>
      </c>
      <c r="BG1032">
        <v>2.2999999999999998</v>
      </c>
      <c r="BH1032">
        <v>0.6</v>
      </c>
      <c r="BI1032">
        <v>0</v>
      </c>
    </row>
    <row r="1033" spans="1:61" x14ac:dyDescent="0.2">
      <c r="A1033">
        <v>6714</v>
      </c>
      <c r="B1033">
        <v>6095252312</v>
      </c>
      <c r="C1033">
        <v>0.62533810000000001</v>
      </c>
      <c r="D1033">
        <v>1.9262999999999999</v>
      </c>
      <c r="E1033">
        <v>1.5567</v>
      </c>
      <c r="F1033">
        <v>0.67520000000000002</v>
      </c>
      <c r="G1033">
        <v>2.9718</v>
      </c>
      <c r="H1033">
        <v>7.1299000000000001</v>
      </c>
      <c r="I1033">
        <v>11.4</v>
      </c>
      <c r="J1033">
        <v>10.6</v>
      </c>
      <c r="K1033">
        <v>12.4</v>
      </c>
      <c r="L1033">
        <v>3368</v>
      </c>
      <c r="M1033">
        <v>38.275354290000003</v>
      </c>
      <c r="N1033">
        <v>-122.05616980000001</v>
      </c>
      <c r="O1033">
        <v>19.213999820865201</v>
      </c>
      <c r="P1033">
        <v>4.0127210000000003E-2</v>
      </c>
      <c r="Q1033">
        <v>7.8595845100000004</v>
      </c>
      <c r="R1033">
        <v>19.348246159999999</v>
      </c>
      <c r="S1033" s="1">
        <v>203.715867469692</v>
      </c>
      <c r="T1033">
        <v>0</v>
      </c>
      <c r="U1033">
        <v>682.88678809999999</v>
      </c>
      <c r="V1033">
        <v>1661.62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25.859445167206701</v>
      </c>
      <c r="AC1033">
        <v>3369</v>
      </c>
      <c r="AD1033">
        <v>1455</v>
      </c>
      <c r="AE1033">
        <v>1342</v>
      </c>
      <c r="AF1033">
        <v>331</v>
      </c>
      <c r="AG1033">
        <v>210</v>
      </c>
      <c r="AH1033">
        <v>29874</v>
      </c>
      <c r="AI1033">
        <v>206</v>
      </c>
      <c r="AJ1033">
        <v>485</v>
      </c>
      <c r="AK1033">
        <v>597</v>
      </c>
      <c r="AL1033">
        <v>391</v>
      </c>
      <c r="AM1033">
        <v>23</v>
      </c>
      <c r="AN1033">
        <v>1831</v>
      </c>
      <c r="AO1033">
        <v>83</v>
      </c>
      <c r="AP1033">
        <v>305</v>
      </c>
      <c r="AQ1033">
        <v>134</v>
      </c>
      <c r="AR1033">
        <v>53</v>
      </c>
      <c r="AS1033">
        <v>28</v>
      </c>
      <c r="AT1033">
        <v>46</v>
      </c>
      <c r="AU1033">
        <v>9.9</v>
      </c>
      <c r="AV1033">
        <v>11.4</v>
      </c>
      <c r="AW1033">
        <v>29874</v>
      </c>
      <c r="AX1033">
        <v>8.8000000000000007</v>
      </c>
      <c r="AY1033">
        <v>14.4</v>
      </c>
      <c r="AZ1033">
        <v>17.7</v>
      </c>
      <c r="BA1033">
        <v>11.8</v>
      </c>
      <c r="BB1033">
        <v>1.7</v>
      </c>
      <c r="BC1033">
        <v>54.3</v>
      </c>
      <c r="BD1033">
        <v>2.6</v>
      </c>
      <c r="BE1033">
        <v>21</v>
      </c>
      <c r="BF1033">
        <v>9.1999999999999993</v>
      </c>
      <c r="BG1033">
        <v>3.9</v>
      </c>
      <c r="BH1033">
        <v>2.1</v>
      </c>
      <c r="BI1033">
        <v>1.4</v>
      </c>
    </row>
    <row r="1034" spans="1:61" x14ac:dyDescent="0.2">
      <c r="A1034">
        <v>6715</v>
      </c>
      <c r="B1034">
        <v>6095252313</v>
      </c>
      <c r="C1034">
        <v>2.7589400999999998</v>
      </c>
      <c r="D1034">
        <v>1.5526</v>
      </c>
      <c r="E1034">
        <v>2.5800999999999998</v>
      </c>
      <c r="F1034">
        <v>0.76580000000000004</v>
      </c>
      <c r="G1034">
        <v>1.8187</v>
      </c>
      <c r="H1034">
        <v>6.7172000000000001</v>
      </c>
      <c r="I1034">
        <v>11.1</v>
      </c>
      <c r="J1034">
        <v>9.9</v>
      </c>
      <c r="K1034">
        <v>12.4</v>
      </c>
      <c r="L1034">
        <v>5065</v>
      </c>
      <c r="M1034">
        <v>38.295337379999999</v>
      </c>
      <c r="N1034">
        <v>-122.0279778</v>
      </c>
      <c r="O1034">
        <v>19.13477297447</v>
      </c>
      <c r="P1034">
        <v>4.0127210000000003E-2</v>
      </c>
      <c r="Q1034">
        <v>7.8595845100000004</v>
      </c>
      <c r="R1034">
        <v>15.85</v>
      </c>
      <c r="S1034" s="1">
        <v>203.715867469692</v>
      </c>
      <c r="T1034">
        <v>0</v>
      </c>
      <c r="U1034">
        <v>544.13787070000001</v>
      </c>
      <c r="V1034">
        <v>1759.72</v>
      </c>
      <c r="W1034">
        <v>0</v>
      </c>
      <c r="X1034">
        <v>0</v>
      </c>
      <c r="Y1034">
        <v>0.05</v>
      </c>
      <c r="Z1034">
        <v>0</v>
      </c>
      <c r="AA1034">
        <v>0</v>
      </c>
      <c r="AB1034">
        <v>25.280287510990298</v>
      </c>
      <c r="AC1034">
        <v>5914</v>
      </c>
      <c r="AD1034">
        <v>2332</v>
      </c>
      <c r="AE1034">
        <v>2193</v>
      </c>
      <c r="AF1034">
        <v>232</v>
      </c>
      <c r="AG1034">
        <v>393</v>
      </c>
      <c r="AH1034">
        <v>38072</v>
      </c>
      <c r="AI1034">
        <v>340</v>
      </c>
      <c r="AJ1034">
        <v>1352</v>
      </c>
      <c r="AK1034">
        <v>1189</v>
      </c>
      <c r="AL1034">
        <v>916</v>
      </c>
      <c r="AM1034">
        <v>171</v>
      </c>
      <c r="AN1034">
        <v>3767</v>
      </c>
      <c r="AO1034">
        <v>145</v>
      </c>
      <c r="AP1034">
        <v>333</v>
      </c>
      <c r="AQ1034">
        <v>0</v>
      </c>
      <c r="AR1034">
        <v>0</v>
      </c>
      <c r="AS1034">
        <v>94</v>
      </c>
      <c r="AT1034">
        <v>70</v>
      </c>
      <c r="AU1034">
        <v>4</v>
      </c>
      <c r="AV1034">
        <v>13.8</v>
      </c>
      <c r="AW1034">
        <v>38072</v>
      </c>
      <c r="AX1034">
        <v>7.9</v>
      </c>
      <c r="AY1034">
        <v>22.9</v>
      </c>
      <c r="AZ1034">
        <v>20.100000000000001</v>
      </c>
      <c r="BA1034">
        <v>15.9</v>
      </c>
      <c r="BB1034">
        <v>7.8</v>
      </c>
      <c r="BC1034">
        <v>63.7</v>
      </c>
      <c r="BD1034">
        <v>2.6</v>
      </c>
      <c r="BE1034">
        <v>14.3</v>
      </c>
      <c r="BF1034">
        <v>0</v>
      </c>
      <c r="BG1034">
        <v>0</v>
      </c>
      <c r="BH1034">
        <v>4.3</v>
      </c>
      <c r="BI1034">
        <v>1.2</v>
      </c>
    </row>
    <row r="1035" spans="1:61" x14ac:dyDescent="0.2">
      <c r="A1035">
        <v>6716</v>
      </c>
      <c r="B1035">
        <v>6095252314</v>
      </c>
      <c r="C1035">
        <v>0.69122640000000002</v>
      </c>
      <c r="D1035">
        <v>2.3969999999999998</v>
      </c>
      <c r="E1035">
        <v>2.4477000000000002</v>
      </c>
      <c r="F1035">
        <v>0.87749999999999995</v>
      </c>
      <c r="G1035">
        <v>1.7234</v>
      </c>
      <c r="H1035">
        <v>7.4455999999999998</v>
      </c>
      <c r="I1035">
        <v>13</v>
      </c>
      <c r="J1035">
        <v>12.2</v>
      </c>
      <c r="K1035">
        <v>13.8</v>
      </c>
      <c r="L1035">
        <v>4113</v>
      </c>
      <c r="M1035">
        <v>38.276999000000004</v>
      </c>
      <c r="N1035">
        <v>-122.03584379999999</v>
      </c>
      <c r="O1035">
        <v>24.0404984409432</v>
      </c>
      <c r="P1035">
        <v>4.0127210000000003E-2</v>
      </c>
      <c r="Q1035">
        <v>7.8595845100000004</v>
      </c>
      <c r="R1035">
        <v>23.864697840000002</v>
      </c>
      <c r="S1035" s="1">
        <v>203.715867469692</v>
      </c>
      <c r="T1035">
        <v>0</v>
      </c>
      <c r="U1035">
        <v>612.47990059999995</v>
      </c>
      <c r="V1035">
        <v>1225.8</v>
      </c>
      <c r="W1035">
        <v>0</v>
      </c>
      <c r="X1035">
        <v>0</v>
      </c>
      <c r="Y1035">
        <v>0.5</v>
      </c>
      <c r="Z1035">
        <v>0</v>
      </c>
      <c r="AA1035">
        <v>0</v>
      </c>
      <c r="AB1035">
        <v>30.096072808836599</v>
      </c>
      <c r="AC1035">
        <v>3821</v>
      </c>
      <c r="AD1035">
        <v>1481</v>
      </c>
      <c r="AE1035">
        <v>1361</v>
      </c>
      <c r="AF1035">
        <v>422</v>
      </c>
      <c r="AG1035">
        <v>253</v>
      </c>
      <c r="AH1035">
        <v>27289</v>
      </c>
      <c r="AI1035">
        <v>521</v>
      </c>
      <c r="AJ1035">
        <v>654</v>
      </c>
      <c r="AK1035">
        <v>736</v>
      </c>
      <c r="AL1035">
        <v>499</v>
      </c>
      <c r="AM1035">
        <v>154</v>
      </c>
      <c r="AN1035">
        <v>2166</v>
      </c>
      <c r="AO1035">
        <v>191</v>
      </c>
      <c r="AP1035">
        <v>125</v>
      </c>
      <c r="AQ1035">
        <v>0</v>
      </c>
      <c r="AR1035">
        <v>17</v>
      </c>
      <c r="AS1035">
        <v>38</v>
      </c>
      <c r="AT1035">
        <v>51</v>
      </c>
      <c r="AU1035">
        <v>11.1</v>
      </c>
      <c r="AV1035">
        <v>12.9</v>
      </c>
      <c r="AW1035">
        <v>27289</v>
      </c>
      <c r="AX1035">
        <v>20.2</v>
      </c>
      <c r="AY1035">
        <v>17.100000000000001</v>
      </c>
      <c r="AZ1035">
        <v>19.3</v>
      </c>
      <c r="BA1035">
        <v>13.1</v>
      </c>
      <c r="BB1035">
        <v>11.3</v>
      </c>
      <c r="BC1035">
        <v>56.7</v>
      </c>
      <c r="BD1035">
        <v>5.2</v>
      </c>
      <c r="BE1035">
        <v>8.4</v>
      </c>
      <c r="BF1035">
        <v>0</v>
      </c>
      <c r="BG1035">
        <v>1.2</v>
      </c>
      <c r="BH1035">
        <v>2.8</v>
      </c>
      <c r="BI1035">
        <v>1.3</v>
      </c>
    </row>
    <row r="1036" spans="1:61" x14ac:dyDescent="0.2">
      <c r="A1036">
        <v>6717</v>
      </c>
      <c r="B1036">
        <v>6095252315</v>
      </c>
      <c r="C1036">
        <v>0.6578039</v>
      </c>
      <c r="D1036">
        <v>1.1486000000000001</v>
      </c>
      <c r="E1036">
        <v>1.7617</v>
      </c>
      <c r="F1036">
        <v>0.70660000000000001</v>
      </c>
      <c r="G1036">
        <v>1.4375</v>
      </c>
      <c r="H1036">
        <v>5.0544000000000002</v>
      </c>
      <c r="I1036">
        <v>10.3</v>
      </c>
      <c r="J1036">
        <v>9.6</v>
      </c>
      <c r="K1036">
        <v>11.1</v>
      </c>
      <c r="L1036">
        <v>4393</v>
      </c>
      <c r="M1036">
        <v>38.284105089999997</v>
      </c>
      <c r="N1036">
        <v>-122.0150017</v>
      </c>
      <c r="O1036">
        <v>13.4769286478481</v>
      </c>
      <c r="P1036">
        <v>4.0127210000000003E-2</v>
      </c>
      <c r="Q1036">
        <v>7.8595845100000004</v>
      </c>
      <c r="R1036">
        <v>14.73435594</v>
      </c>
      <c r="S1036" s="1">
        <v>203.715867469692</v>
      </c>
      <c r="T1036">
        <v>0</v>
      </c>
      <c r="U1036">
        <v>574.29136670000003</v>
      </c>
      <c r="V1036">
        <v>390.59</v>
      </c>
      <c r="W1036">
        <v>3</v>
      </c>
      <c r="X1036">
        <v>5</v>
      </c>
      <c r="Y1036">
        <v>0.05</v>
      </c>
      <c r="Z1036">
        <v>0</v>
      </c>
      <c r="AA1036">
        <v>0</v>
      </c>
      <c r="AB1036">
        <v>22.912288053131299</v>
      </c>
      <c r="AC1036">
        <v>4426</v>
      </c>
      <c r="AD1036">
        <v>1483</v>
      </c>
      <c r="AE1036">
        <v>1436</v>
      </c>
      <c r="AF1036">
        <v>139</v>
      </c>
      <c r="AG1036">
        <v>153</v>
      </c>
      <c r="AH1036">
        <v>35762</v>
      </c>
      <c r="AI1036">
        <v>319</v>
      </c>
      <c r="AJ1036">
        <v>584</v>
      </c>
      <c r="AK1036">
        <v>843</v>
      </c>
      <c r="AL1036">
        <v>529</v>
      </c>
      <c r="AM1036">
        <v>66</v>
      </c>
      <c r="AN1036">
        <v>2783</v>
      </c>
      <c r="AO1036">
        <v>84</v>
      </c>
      <c r="AP1036">
        <v>9</v>
      </c>
      <c r="AQ1036">
        <v>11</v>
      </c>
      <c r="AR1036">
        <v>23</v>
      </c>
      <c r="AS1036">
        <v>62</v>
      </c>
      <c r="AT1036">
        <v>0</v>
      </c>
      <c r="AU1036">
        <v>3.1</v>
      </c>
      <c r="AV1036">
        <v>6.8</v>
      </c>
      <c r="AW1036">
        <v>35762</v>
      </c>
      <c r="AX1036">
        <v>10.3</v>
      </c>
      <c r="AY1036">
        <v>13.2</v>
      </c>
      <c r="AZ1036">
        <v>19</v>
      </c>
      <c r="BA1036">
        <v>12.2</v>
      </c>
      <c r="BB1036">
        <v>4.5999999999999996</v>
      </c>
      <c r="BC1036">
        <v>62.9</v>
      </c>
      <c r="BD1036">
        <v>2</v>
      </c>
      <c r="BE1036">
        <v>0.6</v>
      </c>
      <c r="BF1036">
        <v>0.7</v>
      </c>
      <c r="BG1036">
        <v>1.6</v>
      </c>
      <c r="BH1036">
        <v>4.3</v>
      </c>
      <c r="BI1036">
        <v>0</v>
      </c>
    </row>
    <row r="1037" spans="1:61" x14ac:dyDescent="0.2">
      <c r="A1037">
        <v>6718</v>
      </c>
      <c r="B1037">
        <v>6095252316</v>
      </c>
      <c r="C1037">
        <v>0.49757390000000001</v>
      </c>
      <c r="D1037">
        <v>2.0687000000000002</v>
      </c>
      <c r="E1037">
        <v>2.0861999999999998</v>
      </c>
      <c r="F1037">
        <v>1.0760000000000001</v>
      </c>
      <c r="G1037">
        <v>1.1445000000000001</v>
      </c>
      <c r="H1037">
        <v>6.3754</v>
      </c>
      <c r="I1037">
        <v>11.3</v>
      </c>
      <c r="J1037">
        <v>10.6</v>
      </c>
      <c r="K1037">
        <v>12</v>
      </c>
      <c r="L1037">
        <v>3427</v>
      </c>
      <c r="M1037">
        <v>38.27626309</v>
      </c>
      <c r="N1037">
        <v>-122.0156731</v>
      </c>
      <c r="O1037">
        <v>21.9560677329893</v>
      </c>
      <c r="P1037">
        <v>4.0127210000000003E-2</v>
      </c>
      <c r="Q1037">
        <v>7.8595845100000004</v>
      </c>
      <c r="R1037">
        <v>25.04927223</v>
      </c>
      <c r="S1037" s="1">
        <v>203.715867469692</v>
      </c>
      <c r="T1037">
        <v>0</v>
      </c>
      <c r="U1037">
        <v>583.07086530000004</v>
      </c>
      <c r="V1037">
        <v>468.62</v>
      </c>
      <c r="W1037">
        <v>3</v>
      </c>
      <c r="X1037">
        <v>6</v>
      </c>
      <c r="Y1037">
        <v>0.5</v>
      </c>
      <c r="Z1037">
        <v>0</v>
      </c>
      <c r="AA1037">
        <v>0</v>
      </c>
      <c r="AB1037">
        <v>30.361010830285501</v>
      </c>
      <c r="AC1037">
        <v>3698</v>
      </c>
      <c r="AD1037">
        <v>1198</v>
      </c>
      <c r="AE1037">
        <v>1138</v>
      </c>
      <c r="AF1037">
        <v>251</v>
      </c>
      <c r="AG1037">
        <v>234</v>
      </c>
      <c r="AH1037">
        <v>29383</v>
      </c>
      <c r="AI1037">
        <v>455</v>
      </c>
      <c r="AJ1037">
        <v>350</v>
      </c>
      <c r="AK1037">
        <v>925</v>
      </c>
      <c r="AL1037">
        <v>461</v>
      </c>
      <c r="AM1037">
        <v>83</v>
      </c>
      <c r="AN1037">
        <v>2665</v>
      </c>
      <c r="AO1037">
        <v>212</v>
      </c>
      <c r="AP1037">
        <v>64</v>
      </c>
      <c r="AQ1037">
        <v>0</v>
      </c>
      <c r="AR1037">
        <v>61</v>
      </c>
      <c r="AS1037">
        <v>29</v>
      </c>
      <c r="AT1037">
        <v>0</v>
      </c>
      <c r="AU1037">
        <v>6.8</v>
      </c>
      <c r="AV1037">
        <v>12</v>
      </c>
      <c r="AW1037">
        <v>29383</v>
      </c>
      <c r="AX1037">
        <v>18.5</v>
      </c>
      <c r="AY1037">
        <v>9.5</v>
      </c>
      <c r="AZ1037">
        <v>25</v>
      </c>
      <c r="BA1037">
        <v>12.8</v>
      </c>
      <c r="BB1037">
        <v>7.3</v>
      </c>
      <c r="BC1037">
        <v>72.099999999999994</v>
      </c>
      <c r="BD1037">
        <v>6.3</v>
      </c>
      <c r="BE1037">
        <v>5.3</v>
      </c>
      <c r="BF1037">
        <v>0</v>
      </c>
      <c r="BG1037">
        <v>5.4</v>
      </c>
      <c r="BH1037">
        <v>2.5</v>
      </c>
      <c r="BI1037">
        <v>0</v>
      </c>
    </row>
    <row r="1038" spans="1:61" x14ac:dyDescent="0.2">
      <c r="A1038">
        <v>6719</v>
      </c>
      <c r="B1038">
        <v>6095252317</v>
      </c>
      <c r="C1038">
        <v>12.055159700000001</v>
      </c>
      <c r="D1038">
        <v>1.0315000000000001</v>
      </c>
      <c r="E1038">
        <v>1.9126000000000001</v>
      </c>
      <c r="F1038">
        <v>0.92159999999999997</v>
      </c>
      <c r="G1038">
        <v>1.3073999999999999</v>
      </c>
      <c r="H1038">
        <v>5.1731999999999996</v>
      </c>
      <c r="I1038">
        <v>8.1</v>
      </c>
      <c r="J1038">
        <v>7.6</v>
      </c>
      <c r="K1038">
        <v>8.8000000000000007</v>
      </c>
      <c r="L1038">
        <v>6741</v>
      </c>
      <c r="M1038">
        <v>38.285996849999997</v>
      </c>
      <c r="N1038">
        <v>-121.9859178</v>
      </c>
      <c r="O1038">
        <v>28.681441466732199</v>
      </c>
      <c r="P1038">
        <v>4.0127210000000003E-2</v>
      </c>
      <c r="Q1038">
        <v>7.8595845100000004</v>
      </c>
      <c r="R1038">
        <v>6.4329211549999998</v>
      </c>
      <c r="S1038" s="1">
        <v>453.68710444850501</v>
      </c>
      <c r="T1038">
        <v>3.079059736</v>
      </c>
      <c r="U1038">
        <v>689.55060649999996</v>
      </c>
      <c r="V1038">
        <v>508.65</v>
      </c>
      <c r="W1038">
        <v>20</v>
      </c>
      <c r="X1038">
        <v>33.25</v>
      </c>
      <c r="Y1038">
        <v>6.35</v>
      </c>
      <c r="Z1038">
        <v>0</v>
      </c>
      <c r="AA1038">
        <v>5</v>
      </c>
      <c r="AB1038">
        <v>45.868851039277097</v>
      </c>
      <c r="AC1038">
        <v>7649</v>
      </c>
      <c r="AD1038">
        <v>2251</v>
      </c>
      <c r="AE1038">
        <v>2153</v>
      </c>
      <c r="AF1038">
        <v>187</v>
      </c>
      <c r="AG1038">
        <v>266</v>
      </c>
      <c r="AH1038">
        <v>36369</v>
      </c>
      <c r="AI1038">
        <v>451</v>
      </c>
      <c r="AJ1038">
        <v>733</v>
      </c>
      <c r="AK1038">
        <v>1904</v>
      </c>
      <c r="AL1038">
        <v>578</v>
      </c>
      <c r="AM1038">
        <v>286</v>
      </c>
      <c r="AN1038">
        <v>5415</v>
      </c>
      <c r="AO1038">
        <v>271</v>
      </c>
      <c r="AP1038">
        <v>0</v>
      </c>
      <c r="AQ1038">
        <v>0</v>
      </c>
      <c r="AR1038">
        <v>63</v>
      </c>
      <c r="AS1038">
        <v>33</v>
      </c>
      <c r="AT1038">
        <v>175</v>
      </c>
      <c r="AU1038">
        <v>2.5</v>
      </c>
      <c r="AV1038">
        <v>6.4</v>
      </c>
      <c r="AW1038">
        <v>36369</v>
      </c>
      <c r="AX1038">
        <v>9</v>
      </c>
      <c r="AY1038">
        <v>9.6</v>
      </c>
      <c r="AZ1038">
        <v>24.9</v>
      </c>
      <c r="BA1038">
        <v>7.9</v>
      </c>
      <c r="BB1038">
        <v>13.3</v>
      </c>
      <c r="BC1038">
        <v>70.8</v>
      </c>
      <c r="BD1038">
        <v>3.7</v>
      </c>
      <c r="BE1038">
        <v>0</v>
      </c>
      <c r="BF1038">
        <v>0</v>
      </c>
      <c r="BG1038">
        <v>2.9</v>
      </c>
      <c r="BH1038">
        <v>1.5</v>
      </c>
      <c r="BI1038">
        <v>2.2999999999999998</v>
      </c>
    </row>
    <row r="1039" spans="1:61" x14ac:dyDescent="0.2">
      <c r="A1039">
        <v>6720</v>
      </c>
      <c r="B1039">
        <v>6095252401</v>
      </c>
      <c r="C1039">
        <v>0.54088060000000004</v>
      </c>
      <c r="D1039">
        <v>2.1896</v>
      </c>
      <c r="E1039">
        <v>2.4699</v>
      </c>
      <c r="F1039">
        <v>1.3270999999999999</v>
      </c>
      <c r="G1039">
        <v>3.1120000000000001</v>
      </c>
      <c r="H1039">
        <v>9.0984999999999996</v>
      </c>
      <c r="I1039">
        <v>13.9</v>
      </c>
      <c r="J1039">
        <v>13</v>
      </c>
      <c r="K1039">
        <v>14.9</v>
      </c>
      <c r="L1039">
        <v>4559</v>
      </c>
      <c r="M1039">
        <v>38.253408919999998</v>
      </c>
      <c r="N1039">
        <v>-122.0580587</v>
      </c>
      <c r="O1039">
        <v>31.1638779768871</v>
      </c>
      <c r="P1039">
        <v>4.0127210000000003E-2</v>
      </c>
      <c r="Q1039">
        <v>7.8595845100000004</v>
      </c>
      <c r="R1039">
        <v>18.865266120000001</v>
      </c>
      <c r="S1039" s="1">
        <v>203.715867469692</v>
      </c>
      <c r="T1039">
        <v>0</v>
      </c>
      <c r="U1039">
        <v>763.79658429999995</v>
      </c>
      <c r="V1039">
        <v>1263.3</v>
      </c>
      <c r="W1039">
        <v>0</v>
      </c>
      <c r="X1039">
        <v>32.549999999999997</v>
      </c>
      <c r="Y1039">
        <v>0.11</v>
      </c>
      <c r="Z1039">
        <v>5</v>
      </c>
      <c r="AA1039">
        <v>0</v>
      </c>
      <c r="AB1039">
        <v>36.2608854297279</v>
      </c>
      <c r="AC1039">
        <v>4516</v>
      </c>
      <c r="AD1039">
        <v>1412</v>
      </c>
      <c r="AE1039">
        <v>1313</v>
      </c>
      <c r="AF1039">
        <v>358</v>
      </c>
      <c r="AG1039">
        <v>171</v>
      </c>
      <c r="AH1039">
        <v>20178</v>
      </c>
      <c r="AI1039">
        <v>671</v>
      </c>
      <c r="AJ1039">
        <v>461</v>
      </c>
      <c r="AK1039">
        <v>1266</v>
      </c>
      <c r="AL1039">
        <v>644</v>
      </c>
      <c r="AM1039">
        <v>111</v>
      </c>
      <c r="AN1039">
        <v>3476</v>
      </c>
      <c r="AO1039">
        <v>517</v>
      </c>
      <c r="AP1039">
        <v>201</v>
      </c>
      <c r="AQ1039">
        <v>10</v>
      </c>
      <c r="AR1039">
        <v>169</v>
      </c>
      <c r="AS1039">
        <v>34</v>
      </c>
      <c r="AT1039">
        <v>109</v>
      </c>
      <c r="AU1039">
        <v>8.1</v>
      </c>
      <c r="AV1039">
        <v>8.3000000000000007</v>
      </c>
      <c r="AW1039">
        <v>20178</v>
      </c>
      <c r="AX1039">
        <v>23.9</v>
      </c>
      <c r="AY1039">
        <v>10.199999999999999</v>
      </c>
      <c r="AZ1039">
        <v>28</v>
      </c>
      <c r="BA1039">
        <v>14.7</v>
      </c>
      <c r="BB1039">
        <v>8.5</v>
      </c>
      <c r="BC1039">
        <v>77</v>
      </c>
      <c r="BD1039">
        <v>11.8</v>
      </c>
      <c r="BE1039">
        <v>14.2</v>
      </c>
      <c r="BF1039">
        <v>0.7</v>
      </c>
      <c r="BG1039">
        <v>12.9</v>
      </c>
      <c r="BH1039">
        <v>2.6</v>
      </c>
      <c r="BI1039">
        <v>2.4</v>
      </c>
    </row>
    <row r="1040" spans="1:61" x14ac:dyDescent="0.2">
      <c r="A1040">
        <v>6721</v>
      </c>
      <c r="B1040">
        <v>6095252402</v>
      </c>
      <c r="C1040">
        <v>5.8220058000000003</v>
      </c>
      <c r="D1040">
        <v>2.7730999999999999</v>
      </c>
      <c r="E1040">
        <v>2.5562</v>
      </c>
      <c r="F1040">
        <v>1.3586</v>
      </c>
      <c r="G1040">
        <v>3.4857</v>
      </c>
      <c r="H1040">
        <v>10.1736</v>
      </c>
      <c r="I1040">
        <v>14.8</v>
      </c>
      <c r="J1040">
        <v>13.8</v>
      </c>
      <c r="K1040">
        <v>15.8</v>
      </c>
      <c r="L1040">
        <v>5202</v>
      </c>
      <c r="M1040">
        <v>38.235260760000003</v>
      </c>
      <c r="N1040">
        <v>-122.07058960000001</v>
      </c>
      <c r="O1040">
        <v>38.530880704842602</v>
      </c>
      <c r="P1040">
        <v>3.7784753999999997E-2</v>
      </c>
      <c r="Q1040">
        <v>7.8595845100000004</v>
      </c>
      <c r="R1040">
        <v>8.7286232550000005</v>
      </c>
      <c r="S1040" s="1">
        <v>348.60619661451</v>
      </c>
      <c r="T1040">
        <v>5.8956411E-2</v>
      </c>
      <c r="U1040">
        <v>914.76201890000004</v>
      </c>
      <c r="V1040">
        <v>770.35</v>
      </c>
      <c r="W1040">
        <v>0</v>
      </c>
      <c r="X1040">
        <v>52.75</v>
      </c>
      <c r="Y1040">
        <v>0.25</v>
      </c>
      <c r="Z1040">
        <v>6</v>
      </c>
      <c r="AA1040">
        <v>2</v>
      </c>
      <c r="AB1040">
        <v>40.192398610490102</v>
      </c>
      <c r="AC1040">
        <v>5247</v>
      </c>
      <c r="AD1040">
        <v>1802</v>
      </c>
      <c r="AE1040">
        <v>1749</v>
      </c>
      <c r="AF1040">
        <v>1255</v>
      </c>
      <c r="AG1040">
        <v>217</v>
      </c>
      <c r="AH1040">
        <v>19606</v>
      </c>
      <c r="AI1040">
        <v>945</v>
      </c>
      <c r="AJ1040">
        <v>446</v>
      </c>
      <c r="AK1040">
        <v>1302</v>
      </c>
      <c r="AL1040">
        <v>707</v>
      </c>
      <c r="AM1040">
        <v>374</v>
      </c>
      <c r="AN1040">
        <v>3977</v>
      </c>
      <c r="AO1040">
        <v>685</v>
      </c>
      <c r="AP1040">
        <v>327</v>
      </c>
      <c r="AQ1040">
        <v>73</v>
      </c>
      <c r="AR1040">
        <v>285</v>
      </c>
      <c r="AS1040">
        <v>275</v>
      </c>
      <c r="AT1040">
        <v>3</v>
      </c>
      <c r="AU1040">
        <v>24</v>
      </c>
      <c r="AV1040">
        <v>8.5</v>
      </c>
      <c r="AW1040">
        <v>19606</v>
      </c>
      <c r="AX1040">
        <v>28.1</v>
      </c>
      <c r="AY1040">
        <v>8.5</v>
      </c>
      <c r="AZ1040">
        <v>24.8</v>
      </c>
      <c r="BA1040">
        <v>13.5</v>
      </c>
      <c r="BB1040">
        <v>21.4</v>
      </c>
      <c r="BC1040">
        <v>75.8</v>
      </c>
      <c r="BD1040">
        <v>13.7</v>
      </c>
      <c r="BE1040">
        <v>18.100000000000001</v>
      </c>
      <c r="BF1040">
        <v>4.0999999999999996</v>
      </c>
      <c r="BG1040">
        <v>16.3</v>
      </c>
      <c r="BH1040">
        <v>15.7</v>
      </c>
      <c r="BI1040">
        <v>0.1</v>
      </c>
    </row>
    <row r="1041" spans="1:61" x14ac:dyDescent="0.2">
      <c r="A1041">
        <v>7969</v>
      </c>
      <c r="B1041">
        <v>6095252501</v>
      </c>
      <c r="C1041">
        <v>0.43504700000000002</v>
      </c>
      <c r="D1041">
        <v>3.1076999999999999</v>
      </c>
      <c r="E1041">
        <v>3.1153</v>
      </c>
      <c r="F1041">
        <v>1.3851</v>
      </c>
      <c r="G1041">
        <v>3.8363999999999998</v>
      </c>
      <c r="H1041">
        <v>11.4445</v>
      </c>
      <c r="I1041">
        <v>17.8</v>
      </c>
      <c r="J1041">
        <v>16.5</v>
      </c>
      <c r="K1041">
        <v>19.100000000000001</v>
      </c>
      <c r="L1041">
        <v>2670</v>
      </c>
      <c r="M1041">
        <v>38.254424870000001</v>
      </c>
      <c r="N1041">
        <v>-122.04151330000001</v>
      </c>
      <c r="O1041">
        <v>29.0874132991922</v>
      </c>
      <c r="P1041">
        <v>4.0127210000000003E-2</v>
      </c>
      <c r="Q1041">
        <v>7.8595845100000004</v>
      </c>
      <c r="R1041">
        <v>25.18</v>
      </c>
      <c r="S1041" s="1">
        <v>203.715867469692</v>
      </c>
      <c r="T1041">
        <v>0</v>
      </c>
      <c r="U1041">
        <v>715.58609249999995</v>
      </c>
      <c r="V1041">
        <v>456.64</v>
      </c>
      <c r="W1041">
        <v>0</v>
      </c>
      <c r="X1041">
        <v>28.3</v>
      </c>
      <c r="Y1041">
        <v>0</v>
      </c>
      <c r="Z1041">
        <v>5</v>
      </c>
      <c r="AA1041">
        <v>0</v>
      </c>
      <c r="AB1041">
        <v>29.8524448285368</v>
      </c>
      <c r="AC1041">
        <v>2837</v>
      </c>
      <c r="AD1041">
        <v>977</v>
      </c>
      <c r="AE1041">
        <v>913</v>
      </c>
      <c r="AF1041">
        <v>687</v>
      </c>
      <c r="AG1041">
        <v>177</v>
      </c>
      <c r="AH1041">
        <v>18123</v>
      </c>
      <c r="AI1041">
        <v>424</v>
      </c>
      <c r="AJ1041">
        <v>388</v>
      </c>
      <c r="AK1041">
        <v>779</v>
      </c>
      <c r="AL1041">
        <v>497</v>
      </c>
      <c r="AM1041">
        <v>152</v>
      </c>
      <c r="AN1041">
        <v>2136</v>
      </c>
      <c r="AO1041">
        <v>381</v>
      </c>
      <c r="AP1041">
        <v>170</v>
      </c>
      <c r="AQ1041">
        <v>6</v>
      </c>
      <c r="AR1041">
        <v>99</v>
      </c>
      <c r="AS1041">
        <v>188</v>
      </c>
      <c r="AT1041">
        <v>135</v>
      </c>
      <c r="AU1041">
        <v>25.5</v>
      </c>
      <c r="AV1041">
        <v>13.9</v>
      </c>
      <c r="AW1041">
        <v>18123</v>
      </c>
      <c r="AX1041">
        <v>23.7</v>
      </c>
      <c r="AY1041">
        <v>13.7</v>
      </c>
      <c r="AZ1041">
        <v>27.5</v>
      </c>
      <c r="BA1041">
        <v>18.100000000000001</v>
      </c>
      <c r="BB1041">
        <v>16.600000000000001</v>
      </c>
      <c r="BC1041">
        <v>75.3</v>
      </c>
      <c r="BD1041">
        <v>15.2</v>
      </c>
      <c r="BE1041">
        <v>17.399999999999999</v>
      </c>
      <c r="BF1041">
        <v>0.6</v>
      </c>
      <c r="BG1041">
        <v>10.8</v>
      </c>
      <c r="BH1041">
        <v>20.6</v>
      </c>
      <c r="BI1041">
        <v>4.8</v>
      </c>
    </row>
    <row r="1042" spans="1:61" x14ac:dyDescent="0.2">
      <c r="A1042">
        <v>7970</v>
      </c>
      <c r="B1042">
        <v>6095252502</v>
      </c>
      <c r="C1042">
        <v>0.3473157</v>
      </c>
      <c r="D1042">
        <v>3.0001000000000002</v>
      </c>
      <c r="E1042">
        <v>1.9486000000000001</v>
      </c>
      <c r="F1042">
        <v>0.80149999999999999</v>
      </c>
      <c r="G1042">
        <v>3.3792</v>
      </c>
      <c r="H1042">
        <v>9.1295000000000002</v>
      </c>
      <c r="I1042">
        <v>14.4</v>
      </c>
      <c r="J1042">
        <v>13.4</v>
      </c>
      <c r="K1042">
        <v>15.4</v>
      </c>
      <c r="L1042">
        <v>2275</v>
      </c>
      <c r="M1042">
        <v>38.247191319999999</v>
      </c>
      <c r="N1042">
        <v>-122.045035</v>
      </c>
      <c r="O1042">
        <v>31.121486481435799</v>
      </c>
      <c r="P1042">
        <v>4.0127210000000003E-2</v>
      </c>
      <c r="Q1042">
        <v>7.8595845100000004</v>
      </c>
      <c r="R1042">
        <v>25.18</v>
      </c>
      <c r="S1042" s="1">
        <v>203.715867469692</v>
      </c>
      <c r="T1042">
        <v>0</v>
      </c>
      <c r="U1042">
        <v>747.99408330000006</v>
      </c>
      <c r="V1042">
        <v>443.4</v>
      </c>
      <c r="W1042">
        <v>0</v>
      </c>
      <c r="X1042">
        <v>65.8</v>
      </c>
      <c r="Y1042">
        <v>0.01</v>
      </c>
      <c r="Z1042">
        <v>6</v>
      </c>
      <c r="AA1042">
        <v>1</v>
      </c>
      <c r="AB1042">
        <v>34.017633929461702</v>
      </c>
      <c r="AC1042">
        <v>2376</v>
      </c>
      <c r="AD1042">
        <v>663</v>
      </c>
      <c r="AE1042">
        <v>654</v>
      </c>
      <c r="AF1042">
        <v>440</v>
      </c>
      <c r="AG1042">
        <v>105</v>
      </c>
      <c r="AH1042">
        <v>14272</v>
      </c>
      <c r="AI1042">
        <v>269</v>
      </c>
      <c r="AJ1042">
        <v>117</v>
      </c>
      <c r="AK1042">
        <v>494</v>
      </c>
      <c r="AL1042">
        <v>191</v>
      </c>
      <c r="AM1042">
        <v>194</v>
      </c>
      <c r="AN1042">
        <v>1496</v>
      </c>
      <c r="AO1042">
        <v>68</v>
      </c>
      <c r="AP1042">
        <v>70</v>
      </c>
      <c r="AQ1042">
        <v>3</v>
      </c>
      <c r="AR1042">
        <v>31</v>
      </c>
      <c r="AS1042">
        <v>81</v>
      </c>
      <c r="AT1042">
        <v>616</v>
      </c>
      <c r="AU1042">
        <v>24.6</v>
      </c>
      <c r="AV1042">
        <v>11</v>
      </c>
      <c r="AW1042">
        <v>14272</v>
      </c>
      <c r="AX1042">
        <v>19.100000000000001</v>
      </c>
      <c r="AY1042">
        <v>4.9000000000000004</v>
      </c>
      <c r="AZ1042">
        <v>20.8</v>
      </c>
      <c r="BA1042">
        <v>10.6</v>
      </c>
      <c r="BB1042">
        <v>29.7</v>
      </c>
      <c r="BC1042">
        <v>63</v>
      </c>
      <c r="BD1042">
        <v>3.2</v>
      </c>
      <c r="BE1042">
        <v>10.6</v>
      </c>
      <c r="BF1042">
        <v>0.5</v>
      </c>
      <c r="BG1042">
        <v>4.7</v>
      </c>
      <c r="BH1042">
        <v>12.4</v>
      </c>
      <c r="BI1042">
        <v>25.9</v>
      </c>
    </row>
    <row r="1043" spans="1:61" x14ac:dyDescent="0.2">
      <c r="A1043">
        <v>7971</v>
      </c>
      <c r="B1043">
        <v>6095252604</v>
      </c>
      <c r="C1043">
        <v>0.60831610000000003</v>
      </c>
      <c r="D1043">
        <v>3.1810999999999998</v>
      </c>
      <c r="E1043">
        <v>2.6109</v>
      </c>
      <c r="F1043">
        <v>1.3365</v>
      </c>
      <c r="G1043">
        <v>3.2082000000000002</v>
      </c>
      <c r="H1043">
        <v>10.3367</v>
      </c>
      <c r="I1043">
        <v>18.600000000000001</v>
      </c>
      <c r="J1043">
        <v>17.5</v>
      </c>
      <c r="K1043">
        <v>19.7</v>
      </c>
      <c r="L1043">
        <v>3674</v>
      </c>
      <c r="M1043">
        <v>38.264212290000003</v>
      </c>
      <c r="N1043">
        <v>-122.0512464</v>
      </c>
      <c r="O1043">
        <v>31.612707081186201</v>
      </c>
      <c r="P1043">
        <v>4.0127210000000003E-2</v>
      </c>
      <c r="Q1043">
        <v>7.8595845100000004</v>
      </c>
      <c r="R1043">
        <v>23.49012321</v>
      </c>
      <c r="S1043" s="1">
        <v>203.715867469692</v>
      </c>
      <c r="T1043">
        <v>0</v>
      </c>
      <c r="U1043">
        <v>712.46173329999999</v>
      </c>
      <c r="V1043">
        <v>1617.85</v>
      </c>
      <c r="W1043">
        <v>0</v>
      </c>
      <c r="X1043">
        <v>1.5</v>
      </c>
      <c r="Y1043">
        <v>0</v>
      </c>
      <c r="Z1043">
        <v>4</v>
      </c>
      <c r="AA1043">
        <v>0</v>
      </c>
      <c r="AB1043">
        <v>29.838466922808401</v>
      </c>
      <c r="AC1043">
        <v>3241</v>
      </c>
      <c r="AD1043">
        <v>1225</v>
      </c>
      <c r="AE1043">
        <v>1038</v>
      </c>
      <c r="AF1043">
        <v>914</v>
      </c>
      <c r="AG1043">
        <v>305</v>
      </c>
      <c r="AH1043">
        <v>21525</v>
      </c>
      <c r="AI1043">
        <v>501</v>
      </c>
      <c r="AJ1043">
        <v>435</v>
      </c>
      <c r="AK1043">
        <v>865</v>
      </c>
      <c r="AL1043">
        <v>325</v>
      </c>
      <c r="AM1043">
        <v>153</v>
      </c>
      <c r="AN1043">
        <v>2415</v>
      </c>
      <c r="AO1043">
        <v>401</v>
      </c>
      <c r="AP1043">
        <v>89</v>
      </c>
      <c r="AQ1043">
        <v>19</v>
      </c>
      <c r="AR1043">
        <v>96</v>
      </c>
      <c r="AS1043">
        <v>46</v>
      </c>
      <c r="AT1043">
        <v>189</v>
      </c>
      <c r="AU1043">
        <v>29.7</v>
      </c>
      <c r="AV1043">
        <v>20.3</v>
      </c>
      <c r="AW1043">
        <v>21525</v>
      </c>
      <c r="AX1043">
        <v>23.2</v>
      </c>
      <c r="AY1043">
        <v>13.4</v>
      </c>
      <c r="AZ1043">
        <v>26.7</v>
      </c>
      <c r="BA1043">
        <v>10.6</v>
      </c>
      <c r="BB1043">
        <v>14.7</v>
      </c>
      <c r="BC1043">
        <v>74.5</v>
      </c>
      <c r="BD1043">
        <v>13.4</v>
      </c>
      <c r="BE1043">
        <v>7.3</v>
      </c>
      <c r="BF1043">
        <v>1.6</v>
      </c>
      <c r="BG1043">
        <v>9.1999999999999993</v>
      </c>
      <c r="BH1043">
        <v>4.4000000000000004</v>
      </c>
      <c r="BI1043">
        <v>5.8</v>
      </c>
    </row>
    <row r="1044" spans="1:61" x14ac:dyDescent="0.2">
      <c r="A1044">
        <v>6722</v>
      </c>
      <c r="B1044">
        <v>6095252605</v>
      </c>
      <c r="C1044">
        <v>0.60511570000000003</v>
      </c>
      <c r="D1044">
        <v>3.3851</v>
      </c>
      <c r="E1044">
        <v>2.6301999999999999</v>
      </c>
      <c r="F1044">
        <v>1.4117</v>
      </c>
      <c r="G1044">
        <v>3.8448000000000002</v>
      </c>
      <c r="H1044">
        <v>11.271800000000001</v>
      </c>
      <c r="I1044">
        <v>16.8</v>
      </c>
      <c r="J1044">
        <v>15.9</v>
      </c>
      <c r="K1044">
        <v>17.8</v>
      </c>
      <c r="L1044">
        <v>5520</v>
      </c>
      <c r="M1044">
        <v>38.265564900000001</v>
      </c>
      <c r="N1044">
        <v>-122.03968209999999</v>
      </c>
      <c r="O1044">
        <v>32.693294159675403</v>
      </c>
      <c r="P1044">
        <v>4.0127210000000003E-2</v>
      </c>
      <c r="Q1044">
        <v>7.8595845100000004</v>
      </c>
      <c r="R1044">
        <v>25.18</v>
      </c>
      <c r="S1044" s="1">
        <v>203.715867469692</v>
      </c>
      <c r="T1044">
        <v>0</v>
      </c>
      <c r="U1044">
        <v>669.2946389</v>
      </c>
      <c r="V1044">
        <v>590.92999999999995</v>
      </c>
      <c r="W1044">
        <v>0</v>
      </c>
      <c r="X1044">
        <v>7.5</v>
      </c>
      <c r="Y1044">
        <v>0.05</v>
      </c>
      <c r="Z1044">
        <v>4</v>
      </c>
      <c r="AA1044">
        <v>0</v>
      </c>
      <c r="AB1044">
        <v>29.787903658027901</v>
      </c>
      <c r="AC1044">
        <v>5850</v>
      </c>
      <c r="AD1044">
        <v>1984</v>
      </c>
      <c r="AE1044">
        <v>1895</v>
      </c>
      <c r="AF1044">
        <v>2017</v>
      </c>
      <c r="AG1044">
        <v>401</v>
      </c>
      <c r="AH1044">
        <v>16010</v>
      </c>
      <c r="AI1044">
        <v>940</v>
      </c>
      <c r="AJ1044">
        <v>459</v>
      </c>
      <c r="AK1044">
        <v>1616</v>
      </c>
      <c r="AL1044">
        <v>870</v>
      </c>
      <c r="AM1044">
        <v>315</v>
      </c>
      <c r="AN1044">
        <v>4994</v>
      </c>
      <c r="AO1044">
        <v>610</v>
      </c>
      <c r="AP1044">
        <v>323</v>
      </c>
      <c r="AQ1044">
        <v>201</v>
      </c>
      <c r="AR1044">
        <v>295</v>
      </c>
      <c r="AS1044">
        <v>258</v>
      </c>
      <c r="AT1044">
        <v>42</v>
      </c>
      <c r="AU1044">
        <v>34.6</v>
      </c>
      <c r="AV1044">
        <v>14.7</v>
      </c>
      <c r="AW1044">
        <v>16010</v>
      </c>
      <c r="AX1044">
        <v>28.4</v>
      </c>
      <c r="AY1044">
        <v>7.8</v>
      </c>
      <c r="AZ1044">
        <v>27.6</v>
      </c>
      <c r="BA1044">
        <v>14.9</v>
      </c>
      <c r="BB1044">
        <v>16.600000000000001</v>
      </c>
      <c r="BC1044">
        <v>85.4</v>
      </c>
      <c r="BD1044">
        <v>11.4</v>
      </c>
      <c r="BE1044">
        <v>16.3</v>
      </c>
      <c r="BF1044">
        <v>10.1</v>
      </c>
      <c r="BG1044">
        <v>15.6</v>
      </c>
      <c r="BH1044">
        <v>13.6</v>
      </c>
      <c r="BI1044">
        <v>0.7</v>
      </c>
    </row>
    <row r="1045" spans="1:61" x14ac:dyDescent="0.2">
      <c r="A1045">
        <v>6723</v>
      </c>
      <c r="B1045">
        <v>6095252606</v>
      </c>
      <c r="C1045">
        <v>0.5055944</v>
      </c>
      <c r="D1045">
        <v>3.2900999999999998</v>
      </c>
      <c r="E1045">
        <v>2.4868999999999999</v>
      </c>
      <c r="F1045">
        <v>1.4497</v>
      </c>
      <c r="G1045">
        <v>3.8203</v>
      </c>
      <c r="H1045">
        <v>11.047000000000001</v>
      </c>
      <c r="I1045">
        <v>17.100000000000001</v>
      </c>
      <c r="J1045">
        <v>16</v>
      </c>
      <c r="K1045">
        <v>18.2</v>
      </c>
      <c r="L1045">
        <v>5148</v>
      </c>
      <c r="M1045">
        <v>38.265491230000002</v>
      </c>
      <c r="N1045">
        <v>-122.0295802</v>
      </c>
      <c r="O1045">
        <v>34.211047249449997</v>
      </c>
      <c r="P1045">
        <v>4.0127210000000003E-2</v>
      </c>
      <c r="Q1045">
        <v>7.8595845100000004</v>
      </c>
      <c r="R1045">
        <v>25.18</v>
      </c>
      <c r="S1045" s="1">
        <v>203.715867469692</v>
      </c>
      <c r="T1045">
        <v>0</v>
      </c>
      <c r="U1045">
        <v>627.54490610000005</v>
      </c>
      <c r="V1045">
        <v>597.66</v>
      </c>
      <c r="W1045">
        <v>0</v>
      </c>
      <c r="X1045">
        <v>6</v>
      </c>
      <c r="Y1045">
        <v>0.5</v>
      </c>
      <c r="Z1045">
        <v>4</v>
      </c>
      <c r="AA1045">
        <v>0</v>
      </c>
      <c r="AB1045">
        <v>32.852083796830101</v>
      </c>
      <c r="AC1045">
        <v>5603</v>
      </c>
      <c r="AD1045">
        <v>1782</v>
      </c>
      <c r="AE1045">
        <v>1632</v>
      </c>
      <c r="AF1045">
        <v>1437</v>
      </c>
      <c r="AG1045">
        <v>447</v>
      </c>
      <c r="AH1045">
        <v>18691</v>
      </c>
      <c r="AI1045">
        <v>1165</v>
      </c>
      <c r="AJ1045">
        <v>654</v>
      </c>
      <c r="AK1045">
        <v>1398</v>
      </c>
      <c r="AL1045">
        <v>706</v>
      </c>
      <c r="AM1045">
        <v>194</v>
      </c>
      <c r="AN1045">
        <v>4472</v>
      </c>
      <c r="AO1045">
        <v>842</v>
      </c>
      <c r="AP1045">
        <v>399</v>
      </c>
      <c r="AQ1045">
        <v>38</v>
      </c>
      <c r="AR1045">
        <v>234</v>
      </c>
      <c r="AS1045">
        <v>218</v>
      </c>
      <c r="AT1045">
        <v>54</v>
      </c>
      <c r="AU1045">
        <v>26.4</v>
      </c>
      <c r="AV1045">
        <v>16.2</v>
      </c>
      <c r="AW1045">
        <v>18691</v>
      </c>
      <c r="AX1045">
        <v>32.700000000000003</v>
      </c>
      <c r="AY1045">
        <v>11.7</v>
      </c>
      <c r="AZ1045">
        <v>25</v>
      </c>
      <c r="BA1045">
        <v>12.7</v>
      </c>
      <c r="BB1045">
        <v>11.9</v>
      </c>
      <c r="BC1045">
        <v>79.8</v>
      </c>
      <c r="BD1045">
        <v>15.8</v>
      </c>
      <c r="BE1045">
        <v>22.4</v>
      </c>
      <c r="BF1045">
        <v>2.1</v>
      </c>
      <c r="BG1045">
        <v>14.3</v>
      </c>
      <c r="BH1045">
        <v>13.4</v>
      </c>
      <c r="BI1045">
        <v>1</v>
      </c>
    </row>
    <row r="1046" spans="1:61" x14ac:dyDescent="0.2">
      <c r="A1046">
        <v>6724</v>
      </c>
      <c r="B1046">
        <v>6095252607</v>
      </c>
      <c r="C1046">
        <v>0.30599549999999998</v>
      </c>
      <c r="D1046">
        <v>3.2479</v>
      </c>
      <c r="E1046">
        <v>2.0815999999999999</v>
      </c>
      <c r="F1046">
        <v>1.5114000000000001</v>
      </c>
      <c r="G1046">
        <v>2.3957999999999999</v>
      </c>
      <c r="H1046">
        <v>9.2365999999999993</v>
      </c>
      <c r="I1046">
        <v>18.3</v>
      </c>
      <c r="J1046">
        <v>17.100000000000001</v>
      </c>
      <c r="K1046">
        <v>19.5</v>
      </c>
      <c r="L1046">
        <v>3819</v>
      </c>
      <c r="M1046">
        <v>38.254405609999999</v>
      </c>
      <c r="N1046">
        <v>-122.0297405</v>
      </c>
      <c r="O1046">
        <v>26.901323662348499</v>
      </c>
      <c r="P1046">
        <v>4.0127210000000003E-2</v>
      </c>
      <c r="Q1046">
        <v>7.8595845100000004</v>
      </c>
      <c r="R1046">
        <v>25.18</v>
      </c>
      <c r="S1046" s="1">
        <v>276.48405644627701</v>
      </c>
      <c r="T1046">
        <v>0</v>
      </c>
      <c r="U1046">
        <v>675.49849099999994</v>
      </c>
      <c r="V1046">
        <v>472.08</v>
      </c>
      <c r="W1046">
        <v>0</v>
      </c>
      <c r="X1046">
        <v>9.5</v>
      </c>
      <c r="Y1046">
        <v>0</v>
      </c>
      <c r="Z1046">
        <v>4</v>
      </c>
      <c r="AA1046">
        <v>0</v>
      </c>
      <c r="AB1046">
        <v>28.52778556941</v>
      </c>
      <c r="AC1046">
        <v>4355</v>
      </c>
      <c r="AD1046">
        <v>1200</v>
      </c>
      <c r="AE1046">
        <v>1150</v>
      </c>
      <c r="AF1046">
        <v>1296</v>
      </c>
      <c r="AG1046">
        <v>207</v>
      </c>
      <c r="AH1046">
        <v>14435</v>
      </c>
      <c r="AI1046">
        <v>795</v>
      </c>
      <c r="AJ1046">
        <v>296</v>
      </c>
      <c r="AK1046">
        <v>1437</v>
      </c>
      <c r="AL1046">
        <v>330</v>
      </c>
      <c r="AM1046">
        <v>176</v>
      </c>
      <c r="AN1046">
        <v>3690</v>
      </c>
      <c r="AO1046">
        <v>629</v>
      </c>
      <c r="AP1046">
        <v>166</v>
      </c>
      <c r="AQ1046">
        <v>0</v>
      </c>
      <c r="AR1046">
        <v>278</v>
      </c>
      <c r="AS1046">
        <v>31</v>
      </c>
      <c r="AT1046">
        <v>22</v>
      </c>
      <c r="AU1046">
        <v>29.8</v>
      </c>
      <c r="AV1046">
        <v>10.5</v>
      </c>
      <c r="AW1046">
        <v>14435</v>
      </c>
      <c r="AX1046">
        <v>33.9</v>
      </c>
      <c r="AY1046">
        <v>6.8</v>
      </c>
      <c r="AZ1046">
        <v>33</v>
      </c>
      <c r="BA1046">
        <v>7.6</v>
      </c>
      <c r="BB1046">
        <v>15.3</v>
      </c>
      <c r="BC1046">
        <v>84.7</v>
      </c>
      <c r="BD1046">
        <v>16</v>
      </c>
      <c r="BE1046">
        <v>13.8</v>
      </c>
      <c r="BF1046">
        <v>0</v>
      </c>
      <c r="BG1046">
        <v>24.2</v>
      </c>
      <c r="BH1046">
        <v>2.7</v>
      </c>
      <c r="BI1046">
        <v>0.5</v>
      </c>
    </row>
    <row r="1047" spans="1:61" x14ac:dyDescent="0.2">
      <c r="A1047">
        <v>6725</v>
      </c>
      <c r="B1047">
        <v>6095252608</v>
      </c>
      <c r="C1047">
        <v>0.3454335</v>
      </c>
      <c r="D1047">
        <v>2.1465999999999998</v>
      </c>
      <c r="E1047">
        <v>2.8317000000000001</v>
      </c>
      <c r="F1047">
        <v>1.4380999999999999</v>
      </c>
      <c r="G1047">
        <v>1.7749999999999999</v>
      </c>
      <c r="H1047">
        <v>8.1913</v>
      </c>
      <c r="I1047">
        <v>14.4</v>
      </c>
      <c r="J1047">
        <v>13.4</v>
      </c>
      <c r="K1047">
        <v>15.4</v>
      </c>
      <c r="L1047">
        <v>3807</v>
      </c>
      <c r="M1047">
        <v>38.266293410000003</v>
      </c>
      <c r="N1047">
        <v>-122.0216124</v>
      </c>
      <c r="O1047">
        <v>30.412091471587502</v>
      </c>
      <c r="P1047">
        <v>4.0127210000000003E-2</v>
      </c>
      <c r="Q1047">
        <v>7.8595845100000004</v>
      </c>
      <c r="R1047">
        <v>25.18</v>
      </c>
      <c r="S1047" s="1">
        <v>203.715867469692</v>
      </c>
      <c r="T1047">
        <v>0</v>
      </c>
      <c r="U1047">
        <v>605.08347119999996</v>
      </c>
      <c r="V1047">
        <v>511.04</v>
      </c>
      <c r="W1047">
        <v>0</v>
      </c>
      <c r="X1047">
        <v>0</v>
      </c>
      <c r="Y1047">
        <v>0.5</v>
      </c>
      <c r="Z1047">
        <v>4</v>
      </c>
      <c r="AA1047">
        <v>0</v>
      </c>
      <c r="AB1047">
        <v>29.496060986383199</v>
      </c>
      <c r="AC1047">
        <v>4282</v>
      </c>
      <c r="AD1047">
        <v>1313</v>
      </c>
      <c r="AE1047">
        <v>1288</v>
      </c>
      <c r="AF1047">
        <v>494</v>
      </c>
      <c r="AG1047">
        <v>128</v>
      </c>
      <c r="AH1047">
        <v>17901</v>
      </c>
      <c r="AI1047">
        <v>460</v>
      </c>
      <c r="AJ1047">
        <v>292</v>
      </c>
      <c r="AK1047">
        <v>1493</v>
      </c>
      <c r="AL1047">
        <v>644</v>
      </c>
      <c r="AM1047">
        <v>245</v>
      </c>
      <c r="AN1047">
        <v>3583</v>
      </c>
      <c r="AO1047">
        <v>513</v>
      </c>
      <c r="AP1047">
        <v>166</v>
      </c>
      <c r="AQ1047">
        <v>0</v>
      </c>
      <c r="AR1047">
        <v>102</v>
      </c>
      <c r="AS1047">
        <v>83</v>
      </c>
      <c r="AT1047">
        <v>0</v>
      </c>
      <c r="AU1047">
        <v>11.5</v>
      </c>
      <c r="AV1047">
        <v>6.4</v>
      </c>
      <c r="AW1047">
        <v>17901</v>
      </c>
      <c r="AX1047">
        <v>19.3</v>
      </c>
      <c r="AY1047">
        <v>6.8</v>
      </c>
      <c r="AZ1047">
        <v>34.9</v>
      </c>
      <c r="BA1047">
        <v>15.1</v>
      </c>
      <c r="BB1047">
        <v>19</v>
      </c>
      <c r="BC1047">
        <v>83.7</v>
      </c>
      <c r="BD1047">
        <v>13.2</v>
      </c>
      <c r="BE1047">
        <v>12.6</v>
      </c>
      <c r="BF1047">
        <v>0</v>
      </c>
      <c r="BG1047">
        <v>7.9</v>
      </c>
      <c r="BH1047">
        <v>6.4</v>
      </c>
      <c r="BI1047">
        <v>0</v>
      </c>
    </row>
    <row r="1048" spans="1:61" x14ac:dyDescent="0.2">
      <c r="A1048">
        <v>6726</v>
      </c>
      <c r="B1048">
        <v>6095252610</v>
      </c>
      <c r="C1048">
        <v>0.37951509999999999</v>
      </c>
      <c r="D1048">
        <v>1.8389</v>
      </c>
      <c r="E1048">
        <v>2.5897999999999999</v>
      </c>
      <c r="F1048">
        <v>0.94169999999999998</v>
      </c>
      <c r="G1048">
        <v>1.1715</v>
      </c>
      <c r="H1048">
        <v>6.5419</v>
      </c>
      <c r="I1048">
        <v>12.2</v>
      </c>
      <c r="J1048">
        <v>11.4</v>
      </c>
      <c r="K1048">
        <v>13.1</v>
      </c>
      <c r="L1048">
        <v>3142</v>
      </c>
      <c r="M1048">
        <v>38.270074899999997</v>
      </c>
      <c r="N1048">
        <v>-122.00641880000001</v>
      </c>
      <c r="O1048">
        <v>22.226519780556998</v>
      </c>
      <c r="P1048">
        <v>4.0127210000000003E-2</v>
      </c>
      <c r="Q1048">
        <v>7.8595845100000004</v>
      </c>
      <c r="R1048">
        <v>17.783765070000001</v>
      </c>
      <c r="S1048" s="1">
        <v>203.715867469692</v>
      </c>
      <c r="T1048">
        <v>0</v>
      </c>
      <c r="U1048">
        <v>597.75428269999998</v>
      </c>
      <c r="V1048">
        <v>448.28</v>
      </c>
      <c r="W1048">
        <v>3.2</v>
      </c>
      <c r="X1048">
        <v>6</v>
      </c>
      <c r="Y1048">
        <v>0.11</v>
      </c>
      <c r="Z1048">
        <v>0</v>
      </c>
      <c r="AA1048">
        <v>0</v>
      </c>
      <c r="AB1048">
        <v>26.028143874505702</v>
      </c>
      <c r="AC1048">
        <v>3004</v>
      </c>
      <c r="AD1048">
        <v>1072</v>
      </c>
      <c r="AE1048">
        <v>1028</v>
      </c>
      <c r="AF1048">
        <v>194</v>
      </c>
      <c r="AG1048">
        <v>138</v>
      </c>
      <c r="AH1048">
        <v>28949</v>
      </c>
      <c r="AI1048">
        <v>339</v>
      </c>
      <c r="AJ1048">
        <v>445</v>
      </c>
      <c r="AK1048">
        <v>646</v>
      </c>
      <c r="AL1048">
        <v>488</v>
      </c>
      <c r="AM1048">
        <v>113</v>
      </c>
      <c r="AN1048">
        <v>2080</v>
      </c>
      <c r="AO1048">
        <v>119</v>
      </c>
      <c r="AP1048">
        <v>22</v>
      </c>
      <c r="AQ1048">
        <v>0</v>
      </c>
      <c r="AR1048">
        <v>12</v>
      </c>
      <c r="AS1048">
        <v>42</v>
      </c>
      <c r="AT1048">
        <v>2</v>
      </c>
      <c r="AU1048">
        <v>6.5</v>
      </c>
      <c r="AV1048">
        <v>9.3000000000000007</v>
      </c>
      <c r="AW1048">
        <v>28949</v>
      </c>
      <c r="AX1048">
        <v>16.2</v>
      </c>
      <c r="AY1048">
        <v>14.8</v>
      </c>
      <c r="AZ1048">
        <v>21.5</v>
      </c>
      <c r="BA1048">
        <v>16.2</v>
      </c>
      <c r="BB1048">
        <v>11</v>
      </c>
      <c r="BC1048">
        <v>69.2</v>
      </c>
      <c r="BD1048">
        <v>4.2</v>
      </c>
      <c r="BE1048">
        <v>2.1</v>
      </c>
      <c r="BF1048">
        <v>0</v>
      </c>
      <c r="BG1048">
        <v>1.2</v>
      </c>
      <c r="BH1048">
        <v>4.0999999999999996</v>
      </c>
      <c r="BI1048">
        <v>0.1</v>
      </c>
    </row>
    <row r="1049" spans="1:61" x14ac:dyDescent="0.2">
      <c r="A1049">
        <v>6727</v>
      </c>
      <c r="B1049">
        <v>6095252611</v>
      </c>
      <c r="C1049">
        <v>0.3657494</v>
      </c>
      <c r="D1049">
        <v>3.2570000000000001</v>
      </c>
      <c r="E1049">
        <v>2.8275999999999999</v>
      </c>
      <c r="F1049">
        <v>1.2218</v>
      </c>
      <c r="G1049">
        <v>2.8481000000000001</v>
      </c>
      <c r="H1049">
        <v>10.154500000000001</v>
      </c>
      <c r="I1049">
        <v>13.6</v>
      </c>
      <c r="J1049">
        <v>12.7</v>
      </c>
      <c r="K1049">
        <v>14.5</v>
      </c>
      <c r="L1049">
        <v>3255</v>
      </c>
      <c r="M1049">
        <v>38.264018980000003</v>
      </c>
      <c r="N1049">
        <v>-122.01382820000001</v>
      </c>
      <c r="O1049">
        <v>26.3621187210932</v>
      </c>
      <c r="P1049">
        <v>4.0127210000000003E-2</v>
      </c>
      <c r="Q1049">
        <v>7.8595845100000004</v>
      </c>
      <c r="R1049">
        <v>24.55543948</v>
      </c>
      <c r="S1049" s="1">
        <v>203.715867469692</v>
      </c>
      <c r="T1049">
        <v>0</v>
      </c>
      <c r="U1049">
        <v>605.49669989999995</v>
      </c>
      <c r="V1049">
        <v>378.4</v>
      </c>
      <c r="W1049">
        <v>0</v>
      </c>
      <c r="X1049">
        <v>1</v>
      </c>
      <c r="Y1049">
        <v>0.05</v>
      </c>
      <c r="Z1049">
        <v>4</v>
      </c>
      <c r="AA1049">
        <v>0</v>
      </c>
      <c r="AB1049">
        <v>25.0532693565527</v>
      </c>
      <c r="AC1049">
        <v>3247</v>
      </c>
      <c r="AD1049">
        <v>1175</v>
      </c>
      <c r="AE1049">
        <v>1074</v>
      </c>
      <c r="AF1049">
        <v>795</v>
      </c>
      <c r="AG1049">
        <v>354</v>
      </c>
      <c r="AH1049">
        <v>17247</v>
      </c>
      <c r="AI1049">
        <v>480</v>
      </c>
      <c r="AJ1049">
        <v>282</v>
      </c>
      <c r="AK1049">
        <v>871</v>
      </c>
      <c r="AL1049">
        <v>551</v>
      </c>
      <c r="AM1049">
        <v>248</v>
      </c>
      <c r="AN1049">
        <v>2658</v>
      </c>
      <c r="AO1049">
        <v>219</v>
      </c>
      <c r="AP1049">
        <v>205</v>
      </c>
      <c r="AQ1049">
        <v>0</v>
      </c>
      <c r="AR1049">
        <v>113</v>
      </c>
      <c r="AS1049">
        <v>143</v>
      </c>
      <c r="AT1049">
        <v>21</v>
      </c>
      <c r="AU1049">
        <v>24.8</v>
      </c>
      <c r="AV1049">
        <v>22.1</v>
      </c>
      <c r="AW1049">
        <v>17247</v>
      </c>
      <c r="AX1049">
        <v>24.1</v>
      </c>
      <c r="AY1049">
        <v>8.6999999999999993</v>
      </c>
      <c r="AZ1049">
        <v>26.8</v>
      </c>
      <c r="BA1049">
        <v>17.100000000000001</v>
      </c>
      <c r="BB1049">
        <v>23.1</v>
      </c>
      <c r="BC1049">
        <v>81.900000000000006</v>
      </c>
      <c r="BD1049">
        <v>7.1</v>
      </c>
      <c r="BE1049">
        <v>17.399999999999999</v>
      </c>
      <c r="BF1049">
        <v>0</v>
      </c>
      <c r="BG1049">
        <v>10.5</v>
      </c>
      <c r="BH1049">
        <v>13.3</v>
      </c>
      <c r="BI1049">
        <v>0.6</v>
      </c>
    </row>
    <row r="1050" spans="1:61" x14ac:dyDescent="0.2">
      <c r="A1050">
        <v>6733</v>
      </c>
      <c r="B1050">
        <v>6095252707</v>
      </c>
      <c r="C1050">
        <v>1.4593598000000001</v>
      </c>
      <c r="D1050">
        <v>2.7538999999999998</v>
      </c>
      <c r="E1050">
        <v>3.2035999999999998</v>
      </c>
      <c r="F1050">
        <v>1.0031000000000001</v>
      </c>
      <c r="G1050">
        <v>2.3963000000000001</v>
      </c>
      <c r="H1050">
        <v>9.3568999999999996</v>
      </c>
      <c r="I1050">
        <v>15.6</v>
      </c>
      <c r="J1050">
        <v>14.4</v>
      </c>
      <c r="K1050">
        <v>16.899999999999999</v>
      </c>
      <c r="L1050">
        <v>1662</v>
      </c>
      <c r="M1050">
        <v>38.26721946</v>
      </c>
      <c r="N1050">
        <v>-121.994111</v>
      </c>
      <c r="O1050">
        <v>25.0094475872896</v>
      </c>
      <c r="P1050">
        <v>4.0127210000000003E-2</v>
      </c>
      <c r="Q1050">
        <v>7.8595845100000004</v>
      </c>
      <c r="R1050">
        <v>14.45070241</v>
      </c>
      <c r="S1050" s="1">
        <v>258.89683637241399</v>
      </c>
      <c r="T1050">
        <v>0</v>
      </c>
      <c r="U1050">
        <v>628.89468179999994</v>
      </c>
      <c r="V1050">
        <v>377.18</v>
      </c>
      <c r="W1050">
        <v>4.5999999999999996</v>
      </c>
      <c r="X1050">
        <v>3</v>
      </c>
      <c r="Y1050">
        <v>0.2</v>
      </c>
      <c r="Z1050">
        <v>4</v>
      </c>
      <c r="AA1050">
        <v>0</v>
      </c>
      <c r="AB1050">
        <v>29.3825917689291</v>
      </c>
      <c r="AC1050">
        <v>5315</v>
      </c>
      <c r="AD1050">
        <v>1803</v>
      </c>
      <c r="AE1050">
        <v>1677</v>
      </c>
      <c r="AF1050">
        <v>1055</v>
      </c>
      <c r="AG1050">
        <v>413</v>
      </c>
      <c r="AH1050">
        <v>22227</v>
      </c>
      <c r="AI1050">
        <v>422</v>
      </c>
      <c r="AJ1050">
        <v>754</v>
      </c>
      <c r="AK1050">
        <v>1460</v>
      </c>
      <c r="AL1050">
        <v>878</v>
      </c>
      <c r="AM1050">
        <v>363</v>
      </c>
      <c r="AN1050">
        <v>3805</v>
      </c>
      <c r="AO1050">
        <v>248</v>
      </c>
      <c r="AP1050">
        <v>68</v>
      </c>
      <c r="AQ1050">
        <v>402</v>
      </c>
      <c r="AR1050">
        <v>118</v>
      </c>
      <c r="AS1050">
        <v>90</v>
      </c>
      <c r="AT1050">
        <v>0</v>
      </c>
      <c r="AU1050">
        <v>19.8</v>
      </c>
      <c r="AV1050">
        <v>17.399999999999999</v>
      </c>
      <c r="AW1050">
        <v>22227</v>
      </c>
      <c r="AX1050">
        <v>13.1</v>
      </c>
      <c r="AY1050">
        <v>14.2</v>
      </c>
      <c r="AZ1050">
        <v>27.5</v>
      </c>
      <c r="BA1050">
        <v>16.8</v>
      </c>
      <c r="BB1050">
        <v>21.6</v>
      </c>
      <c r="BC1050">
        <v>71.599999999999994</v>
      </c>
      <c r="BD1050">
        <v>4.9000000000000004</v>
      </c>
      <c r="BE1050">
        <v>3.8</v>
      </c>
      <c r="BF1050">
        <v>22.3</v>
      </c>
      <c r="BG1050">
        <v>7</v>
      </c>
      <c r="BH1050">
        <v>5.4</v>
      </c>
      <c r="BI1050">
        <v>0</v>
      </c>
    </row>
    <row r="1051" spans="1:61" x14ac:dyDescent="0.2">
      <c r="A1051">
        <v>6734</v>
      </c>
      <c r="B1051">
        <v>6095252801</v>
      </c>
      <c r="C1051">
        <v>0.93103630000000004</v>
      </c>
      <c r="D1051">
        <v>1.3920999999999999</v>
      </c>
      <c r="E1051">
        <v>1.611</v>
      </c>
      <c r="F1051">
        <v>0.39329999999999998</v>
      </c>
      <c r="G1051">
        <v>0.49559999999999998</v>
      </c>
      <c r="H1051">
        <v>3.8919999999999999</v>
      </c>
      <c r="I1051">
        <v>7.7</v>
      </c>
      <c r="J1051">
        <v>6.9</v>
      </c>
      <c r="K1051">
        <v>8.6</v>
      </c>
      <c r="L1051">
        <v>2455</v>
      </c>
      <c r="M1051">
        <v>38.279690559999999</v>
      </c>
      <c r="N1051">
        <v>-121.94522120000001</v>
      </c>
      <c r="O1051">
        <v>14.3051467527598</v>
      </c>
      <c r="P1051">
        <v>4.0127210000000003E-2</v>
      </c>
      <c r="Q1051">
        <v>7.8595845100000004</v>
      </c>
      <c r="R1051">
        <v>2.7137571550000001</v>
      </c>
      <c r="S1051" s="1">
        <v>439.04522911730999</v>
      </c>
      <c r="T1051">
        <v>0</v>
      </c>
      <c r="U1051">
        <v>510.34640680000001</v>
      </c>
      <c r="V1051" t="s">
        <v>61</v>
      </c>
      <c r="W1051">
        <v>12.1</v>
      </c>
      <c r="X1051">
        <v>67.25</v>
      </c>
      <c r="Y1051">
        <v>0.6</v>
      </c>
      <c r="Z1051">
        <v>0</v>
      </c>
      <c r="AA1051">
        <v>0.2</v>
      </c>
      <c r="AB1051">
        <v>33.359117108324902</v>
      </c>
      <c r="AC1051">
        <v>3115</v>
      </c>
      <c r="AD1051">
        <v>883</v>
      </c>
      <c r="AE1051">
        <v>840</v>
      </c>
      <c r="AF1051">
        <v>356</v>
      </c>
      <c r="AG1051">
        <v>17</v>
      </c>
      <c r="AH1051">
        <v>17160</v>
      </c>
      <c r="AI1051">
        <v>44</v>
      </c>
      <c r="AJ1051">
        <v>16</v>
      </c>
      <c r="AK1051">
        <v>1364</v>
      </c>
      <c r="AL1051">
        <v>147</v>
      </c>
      <c r="AM1051">
        <v>72</v>
      </c>
      <c r="AN1051">
        <v>1409</v>
      </c>
      <c r="AO1051">
        <v>14</v>
      </c>
      <c r="AP1051">
        <v>17</v>
      </c>
      <c r="AQ1051">
        <v>0</v>
      </c>
      <c r="AR1051">
        <v>15</v>
      </c>
      <c r="AS1051">
        <v>0</v>
      </c>
      <c r="AT1051">
        <v>0</v>
      </c>
      <c r="AU1051">
        <v>11.4</v>
      </c>
      <c r="AV1051">
        <v>3.4</v>
      </c>
      <c r="AW1051">
        <v>17160</v>
      </c>
      <c r="AX1051">
        <v>2.9</v>
      </c>
      <c r="AY1051">
        <v>0.5</v>
      </c>
      <c r="AZ1051">
        <v>43.8</v>
      </c>
      <c r="BA1051">
        <v>6</v>
      </c>
      <c r="BB1051">
        <v>8.6</v>
      </c>
      <c r="BC1051">
        <v>45.2</v>
      </c>
      <c r="BD1051">
        <v>0.6</v>
      </c>
      <c r="BE1051">
        <v>1.9</v>
      </c>
      <c r="BF1051">
        <v>0</v>
      </c>
      <c r="BG1051">
        <v>1.8</v>
      </c>
      <c r="BH1051">
        <v>0</v>
      </c>
      <c r="BI1051">
        <v>0</v>
      </c>
    </row>
    <row r="1052" spans="1:61" x14ac:dyDescent="0.2">
      <c r="A1052">
        <v>7972</v>
      </c>
      <c r="B1052">
        <v>6095252802</v>
      </c>
      <c r="C1052">
        <v>1.4474184000000001</v>
      </c>
      <c r="D1052">
        <v>0.81089999999999995</v>
      </c>
      <c r="E1052">
        <v>1.54</v>
      </c>
      <c r="F1052">
        <v>0.25559999999999999</v>
      </c>
      <c r="G1052">
        <v>1.5886</v>
      </c>
      <c r="H1052">
        <v>4.1951000000000001</v>
      </c>
      <c r="I1052">
        <v>4.4000000000000004</v>
      </c>
      <c r="J1052">
        <v>3.7</v>
      </c>
      <c r="K1052">
        <v>4.9000000000000004</v>
      </c>
      <c r="L1052">
        <v>1359</v>
      </c>
      <c r="M1052">
        <v>38.271591129999997</v>
      </c>
      <c r="N1052">
        <v>-121.94648770000001</v>
      </c>
      <c r="O1052">
        <v>16.322715177230201</v>
      </c>
      <c r="P1052">
        <v>4.0127210000000003E-2</v>
      </c>
      <c r="Q1052">
        <v>7.8595845100000004</v>
      </c>
      <c r="R1052">
        <v>3.0904213550000001</v>
      </c>
      <c r="S1052" s="1">
        <v>400.13292842260699</v>
      </c>
      <c r="T1052">
        <v>0</v>
      </c>
      <c r="U1052">
        <v>594.75873960000001</v>
      </c>
      <c r="V1052">
        <v>524.04999999999995</v>
      </c>
      <c r="W1052">
        <v>12.1</v>
      </c>
      <c r="X1052">
        <v>320</v>
      </c>
      <c r="Y1052">
        <v>3.0249999999999999</v>
      </c>
      <c r="Z1052">
        <v>0</v>
      </c>
      <c r="AA1052">
        <v>1</v>
      </c>
      <c r="AB1052">
        <v>37.040397261699198</v>
      </c>
      <c r="AC1052">
        <v>1290</v>
      </c>
      <c r="AD1052">
        <v>300</v>
      </c>
      <c r="AE1052">
        <v>280</v>
      </c>
      <c r="AF1052">
        <v>3</v>
      </c>
      <c r="AG1052">
        <v>7</v>
      </c>
      <c r="AH1052">
        <v>22251</v>
      </c>
      <c r="AI1052">
        <v>0</v>
      </c>
      <c r="AJ1052">
        <v>4</v>
      </c>
      <c r="AK1052">
        <v>343</v>
      </c>
      <c r="AL1052">
        <v>14</v>
      </c>
      <c r="AM1052">
        <v>45</v>
      </c>
      <c r="AN1052">
        <v>444</v>
      </c>
      <c r="AO1052">
        <v>4</v>
      </c>
      <c r="AP1052">
        <v>38</v>
      </c>
      <c r="AQ1052">
        <v>0</v>
      </c>
      <c r="AR1052">
        <v>0</v>
      </c>
      <c r="AS1052">
        <v>0</v>
      </c>
      <c r="AT1052">
        <v>486</v>
      </c>
      <c r="AU1052">
        <v>0.4</v>
      </c>
      <c r="AV1052">
        <v>4.9000000000000004</v>
      </c>
      <c r="AW1052">
        <v>22251</v>
      </c>
      <c r="AX1052">
        <v>0</v>
      </c>
      <c r="AY1052">
        <v>0.3</v>
      </c>
      <c r="AZ1052">
        <v>26.6</v>
      </c>
      <c r="BA1052">
        <v>2.5</v>
      </c>
      <c r="BB1052">
        <v>16.100000000000001</v>
      </c>
      <c r="BC1052">
        <v>34.4</v>
      </c>
      <c r="BD1052">
        <v>0.3</v>
      </c>
      <c r="BE1052">
        <v>12.7</v>
      </c>
      <c r="BF1052">
        <v>0</v>
      </c>
      <c r="BG1052">
        <v>0</v>
      </c>
      <c r="BH1052">
        <v>0</v>
      </c>
      <c r="BI1052">
        <v>37.700000000000003</v>
      </c>
    </row>
    <row r="1053" spans="1:61" x14ac:dyDescent="0.2">
      <c r="A1053">
        <v>6736</v>
      </c>
      <c r="B1053">
        <v>6095252904</v>
      </c>
      <c r="C1053">
        <v>21.4900381</v>
      </c>
      <c r="D1053">
        <v>1.4100999999999999</v>
      </c>
      <c r="E1053">
        <v>1.639</v>
      </c>
      <c r="F1053">
        <v>0.84870000000000001</v>
      </c>
      <c r="G1053">
        <v>2.6017000000000001</v>
      </c>
      <c r="H1053">
        <v>6.4995000000000003</v>
      </c>
      <c r="I1053">
        <v>9.1999999999999993</v>
      </c>
      <c r="J1053">
        <v>8.6</v>
      </c>
      <c r="K1053">
        <v>9.9</v>
      </c>
      <c r="L1053">
        <v>1780</v>
      </c>
      <c r="M1053">
        <v>38.396156390000002</v>
      </c>
      <c r="N1053">
        <v>-121.9427965</v>
      </c>
      <c r="O1053">
        <v>30.949146998597101</v>
      </c>
      <c r="P1053">
        <v>4.2298794000000001E-2</v>
      </c>
      <c r="Q1053">
        <v>7.8595845100000004</v>
      </c>
      <c r="R1053">
        <v>6.2324568070000002</v>
      </c>
      <c r="S1053" s="1">
        <v>770.466583804126</v>
      </c>
      <c r="T1053">
        <v>81.101268520000005</v>
      </c>
      <c r="U1053">
        <v>375.59726599999999</v>
      </c>
      <c r="V1053">
        <v>724.15</v>
      </c>
      <c r="W1053">
        <v>19.100000000000001</v>
      </c>
      <c r="X1053">
        <v>43.3</v>
      </c>
      <c r="Y1053">
        <v>2.35</v>
      </c>
      <c r="Z1053">
        <v>2</v>
      </c>
      <c r="AA1053">
        <v>2.5</v>
      </c>
      <c r="AB1053">
        <v>54.563440580265002</v>
      </c>
      <c r="AC1053">
        <v>6143</v>
      </c>
      <c r="AD1053">
        <v>2420</v>
      </c>
      <c r="AE1053">
        <v>2254</v>
      </c>
      <c r="AF1053">
        <v>258</v>
      </c>
      <c r="AG1053">
        <v>330</v>
      </c>
      <c r="AH1053">
        <v>39397</v>
      </c>
      <c r="AI1053">
        <v>455</v>
      </c>
      <c r="AJ1053">
        <v>943</v>
      </c>
      <c r="AK1053">
        <v>1143</v>
      </c>
      <c r="AL1053">
        <v>669</v>
      </c>
      <c r="AM1053">
        <v>61</v>
      </c>
      <c r="AN1053">
        <v>3174</v>
      </c>
      <c r="AO1053">
        <v>332</v>
      </c>
      <c r="AP1053">
        <v>362</v>
      </c>
      <c r="AQ1053">
        <v>264</v>
      </c>
      <c r="AR1053">
        <v>131</v>
      </c>
      <c r="AS1053">
        <v>10</v>
      </c>
      <c r="AT1053">
        <v>25</v>
      </c>
      <c r="AU1053">
        <v>4.2</v>
      </c>
      <c r="AV1053">
        <v>9.6999999999999993</v>
      </c>
      <c r="AW1053">
        <v>39397</v>
      </c>
      <c r="AX1053">
        <v>10.3</v>
      </c>
      <c r="AY1053">
        <v>15.4</v>
      </c>
      <c r="AZ1053">
        <v>18.600000000000001</v>
      </c>
      <c r="BA1053">
        <v>11.1</v>
      </c>
      <c r="BB1053">
        <v>2.7</v>
      </c>
      <c r="BC1053">
        <v>51.7</v>
      </c>
      <c r="BD1053">
        <v>5.8</v>
      </c>
      <c r="BE1053">
        <v>15</v>
      </c>
      <c r="BF1053">
        <v>10.9</v>
      </c>
      <c r="BG1053">
        <v>5.8</v>
      </c>
      <c r="BH1053">
        <v>0.4</v>
      </c>
      <c r="BI1053">
        <v>0.4</v>
      </c>
    </row>
    <row r="1054" spans="1:61" x14ac:dyDescent="0.2">
      <c r="A1054">
        <v>6737</v>
      </c>
      <c r="B1054">
        <v>6095252908</v>
      </c>
      <c r="C1054">
        <v>0.42243029999999998</v>
      </c>
      <c r="D1054">
        <v>1.79</v>
      </c>
      <c r="E1054">
        <v>2.2294999999999998</v>
      </c>
      <c r="F1054">
        <v>0.49149999999999999</v>
      </c>
      <c r="G1054">
        <v>1.1113</v>
      </c>
      <c r="H1054">
        <v>5.6223000000000001</v>
      </c>
      <c r="I1054">
        <v>10.6</v>
      </c>
      <c r="J1054">
        <v>9.8000000000000007</v>
      </c>
      <c r="K1054">
        <v>11.5</v>
      </c>
      <c r="L1054">
        <v>3626</v>
      </c>
      <c r="M1054">
        <v>38.342413260000001</v>
      </c>
      <c r="N1054">
        <v>-121.9569309</v>
      </c>
      <c r="O1054">
        <v>12.0422391978137</v>
      </c>
      <c r="P1054">
        <v>4.2298794000000001E-2</v>
      </c>
      <c r="Q1054">
        <v>7.8595845100000004</v>
      </c>
      <c r="R1054">
        <v>11.984747369999999</v>
      </c>
      <c r="S1054" s="1">
        <v>242.15036924632699</v>
      </c>
      <c r="T1054">
        <v>0</v>
      </c>
      <c r="U1054">
        <v>453.05782199999999</v>
      </c>
      <c r="V1054">
        <v>261.68</v>
      </c>
      <c r="W1054">
        <v>0</v>
      </c>
      <c r="X1054">
        <v>0</v>
      </c>
      <c r="Y1054">
        <v>0.05</v>
      </c>
      <c r="Z1054">
        <v>2</v>
      </c>
      <c r="AA1054">
        <v>0</v>
      </c>
      <c r="AB1054">
        <v>19.618563028411899</v>
      </c>
      <c r="AC1054">
        <v>3896</v>
      </c>
      <c r="AD1054">
        <v>1335</v>
      </c>
      <c r="AE1054">
        <v>1283</v>
      </c>
      <c r="AF1054">
        <v>313</v>
      </c>
      <c r="AG1054">
        <v>224</v>
      </c>
      <c r="AH1054">
        <v>26598</v>
      </c>
      <c r="AI1054">
        <v>160</v>
      </c>
      <c r="AJ1054">
        <v>327</v>
      </c>
      <c r="AK1054">
        <v>1053</v>
      </c>
      <c r="AL1054">
        <v>372</v>
      </c>
      <c r="AM1054">
        <v>199</v>
      </c>
      <c r="AN1054">
        <v>1481</v>
      </c>
      <c r="AO1054">
        <v>89</v>
      </c>
      <c r="AP1054">
        <v>221</v>
      </c>
      <c r="AQ1054">
        <v>0</v>
      </c>
      <c r="AR1054">
        <v>19</v>
      </c>
      <c r="AS1054">
        <v>32</v>
      </c>
      <c r="AT1054">
        <v>0</v>
      </c>
      <c r="AU1054">
        <v>8.1</v>
      </c>
      <c r="AV1054">
        <v>10.6</v>
      </c>
      <c r="AW1054">
        <v>26598</v>
      </c>
      <c r="AX1054">
        <v>6.7</v>
      </c>
      <c r="AY1054">
        <v>8.4</v>
      </c>
      <c r="AZ1054">
        <v>27</v>
      </c>
      <c r="BA1054">
        <v>9.8000000000000007</v>
      </c>
      <c r="BB1054">
        <v>15.5</v>
      </c>
      <c r="BC1054">
        <v>38</v>
      </c>
      <c r="BD1054">
        <v>2.5</v>
      </c>
      <c r="BE1054">
        <v>16.600000000000001</v>
      </c>
      <c r="BF1054">
        <v>0</v>
      </c>
      <c r="BG1054">
        <v>1.5</v>
      </c>
      <c r="BH1054">
        <v>2.5</v>
      </c>
      <c r="BI1054">
        <v>0</v>
      </c>
    </row>
    <row r="1055" spans="1:61" x14ac:dyDescent="0.2">
      <c r="A1055">
        <v>6738</v>
      </c>
      <c r="B1055">
        <v>6095252909</v>
      </c>
      <c r="C1055">
        <v>2.1832631999999998</v>
      </c>
      <c r="D1055">
        <v>0.64429999999999998</v>
      </c>
      <c r="E1055">
        <v>1.6443000000000001</v>
      </c>
      <c r="F1055">
        <v>0.39410000000000001</v>
      </c>
      <c r="G1055">
        <v>0.56130000000000002</v>
      </c>
      <c r="H1055">
        <v>3.2441</v>
      </c>
      <c r="I1055">
        <v>10</v>
      </c>
      <c r="J1055">
        <v>9</v>
      </c>
      <c r="K1055">
        <v>11.2</v>
      </c>
      <c r="L1055">
        <v>3224</v>
      </c>
      <c r="M1055">
        <v>38.346387610000001</v>
      </c>
      <c r="N1055">
        <v>-121.9266386</v>
      </c>
      <c r="O1055">
        <v>20.019853111250001</v>
      </c>
      <c r="P1055">
        <v>4.2298794000000001E-2</v>
      </c>
      <c r="Q1055">
        <v>7.8595845100000004</v>
      </c>
      <c r="R1055">
        <v>9.372105028</v>
      </c>
      <c r="S1055" s="1">
        <v>437.96770459530899</v>
      </c>
      <c r="T1055">
        <v>109.2090757</v>
      </c>
      <c r="U1055">
        <v>413.00898810000001</v>
      </c>
      <c r="V1055">
        <v>221.88</v>
      </c>
      <c r="W1055">
        <v>3</v>
      </c>
      <c r="X1055">
        <v>22.5</v>
      </c>
      <c r="Y1055">
        <v>0</v>
      </c>
      <c r="Z1055">
        <v>2</v>
      </c>
      <c r="AA1055">
        <v>0</v>
      </c>
      <c r="AB1055">
        <v>33.1311404018304</v>
      </c>
      <c r="AC1055">
        <v>3014</v>
      </c>
      <c r="AD1055">
        <v>1106</v>
      </c>
      <c r="AE1055">
        <v>1050</v>
      </c>
      <c r="AF1055">
        <v>121</v>
      </c>
      <c r="AG1055">
        <v>24</v>
      </c>
      <c r="AH1055">
        <v>37902</v>
      </c>
      <c r="AI1055">
        <v>125</v>
      </c>
      <c r="AJ1055">
        <v>259</v>
      </c>
      <c r="AK1055">
        <v>690</v>
      </c>
      <c r="AL1055">
        <v>351</v>
      </c>
      <c r="AM1055">
        <v>49</v>
      </c>
      <c r="AN1055">
        <v>1001</v>
      </c>
      <c r="AO1055">
        <v>57</v>
      </c>
      <c r="AP1055">
        <v>14</v>
      </c>
      <c r="AQ1055">
        <v>0</v>
      </c>
      <c r="AR1055">
        <v>0</v>
      </c>
      <c r="AS1055">
        <v>33</v>
      </c>
      <c r="AT1055">
        <v>0</v>
      </c>
      <c r="AU1055">
        <v>4</v>
      </c>
      <c r="AV1055">
        <v>1.6</v>
      </c>
      <c r="AW1055">
        <v>37902</v>
      </c>
      <c r="AX1055">
        <v>6.2</v>
      </c>
      <c r="AY1055">
        <v>8.6</v>
      </c>
      <c r="AZ1055">
        <v>22.9</v>
      </c>
      <c r="BA1055">
        <v>11.8</v>
      </c>
      <c r="BB1055">
        <v>4.7</v>
      </c>
      <c r="BC1055">
        <v>33.200000000000003</v>
      </c>
      <c r="BD1055">
        <v>2</v>
      </c>
      <c r="BE1055">
        <v>1.3</v>
      </c>
      <c r="BF1055">
        <v>0</v>
      </c>
      <c r="BG1055">
        <v>0</v>
      </c>
      <c r="BH1055">
        <v>3.1</v>
      </c>
      <c r="BI1055">
        <v>0</v>
      </c>
    </row>
    <row r="1056" spans="1:61" x14ac:dyDescent="0.2">
      <c r="A1056">
        <v>6739</v>
      </c>
      <c r="B1056">
        <v>6095252910</v>
      </c>
      <c r="C1056">
        <v>0.63980380000000003</v>
      </c>
      <c r="D1056">
        <v>1.1051</v>
      </c>
      <c r="E1056">
        <v>1.9737</v>
      </c>
      <c r="F1056">
        <v>0.45079999999999998</v>
      </c>
      <c r="G1056">
        <v>1.3228</v>
      </c>
      <c r="H1056">
        <v>4.8524000000000003</v>
      </c>
      <c r="I1056">
        <v>10.5</v>
      </c>
      <c r="J1056">
        <v>9.5</v>
      </c>
      <c r="K1056">
        <v>11.4</v>
      </c>
      <c r="L1056">
        <v>5617</v>
      </c>
      <c r="M1056">
        <v>38.340125260000001</v>
      </c>
      <c r="N1056">
        <v>-121.9444369</v>
      </c>
      <c r="O1056">
        <v>9.9924644655579105</v>
      </c>
      <c r="P1056">
        <v>4.2298794000000001E-2</v>
      </c>
      <c r="Q1056">
        <v>7.8595845100000004</v>
      </c>
      <c r="R1056">
        <v>11.76</v>
      </c>
      <c r="S1056" s="1">
        <v>242.15036924632699</v>
      </c>
      <c r="T1056">
        <v>0.370912931</v>
      </c>
      <c r="U1056">
        <v>456.15409629999999</v>
      </c>
      <c r="V1056">
        <v>250.33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18.698244474732402</v>
      </c>
      <c r="AC1056">
        <v>6231</v>
      </c>
      <c r="AD1056">
        <v>2016</v>
      </c>
      <c r="AE1056">
        <v>2009</v>
      </c>
      <c r="AF1056">
        <v>403</v>
      </c>
      <c r="AG1056">
        <v>206</v>
      </c>
      <c r="AH1056">
        <v>35402</v>
      </c>
      <c r="AI1056">
        <v>229</v>
      </c>
      <c r="AJ1056">
        <v>553</v>
      </c>
      <c r="AK1056">
        <v>1567</v>
      </c>
      <c r="AL1056">
        <v>612</v>
      </c>
      <c r="AM1056">
        <v>199</v>
      </c>
      <c r="AN1056">
        <v>2794</v>
      </c>
      <c r="AO1056">
        <v>71</v>
      </c>
      <c r="AP1056">
        <v>114</v>
      </c>
      <c r="AQ1056">
        <v>0</v>
      </c>
      <c r="AR1056">
        <v>21</v>
      </c>
      <c r="AS1056">
        <v>51</v>
      </c>
      <c r="AT1056">
        <v>21</v>
      </c>
      <c r="AU1056">
        <v>6.5</v>
      </c>
      <c r="AV1056">
        <v>6.4</v>
      </c>
      <c r="AW1056">
        <v>35402</v>
      </c>
      <c r="AX1056">
        <v>5.9</v>
      </c>
      <c r="AY1056">
        <v>8.9</v>
      </c>
      <c r="AZ1056">
        <v>25.1</v>
      </c>
      <c r="BA1056">
        <v>10.1</v>
      </c>
      <c r="BB1056">
        <v>9.9</v>
      </c>
      <c r="BC1056">
        <v>44.8</v>
      </c>
      <c r="BD1056">
        <v>1.2</v>
      </c>
      <c r="BE1056">
        <v>5.7</v>
      </c>
      <c r="BF1056">
        <v>0</v>
      </c>
      <c r="BG1056">
        <v>1</v>
      </c>
      <c r="BH1056">
        <v>2.5</v>
      </c>
      <c r="BI1056">
        <v>0.3</v>
      </c>
    </row>
    <row r="1057" spans="1:61" x14ac:dyDescent="0.2">
      <c r="A1057">
        <v>6740</v>
      </c>
      <c r="B1057">
        <v>6095252911</v>
      </c>
      <c r="C1057">
        <v>1.6280087000000001</v>
      </c>
      <c r="D1057">
        <v>1.0656000000000001</v>
      </c>
      <c r="E1057">
        <v>2.0547</v>
      </c>
      <c r="F1057">
        <v>0.23960000000000001</v>
      </c>
      <c r="G1057">
        <v>3.3757999999999999</v>
      </c>
      <c r="H1057">
        <v>6.7356999999999996</v>
      </c>
      <c r="I1057">
        <v>15.1</v>
      </c>
      <c r="J1057">
        <v>13.1</v>
      </c>
      <c r="K1057">
        <v>17.2</v>
      </c>
      <c r="L1057">
        <v>4912</v>
      </c>
      <c r="M1057">
        <v>38.370430130000003</v>
      </c>
      <c r="N1057">
        <v>-121.9461282</v>
      </c>
      <c r="O1057">
        <v>18.9066573719596</v>
      </c>
      <c r="P1057">
        <v>4.2298794000000001E-2</v>
      </c>
      <c r="Q1057">
        <v>7.8595845100000004</v>
      </c>
      <c r="R1057">
        <v>12.89</v>
      </c>
      <c r="S1057" s="1">
        <v>242.15036924632699</v>
      </c>
      <c r="T1057">
        <v>1.4744844989999999</v>
      </c>
      <c r="U1057">
        <v>427.72688440000002</v>
      </c>
      <c r="V1057">
        <v>1143.02</v>
      </c>
      <c r="W1057">
        <v>0</v>
      </c>
      <c r="X1057">
        <v>3</v>
      </c>
      <c r="Y1057">
        <v>0.23499999999999999</v>
      </c>
      <c r="Z1057">
        <v>2</v>
      </c>
      <c r="AA1057">
        <v>0</v>
      </c>
      <c r="AB1057">
        <v>33.9761226336691</v>
      </c>
      <c r="AC1057">
        <v>4926</v>
      </c>
      <c r="AD1057">
        <v>2868</v>
      </c>
      <c r="AE1057">
        <v>2728</v>
      </c>
      <c r="AF1057">
        <v>420</v>
      </c>
      <c r="AG1057">
        <v>63</v>
      </c>
      <c r="AH1057">
        <v>36077</v>
      </c>
      <c r="AI1057">
        <v>376</v>
      </c>
      <c r="AJ1057">
        <v>2760</v>
      </c>
      <c r="AK1057">
        <v>395</v>
      </c>
      <c r="AL1057">
        <v>1404</v>
      </c>
      <c r="AM1057">
        <v>20</v>
      </c>
      <c r="AN1057">
        <v>1086</v>
      </c>
      <c r="AO1057">
        <v>78</v>
      </c>
      <c r="AP1057">
        <v>561</v>
      </c>
      <c r="AQ1057">
        <v>176</v>
      </c>
      <c r="AR1057">
        <v>28</v>
      </c>
      <c r="AS1057">
        <v>383</v>
      </c>
      <c r="AT1057">
        <v>108</v>
      </c>
      <c r="AU1057">
        <v>8.6999999999999993</v>
      </c>
      <c r="AV1057">
        <v>3.9</v>
      </c>
      <c r="AW1057">
        <v>36077</v>
      </c>
      <c r="AX1057">
        <v>8.4</v>
      </c>
      <c r="AY1057">
        <v>56</v>
      </c>
      <c r="AZ1057">
        <v>8</v>
      </c>
      <c r="BA1057">
        <v>29.4</v>
      </c>
      <c r="BB1057">
        <v>0.7</v>
      </c>
      <c r="BC1057">
        <v>22</v>
      </c>
      <c r="BD1057">
        <v>1.6</v>
      </c>
      <c r="BE1057">
        <v>19.600000000000001</v>
      </c>
      <c r="BF1057">
        <v>6.1</v>
      </c>
      <c r="BG1057">
        <v>1</v>
      </c>
      <c r="BH1057">
        <v>14</v>
      </c>
      <c r="BI1057">
        <v>2.2000000000000002</v>
      </c>
    </row>
    <row r="1058" spans="1:61" x14ac:dyDescent="0.2">
      <c r="A1058">
        <v>6741</v>
      </c>
      <c r="B1058">
        <v>6095252912</v>
      </c>
      <c r="C1058">
        <v>0.97493189999999996</v>
      </c>
      <c r="D1058">
        <v>0.70679999999999998</v>
      </c>
      <c r="E1058">
        <v>1.9141999999999999</v>
      </c>
      <c r="F1058">
        <v>0.2918</v>
      </c>
      <c r="G1058">
        <v>0.48759999999999998</v>
      </c>
      <c r="H1058">
        <v>3.4005000000000001</v>
      </c>
      <c r="I1058">
        <v>9.5</v>
      </c>
      <c r="J1058">
        <v>8.6</v>
      </c>
      <c r="K1058">
        <v>10.5</v>
      </c>
      <c r="L1058">
        <v>5625</v>
      </c>
      <c r="M1058">
        <v>38.357248439999999</v>
      </c>
      <c r="N1058">
        <v>-121.9443572</v>
      </c>
      <c r="O1058">
        <v>9.8936004688022692</v>
      </c>
      <c r="P1058">
        <v>4.2298794000000001E-2</v>
      </c>
      <c r="Q1058">
        <v>7.8595845100000004</v>
      </c>
      <c r="R1058">
        <v>12.490214740000001</v>
      </c>
      <c r="S1058" s="1">
        <v>242.15036924632699</v>
      </c>
      <c r="T1058">
        <v>0.404117434</v>
      </c>
      <c r="U1058">
        <v>433.54706540000001</v>
      </c>
      <c r="V1058">
        <v>246.52</v>
      </c>
      <c r="W1058">
        <v>0</v>
      </c>
      <c r="X1058">
        <v>0</v>
      </c>
      <c r="Y1058">
        <v>0.05</v>
      </c>
      <c r="Z1058">
        <v>2</v>
      </c>
      <c r="AA1058">
        <v>0</v>
      </c>
      <c r="AB1058">
        <v>22.582542086635101</v>
      </c>
      <c r="AC1058">
        <v>5533</v>
      </c>
      <c r="AD1058">
        <v>1960</v>
      </c>
      <c r="AE1058">
        <v>1836</v>
      </c>
      <c r="AF1058">
        <v>265</v>
      </c>
      <c r="AG1058">
        <v>147</v>
      </c>
      <c r="AH1058">
        <v>39753</v>
      </c>
      <c r="AI1058">
        <v>111</v>
      </c>
      <c r="AJ1058">
        <v>631</v>
      </c>
      <c r="AK1058">
        <v>1352</v>
      </c>
      <c r="AL1058">
        <v>513</v>
      </c>
      <c r="AM1058">
        <v>144</v>
      </c>
      <c r="AN1058">
        <v>1954</v>
      </c>
      <c r="AO1058">
        <v>33</v>
      </c>
      <c r="AP1058">
        <v>22</v>
      </c>
      <c r="AQ1058">
        <v>0</v>
      </c>
      <c r="AR1058">
        <v>27</v>
      </c>
      <c r="AS1058">
        <v>15</v>
      </c>
      <c r="AT1058">
        <v>0</v>
      </c>
      <c r="AU1058">
        <v>4.8</v>
      </c>
      <c r="AV1058">
        <v>5.3</v>
      </c>
      <c r="AW1058">
        <v>39753</v>
      </c>
      <c r="AX1058">
        <v>3</v>
      </c>
      <c r="AY1058">
        <v>11.4</v>
      </c>
      <c r="AZ1058">
        <v>24.4</v>
      </c>
      <c r="BA1058">
        <v>9.5</v>
      </c>
      <c r="BB1058">
        <v>7.8</v>
      </c>
      <c r="BC1058">
        <v>35.299999999999997</v>
      </c>
      <c r="BD1058">
        <v>0.6</v>
      </c>
      <c r="BE1058">
        <v>1.1000000000000001</v>
      </c>
      <c r="BF1058">
        <v>0</v>
      </c>
      <c r="BG1058">
        <v>1.5</v>
      </c>
      <c r="BH1058">
        <v>0.8</v>
      </c>
      <c r="BI1058">
        <v>0</v>
      </c>
    </row>
    <row r="1059" spans="1:61" x14ac:dyDescent="0.2">
      <c r="A1059">
        <v>6742</v>
      </c>
      <c r="B1059">
        <v>6095252913</v>
      </c>
      <c r="C1059">
        <v>0.66812939999999998</v>
      </c>
      <c r="D1059">
        <v>1.1111</v>
      </c>
      <c r="E1059">
        <v>2.1455000000000002</v>
      </c>
      <c r="F1059">
        <v>0.4496</v>
      </c>
      <c r="G1059">
        <v>0.87270000000000003</v>
      </c>
      <c r="H1059">
        <v>4.5788000000000002</v>
      </c>
      <c r="I1059">
        <v>10</v>
      </c>
      <c r="J1059">
        <v>9.1</v>
      </c>
      <c r="K1059">
        <v>11</v>
      </c>
      <c r="L1059">
        <v>4910</v>
      </c>
      <c r="M1059">
        <v>38.325907319999999</v>
      </c>
      <c r="N1059">
        <v>-121.965523</v>
      </c>
      <c r="O1059">
        <v>11.792119782361</v>
      </c>
      <c r="P1059">
        <v>4.2298794000000001E-2</v>
      </c>
      <c r="Q1059">
        <v>7.8595845100000004</v>
      </c>
      <c r="R1059">
        <v>13.800817950000001</v>
      </c>
      <c r="S1059" s="1">
        <v>242.15036924632699</v>
      </c>
      <c r="T1059">
        <v>0</v>
      </c>
      <c r="U1059">
        <v>499.34776069999998</v>
      </c>
      <c r="V1059">
        <v>507.57</v>
      </c>
      <c r="W1059">
        <v>0</v>
      </c>
      <c r="X1059">
        <v>1</v>
      </c>
      <c r="Y1059">
        <v>0.01</v>
      </c>
      <c r="Z1059">
        <v>0</v>
      </c>
      <c r="AA1059">
        <v>0.5</v>
      </c>
      <c r="AB1059">
        <v>21.207863892814299</v>
      </c>
      <c r="AC1059">
        <v>5105</v>
      </c>
      <c r="AD1059">
        <v>1767</v>
      </c>
      <c r="AE1059">
        <v>1628</v>
      </c>
      <c r="AF1059">
        <v>291</v>
      </c>
      <c r="AG1059">
        <v>164</v>
      </c>
      <c r="AH1059">
        <v>31531</v>
      </c>
      <c r="AI1059">
        <v>182</v>
      </c>
      <c r="AJ1059">
        <v>431</v>
      </c>
      <c r="AK1059">
        <v>1398</v>
      </c>
      <c r="AL1059">
        <v>548</v>
      </c>
      <c r="AM1059">
        <v>159</v>
      </c>
      <c r="AN1059">
        <v>2280</v>
      </c>
      <c r="AO1059">
        <v>59</v>
      </c>
      <c r="AP1059">
        <v>73</v>
      </c>
      <c r="AQ1059">
        <v>0</v>
      </c>
      <c r="AR1059">
        <v>64</v>
      </c>
      <c r="AS1059">
        <v>20</v>
      </c>
      <c r="AT1059">
        <v>0</v>
      </c>
      <c r="AU1059">
        <v>5.7</v>
      </c>
      <c r="AV1059">
        <v>6.2</v>
      </c>
      <c r="AW1059">
        <v>31531</v>
      </c>
      <c r="AX1059">
        <v>5.5</v>
      </c>
      <c r="AY1059">
        <v>8.4</v>
      </c>
      <c r="AZ1059">
        <v>27.4</v>
      </c>
      <c r="BA1059">
        <v>11</v>
      </c>
      <c r="BB1059">
        <v>9.8000000000000007</v>
      </c>
      <c r="BC1059">
        <v>44.7</v>
      </c>
      <c r="BD1059">
        <v>1.2</v>
      </c>
      <c r="BE1059">
        <v>4.0999999999999996</v>
      </c>
      <c r="BF1059">
        <v>0</v>
      </c>
      <c r="BG1059">
        <v>3.9</v>
      </c>
      <c r="BH1059">
        <v>1.2</v>
      </c>
      <c r="BI1059">
        <v>0</v>
      </c>
    </row>
    <row r="1060" spans="1:61" x14ac:dyDescent="0.2">
      <c r="A1060">
        <v>6743</v>
      </c>
      <c r="B1060">
        <v>6095252914</v>
      </c>
      <c r="C1060">
        <v>1.0321321000000001</v>
      </c>
      <c r="D1060">
        <v>1.2451000000000001</v>
      </c>
      <c r="E1060">
        <v>2.3477000000000001</v>
      </c>
      <c r="F1060">
        <v>0.45319999999999999</v>
      </c>
      <c r="G1060">
        <v>0.79220000000000002</v>
      </c>
      <c r="H1060">
        <v>4.8380999999999998</v>
      </c>
      <c r="I1060">
        <v>9.6999999999999993</v>
      </c>
      <c r="J1060">
        <v>8.9</v>
      </c>
      <c r="K1060">
        <v>10.5</v>
      </c>
      <c r="L1060">
        <v>5262</v>
      </c>
      <c r="M1060">
        <v>38.33181072</v>
      </c>
      <c r="N1060">
        <v>-121.9473682</v>
      </c>
      <c r="O1060">
        <v>15.1673435962037</v>
      </c>
      <c r="P1060">
        <v>4.2298794000000001E-2</v>
      </c>
      <c r="Q1060">
        <v>7.8595845100000004</v>
      </c>
      <c r="R1060">
        <v>11.81665046</v>
      </c>
      <c r="S1060" s="1">
        <v>437.40384787308301</v>
      </c>
      <c r="T1060">
        <v>70.073989830000002</v>
      </c>
      <c r="U1060">
        <v>469.82985289999999</v>
      </c>
      <c r="V1060">
        <v>321.38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25.348798086599501</v>
      </c>
      <c r="AC1060">
        <v>5532</v>
      </c>
      <c r="AD1060">
        <v>1953</v>
      </c>
      <c r="AE1060">
        <v>1801</v>
      </c>
      <c r="AF1060">
        <v>204</v>
      </c>
      <c r="AG1060">
        <v>239</v>
      </c>
      <c r="AH1060">
        <v>34645</v>
      </c>
      <c r="AI1060">
        <v>269</v>
      </c>
      <c r="AJ1060">
        <v>434</v>
      </c>
      <c r="AK1060">
        <v>1400</v>
      </c>
      <c r="AL1060">
        <v>683</v>
      </c>
      <c r="AM1060">
        <v>274</v>
      </c>
      <c r="AN1060">
        <v>2649</v>
      </c>
      <c r="AO1060">
        <v>46</v>
      </c>
      <c r="AP1060">
        <v>146</v>
      </c>
      <c r="AQ1060">
        <v>0</v>
      </c>
      <c r="AR1060">
        <v>7</v>
      </c>
      <c r="AS1060">
        <v>43</v>
      </c>
      <c r="AT1060">
        <v>0</v>
      </c>
      <c r="AU1060">
        <v>3.7</v>
      </c>
      <c r="AV1060">
        <v>8.3000000000000007</v>
      </c>
      <c r="AW1060">
        <v>34645</v>
      </c>
      <c r="AX1060">
        <v>7.7</v>
      </c>
      <c r="AY1060">
        <v>7.8</v>
      </c>
      <c r="AZ1060">
        <v>25.3</v>
      </c>
      <c r="BA1060">
        <v>12.7</v>
      </c>
      <c r="BB1060">
        <v>15.2</v>
      </c>
      <c r="BC1060">
        <v>47.9</v>
      </c>
      <c r="BD1060">
        <v>0.9</v>
      </c>
      <c r="BE1060">
        <v>7.5</v>
      </c>
      <c r="BF1060">
        <v>0</v>
      </c>
      <c r="BG1060">
        <v>0.4</v>
      </c>
      <c r="BH1060">
        <v>2.4</v>
      </c>
      <c r="BI1060">
        <v>0</v>
      </c>
    </row>
    <row r="1061" spans="1:61" x14ac:dyDescent="0.2">
      <c r="A1061">
        <v>6744</v>
      </c>
      <c r="B1061">
        <v>6095252915</v>
      </c>
      <c r="C1061">
        <v>5.5459622</v>
      </c>
      <c r="D1061">
        <v>0.82179999999999997</v>
      </c>
      <c r="E1061">
        <v>1.6466000000000001</v>
      </c>
      <c r="F1061">
        <v>0.61399999999999999</v>
      </c>
      <c r="G1061">
        <v>0.59099999999999997</v>
      </c>
      <c r="H1061">
        <v>3.6734</v>
      </c>
      <c r="I1061">
        <v>7.8</v>
      </c>
      <c r="J1061">
        <v>7.1</v>
      </c>
      <c r="K1061">
        <v>8.6999999999999993</v>
      </c>
      <c r="L1061">
        <v>3477</v>
      </c>
      <c r="M1061">
        <v>38.323694519999997</v>
      </c>
      <c r="N1061">
        <v>-121.9491475</v>
      </c>
      <c r="O1061">
        <v>13.4730939191705</v>
      </c>
      <c r="P1061">
        <v>4.2298794000000001E-2</v>
      </c>
      <c r="Q1061">
        <v>7.8595845100000004</v>
      </c>
      <c r="R1061">
        <v>6.7817880749999997</v>
      </c>
      <c r="S1061" s="1">
        <v>516.75096208611899</v>
      </c>
      <c r="T1061">
        <v>63.351956299999998</v>
      </c>
      <c r="U1061">
        <v>461.51781729999999</v>
      </c>
      <c r="V1061">
        <v>265.60000000000002</v>
      </c>
      <c r="W1061">
        <v>0</v>
      </c>
      <c r="X1061">
        <v>14</v>
      </c>
      <c r="Y1061">
        <v>0</v>
      </c>
      <c r="Z1061">
        <v>0</v>
      </c>
      <c r="AA1061">
        <v>0</v>
      </c>
      <c r="AB1061">
        <v>28.212033356203801</v>
      </c>
      <c r="AC1061">
        <v>4173</v>
      </c>
      <c r="AD1061">
        <v>1384</v>
      </c>
      <c r="AE1061">
        <v>1287</v>
      </c>
      <c r="AF1061">
        <v>94</v>
      </c>
      <c r="AG1061">
        <v>161</v>
      </c>
      <c r="AH1061">
        <v>41426</v>
      </c>
      <c r="AI1061">
        <v>95</v>
      </c>
      <c r="AJ1061">
        <v>236</v>
      </c>
      <c r="AK1061">
        <v>1257</v>
      </c>
      <c r="AL1061">
        <v>255</v>
      </c>
      <c r="AM1061">
        <v>132</v>
      </c>
      <c r="AN1061">
        <v>2419</v>
      </c>
      <c r="AO1061">
        <v>59</v>
      </c>
      <c r="AP1061">
        <v>34</v>
      </c>
      <c r="AQ1061">
        <v>0</v>
      </c>
      <c r="AR1061">
        <v>7</v>
      </c>
      <c r="AS1061">
        <v>26</v>
      </c>
      <c r="AT1061">
        <v>0</v>
      </c>
      <c r="AU1061">
        <v>2.2999999999999998</v>
      </c>
      <c r="AV1061">
        <v>7.3</v>
      </c>
      <c r="AW1061">
        <v>41426</v>
      </c>
      <c r="AX1061">
        <v>3.7</v>
      </c>
      <c r="AY1061">
        <v>5.7</v>
      </c>
      <c r="AZ1061">
        <v>30.1</v>
      </c>
      <c r="BA1061">
        <v>6.3</v>
      </c>
      <c r="BB1061">
        <v>10.3</v>
      </c>
      <c r="BC1061">
        <v>58</v>
      </c>
      <c r="BD1061">
        <v>1.5</v>
      </c>
      <c r="BE1061">
        <v>2.5</v>
      </c>
      <c r="BF1061">
        <v>0</v>
      </c>
      <c r="BG1061">
        <v>0.5</v>
      </c>
      <c r="BH1061">
        <v>2</v>
      </c>
      <c r="BI1061">
        <v>0</v>
      </c>
    </row>
    <row r="1062" spans="1:61" x14ac:dyDescent="0.2">
      <c r="A1062">
        <v>6745</v>
      </c>
      <c r="B1062">
        <v>6095253101</v>
      </c>
      <c r="C1062">
        <v>2.4145549000000002</v>
      </c>
      <c r="D1062">
        <v>2.2538999999999998</v>
      </c>
      <c r="E1062">
        <v>2.7572000000000001</v>
      </c>
      <c r="F1062">
        <v>0.60599999999999998</v>
      </c>
      <c r="G1062">
        <v>2.5406</v>
      </c>
      <c r="H1062">
        <v>8.1577000000000002</v>
      </c>
      <c r="I1062">
        <v>12.8</v>
      </c>
      <c r="J1062">
        <v>11.5</v>
      </c>
      <c r="K1062">
        <v>14.2</v>
      </c>
      <c r="L1062">
        <v>4943</v>
      </c>
      <c r="M1062">
        <v>38.352582529999999</v>
      </c>
      <c r="N1062">
        <v>-121.997867</v>
      </c>
      <c r="O1062">
        <v>25.437390230521601</v>
      </c>
      <c r="P1062">
        <v>4.2298794000000001E-2</v>
      </c>
      <c r="Q1062">
        <v>7.8595845100000004</v>
      </c>
      <c r="R1062">
        <v>9.5622641280000007</v>
      </c>
      <c r="S1062" s="1">
        <v>479.71573391042699</v>
      </c>
      <c r="T1062">
        <v>8.6796765370000006</v>
      </c>
      <c r="U1062">
        <v>453.35771099999999</v>
      </c>
      <c r="V1062">
        <v>1254.77</v>
      </c>
      <c r="W1062">
        <v>2</v>
      </c>
      <c r="X1062">
        <v>4.5</v>
      </c>
      <c r="Y1062">
        <v>2.5000000000000001E-2</v>
      </c>
      <c r="Z1062">
        <v>2</v>
      </c>
      <c r="AA1062">
        <v>0</v>
      </c>
      <c r="AB1062">
        <v>36.413631535448303</v>
      </c>
      <c r="AC1062">
        <v>5491</v>
      </c>
      <c r="AD1062">
        <v>2112</v>
      </c>
      <c r="AE1062">
        <v>2047</v>
      </c>
      <c r="AF1062">
        <v>808</v>
      </c>
      <c r="AG1062">
        <v>311</v>
      </c>
      <c r="AH1062">
        <v>29266</v>
      </c>
      <c r="AI1062">
        <v>492</v>
      </c>
      <c r="AJ1062">
        <v>822</v>
      </c>
      <c r="AK1062">
        <v>1342</v>
      </c>
      <c r="AL1062">
        <v>855</v>
      </c>
      <c r="AM1062">
        <v>224</v>
      </c>
      <c r="AN1062">
        <v>2221</v>
      </c>
      <c r="AO1062">
        <v>188</v>
      </c>
      <c r="AP1062">
        <v>122</v>
      </c>
      <c r="AQ1062">
        <v>7</v>
      </c>
      <c r="AR1062">
        <v>127</v>
      </c>
      <c r="AS1062">
        <v>97</v>
      </c>
      <c r="AT1062">
        <v>27</v>
      </c>
      <c r="AU1062">
        <v>14.8</v>
      </c>
      <c r="AV1062">
        <v>11.3</v>
      </c>
      <c r="AW1062">
        <v>29266</v>
      </c>
      <c r="AX1062">
        <v>13.3</v>
      </c>
      <c r="AY1062">
        <v>15</v>
      </c>
      <c r="AZ1062">
        <v>24.4</v>
      </c>
      <c r="BA1062">
        <v>15.7</v>
      </c>
      <c r="BB1062">
        <v>10.9</v>
      </c>
      <c r="BC1062">
        <v>40.4</v>
      </c>
      <c r="BD1062">
        <v>3.6</v>
      </c>
      <c r="BE1062">
        <v>5.8</v>
      </c>
      <c r="BF1062">
        <v>0.3</v>
      </c>
      <c r="BG1062">
        <v>6.2</v>
      </c>
      <c r="BH1062">
        <v>4.7</v>
      </c>
      <c r="BI1062">
        <v>0.5</v>
      </c>
    </row>
    <row r="1063" spans="1:61" x14ac:dyDescent="0.2">
      <c r="A1063">
        <v>6746</v>
      </c>
      <c r="B1063">
        <v>6095253105</v>
      </c>
      <c r="C1063">
        <v>0.95805149999999994</v>
      </c>
      <c r="D1063">
        <v>2.1812999999999998</v>
      </c>
      <c r="E1063">
        <v>2.1772999999999998</v>
      </c>
      <c r="F1063">
        <v>0.89039999999999997</v>
      </c>
      <c r="G1063">
        <v>2.6981000000000002</v>
      </c>
      <c r="H1063">
        <v>7.9470999999999998</v>
      </c>
      <c r="I1063">
        <v>12</v>
      </c>
      <c r="J1063">
        <v>11.2</v>
      </c>
      <c r="K1063">
        <v>12.7</v>
      </c>
      <c r="L1063">
        <v>5958</v>
      </c>
      <c r="M1063">
        <v>38.353924970000001</v>
      </c>
      <c r="N1063">
        <v>-121.9670749</v>
      </c>
      <c r="O1063">
        <v>20.640261122177201</v>
      </c>
      <c r="P1063">
        <v>4.2298794000000001E-2</v>
      </c>
      <c r="Q1063">
        <v>7.8595845100000004</v>
      </c>
      <c r="R1063">
        <v>13.46842204</v>
      </c>
      <c r="S1063" s="1">
        <v>242.15036924632699</v>
      </c>
      <c r="T1063">
        <v>6.7597730000000002E-3</v>
      </c>
      <c r="U1063">
        <v>432.31977540000003</v>
      </c>
      <c r="V1063">
        <v>964.49</v>
      </c>
      <c r="W1063">
        <v>0.1</v>
      </c>
      <c r="X1063">
        <v>2.2999999999999998</v>
      </c>
      <c r="Y1063">
        <v>0.2</v>
      </c>
      <c r="Z1063">
        <v>2</v>
      </c>
      <c r="AA1063">
        <v>0</v>
      </c>
      <c r="AB1063">
        <v>29.529420741737699</v>
      </c>
      <c r="AC1063">
        <v>5855</v>
      </c>
      <c r="AD1063">
        <v>2561</v>
      </c>
      <c r="AE1063">
        <v>2408</v>
      </c>
      <c r="AF1063">
        <v>1293</v>
      </c>
      <c r="AG1063">
        <v>305</v>
      </c>
      <c r="AH1063">
        <v>27187</v>
      </c>
      <c r="AI1063">
        <v>316</v>
      </c>
      <c r="AJ1063">
        <v>429</v>
      </c>
      <c r="AK1063">
        <v>1503</v>
      </c>
      <c r="AL1063">
        <v>608</v>
      </c>
      <c r="AM1063">
        <v>395</v>
      </c>
      <c r="AN1063">
        <v>3319</v>
      </c>
      <c r="AO1063">
        <v>299</v>
      </c>
      <c r="AP1063">
        <v>696</v>
      </c>
      <c r="AQ1063">
        <v>208</v>
      </c>
      <c r="AR1063">
        <v>41</v>
      </c>
      <c r="AS1063">
        <v>330</v>
      </c>
      <c r="AT1063">
        <v>0</v>
      </c>
      <c r="AU1063">
        <v>22.2</v>
      </c>
      <c r="AV1063">
        <v>9.1</v>
      </c>
      <c r="AW1063">
        <v>27187</v>
      </c>
      <c r="AX1063">
        <v>8.4</v>
      </c>
      <c r="AY1063">
        <v>7.3</v>
      </c>
      <c r="AZ1063">
        <v>25.7</v>
      </c>
      <c r="BA1063">
        <v>10.5</v>
      </c>
      <c r="BB1063">
        <v>16.399999999999999</v>
      </c>
      <c r="BC1063">
        <v>56.7</v>
      </c>
      <c r="BD1063">
        <v>5.5</v>
      </c>
      <c r="BE1063">
        <v>27.2</v>
      </c>
      <c r="BF1063">
        <v>8.1</v>
      </c>
      <c r="BG1063">
        <v>1.7</v>
      </c>
      <c r="BH1063">
        <v>13.7</v>
      </c>
      <c r="BI1063">
        <v>0</v>
      </c>
    </row>
    <row r="1064" spans="1:61" x14ac:dyDescent="0.2">
      <c r="A1064">
        <v>6747</v>
      </c>
      <c r="B1064">
        <v>6095253106</v>
      </c>
      <c r="C1064">
        <v>0.42217399999999999</v>
      </c>
      <c r="D1064">
        <v>1.3017000000000001</v>
      </c>
      <c r="E1064">
        <v>1.0993999999999999</v>
      </c>
      <c r="F1064">
        <v>0.41570000000000001</v>
      </c>
      <c r="G1064">
        <v>0.94179999999999997</v>
      </c>
      <c r="H1064">
        <v>3.7585999999999999</v>
      </c>
      <c r="I1064">
        <v>9.9</v>
      </c>
      <c r="J1064">
        <v>9.1</v>
      </c>
      <c r="K1064">
        <v>10.7</v>
      </c>
      <c r="L1064">
        <v>3296</v>
      </c>
      <c r="M1064">
        <v>38.341748469999999</v>
      </c>
      <c r="N1064">
        <v>-121.9660433</v>
      </c>
      <c r="O1064">
        <v>13.593699361593799</v>
      </c>
      <c r="P1064">
        <v>4.2298794000000001E-2</v>
      </c>
      <c r="Q1064">
        <v>7.8595845100000004</v>
      </c>
      <c r="R1064">
        <v>14.310876289999999</v>
      </c>
      <c r="S1064" s="1">
        <v>242.15036924632699</v>
      </c>
      <c r="T1064">
        <v>0</v>
      </c>
      <c r="U1064">
        <v>452.52042290000003</v>
      </c>
      <c r="V1064">
        <v>357.86</v>
      </c>
      <c r="W1064">
        <v>0</v>
      </c>
      <c r="X1064">
        <v>0</v>
      </c>
      <c r="Y1064">
        <v>0.06</v>
      </c>
      <c r="Z1064">
        <v>2</v>
      </c>
      <c r="AA1064">
        <v>0</v>
      </c>
      <c r="AB1064">
        <v>21.321279757576601</v>
      </c>
      <c r="AC1064">
        <v>3464</v>
      </c>
      <c r="AD1064">
        <v>1337</v>
      </c>
      <c r="AE1064">
        <v>1259</v>
      </c>
      <c r="AF1064">
        <v>261</v>
      </c>
      <c r="AG1064">
        <v>135</v>
      </c>
      <c r="AH1064">
        <v>33822</v>
      </c>
      <c r="AI1064">
        <v>146</v>
      </c>
      <c r="AJ1064">
        <v>310</v>
      </c>
      <c r="AK1064">
        <v>722</v>
      </c>
      <c r="AL1064">
        <v>238</v>
      </c>
      <c r="AM1064">
        <v>65</v>
      </c>
      <c r="AN1064">
        <v>1466</v>
      </c>
      <c r="AO1064">
        <v>37</v>
      </c>
      <c r="AP1064">
        <v>190</v>
      </c>
      <c r="AQ1064">
        <v>0</v>
      </c>
      <c r="AR1064">
        <v>3</v>
      </c>
      <c r="AS1064">
        <v>30</v>
      </c>
      <c r="AT1064">
        <v>0</v>
      </c>
      <c r="AU1064">
        <v>7.5</v>
      </c>
      <c r="AV1064">
        <v>7.2</v>
      </c>
      <c r="AW1064">
        <v>33822</v>
      </c>
      <c r="AX1064">
        <v>6.7</v>
      </c>
      <c r="AY1064">
        <v>8.9</v>
      </c>
      <c r="AZ1064">
        <v>20.8</v>
      </c>
      <c r="BA1064">
        <v>7.2</v>
      </c>
      <c r="BB1064">
        <v>5.2</v>
      </c>
      <c r="BC1064">
        <v>42.3</v>
      </c>
      <c r="BD1064">
        <v>1.1000000000000001</v>
      </c>
      <c r="BE1064">
        <v>14.2</v>
      </c>
      <c r="BF1064">
        <v>0</v>
      </c>
      <c r="BG1064">
        <v>0.2</v>
      </c>
      <c r="BH1064">
        <v>2.4</v>
      </c>
      <c r="BI1064">
        <v>0</v>
      </c>
    </row>
    <row r="1065" spans="1:61" x14ac:dyDescent="0.2">
      <c r="A1065">
        <v>6748</v>
      </c>
      <c r="B1065">
        <v>6095253107</v>
      </c>
      <c r="C1065">
        <v>0.98206859999999996</v>
      </c>
      <c r="D1065">
        <v>1.9137999999999999</v>
      </c>
      <c r="E1065">
        <v>3.0419999999999998</v>
      </c>
      <c r="F1065">
        <v>0.8054</v>
      </c>
      <c r="G1065">
        <v>2.222</v>
      </c>
      <c r="H1065">
        <v>7.9832000000000001</v>
      </c>
      <c r="I1065">
        <v>12.4</v>
      </c>
      <c r="J1065">
        <v>11.5</v>
      </c>
      <c r="K1065">
        <v>13.3</v>
      </c>
      <c r="L1065">
        <v>6016</v>
      </c>
      <c r="M1065">
        <v>38.342087909999996</v>
      </c>
      <c r="N1065">
        <v>-121.9790497</v>
      </c>
      <c r="O1065">
        <v>25.131940940529201</v>
      </c>
      <c r="P1065">
        <v>4.2298794000000001E-2</v>
      </c>
      <c r="Q1065">
        <v>7.8595845100000004</v>
      </c>
      <c r="R1065">
        <v>14.55</v>
      </c>
      <c r="S1065" s="1">
        <v>242.15036924632699</v>
      </c>
      <c r="T1065">
        <v>0</v>
      </c>
      <c r="U1065">
        <v>452.25060280000002</v>
      </c>
      <c r="V1065">
        <v>855.8</v>
      </c>
      <c r="W1065">
        <v>0.5</v>
      </c>
      <c r="X1065">
        <v>13.3</v>
      </c>
      <c r="Y1065">
        <v>0.2</v>
      </c>
      <c r="Z1065">
        <v>2</v>
      </c>
      <c r="AA1065">
        <v>0.5</v>
      </c>
      <c r="AB1065">
        <v>33.410361439581997</v>
      </c>
      <c r="AC1065">
        <v>6322</v>
      </c>
      <c r="AD1065">
        <v>2439</v>
      </c>
      <c r="AE1065">
        <v>2325</v>
      </c>
      <c r="AF1065">
        <v>816</v>
      </c>
      <c r="AG1065">
        <v>181</v>
      </c>
      <c r="AH1065">
        <v>25941</v>
      </c>
      <c r="AI1065">
        <v>483</v>
      </c>
      <c r="AJ1065">
        <v>777</v>
      </c>
      <c r="AK1065">
        <v>2169</v>
      </c>
      <c r="AL1065">
        <v>790</v>
      </c>
      <c r="AM1065">
        <v>408</v>
      </c>
      <c r="AN1065">
        <v>3477</v>
      </c>
      <c r="AO1065">
        <v>239</v>
      </c>
      <c r="AP1065">
        <v>339</v>
      </c>
      <c r="AQ1065">
        <v>255</v>
      </c>
      <c r="AR1065">
        <v>92</v>
      </c>
      <c r="AS1065">
        <v>75</v>
      </c>
      <c r="AT1065">
        <v>0</v>
      </c>
      <c r="AU1065">
        <v>13</v>
      </c>
      <c r="AV1065">
        <v>7.1</v>
      </c>
      <c r="AW1065">
        <v>25941</v>
      </c>
      <c r="AX1065">
        <v>12.8</v>
      </c>
      <c r="AY1065">
        <v>12.3</v>
      </c>
      <c r="AZ1065">
        <v>34.299999999999997</v>
      </c>
      <c r="BA1065">
        <v>12.6</v>
      </c>
      <c r="BB1065">
        <v>17.5</v>
      </c>
      <c r="BC1065">
        <v>55</v>
      </c>
      <c r="BD1065">
        <v>4.3</v>
      </c>
      <c r="BE1065">
        <v>13.9</v>
      </c>
      <c r="BF1065">
        <v>10.5</v>
      </c>
      <c r="BG1065">
        <v>4</v>
      </c>
      <c r="BH1065">
        <v>3.2</v>
      </c>
      <c r="BI1065">
        <v>0</v>
      </c>
    </row>
    <row r="1066" spans="1:61" x14ac:dyDescent="0.2">
      <c r="A1066">
        <v>6749</v>
      </c>
      <c r="B1066">
        <v>6095253108</v>
      </c>
      <c r="C1066">
        <v>3.1508881</v>
      </c>
      <c r="D1066">
        <v>1.9672000000000001</v>
      </c>
      <c r="E1066">
        <v>2.4645000000000001</v>
      </c>
      <c r="F1066">
        <v>0.7278</v>
      </c>
      <c r="G1066">
        <v>2.7623000000000002</v>
      </c>
      <c r="H1066">
        <v>7.9218000000000002</v>
      </c>
      <c r="I1066">
        <v>11</v>
      </c>
      <c r="J1066">
        <v>10</v>
      </c>
      <c r="K1066">
        <v>11.9</v>
      </c>
      <c r="L1066">
        <v>4088</v>
      </c>
      <c r="M1066">
        <v>38.330916440000003</v>
      </c>
      <c r="N1066">
        <v>-122.0020308</v>
      </c>
      <c r="O1066">
        <v>22.962880127806599</v>
      </c>
      <c r="P1066">
        <v>4.0127210000000003E-2</v>
      </c>
      <c r="Q1066">
        <v>7.8595845100000004</v>
      </c>
      <c r="R1066">
        <v>12.6837816</v>
      </c>
      <c r="S1066" s="1">
        <v>242.15036924632699</v>
      </c>
      <c r="T1066">
        <v>0</v>
      </c>
      <c r="U1066">
        <v>486.45383520000001</v>
      </c>
      <c r="V1066">
        <v>1942.5</v>
      </c>
      <c r="W1066">
        <v>0.5</v>
      </c>
      <c r="X1066">
        <v>9.5</v>
      </c>
      <c r="Y1066">
        <v>0.06</v>
      </c>
      <c r="Z1066">
        <v>2</v>
      </c>
      <c r="AA1066">
        <v>0.2</v>
      </c>
      <c r="AB1066">
        <v>31.591451258042799</v>
      </c>
      <c r="AC1066">
        <v>4661</v>
      </c>
      <c r="AD1066">
        <v>1620</v>
      </c>
      <c r="AE1066">
        <v>1612</v>
      </c>
      <c r="AF1066">
        <v>399</v>
      </c>
      <c r="AG1066">
        <v>235</v>
      </c>
      <c r="AH1066">
        <v>30050</v>
      </c>
      <c r="AI1066">
        <v>437</v>
      </c>
      <c r="AJ1066">
        <v>591</v>
      </c>
      <c r="AK1066">
        <v>1163</v>
      </c>
      <c r="AL1066">
        <v>639</v>
      </c>
      <c r="AM1066">
        <v>140</v>
      </c>
      <c r="AN1066">
        <v>2211</v>
      </c>
      <c r="AO1066">
        <v>186</v>
      </c>
      <c r="AP1066">
        <v>128</v>
      </c>
      <c r="AQ1066">
        <v>204</v>
      </c>
      <c r="AR1066">
        <v>59</v>
      </c>
      <c r="AS1066">
        <v>126</v>
      </c>
      <c r="AT1066">
        <v>5</v>
      </c>
      <c r="AU1066">
        <v>8.6</v>
      </c>
      <c r="AV1066">
        <v>10.6</v>
      </c>
      <c r="AW1066">
        <v>30050</v>
      </c>
      <c r="AX1066">
        <v>14.2</v>
      </c>
      <c r="AY1066">
        <v>12.7</v>
      </c>
      <c r="AZ1066">
        <v>25</v>
      </c>
      <c r="BA1066">
        <v>13.9</v>
      </c>
      <c r="BB1066">
        <v>8.6999999999999993</v>
      </c>
      <c r="BC1066">
        <v>47.4</v>
      </c>
      <c r="BD1066">
        <v>4.3</v>
      </c>
      <c r="BE1066">
        <v>7.9</v>
      </c>
      <c r="BF1066">
        <v>12.6</v>
      </c>
      <c r="BG1066">
        <v>3.7</v>
      </c>
      <c r="BH1066">
        <v>7.8</v>
      </c>
      <c r="BI1066">
        <v>0.1</v>
      </c>
    </row>
    <row r="1067" spans="1:61" x14ac:dyDescent="0.2">
      <c r="A1067">
        <v>6750</v>
      </c>
      <c r="B1067">
        <v>6095253201</v>
      </c>
      <c r="C1067">
        <v>1.9401815</v>
      </c>
      <c r="D1067">
        <v>0.72319999999999995</v>
      </c>
      <c r="E1067">
        <v>2.3408000000000002</v>
      </c>
      <c r="F1067">
        <v>0.1386</v>
      </c>
      <c r="G1067">
        <v>1.4388000000000001</v>
      </c>
      <c r="H1067">
        <v>4.6414</v>
      </c>
      <c r="I1067">
        <v>11.1</v>
      </c>
      <c r="J1067">
        <v>9.9</v>
      </c>
      <c r="K1067">
        <v>12.3</v>
      </c>
      <c r="L1067">
        <v>4612</v>
      </c>
      <c r="M1067">
        <v>38.367339399999999</v>
      </c>
      <c r="N1067">
        <v>-122.0088834</v>
      </c>
      <c r="O1067">
        <v>10.780377452444499</v>
      </c>
      <c r="P1067">
        <v>4.2298794000000001E-2</v>
      </c>
      <c r="Q1067">
        <v>7.8595845100000004</v>
      </c>
      <c r="R1067">
        <v>4.6490164930000004</v>
      </c>
      <c r="S1067" s="1">
        <v>543.89378385557097</v>
      </c>
      <c r="T1067">
        <v>10.12484166</v>
      </c>
      <c r="U1067">
        <v>428.27441249999998</v>
      </c>
      <c r="V1067">
        <v>147.38999999999999</v>
      </c>
      <c r="W1067">
        <v>1</v>
      </c>
      <c r="X1067">
        <v>0.3</v>
      </c>
      <c r="Y1067">
        <v>0</v>
      </c>
      <c r="Z1067">
        <v>2</v>
      </c>
      <c r="AA1067">
        <v>0</v>
      </c>
      <c r="AB1067">
        <v>25.1459439864445</v>
      </c>
      <c r="AC1067">
        <v>4908</v>
      </c>
      <c r="AD1067">
        <v>1846</v>
      </c>
      <c r="AE1067">
        <v>1819</v>
      </c>
      <c r="AF1067">
        <v>246</v>
      </c>
      <c r="AG1067">
        <v>130</v>
      </c>
      <c r="AH1067">
        <v>44504</v>
      </c>
      <c r="AI1067">
        <v>147</v>
      </c>
      <c r="AJ1067">
        <v>972</v>
      </c>
      <c r="AK1067">
        <v>1128</v>
      </c>
      <c r="AL1067">
        <v>574</v>
      </c>
      <c r="AM1067">
        <v>111</v>
      </c>
      <c r="AN1067">
        <v>1124</v>
      </c>
      <c r="AO1067">
        <v>19</v>
      </c>
      <c r="AP1067">
        <v>0</v>
      </c>
      <c r="AQ1067">
        <v>19</v>
      </c>
      <c r="AR1067">
        <v>17</v>
      </c>
      <c r="AS1067">
        <v>58</v>
      </c>
      <c r="AT1067">
        <v>5</v>
      </c>
      <c r="AU1067">
        <v>5</v>
      </c>
      <c r="AV1067">
        <v>5.4</v>
      </c>
      <c r="AW1067">
        <v>44504</v>
      </c>
      <c r="AX1067">
        <v>4.2</v>
      </c>
      <c r="AY1067">
        <v>19.8</v>
      </c>
      <c r="AZ1067">
        <v>23</v>
      </c>
      <c r="BA1067">
        <v>11.8</v>
      </c>
      <c r="BB1067">
        <v>6.1</v>
      </c>
      <c r="BC1067">
        <v>22.9</v>
      </c>
      <c r="BD1067">
        <v>0.4</v>
      </c>
      <c r="BE1067">
        <v>0</v>
      </c>
      <c r="BF1067">
        <v>1</v>
      </c>
      <c r="BG1067">
        <v>0.9</v>
      </c>
      <c r="BH1067">
        <v>3.2</v>
      </c>
      <c r="BI1067">
        <v>0.1</v>
      </c>
    </row>
    <row r="1068" spans="1:61" x14ac:dyDescent="0.2">
      <c r="A1068">
        <v>6751</v>
      </c>
      <c r="B1068">
        <v>6095253203</v>
      </c>
      <c r="C1068">
        <v>0.71016400000000002</v>
      </c>
      <c r="D1068">
        <v>1.9193</v>
      </c>
      <c r="E1068">
        <v>2.0163000000000002</v>
      </c>
      <c r="F1068">
        <v>0.46039999999999998</v>
      </c>
      <c r="G1068">
        <v>1.5904</v>
      </c>
      <c r="H1068">
        <v>5.9863999999999997</v>
      </c>
      <c r="I1068">
        <v>12.9</v>
      </c>
      <c r="J1068">
        <v>11.8</v>
      </c>
      <c r="K1068">
        <v>14.2</v>
      </c>
      <c r="L1068">
        <v>4144</v>
      </c>
      <c r="M1068">
        <v>38.36193677</v>
      </c>
      <c r="N1068">
        <v>-121.9964865</v>
      </c>
      <c r="O1068">
        <v>14.958109646203701</v>
      </c>
      <c r="P1068">
        <v>4.2298794000000001E-2</v>
      </c>
      <c r="Q1068">
        <v>7.8595845100000004</v>
      </c>
      <c r="R1068">
        <v>10.42</v>
      </c>
      <c r="S1068" s="1">
        <v>464.98393517646099</v>
      </c>
      <c r="T1068">
        <v>1.4305805220000001</v>
      </c>
      <c r="U1068">
        <v>429.7898649</v>
      </c>
      <c r="V1068">
        <v>250.99</v>
      </c>
      <c r="W1068">
        <v>1.5</v>
      </c>
      <c r="X1068">
        <v>0.75</v>
      </c>
      <c r="Y1068">
        <v>0</v>
      </c>
      <c r="Z1068">
        <v>2</v>
      </c>
      <c r="AA1068">
        <v>0</v>
      </c>
      <c r="AB1068">
        <v>25.200144020072301</v>
      </c>
      <c r="AC1068">
        <v>3941</v>
      </c>
      <c r="AD1068">
        <v>1584</v>
      </c>
      <c r="AE1068">
        <v>1429</v>
      </c>
      <c r="AF1068">
        <v>540</v>
      </c>
      <c r="AG1068">
        <v>174</v>
      </c>
      <c r="AH1068">
        <v>30250</v>
      </c>
      <c r="AI1068">
        <v>309</v>
      </c>
      <c r="AJ1068">
        <v>495</v>
      </c>
      <c r="AK1068">
        <v>826</v>
      </c>
      <c r="AL1068">
        <v>358</v>
      </c>
      <c r="AM1068">
        <v>181</v>
      </c>
      <c r="AN1068">
        <v>1405</v>
      </c>
      <c r="AO1068">
        <v>92</v>
      </c>
      <c r="AP1068">
        <v>60</v>
      </c>
      <c r="AQ1068">
        <v>0</v>
      </c>
      <c r="AR1068">
        <v>20</v>
      </c>
      <c r="AS1068">
        <v>36</v>
      </c>
      <c r="AT1068">
        <v>64</v>
      </c>
      <c r="AU1068">
        <v>14</v>
      </c>
      <c r="AV1068">
        <v>8.1</v>
      </c>
      <c r="AW1068">
        <v>30250</v>
      </c>
      <c r="AX1068">
        <v>12</v>
      </c>
      <c r="AY1068">
        <v>12.6</v>
      </c>
      <c r="AZ1068">
        <v>21</v>
      </c>
      <c r="BA1068">
        <v>9.3000000000000007</v>
      </c>
      <c r="BB1068">
        <v>12.7</v>
      </c>
      <c r="BC1068">
        <v>35.700000000000003</v>
      </c>
      <c r="BD1068">
        <v>2.4</v>
      </c>
      <c r="BE1068">
        <v>3.8</v>
      </c>
      <c r="BF1068">
        <v>0</v>
      </c>
      <c r="BG1068">
        <v>1.4</v>
      </c>
      <c r="BH1068">
        <v>2.5</v>
      </c>
      <c r="BI1068">
        <v>1.6</v>
      </c>
    </row>
    <row r="1069" spans="1:61" x14ac:dyDescent="0.2">
      <c r="A1069">
        <v>6752</v>
      </c>
      <c r="B1069">
        <v>6095253204</v>
      </c>
      <c r="C1069">
        <v>2.1597865999999999</v>
      </c>
      <c r="D1069">
        <v>2.0055999999999998</v>
      </c>
      <c r="E1069">
        <v>2.1861999999999999</v>
      </c>
      <c r="F1069">
        <v>0.90739999999999998</v>
      </c>
      <c r="G1069">
        <v>2.3473000000000002</v>
      </c>
      <c r="H1069">
        <v>7.4463999999999997</v>
      </c>
      <c r="I1069">
        <v>13.1</v>
      </c>
      <c r="J1069">
        <v>11.8</v>
      </c>
      <c r="K1069">
        <v>14.4</v>
      </c>
      <c r="L1069">
        <v>7016</v>
      </c>
      <c r="M1069">
        <v>38.378482220000002</v>
      </c>
      <c r="N1069">
        <v>-121.98511430000001</v>
      </c>
      <c r="O1069">
        <v>24.000835600641899</v>
      </c>
      <c r="P1069">
        <v>4.2298794000000001E-2</v>
      </c>
      <c r="Q1069">
        <v>7.8595845100000004</v>
      </c>
      <c r="R1069">
        <v>9.5438159089999992</v>
      </c>
      <c r="S1069" s="1">
        <v>540.70658672430602</v>
      </c>
      <c r="T1069">
        <v>0.17838836499999999</v>
      </c>
      <c r="U1069">
        <v>405.13898399999999</v>
      </c>
      <c r="V1069">
        <v>275.3</v>
      </c>
      <c r="W1069">
        <v>1</v>
      </c>
      <c r="X1069">
        <v>3.3</v>
      </c>
      <c r="Y1069">
        <v>0.01</v>
      </c>
      <c r="Z1069">
        <v>2</v>
      </c>
      <c r="AA1069">
        <v>2.1</v>
      </c>
      <c r="AB1069">
        <v>29.2814582821084</v>
      </c>
      <c r="AC1069">
        <v>7131</v>
      </c>
      <c r="AD1069">
        <v>2454</v>
      </c>
      <c r="AE1069">
        <v>2351</v>
      </c>
      <c r="AF1069">
        <v>1281</v>
      </c>
      <c r="AG1069">
        <v>224</v>
      </c>
      <c r="AH1069">
        <v>27473</v>
      </c>
      <c r="AI1069">
        <v>798</v>
      </c>
      <c r="AJ1069">
        <v>591</v>
      </c>
      <c r="AK1069">
        <v>1972</v>
      </c>
      <c r="AL1069">
        <v>648</v>
      </c>
      <c r="AM1069">
        <v>367</v>
      </c>
      <c r="AN1069">
        <v>3771</v>
      </c>
      <c r="AO1069">
        <v>444</v>
      </c>
      <c r="AP1069">
        <v>280</v>
      </c>
      <c r="AQ1069">
        <v>60</v>
      </c>
      <c r="AR1069">
        <v>62</v>
      </c>
      <c r="AS1069">
        <v>221</v>
      </c>
      <c r="AT1069">
        <v>0</v>
      </c>
      <c r="AU1069">
        <v>18</v>
      </c>
      <c r="AV1069">
        <v>5.8</v>
      </c>
      <c r="AW1069">
        <v>27473</v>
      </c>
      <c r="AX1069">
        <v>18.399999999999999</v>
      </c>
      <c r="AY1069">
        <v>8.3000000000000007</v>
      </c>
      <c r="AZ1069">
        <v>27.7</v>
      </c>
      <c r="BA1069">
        <v>9.1999999999999993</v>
      </c>
      <c r="BB1069">
        <v>15.6</v>
      </c>
      <c r="BC1069">
        <v>52.9</v>
      </c>
      <c r="BD1069">
        <v>6.7</v>
      </c>
      <c r="BE1069">
        <v>11.4</v>
      </c>
      <c r="BF1069">
        <v>2.4</v>
      </c>
      <c r="BG1069">
        <v>2.6</v>
      </c>
      <c r="BH1069">
        <v>9.4</v>
      </c>
      <c r="BI1069">
        <v>0</v>
      </c>
    </row>
    <row r="1070" spans="1:61" x14ac:dyDescent="0.2">
      <c r="A1070">
        <v>6753</v>
      </c>
      <c r="B1070">
        <v>6095253205</v>
      </c>
      <c r="C1070">
        <v>1.0053323999999999</v>
      </c>
      <c r="D1070">
        <v>2.5409000000000002</v>
      </c>
      <c r="E1070">
        <v>1.9992000000000001</v>
      </c>
      <c r="F1070">
        <v>0.998</v>
      </c>
      <c r="G1070">
        <v>2.5142000000000002</v>
      </c>
      <c r="H1070">
        <v>8.0524000000000004</v>
      </c>
      <c r="I1070">
        <v>13.7</v>
      </c>
      <c r="J1070">
        <v>12.4</v>
      </c>
      <c r="K1070">
        <v>15</v>
      </c>
      <c r="L1070">
        <v>3022</v>
      </c>
      <c r="M1070">
        <v>38.373851670000001</v>
      </c>
      <c r="N1070">
        <v>-121.9726402</v>
      </c>
      <c r="O1070">
        <v>23.3998912988821</v>
      </c>
      <c r="P1070">
        <v>4.2298794000000001E-2</v>
      </c>
      <c r="Q1070">
        <v>7.8595845100000004</v>
      </c>
      <c r="R1070">
        <v>10.42</v>
      </c>
      <c r="S1070" s="1">
        <v>242.15036924632699</v>
      </c>
      <c r="T1070">
        <v>0.20915862399999999</v>
      </c>
      <c r="U1070">
        <v>407.24667790000001</v>
      </c>
      <c r="V1070">
        <v>610.64</v>
      </c>
      <c r="W1070">
        <v>1.95</v>
      </c>
      <c r="X1070">
        <v>5</v>
      </c>
      <c r="Y1070">
        <v>0.01</v>
      </c>
      <c r="Z1070">
        <v>2</v>
      </c>
      <c r="AA1070">
        <v>2</v>
      </c>
      <c r="AB1070">
        <v>30.690346853075798</v>
      </c>
      <c r="AC1070">
        <v>3441</v>
      </c>
      <c r="AD1070">
        <v>1070</v>
      </c>
      <c r="AE1070">
        <v>990</v>
      </c>
      <c r="AF1070">
        <v>895</v>
      </c>
      <c r="AG1070">
        <v>195</v>
      </c>
      <c r="AH1070">
        <v>28173</v>
      </c>
      <c r="AI1070">
        <v>239</v>
      </c>
      <c r="AJ1070">
        <v>223</v>
      </c>
      <c r="AK1070">
        <v>1119</v>
      </c>
      <c r="AL1070">
        <v>243</v>
      </c>
      <c r="AM1070">
        <v>146</v>
      </c>
      <c r="AN1070">
        <v>1985</v>
      </c>
      <c r="AO1070">
        <v>235</v>
      </c>
      <c r="AP1070">
        <v>36</v>
      </c>
      <c r="AQ1070">
        <v>60</v>
      </c>
      <c r="AR1070">
        <v>123</v>
      </c>
      <c r="AS1070">
        <v>24</v>
      </c>
      <c r="AT1070">
        <v>6</v>
      </c>
      <c r="AU1070">
        <v>26</v>
      </c>
      <c r="AV1070">
        <v>11.8</v>
      </c>
      <c r="AW1070">
        <v>28173</v>
      </c>
      <c r="AX1070">
        <v>12.6</v>
      </c>
      <c r="AY1070">
        <v>6.5</v>
      </c>
      <c r="AZ1070">
        <v>32.5</v>
      </c>
      <c r="BA1070">
        <v>7.1</v>
      </c>
      <c r="BB1070">
        <v>14.7</v>
      </c>
      <c r="BC1070">
        <v>57.7</v>
      </c>
      <c r="BD1070">
        <v>7.7</v>
      </c>
      <c r="BE1070">
        <v>3.4</v>
      </c>
      <c r="BF1070">
        <v>5.6</v>
      </c>
      <c r="BG1070">
        <v>12.4</v>
      </c>
      <c r="BH1070">
        <v>2.4</v>
      </c>
      <c r="BI1070">
        <v>0.2</v>
      </c>
    </row>
    <row r="1071" spans="1:61" x14ac:dyDescent="0.2">
      <c r="A1071">
        <v>6754</v>
      </c>
      <c r="B1071">
        <v>6095253206</v>
      </c>
      <c r="C1071">
        <v>1.3762316000000001</v>
      </c>
      <c r="D1071">
        <v>1.1993</v>
      </c>
      <c r="E1071">
        <v>1.5431999999999999</v>
      </c>
      <c r="F1071">
        <v>0.25019999999999998</v>
      </c>
      <c r="G1071">
        <v>1.0355000000000001</v>
      </c>
      <c r="H1071">
        <v>4.0281000000000002</v>
      </c>
      <c r="I1071">
        <v>8.6999999999999993</v>
      </c>
      <c r="J1071">
        <v>7.8</v>
      </c>
      <c r="K1071">
        <v>9.5</v>
      </c>
      <c r="L1071">
        <v>3079</v>
      </c>
      <c r="M1071">
        <v>38.395725149999997</v>
      </c>
      <c r="N1071">
        <v>-121.9734024</v>
      </c>
      <c r="O1071">
        <v>13.497610836245901</v>
      </c>
      <c r="P1071">
        <v>4.2298794000000001E-2</v>
      </c>
      <c r="Q1071">
        <v>7.8595845100000004</v>
      </c>
      <c r="R1071">
        <v>4.573651913</v>
      </c>
      <c r="S1071" s="1">
        <v>478.642003353767</v>
      </c>
      <c r="T1071">
        <v>0</v>
      </c>
      <c r="U1071">
        <v>403.7112735</v>
      </c>
      <c r="V1071">
        <v>224.12</v>
      </c>
      <c r="W1071">
        <v>8</v>
      </c>
      <c r="X1071">
        <v>0</v>
      </c>
      <c r="Y1071">
        <v>1.1499999999999999</v>
      </c>
      <c r="Z1071">
        <v>0</v>
      </c>
      <c r="AA1071">
        <v>0.2</v>
      </c>
      <c r="AB1071">
        <v>25.9420095605306</v>
      </c>
      <c r="AC1071">
        <v>3051</v>
      </c>
      <c r="AD1071">
        <v>1026</v>
      </c>
      <c r="AE1071">
        <v>1005</v>
      </c>
      <c r="AF1071">
        <v>67</v>
      </c>
      <c r="AG1071">
        <v>189</v>
      </c>
      <c r="AH1071">
        <v>40756</v>
      </c>
      <c r="AI1071">
        <v>67</v>
      </c>
      <c r="AJ1071">
        <v>246</v>
      </c>
      <c r="AK1071">
        <v>887</v>
      </c>
      <c r="AL1071">
        <v>158</v>
      </c>
      <c r="AM1071">
        <v>78</v>
      </c>
      <c r="AN1071">
        <v>1041</v>
      </c>
      <c r="AO1071">
        <v>9</v>
      </c>
      <c r="AP1071">
        <v>29</v>
      </c>
      <c r="AQ1071">
        <v>9</v>
      </c>
      <c r="AR1071">
        <v>0</v>
      </c>
      <c r="AS1071">
        <v>8</v>
      </c>
      <c r="AT1071">
        <v>0</v>
      </c>
      <c r="AU1071">
        <v>2.2000000000000002</v>
      </c>
      <c r="AV1071">
        <v>12.4</v>
      </c>
      <c r="AW1071">
        <v>40756</v>
      </c>
      <c r="AX1071">
        <v>3.4</v>
      </c>
      <c r="AY1071">
        <v>8.1</v>
      </c>
      <c r="AZ1071">
        <v>29.1</v>
      </c>
      <c r="BA1071">
        <v>5.3</v>
      </c>
      <c r="BB1071">
        <v>7.8</v>
      </c>
      <c r="BC1071">
        <v>34.1</v>
      </c>
      <c r="BD1071">
        <v>0.3</v>
      </c>
      <c r="BE1071">
        <v>2.8</v>
      </c>
      <c r="BF1071">
        <v>0.9</v>
      </c>
      <c r="BG1071">
        <v>0</v>
      </c>
      <c r="BH1071">
        <v>0.8</v>
      </c>
      <c r="BI1071">
        <v>0</v>
      </c>
    </row>
    <row r="1072" spans="1:61" x14ac:dyDescent="0.2">
      <c r="A1072">
        <v>6790</v>
      </c>
      <c r="B1072">
        <v>6097151401</v>
      </c>
      <c r="C1072">
        <v>4.7705612999999998</v>
      </c>
      <c r="D1072">
        <v>2.1606000000000001</v>
      </c>
      <c r="E1072">
        <v>2.1072000000000002</v>
      </c>
      <c r="F1072">
        <v>1.0115000000000001</v>
      </c>
      <c r="G1072">
        <v>2.1922000000000001</v>
      </c>
      <c r="H1072">
        <v>7.4714999999999998</v>
      </c>
      <c r="I1072">
        <v>12.8</v>
      </c>
      <c r="J1072">
        <v>11.6</v>
      </c>
      <c r="K1072">
        <v>14.1</v>
      </c>
      <c r="L1072">
        <v>6254</v>
      </c>
      <c r="M1072">
        <v>38.425026600000002</v>
      </c>
      <c r="N1072">
        <v>-122.6971994</v>
      </c>
      <c r="O1072">
        <v>27.765278881600299</v>
      </c>
      <c r="P1072">
        <v>2.9592332999999998E-2</v>
      </c>
      <c r="Q1072">
        <v>6.1828659799999999</v>
      </c>
      <c r="R1072">
        <v>17.06406247</v>
      </c>
      <c r="S1072" s="1">
        <v>559.86971098784295</v>
      </c>
      <c r="T1072">
        <v>3.3691145929999999</v>
      </c>
      <c r="U1072">
        <v>69.933298500000006</v>
      </c>
      <c r="V1072">
        <v>835.12</v>
      </c>
      <c r="W1072">
        <v>0.5</v>
      </c>
      <c r="X1072">
        <v>28.6</v>
      </c>
      <c r="Y1072">
        <v>0.26</v>
      </c>
      <c r="Z1072">
        <v>5</v>
      </c>
      <c r="AA1072">
        <v>0.25</v>
      </c>
      <c r="AB1072">
        <v>39.234572483177899</v>
      </c>
      <c r="AC1072">
        <v>7483</v>
      </c>
      <c r="AD1072">
        <v>2520</v>
      </c>
      <c r="AE1072">
        <v>2419</v>
      </c>
      <c r="AF1072">
        <v>997</v>
      </c>
      <c r="AG1072">
        <v>287</v>
      </c>
      <c r="AH1072">
        <v>26419</v>
      </c>
      <c r="AI1072">
        <v>1170</v>
      </c>
      <c r="AJ1072">
        <v>457</v>
      </c>
      <c r="AK1072">
        <v>2217</v>
      </c>
      <c r="AL1072">
        <v>807</v>
      </c>
      <c r="AM1072">
        <v>251</v>
      </c>
      <c r="AN1072">
        <v>4253</v>
      </c>
      <c r="AO1072">
        <v>566</v>
      </c>
      <c r="AP1072">
        <v>135</v>
      </c>
      <c r="AQ1072">
        <v>0</v>
      </c>
      <c r="AR1072">
        <v>167</v>
      </c>
      <c r="AS1072">
        <v>136</v>
      </c>
      <c r="AT1072">
        <v>63</v>
      </c>
      <c r="AU1072">
        <v>13.4</v>
      </c>
      <c r="AV1072">
        <v>7.3</v>
      </c>
      <c r="AW1072">
        <v>26419</v>
      </c>
      <c r="AX1072">
        <v>24.4</v>
      </c>
      <c r="AY1072">
        <v>6.1</v>
      </c>
      <c r="AZ1072">
        <v>29.6</v>
      </c>
      <c r="BA1072">
        <v>10.8</v>
      </c>
      <c r="BB1072">
        <v>10.4</v>
      </c>
      <c r="BC1072">
        <v>56.8</v>
      </c>
      <c r="BD1072">
        <v>8.1</v>
      </c>
      <c r="BE1072">
        <v>5.4</v>
      </c>
      <c r="BF1072">
        <v>0</v>
      </c>
      <c r="BG1072">
        <v>6.9</v>
      </c>
      <c r="BH1072">
        <v>5.6</v>
      </c>
      <c r="BI1072">
        <v>0.8</v>
      </c>
    </row>
    <row r="1073" spans="1:61" x14ac:dyDescent="0.2">
      <c r="A1073">
        <v>6791</v>
      </c>
      <c r="B1073">
        <v>6097151402</v>
      </c>
      <c r="C1073">
        <v>3.3952844999999998</v>
      </c>
      <c r="D1073">
        <v>2.0998999999999999</v>
      </c>
      <c r="E1073">
        <v>2.0651999999999999</v>
      </c>
      <c r="F1073">
        <v>1.1313</v>
      </c>
      <c r="G1073">
        <v>3.5428000000000002</v>
      </c>
      <c r="H1073">
        <v>8.8391999999999999</v>
      </c>
      <c r="I1073">
        <v>13.2</v>
      </c>
      <c r="J1073">
        <v>12.4</v>
      </c>
      <c r="K1073">
        <v>13.9</v>
      </c>
      <c r="L1073">
        <v>5488</v>
      </c>
      <c r="M1073">
        <v>38.415607780000002</v>
      </c>
      <c r="N1073">
        <v>-122.71108099999999</v>
      </c>
      <c r="O1073">
        <v>28.0650607535101</v>
      </c>
      <c r="P1073">
        <v>2.9592332999999998E-2</v>
      </c>
      <c r="Q1073">
        <v>6.1828659799999999</v>
      </c>
      <c r="R1073">
        <v>14.869804889999999</v>
      </c>
      <c r="S1073" s="1">
        <v>725.32130181155503</v>
      </c>
      <c r="T1073">
        <v>1.9664561840000001</v>
      </c>
      <c r="U1073">
        <v>79.678164570000007</v>
      </c>
      <c r="V1073">
        <v>1524.7</v>
      </c>
      <c r="W1073">
        <v>13</v>
      </c>
      <c r="X1073">
        <v>112</v>
      </c>
      <c r="Y1073">
        <v>0.63500000000000001</v>
      </c>
      <c r="Z1073">
        <v>4</v>
      </c>
      <c r="AA1073">
        <v>11.35</v>
      </c>
      <c r="AB1073">
        <v>54.320786604668903</v>
      </c>
      <c r="AC1073">
        <v>9313</v>
      </c>
      <c r="AD1073">
        <v>3519</v>
      </c>
      <c r="AE1073">
        <v>3329</v>
      </c>
      <c r="AF1073">
        <v>1564</v>
      </c>
      <c r="AG1073">
        <v>289</v>
      </c>
      <c r="AH1073">
        <v>23816</v>
      </c>
      <c r="AI1073">
        <v>1212</v>
      </c>
      <c r="AJ1073">
        <v>761</v>
      </c>
      <c r="AK1073">
        <v>2455</v>
      </c>
      <c r="AL1073">
        <v>1064</v>
      </c>
      <c r="AM1073">
        <v>293</v>
      </c>
      <c r="AN1073">
        <v>5838</v>
      </c>
      <c r="AO1073">
        <v>872</v>
      </c>
      <c r="AP1073">
        <v>725</v>
      </c>
      <c r="AQ1073">
        <v>1117</v>
      </c>
      <c r="AR1073">
        <v>388</v>
      </c>
      <c r="AS1073">
        <v>316</v>
      </c>
      <c r="AT1073">
        <v>16</v>
      </c>
      <c r="AU1073">
        <v>16.8</v>
      </c>
      <c r="AV1073">
        <v>5.7</v>
      </c>
      <c r="AW1073">
        <v>23816</v>
      </c>
      <c r="AX1073">
        <v>20.7</v>
      </c>
      <c r="AY1073">
        <v>8.1999999999999993</v>
      </c>
      <c r="AZ1073">
        <v>26.4</v>
      </c>
      <c r="BA1073">
        <v>11.5</v>
      </c>
      <c r="BB1073">
        <v>8.8000000000000007</v>
      </c>
      <c r="BC1073">
        <v>62.7</v>
      </c>
      <c r="BD1073">
        <v>10</v>
      </c>
      <c r="BE1073">
        <v>20.6</v>
      </c>
      <c r="BF1073">
        <v>31.7</v>
      </c>
      <c r="BG1073">
        <v>11.7</v>
      </c>
      <c r="BH1073">
        <v>9.5</v>
      </c>
      <c r="BI1073">
        <v>0.2</v>
      </c>
    </row>
    <row r="1074" spans="1:61" x14ac:dyDescent="0.2">
      <c r="A1074">
        <v>6792</v>
      </c>
      <c r="B1074">
        <v>6097151502</v>
      </c>
      <c r="C1074">
        <v>10.4205235</v>
      </c>
      <c r="D1074">
        <v>1.0742</v>
      </c>
      <c r="E1074">
        <v>2.1505999999999998</v>
      </c>
      <c r="F1074">
        <v>0.21</v>
      </c>
      <c r="G1074">
        <v>2.3450000000000002</v>
      </c>
      <c r="H1074">
        <v>5.7797000000000001</v>
      </c>
      <c r="I1074">
        <v>10.5</v>
      </c>
      <c r="J1074">
        <v>9.4</v>
      </c>
      <c r="K1074">
        <v>11.7</v>
      </c>
      <c r="L1074">
        <v>5250</v>
      </c>
      <c r="M1074">
        <v>38.426808540000003</v>
      </c>
      <c r="N1074">
        <v>-122.6705747</v>
      </c>
      <c r="O1074">
        <v>9.7678799373024603</v>
      </c>
      <c r="P1074">
        <v>2.9592332999999998E-2</v>
      </c>
      <c r="Q1074">
        <v>6.1828659799999999</v>
      </c>
      <c r="R1074">
        <v>5.6601986200000001</v>
      </c>
      <c r="S1074" s="1">
        <v>552.366024379848</v>
      </c>
      <c r="T1074">
        <v>15.66841485</v>
      </c>
      <c r="U1074">
        <v>134.5689079</v>
      </c>
      <c r="V1074">
        <v>464.46</v>
      </c>
      <c r="W1074">
        <v>0</v>
      </c>
      <c r="X1074">
        <v>20</v>
      </c>
      <c r="Y1074">
        <v>0</v>
      </c>
      <c r="Z1074">
        <v>5</v>
      </c>
      <c r="AA1074">
        <v>0</v>
      </c>
      <c r="AB1074">
        <v>28.123861663312301</v>
      </c>
      <c r="AC1074">
        <v>7113</v>
      </c>
      <c r="AD1074">
        <v>3153</v>
      </c>
      <c r="AE1074">
        <v>2977</v>
      </c>
      <c r="AF1074">
        <v>536</v>
      </c>
      <c r="AG1074">
        <v>283</v>
      </c>
      <c r="AH1074">
        <v>38688</v>
      </c>
      <c r="AI1074">
        <v>151</v>
      </c>
      <c r="AJ1074">
        <v>1432</v>
      </c>
      <c r="AK1074">
        <v>1399</v>
      </c>
      <c r="AL1074">
        <v>709</v>
      </c>
      <c r="AM1074">
        <v>251</v>
      </c>
      <c r="AN1074">
        <v>1903</v>
      </c>
      <c r="AO1074">
        <v>52</v>
      </c>
      <c r="AP1074">
        <v>568</v>
      </c>
      <c r="AQ1074">
        <v>12</v>
      </c>
      <c r="AR1074">
        <v>70</v>
      </c>
      <c r="AS1074">
        <v>106</v>
      </c>
      <c r="AT1074">
        <v>20</v>
      </c>
      <c r="AU1074">
        <v>7.5</v>
      </c>
      <c r="AV1074">
        <v>7.5</v>
      </c>
      <c r="AW1074">
        <v>38688</v>
      </c>
      <c r="AX1074">
        <v>2.9</v>
      </c>
      <c r="AY1074">
        <v>20.100000000000001</v>
      </c>
      <c r="AZ1074">
        <v>19.7</v>
      </c>
      <c r="BA1074">
        <v>10.1</v>
      </c>
      <c r="BB1074">
        <v>8.4</v>
      </c>
      <c r="BC1074">
        <v>26.8</v>
      </c>
      <c r="BD1074">
        <v>0.8</v>
      </c>
      <c r="BE1074">
        <v>18</v>
      </c>
      <c r="BF1074">
        <v>0.4</v>
      </c>
      <c r="BG1074">
        <v>2.4</v>
      </c>
      <c r="BH1074">
        <v>3.6</v>
      </c>
      <c r="BI1074">
        <v>0.3</v>
      </c>
    </row>
    <row r="1075" spans="1:61" x14ac:dyDescent="0.2">
      <c r="A1075">
        <v>6793</v>
      </c>
      <c r="B1075">
        <v>6097151503</v>
      </c>
      <c r="C1075">
        <v>5.6597765999999998</v>
      </c>
      <c r="D1075">
        <v>0.21929999999999999</v>
      </c>
      <c r="E1075">
        <v>1.7438</v>
      </c>
      <c r="F1075">
        <v>0.19850000000000001</v>
      </c>
      <c r="G1075">
        <v>1.5202</v>
      </c>
      <c r="H1075">
        <v>3.6819000000000002</v>
      </c>
      <c r="I1075">
        <v>9.4</v>
      </c>
      <c r="J1075">
        <v>8.1</v>
      </c>
      <c r="K1075">
        <v>10.9</v>
      </c>
      <c r="L1075">
        <v>3006</v>
      </c>
      <c r="M1075">
        <v>38.43447871</v>
      </c>
      <c r="N1075">
        <v>-122.65446489999999</v>
      </c>
      <c r="O1075">
        <v>2.8552804682753199</v>
      </c>
      <c r="P1075">
        <v>2.9592332999999998E-2</v>
      </c>
      <c r="Q1075">
        <v>6.6020456100000002</v>
      </c>
      <c r="R1075">
        <v>2.6633761840000001</v>
      </c>
      <c r="S1075" s="1">
        <v>638.93751435352101</v>
      </c>
      <c r="T1075">
        <v>11.75888275</v>
      </c>
      <c r="U1075">
        <v>138.92017709999999</v>
      </c>
      <c r="V1075">
        <v>234.21</v>
      </c>
      <c r="W1075">
        <v>0</v>
      </c>
      <c r="X1075">
        <v>3.75</v>
      </c>
      <c r="Y1075">
        <v>0</v>
      </c>
      <c r="Z1075">
        <v>4</v>
      </c>
      <c r="AA1075">
        <v>0</v>
      </c>
      <c r="AB1075">
        <v>23.270707908384701</v>
      </c>
      <c r="AC1075">
        <v>3435</v>
      </c>
      <c r="AD1075">
        <v>1449</v>
      </c>
      <c r="AE1075">
        <v>1377</v>
      </c>
      <c r="AF1075">
        <v>107</v>
      </c>
      <c r="AG1075">
        <v>44</v>
      </c>
      <c r="AH1075">
        <v>68737</v>
      </c>
      <c r="AI1075">
        <v>69</v>
      </c>
      <c r="AJ1075">
        <v>1067</v>
      </c>
      <c r="AK1075">
        <v>556</v>
      </c>
      <c r="AL1075">
        <v>311</v>
      </c>
      <c r="AM1075">
        <v>62</v>
      </c>
      <c r="AN1075">
        <v>320</v>
      </c>
      <c r="AO1075">
        <v>67</v>
      </c>
      <c r="AP1075">
        <v>0</v>
      </c>
      <c r="AQ1075">
        <v>10</v>
      </c>
      <c r="AR1075">
        <v>0</v>
      </c>
      <c r="AS1075">
        <v>28</v>
      </c>
      <c r="AT1075">
        <v>32</v>
      </c>
      <c r="AU1075">
        <v>3.1</v>
      </c>
      <c r="AV1075">
        <v>2.8</v>
      </c>
      <c r="AW1075">
        <v>68737</v>
      </c>
      <c r="AX1075">
        <v>2.5</v>
      </c>
      <c r="AY1075">
        <v>31.1</v>
      </c>
      <c r="AZ1075">
        <v>16.2</v>
      </c>
      <c r="BA1075">
        <v>9.1</v>
      </c>
      <c r="BB1075">
        <v>4.5</v>
      </c>
      <c r="BC1075">
        <v>9.3000000000000007</v>
      </c>
      <c r="BD1075">
        <v>2</v>
      </c>
      <c r="BE1075">
        <v>0</v>
      </c>
      <c r="BF1075">
        <v>0.7</v>
      </c>
      <c r="BG1075">
        <v>0</v>
      </c>
      <c r="BH1075">
        <v>2</v>
      </c>
      <c r="BI1075">
        <v>0.9</v>
      </c>
    </row>
    <row r="1076" spans="1:61" x14ac:dyDescent="0.2">
      <c r="A1076">
        <v>7979</v>
      </c>
      <c r="B1076">
        <v>6097151504</v>
      </c>
      <c r="C1076">
        <v>0.60097469999999997</v>
      </c>
      <c r="D1076">
        <v>1.0566</v>
      </c>
      <c r="E1076">
        <v>1.875</v>
      </c>
      <c r="F1076">
        <v>0.35880000000000001</v>
      </c>
      <c r="G1076">
        <v>1.8658999999999999</v>
      </c>
      <c r="H1076">
        <v>5.1562999999999999</v>
      </c>
      <c r="I1076">
        <v>10</v>
      </c>
      <c r="J1076">
        <v>8.6999999999999993</v>
      </c>
      <c r="K1076">
        <v>11.4</v>
      </c>
      <c r="L1076">
        <v>3563</v>
      </c>
      <c r="M1076">
        <v>38.436065970000001</v>
      </c>
      <c r="N1076">
        <v>-122.667742</v>
      </c>
      <c r="O1076">
        <v>5.9693246217975</v>
      </c>
      <c r="P1076">
        <v>2.9592332999999998E-2</v>
      </c>
      <c r="Q1076">
        <v>6.1828659799999999</v>
      </c>
      <c r="R1076">
        <v>9.5755893729999997</v>
      </c>
      <c r="S1076" s="1">
        <v>231.46115685683401</v>
      </c>
      <c r="T1076">
        <v>0.67513506300000004</v>
      </c>
      <c r="U1076">
        <v>79.572920620000005</v>
      </c>
      <c r="V1076">
        <v>479.2</v>
      </c>
      <c r="W1076">
        <v>0</v>
      </c>
      <c r="X1076">
        <v>3.75</v>
      </c>
      <c r="Y1076">
        <v>0</v>
      </c>
      <c r="Z1076">
        <v>4</v>
      </c>
      <c r="AA1076">
        <v>0</v>
      </c>
      <c r="AB1076">
        <v>19.542690554464901</v>
      </c>
      <c r="AC1076">
        <v>3457</v>
      </c>
      <c r="AD1076">
        <v>1373</v>
      </c>
      <c r="AE1076">
        <v>1316</v>
      </c>
      <c r="AF1076">
        <v>154</v>
      </c>
      <c r="AG1076">
        <v>153</v>
      </c>
      <c r="AH1076">
        <v>41057</v>
      </c>
      <c r="AI1076">
        <v>137</v>
      </c>
      <c r="AJ1076">
        <v>778</v>
      </c>
      <c r="AK1076">
        <v>740</v>
      </c>
      <c r="AL1076">
        <v>272</v>
      </c>
      <c r="AM1076">
        <v>72</v>
      </c>
      <c r="AN1076">
        <v>798</v>
      </c>
      <c r="AO1076">
        <v>95</v>
      </c>
      <c r="AP1076">
        <v>66</v>
      </c>
      <c r="AQ1076">
        <v>0</v>
      </c>
      <c r="AR1076">
        <v>82</v>
      </c>
      <c r="AS1076">
        <v>5</v>
      </c>
      <c r="AT1076">
        <v>134</v>
      </c>
      <c r="AU1076">
        <v>4.5999999999999996</v>
      </c>
      <c r="AV1076">
        <v>7.9</v>
      </c>
      <c r="AW1076">
        <v>41057</v>
      </c>
      <c r="AX1076">
        <v>5.3</v>
      </c>
      <c r="AY1076">
        <v>22.5</v>
      </c>
      <c r="AZ1076">
        <v>21.4</v>
      </c>
      <c r="BA1076">
        <v>8.1</v>
      </c>
      <c r="BB1076">
        <v>5.5</v>
      </c>
      <c r="BC1076">
        <v>23.1</v>
      </c>
      <c r="BD1076">
        <v>2.9</v>
      </c>
      <c r="BE1076">
        <v>4.8</v>
      </c>
      <c r="BF1076">
        <v>0</v>
      </c>
      <c r="BG1076">
        <v>6.2</v>
      </c>
      <c r="BH1076">
        <v>0.4</v>
      </c>
      <c r="BI1076">
        <v>3.9</v>
      </c>
    </row>
    <row r="1077" spans="1:61" x14ac:dyDescent="0.2">
      <c r="A1077">
        <v>7980</v>
      </c>
      <c r="B1077">
        <v>6097151601</v>
      </c>
      <c r="C1077">
        <v>21.097239900000002</v>
      </c>
      <c r="D1077">
        <v>0.57340000000000002</v>
      </c>
      <c r="E1077">
        <v>1.996</v>
      </c>
      <c r="F1077">
        <v>5.5800000000000002E-2</v>
      </c>
      <c r="G1077">
        <v>1.8918999999999999</v>
      </c>
      <c r="H1077">
        <v>4.5170000000000003</v>
      </c>
      <c r="I1077">
        <v>12.3</v>
      </c>
      <c r="J1077">
        <v>9.8000000000000007</v>
      </c>
      <c r="K1077">
        <v>15.5</v>
      </c>
      <c r="L1077">
        <v>2467</v>
      </c>
      <c r="M1077">
        <v>38.440783430000003</v>
      </c>
      <c r="N1077">
        <v>-122.59203840000001</v>
      </c>
      <c r="O1077">
        <v>7.7633775997582397</v>
      </c>
      <c r="P1077">
        <v>3.2532389000000002E-2</v>
      </c>
      <c r="Q1077">
        <v>5.9459557900000002</v>
      </c>
      <c r="R1077">
        <v>1.109449141</v>
      </c>
      <c r="S1077" s="1">
        <v>394.16353427617997</v>
      </c>
      <c r="T1077">
        <v>1.166637073</v>
      </c>
      <c r="U1077">
        <v>90.988928999999999</v>
      </c>
      <c r="V1077">
        <v>534.12</v>
      </c>
      <c r="W1077">
        <v>0</v>
      </c>
      <c r="X1077">
        <v>10</v>
      </c>
      <c r="Y1077">
        <v>0</v>
      </c>
      <c r="Z1077">
        <v>5</v>
      </c>
      <c r="AA1077">
        <v>0</v>
      </c>
      <c r="AB1077">
        <v>22.2060146973106</v>
      </c>
      <c r="AC1077">
        <v>2840</v>
      </c>
      <c r="AD1077">
        <v>1885</v>
      </c>
      <c r="AE1077">
        <v>1680</v>
      </c>
      <c r="AF1077">
        <v>119</v>
      </c>
      <c r="AG1077">
        <v>39</v>
      </c>
      <c r="AH1077">
        <v>46832</v>
      </c>
      <c r="AI1077">
        <v>67</v>
      </c>
      <c r="AJ1077">
        <v>2052</v>
      </c>
      <c r="AK1077">
        <v>117</v>
      </c>
      <c r="AL1077">
        <v>634</v>
      </c>
      <c r="AM1077">
        <v>0</v>
      </c>
      <c r="AN1077">
        <v>273</v>
      </c>
      <c r="AO1077">
        <v>13</v>
      </c>
      <c r="AP1077">
        <v>159</v>
      </c>
      <c r="AQ1077">
        <v>0</v>
      </c>
      <c r="AR1077">
        <v>0</v>
      </c>
      <c r="AS1077">
        <v>78</v>
      </c>
      <c r="AT1077">
        <v>125</v>
      </c>
      <c r="AU1077">
        <v>4.4000000000000004</v>
      </c>
      <c r="AV1077">
        <v>5.3</v>
      </c>
      <c r="AW1077">
        <v>46832</v>
      </c>
      <c r="AX1077">
        <v>2.5</v>
      </c>
      <c r="AY1077">
        <v>72.3</v>
      </c>
      <c r="AZ1077">
        <v>4.0999999999999996</v>
      </c>
      <c r="BA1077">
        <v>23.4</v>
      </c>
      <c r="BB1077">
        <v>0</v>
      </c>
      <c r="BC1077">
        <v>9.6</v>
      </c>
      <c r="BD1077">
        <v>0.5</v>
      </c>
      <c r="BE1077">
        <v>8.4</v>
      </c>
      <c r="BF1077">
        <v>0</v>
      </c>
      <c r="BG1077">
        <v>0</v>
      </c>
      <c r="BH1077">
        <v>4.5999999999999996</v>
      </c>
      <c r="BI1077">
        <v>4.4000000000000004</v>
      </c>
    </row>
    <row r="1078" spans="1:61" x14ac:dyDescent="0.2">
      <c r="A1078">
        <v>6794</v>
      </c>
      <c r="B1078">
        <v>6097151602</v>
      </c>
      <c r="C1078">
        <v>12.7844017</v>
      </c>
      <c r="D1078">
        <v>1.0899000000000001</v>
      </c>
      <c r="E1078">
        <v>2.0032000000000001</v>
      </c>
      <c r="F1078">
        <v>3.1699999999999999E-2</v>
      </c>
      <c r="G1078">
        <v>0.86070000000000002</v>
      </c>
      <c r="H1078">
        <v>3.9855</v>
      </c>
      <c r="I1078">
        <v>11.7</v>
      </c>
      <c r="J1078">
        <v>9.4</v>
      </c>
      <c r="K1078">
        <v>14.3</v>
      </c>
      <c r="L1078">
        <v>2610</v>
      </c>
      <c r="M1078">
        <v>38.435775069999998</v>
      </c>
      <c r="N1078">
        <v>-122.6047648</v>
      </c>
      <c r="O1078">
        <v>6.0858901673487003</v>
      </c>
      <c r="P1078">
        <v>2.9592332999999998E-2</v>
      </c>
      <c r="Q1078">
        <v>6.2958703600000003</v>
      </c>
      <c r="R1078">
        <v>2.7576352790000001</v>
      </c>
      <c r="S1078" s="1">
        <v>649.09376473844702</v>
      </c>
      <c r="T1078">
        <v>8.3560513969999999</v>
      </c>
      <c r="U1078">
        <v>142.913242</v>
      </c>
      <c r="V1078">
        <v>289.54000000000002</v>
      </c>
      <c r="W1078">
        <v>0</v>
      </c>
      <c r="X1078">
        <v>1</v>
      </c>
      <c r="Y1078">
        <v>0</v>
      </c>
      <c r="Z1078">
        <v>5</v>
      </c>
      <c r="AA1078">
        <v>0</v>
      </c>
      <c r="AB1078">
        <v>22.601761327057801</v>
      </c>
      <c r="AC1078">
        <v>3267</v>
      </c>
      <c r="AD1078">
        <v>2071</v>
      </c>
      <c r="AE1078">
        <v>1861</v>
      </c>
      <c r="AF1078">
        <v>133</v>
      </c>
      <c r="AG1078">
        <v>112</v>
      </c>
      <c r="AH1078">
        <v>54777</v>
      </c>
      <c r="AI1078">
        <v>111</v>
      </c>
      <c r="AJ1078">
        <v>2076</v>
      </c>
      <c r="AK1078">
        <v>136</v>
      </c>
      <c r="AL1078">
        <v>700</v>
      </c>
      <c r="AM1078">
        <v>7</v>
      </c>
      <c r="AN1078">
        <v>141</v>
      </c>
      <c r="AO1078">
        <v>8</v>
      </c>
      <c r="AP1078">
        <v>0</v>
      </c>
      <c r="AQ1078">
        <v>18</v>
      </c>
      <c r="AR1078">
        <v>0</v>
      </c>
      <c r="AS1078">
        <v>41</v>
      </c>
      <c r="AT1078">
        <v>0</v>
      </c>
      <c r="AU1078">
        <v>4.0999999999999996</v>
      </c>
      <c r="AV1078">
        <v>11.4</v>
      </c>
      <c r="AW1078">
        <v>54777</v>
      </c>
      <c r="AX1078">
        <v>3.6</v>
      </c>
      <c r="AY1078">
        <v>63.5</v>
      </c>
      <c r="AZ1078">
        <v>4.2</v>
      </c>
      <c r="BA1078">
        <v>21.4</v>
      </c>
      <c r="BB1078">
        <v>0.4</v>
      </c>
      <c r="BC1078">
        <v>4.3</v>
      </c>
      <c r="BD1078">
        <v>0.2</v>
      </c>
      <c r="BE1078">
        <v>0</v>
      </c>
      <c r="BF1078">
        <v>0.9</v>
      </c>
      <c r="BG1078">
        <v>0</v>
      </c>
      <c r="BH1078">
        <v>2.2000000000000002</v>
      </c>
      <c r="BI1078">
        <v>0</v>
      </c>
    </row>
    <row r="1079" spans="1:61" x14ac:dyDescent="0.2">
      <c r="A1079">
        <v>7981</v>
      </c>
      <c r="B1079">
        <v>6097151700</v>
      </c>
      <c r="C1079">
        <v>1.8848294999999999</v>
      </c>
      <c r="D1079">
        <v>1.2529999999999999</v>
      </c>
      <c r="E1079">
        <v>2.6633</v>
      </c>
      <c r="F1079">
        <v>0.41560000000000002</v>
      </c>
      <c r="G1079">
        <v>2.5188999999999999</v>
      </c>
      <c r="H1079">
        <v>6.8507999999999996</v>
      </c>
      <c r="I1079">
        <v>11.3</v>
      </c>
      <c r="J1079">
        <v>10.199999999999999</v>
      </c>
      <c r="K1079">
        <v>12.4</v>
      </c>
      <c r="L1079">
        <v>6948</v>
      </c>
      <c r="M1079">
        <v>38.450968680000003</v>
      </c>
      <c r="N1079">
        <v>-122.6660062</v>
      </c>
      <c r="O1079">
        <v>10.8796011951666</v>
      </c>
      <c r="P1079">
        <v>2.9592332999999998E-2</v>
      </c>
      <c r="Q1079">
        <v>6.1828659799999999</v>
      </c>
      <c r="R1079">
        <v>13.168657980000001</v>
      </c>
      <c r="S1079" s="1">
        <v>327.90507261800599</v>
      </c>
      <c r="T1079">
        <v>0.103161954</v>
      </c>
      <c r="U1079">
        <v>73.70471732</v>
      </c>
      <c r="V1079">
        <v>633.29</v>
      </c>
      <c r="W1079">
        <v>0</v>
      </c>
      <c r="X1079">
        <v>60.5</v>
      </c>
      <c r="Y1079">
        <v>0</v>
      </c>
      <c r="Z1079">
        <v>4</v>
      </c>
      <c r="AA1079">
        <v>0</v>
      </c>
      <c r="AB1079">
        <v>26.459829940571101</v>
      </c>
      <c r="AC1079">
        <v>6573</v>
      </c>
      <c r="AD1079">
        <v>3061</v>
      </c>
      <c r="AE1079">
        <v>2697</v>
      </c>
      <c r="AF1079">
        <v>488</v>
      </c>
      <c r="AG1079">
        <v>242</v>
      </c>
      <c r="AH1079">
        <v>35877</v>
      </c>
      <c r="AI1079">
        <v>245</v>
      </c>
      <c r="AJ1079">
        <v>1437</v>
      </c>
      <c r="AK1079">
        <v>1334</v>
      </c>
      <c r="AL1079">
        <v>844</v>
      </c>
      <c r="AM1079">
        <v>307</v>
      </c>
      <c r="AN1079">
        <v>2146</v>
      </c>
      <c r="AO1079">
        <v>138</v>
      </c>
      <c r="AP1079">
        <v>760</v>
      </c>
      <c r="AQ1079">
        <v>0</v>
      </c>
      <c r="AR1079">
        <v>39</v>
      </c>
      <c r="AS1079">
        <v>195</v>
      </c>
      <c r="AT1079">
        <v>300</v>
      </c>
      <c r="AU1079">
        <v>7.7</v>
      </c>
      <c r="AV1079">
        <v>7.7</v>
      </c>
      <c r="AW1079">
        <v>35877</v>
      </c>
      <c r="AX1079">
        <v>5.0999999999999996</v>
      </c>
      <c r="AY1079">
        <v>21.9</v>
      </c>
      <c r="AZ1079">
        <v>20.3</v>
      </c>
      <c r="BA1079">
        <v>13.3</v>
      </c>
      <c r="BB1079">
        <v>11.4</v>
      </c>
      <c r="BC1079">
        <v>32.6</v>
      </c>
      <c r="BD1079">
        <v>2.2999999999999998</v>
      </c>
      <c r="BE1079">
        <v>24.8</v>
      </c>
      <c r="BF1079">
        <v>0</v>
      </c>
      <c r="BG1079">
        <v>1.4</v>
      </c>
      <c r="BH1079">
        <v>7.2</v>
      </c>
      <c r="BI1079">
        <v>4.5999999999999996</v>
      </c>
    </row>
    <row r="1080" spans="1:61" x14ac:dyDescent="0.2">
      <c r="A1080">
        <v>7982</v>
      </c>
      <c r="B1080">
        <v>6097151800</v>
      </c>
      <c r="C1080">
        <v>0.97398859999999998</v>
      </c>
      <c r="D1080">
        <v>1.5410999999999999</v>
      </c>
      <c r="E1080">
        <v>1.6897</v>
      </c>
      <c r="F1080">
        <v>0.1396</v>
      </c>
      <c r="G1080">
        <v>2.9321999999999999</v>
      </c>
      <c r="H1080">
        <v>6.3025000000000002</v>
      </c>
      <c r="I1080">
        <v>11.2</v>
      </c>
      <c r="J1080">
        <v>10.1</v>
      </c>
      <c r="K1080">
        <v>12.4</v>
      </c>
      <c r="L1080">
        <v>5219</v>
      </c>
      <c r="M1080">
        <v>38.44270453</v>
      </c>
      <c r="N1080">
        <v>-122.691382</v>
      </c>
      <c r="O1080">
        <v>7.8846543442832298</v>
      </c>
      <c r="P1080">
        <v>2.9592332999999998E-2</v>
      </c>
      <c r="Q1080">
        <v>6.1828659799999999</v>
      </c>
      <c r="R1080">
        <v>27.94</v>
      </c>
      <c r="S1080" s="1">
        <v>231.46115685683401</v>
      </c>
      <c r="T1080">
        <v>4.4558938999999999E-2</v>
      </c>
      <c r="U1080">
        <v>55.947807769999997</v>
      </c>
      <c r="V1080">
        <v>789.32</v>
      </c>
      <c r="W1080">
        <v>0</v>
      </c>
      <c r="X1080">
        <v>51.9</v>
      </c>
      <c r="Y1080">
        <v>0.21</v>
      </c>
      <c r="Z1080">
        <v>4</v>
      </c>
      <c r="AA1080">
        <v>0</v>
      </c>
      <c r="AB1080">
        <v>33.5981086984401</v>
      </c>
      <c r="AC1080">
        <v>5195</v>
      </c>
      <c r="AD1080">
        <v>2194</v>
      </c>
      <c r="AE1080">
        <v>2048</v>
      </c>
      <c r="AF1080">
        <v>624</v>
      </c>
      <c r="AG1080">
        <v>186</v>
      </c>
      <c r="AH1080">
        <v>32142</v>
      </c>
      <c r="AI1080">
        <v>376</v>
      </c>
      <c r="AJ1080">
        <v>850</v>
      </c>
      <c r="AK1080">
        <v>856</v>
      </c>
      <c r="AL1080">
        <v>513</v>
      </c>
      <c r="AM1080">
        <v>113</v>
      </c>
      <c r="AN1080">
        <v>1225</v>
      </c>
      <c r="AO1080">
        <v>16</v>
      </c>
      <c r="AP1080">
        <v>137</v>
      </c>
      <c r="AQ1080">
        <v>8</v>
      </c>
      <c r="AR1080">
        <v>101</v>
      </c>
      <c r="AS1080">
        <v>128</v>
      </c>
      <c r="AT1080">
        <v>189</v>
      </c>
      <c r="AU1080">
        <v>12.5</v>
      </c>
      <c r="AV1080">
        <v>6</v>
      </c>
      <c r="AW1080">
        <v>32142</v>
      </c>
      <c r="AX1080">
        <v>9.5</v>
      </c>
      <c r="AY1080">
        <v>16.399999999999999</v>
      </c>
      <c r="AZ1080">
        <v>16.5</v>
      </c>
      <c r="BA1080">
        <v>10.199999999999999</v>
      </c>
      <c r="BB1080">
        <v>5.5</v>
      </c>
      <c r="BC1080">
        <v>23.6</v>
      </c>
      <c r="BD1080">
        <v>0.3</v>
      </c>
      <c r="BE1080">
        <v>6.2</v>
      </c>
      <c r="BF1080">
        <v>0.4</v>
      </c>
      <c r="BG1080">
        <v>4.9000000000000004</v>
      </c>
      <c r="BH1080">
        <v>6.3</v>
      </c>
      <c r="BI1080">
        <v>3.6</v>
      </c>
    </row>
    <row r="1081" spans="1:61" x14ac:dyDescent="0.2">
      <c r="A1081">
        <v>7983</v>
      </c>
      <c r="B1081">
        <v>6097151900</v>
      </c>
      <c r="C1081">
        <v>0.37871549999999998</v>
      </c>
      <c r="D1081">
        <v>2.3712</v>
      </c>
      <c r="E1081">
        <v>1.8675999999999999</v>
      </c>
      <c r="F1081">
        <v>0.97419999999999995</v>
      </c>
      <c r="G1081">
        <v>3.2915999999999999</v>
      </c>
      <c r="H1081">
        <v>8.5045999999999999</v>
      </c>
      <c r="I1081">
        <v>16.100000000000001</v>
      </c>
      <c r="J1081">
        <v>14.4</v>
      </c>
      <c r="K1081">
        <v>17.7</v>
      </c>
      <c r="L1081">
        <v>3158</v>
      </c>
      <c r="M1081">
        <v>38.435179980000001</v>
      </c>
      <c r="N1081">
        <v>-122.7083509</v>
      </c>
      <c r="O1081">
        <v>20.9691341604718</v>
      </c>
      <c r="P1081">
        <v>2.9592332999999998E-2</v>
      </c>
      <c r="Q1081">
        <v>6.1828659799999999</v>
      </c>
      <c r="R1081">
        <v>27.94</v>
      </c>
      <c r="S1081" s="1">
        <v>231.46115685683401</v>
      </c>
      <c r="T1081">
        <v>0</v>
      </c>
      <c r="U1081">
        <v>55.971827339999997</v>
      </c>
      <c r="V1081">
        <v>1122.22</v>
      </c>
      <c r="W1081">
        <v>0</v>
      </c>
      <c r="X1081">
        <v>73.75</v>
      </c>
      <c r="Y1081">
        <v>2.1</v>
      </c>
      <c r="Z1081">
        <v>4</v>
      </c>
      <c r="AA1081">
        <v>1</v>
      </c>
      <c r="AB1081">
        <v>38.224912339464097</v>
      </c>
      <c r="AC1081">
        <v>3282</v>
      </c>
      <c r="AD1081">
        <v>1417</v>
      </c>
      <c r="AE1081">
        <v>1398</v>
      </c>
      <c r="AF1081">
        <v>398</v>
      </c>
      <c r="AG1081">
        <v>199</v>
      </c>
      <c r="AH1081">
        <v>23660</v>
      </c>
      <c r="AI1081">
        <v>399</v>
      </c>
      <c r="AJ1081">
        <v>421</v>
      </c>
      <c r="AK1081">
        <v>573</v>
      </c>
      <c r="AL1081">
        <v>552</v>
      </c>
      <c r="AM1081">
        <v>59</v>
      </c>
      <c r="AN1081">
        <v>1451</v>
      </c>
      <c r="AO1081">
        <v>356</v>
      </c>
      <c r="AP1081">
        <v>323</v>
      </c>
      <c r="AQ1081">
        <v>0</v>
      </c>
      <c r="AR1081">
        <v>135</v>
      </c>
      <c r="AS1081">
        <v>299</v>
      </c>
      <c r="AT1081">
        <v>179</v>
      </c>
      <c r="AU1081">
        <v>12.6</v>
      </c>
      <c r="AV1081">
        <v>11</v>
      </c>
      <c r="AW1081">
        <v>23660</v>
      </c>
      <c r="AX1081">
        <v>16.399999999999999</v>
      </c>
      <c r="AY1081">
        <v>12.8</v>
      </c>
      <c r="AZ1081">
        <v>17.5</v>
      </c>
      <c r="BA1081">
        <v>17.5</v>
      </c>
      <c r="BB1081">
        <v>4.2</v>
      </c>
      <c r="BC1081">
        <v>44.2</v>
      </c>
      <c r="BD1081">
        <v>11.3</v>
      </c>
      <c r="BE1081">
        <v>22.8</v>
      </c>
      <c r="BF1081">
        <v>0</v>
      </c>
      <c r="BG1081">
        <v>9.6999999999999993</v>
      </c>
      <c r="BH1081">
        <v>21.4</v>
      </c>
      <c r="BI1081">
        <v>5.5</v>
      </c>
    </row>
    <row r="1082" spans="1:61" x14ac:dyDescent="0.2">
      <c r="A1082">
        <v>7984</v>
      </c>
      <c r="B1082">
        <v>6097152000</v>
      </c>
      <c r="C1082">
        <v>0.49097619999999997</v>
      </c>
      <c r="D1082">
        <v>2.2987000000000002</v>
      </c>
      <c r="E1082">
        <v>1.4181999999999999</v>
      </c>
      <c r="F1082">
        <v>0.3241</v>
      </c>
      <c r="G1082">
        <v>3.1236999999999999</v>
      </c>
      <c r="H1082">
        <v>7.1646999999999998</v>
      </c>
      <c r="I1082">
        <v>13</v>
      </c>
      <c r="J1082">
        <v>12</v>
      </c>
      <c r="K1082">
        <v>14.1</v>
      </c>
      <c r="L1082">
        <v>2079</v>
      </c>
      <c r="M1082">
        <v>38.441642119999997</v>
      </c>
      <c r="N1082">
        <v>-122.7133011</v>
      </c>
      <c r="O1082">
        <v>23.414765426385301</v>
      </c>
      <c r="P1082">
        <v>2.9592332999999998E-2</v>
      </c>
      <c r="Q1082">
        <v>6.1828659799999999</v>
      </c>
      <c r="R1082">
        <v>27.642590760000001</v>
      </c>
      <c r="S1082" s="1">
        <v>231.46115685683401</v>
      </c>
      <c r="T1082">
        <v>0</v>
      </c>
      <c r="U1082">
        <v>54.382174720000002</v>
      </c>
      <c r="V1082">
        <v>1171.42</v>
      </c>
      <c r="W1082">
        <v>0</v>
      </c>
      <c r="X1082">
        <v>50.9</v>
      </c>
      <c r="Y1082">
        <v>1.075</v>
      </c>
      <c r="Z1082">
        <v>3</v>
      </c>
      <c r="AA1082">
        <v>0.1</v>
      </c>
      <c r="AB1082">
        <v>35.116710197533202</v>
      </c>
      <c r="AC1082">
        <v>1836</v>
      </c>
      <c r="AD1082">
        <v>1031</v>
      </c>
      <c r="AE1082">
        <v>920</v>
      </c>
      <c r="AF1082">
        <v>498</v>
      </c>
      <c r="AG1082">
        <v>106</v>
      </c>
      <c r="AH1082">
        <v>27452</v>
      </c>
      <c r="AI1082">
        <v>139</v>
      </c>
      <c r="AJ1082">
        <v>147</v>
      </c>
      <c r="AK1082">
        <v>190</v>
      </c>
      <c r="AL1082">
        <v>294</v>
      </c>
      <c r="AM1082">
        <v>48</v>
      </c>
      <c r="AN1082">
        <v>526</v>
      </c>
      <c r="AO1082">
        <v>32</v>
      </c>
      <c r="AP1082">
        <v>444</v>
      </c>
      <c r="AQ1082">
        <v>0</v>
      </c>
      <c r="AR1082">
        <v>33</v>
      </c>
      <c r="AS1082">
        <v>180</v>
      </c>
      <c r="AT1082">
        <v>87</v>
      </c>
      <c r="AU1082">
        <v>27.3</v>
      </c>
      <c r="AV1082">
        <v>8.9</v>
      </c>
      <c r="AW1082">
        <v>27452</v>
      </c>
      <c r="AX1082">
        <v>9.9</v>
      </c>
      <c r="AY1082">
        <v>8</v>
      </c>
      <c r="AZ1082">
        <v>10.3</v>
      </c>
      <c r="BA1082">
        <v>16</v>
      </c>
      <c r="BB1082">
        <v>5.2</v>
      </c>
      <c r="BC1082">
        <v>28.6</v>
      </c>
      <c r="BD1082">
        <v>1.8</v>
      </c>
      <c r="BE1082">
        <v>43.1</v>
      </c>
      <c r="BF1082">
        <v>0</v>
      </c>
      <c r="BG1082">
        <v>3.6</v>
      </c>
      <c r="BH1082">
        <v>19.600000000000001</v>
      </c>
      <c r="BI1082">
        <v>4.7</v>
      </c>
    </row>
    <row r="1083" spans="1:61" x14ac:dyDescent="0.2">
      <c r="A1083">
        <v>7985</v>
      </c>
      <c r="B1083">
        <v>6097152100</v>
      </c>
      <c r="C1083">
        <v>0.83905949999999996</v>
      </c>
      <c r="D1083">
        <v>1.9576</v>
      </c>
      <c r="E1083">
        <v>1.5092000000000001</v>
      </c>
      <c r="F1083">
        <v>0.79</v>
      </c>
      <c r="G1083">
        <v>2.8689</v>
      </c>
      <c r="H1083">
        <v>7.1257000000000001</v>
      </c>
      <c r="I1083">
        <v>11.6</v>
      </c>
      <c r="J1083">
        <v>10.8</v>
      </c>
      <c r="K1083">
        <v>12.5</v>
      </c>
      <c r="L1083">
        <v>3004</v>
      </c>
      <c r="M1083">
        <v>38.459227120000001</v>
      </c>
      <c r="N1083">
        <v>-122.7228513</v>
      </c>
      <c r="O1083">
        <v>25.6890269717228</v>
      </c>
      <c r="P1083">
        <v>2.9592332999999998E-2</v>
      </c>
      <c r="Q1083">
        <v>6.1828659799999999</v>
      </c>
      <c r="R1083">
        <v>21.054882559999999</v>
      </c>
      <c r="S1083" s="1">
        <v>269.74846978379401</v>
      </c>
      <c r="T1083">
        <v>0.10073486199999999</v>
      </c>
      <c r="U1083">
        <v>48.754553199999997</v>
      </c>
      <c r="V1083">
        <v>1546.3</v>
      </c>
      <c r="W1083">
        <v>12</v>
      </c>
      <c r="X1083">
        <v>102.6</v>
      </c>
      <c r="Y1083">
        <v>1.35</v>
      </c>
      <c r="Z1083">
        <v>4</v>
      </c>
      <c r="AA1083">
        <v>0.5</v>
      </c>
      <c r="AB1083">
        <v>43.764271350367601</v>
      </c>
      <c r="AC1083">
        <v>3195</v>
      </c>
      <c r="AD1083">
        <v>1070</v>
      </c>
      <c r="AE1083">
        <v>1053</v>
      </c>
      <c r="AF1083">
        <v>308</v>
      </c>
      <c r="AG1083">
        <v>110</v>
      </c>
      <c r="AH1083">
        <v>23996</v>
      </c>
      <c r="AI1083">
        <v>378</v>
      </c>
      <c r="AJ1083">
        <v>413</v>
      </c>
      <c r="AK1083">
        <v>275</v>
      </c>
      <c r="AL1083">
        <v>333</v>
      </c>
      <c r="AM1083">
        <v>34</v>
      </c>
      <c r="AN1083">
        <v>1199</v>
      </c>
      <c r="AO1083">
        <v>245</v>
      </c>
      <c r="AP1083">
        <v>74</v>
      </c>
      <c r="AQ1083">
        <v>187</v>
      </c>
      <c r="AR1083">
        <v>0</v>
      </c>
      <c r="AS1083">
        <v>53</v>
      </c>
      <c r="AT1083">
        <v>792</v>
      </c>
      <c r="AU1083">
        <v>12.6</v>
      </c>
      <c r="AV1083">
        <v>6.6</v>
      </c>
      <c r="AW1083">
        <v>23996</v>
      </c>
      <c r="AX1083">
        <v>15.5</v>
      </c>
      <c r="AY1083">
        <v>12.9</v>
      </c>
      <c r="AZ1083">
        <v>8.6</v>
      </c>
      <c r="BA1083">
        <v>13.5</v>
      </c>
      <c r="BB1083">
        <v>3.2</v>
      </c>
      <c r="BC1083">
        <v>37.5</v>
      </c>
      <c r="BD1083">
        <v>7.8</v>
      </c>
      <c r="BE1083">
        <v>6.9</v>
      </c>
      <c r="BF1083">
        <v>17.5</v>
      </c>
      <c r="BG1083">
        <v>0</v>
      </c>
      <c r="BH1083">
        <v>5</v>
      </c>
      <c r="BI1083">
        <v>24.8</v>
      </c>
    </row>
    <row r="1084" spans="1:61" x14ac:dyDescent="0.2">
      <c r="A1084">
        <v>6795</v>
      </c>
      <c r="B1084">
        <v>6097152201</v>
      </c>
      <c r="C1084">
        <v>0.4650533</v>
      </c>
      <c r="D1084">
        <v>1.7492000000000001</v>
      </c>
      <c r="E1084">
        <v>1.8318000000000001</v>
      </c>
      <c r="F1084">
        <v>0.40899999999999997</v>
      </c>
      <c r="G1084">
        <v>2.7252000000000001</v>
      </c>
      <c r="H1084">
        <v>6.7152000000000003</v>
      </c>
      <c r="I1084">
        <v>11.3</v>
      </c>
      <c r="J1084">
        <v>10.199999999999999</v>
      </c>
      <c r="K1084">
        <v>12.4</v>
      </c>
      <c r="L1084">
        <v>3846</v>
      </c>
      <c r="M1084">
        <v>38.457030070000002</v>
      </c>
      <c r="N1084">
        <v>-122.71284439999999</v>
      </c>
      <c r="O1084">
        <v>14.002067146915699</v>
      </c>
      <c r="P1084">
        <v>2.9592332999999998E-2</v>
      </c>
      <c r="Q1084">
        <v>6.1828659799999999</v>
      </c>
      <c r="R1084">
        <v>13.4433746</v>
      </c>
      <c r="S1084" s="1">
        <v>231.46115685683401</v>
      </c>
      <c r="T1084">
        <v>0</v>
      </c>
      <c r="U1084">
        <v>46.844387410000003</v>
      </c>
      <c r="V1084">
        <v>869.22</v>
      </c>
      <c r="W1084">
        <v>12</v>
      </c>
      <c r="X1084">
        <v>58.95</v>
      </c>
      <c r="Y1084">
        <v>0.01</v>
      </c>
      <c r="Z1084">
        <v>4</v>
      </c>
      <c r="AA1084">
        <v>0</v>
      </c>
      <c r="AB1084">
        <v>29.755966015926901</v>
      </c>
      <c r="AC1084">
        <v>3704</v>
      </c>
      <c r="AD1084">
        <v>1761</v>
      </c>
      <c r="AE1084">
        <v>1687</v>
      </c>
      <c r="AF1084">
        <v>741</v>
      </c>
      <c r="AG1084">
        <v>177</v>
      </c>
      <c r="AH1084">
        <v>31739</v>
      </c>
      <c r="AI1084">
        <v>135</v>
      </c>
      <c r="AJ1084">
        <v>393</v>
      </c>
      <c r="AK1084">
        <v>550</v>
      </c>
      <c r="AL1084">
        <v>607</v>
      </c>
      <c r="AM1084">
        <v>125</v>
      </c>
      <c r="AN1084">
        <v>1147</v>
      </c>
      <c r="AO1084">
        <v>87</v>
      </c>
      <c r="AP1084">
        <v>345</v>
      </c>
      <c r="AQ1084">
        <v>0</v>
      </c>
      <c r="AR1084">
        <v>126</v>
      </c>
      <c r="AS1084">
        <v>116</v>
      </c>
      <c r="AT1084">
        <v>69</v>
      </c>
      <c r="AU1084">
        <v>20.100000000000001</v>
      </c>
      <c r="AV1084">
        <v>7.6</v>
      </c>
      <c r="AW1084">
        <v>31739</v>
      </c>
      <c r="AX1084">
        <v>5</v>
      </c>
      <c r="AY1084">
        <v>10.6</v>
      </c>
      <c r="AZ1084">
        <v>14.8</v>
      </c>
      <c r="BA1084">
        <v>16.399999999999999</v>
      </c>
      <c r="BB1084">
        <v>7.4</v>
      </c>
      <c r="BC1084">
        <v>31</v>
      </c>
      <c r="BD1084">
        <v>2.4</v>
      </c>
      <c r="BE1084">
        <v>19.600000000000001</v>
      </c>
      <c r="BF1084">
        <v>0</v>
      </c>
      <c r="BG1084">
        <v>7.5</v>
      </c>
      <c r="BH1084">
        <v>6.9</v>
      </c>
      <c r="BI1084">
        <v>1.9</v>
      </c>
    </row>
    <row r="1085" spans="1:61" x14ac:dyDescent="0.2">
      <c r="A1085">
        <v>6796</v>
      </c>
      <c r="B1085">
        <v>6097152202</v>
      </c>
      <c r="C1085">
        <v>1.0703423000000001</v>
      </c>
      <c r="D1085">
        <v>1.41</v>
      </c>
      <c r="E1085">
        <v>2.6379999999999999</v>
      </c>
      <c r="F1085">
        <v>0.54210000000000003</v>
      </c>
      <c r="G1085">
        <v>3.0804</v>
      </c>
      <c r="H1085">
        <v>7.6706000000000003</v>
      </c>
      <c r="I1085">
        <v>12</v>
      </c>
      <c r="J1085">
        <v>10.8</v>
      </c>
      <c r="K1085">
        <v>13.2</v>
      </c>
      <c r="L1085">
        <v>6660</v>
      </c>
      <c r="M1085">
        <v>38.466562930000002</v>
      </c>
      <c r="N1085">
        <v>-122.6754246</v>
      </c>
      <c r="O1085">
        <v>5.3299565367495099</v>
      </c>
      <c r="P1085">
        <v>2.9592332999999998E-2</v>
      </c>
      <c r="Q1085">
        <v>6.1828659799999999</v>
      </c>
      <c r="R1085">
        <v>10.97113225</v>
      </c>
      <c r="S1085" s="1">
        <v>252.449532627168</v>
      </c>
      <c r="T1085">
        <v>0</v>
      </c>
      <c r="U1085">
        <v>63.458079210000001</v>
      </c>
      <c r="V1085">
        <v>600.08000000000004</v>
      </c>
      <c r="W1085">
        <v>1.75</v>
      </c>
      <c r="X1085">
        <v>25.5</v>
      </c>
      <c r="Y1085">
        <v>0</v>
      </c>
      <c r="Z1085">
        <v>4</v>
      </c>
      <c r="AA1085">
        <v>0</v>
      </c>
      <c r="AB1085">
        <v>22.942180024550598</v>
      </c>
      <c r="AC1085">
        <v>6220</v>
      </c>
      <c r="AD1085">
        <v>3038</v>
      </c>
      <c r="AE1085">
        <v>2738</v>
      </c>
      <c r="AF1085">
        <v>707</v>
      </c>
      <c r="AG1085">
        <v>154</v>
      </c>
      <c r="AH1085">
        <v>31882</v>
      </c>
      <c r="AI1085">
        <v>396</v>
      </c>
      <c r="AJ1085">
        <v>1364</v>
      </c>
      <c r="AK1085">
        <v>1343</v>
      </c>
      <c r="AL1085">
        <v>908</v>
      </c>
      <c r="AM1085">
        <v>229</v>
      </c>
      <c r="AN1085">
        <v>2018</v>
      </c>
      <c r="AO1085">
        <v>238</v>
      </c>
      <c r="AP1085">
        <v>356</v>
      </c>
      <c r="AQ1085">
        <v>374</v>
      </c>
      <c r="AR1085">
        <v>90</v>
      </c>
      <c r="AS1085">
        <v>144</v>
      </c>
      <c r="AT1085">
        <v>72</v>
      </c>
      <c r="AU1085">
        <v>11.4</v>
      </c>
      <c r="AV1085">
        <v>5.4</v>
      </c>
      <c r="AW1085">
        <v>31882</v>
      </c>
      <c r="AX1085">
        <v>8.6</v>
      </c>
      <c r="AY1085">
        <v>21.9</v>
      </c>
      <c r="AZ1085">
        <v>21.6</v>
      </c>
      <c r="BA1085">
        <v>14.6</v>
      </c>
      <c r="BB1085">
        <v>8.4</v>
      </c>
      <c r="BC1085">
        <v>32.4</v>
      </c>
      <c r="BD1085">
        <v>4</v>
      </c>
      <c r="BE1085">
        <v>11.7</v>
      </c>
      <c r="BF1085">
        <v>12.3</v>
      </c>
      <c r="BG1085">
        <v>3.3</v>
      </c>
      <c r="BH1085">
        <v>5.3</v>
      </c>
      <c r="BI1085">
        <v>1.2</v>
      </c>
    </row>
    <row r="1086" spans="1:61" x14ac:dyDescent="0.2">
      <c r="A1086">
        <v>6797</v>
      </c>
      <c r="B1086">
        <v>6097152203</v>
      </c>
      <c r="C1086">
        <v>0.50974580000000003</v>
      </c>
      <c r="D1086">
        <v>1.0886</v>
      </c>
      <c r="E1086">
        <v>2.0516000000000001</v>
      </c>
      <c r="F1086">
        <v>0.1956</v>
      </c>
      <c r="G1086">
        <v>1.7934000000000001</v>
      </c>
      <c r="H1086">
        <v>5.1292</v>
      </c>
      <c r="I1086">
        <v>11.3</v>
      </c>
      <c r="J1086">
        <v>10.1</v>
      </c>
      <c r="K1086">
        <v>12.6</v>
      </c>
      <c r="L1086">
        <v>3527</v>
      </c>
      <c r="M1086">
        <v>38.448338079999999</v>
      </c>
      <c r="N1086">
        <v>-122.7070355</v>
      </c>
      <c r="O1086">
        <v>12.8166677718011</v>
      </c>
      <c r="P1086">
        <v>2.9592332999999998E-2</v>
      </c>
      <c r="Q1086">
        <v>6.1828659799999999</v>
      </c>
      <c r="R1086">
        <v>27.712193880000001</v>
      </c>
      <c r="S1086" s="1">
        <v>231.46115685683401</v>
      </c>
      <c r="T1086">
        <v>0</v>
      </c>
      <c r="U1086">
        <v>49.382606930000001</v>
      </c>
      <c r="V1086">
        <v>711.79</v>
      </c>
      <c r="W1086">
        <v>0</v>
      </c>
      <c r="X1086">
        <v>45.55</v>
      </c>
      <c r="Y1086">
        <v>0.23499999999999999</v>
      </c>
      <c r="Z1086">
        <v>3</v>
      </c>
      <c r="AA1086">
        <v>0</v>
      </c>
      <c r="AB1086">
        <v>31.054542339953699</v>
      </c>
      <c r="AC1086">
        <v>3553</v>
      </c>
      <c r="AD1086">
        <v>1898</v>
      </c>
      <c r="AE1086">
        <v>1810</v>
      </c>
      <c r="AF1086">
        <v>559</v>
      </c>
      <c r="AG1086">
        <v>101</v>
      </c>
      <c r="AH1086">
        <v>41346</v>
      </c>
      <c r="AI1086">
        <v>78</v>
      </c>
      <c r="AJ1086">
        <v>665</v>
      </c>
      <c r="AK1086">
        <v>490</v>
      </c>
      <c r="AL1086">
        <v>473</v>
      </c>
      <c r="AM1086">
        <v>119</v>
      </c>
      <c r="AN1086">
        <v>786</v>
      </c>
      <c r="AO1086">
        <v>38</v>
      </c>
      <c r="AP1086">
        <v>379</v>
      </c>
      <c r="AQ1086">
        <v>0</v>
      </c>
      <c r="AR1086">
        <v>54</v>
      </c>
      <c r="AS1086">
        <v>179</v>
      </c>
      <c r="AT1086">
        <v>0</v>
      </c>
      <c r="AU1086">
        <v>15.8</v>
      </c>
      <c r="AV1086">
        <v>4.8</v>
      </c>
      <c r="AW1086">
        <v>41346</v>
      </c>
      <c r="AX1086">
        <v>2.9</v>
      </c>
      <c r="AY1086">
        <v>18.7</v>
      </c>
      <c r="AZ1086">
        <v>13.8</v>
      </c>
      <c r="BA1086">
        <v>13.3</v>
      </c>
      <c r="BB1086">
        <v>6.6</v>
      </c>
      <c r="BC1086">
        <v>22.1</v>
      </c>
      <c r="BD1086">
        <v>1.1000000000000001</v>
      </c>
      <c r="BE1086">
        <v>20</v>
      </c>
      <c r="BF1086">
        <v>0</v>
      </c>
      <c r="BG1086">
        <v>3</v>
      </c>
      <c r="BH1086">
        <v>9.9</v>
      </c>
      <c r="BI1086">
        <v>0</v>
      </c>
    </row>
    <row r="1087" spans="1:61" x14ac:dyDescent="0.2">
      <c r="A1087">
        <v>6798</v>
      </c>
      <c r="B1087">
        <v>6097152300</v>
      </c>
      <c r="C1087">
        <v>1.3422813</v>
      </c>
      <c r="D1087">
        <v>0.52910000000000001</v>
      </c>
      <c r="E1087">
        <v>2.0819000000000001</v>
      </c>
      <c r="F1087">
        <v>0.15809999999999999</v>
      </c>
      <c r="G1087">
        <v>2.2818999999999998</v>
      </c>
      <c r="H1087">
        <v>5.0510000000000002</v>
      </c>
      <c r="I1087">
        <v>10.3</v>
      </c>
      <c r="J1087">
        <v>8.9</v>
      </c>
      <c r="K1087">
        <v>12.2</v>
      </c>
      <c r="L1087">
        <v>4245</v>
      </c>
      <c r="M1087">
        <v>38.459977559999999</v>
      </c>
      <c r="N1087">
        <v>-122.6993365</v>
      </c>
      <c r="O1087">
        <v>6.13808178846004</v>
      </c>
      <c r="P1087">
        <v>2.9592332999999998E-2</v>
      </c>
      <c r="Q1087">
        <v>6.1828659799999999</v>
      </c>
      <c r="R1087">
        <v>13.214783260000001</v>
      </c>
      <c r="S1087" s="1">
        <v>231.46115685683401</v>
      </c>
      <c r="T1087">
        <v>0</v>
      </c>
      <c r="U1087">
        <v>49.638796980000002</v>
      </c>
      <c r="V1087">
        <v>766.99</v>
      </c>
      <c r="W1087">
        <v>7.75</v>
      </c>
      <c r="X1087">
        <v>42.55</v>
      </c>
      <c r="Y1087">
        <v>0</v>
      </c>
      <c r="Z1087">
        <v>4</v>
      </c>
      <c r="AA1087">
        <v>0</v>
      </c>
      <c r="AB1087">
        <v>27.292661731768401</v>
      </c>
      <c r="AC1087">
        <v>4355</v>
      </c>
      <c r="AD1087">
        <v>1905</v>
      </c>
      <c r="AE1087">
        <v>1818</v>
      </c>
      <c r="AF1087">
        <v>248</v>
      </c>
      <c r="AG1087">
        <v>91</v>
      </c>
      <c r="AH1087">
        <v>48271</v>
      </c>
      <c r="AI1087">
        <v>90</v>
      </c>
      <c r="AJ1087">
        <v>1108</v>
      </c>
      <c r="AK1087">
        <v>831</v>
      </c>
      <c r="AL1087">
        <v>549</v>
      </c>
      <c r="AM1087">
        <v>57</v>
      </c>
      <c r="AN1087">
        <v>935</v>
      </c>
      <c r="AO1087">
        <v>31</v>
      </c>
      <c r="AP1087">
        <v>171</v>
      </c>
      <c r="AQ1087">
        <v>0</v>
      </c>
      <c r="AR1087">
        <v>34</v>
      </c>
      <c r="AS1087">
        <v>179</v>
      </c>
      <c r="AT1087">
        <v>67</v>
      </c>
      <c r="AU1087">
        <v>5.8</v>
      </c>
      <c r="AV1087">
        <v>4</v>
      </c>
      <c r="AW1087">
        <v>48271</v>
      </c>
      <c r="AX1087">
        <v>2.8</v>
      </c>
      <c r="AY1087">
        <v>25.4</v>
      </c>
      <c r="AZ1087">
        <v>19.100000000000001</v>
      </c>
      <c r="BA1087">
        <v>12.7</v>
      </c>
      <c r="BB1087">
        <v>3.1</v>
      </c>
      <c r="BC1087">
        <v>21.5</v>
      </c>
      <c r="BD1087">
        <v>0.8</v>
      </c>
      <c r="BE1087">
        <v>9</v>
      </c>
      <c r="BF1087">
        <v>0</v>
      </c>
      <c r="BG1087">
        <v>1.9</v>
      </c>
      <c r="BH1087">
        <v>9.8000000000000007</v>
      </c>
      <c r="BI1087">
        <v>1.5</v>
      </c>
    </row>
    <row r="1088" spans="1:61" x14ac:dyDescent="0.2">
      <c r="A1088">
        <v>6799</v>
      </c>
      <c r="B1088">
        <v>6097152400</v>
      </c>
      <c r="C1088">
        <v>8.0929338000000008</v>
      </c>
      <c r="D1088">
        <v>0.75719999999999998</v>
      </c>
      <c r="E1088">
        <v>1.9467000000000001</v>
      </c>
      <c r="F1088">
        <v>0.34470000000000001</v>
      </c>
      <c r="G1088">
        <v>1.5837000000000001</v>
      </c>
      <c r="H1088">
        <v>4.6322000000000001</v>
      </c>
      <c r="I1088">
        <v>9.8000000000000007</v>
      </c>
      <c r="J1088">
        <v>8.6999999999999993</v>
      </c>
      <c r="K1088">
        <v>11</v>
      </c>
      <c r="L1088">
        <v>9049</v>
      </c>
      <c r="M1088">
        <v>38.481443540000001</v>
      </c>
      <c r="N1088">
        <v>-122.7057033</v>
      </c>
      <c r="O1088">
        <v>9.8227378112050392</v>
      </c>
      <c r="P1088">
        <v>2.9592332999999998E-2</v>
      </c>
      <c r="Q1088">
        <v>6.1828659799999999</v>
      </c>
      <c r="R1088">
        <v>9.0501352609999994</v>
      </c>
      <c r="S1088" s="1">
        <v>463.22512609402901</v>
      </c>
      <c r="T1088">
        <v>5.7718205100000004</v>
      </c>
      <c r="U1088">
        <v>46.355869460000001</v>
      </c>
      <c r="V1088">
        <v>571.36</v>
      </c>
      <c r="W1088">
        <v>23</v>
      </c>
      <c r="X1088">
        <v>75.25</v>
      </c>
      <c r="Y1088">
        <v>2.12</v>
      </c>
      <c r="Z1088">
        <v>4</v>
      </c>
      <c r="AA1088">
        <v>3.25</v>
      </c>
      <c r="AB1088">
        <v>44.692356926152499</v>
      </c>
      <c r="AC1088">
        <v>10129</v>
      </c>
      <c r="AD1088">
        <v>4513</v>
      </c>
      <c r="AE1088">
        <v>4287</v>
      </c>
      <c r="AF1088">
        <v>349</v>
      </c>
      <c r="AG1088">
        <v>302</v>
      </c>
      <c r="AH1088">
        <v>66353</v>
      </c>
      <c r="AI1088">
        <v>665</v>
      </c>
      <c r="AJ1088">
        <v>2771</v>
      </c>
      <c r="AK1088">
        <v>1658</v>
      </c>
      <c r="AL1088">
        <v>1387</v>
      </c>
      <c r="AM1088">
        <v>40</v>
      </c>
      <c r="AN1088">
        <v>2949</v>
      </c>
      <c r="AO1088">
        <v>193</v>
      </c>
      <c r="AP1088">
        <v>837</v>
      </c>
      <c r="AQ1088">
        <v>0</v>
      </c>
      <c r="AR1088">
        <v>0</v>
      </c>
      <c r="AS1088">
        <v>64</v>
      </c>
      <c r="AT1088">
        <v>113</v>
      </c>
      <c r="AU1088">
        <v>3.5</v>
      </c>
      <c r="AV1088">
        <v>6.1</v>
      </c>
      <c r="AW1088">
        <v>66353</v>
      </c>
      <c r="AX1088">
        <v>8.4</v>
      </c>
      <c r="AY1088">
        <v>27.4</v>
      </c>
      <c r="AZ1088">
        <v>16.399999999999999</v>
      </c>
      <c r="BA1088">
        <v>13.8</v>
      </c>
      <c r="BB1088">
        <v>0.9</v>
      </c>
      <c r="BC1088">
        <v>29.1</v>
      </c>
      <c r="BD1088">
        <v>2</v>
      </c>
      <c r="BE1088">
        <v>18.5</v>
      </c>
      <c r="BF1088">
        <v>0</v>
      </c>
      <c r="BG1088">
        <v>0</v>
      </c>
      <c r="BH1088">
        <v>1.5</v>
      </c>
      <c r="BI1088">
        <v>1.1000000000000001</v>
      </c>
    </row>
    <row r="1089" spans="1:61" x14ac:dyDescent="0.2">
      <c r="A1089">
        <v>6800</v>
      </c>
      <c r="B1089">
        <v>6097152501</v>
      </c>
      <c r="C1089">
        <v>0.76917000000000002</v>
      </c>
      <c r="D1089">
        <v>1.2682</v>
      </c>
      <c r="E1089">
        <v>2.1055999999999999</v>
      </c>
      <c r="F1089">
        <v>0.18840000000000001</v>
      </c>
      <c r="G1089">
        <v>1.9702</v>
      </c>
      <c r="H1089">
        <v>5.5324</v>
      </c>
      <c r="I1089">
        <v>11</v>
      </c>
      <c r="J1089">
        <v>9.8000000000000007</v>
      </c>
      <c r="K1089">
        <v>12.1</v>
      </c>
      <c r="L1089">
        <v>4037</v>
      </c>
      <c r="M1089">
        <v>38.4654612</v>
      </c>
      <c r="N1089">
        <v>-122.65637529999999</v>
      </c>
      <c r="O1089">
        <v>8.6580379020864608</v>
      </c>
      <c r="P1089">
        <v>2.9592332999999998E-2</v>
      </c>
      <c r="Q1089">
        <v>6.1828659799999999</v>
      </c>
      <c r="R1089">
        <v>9.8580307359999999</v>
      </c>
      <c r="S1089" s="1">
        <v>231.46115685683401</v>
      </c>
      <c r="T1089">
        <v>1.5070400000000001E-3</v>
      </c>
      <c r="U1089">
        <v>73.241332349999993</v>
      </c>
      <c r="V1089">
        <v>494.75</v>
      </c>
      <c r="W1089">
        <v>0</v>
      </c>
      <c r="X1089">
        <v>24.5</v>
      </c>
      <c r="Y1089">
        <v>0</v>
      </c>
      <c r="Z1089">
        <v>4</v>
      </c>
      <c r="AA1089">
        <v>0</v>
      </c>
      <c r="AB1089">
        <v>20.078269035893999</v>
      </c>
      <c r="AC1089">
        <v>4485</v>
      </c>
      <c r="AD1089">
        <v>1747</v>
      </c>
      <c r="AE1089">
        <v>1671</v>
      </c>
      <c r="AF1089">
        <v>396</v>
      </c>
      <c r="AG1089">
        <v>164</v>
      </c>
      <c r="AH1089">
        <v>34170</v>
      </c>
      <c r="AI1089">
        <v>202</v>
      </c>
      <c r="AJ1089">
        <v>482</v>
      </c>
      <c r="AK1089">
        <v>1100</v>
      </c>
      <c r="AL1089">
        <v>385</v>
      </c>
      <c r="AM1089">
        <v>252</v>
      </c>
      <c r="AN1089">
        <v>1133</v>
      </c>
      <c r="AO1089">
        <v>29</v>
      </c>
      <c r="AP1089">
        <v>192</v>
      </c>
      <c r="AQ1089">
        <v>0</v>
      </c>
      <c r="AR1089">
        <v>31</v>
      </c>
      <c r="AS1089">
        <v>107</v>
      </c>
      <c r="AT1089">
        <v>25</v>
      </c>
      <c r="AU1089">
        <v>8.9</v>
      </c>
      <c r="AV1089">
        <v>6.3</v>
      </c>
      <c r="AW1089">
        <v>34170</v>
      </c>
      <c r="AX1089">
        <v>6.7</v>
      </c>
      <c r="AY1089">
        <v>10.7</v>
      </c>
      <c r="AZ1089">
        <v>24.5</v>
      </c>
      <c r="BA1089">
        <v>8.6</v>
      </c>
      <c r="BB1089">
        <v>15.1</v>
      </c>
      <c r="BC1089">
        <v>25.3</v>
      </c>
      <c r="BD1089">
        <v>0.7</v>
      </c>
      <c r="BE1089">
        <v>11</v>
      </c>
      <c r="BF1089">
        <v>0</v>
      </c>
      <c r="BG1089">
        <v>1.9</v>
      </c>
      <c r="BH1089">
        <v>6.4</v>
      </c>
      <c r="BI1089">
        <v>0.6</v>
      </c>
    </row>
    <row r="1090" spans="1:61" x14ac:dyDescent="0.2">
      <c r="A1090">
        <v>6801</v>
      </c>
      <c r="B1090">
        <v>6097152502</v>
      </c>
      <c r="C1090">
        <v>0.70887549999999999</v>
      </c>
      <c r="D1090">
        <v>1.181</v>
      </c>
      <c r="E1090">
        <v>2.2541000000000002</v>
      </c>
      <c r="F1090">
        <v>0.34589999999999999</v>
      </c>
      <c r="G1090">
        <v>3.1067</v>
      </c>
      <c r="H1090">
        <v>6.8876999999999997</v>
      </c>
      <c r="I1090">
        <v>11.4</v>
      </c>
      <c r="J1090">
        <v>10.199999999999999</v>
      </c>
      <c r="K1090">
        <v>12.8</v>
      </c>
      <c r="L1090">
        <v>3461</v>
      </c>
      <c r="M1090">
        <v>38.47855242</v>
      </c>
      <c r="N1090">
        <v>-122.66387949999999</v>
      </c>
      <c r="O1090">
        <v>10.1477207279867</v>
      </c>
      <c r="P1090">
        <v>2.9592332999999998E-2</v>
      </c>
      <c r="Q1090">
        <v>6.1828659799999999</v>
      </c>
      <c r="R1090">
        <v>9.8520290999999993</v>
      </c>
      <c r="S1090" s="1">
        <v>278.728378044301</v>
      </c>
      <c r="T1090">
        <v>2.3812635740000001</v>
      </c>
      <c r="U1090">
        <v>63.281981209999998</v>
      </c>
      <c r="V1090">
        <v>400.26</v>
      </c>
      <c r="W1090">
        <v>0</v>
      </c>
      <c r="X1090">
        <v>3.05</v>
      </c>
      <c r="Y1090">
        <v>0</v>
      </c>
      <c r="Z1090">
        <v>4</v>
      </c>
      <c r="AA1090">
        <v>0</v>
      </c>
      <c r="AB1090">
        <v>20.082621779025398</v>
      </c>
      <c r="AC1090">
        <v>3453</v>
      </c>
      <c r="AD1090">
        <v>1563</v>
      </c>
      <c r="AE1090">
        <v>1513</v>
      </c>
      <c r="AF1090">
        <v>379</v>
      </c>
      <c r="AG1090">
        <v>69</v>
      </c>
      <c r="AH1090">
        <v>31425</v>
      </c>
      <c r="AI1090">
        <v>153</v>
      </c>
      <c r="AJ1090">
        <v>618</v>
      </c>
      <c r="AK1090">
        <v>747</v>
      </c>
      <c r="AL1090">
        <v>388</v>
      </c>
      <c r="AM1090">
        <v>111</v>
      </c>
      <c r="AN1090">
        <v>1025</v>
      </c>
      <c r="AO1090">
        <v>62</v>
      </c>
      <c r="AP1090">
        <v>112</v>
      </c>
      <c r="AQ1090">
        <v>295</v>
      </c>
      <c r="AR1090">
        <v>36</v>
      </c>
      <c r="AS1090">
        <v>103</v>
      </c>
      <c r="AT1090">
        <v>63</v>
      </c>
      <c r="AU1090">
        <v>11.2</v>
      </c>
      <c r="AV1090">
        <v>3.7</v>
      </c>
      <c r="AW1090">
        <v>31425</v>
      </c>
      <c r="AX1090">
        <v>6.3</v>
      </c>
      <c r="AY1090">
        <v>17.899999999999999</v>
      </c>
      <c r="AZ1090">
        <v>21.6</v>
      </c>
      <c r="BA1090">
        <v>11.4</v>
      </c>
      <c r="BB1090">
        <v>7.3</v>
      </c>
      <c r="BC1090">
        <v>29.7</v>
      </c>
      <c r="BD1090">
        <v>1.9</v>
      </c>
      <c r="BE1090">
        <v>7.2</v>
      </c>
      <c r="BF1090">
        <v>18.899999999999999</v>
      </c>
      <c r="BG1090">
        <v>2.4</v>
      </c>
      <c r="BH1090">
        <v>6.8</v>
      </c>
      <c r="BI1090">
        <v>1.8</v>
      </c>
    </row>
    <row r="1091" spans="1:61" x14ac:dyDescent="0.2">
      <c r="A1091">
        <v>6802</v>
      </c>
      <c r="B1091">
        <v>6097152600</v>
      </c>
      <c r="C1091">
        <v>47.4989287</v>
      </c>
      <c r="D1091">
        <v>0.4879</v>
      </c>
      <c r="E1091">
        <v>2.0411000000000001</v>
      </c>
      <c r="F1091">
        <v>0.17649999999999999</v>
      </c>
      <c r="G1091">
        <v>1.8265</v>
      </c>
      <c r="H1091">
        <v>4.532</v>
      </c>
      <c r="I1091">
        <v>9.3000000000000007</v>
      </c>
      <c r="J1091">
        <v>8</v>
      </c>
      <c r="K1091">
        <v>10.6</v>
      </c>
      <c r="L1091">
        <v>5532</v>
      </c>
      <c r="M1091">
        <v>38.4725155</v>
      </c>
      <c r="N1091">
        <v>-122.64332589999999</v>
      </c>
      <c r="O1091">
        <v>6.4032145624190298</v>
      </c>
      <c r="P1091">
        <v>2.9592332999999998E-2</v>
      </c>
      <c r="Q1091">
        <v>6.9351165899999998</v>
      </c>
      <c r="R1091">
        <v>1.6681340099999999</v>
      </c>
      <c r="S1091" s="1">
        <v>686.08617741946603</v>
      </c>
      <c r="T1091">
        <v>5.6421484739999999</v>
      </c>
      <c r="U1091">
        <v>61.661465990000004</v>
      </c>
      <c r="V1091">
        <v>348.12</v>
      </c>
      <c r="W1091">
        <v>0</v>
      </c>
      <c r="X1091">
        <v>8</v>
      </c>
      <c r="Y1091">
        <v>0</v>
      </c>
      <c r="Z1091">
        <v>5</v>
      </c>
      <c r="AA1091">
        <v>1</v>
      </c>
      <c r="AB1091">
        <v>27.238001758282799</v>
      </c>
      <c r="AC1091">
        <v>8121</v>
      </c>
      <c r="AD1091">
        <v>3468</v>
      </c>
      <c r="AE1091">
        <v>3176</v>
      </c>
      <c r="AF1091">
        <v>427</v>
      </c>
      <c r="AG1091">
        <v>164</v>
      </c>
      <c r="AH1091">
        <v>49304</v>
      </c>
      <c r="AI1091">
        <v>164</v>
      </c>
      <c r="AJ1091">
        <v>1685</v>
      </c>
      <c r="AK1091">
        <v>1773</v>
      </c>
      <c r="AL1091">
        <v>772</v>
      </c>
      <c r="AM1091">
        <v>184</v>
      </c>
      <c r="AN1091">
        <v>1462</v>
      </c>
      <c r="AO1091">
        <v>99</v>
      </c>
      <c r="AP1091">
        <v>24</v>
      </c>
      <c r="AQ1091">
        <v>53</v>
      </c>
      <c r="AR1091">
        <v>34</v>
      </c>
      <c r="AS1091">
        <v>54</v>
      </c>
      <c r="AT1091">
        <v>48</v>
      </c>
      <c r="AU1091">
        <v>5.3</v>
      </c>
      <c r="AV1091">
        <v>3.9</v>
      </c>
      <c r="AW1091">
        <v>49304</v>
      </c>
      <c r="AX1091">
        <v>2.8</v>
      </c>
      <c r="AY1091">
        <v>20.7</v>
      </c>
      <c r="AZ1091">
        <v>21.8</v>
      </c>
      <c r="BA1091">
        <v>9.5</v>
      </c>
      <c r="BB1091">
        <v>5.8</v>
      </c>
      <c r="BC1091">
        <v>18</v>
      </c>
      <c r="BD1091">
        <v>1.2</v>
      </c>
      <c r="BE1091">
        <v>0.7</v>
      </c>
      <c r="BF1091">
        <v>1.5</v>
      </c>
      <c r="BG1091">
        <v>1.1000000000000001</v>
      </c>
      <c r="BH1091">
        <v>1.7</v>
      </c>
      <c r="BI1091">
        <v>0.6</v>
      </c>
    </row>
    <row r="1092" spans="1:61" x14ac:dyDescent="0.2">
      <c r="A1092">
        <v>6804</v>
      </c>
      <c r="B1092">
        <v>6097152801</v>
      </c>
      <c r="C1092">
        <v>2.0087771000000001</v>
      </c>
      <c r="D1092">
        <v>1.1125</v>
      </c>
      <c r="E1092">
        <v>1.5839000000000001</v>
      </c>
      <c r="F1092">
        <v>0.4622</v>
      </c>
      <c r="G1092">
        <v>2.2364999999999999</v>
      </c>
      <c r="H1092">
        <v>5.3949999999999996</v>
      </c>
      <c r="I1092">
        <v>11.5</v>
      </c>
      <c r="J1092">
        <v>10.199999999999999</v>
      </c>
      <c r="K1092">
        <v>12.7</v>
      </c>
      <c r="L1092">
        <v>5239</v>
      </c>
      <c r="M1092">
        <v>38.477128690000001</v>
      </c>
      <c r="N1092">
        <v>-122.744927</v>
      </c>
      <c r="O1092">
        <v>23.046306783407001</v>
      </c>
      <c r="P1092">
        <v>2.9592332999999998E-2</v>
      </c>
      <c r="Q1092">
        <v>6.1828659799999999</v>
      </c>
      <c r="R1092">
        <v>17.96516987</v>
      </c>
      <c r="S1092" s="1">
        <v>277.455648115212</v>
      </c>
      <c r="T1092">
        <v>367.08911139999998</v>
      </c>
      <c r="U1092">
        <v>42.904969450000003</v>
      </c>
      <c r="V1092">
        <v>1239.56</v>
      </c>
      <c r="W1092">
        <v>10</v>
      </c>
      <c r="X1092">
        <v>25</v>
      </c>
      <c r="Y1092">
        <v>0.5</v>
      </c>
      <c r="Z1092">
        <v>4</v>
      </c>
      <c r="AA1092">
        <v>6</v>
      </c>
      <c r="AB1092">
        <v>49.291618333576203</v>
      </c>
      <c r="AC1092">
        <v>5388</v>
      </c>
      <c r="AD1092">
        <v>2005</v>
      </c>
      <c r="AE1092">
        <v>1949</v>
      </c>
      <c r="AF1092">
        <v>411</v>
      </c>
      <c r="AG1092">
        <v>147</v>
      </c>
      <c r="AH1092">
        <v>33847</v>
      </c>
      <c r="AI1092">
        <v>302</v>
      </c>
      <c r="AJ1092">
        <v>486</v>
      </c>
      <c r="AK1092">
        <v>1199</v>
      </c>
      <c r="AL1092">
        <v>517</v>
      </c>
      <c r="AM1092">
        <v>140</v>
      </c>
      <c r="AN1092">
        <v>1933</v>
      </c>
      <c r="AO1092">
        <v>121</v>
      </c>
      <c r="AP1092">
        <v>52</v>
      </c>
      <c r="AQ1092">
        <v>90</v>
      </c>
      <c r="AR1092">
        <v>113</v>
      </c>
      <c r="AS1092">
        <v>8</v>
      </c>
      <c r="AT1092">
        <v>29</v>
      </c>
      <c r="AU1092">
        <v>7.6</v>
      </c>
      <c r="AV1092">
        <v>4.7</v>
      </c>
      <c r="AW1092">
        <v>33847</v>
      </c>
      <c r="AX1092">
        <v>8.3000000000000007</v>
      </c>
      <c r="AY1092">
        <v>9</v>
      </c>
      <c r="AZ1092">
        <v>22.3</v>
      </c>
      <c r="BA1092">
        <v>9.6</v>
      </c>
      <c r="BB1092">
        <v>7.2</v>
      </c>
      <c r="BC1092">
        <v>35.9</v>
      </c>
      <c r="BD1092">
        <v>2.4</v>
      </c>
      <c r="BE1092">
        <v>2.6</v>
      </c>
      <c r="BF1092">
        <v>4.5</v>
      </c>
      <c r="BG1092">
        <v>5.8</v>
      </c>
      <c r="BH1092">
        <v>0.4</v>
      </c>
      <c r="BI1092">
        <v>0.5</v>
      </c>
    </row>
    <row r="1093" spans="1:61" x14ac:dyDescent="0.2">
      <c r="A1093">
        <v>6805</v>
      </c>
      <c r="B1093">
        <v>6097152802</v>
      </c>
      <c r="C1093">
        <v>0.79271610000000003</v>
      </c>
      <c r="D1093">
        <v>2.2867999999999999</v>
      </c>
      <c r="E1093">
        <v>2.4948999999999999</v>
      </c>
      <c r="F1093">
        <v>1.0885</v>
      </c>
      <c r="G1093">
        <v>3.9799000000000002</v>
      </c>
      <c r="H1093">
        <v>9.8500999999999994</v>
      </c>
      <c r="I1093">
        <v>14.1</v>
      </c>
      <c r="J1093">
        <v>12.8</v>
      </c>
      <c r="K1093">
        <v>15.4</v>
      </c>
      <c r="L1093">
        <v>6807</v>
      </c>
      <c r="M1093">
        <v>38.465144639999998</v>
      </c>
      <c r="N1093">
        <v>-122.7356597</v>
      </c>
      <c r="O1093">
        <v>27.477691999911698</v>
      </c>
      <c r="P1093">
        <v>2.9592332999999998E-2</v>
      </c>
      <c r="Q1093">
        <v>6.1828659799999999</v>
      </c>
      <c r="R1093">
        <v>21.68</v>
      </c>
      <c r="S1093" s="1">
        <v>231.46115685683401</v>
      </c>
      <c r="T1093">
        <v>0.122120907</v>
      </c>
      <c r="U1093">
        <v>48.177841979999997</v>
      </c>
      <c r="V1093">
        <v>1273.27</v>
      </c>
      <c r="W1093">
        <v>1.2</v>
      </c>
      <c r="X1093">
        <v>47.3</v>
      </c>
      <c r="Y1093">
        <v>0.35</v>
      </c>
      <c r="Z1093">
        <v>4</v>
      </c>
      <c r="AA1093">
        <v>1.25</v>
      </c>
      <c r="AB1093">
        <v>39.018804401524797</v>
      </c>
      <c r="AC1093">
        <v>7122</v>
      </c>
      <c r="AD1093">
        <v>2847</v>
      </c>
      <c r="AE1093">
        <v>2775</v>
      </c>
      <c r="AF1093">
        <v>977</v>
      </c>
      <c r="AG1093">
        <v>244</v>
      </c>
      <c r="AH1093">
        <v>20585</v>
      </c>
      <c r="AI1093">
        <v>1379</v>
      </c>
      <c r="AJ1093">
        <v>666</v>
      </c>
      <c r="AK1093">
        <v>1687</v>
      </c>
      <c r="AL1093">
        <v>1010</v>
      </c>
      <c r="AM1093">
        <v>453</v>
      </c>
      <c r="AN1093">
        <v>4037</v>
      </c>
      <c r="AO1093">
        <v>682</v>
      </c>
      <c r="AP1093">
        <v>1032</v>
      </c>
      <c r="AQ1093">
        <v>73</v>
      </c>
      <c r="AR1093">
        <v>418</v>
      </c>
      <c r="AS1093">
        <v>320</v>
      </c>
      <c r="AT1093">
        <v>96</v>
      </c>
      <c r="AU1093">
        <v>13.7</v>
      </c>
      <c r="AV1093">
        <v>6.2</v>
      </c>
      <c r="AW1093">
        <v>20585</v>
      </c>
      <c r="AX1093">
        <v>30.4</v>
      </c>
      <c r="AY1093">
        <v>9.4</v>
      </c>
      <c r="AZ1093">
        <v>23.7</v>
      </c>
      <c r="BA1093">
        <v>14.2</v>
      </c>
      <c r="BB1093">
        <v>16.3</v>
      </c>
      <c r="BC1093">
        <v>56.7</v>
      </c>
      <c r="BD1093">
        <v>10.6</v>
      </c>
      <c r="BE1093">
        <v>36.200000000000003</v>
      </c>
      <c r="BF1093">
        <v>2.6</v>
      </c>
      <c r="BG1093">
        <v>15.1</v>
      </c>
      <c r="BH1093">
        <v>11.5</v>
      </c>
      <c r="BI1093">
        <v>1.3</v>
      </c>
    </row>
    <row r="1094" spans="1:61" x14ac:dyDescent="0.2">
      <c r="A1094">
        <v>6806</v>
      </c>
      <c r="B1094">
        <v>6097152903</v>
      </c>
      <c r="C1094">
        <v>0.64465709999999998</v>
      </c>
      <c r="D1094">
        <v>3.0676999999999999</v>
      </c>
      <c r="E1094">
        <v>2.4988000000000001</v>
      </c>
      <c r="F1094">
        <v>1.4658</v>
      </c>
      <c r="G1094">
        <v>2.7481</v>
      </c>
      <c r="H1094">
        <v>9.7804000000000002</v>
      </c>
      <c r="I1094">
        <v>15.8</v>
      </c>
      <c r="J1094">
        <v>14.5</v>
      </c>
      <c r="K1094">
        <v>17.2</v>
      </c>
      <c r="L1094">
        <v>5065</v>
      </c>
      <c r="M1094">
        <v>38.457659399999997</v>
      </c>
      <c r="N1094">
        <v>-122.7486397</v>
      </c>
      <c r="O1094">
        <v>20.875719033710698</v>
      </c>
      <c r="P1094">
        <v>2.9592332999999998E-2</v>
      </c>
      <c r="Q1094">
        <v>6.1828659799999999</v>
      </c>
      <c r="R1094">
        <v>21.68</v>
      </c>
      <c r="S1094" s="1">
        <v>231.46115685683401</v>
      </c>
      <c r="T1094">
        <v>0</v>
      </c>
      <c r="U1094">
        <v>50.74470092</v>
      </c>
      <c r="V1094">
        <v>502.86</v>
      </c>
      <c r="W1094">
        <v>0</v>
      </c>
      <c r="X1094">
        <v>17.600000000000001</v>
      </c>
      <c r="Y1094">
        <v>3.5000000000000003E-2</v>
      </c>
      <c r="Z1094">
        <v>4</v>
      </c>
      <c r="AA1094">
        <v>0.5</v>
      </c>
      <c r="AB1094">
        <v>25.015278168208798</v>
      </c>
      <c r="AC1094">
        <v>5261</v>
      </c>
      <c r="AD1094">
        <v>1560</v>
      </c>
      <c r="AE1094">
        <v>1490</v>
      </c>
      <c r="AF1094">
        <v>1026</v>
      </c>
      <c r="AG1094">
        <v>343</v>
      </c>
      <c r="AH1094">
        <v>19600</v>
      </c>
      <c r="AI1094">
        <v>1239</v>
      </c>
      <c r="AJ1094">
        <v>439</v>
      </c>
      <c r="AK1094">
        <v>1522</v>
      </c>
      <c r="AL1094">
        <v>623</v>
      </c>
      <c r="AM1094">
        <v>231</v>
      </c>
      <c r="AN1094">
        <v>3876</v>
      </c>
      <c r="AO1094">
        <v>996</v>
      </c>
      <c r="AP1094">
        <v>110</v>
      </c>
      <c r="AQ1094">
        <v>0</v>
      </c>
      <c r="AR1094">
        <v>278</v>
      </c>
      <c r="AS1094">
        <v>173</v>
      </c>
      <c r="AT1094">
        <v>32</v>
      </c>
      <c r="AU1094">
        <v>19.5</v>
      </c>
      <c r="AV1094">
        <v>12.2</v>
      </c>
      <c r="AW1094">
        <v>19600</v>
      </c>
      <c r="AX1094">
        <v>40.700000000000003</v>
      </c>
      <c r="AY1094">
        <v>8.3000000000000007</v>
      </c>
      <c r="AZ1094">
        <v>28.9</v>
      </c>
      <c r="BA1094">
        <v>11.8</v>
      </c>
      <c r="BB1094">
        <v>15.5</v>
      </c>
      <c r="BC1094">
        <v>73.7</v>
      </c>
      <c r="BD1094">
        <v>20.6</v>
      </c>
      <c r="BE1094">
        <v>7.1</v>
      </c>
      <c r="BF1094">
        <v>0</v>
      </c>
      <c r="BG1094">
        <v>18.7</v>
      </c>
      <c r="BH1094">
        <v>11.6</v>
      </c>
      <c r="BI1094">
        <v>0.6</v>
      </c>
    </row>
    <row r="1095" spans="1:61" x14ac:dyDescent="0.2">
      <c r="A1095">
        <v>6807</v>
      </c>
      <c r="B1095">
        <v>6097152904</v>
      </c>
      <c r="C1095">
        <v>0.88960720000000004</v>
      </c>
      <c r="D1095">
        <v>1.4882</v>
      </c>
      <c r="E1095">
        <v>1.7999000000000001</v>
      </c>
      <c r="F1095">
        <v>0.46250000000000002</v>
      </c>
      <c r="G1095">
        <v>2.2258</v>
      </c>
      <c r="H1095">
        <v>5.9764999999999997</v>
      </c>
      <c r="I1095">
        <v>11.2</v>
      </c>
      <c r="J1095">
        <v>10</v>
      </c>
      <c r="K1095">
        <v>12.4</v>
      </c>
      <c r="L1095">
        <v>4775</v>
      </c>
      <c r="M1095">
        <v>38.460994820000003</v>
      </c>
      <c r="N1095">
        <v>-122.7610873</v>
      </c>
      <c r="O1095">
        <v>14.460853154123599</v>
      </c>
      <c r="P1095">
        <v>2.9592332999999998E-2</v>
      </c>
      <c r="Q1095">
        <v>6.1828659799999999</v>
      </c>
      <c r="R1095">
        <v>19.386803409999999</v>
      </c>
      <c r="S1095" s="1">
        <v>231.46115685683401</v>
      </c>
      <c r="T1095">
        <v>21.144222599999999</v>
      </c>
      <c r="U1095">
        <v>45.618195749999998</v>
      </c>
      <c r="V1095">
        <v>659.02</v>
      </c>
      <c r="W1095">
        <v>0</v>
      </c>
      <c r="X1095">
        <v>13.5</v>
      </c>
      <c r="Y1095">
        <v>2.5000000000000001E-2</v>
      </c>
      <c r="Z1095">
        <v>4</v>
      </c>
      <c r="AA1095">
        <v>0</v>
      </c>
      <c r="AB1095">
        <v>29.834565347485398</v>
      </c>
      <c r="AC1095">
        <v>5356</v>
      </c>
      <c r="AD1095">
        <v>2009</v>
      </c>
      <c r="AE1095">
        <v>1976</v>
      </c>
      <c r="AF1095">
        <v>498</v>
      </c>
      <c r="AG1095">
        <v>197</v>
      </c>
      <c r="AH1095">
        <v>30991</v>
      </c>
      <c r="AI1095">
        <v>350</v>
      </c>
      <c r="AJ1095">
        <v>726</v>
      </c>
      <c r="AK1095">
        <v>1003</v>
      </c>
      <c r="AL1095">
        <v>617</v>
      </c>
      <c r="AM1095">
        <v>117</v>
      </c>
      <c r="AN1095">
        <v>1877</v>
      </c>
      <c r="AO1095">
        <v>129</v>
      </c>
      <c r="AP1095">
        <v>244</v>
      </c>
      <c r="AQ1095">
        <v>8</v>
      </c>
      <c r="AR1095">
        <v>117</v>
      </c>
      <c r="AS1095">
        <v>32</v>
      </c>
      <c r="AT1095">
        <v>12</v>
      </c>
      <c r="AU1095">
        <v>9.3000000000000007</v>
      </c>
      <c r="AV1095">
        <v>6.5</v>
      </c>
      <c r="AW1095">
        <v>30991</v>
      </c>
      <c r="AX1095">
        <v>9.6</v>
      </c>
      <c r="AY1095">
        <v>13.6</v>
      </c>
      <c r="AZ1095">
        <v>18.7</v>
      </c>
      <c r="BA1095">
        <v>11.5</v>
      </c>
      <c r="BB1095">
        <v>5.9</v>
      </c>
      <c r="BC1095">
        <v>35</v>
      </c>
      <c r="BD1095">
        <v>2.5</v>
      </c>
      <c r="BE1095">
        <v>12.1</v>
      </c>
      <c r="BF1095">
        <v>0.4</v>
      </c>
      <c r="BG1095">
        <v>5.9</v>
      </c>
      <c r="BH1095">
        <v>1.6</v>
      </c>
      <c r="BI1095">
        <v>0.2</v>
      </c>
    </row>
    <row r="1096" spans="1:61" x14ac:dyDescent="0.2">
      <c r="A1096">
        <v>6808</v>
      </c>
      <c r="B1096">
        <v>6097152905</v>
      </c>
      <c r="C1096">
        <v>0.47892400000000002</v>
      </c>
      <c r="D1096">
        <v>1.3927</v>
      </c>
      <c r="E1096">
        <v>2.2462</v>
      </c>
      <c r="F1096">
        <v>0.79590000000000005</v>
      </c>
      <c r="G1096">
        <v>2.012</v>
      </c>
      <c r="H1096">
        <v>6.4466999999999999</v>
      </c>
      <c r="I1096">
        <v>11.2</v>
      </c>
      <c r="J1096">
        <v>10.199999999999999</v>
      </c>
      <c r="K1096">
        <v>12.3</v>
      </c>
      <c r="L1096">
        <v>3970</v>
      </c>
      <c r="M1096">
        <v>38.470089110000004</v>
      </c>
      <c r="N1096">
        <v>-122.75826549999999</v>
      </c>
      <c r="O1096">
        <v>17.334827154699202</v>
      </c>
      <c r="P1096">
        <v>2.9592332999999998E-2</v>
      </c>
      <c r="Q1096">
        <v>6.1828659799999999</v>
      </c>
      <c r="R1096">
        <v>20.115644329999999</v>
      </c>
      <c r="S1096" s="1">
        <v>247.119796052959</v>
      </c>
      <c r="T1096">
        <v>30.47794893</v>
      </c>
      <c r="U1096">
        <v>45.930566050000003</v>
      </c>
      <c r="V1096">
        <v>730.09</v>
      </c>
      <c r="W1096">
        <v>0</v>
      </c>
      <c r="X1096">
        <v>3.5</v>
      </c>
      <c r="Y1096">
        <v>3.5000000000000003E-2</v>
      </c>
      <c r="Z1096">
        <v>4</v>
      </c>
      <c r="AA1096">
        <v>0</v>
      </c>
      <c r="AB1096">
        <v>28.972072644436199</v>
      </c>
      <c r="AC1096">
        <v>4252</v>
      </c>
      <c r="AD1096">
        <v>1615</v>
      </c>
      <c r="AE1096">
        <v>1581</v>
      </c>
      <c r="AF1096">
        <v>241</v>
      </c>
      <c r="AG1096">
        <v>113</v>
      </c>
      <c r="AH1096">
        <v>28900</v>
      </c>
      <c r="AI1096">
        <v>472</v>
      </c>
      <c r="AJ1096">
        <v>500</v>
      </c>
      <c r="AK1096">
        <v>1030</v>
      </c>
      <c r="AL1096">
        <v>558</v>
      </c>
      <c r="AM1096">
        <v>120</v>
      </c>
      <c r="AN1096">
        <v>2061</v>
      </c>
      <c r="AO1096">
        <v>216</v>
      </c>
      <c r="AP1096">
        <v>119</v>
      </c>
      <c r="AQ1096">
        <v>152</v>
      </c>
      <c r="AR1096">
        <v>84</v>
      </c>
      <c r="AS1096">
        <v>31</v>
      </c>
      <c r="AT1096">
        <v>0</v>
      </c>
      <c r="AU1096">
        <v>5.7</v>
      </c>
      <c r="AV1096">
        <v>5.0999999999999996</v>
      </c>
      <c r="AW1096">
        <v>28900</v>
      </c>
      <c r="AX1096">
        <v>16.399999999999999</v>
      </c>
      <c r="AY1096">
        <v>11.8</v>
      </c>
      <c r="AZ1096">
        <v>24.2</v>
      </c>
      <c r="BA1096">
        <v>13.1</v>
      </c>
      <c r="BB1096">
        <v>7.6</v>
      </c>
      <c r="BC1096">
        <v>48.5</v>
      </c>
      <c r="BD1096">
        <v>5.4</v>
      </c>
      <c r="BE1096">
        <v>7.4</v>
      </c>
      <c r="BF1096">
        <v>9.4</v>
      </c>
      <c r="BG1096">
        <v>5.3</v>
      </c>
      <c r="BH1096">
        <v>2</v>
      </c>
      <c r="BI1096">
        <v>0</v>
      </c>
    </row>
    <row r="1097" spans="1:61" x14ac:dyDescent="0.2">
      <c r="A1097">
        <v>6809</v>
      </c>
      <c r="B1097">
        <v>6097152906</v>
      </c>
      <c r="C1097">
        <v>10.147036999999999</v>
      </c>
      <c r="D1097">
        <v>1.0323</v>
      </c>
      <c r="E1097">
        <v>2.2898999999999998</v>
      </c>
      <c r="F1097">
        <v>0.58150000000000002</v>
      </c>
      <c r="G1097">
        <v>1.7302999999999999</v>
      </c>
      <c r="H1097">
        <v>5.6340000000000003</v>
      </c>
      <c r="I1097">
        <v>9.5</v>
      </c>
      <c r="J1097">
        <v>8.6</v>
      </c>
      <c r="K1097">
        <v>10.5</v>
      </c>
      <c r="L1097">
        <v>2570</v>
      </c>
      <c r="M1097">
        <v>38.470273089999999</v>
      </c>
      <c r="N1097">
        <v>-122.76669630000001</v>
      </c>
      <c r="O1097">
        <v>11.406136671933799</v>
      </c>
      <c r="P1097">
        <v>2.9592332999999998E-2</v>
      </c>
      <c r="Q1097">
        <v>6.1828659799999999</v>
      </c>
      <c r="R1097">
        <v>10.511027350000001</v>
      </c>
      <c r="S1097" s="1">
        <v>662.04198502564498</v>
      </c>
      <c r="T1097">
        <v>118.1388065</v>
      </c>
      <c r="U1097">
        <v>35.226029519999997</v>
      </c>
      <c r="V1097">
        <v>442.58</v>
      </c>
      <c r="W1097">
        <v>0</v>
      </c>
      <c r="X1097">
        <v>10</v>
      </c>
      <c r="Y1097">
        <v>0.01</v>
      </c>
      <c r="Z1097">
        <v>8</v>
      </c>
      <c r="AA1097">
        <v>1</v>
      </c>
      <c r="AB1097">
        <v>33.799924729703001</v>
      </c>
      <c r="AC1097">
        <v>6014</v>
      </c>
      <c r="AD1097">
        <v>2188</v>
      </c>
      <c r="AE1097">
        <v>2077</v>
      </c>
      <c r="AF1097">
        <v>422</v>
      </c>
      <c r="AG1097">
        <v>118</v>
      </c>
      <c r="AH1097">
        <v>37453</v>
      </c>
      <c r="AI1097">
        <v>445</v>
      </c>
      <c r="AJ1097">
        <v>762</v>
      </c>
      <c r="AK1097">
        <v>1484</v>
      </c>
      <c r="AL1097">
        <v>571</v>
      </c>
      <c r="AM1097">
        <v>276</v>
      </c>
      <c r="AN1097">
        <v>1895</v>
      </c>
      <c r="AO1097">
        <v>278</v>
      </c>
      <c r="AP1097">
        <v>22</v>
      </c>
      <c r="AQ1097">
        <v>6</v>
      </c>
      <c r="AR1097">
        <v>75</v>
      </c>
      <c r="AS1097">
        <v>26</v>
      </c>
      <c r="AT1097">
        <v>17</v>
      </c>
      <c r="AU1097">
        <v>7.1</v>
      </c>
      <c r="AV1097">
        <v>3.6</v>
      </c>
      <c r="AW1097">
        <v>37453</v>
      </c>
      <c r="AX1097">
        <v>10.9</v>
      </c>
      <c r="AY1097">
        <v>12.7</v>
      </c>
      <c r="AZ1097">
        <v>24.7</v>
      </c>
      <c r="BA1097">
        <v>9.5</v>
      </c>
      <c r="BB1097">
        <v>13.3</v>
      </c>
      <c r="BC1097">
        <v>31.5</v>
      </c>
      <c r="BD1097">
        <v>4.8</v>
      </c>
      <c r="BE1097">
        <v>1</v>
      </c>
      <c r="BF1097">
        <v>0.3</v>
      </c>
      <c r="BG1097">
        <v>3.6</v>
      </c>
      <c r="BH1097">
        <v>1.3</v>
      </c>
      <c r="BI1097">
        <v>0.3</v>
      </c>
    </row>
    <row r="1098" spans="1:61" x14ac:dyDescent="0.2">
      <c r="A1098">
        <v>6810</v>
      </c>
      <c r="B1098">
        <v>6097153001</v>
      </c>
      <c r="C1098">
        <v>0.9673851</v>
      </c>
      <c r="D1098">
        <v>2.0198999999999998</v>
      </c>
      <c r="E1098">
        <v>2.3668999999999998</v>
      </c>
      <c r="F1098">
        <v>1.0439000000000001</v>
      </c>
      <c r="G1098">
        <v>2.8014000000000001</v>
      </c>
      <c r="H1098">
        <v>8.2322000000000006</v>
      </c>
      <c r="I1098">
        <v>12.6</v>
      </c>
      <c r="J1098">
        <v>11.6</v>
      </c>
      <c r="K1098">
        <v>13.7</v>
      </c>
      <c r="L1098">
        <v>6594</v>
      </c>
      <c r="M1098">
        <v>38.450938819999998</v>
      </c>
      <c r="N1098">
        <v>-122.7367428</v>
      </c>
      <c r="O1098">
        <v>25.836777708162298</v>
      </c>
      <c r="P1098">
        <v>2.9592332999999998E-2</v>
      </c>
      <c r="Q1098">
        <v>6.1828659799999999</v>
      </c>
      <c r="R1098">
        <v>24.67205384</v>
      </c>
      <c r="S1098" s="1">
        <v>231.46115685683401</v>
      </c>
      <c r="T1098">
        <v>0</v>
      </c>
      <c r="U1098">
        <v>53.104886440000001</v>
      </c>
      <c r="V1098">
        <v>1218.6199999999999</v>
      </c>
      <c r="W1098">
        <v>1.2</v>
      </c>
      <c r="X1098">
        <v>100.3</v>
      </c>
      <c r="Y1098">
        <v>0.2</v>
      </c>
      <c r="Z1098">
        <v>4</v>
      </c>
      <c r="AA1098">
        <v>7</v>
      </c>
      <c r="AB1098">
        <v>40.515939846554097</v>
      </c>
      <c r="AC1098">
        <v>7419</v>
      </c>
      <c r="AD1098">
        <v>2549</v>
      </c>
      <c r="AE1098">
        <v>2490</v>
      </c>
      <c r="AF1098">
        <v>1224</v>
      </c>
      <c r="AG1098">
        <v>168</v>
      </c>
      <c r="AH1098">
        <v>21133</v>
      </c>
      <c r="AI1098">
        <v>862</v>
      </c>
      <c r="AJ1098">
        <v>604</v>
      </c>
      <c r="AK1098">
        <v>2081</v>
      </c>
      <c r="AL1098">
        <v>988</v>
      </c>
      <c r="AM1098">
        <v>260</v>
      </c>
      <c r="AN1098">
        <v>4002</v>
      </c>
      <c r="AO1098">
        <v>661</v>
      </c>
      <c r="AP1098">
        <v>1053</v>
      </c>
      <c r="AQ1098">
        <v>0</v>
      </c>
      <c r="AR1098">
        <v>285</v>
      </c>
      <c r="AS1098">
        <v>305</v>
      </c>
      <c r="AT1098">
        <v>13</v>
      </c>
      <c r="AU1098">
        <v>16.899999999999999</v>
      </c>
      <c r="AV1098">
        <v>4.5</v>
      </c>
      <c r="AW1098">
        <v>21133</v>
      </c>
      <c r="AX1098">
        <v>18.399999999999999</v>
      </c>
      <c r="AY1098">
        <v>8.1</v>
      </c>
      <c r="AZ1098">
        <v>28</v>
      </c>
      <c r="BA1098">
        <v>13.3</v>
      </c>
      <c r="BB1098">
        <v>10.4</v>
      </c>
      <c r="BC1098">
        <v>53.9</v>
      </c>
      <c r="BD1098">
        <v>10</v>
      </c>
      <c r="BE1098">
        <v>41.3</v>
      </c>
      <c r="BF1098">
        <v>0</v>
      </c>
      <c r="BG1098">
        <v>11.4</v>
      </c>
      <c r="BH1098">
        <v>12.2</v>
      </c>
      <c r="BI1098">
        <v>0.2</v>
      </c>
    </row>
    <row r="1099" spans="1:61" x14ac:dyDescent="0.2">
      <c r="A1099">
        <v>6811</v>
      </c>
      <c r="B1099">
        <v>6097153002</v>
      </c>
      <c r="C1099">
        <v>0.86654070000000005</v>
      </c>
      <c r="D1099">
        <v>2.6861000000000002</v>
      </c>
      <c r="E1099">
        <v>2.3342000000000001</v>
      </c>
      <c r="F1099">
        <v>1.28</v>
      </c>
      <c r="G1099">
        <v>3.1065</v>
      </c>
      <c r="H1099">
        <v>9.4068000000000005</v>
      </c>
      <c r="I1099">
        <v>14.8</v>
      </c>
      <c r="J1099">
        <v>13.5</v>
      </c>
      <c r="K1099">
        <v>16.100000000000001</v>
      </c>
      <c r="L1099">
        <v>6433</v>
      </c>
      <c r="M1099">
        <v>38.440786009999997</v>
      </c>
      <c r="N1099">
        <v>-122.7321216</v>
      </c>
      <c r="O1099">
        <v>36.065358753669599</v>
      </c>
      <c r="P1099">
        <v>2.9592332999999998E-2</v>
      </c>
      <c r="Q1099">
        <v>6.1828659799999999</v>
      </c>
      <c r="R1099">
        <v>26.31</v>
      </c>
      <c r="S1099" s="1">
        <v>231.46115685683401</v>
      </c>
      <c r="T1099">
        <v>0</v>
      </c>
      <c r="U1099">
        <v>56.405091290000001</v>
      </c>
      <c r="V1099">
        <v>1194.19</v>
      </c>
      <c r="W1099">
        <v>0</v>
      </c>
      <c r="X1099">
        <v>141.30000000000001</v>
      </c>
      <c r="Y1099">
        <v>0.6</v>
      </c>
      <c r="Z1099">
        <v>3</v>
      </c>
      <c r="AA1099">
        <v>7.25</v>
      </c>
      <c r="AB1099">
        <v>40.543911834378697</v>
      </c>
      <c r="AC1099">
        <v>6473</v>
      </c>
      <c r="AD1099">
        <v>2071</v>
      </c>
      <c r="AE1099">
        <v>1913</v>
      </c>
      <c r="AF1099">
        <v>1122</v>
      </c>
      <c r="AG1099">
        <v>348</v>
      </c>
      <c r="AH1099">
        <v>22605</v>
      </c>
      <c r="AI1099">
        <v>1213</v>
      </c>
      <c r="AJ1099">
        <v>474</v>
      </c>
      <c r="AK1099">
        <v>1922</v>
      </c>
      <c r="AL1099">
        <v>804</v>
      </c>
      <c r="AM1099">
        <v>209</v>
      </c>
      <c r="AN1099">
        <v>4489</v>
      </c>
      <c r="AO1099">
        <v>793</v>
      </c>
      <c r="AP1099">
        <v>169</v>
      </c>
      <c r="AQ1099">
        <v>140</v>
      </c>
      <c r="AR1099">
        <v>230</v>
      </c>
      <c r="AS1099">
        <v>49</v>
      </c>
      <c r="AT1099">
        <v>104</v>
      </c>
      <c r="AU1099">
        <v>17.5</v>
      </c>
      <c r="AV1099">
        <v>9.9</v>
      </c>
      <c r="AW1099">
        <v>22605</v>
      </c>
      <c r="AX1099">
        <v>30.3</v>
      </c>
      <c r="AY1099">
        <v>7.3</v>
      </c>
      <c r="AZ1099">
        <v>29.7</v>
      </c>
      <c r="BA1099">
        <v>12.4</v>
      </c>
      <c r="BB1099">
        <v>10.9</v>
      </c>
      <c r="BC1099">
        <v>69.3</v>
      </c>
      <c r="BD1099">
        <v>13.1</v>
      </c>
      <c r="BE1099">
        <v>8.1999999999999993</v>
      </c>
      <c r="BF1099">
        <v>6.8</v>
      </c>
      <c r="BG1099">
        <v>12</v>
      </c>
      <c r="BH1099">
        <v>2.6</v>
      </c>
      <c r="BI1099">
        <v>1.6</v>
      </c>
    </row>
    <row r="1100" spans="1:61" x14ac:dyDescent="0.2">
      <c r="A1100">
        <v>6812</v>
      </c>
      <c r="B1100">
        <v>6097153003</v>
      </c>
      <c r="C1100">
        <v>0.66703749999999995</v>
      </c>
      <c r="D1100">
        <v>2.7088999999999999</v>
      </c>
      <c r="E1100">
        <v>2.4672000000000001</v>
      </c>
      <c r="F1100">
        <v>1.0583</v>
      </c>
      <c r="G1100">
        <v>3.0947</v>
      </c>
      <c r="H1100">
        <v>9.3291000000000004</v>
      </c>
      <c r="I1100">
        <v>12.4</v>
      </c>
      <c r="J1100">
        <v>11.3</v>
      </c>
      <c r="K1100">
        <v>13.6</v>
      </c>
      <c r="L1100">
        <v>5320</v>
      </c>
      <c r="M1100">
        <v>38.433952429999998</v>
      </c>
      <c r="N1100">
        <v>-122.73921300000001</v>
      </c>
      <c r="O1100">
        <v>32.025465797233799</v>
      </c>
      <c r="P1100">
        <v>2.9592332999999998E-2</v>
      </c>
      <c r="Q1100">
        <v>6.1828659799999999</v>
      </c>
      <c r="R1100">
        <v>26.355090789999998</v>
      </c>
      <c r="S1100" s="1">
        <v>279.34149131220403</v>
      </c>
      <c r="T1100">
        <v>0.102854957</v>
      </c>
      <c r="U1100">
        <v>55.43810122</v>
      </c>
      <c r="V1100">
        <v>1361</v>
      </c>
      <c r="W1100">
        <v>0</v>
      </c>
      <c r="X1100">
        <v>154.5</v>
      </c>
      <c r="Y1100">
        <v>1.0249999999999999</v>
      </c>
      <c r="Z1100">
        <v>3</v>
      </c>
      <c r="AA1100">
        <v>2</v>
      </c>
      <c r="AB1100">
        <v>41.810669562068298</v>
      </c>
      <c r="AC1100">
        <v>5990</v>
      </c>
      <c r="AD1100">
        <v>2118</v>
      </c>
      <c r="AE1100">
        <v>2028</v>
      </c>
      <c r="AF1100">
        <v>1052</v>
      </c>
      <c r="AG1100">
        <v>343</v>
      </c>
      <c r="AH1100">
        <v>21309</v>
      </c>
      <c r="AI1100">
        <v>833</v>
      </c>
      <c r="AJ1100">
        <v>502</v>
      </c>
      <c r="AK1100">
        <v>1555</v>
      </c>
      <c r="AL1100">
        <v>725</v>
      </c>
      <c r="AM1100">
        <v>373</v>
      </c>
      <c r="AN1100">
        <v>2970</v>
      </c>
      <c r="AO1100">
        <v>667</v>
      </c>
      <c r="AP1100">
        <v>396</v>
      </c>
      <c r="AQ1100">
        <v>142</v>
      </c>
      <c r="AR1100">
        <v>203</v>
      </c>
      <c r="AS1100">
        <v>80</v>
      </c>
      <c r="AT1100">
        <v>20</v>
      </c>
      <c r="AU1100">
        <v>17.600000000000001</v>
      </c>
      <c r="AV1100">
        <v>11.2</v>
      </c>
      <c r="AW1100">
        <v>21309</v>
      </c>
      <c r="AX1100">
        <v>22.3</v>
      </c>
      <c r="AY1100">
        <v>8.4</v>
      </c>
      <c r="AZ1100">
        <v>26</v>
      </c>
      <c r="BA1100">
        <v>12.1</v>
      </c>
      <c r="BB1100">
        <v>18.399999999999999</v>
      </c>
      <c r="BC1100">
        <v>49.6</v>
      </c>
      <c r="BD1100">
        <v>12.2</v>
      </c>
      <c r="BE1100">
        <v>18.7</v>
      </c>
      <c r="BF1100">
        <v>6.7</v>
      </c>
      <c r="BG1100">
        <v>10</v>
      </c>
      <c r="BH1100">
        <v>3.9</v>
      </c>
      <c r="BI1100">
        <v>0.3</v>
      </c>
    </row>
    <row r="1101" spans="1:61" x14ac:dyDescent="0.2">
      <c r="A1101">
        <v>6813</v>
      </c>
      <c r="B1101">
        <v>6097153005</v>
      </c>
      <c r="C1101">
        <v>9.5649592999999999</v>
      </c>
      <c r="D1101">
        <v>1.8844000000000001</v>
      </c>
      <c r="E1101">
        <v>1.8653999999999999</v>
      </c>
      <c r="F1101">
        <v>0.66620000000000001</v>
      </c>
      <c r="G1101">
        <v>2.6351</v>
      </c>
      <c r="H1101">
        <v>7.0510999999999999</v>
      </c>
      <c r="I1101">
        <v>11.7</v>
      </c>
      <c r="J1101">
        <v>10.5</v>
      </c>
      <c r="K1101">
        <v>13</v>
      </c>
      <c r="L1101">
        <v>4451</v>
      </c>
      <c r="M1101">
        <v>38.429497769999998</v>
      </c>
      <c r="N1101">
        <v>-122.7932892</v>
      </c>
      <c r="O1101">
        <v>25.5757952900492</v>
      </c>
      <c r="P1101">
        <v>2.9592332999999998E-2</v>
      </c>
      <c r="Q1101">
        <v>6.1828659799999999</v>
      </c>
      <c r="R1101">
        <v>8.6378804000000002</v>
      </c>
      <c r="S1101" s="1">
        <v>839.56123791755795</v>
      </c>
      <c r="T1101">
        <v>61.470183390000003</v>
      </c>
      <c r="U1101">
        <v>49.081514069999997</v>
      </c>
      <c r="V1101">
        <v>605.41999999999996</v>
      </c>
      <c r="W1101">
        <v>0.25</v>
      </c>
      <c r="X1101">
        <v>27.85</v>
      </c>
      <c r="Y1101">
        <v>2</v>
      </c>
      <c r="Z1101">
        <v>6</v>
      </c>
      <c r="AA1101">
        <v>4</v>
      </c>
      <c r="AB1101">
        <v>45.832442400346601</v>
      </c>
      <c r="AC1101">
        <v>7302</v>
      </c>
      <c r="AD1101">
        <v>2532</v>
      </c>
      <c r="AE1101">
        <v>2470</v>
      </c>
      <c r="AF1101">
        <v>1233</v>
      </c>
      <c r="AG1101">
        <v>330</v>
      </c>
      <c r="AH1101">
        <v>35553</v>
      </c>
      <c r="AI1101">
        <v>582</v>
      </c>
      <c r="AJ1101">
        <v>1081</v>
      </c>
      <c r="AK1101">
        <v>1519</v>
      </c>
      <c r="AL1101">
        <v>754</v>
      </c>
      <c r="AM1101">
        <v>145</v>
      </c>
      <c r="AN1101">
        <v>2851</v>
      </c>
      <c r="AO1101">
        <v>332</v>
      </c>
      <c r="AP1101">
        <v>28</v>
      </c>
      <c r="AQ1101">
        <v>235</v>
      </c>
      <c r="AR1101">
        <v>150</v>
      </c>
      <c r="AS1101">
        <v>83</v>
      </c>
      <c r="AT1101">
        <v>58</v>
      </c>
      <c r="AU1101">
        <v>17</v>
      </c>
      <c r="AV1101">
        <v>8.1999999999999993</v>
      </c>
      <c r="AW1101">
        <v>35553</v>
      </c>
      <c r="AX1101">
        <v>11.3</v>
      </c>
      <c r="AY1101">
        <v>14.8</v>
      </c>
      <c r="AZ1101">
        <v>20.8</v>
      </c>
      <c r="BA1101">
        <v>10.4</v>
      </c>
      <c r="BB1101">
        <v>5.9</v>
      </c>
      <c r="BC1101">
        <v>39</v>
      </c>
      <c r="BD1101">
        <v>4.8</v>
      </c>
      <c r="BE1101">
        <v>1.1000000000000001</v>
      </c>
      <c r="BF1101">
        <v>9.3000000000000007</v>
      </c>
      <c r="BG1101">
        <v>6.1</v>
      </c>
      <c r="BH1101">
        <v>3.4</v>
      </c>
      <c r="BI1101">
        <v>0.8</v>
      </c>
    </row>
    <row r="1102" spans="1:61" x14ac:dyDescent="0.2">
      <c r="A1102">
        <v>6814</v>
      </c>
      <c r="B1102">
        <v>6097153006</v>
      </c>
      <c r="C1102">
        <v>1.3155877</v>
      </c>
      <c r="D1102">
        <v>1.9463999999999999</v>
      </c>
      <c r="E1102">
        <v>2.5499000000000001</v>
      </c>
      <c r="F1102">
        <v>0.74460000000000004</v>
      </c>
      <c r="G1102">
        <v>3.1166</v>
      </c>
      <c r="H1102">
        <v>8.3574999999999999</v>
      </c>
      <c r="I1102">
        <v>12.7</v>
      </c>
      <c r="J1102">
        <v>11.7</v>
      </c>
      <c r="K1102">
        <v>13.8</v>
      </c>
      <c r="L1102">
        <v>7264</v>
      </c>
      <c r="M1102">
        <v>38.443231619999999</v>
      </c>
      <c r="N1102">
        <v>-122.75834810000001</v>
      </c>
      <c r="O1102">
        <v>22.951863654843599</v>
      </c>
      <c r="P1102">
        <v>2.9592332999999998E-2</v>
      </c>
      <c r="Q1102">
        <v>6.1828659799999999</v>
      </c>
      <c r="R1102">
        <v>23.416519650000001</v>
      </c>
      <c r="S1102" s="1">
        <v>231.46115685683401</v>
      </c>
      <c r="T1102">
        <v>0.80165107899999999</v>
      </c>
      <c r="U1102">
        <v>46.963902490000002</v>
      </c>
      <c r="V1102">
        <v>634.97</v>
      </c>
      <c r="W1102">
        <v>0</v>
      </c>
      <c r="X1102">
        <v>27.5</v>
      </c>
      <c r="Y1102">
        <v>0.2</v>
      </c>
      <c r="Z1102">
        <v>4</v>
      </c>
      <c r="AA1102">
        <v>7</v>
      </c>
      <c r="AB1102">
        <v>38.167591478661798</v>
      </c>
      <c r="AC1102">
        <v>7825</v>
      </c>
      <c r="AD1102">
        <v>2873</v>
      </c>
      <c r="AE1102">
        <v>2830</v>
      </c>
      <c r="AF1102">
        <v>778</v>
      </c>
      <c r="AG1102">
        <v>338</v>
      </c>
      <c r="AH1102">
        <v>25385</v>
      </c>
      <c r="AI1102">
        <v>648</v>
      </c>
      <c r="AJ1102">
        <v>1267</v>
      </c>
      <c r="AK1102">
        <v>1803</v>
      </c>
      <c r="AL1102">
        <v>863</v>
      </c>
      <c r="AM1102">
        <v>375</v>
      </c>
      <c r="AN1102">
        <v>3181</v>
      </c>
      <c r="AO1102">
        <v>438</v>
      </c>
      <c r="AP1102">
        <v>178</v>
      </c>
      <c r="AQ1102">
        <v>511</v>
      </c>
      <c r="AR1102">
        <v>187</v>
      </c>
      <c r="AS1102">
        <v>206</v>
      </c>
      <c r="AT1102">
        <v>36</v>
      </c>
      <c r="AU1102">
        <v>10</v>
      </c>
      <c r="AV1102">
        <v>8.6</v>
      </c>
      <c r="AW1102">
        <v>25385</v>
      </c>
      <c r="AX1102">
        <v>12.5</v>
      </c>
      <c r="AY1102">
        <v>16.2</v>
      </c>
      <c r="AZ1102">
        <v>23</v>
      </c>
      <c r="BA1102">
        <v>11.1</v>
      </c>
      <c r="BB1102">
        <v>13.3</v>
      </c>
      <c r="BC1102">
        <v>40.700000000000003</v>
      </c>
      <c r="BD1102">
        <v>6</v>
      </c>
      <c r="BE1102">
        <v>6.2</v>
      </c>
      <c r="BF1102">
        <v>17.8</v>
      </c>
      <c r="BG1102">
        <v>6.6</v>
      </c>
      <c r="BH1102">
        <v>7.3</v>
      </c>
      <c r="BI1102">
        <v>0.5</v>
      </c>
    </row>
    <row r="1103" spans="1:61" x14ac:dyDescent="0.2">
      <c r="A1103">
        <v>7987</v>
      </c>
      <c r="B1103">
        <v>6097153102</v>
      </c>
      <c r="C1103">
        <v>0.4790526</v>
      </c>
      <c r="D1103">
        <v>2.7656999999999998</v>
      </c>
      <c r="E1103">
        <v>2.1025</v>
      </c>
      <c r="F1103">
        <v>1.4462999999999999</v>
      </c>
      <c r="G1103">
        <v>3.4531999999999998</v>
      </c>
      <c r="H1103">
        <v>9.7675999999999998</v>
      </c>
      <c r="I1103">
        <v>14.5</v>
      </c>
      <c r="J1103">
        <v>13.2</v>
      </c>
      <c r="K1103">
        <v>15.8</v>
      </c>
      <c r="L1103">
        <v>1893</v>
      </c>
      <c r="M1103">
        <v>38.422934990000002</v>
      </c>
      <c r="N1103">
        <v>-122.71924660000001</v>
      </c>
      <c r="O1103">
        <v>31.474715887401199</v>
      </c>
      <c r="P1103">
        <v>2.9592332999999998E-2</v>
      </c>
      <c r="Q1103">
        <v>6.1828659799999999</v>
      </c>
      <c r="R1103">
        <v>25.2454541</v>
      </c>
      <c r="S1103" s="1">
        <v>249.15394087784799</v>
      </c>
      <c r="T1103">
        <v>0.55123327799999999</v>
      </c>
      <c r="U1103">
        <v>64.743661410000001</v>
      </c>
      <c r="V1103">
        <v>1424.57</v>
      </c>
      <c r="W1103">
        <v>2.85</v>
      </c>
      <c r="X1103">
        <v>45.9</v>
      </c>
      <c r="Y1103">
        <v>2.5000000000000001E-2</v>
      </c>
      <c r="Z1103">
        <v>4</v>
      </c>
      <c r="AA1103">
        <v>0.25</v>
      </c>
      <c r="AB1103">
        <v>37.189925849906103</v>
      </c>
      <c r="AC1103">
        <v>5687</v>
      </c>
      <c r="AD1103">
        <v>1518</v>
      </c>
      <c r="AE1103">
        <v>1453</v>
      </c>
      <c r="AF1103">
        <v>928</v>
      </c>
      <c r="AG1103">
        <v>265</v>
      </c>
      <c r="AH1103">
        <v>19143</v>
      </c>
      <c r="AI1103">
        <v>1203</v>
      </c>
      <c r="AJ1103">
        <v>396</v>
      </c>
      <c r="AK1103">
        <v>1565</v>
      </c>
      <c r="AL1103">
        <v>589</v>
      </c>
      <c r="AM1103">
        <v>173</v>
      </c>
      <c r="AN1103">
        <v>4355</v>
      </c>
      <c r="AO1103">
        <v>925</v>
      </c>
      <c r="AP1103">
        <v>130</v>
      </c>
      <c r="AQ1103">
        <v>8</v>
      </c>
      <c r="AR1103">
        <v>321</v>
      </c>
      <c r="AS1103">
        <v>88</v>
      </c>
      <c r="AT1103">
        <v>235</v>
      </c>
      <c r="AU1103">
        <v>16.5</v>
      </c>
      <c r="AV1103">
        <v>9.1999999999999993</v>
      </c>
      <c r="AW1103">
        <v>19143</v>
      </c>
      <c r="AX1103">
        <v>35.6</v>
      </c>
      <c r="AY1103">
        <v>7</v>
      </c>
      <c r="AZ1103">
        <v>27.5</v>
      </c>
      <c r="BA1103">
        <v>10.5</v>
      </c>
      <c r="BB1103">
        <v>11.9</v>
      </c>
      <c r="BC1103">
        <v>76.599999999999994</v>
      </c>
      <c r="BD1103">
        <v>17.600000000000001</v>
      </c>
      <c r="BE1103">
        <v>8.6</v>
      </c>
      <c r="BF1103">
        <v>0.5</v>
      </c>
      <c r="BG1103">
        <v>22.1</v>
      </c>
      <c r="BH1103">
        <v>6.1</v>
      </c>
      <c r="BI1103">
        <v>4.0999999999999996</v>
      </c>
    </row>
    <row r="1104" spans="1:61" x14ac:dyDescent="0.2">
      <c r="A1104">
        <v>6815</v>
      </c>
      <c r="B1104">
        <v>6097153103</v>
      </c>
      <c r="C1104">
        <v>0.61273420000000001</v>
      </c>
      <c r="D1104">
        <v>2.9119999999999999</v>
      </c>
      <c r="E1104">
        <v>2.0447000000000002</v>
      </c>
      <c r="F1104">
        <v>1.4115</v>
      </c>
      <c r="G1104">
        <v>2.6587000000000001</v>
      </c>
      <c r="H1104">
        <v>9.0268999999999995</v>
      </c>
      <c r="I1104">
        <v>12.9</v>
      </c>
      <c r="J1104">
        <v>11.7</v>
      </c>
      <c r="K1104">
        <v>14.2</v>
      </c>
      <c r="L1104">
        <v>2976</v>
      </c>
      <c r="M1104">
        <v>38.420191610000003</v>
      </c>
      <c r="N1104">
        <v>-122.735766</v>
      </c>
      <c r="O1104">
        <v>22.235177655592398</v>
      </c>
      <c r="P1104">
        <v>2.9592332999999998E-2</v>
      </c>
      <c r="Q1104">
        <v>6.1828659799999999</v>
      </c>
      <c r="R1104">
        <v>24.365268650000001</v>
      </c>
      <c r="S1104" s="1">
        <v>231.46115685683401</v>
      </c>
      <c r="T1104">
        <v>0</v>
      </c>
      <c r="U1104">
        <v>56.840169039999999</v>
      </c>
      <c r="V1104">
        <v>619.79</v>
      </c>
      <c r="W1104">
        <v>10.7</v>
      </c>
      <c r="X1104">
        <v>57.6</v>
      </c>
      <c r="Y1104">
        <v>0.05</v>
      </c>
      <c r="Z1104">
        <v>0</v>
      </c>
      <c r="AA1104">
        <v>0</v>
      </c>
      <c r="AB1104">
        <v>29.018907157408599</v>
      </c>
      <c r="AC1104">
        <v>4563</v>
      </c>
      <c r="AD1104">
        <v>1460</v>
      </c>
      <c r="AE1104">
        <v>1409</v>
      </c>
      <c r="AF1104">
        <v>894</v>
      </c>
      <c r="AG1104">
        <v>270</v>
      </c>
      <c r="AH1104">
        <v>20521</v>
      </c>
      <c r="AI1104">
        <v>945</v>
      </c>
      <c r="AJ1104">
        <v>281</v>
      </c>
      <c r="AK1104">
        <v>1423</v>
      </c>
      <c r="AL1104">
        <v>398</v>
      </c>
      <c r="AM1104">
        <v>181</v>
      </c>
      <c r="AN1104">
        <v>3436</v>
      </c>
      <c r="AO1104">
        <v>684</v>
      </c>
      <c r="AP1104">
        <v>37</v>
      </c>
      <c r="AQ1104">
        <v>26</v>
      </c>
      <c r="AR1104">
        <v>184</v>
      </c>
      <c r="AS1104">
        <v>59</v>
      </c>
      <c r="AT1104">
        <v>12</v>
      </c>
      <c r="AU1104">
        <v>19.7</v>
      </c>
      <c r="AV1104">
        <v>10.9</v>
      </c>
      <c r="AW1104">
        <v>20521</v>
      </c>
      <c r="AX1104">
        <v>34.4</v>
      </c>
      <c r="AY1104">
        <v>6.2</v>
      </c>
      <c r="AZ1104">
        <v>31.2</v>
      </c>
      <c r="BA1104">
        <v>8.6999999999999993</v>
      </c>
      <c r="BB1104">
        <v>12.8</v>
      </c>
      <c r="BC1104">
        <v>75.3</v>
      </c>
      <c r="BD1104">
        <v>16.5</v>
      </c>
      <c r="BE1104">
        <v>2.5</v>
      </c>
      <c r="BF1104">
        <v>1.8</v>
      </c>
      <c r="BG1104">
        <v>13.1</v>
      </c>
      <c r="BH1104">
        <v>4.2</v>
      </c>
      <c r="BI1104">
        <v>0.3</v>
      </c>
    </row>
    <row r="1105" spans="1:61" x14ac:dyDescent="0.2">
      <c r="A1105">
        <v>6816</v>
      </c>
      <c r="B1105">
        <v>6097153104</v>
      </c>
      <c r="C1105">
        <v>0.66075490000000003</v>
      </c>
      <c r="D1105">
        <v>3.6082000000000001</v>
      </c>
      <c r="E1105">
        <v>2.6173999999999999</v>
      </c>
      <c r="F1105">
        <v>1.5709</v>
      </c>
      <c r="G1105">
        <v>3.6657000000000002</v>
      </c>
      <c r="H1105">
        <v>11.462199999999999</v>
      </c>
      <c r="I1105">
        <v>16.8</v>
      </c>
      <c r="J1105">
        <v>15.3</v>
      </c>
      <c r="K1105">
        <v>18.3</v>
      </c>
      <c r="L1105">
        <v>3490</v>
      </c>
      <c r="M1105">
        <v>38.428735039999999</v>
      </c>
      <c r="N1105">
        <v>-122.7248932</v>
      </c>
      <c r="O1105">
        <v>36.655885363299603</v>
      </c>
      <c r="P1105">
        <v>2.9592332999999998E-2</v>
      </c>
      <c r="Q1105">
        <v>6.1828659799999999</v>
      </c>
      <c r="R1105">
        <v>26.576467539999999</v>
      </c>
      <c r="S1105" s="1">
        <v>243.12030840598001</v>
      </c>
      <c r="T1105">
        <v>0.21094692800000001</v>
      </c>
      <c r="U1105">
        <v>60.164674130000002</v>
      </c>
      <c r="V1105">
        <v>1338.53</v>
      </c>
      <c r="W1105">
        <v>4.5</v>
      </c>
      <c r="X1105">
        <v>172</v>
      </c>
      <c r="Y1105">
        <v>0.23499999999999999</v>
      </c>
      <c r="Z1105">
        <v>0</v>
      </c>
      <c r="AA1105">
        <v>1</v>
      </c>
      <c r="AB1105">
        <v>39.295222871240703</v>
      </c>
      <c r="AC1105">
        <v>4181</v>
      </c>
      <c r="AD1105">
        <v>1220</v>
      </c>
      <c r="AE1105">
        <v>1176</v>
      </c>
      <c r="AF1105">
        <v>1212</v>
      </c>
      <c r="AG1105">
        <v>341</v>
      </c>
      <c r="AH1105">
        <v>14031</v>
      </c>
      <c r="AI1105">
        <v>1040</v>
      </c>
      <c r="AJ1105">
        <v>183</v>
      </c>
      <c r="AK1105">
        <v>1380</v>
      </c>
      <c r="AL1105">
        <v>534</v>
      </c>
      <c r="AM1105">
        <v>242</v>
      </c>
      <c r="AN1105">
        <v>3210</v>
      </c>
      <c r="AO1105">
        <v>1010</v>
      </c>
      <c r="AP1105">
        <v>170</v>
      </c>
      <c r="AQ1105">
        <v>31</v>
      </c>
      <c r="AR1105">
        <v>375</v>
      </c>
      <c r="AS1105">
        <v>74</v>
      </c>
      <c r="AT1105">
        <v>49</v>
      </c>
      <c r="AU1105">
        <v>29.7</v>
      </c>
      <c r="AV1105">
        <v>17.3</v>
      </c>
      <c r="AW1105">
        <v>14031</v>
      </c>
      <c r="AX1105">
        <v>45.4</v>
      </c>
      <c r="AY1105">
        <v>4.4000000000000004</v>
      </c>
      <c r="AZ1105">
        <v>33</v>
      </c>
      <c r="BA1105">
        <v>12.8</v>
      </c>
      <c r="BB1105">
        <v>20.6</v>
      </c>
      <c r="BC1105">
        <v>76.8</v>
      </c>
      <c r="BD1105">
        <v>26.2</v>
      </c>
      <c r="BE1105">
        <v>13.9</v>
      </c>
      <c r="BF1105">
        <v>2.5</v>
      </c>
      <c r="BG1105">
        <v>31.9</v>
      </c>
      <c r="BH1105">
        <v>6.3</v>
      </c>
      <c r="BI1105">
        <v>1.2</v>
      </c>
    </row>
    <row r="1106" spans="1:61" x14ac:dyDescent="0.2">
      <c r="A1106">
        <v>6817</v>
      </c>
      <c r="B1106">
        <v>6097153200</v>
      </c>
      <c r="C1106">
        <v>4.8945235</v>
      </c>
      <c r="D1106">
        <v>2.4741</v>
      </c>
      <c r="E1106">
        <v>2.2652000000000001</v>
      </c>
      <c r="F1106">
        <v>1.3030999999999999</v>
      </c>
      <c r="G1106">
        <v>2.7759</v>
      </c>
      <c r="H1106">
        <v>8.8183000000000007</v>
      </c>
      <c r="I1106">
        <v>13.5</v>
      </c>
      <c r="J1106">
        <v>12.4</v>
      </c>
      <c r="K1106">
        <v>14.5</v>
      </c>
      <c r="L1106">
        <v>3623</v>
      </c>
      <c r="M1106">
        <v>38.40703104</v>
      </c>
      <c r="N1106">
        <v>-122.72815420000001</v>
      </c>
      <c r="O1106">
        <v>39.903551886514798</v>
      </c>
      <c r="P1106">
        <v>2.9592332999999998E-2</v>
      </c>
      <c r="Q1106">
        <v>6.1828659799999999</v>
      </c>
      <c r="R1106">
        <v>10.84121519</v>
      </c>
      <c r="S1106" s="1">
        <v>729.46155275834303</v>
      </c>
      <c r="T1106">
        <v>0.156440829</v>
      </c>
      <c r="U1106">
        <v>70.061591890000003</v>
      </c>
      <c r="V1106">
        <v>1147.48</v>
      </c>
      <c r="W1106">
        <v>8.85</v>
      </c>
      <c r="X1106">
        <v>70.5</v>
      </c>
      <c r="Y1106">
        <v>0.16</v>
      </c>
      <c r="Z1106">
        <v>4</v>
      </c>
      <c r="AA1106">
        <v>9.5</v>
      </c>
      <c r="AB1106">
        <v>46.885742438815001</v>
      </c>
      <c r="AC1106">
        <v>8281</v>
      </c>
      <c r="AD1106">
        <v>2538</v>
      </c>
      <c r="AE1106">
        <v>2523</v>
      </c>
      <c r="AF1106">
        <v>1169</v>
      </c>
      <c r="AG1106">
        <v>424</v>
      </c>
      <c r="AH1106">
        <v>22615</v>
      </c>
      <c r="AI1106">
        <v>1280</v>
      </c>
      <c r="AJ1106">
        <v>565</v>
      </c>
      <c r="AK1106">
        <v>2115</v>
      </c>
      <c r="AL1106">
        <v>1039</v>
      </c>
      <c r="AM1106">
        <v>364</v>
      </c>
      <c r="AN1106">
        <v>5423</v>
      </c>
      <c r="AO1106">
        <v>1218</v>
      </c>
      <c r="AP1106">
        <v>47</v>
      </c>
      <c r="AQ1106">
        <v>32</v>
      </c>
      <c r="AR1106">
        <v>321</v>
      </c>
      <c r="AS1106">
        <v>115</v>
      </c>
      <c r="AT1106">
        <v>49</v>
      </c>
      <c r="AU1106">
        <v>14.1</v>
      </c>
      <c r="AV1106">
        <v>9.4</v>
      </c>
      <c r="AW1106">
        <v>22615</v>
      </c>
      <c r="AX1106">
        <v>24.3</v>
      </c>
      <c r="AY1106">
        <v>6.8</v>
      </c>
      <c r="AZ1106">
        <v>25.5</v>
      </c>
      <c r="BA1106">
        <v>12.6</v>
      </c>
      <c r="BB1106">
        <v>14.4</v>
      </c>
      <c r="BC1106">
        <v>65.5</v>
      </c>
      <c r="BD1106">
        <v>15.9</v>
      </c>
      <c r="BE1106">
        <v>1.9</v>
      </c>
      <c r="BF1106">
        <v>1.3</v>
      </c>
      <c r="BG1106">
        <v>12.7</v>
      </c>
      <c r="BH1106">
        <v>4.5999999999999996</v>
      </c>
      <c r="BI1106">
        <v>0.6</v>
      </c>
    </row>
    <row r="1107" spans="1:61" x14ac:dyDescent="0.2">
      <c r="A1107">
        <v>6818</v>
      </c>
      <c r="B1107">
        <v>6097153300</v>
      </c>
      <c r="C1107">
        <v>12.6286621</v>
      </c>
      <c r="D1107">
        <v>2.4775</v>
      </c>
      <c r="E1107">
        <v>2.5947</v>
      </c>
      <c r="F1107">
        <v>1.1467000000000001</v>
      </c>
      <c r="G1107">
        <v>2.3984999999999999</v>
      </c>
      <c r="H1107">
        <v>8.6173999999999999</v>
      </c>
      <c r="I1107">
        <v>12</v>
      </c>
      <c r="J1107">
        <v>10.9</v>
      </c>
      <c r="K1107">
        <v>13.1</v>
      </c>
      <c r="L1107">
        <v>7942</v>
      </c>
      <c r="M1107">
        <v>38.405848310000003</v>
      </c>
      <c r="N1107">
        <v>-122.7706508</v>
      </c>
      <c r="O1107">
        <v>31.205497810137398</v>
      </c>
      <c r="P1107">
        <v>2.9592332999999998E-2</v>
      </c>
      <c r="Q1107">
        <v>6.1828659799999999</v>
      </c>
      <c r="R1107">
        <v>10.19003648</v>
      </c>
      <c r="S1107" s="1">
        <v>569.28419140678795</v>
      </c>
      <c r="T1107">
        <v>8.8802440279999999</v>
      </c>
      <c r="U1107">
        <v>68.852248860000003</v>
      </c>
      <c r="V1107">
        <v>519.83000000000004</v>
      </c>
      <c r="W1107">
        <v>12.6</v>
      </c>
      <c r="X1107">
        <v>121.9</v>
      </c>
      <c r="Y1107">
        <v>3.1</v>
      </c>
      <c r="Z1107">
        <v>6</v>
      </c>
      <c r="AA1107">
        <v>9.5</v>
      </c>
      <c r="AB1107">
        <v>48.359262826064899</v>
      </c>
      <c r="AC1107">
        <v>12652</v>
      </c>
      <c r="AD1107">
        <v>3920</v>
      </c>
      <c r="AE1107">
        <v>3683</v>
      </c>
      <c r="AF1107">
        <v>1844</v>
      </c>
      <c r="AG1107">
        <v>607</v>
      </c>
      <c r="AH1107">
        <v>23275</v>
      </c>
      <c r="AI1107">
        <v>2139</v>
      </c>
      <c r="AJ1107">
        <v>1221</v>
      </c>
      <c r="AK1107">
        <v>3197</v>
      </c>
      <c r="AL1107">
        <v>1764</v>
      </c>
      <c r="AM1107">
        <v>604</v>
      </c>
      <c r="AN1107">
        <v>7506</v>
      </c>
      <c r="AO1107">
        <v>1420</v>
      </c>
      <c r="AP1107">
        <v>303</v>
      </c>
      <c r="AQ1107">
        <v>0</v>
      </c>
      <c r="AR1107">
        <v>384</v>
      </c>
      <c r="AS1107">
        <v>137</v>
      </c>
      <c r="AT1107">
        <v>319</v>
      </c>
      <c r="AU1107">
        <v>14.7</v>
      </c>
      <c r="AV1107">
        <v>9.1999999999999993</v>
      </c>
      <c r="AW1107">
        <v>23275</v>
      </c>
      <c r="AX1107">
        <v>25.5</v>
      </c>
      <c r="AY1107">
        <v>9.6999999999999993</v>
      </c>
      <c r="AZ1107">
        <v>25.3</v>
      </c>
      <c r="BA1107">
        <v>14</v>
      </c>
      <c r="BB1107">
        <v>16.399999999999999</v>
      </c>
      <c r="BC1107">
        <v>59.3</v>
      </c>
      <c r="BD1107">
        <v>11.8</v>
      </c>
      <c r="BE1107">
        <v>7.7</v>
      </c>
      <c r="BF1107">
        <v>0</v>
      </c>
      <c r="BG1107">
        <v>10.4</v>
      </c>
      <c r="BH1107">
        <v>3.7</v>
      </c>
      <c r="BI1107">
        <v>2.5</v>
      </c>
    </row>
  </sheetData>
  <autoFilter ref="A1:BI110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ECD6-05C9-1040-BC5E-21738D636DA4}">
  <dimension ref="A1:AX1107"/>
  <sheetViews>
    <sheetView topLeftCell="AA1" workbookViewId="0">
      <selection activeCell="AI3" sqref="AI3"/>
    </sheetView>
  </sheetViews>
  <sheetFormatPr baseColWidth="10" defaultRowHeight="16" x14ac:dyDescent="0.2"/>
  <cols>
    <col min="2" max="2" width="12" style="1" bestFit="1" customWidth="1"/>
    <col min="3" max="3" width="10.83203125" style="1"/>
    <col min="4" max="4" width="16.6640625" style="1" bestFit="1" customWidth="1"/>
    <col min="5" max="5" width="17.1640625" style="1" bestFit="1" customWidth="1"/>
    <col min="6" max="6" width="18.83203125" style="1" bestFit="1" customWidth="1"/>
    <col min="7" max="7" width="13.5" style="1" bestFit="1" customWidth="1"/>
    <col min="8" max="10" width="10.83203125" style="1"/>
    <col min="11" max="11" width="11.1640625" style="1" bestFit="1" customWidth="1"/>
    <col min="12" max="12" width="10.83203125" style="1"/>
    <col min="13" max="13" width="10" style="1" bestFit="1" customWidth="1"/>
    <col min="14" max="14" width="10.83203125" style="1"/>
    <col min="15" max="15" width="14.83203125" style="1" customWidth="1"/>
    <col min="16" max="31" width="10.83203125" style="1"/>
  </cols>
  <sheetData>
    <row r="1" spans="1:50" x14ac:dyDescent="0.2">
      <c r="A1" t="s">
        <v>1</v>
      </c>
      <c r="B1" s="3" t="s">
        <v>11</v>
      </c>
      <c r="C1" s="3" t="s">
        <v>16</v>
      </c>
      <c r="D1" s="3" t="s">
        <v>17</v>
      </c>
      <c r="E1" s="3" t="s">
        <v>19</v>
      </c>
      <c r="F1" s="3" t="s">
        <v>20</v>
      </c>
      <c r="G1" s="3" t="s">
        <v>26</v>
      </c>
      <c r="H1" s="3" t="s">
        <v>31</v>
      </c>
      <c r="I1" s="3" t="s">
        <v>33</v>
      </c>
      <c r="J1" s="3" t="s">
        <v>46</v>
      </c>
      <c r="K1" s="3" t="s">
        <v>49</v>
      </c>
      <c r="L1" s="3" t="s">
        <v>51</v>
      </c>
      <c r="M1" s="3" t="s">
        <v>52</v>
      </c>
      <c r="N1" s="3" t="s">
        <v>60</v>
      </c>
      <c r="O1" s="3" t="s">
        <v>1687</v>
      </c>
      <c r="P1" s="3" t="s">
        <v>1688</v>
      </c>
      <c r="Q1" s="3" t="s">
        <v>1689</v>
      </c>
      <c r="R1" s="3" t="s">
        <v>1690</v>
      </c>
      <c r="S1" s="3" t="s">
        <v>1691</v>
      </c>
      <c r="T1" s="3" t="s">
        <v>1692</v>
      </c>
      <c r="U1" s="3" t="s">
        <v>1693</v>
      </c>
      <c r="V1" s="3" t="s">
        <v>1694</v>
      </c>
      <c r="W1" s="3" t="s">
        <v>1695</v>
      </c>
      <c r="X1" s="3" t="s">
        <v>1696</v>
      </c>
      <c r="Y1" s="3" t="s">
        <v>1697</v>
      </c>
      <c r="Z1" s="3" t="s">
        <v>1698</v>
      </c>
      <c r="AA1" s="3" t="s">
        <v>1699</v>
      </c>
      <c r="AB1" s="1" t="s">
        <v>1678</v>
      </c>
      <c r="AC1" s="1" t="s">
        <v>1679</v>
      </c>
      <c r="AD1" s="1" t="s">
        <v>1680</v>
      </c>
      <c r="AE1" s="1" t="s">
        <v>1681</v>
      </c>
      <c r="AH1" s="3" t="s">
        <v>1687</v>
      </c>
      <c r="AI1" s="3" t="s">
        <v>1688</v>
      </c>
      <c r="AJ1" s="3" t="s">
        <v>1689</v>
      </c>
      <c r="AK1" s="3" t="s">
        <v>1690</v>
      </c>
      <c r="AL1" s="3" t="s">
        <v>1691</v>
      </c>
      <c r="AM1" s="3" t="s">
        <v>1692</v>
      </c>
      <c r="AN1" s="3" t="s">
        <v>1693</v>
      </c>
      <c r="AO1" s="3" t="s">
        <v>1694</v>
      </c>
      <c r="AP1" s="3" t="s">
        <v>1695</v>
      </c>
      <c r="AQ1" s="3" t="s">
        <v>1696</v>
      </c>
      <c r="AR1" s="3" t="s">
        <v>1697</v>
      </c>
      <c r="AS1" s="3" t="s">
        <v>1698</v>
      </c>
      <c r="AT1" s="3" t="s">
        <v>1699</v>
      </c>
      <c r="AU1" s="1" t="s">
        <v>1678</v>
      </c>
      <c r="AV1" s="1" t="s">
        <v>1679</v>
      </c>
      <c r="AW1" s="1" t="s">
        <v>1680</v>
      </c>
      <c r="AX1" s="1" t="s">
        <v>1681</v>
      </c>
    </row>
    <row r="2" spans="1:50" x14ac:dyDescent="0.2">
      <c r="A2">
        <v>6001400100</v>
      </c>
      <c r="B2" s="1">
        <f>VLOOKUP($A2,DataForModel!$B:$BI,11,FALSE)</f>
        <v>2937</v>
      </c>
      <c r="C2" s="1">
        <f>VLOOKUP($A2,DataForModel!$B:$BI,16,FALSE)</f>
        <v>8.6979437700000002</v>
      </c>
      <c r="D2" s="1">
        <f>VLOOKUP($A2,DataForModel!$B:$BI,17,FALSE)</f>
        <v>27.436932840000001</v>
      </c>
      <c r="E2" s="1">
        <f>VLOOKUP($A2,DataForModel!$B:$BI,19,FALSE)</f>
        <v>0</v>
      </c>
      <c r="F2" s="1">
        <f>VLOOKUP($A2,DataForModel!$B:$BI,20,FALSE)</f>
        <v>485.31121080000003</v>
      </c>
      <c r="G2" s="1">
        <f>VLOOKUP($A2,DataForModel!$B:$BI,26,FALSE)</f>
        <v>1</v>
      </c>
      <c r="H2" s="1">
        <f>VLOOKUP($A2,DataForModel!$B:$BI,31,FALSE)</f>
        <v>113</v>
      </c>
      <c r="I2" s="1">
        <f>VLOOKUP($A2,DataForModel!$B:$BI,33,FALSE)</f>
        <v>106897</v>
      </c>
      <c r="J2" s="1">
        <f>VLOOKUP($A2,DataForModel!$B:$BI,46,FALSE)</f>
        <v>3.8</v>
      </c>
      <c r="K2" s="1">
        <f>VLOOKUP($A2,DataForModel!$B:$BI,49,FALSE)</f>
        <v>1.3</v>
      </c>
      <c r="L2" s="1">
        <f>VLOOKUP($A2,DataForModel!$B:$BI,51,FALSE)</f>
        <v>12.8</v>
      </c>
      <c r="M2" s="1">
        <f>VLOOKUP($A2,DataForModel!$B:$BI,52,FALSE)</f>
        <v>10.8</v>
      </c>
      <c r="N2" s="1">
        <f>VLOOKUP($A2,DataForModel!$B:$BI,60,FALSE)</f>
        <v>0</v>
      </c>
      <c r="O2" s="1">
        <f>((B2-$AH$3)/($AH$4-$AH$3))*10</f>
        <v>2.2862931504714408</v>
      </c>
      <c r="P2" s="1">
        <f>((C2-$AI$3)/($AI$4-$AI$3))*10</f>
        <v>6.2205254951554849</v>
      </c>
      <c r="Q2" s="1">
        <f>((D2-$AJ$3)/($AJ$4-$AJ$3))*10</f>
        <v>2.1823584552631035</v>
      </c>
      <c r="R2" s="1">
        <f>((E2-$AK$3)/($AK$4-$AK$3))*10</f>
        <v>0</v>
      </c>
      <c r="S2" s="1">
        <f>((F2-$AL$3)/($AL$4-$AL$3))*10</f>
        <v>0.86911494290489233</v>
      </c>
      <c r="T2" s="1">
        <f>((G2-$AM$3)/($AM$4-$AM$3))*10</f>
        <v>0.13986013986013987</v>
      </c>
      <c r="U2" s="1">
        <f>((H2-$AN$3)/($AN$4-$AN$3))*10</f>
        <v>0.37868632707774796</v>
      </c>
      <c r="V2" s="1">
        <f>((I2-$AO$3)/($AO$4-$AO$3))*10</f>
        <v>7.0792470005902803</v>
      </c>
      <c r="W2" s="1">
        <f>((J2-$AP$3)/($AP$4-$AP$3))*10</f>
        <v>0.66433566433566438</v>
      </c>
      <c r="X2" s="1">
        <f>((K2-$AQ$3)/($AQ$4-$AQ$3))*10</f>
        <v>0.21172638436482089</v>
      </c>
      <c r="Y2" s="1">
        <f>((L2-$AR$3)/($AR$4-$AR$3))*10</f>
        <v>2.9223744292237446</v>
      </c>
      <c r="Z2" s="1">
        <f>((M2-$AS$3)/($AS$4-$AS$3))*10</f>
        <v>2.5575447570332481</v>
      </c>
      <c r="AA2" s="1">
        <f>((N2-$AT$3)/($AT$4-$AT$3))*10</f>
        <v>0</v>
      </c>
      <c r="AB2" s="1">
        <f>VLOOKUP($A2,Index!$G:$R,8,FALSE)</f>
        <v>2.5062000000000002</v>
      </c>
      <c r="AC2" s="1">
        <f>VLOOKUP($A2,Index!$G:$R,9,FALSE)</f>
        <v>2.8073122330812375</v>
      </c>
      <c r="AD2" s="1">
        <f>VLOOKUP($A2,Index!$G:$R,10,FALSE)</f>
        <v>3.3760683760683765</v>
      </c>
      <c r="AE2" s="1">
        <f>VLOOKUP($A2,Index!$G:$R,11,FALSE)</f>
        <v>0.41563347761465852</v>
      </c>
      <c r="AG2" t="s">
        <v>1700</v>
      </c>
      <c r="AH2" s="1">
        <f>AVERAGE(O:O)</f>
        <v>3.2278100551401043</v>
      </c>
      <c r="AI2" s="1">
        <f t="shared" ref="AI2:AX2" si="0">AVERAGE(P:P)</f>
        <v>6.7772202151666141</v>
      </c>
      <c r="AJ2" s="1">
        <f t="shared" si="0"/>
        <v>2.4845613412587824</v>
      </c>
      <c r="AK2" s="1">
        <f t="shared" si="0"/>
        <v>4.4868772166549976E-2</v>
      </c>
      <c r="AL2" s="1">
        <f t="shared" si="0"/>
        <v>0.63158561670456226</v>
      </c>
      <c r="AM2" s="1">
        <f t="shared" si="0"/>
        <v>0.19481151759632762</v>
      </c>
      <c r="AN2" s="1">
        <f t="shared" si="0"/>
        <v>1.7747183289781794</v>
      </c>
      <c r="AO2" s="1">
        <f t="shared" si="0"/>
        <v>2.4868073504521693</v>
      </c>
      <c r="AP2" s="1">
        <f t="shared" si="0"/>
        <v>2.0645493746759591</v>
      </c>
      <c r="AQ2" s="1">
        <f t="shared" si="0"/>
        <v>2.2270440770214006</v>
      </c>
      <c r="AR2" s="1">
        <f t="shared" si="0"/>
        <v>4.6209756661464585</v>
      </c>
      <c r="AS2" s="1">
        <f t="shared" si="0"/>
        <v>2.3666076226858386</v>
      </c>
      <c r="AT2" s="1">
        <f t="shared" si="0"/>
        <v>0.21058250933015379</v>
      </c>
      <c r="AU2" s="1">
        <f t="shared" si="0"/>
        <v>6.5751418625678077</v>
      </c>
      <c r="AV2" s="1">
        <f t="shared" si="0"/>
        <v>5.1494211865710566</v>
      </c>
      <c r="AW2" s="1">
        <f t="shared" si="0"/>
        <v>4.336872691303074</v>
      </c>
      <c r="AX2" s="1" t="e">
        <f t="shared" si="0"/>
        <v>#VALUE!</v>
      </c>
    </row>
    <row r="3" spans="1:50" x14ac:dyDescent="0.2">
      <c r="A3">
        <v>6001400200</v>
      </c>
      <c r="B3" s="1">
        <f>VLOOKUP($A3,DataForModel!$B:$BI,11,FALSE)</f>
        <v>1974</v>
      </c>
      <c r="C3" s="1">
        <f>VLOOKUP($A3,DataForModel!$B:$BI,16,FALSE)</f>
        <v>8.6979437700000002</v>
      </c>
      <c r="D3" s="1">
        <f>VLOOKUP($A3,DataForModel!$B:$BI,17,FALSE)</f>
        <v>42.19</v>
      </c>
      <c r="E3" s="1">
        <f>VLOOKUP($A3,DataForModel!$B:$BI,19,FALSE)</f>
        <v>0</v>
      </c>
      <c r="F3" s="1">
        <f>VLOOKUP($A3,DataForModel!$B:$BI,20,FALSE)</f>
        <v>442.4680396</v>
      </c>
      <c r="G3" s="1">
        <f>VLOOKUP($A3,DataForModel!$B:$BI,26,FALSE)</f>
        <v>0</v>
      </c>
      <c r="H3" s="1">
        <f>VLOOKUP($A3,DataForModel!$B:$BI,31,FALSE)</f>
        <v>106</v>
      </c>
      <c r="I3" s="1">
        <f>VLOOKUP($A3,DataForModel!$B:$BI,33,FALSE)</f>
        <v>80710</v>
      </c>
      <c r="J3" s="1">
        <f>VLOOKUP($A3,DataForModel!$B:$BI,46,FALSE)</f>
        <v>5.4</v>
      </c>
      <c r="K3" s="1">
        <f>VLOOKUP($A3,DataForModel!$B:$BI,49,FALSE)</f>
        <v>1.9</v>
      </c>
      <c r="L3" s="1">
        <f>VLOOKUP($A3,DataForModel!$B:$BI,51,FALSE)</f>
        <v>17.100000000000001</v>
      </c>
      <c r="M3" s="1">
        <f>VLOOKUP($A3,DataForModel!$B:$BI,52,FALSE)</f>
        <v>5.6</v>
      </c>
      <c r="N3" s="1">
        <f>VLOOKUP($A3,DataForModel!$B:$BI,60,FALSE)</f>
        <v>4.5999999999999996</v>
      </c>
      <c r="O3" s="1">
        <f t="shared" ref="O3:O66" si="1">((B3-$AH$3)/($AH$4-$AH$3))*10</f>
        <v>1.5358840489363359</v>
      </c>
      <c r="P3" s="1">
        <f t="shared" ref="P3:P66" si="2">((C3-$AI$3)/($AI$4-$AI$3))*10</f>
        <v>6.2205254951554849</v>
      </c>
      <c r="Q3" s="1">
        <f t="shared" ref="Q3:Q66" si="3">((D3-$AJ$3)/($AJ$4-$AJ$3))*10</f>
        <v>3.3681548126058356</v>
      </c>
      <c r="R3" s="1">
        <f t="shared" ref="R3:R66" si="4">((E3-$AK$3)/($AK$4-$AK$3))*10</f>
        <v>0</v>
      </c>
      <c r="S3" s="1">
        <f t="shared" ref="S3:S66" si="5">((F3-$AL$3)/($AL$4-$AL$3))*10</f>
        <v>0.78922281818808171</v>
      </c>
      <c r="T3" s="1">
        <f t="shared" ref="T3:T66" si="6">((G3-$AM$3)/($AM$4-$AM$3))*10</f>
        <v>0</v>
      </c>
      <c r="U3" s="1">
        <f t="shared" ref="U3:U66" si="7">((H3-$AN$3)/($AN$4-$AN$3))*10</f>
        <v>0.35522788203753353</v>
      </c>
      <c r="V3" s="1">
        <f t="shared" ref="V3:V66" si="8">((I3-$AO$3)/($AO$4-$AO$3))*10</f>
        <v>5.2168749244369215</v>
      </c>
      <c r="W3" s="1">
        <f t="shared" ref="W3:W66" si="9">((J3-$AP$3)/($AP$4-$AP$3))*10</f>
        <v>0.94405594405594395</v>
      </c>
      <c r="X3" s="1">
        <f t="shared" ref="X3:X66" si="10">((K3-$AQ$3)/($AQ$4-$AQ$3))*10</f>
        <v>0.30944625407166126</v>
      </c>
      <c r="Y3" s="1">
        <f t="shared" ref="Y3:Y66" si="11">((L3-$AR$3)/($AR$4-$AR$3))*10</f>
        <v>3.9041095890410964</v>
      </c>
      <c r="Z3" s="1">
        <f t="shared" ref="Z3:Z66" si="12">((M3-$AS$3)/($AS$4-$AS$3))*10</f>
        <v>1.2276214833759589</v>
      </c>
      <c r="AA3" s="1">
        <f t="shared" ref="AA3:AA66" si="13">((N3-$AT$3)/($AT$4-$AT$3))*10</f>
        <v>0.4893617021276595</v>
      </c>
      <c r="AB3" s="1">
        <f>VLOOKUP($A3,Index!$G:$R,8,FALSE)</f>
        <v>3.8447</v>
      </c>
      <c r="AC3" s="1">
        <f>VLOOKUP($A3,Index!$G:$R,9,FALSE)</f>
        <v>2.9123427748870889</v>
      </c>
      <c r="AD3" s="1">
        <f>VLOOKUP($A3,Index!$G:$R,10,FALSE)</f>
        <v>2.9914529914529915</v>
      </c>
      <c r="AE3" s="1">
        <f>VLOOKUP($A3,Index!$G:$R,11,FALSE)</f>
        <v>5.6103890802946595E-2</v>
      </c>
      <c r="AG3" t="s">
        <v>1675</v>
      </c>
      <c r="AH3" s="1">
        <f>MIN(B:B)</f>
        <v>3</v>
      </c>
      <c r="AI3" s="1">
        <f t="shared" ref="AI3:AX3" si="14">MIN(C:C)</f>
        <v>5.9459557900000002</v>
      </c>
      <c r="AJ3" s="1">
        <f t="shared" si="14"/>
        <v>0.28515365100000001</v>
      </c>
      <c r="AK3" s="1">
        <f t="shared" si="14"/>
        <v>0</v>
      </c>
      <c r="AL3" s="1">
        <f t="shared" si="14"/>
        <v>19.237233880000002</v>
      </c>
      <c r="AM3" s="1">
        <f t="shared" si="14"/>
        <v>0</v>
      </c>
      <c r="AN3" s="1">
        <f t="shared" si="14"/>
        <v>0</v>
      </c>
      <c r="AO3" s="1">
        <f t="shared" si="14"/>
        <v>7355</v>
      </c>
      <c r="AP3" s="1">
        <f t="shared" si="14"/>
        <v>0</v>
      </c>
      <c r="AQ3" s="1">
        <f t="shared" si="14"/>
        <v>0</v>
      </c>
      <c r="AR3" s="1">
        <f t="shared" si="14"/>
        <v>0</v>
      </c>
      <c r="AS3" s="1">
        <f t="shared" si="14"/>
        <v>0.8</v>
      </c>
      <c r="AT3" s="1">
        <f t="shared" si="14"/>
        <v>0</v>
      </c>
      <c r="AU3" s="1">
        <f t="shared" si="14"/>
        <v>0</v>
      </c>
      <c r="AV3" s="1">
        <f t="shared" si="14"/>
        <v>0</v>
      </c>
      <c r="AW3" s="1">
        <f t="shared" si="14"/>
        <v>0</v>
      </c>
      <c r="AX3" s="1">
        <f t="shared" si="14"/>
        <v>0</v>
      </c>
    </row>
    <row r="4" spans="1:50" x14ac:dyDescent="0.2">
      <c r="A4">
        <v>6001400300</v>
      </c>
      <c r="B4" s="1">
        <f>VLOOKUP($A4,DataForModel!$B:$BI,11,FALSE)</f>
        <v>4865</v>
      </c>
      <c r="C4" s="1">
        <f>VLOOKUP($A4,DataForModel!$B:$BI,16,FALSE)</f>
        <v>8.6979437700000002</v>
      </c>
      <c r="D4" s="1">
        <f>VLOOKUP($A4,DataForModel!$B:$BI,17,FALSE)</f>
        <v>42.19</v>
      </c>
      <c r="E4" s="1">
        <f>VLOOKUP($A4,DataForModel!$B:$BI,19,FALSE)</f>
        <v>0</v>
      </c>
      <c r="F4" s="1">
        <f>VLOOKUP($A4,DataForModel!$B:$BI,20,FALSE)</f>
        <v>426.12743540000002</v>
      </c>
      <c r="G4" s="1">
        <f>VLOOKUP($A4,DataForModel!$B:$BI,26,FALSE)</f>
        <v>0</v>
      </c>
      <c r="H4" s="1">
        <f>VLOOKUP($A4,DataForModel!$B:$BI,31,FALSE)</f>
        <v>450</v>
      </c>
      <c r="I4" s="1">
        <f>VLOOKUP($A4,DataForModel!$B:$BI,33,FALSE)</f>
        <v>64584</v>
      </c>
      <c r="J4" s="1">
        <f>VLOOKUP($A4,DataForModel!$B:$BI,46,FALSE)</f>
        <v>8.6999999999999993</v>
      </c>
      <c r="K4" s="1">
        <f>VLOOKUP($A4,DataForModel!$B:$BI,49,FALSE)</f>
        <v>4</v>
      </c>
      <c r="L4" s="1">
        <f>VLOOKUP($A4,DataForModel!$B:$BI,51,FALSE)</f>
        <v>17.600000000000001</v>
      </c>
      <c r="M4" s="1">
        <f>VLOOKUP($A4,DataForModel!$B:$BI,52,FALSE)</f>
        <v>9</v>
      </c>
      <c r="N4" s="1">
        <f>VLOOKUP($A4,DataForModel!$B:$BI,60,FALSE)</f>
        <v>0.7</v>
      </c>
      <c r="O4" s="1">
        <f t="shared" si="1"/>
        <v>3.7886698355801451</v>
      </c>
      <c r="P4" s="1">
        <f t="shared" si="2"/>
        <v>6.2205254951554849</v>
      </c>
      <c r="Q4" s="1">
        <f t="shared" si="3"/>
        <v>3.3681548126058356</v>
      </c>
      <c r="R4" s="1">
        <f t="shared" si="4"/>
        <v>0</v>
      </c>
      <c r="S4" s="1">
        <f t="shared" si="5"/>
        <v>0.75875155399056982</v>
      </c>
      <c r="T4" s="1">
        <f t="shared" si="6"/>
        <v>0</v>
      </c>
      <c r="U4" s="1">
        <f t="shared" si="7"/>
        <v>1.508042895442359</v>
      </c>
      <c r="V4" s="1">
        <f t="shared" si="8"/>
        <v>4.0700229711757965</v>
      </c>
      <c r="W4" s="1">
        <f t="shared" si="9"/>
        <v>1.5209790209790208</v>
      </c>
      <c r="X4" s="1">
        <f t="shared" si="10"/>
        <v>0.65146579804560267</v>
      </c>
      <c r="Y4" s="1">
        <f t="shared" si="11"/>
        <v>4.0182648401826491</v>
      </c>
      <c r="Z4" s="1">
        <f t="shared" si="12"/>
        <v>2.0971867007672631</v>
      </c>
      <c r="AA4" s="1">
        <f t="shared" si="13"/>
        <v>7.4468085106382975E-2</v>
      </c>
      <c r="AB4" s="1">
        <f>VLOOKUP($A4,Index!$G:$R,8,FALSE)</f>
        <v>5.4390999999999998</v>
      </c>
      <c r="AC4" s="1">
        <f>VLOOKUP($A4,Index!$G:$R,9,FALSE)</f>
        <v>4.280824562839932</v>
      </c>
      <c r="AD4" s="1">
        <f>VLOOKUP($A4,Index!$G:$R,10,FALSE)</f>
        <v>3.2905982905982913</v>
      </c>
      <c r="AE4" s="1">
        <f>VLOOKUP($A4,Index!$G:$R,11,FALSE)</f>
        <v>1.7587729691986556</v>
      </c>
      <c r="AG4" t="s">
        <v>1676</v>
      </c>
      <c r="AH4" s="1">
        <f>MAX(B:B)</f>
        <v>12836</v>
      </c>
      <c r="AI4" s="1">
        <f t="shared" ref="AI4:AX4" si="15">MAX(C:C)</f>
        <v>10.37</v>
      </c>
      <c r="AJ4" s="1">
        <f t="shared" si="15"/>
        <v>124.7</v>
      </c>
      <c r="AK4" s="1">
        <f t="shared" si="15"/>
        <v>803.35902429999999</v>
      </c>
      <c r="AL4" s="1">
        <f t="shared" si="15"/>
        <v>5381.8648210000001</v>
      </c>
      <c r="AM4" s="1">
        <f t="shared" si="15"/>
        <v>71.5</v>
      </c>
      <c r="AN4" s="1">
        <f t="shared" si="15"/>
        <v>2984</v>
      </c>
      <c r="AO4" s="1">
        <f t="shared" si="15"/>
        <v>147966</v>
      </c>
      <c r="AP4" s="1">
        <f t="shared" si="15"/>
        <v>57.2</v>
      </c>
      <c r="AQ4" s="1">
        <f t="shared" si="15"/>
        <v>61.4</v>
      </c>
      <c r="AR4" s="1">
        <f t="shared" si="15"/>
        <v>43.8</v>
      </c>
      <c r="AS4" s="1">
        <f t="shared" si="15"/>
        <v>39.9</v>
      </c>
      <c r="AT4" s="1">
        <f t="shared" si="15"/>
        <v>94</v>
      </c>
      <c r="AU4" s="1">
        <f t="shared" si="15"/>
        <v>10</v>
      </c>
      <c r="AV4" s="1">
        <f t="shared" si="15"/>
        <v>10</v>
      </c>
      <c r="AW4" s="1">
        <f t="shared" si="15"/>
        <v>10</v>
      </c>
      <c r="AX4" s="1">
        <f t="shared" si="15"/>
        <v>10</v>
      </c>
    </row>
    <row r="5" spans="1:50" x14ac:dyDescent="0.2">
      <c r="A5">
        <v>6001400400</v>
      </c>
      <c r="B5" s="1">
        <f>VLOOKUP($A5,DataForModel!$B:$BI,11,FALSE)</f>
        <v>3703</v>
      </c>
      <c r="C5" s="1">
        <f>VLOOKUP($A5,DataForModel!$B:$BI,16,FALSE)</f>
        <v>8.6979437700000002</v>
      </c>
      <c r="D5" s="1">
        <f>VLOOKUP($A5,DataForModel!$B:$BI,17,FALSE)</f>
        <v>42.19</v>
      </c>
      <c r="E5" s="1">
        <f>VLOOKUP($A5,DataForModel!$B:$BI,19,FALSE)</f>
        <v>0</v>
      </c>
      <c r="F5" s="1">
        <f>VLOOKUP($A5,DataForModel!$B:$BI,20,FALSE)</f>
        <v>444.95743759999999</v>
      </c>
      <c r="G5" s="1">
        <f>VLOOKUP($A5,DataForModel!$B:$BI,26,FALSE)</f>
        <v>0</v>
      </c>
      <c r="H5" s="1">
        <f>VLOOKUP($A5,DataForModel!$B:$BI,31,FALSE)</f>
        <v>268</v>
      </c>
      <c r="I5" s="1">
        <f>VLOOKUP($A5,DataForModel!$B:$BI,33,FALSE)</f>
        <v>57103</v>
      </c>
      <c r="J5" s="1">
        <f>VLOOKUP($A5,DataForModel!$B:$BI,46,FALSE)</f>
        <v>6.4</v>
      </c>
      <c r="K5" s="1">
        <f>VLOOKUP($A5,DataForModel!$B:$BI,49,FALSE)</f>
        <v>5.8</v>
      </c>
      <c r="L5" s="1">
        <f>VLOOKUP($A5,DataForModel!$B:$BI,51,FALSE)</f>
        <v>15.7</v>
      </c>
      <c r="M5" s="1">
        <f>VLOOKUP($A5,DataForModel!$B:$BI,52,FALSE)</f>
        <v>11.7</v>
      </c>
      <c r="N5" s="1">
        <f>VLOOKUP($A5,DataForModel!$B:$BI,60,FALSE)</f>
        <v>1.5</v>
      </c>
      <c r="O5" s="1">
        <f t="shared" si="1"/>
        <v>2.8831917712148369</v>
      </c>
      <c r="P5" s="1">
        <f t="shared" si="2"/>
        <v>6.2205254951554849</v>
      </c>
      <c r="Q5" s="1">
        <f t="shared" si="3"/>
        <v>3.3681548126058356</v>
      </c>
      <c r="R5" s="1">
        <f t="shared" si="4"/>
        <v>0</v>
      </c>
      <c r="S5" s="1">
        <f t="shared" si="5"/>
        <v>0.79386494177313005</v>
      </c>
      <c r="T5" s="1">
        <f t="shared" si="6"/>
        <v>0</v>
      </c>
      <c r="U5" s="1">
        <f t="shared" si="7"/>
        <v>0.89812332439678288</v>
      </c>
      <c r="V5" s="1">
        <f t="shared" si="8"/>
        <v>3.537987781894731</v>
      </c>
      <c r="W5" s="1">
        <f t="shared" si="9"/>
        <v>1.118881118881119</v>
      </c>
      <c r="X5" s="1">
        <f t="shared" si="10"/>
        <v>0.94462540716612375</v>
      </c>
      <c r="Y5" s="1">
        <f t="shared" si="11"/>
        <v>3.5844748858447488</v>
      </c>
      <c r="Z5" s="1">
        <f t="shared" si="12"/>
        <v>2.7877237851662402</v>
      </c>
      <c r="AA5" s="1">
        <f t="shared" si="13"/>
        <v>0.15957446808510636</v>
      </c>
      <c r="AB5" s="1">
        <f>VLOOKUP($A5,Index!$G:$R,8,FALSE)</f>
        <v>5.0022000000000002</v>
      </c>
      <c r="AC5" s="1">
        <f>VLOOKUP($A5,Index!$G:$R,9,FALSE)</f>
        <v>4.1763653042760938</v>
      </c>
      <c r="AD5" s="1">
        <f>VLOOKUP($A5,Index!$G:$R,10,FALSE)</f>
        <v>3.0769230769230771</v>
      </c>
      <c r="AE5" s="1">
        <f>VLOOKUP($A5,Index!$G:$R,11,FALSE)</f>
        <v>1.5709626892197079</v>
      </c>
    </row>
    <row r="6" spans="1:50" x14ac:dyDescent="0.2">
      <c r="A6">
        <v>6001400500</v>
      </c>
      <c r="B6" s="1">
        <f>VLOOKUP($A6,DataForModel!$B:$BI,11,FALSE)</f>
        <v>3517</v>
      </c>
      <c r="C6" s="1">
        <f>VLOOKUP($A6,DataForModel!$B:$BI,16,FALSE)</f>
        <v>8.6979437700000002</v>
      </c>
      <c r="D6" s="1">
        <f>VLOOKUP($A6,DataForModel!$B:$BI,17,FALSE)</f>
        <v>42.19</v>
      </c>
      <c r="E6" s="1">
        <f>VLOOKUP($A6,DataForModel!$B:$BI,19,FALSE)</f>
        <v>0</v>
      </c>
      <c r="F6" s="1">
        <f>VLOOKUP($A6,DataForModel!$B:$BI,20,FALSE)</f>
        <v>448.93140199999999</v>
      </c>
      <c r="G6" s="1">
        <f>VLOOKUP($A6,DataForModel!$B:$BI,26,FALSE)</f>
        <v>0</v>
      </c>
      <c r="H6" s="1">
        <f>VLOOKUP($A6,DataForModel!$B:$BI,31,FALSE)</f>
        <v>339</v>
      </c>
      <c r="I6" s="1">
        <f>VLOOKUP($A6,DataForModel!$B:$BI,33,FALSE)</f>
        <v>42847</v>
      </c>
      <c r="J6" s="1">
        <f>VLOOKUP($A6,DataForModel!$B:$BI,46,FALSE)</f>
        <v>9.1</v>
      </c>
      <c r="K6" s="1">
        <f>VLOOKUP($A6,DataForModel!$B:$BI,49,FALSE)</f>
        <v>3</v>
      </c>
      <c r="L6" s="1">
        <f>VLOOKUP($A6,DataForModel!$B:$BI,51,FALSE)</f>
        <v>13.3</v>
      </c>
      <c r="M6" s="1">
        <f>VLOOKUP($A6,DataForModel!$B:$BI,52,FALSE)</f>
        <v>8.8000000000000007</v>
      </c>
      <c r="N6" s="1">
        <f>VLOOKUP($A6,DataForModel!$B:$BI,60,FALSE)</f>
        <v>0</v>
      </c>
      <c r="O6" s="1">
        <f t="shared" si="1"/>
        <v>2.7382529416348476</v>
      </c>
      <c r="P6" s="1">
        <f t="shared" si="2"/>
        <v>6.2205254951554849</v>
      </c>
      <c r="Q6" s="1">
        <f t="shared" si="3"/>
        <v>3.3681548126058356</v>
      </c>
      <c r="R6" s="1">
        <f t="shared" si="4"/>
        <v>0</v>
      </c>
      <c r="S6" s="1">
        <f t="shared" si="5"/>
        <v>0.8012754216832858</v>
      </c>
      <c r="T6" s="1">
        <f t="shared" si="6"/>
        <v>0</v>
      </c>
      <c r="U6" s="1">
        <f t="shared" si="7"/>
        <v>1.136058981233244</v>
      </c>
      <c r="V6" s="1">
        <f t="shared" si="8"/>
        <v>2.5241268464060425</v>
      </c>
      <c r="W6" s="1">
        <f t="shared" si="9"/>
        <v>1.5909090909090908</v>
      </c>
      <c r="X6" s="1">
        <f t="shared" si="10"/>
        <v>0.48859934853420195</v>
      </c>
      <c r="Y6" s="1">
        <f t="shared" si="11"/>
        <v>3.0365296803652968</v>
      </c>
      <c r="Z6" s="1">
        <f t="shared" si="12"/>
        <v>2.0460358056265986</v>
      </c>
      <c r="AA6" s="1">
        <f t="shared" si="13"/>
        <v>0</v>
      </c>
      <c r="AB6" s="1">
        <f>VLOOKUP($A6,Index!$G:$R,8,FALSE)</f>
        <v>3.8933</v>
      </c>
      <c r="AC6" s="1">
        <f>VLOOKUP($A6,Index!$G:$R,9,FALSE)</f>
        <v>4.1465286345482415</v>
      </c>
      <c r="AD6" s="1">
        <f>VLOOKUP($A6,Index!$G:$R,10,FALSE)</f>
        <v>3.5042735042735043</v>
      </c>
      <c r="AE6" s="1">
        <f>VLOOKUP($A6,Index!$G:$R,11,FALSE)</f>
        <v>2.8419148605562334</v>
      </c>
    </row>
    <row r="7" spans="1:50" x14ac:dyDescent="0.2">
      <c r="A7">
        <v>6001400600</v>
      </c>
      <c r="B7" s="1">
        <f>VLOOKUP($A7,DataForModel!$B:$BI,11,FALSE)</f>
        <v>1571</v>
      </c>
      <c r="C7" s="1">
        <f>VLOOKUP($A7,DataForModel!$B:$BI,16,FALSE)</f>
        <v>8.6979437700000002</v>
      </c>
      <c r="D7" s="1">
        <f>VLOOKUP($A7,DataForModel!$B:$BI,17,FALSE)</f>
        <v>42.19</v>
      </c>
      <c r="E7" s="1">
        <f>VLOOKUP($A7,DataForModel!$B:$BI,19,FALSE)</f>
        <v>0</v>
      </c>
      <c r="F7" s="1">
        <f>VLOOKUP($A7,DataForModel!$B:$BI,20,FALSE)</f>
        <v>426.71992399999999</v>
      </c>
      <c r="G7" s="1">
        <f>VLOOKUP($A7,DataForModel!$B:$BI,26,FALSE)</f>
        <v>0</v>
      </c>
      <c r="H7" s="1">
        <f>VLOOKUP($A7,DataForModel!$B:$BI,31,FALSE)</f>
        <v>158</v>
      </c>
      <c r="I7" s="1">
        <f>VLOOKUP($A7,DataForModel!$B:$BI,33,FALSE)</f>
        <v>40871</v>
      </c>
      <c r="J7" s="1">
        <f>VLOOKUP($A7,DataForModel!$B:$BI,46,FALSE)</f>
        <v>9.5</v>
      </c>
      <c r="K7" s="1">
        <f>VLOOKUP($A7,DataForModel!$B:$BI,49,FALSE)</f>
        <v>4.0999999999999996</v>
      </c>
      <c r="L7" s="1">
        <f>VLOOKUP($A7,DataForModel!$B:$BI,51,FALSE)</f>
        <v>14</v>
      </c>
      <c r="M7" s="1">
        <f>VLOOKUP($A7,DataForModel!$B:$BI,52,FALSE)</f>
        <v>11.1</v>
      </c>
      <c r="N7" s="1">
        <f>VLOOKUP($A7,DataForModel!$B:$BI,60,FALSE)</f>
        <v>0.5</v>
      </c>
      <c r="O7" s="1">
        <f t="shared" si="1"/>
        <v>1.2218499181796929</v>
      </c>
      <c r="P7" s="1">
        <f t="shared" si="2"/>
        <v>6.2205254951554849</v>
      </c>
      <c r="Q7" s="1">
        <f t="shared" si="3"/>
        <v>3.3681548126058356</v>
      </c>
      <c r="R7" s="1">
        <f t="shared" si="4"/>
        <v>0</v>
      </c>
      <c r="S7" s="1">
        <f t="shared" si="5"/>
        <v>0.75985640154967127</v>
      </c>
      <c r="T7" s="1">
        <f t="shared" si="6"/>
        <v>0</v>
      </c>
      <c r="U7" s="1">
        <f t="shared" si="7"/>
        <v>0.52949061662198393</v>
      </c>
      <c r="V7" s="1">
        <f t="shared" si="8"/>
        <v>2.3835973003534576</v>
      </c>
      <c r="W7" s="1">
        <f t="shared" si="9"/>
        <v>1.6608391608391606</v>
      </c>
      <c r="X7" s="1">
        <f t="shared" si="10"/>
        <v>0.66775244299674275</v>
      </c>
      <c r="Y7" s="1">
        <f t="shared" si="11"/>
        <v>3.1963470319634708</v>
      </c>
      <c r="Z7" s="1">
        <f t="shared" si="12"/>
        <v>2.6342710997442453</v>
      </c>
      <c r="AA7" s="1">
        <f t="shared" si="13"/>
        <v>5.3191489361702128E-2</v>
      </c>
      <c r="AB7" s="1">
        <f>VLOOKUP($A7,Index!$G:$R,8,FALSE)</f>
        <v>5.5717999999999996</v>
      </c>
      <c r="AC7" s="1">
        <f>VLOOKUP($A7,Index!$G:$R,9,FALSE)</f>
        <v>3.9719235511080941</v>
      </c>
      <c r="AD7" s="1">
        <f>VLOOKUP($A7,Index!$G:$R,10,FALSE)</f>
        <v>3.7606837606837611</v>
      </c>
      <c r="AE7" s="1">
        <f>VLOOKUP($A7,Index!$G:$R,11,FALSE)</f>
        <v>2.79703047641447</v>
      </c>
    </row>
    <row r="8" spans="1:50" x14ac:dyDescent="0.2">
      <c r="A8">
        <v>6001400700</v>
      </c>
      <c r="B8" s="1">
        <f>VLOOKUP($A8,DataForModel!$B:$BI,11,FALSE)</f>
        <v>4206</v>
      </c>
      <c r="C8" s="1">
        <f>VLOOKUP($A8,DataForModel!$B:$BI,16,FALSE)</f>
        <v>8.6979437700000002</v>
      </c>
      <c r="D8" s="1">
        <f>VLOOKUP($A8,DataForModel!$B:$BI,17,FALSE)</f>
        <v>42.079849299999999</v>
      </c>
      <c r="E8" s="1">
        <f>VLOOKUP($A8,DataForModel!$B:$BI,19,FALSE)</f>
        <v>0</v>
      </c>
      <c r="F8" s="1">
        <f>VLOOKUP($A8,DataForModel!$B:$BI,20,FALSE)</f>
        <v>428.21031340000002</v>
      </c>
      <c r="G8" s="1">
        <f>VLOOKUP($A8,DataForModel!$B:$BI,26,FALSE)</f>
        <v>0</v>
      </c>
      <c r="H8" s="1">
        <f>VLOOKUP($A8,DataForModel!$B:$BI,31,FALSE)</f>
        <v>820</v>
      </c>
      <c r="I8" s="1">
        <f>VLOOKUP($A8,DataForModel!$B:$BI,33,FALSE)</f>
        <v>29601</v>
      </c>
      <c r="J8" s="1">
        <f>VLOOKUP($A8,DataForModel!$B:$BI,46,FALSE)</f>
        <v>18</v>
      </c>
      <c r="K8" s="1">
        <f>VLOOKUP($A8,DataForModel!$B:$BI,49,FALSE)</f>
        <v>12.2</v>
      </c>
      <c r="L8" s="1">
        <f>VLOOKUP($A8,DataForModel!$B:$BI,51,FALSE)</f>
        <v>16.3</v>
      </c>
      <c r="M8" s="1">
        <f>VLOOKUP($A8,DataForModel!$B:$BI,52,FALSE)</f>
        <v>14.5</v>
      </c>
      <c r="N8" s="1">
        <f>VLOOKUP($A8,DataForModel!$B:$BI,60,FALSE)</f>
        <v>0.4</v>
      </c>
      <c r="O8" s="1">
        <f t="shared" si="1"/>
        <v>3.2751500038962051</v>
      </c>
      <c r="P8" s="1">
        <f t="shared" si="2"/>
        <v>6.2205254951554849</v>
      </c>
      <c r="Q8" s="1">
        <f t="shared" si="3"/>
        <v>3.359301311337104</v>
      </c>
      <c r="R8" s="1">
        <f t="shared" si="4"/>
        <v>0</v>
      </c>
      <c r="S8" s="1">
        <f t="shared" si="5"/>
        <v>0.76263561635768751</v>
      </c>
      <c r="T8" s="1">
        <f t="shared" si="6"/>
        <v>0</v>
      </c>
      <c r="U8" s="1">
        <f t="shared" si="7"/>
        <v>2.7479892761394105</v>
      </c>
      <c r="V8" s="1">
        <f t="shared" si="8"/>
        <v>1.5820952841527334</v>
      </c>
      <c r="W8" s="1">
        <f t="shared" si="9"/>
        <v>3.1468531468531467</v>
      </c>
      <c r="X8" s="1">
        <f t="shared" si="10"/>
        <v>1.9869706840390879</v>
      </c>
      <c r="Y8" s="1">
        <f t="shared" si="11"/>
        <v>3.7214611872146124</v>
      </c>
      <c r="Z8" s="1">
        <f t="shared" si="12"/>
        <v>3.5038363171355495</v>
      </c>
      <c r="AA8" s="1">
        <f t="shared" si="13"/>
        <v>4.2553191489361701E-2</v>
      </c>
      <c r="AB8" s="1">
        <f>VLOOKUP($A8,Index!$G:$R,8,FALSE)</f>
        <v>8.1624999999999996</v>
      </c>
      <c r="AC8" s="1">
        <f>VLOOKUP($A8,Index!$G:$R,9,FALSE)</f>
        <v>5.8087649228195453</v>
      </c>
      <c r="AD8" s="1">
        <f>VLOOKUP($A8,Index!$G:$R,10,FALSE)</f>
        <v>5.2136752136752138</v>
      </c>
      <c r="AE8" s="1">
        <f>VLOOKUP($A8,Index!$G:$R,11,FALSE)</f>
        <v>5.7239106841767864</v>
      </c>
    </row>
    <row r="9" spans="1:50" x14ac:dyDescent="0.2">
      <c r="A9">
        <v>6001400800</v>
      </c>
      <c r="B9" s="1">
        <f>VLOOKUP($A9,DataForModel!$B:$BI,11,FALSE)</f>
        <v>3594</v>
      </c>
      <c r="C9" s="1">
        <f>VLOOKUP($A9,DataForModel!$B:$BI,16,FALSE)</f>
        <v>8.6979437700000002</v>
      </c>
      <c r="D9" s="1">
        <f>VLOOKUP($A9,DataForModel!$B:$BI,17,FALSE)</f>
        <v>33.75</v>
      </c>
      <c r="E9" s="1">
        <f>VLOOKUP($A9,DataForModel!$B:$BI,19,FALSE)</f>
        <v>0</v>
      </c>
      <c r="F9" s="1">
        <f>VLOOKUP($A9,DataForModel!$B:$BI,20,FALSE)</f>
        <v>437.68912979999999</v>
      </c>
      <c r="G9" s="1">
        <f>VLOOKUP($A9,DataForModel!$B:$BI,26,FALSE)</f>
        <v>0</v>
      </c>
      <c r="H9" s="1">
        <f>VLOOKUP($A9,DataForModel!$B:$BI,31,FALSE)</f>
        <v>381</v>
      </c>
      <c r="I9" s="1">
        <f>VLOOKUP($A9,DataForModel!$B:$BI,33,FALSE)</f>
        <v>37274</v>
      </c>
      <c r="J9" s="1">
        <f>VLOOKUP($A9,DataForModel!$B:$BI,46,FALSE)</f>
        <v>11</v>
      </c>
      <c r="K9" s="1">
        <f>VLOOKUP($A9,DataForModel!$B:$BI,49,FALSE)</f>
        <v>8.6999999999999993</v>
      </c>
      <c r="L9" s="1">
        <f>VLOOKUP($A9,DataForModel!$B:$BI,51,FALSE)</f>
        <v>11.8</v>
      </c>
      <c r="M9" s="1">
        <f>VLOOKUP($A9,DataForModel!$B:$BI,52,FALSE)</f>
        <v>13</v>
      </c>
      <c r="N9" s="1">
        <f>VLOOKUP($A9,DataForModel!$B:$BI,60,FALSE)</f>
        <v>1.4</v>
      </c>
      <c r="O9" s="1">
        <f t="shared" si="1"/>
        <v>2.7982545001168861</v>
      </c>
      <c r="P9" s="1">
        <f t="shared" si="2"/>
        <v>6.2205254951554849</v>
      </c>
      <c r="Q9" s="1">
        <f t="shared" si="3"/>
        <v>2.6897791807841571</v>
      </c>
      <c r="R9" s="1">
        <f t="shared" si="4"/>
        <v>0</v>
      </c>
      <c r="S9" s="1">
        <f t="shared" si="5"/>
        <v>0.78031131030810508</v>
      </c>
      <c r="T9" s="1">
        <f t="shared" si="6"/>
        <v>0</v>
      </c>
      <c r="U9" s="1">
        <f t="shared" si="7"/>
        <v>1.2768096514745308</v>
      </c>
      <c r="V9" s="1">
        <f t="shared" si="8"/>
        <v>2.1277851661676541</v>
      </c>
      <c r="W9" s="1">
        <f t="shared" si="9"/>
        <v>1.9230769230769229</v>
      </c>
      <c r="X9" s="1">
        <f t="shared" si="10"/>
        <v>1.4169381107491854</v>
      </c>
      <c r="Y9" s="1">
        <f t="shared" si="11"/>
        <v>2.6940639269406397</v>
      </c>
      <c r="Z9" s="1">
        <f t="shared" si="12"/>
        <v>3.1202046035805626</v>
      </c>
      <c r="AA9" s="1">
        <f t="shared" si="13"/>
        <v>0.14893617021276595</v>
      </c>
      <c r="AB9" s="1">
        <f>VLOOKUP($A9,Index!$G:$R,8,FALSE)</f>
        <v>6.7032999999999996</v>
      </c>
      <c r="AC9" s="1">
        <f>VLOOKUP($A9,Index!$G:$R,9,FALSE)</f>
        <v>4.7458332504869913</v>
      </c>
      <c r="AD9" s="1">
        <f>VLOOKUP($A9,Index!$G:$R,10,FALSE)</f>
        <v>3.9743589743589745</v>
      </c>
      <c r="AE9" s="1">
        <f>VLOOKUP($A9,Index!$G:$R,11,FALSE)</f>
        <v>5.444716105595889</v>
      </c>
    </row>
    <row r="10" spans="1:50" x14ac:dyDescent="0.2">
      <c r="A10">
        <v>6001400900</v>
      </c>
      <c r="B10" s="1">
        <f>VLOOKUP($A10,DataForModel!$B:$BI,11,FALSE)</f>
        <v>2302</v>
      </c>
      <c r="C10" s="1">
        <f>VLOOKUP($A10,DataForModel!$B:$BI,16,FALSE)</f>
        <v>8.6979437700000002</v>
      </c>
      <c r="D10" s="1">
        <f>VLOOKUP($A10,DataForModel!$B:$BI,17,FALSE)</f>
        <v>34.28165241</v>
      </c>
      <c r="E10" s="1">
        <f>VLOOKUP($A10,DataForModel!$B:$BI,19,FALSE)</f>
        <v>0</v>
      </c>
      <c r="F10" s="1">
        <f>VLOOKUP($A10,DataForModel!$B:$BI,20,FALSE)</f>
        <v>410.9216528</v>
      </c>
      <c r="G10" s="1">
        <f>VLOOKUP($A10,DataForModel!$B:$BI,26,FALSE)</f>
        <v>0.2</v>
      </c>
      <c r="H10" s="1">
        <f>VLOOKUP($A10,DataForModel!$B:$BI,31,FALSE)</f>
        <v>358</v>
      </c>
      <c r="I10" s="1">
        <f>VLOOKUP($A10,DataForModel!$B:$BI,33,FALSE)</f>
        <v>38707</v>
      </c>
      <c r="J10" s="1">
        <f>VLOOKUP($A10,DataForModel!$B:$BI,46,FALSE)</f>
        <v>16.100000000000001</v>
      </c>
      <c r="K10" s="1">
        <f>VLOOKUP($A10,DataForModel!$B:$BI,49,FALSE)</f>
        <v>10.199999999999999</v>
      </c>
      <c r="L10" s="1">
        <f>VLOOKUP($A10,DataForModel!$B:$BI,51,FALSE)</f>
        <v>18.100000000000001</v>
      </c>
      <c r="M10" s="1">
        <f>VLOOKUP($A10,DataForModel!$B:$BI,52,FALSE)</f>
        <v>13.6</v>
      </c>
      <c r="N10" s="1">
        <f>VLOOKUP($A10,DataForModel!$B:$BI,60,FALSE)</f>
        <v>0</v>
      </c>
      <c r="O10" s="1">
        <f t="shared" si="1"/>
        <v>1.7914751032494349</v>
      </c>
      <c r="P10" s="1">
        <f t="shared" si="2"/>
        <v>6.2205254951554849</v>
      </c>
      <c r="Q10" s="1">
        <f t="shared" si="3"/>
        <v>2.7325114129575301</v>
      </c>
      <c r="R10" s="1">
        <f t="shared" si="4"/>
        <v>0</v>
      </c>
      <c r="S10" s="1">
        <f t="shared" si="5"/>
        <v>0.73039645688011345</v>
      </c>
      <c r="T10" s="1">
        <f t="shared" si="6"/>
        <v>2.7972027972027972E-2</v>
      </c>
      <c r="U10" s="1">
        <f t="shared" si="7"/>
        <v>1.1997319034852547</v>
      </c>
      <c r="V10" s="1">
        <f t="shared" si="8"/>
        <v>2.2296975343323071</v>
      </c>
      <c r="W10" s="1">
        <f t="shared" si="9"/>
        <v>2.8146853146853146</v>
      </c>
      <c r="X10" s="1">
        <f t="shared" si="10"/>
        <v>1.6612377850162865</v>
      </c>
      <c r="Y10" s="1">
        <f t="shared" si="11"/>
        <v>4.1324200913242013</v>
      </c>
      <c r="Z10" s="1">
        <f t="shared" si="12"/>
        <v>3.273657289002557</v>
      </c>
      <c r="AA10" s="1">
        <f t="shared" si="13"/>
        <v>0</v>
      </c>
      <c r="AB10" s="1">
        <f>VLOOKUP($A10,Index!$G:$R,8,FALSE)</f>
        <v>5.9684999999999997</v>
      </c>
      <c r="AC10" s="1">
        <f>VLOOKUP($A10,Index!$G:$R,9,FALSE)</f>
        <v>5.0738483272860506</v>
      </c>
      <c r="AD10" s="1">
        <f>VLOOKUP($A10,Index!$G:$R,10,FALSE)</f>
        <v>4.7435897435897436</v>
      </c>
      <c r="AE10" s="1">
        <f>VLOOKUP($A10,Index!$G:$R,11,FALSE)</f>
        <v>5.4163101751603504</v>
      </c>
    </row>
    <row r="11" spans="1:50" x14ac:dyDescent="0.2">
      <c r="A11">
        <v>6001401000</v>
      </c>
      <c r="B11" s="1">
        <f>VLOOKUP($A11,DataForModel!$B:$BI,11,FALSE)</f>
        <v>5678</v>
      </c>
      <c r="C11" s="1">
        <f>VLOOKUP($A11,DataForModel!$B:$BI,16,FALSE)</f>
        <v>8.6979437700000002</v>
      </c>
      <c r="D11" s="1">
        <f>VLOOKUP($A11,DataForModel!$B:$BI,17,FALSE)</f>
        <v>52.178000920000002</v>
      </c>
      <c r="E11" s="1">
        <f>VLOOKUP($A11,DataForModel!$B:$BI,19,FALSE)</f>
        <v>0</v>
      </c>
      <c r="F11" s="1">
        <f>VLOOKUP($A11,DataForModel!$B:$BI,20,FALSE)</f>
        <v>392.00938230000003</v>
      </c>
      <c r="G11" s="1">
        <f>VLOOKUP($A11,DataForModel!$B:$BI,26,FALSE)</f>
        <v>0.2</v>
      </c>
      <c r="H11" s="1">
        <f>VLOOKUP($A11,DataForModel!$B:$BI,31,FALSE)</f>
        <v>1466</v>
      </c>
      <c r="I11" s="1">
        <f>VLOOKUP($A11,DataForModel!$B:$BI,33,FALSE)</f>
        <v>31158</v>
      </c>
      <c r="J11" s="1">
        <f>VLOOKUP($A11,DataForModel!$B:$BI,46,FALSE)</f>
        <v>23.7</v>
      </c>
      <c r="K11" s="1">
        <f>VLOOKUP($A11,DataForModel!$B:$BI,49,FALSE)</f>
        <v>13.4</v>
      </c>
      <c r="L11" s="1">
        <f>VLOOKUP($A11,DataForModel!$B:$BI,51,FALSE)</f>
        <v>13.2</v>
      </c>
      <c r="M11" s="1">
        <f>VLOOKUP($A11,DataForModel!$B:$BI,52,FALSE)</f>
        <v>17.2</v>
      </c>
      <c r="N11" s="1">
        <f>VLOOKUP($A11,DataForModel!$B:$BI,60,FALSE)</f>
        <v>0.6</v>
      </c>
      <c r="O11" s="1">
        <f t="shared" si="1"/>
        <v>4.4221927842281614</v>
      </c>
      <c r="P11" s="1">
        <f t="shared" si="2"/>
        <v>6.2205254951554849</v>
      </c>
      <c r="Q11" s="1">
        <f t="shared" si="3"/>
        <v>4.170952968380778</v>
      </c>
      <c r="R11" s="1">
        <f t="shared" si="4"/>
        <v>0</v>
      </c>
      <c r="S11" s="1">
        <f t="shared" si="5"/>
        <v>0.69512965866831211</v>
      </c>
      <c r="T11" s="1">
        <f t="shared" si="6"/>
        <v>2.7972027972027972E-2</v>
      </c>
      <c r="U11" s="1">
        <f t="shared" si="7"/>
        <v>4.9128686327077746</v>
      </c>
      <c r="V11" s="1">
        <f t="shared" si="8"/>
        <v>1.6928263080413339</v>
      </c>
      <c r="W11" s="1">
        <f t="shared" si="9"/>
        <v>4.1433566433566433</v>
      </c>
      <c r="X11" s="1">
        <f t="shared" si="10"/>
        <v>2.1824104234527688</v>
      </c>
      <c r="Y11" s="1">
        <f t="shared" si="11"/>
        <v>3.0136986301369859</v>
      </c>
      <c r="Z11" s="1">
        <f t="shared" si="12"/>
        <v>4.1943734015345262</v>
      </c>
      <c r="AA11" s="1">
        <f t="shared" si="13"/>
        <v>6.3829787234042548E-2</v>
      </c>
      <c r="AB11" s="1">
        <f>VLOOKUP($A11,Index!$G:$R,8,FALSE)</f>
        <v>7.3086000000000002</v>
      </c>
      <c r="AC11" s="1">
        <f>VLOOKUP($A11,Index!$G:$R,9,FALSE)</f>
        <v>6.5023455585042083</v>
      </c>
      <c r="AD11" s="1">
        <f>VLOOKUP($A11,Index!$G:$R,10,FALSE)</f>
        <v>5.299145299145299</v>
      </c>
      <c r="AE11" s="1">
        <f>VLOOKUP($A11,Index!$G:$R,11,FALSE)</f>
        <v>6.7128085551617458</v>
      </c>
    </row>
    <row r="12" spans="1:50" x14ac:dyDescent="0.2">
      <c r="A12">
        <v>6001401100</v>
      </c>
      <c r="B12" s="1">
        <f>VLOOKUP($A12,DataForModel!$B:$BI,11,FALSE)</f>
        <v>4156</v>
      </c>
      <c r="C12" s="1">
        <f>VLOOKUP($A12,DataForModel!$B:$BI,16,FALSE)</f>
        <v>8.6979437700000002</v>
      </c>
      <c r="D12" s="1">
        <f>VLOOKUP($A12,DataForModel!$B:$BI,17,FALSE)</f>
        <v>50.621593859999997</v>
      </c>
      <c r="E12" s="1">
        <f>VLOOKUP($A12,DataForModel!$B:$BI,19,FALSE)</f>
        <v>0</v>
      </c>
      <c r="F12" s="1">
        <f>VLOOKUP($A12,DataForModel!$B:$BI,20,FALSE)</f>
        <v>394.91283140000002</v>
      </c>
      <c r="G12" s="1">
        <f>VLOOKUP($A12,DataForModel!$B:$BI,26,FALSE)</f>
        <v>0</v>
      </c>
      <c r="H12" s="1">
        <f>VLOOKUP($A12,DataForModel!$B:$BI,31,FALSE)</f>
        <v>667</v>
      </c>
      <c r="I12" s="1">
        <f>VLOOKUP($A12,DataForModel!$B:$BI,33,FALSE)</f>
        <v>44590</v>
      </c>
      <c r="J12" s="1">
        <f>VLOOKUP($A12,DataForModel!$B:$BI,46,FALSE)</f>
        <v>16.100000000000001</v>
      </c>
      <c r="K12" s="1">
        <f>VLOOKUP($A12,DataForModel!$B:$BI,49,FALSE)</f>
        <v>3.5</v>
      </c>
      <c r="L12" s="1">
        <f>VLOOKUP($A12,DataForModel!$B:$BI,51,FALSE)</f>
        <v>6.4</v>
      </c>
      <c r="M12" s="1">
        <f>VLOOKUP($A12,DataForModel!$B:$BI,52,FALSE)</f>
        <v>7.5</v>
      </c>
      <c r="N12" s="1">
        <f>VLOOKUP($A12,DataForModel!$B:$BI,60,FALSE)</f>
        <v>2.2999999999999998</v>
      </c>
      <c r="O12" s="1">
        <f t="shared" si="1"/>
        <v>3.2361879529338422</v>
      </c>
      <c r="P12" s="1">
        <f t="shared" si="2"/>
        <v>6.2205254951554849</v>
      </c>
      <c r="Q12" s="1">
        <f t="shared" si="3"/>
        <v>4.0458547903358468</v>
      </c>
      <c r="R12" s="1">
        <f t="shared" si="4"/>
        <v>0</v>
      </c>
      <c r="S12" s="1">
        <f t="shared" si="5"/>
        <v>0.70054388714648108</v>
      </c>
      <c r="T12" s="1">
        <f t="shared" si="6"/>
        <v>0</v>
      </c>
      <c r="U12" s="1">
        <f t="shared" si="7"/>
        <v>2.2352546916890081</v>
      </c>
      <c r="V12" s="1">
        <f t="shared" si="8"/>
        <v>2.6480858538805641</v>
      </c>
      <c r="W12" s="1">
        <f t="shared" si="9"/>
        <v>2.8146853146853146</v>
      </c>
      <c r="X12" s="1">
        <f t="shared" si="10"/>
        <v>0.57003257328990231</v>
      </c>
      <c r="Y12" s="1">
        <f t="shared" si="11"/>
        <v>1.4611872146118723</v>
      </c>
      <c r="Z12" s="1">
        <f t="shared" si="12"/>
        <v>1.7135549872122762</v>
      </c>
      <c r="AA12" s="1">
        <f t="shared" si="13"/>
        <v>0.24468085106382975</v>
      </c>
      <c r="AB12" s="1">
        <f>VLOOKUP($A12,Index!$G:$R,8,FALSE)</f>
        <v>5.7000999999999999</v>
      </c>
      <c r="AC12" s="1">
        <f>VLOOKUP($A12,Index!$G:$R,9,FALSE)</f>
        <v>4.3407124217982354</v>
      </c>
      <c r="AD12" s="1">
        <f>VLOOKUP($A12,Index!$G:$R,10,FALSE)</f>
        <v>3.4615384615384617</v>
      </c>
      <c r="AE12" s="1">
        <f>VLOOKUP($A12,Index!$G:$R,11,FALSE)</f>
        <v>4.6643534159673941</v>
      </c>
    </row>
    <row r="13" spans="1:50" x14ac:dyDescent="0.2">
      <c r="A13">
        <v>6001401200</v>
      </c>
      <c r="B13" s="1">
        <f>VLOOKUP($A13,DataForModel!$B:$BI,11,FALSE)</f>
        <v>2416</v>
      </c>
      <c r="C13" s="1">
        <f>VLOOKUP($A13,DataForModel!$B:$BI,16,FALSE)</f>
        <v>8.6979437700000002</v>
      </c>
      <c r="D13" s="1">
        <f>VLOOKUP($A13,DataForModel!$B:$BI,17,FALSE)</f>
        <v>50.639614709999996</v>
      </c>
      <c r="E13" s="1">
        <f>VLOOKUP($A13,DataForModel!$B:$BI,19,FALSE)</f>
        <v>0</v>
      </c>
      <c r="F13" s="1">
        <f>VLOOKUP($A13,DataForModel!$B:$BI,20,FALSE)</f>
        <v>399.33139729999999</v>
      </c>
      <c r="G13" s="1">
        <f>VLOOKUP($A13,DataForModel!$B:$BI,26,FALSE)</f>
        <v>0</v>
      </c>
      <c r="H13" s="1">
        <f>VLOOKUP($A13,DataForModel!$B:$BI,31,FALSE)</f>
        <v>208</v>
      </c>
      <c r="I13" s="1">
        <f>VLOOKUP($A13,DataForModel!$B:$BI,33,FALSE)</f>
        <v>53330</v>
      </c>
      <c r="J13" s="1">
        <f>VLOOKUP($A13,DataForModel!$B:$BI,46,FALSE)</f>
        <v>8</v>
      </c>
      <c r="K13" s="1">
        <f>VLOOKUP($A13,DataForModel!$B:$BI,49,FALSE)</f>
        <v>6.3</v>
      </c>
      <c r="L13" s="1">
        <f>VLOOKUP($A13,DataForModel!$B:$BI,51,FALSE)</f>
        <v>14.2</v>
      </c>
      <c r="M13" s="1">
        <f>VLOOKUP($A13,DataForModel!$B:$BI,52,FALSE)</f>
        <v>9.1999999999999993</v>
      </c>
      <c r="N13" s="1">
        <f>VLOOKUP($A13,DataForModel!$B:$BI,60,FALSE)</f>
        <v>0.8</v>
      </c>
      <c r="O13" s="1">
        <f t="shared" si="1"/>
        <v>1.8803085794436218</v>
      </c>
      <c r="P13" s="1">
        <f t="shared" si="2"/>
        <v>6.2205254951554849</v>
      </c>
      <c r="Q13" s="1">
        <f t="shared" si="3"/>
        <v>4.0473032388553616</v>
      </c>
      <c r="R13" s="1">
        <f t="shared" si="4"/>
        <v>0</v>
      </c>
      <c r="S13" s="1">
        <f t="shared" si="5"/>
        <v>0.7087834410372128</v>
      </c>
      <c r="T13" s="1">
        <f t="shared" si="6"/>
        <v>0</v>
      </c>
      <c r="U13" s="1">
        <f t="shared" si="7"/>
        <v>0.69705093833780163</v>
      </c>
      <c r="V13" s="1">
        <f t="shared" si="8"/>
        <v>3.2696588460362275</v>
      </c>
      <c r="W13" s="1">
        <f t="shared" si="9"/>
        <v>1.3986013986013983</v>
      </c>
      <c r="X13" s="1">
        <f t="shared" si="10"/>
        <v>1.0260586319218241</v>
      </c>
      <c r="Y13" s="1">
        <f t="shared" si="11"/>
        <v>3.2420091324200913</v>
      </c>
      <c r="Z13" s="1">
        <f t="shared" si="12"/>
        <v>2.1483375959079281</v>
      </c>
      <c r="AA13" s="1">
        <f t="shared" si="13"/>
        <v>8.5106382978723402E-2</v>
      </c>
      <c r="AB13" s="1">
        <f>VLOOKUP($A13,Index!$G:$R,8,FALSE)</f>
        <v>5.2202999999999999</v>
      </c>
      <c r="AC13" s="1">
        <f>VLOOKUP($A13,Index!$G:$R,9,FALSE)</f>
        <v>3.9671326589448244</v>
      </c>
      <c r="AD13" s="1">
        <f>VLOOKUP($A13,Index!$G:$R,10,FALSE)</f>
        <v>3.5470085470085477</v>
      </c>
      <c r="AE13" s="1">
        <f>VLOOKUP($A13,Index!$G:$R,11,FALSE)</f>
        <v>2.7561630701603708</v>
      </c>
    </row>
    <row r="14" spans="1:50" x14ac:dyDescent="0.2">
      <c r="A14">
        <v>6001401300</v>
      </c>
      <c r="B14" s="1">
        <f>VLOOKUP($A14,DataForModel!$B:$BI,11,FALSE)</f>
        <v>3528</v>
      </c>
      <c r="C14" s="1">
        <f>VLOOKUP($A14,DataForModel!$B:$BI,16,FALSE)</f>
        <v>8.6979437700000002</v>
      </c>
      <c r="D14" s="1">
        <f>VLOOKUP($A14,DataForModel!$B:$BI,17,FALSE)</f>
        <v>54.34</v>
      </c>
      <c r="E14" s="1">
        <f>VLOOKUP($A14,DataForModel!$B:$BI,19,FALSE)</f>
        <v>0</v>
      </c>
      <c r="F14" s="1">
        <f>VLOOKUP($A14,DataForModel!$B:$BI,20,FALSE)</f>
        <v>362.47877990000001</v>
      </c>
      <c r="G14" s="1">
        <f>VLOOKUP($A14,DataForModel!$B:$BI,26,FALSE)</f>
        <v>0</v>
      </c>
      <c r="H14" s="1">
        <f>VLOOKUP($A14,DataForModel!$B:$BI,31,FALSE)</f>
        <v>1185</v>
      </c>
      <c r="I14" s="1">
        <f>VLOOKUP($A14,DataForModel!$B:$BI,33,FALSE)</f>
        <v>32350</v>
      </c>
      <c r="J14" s="1">
        <f>VLOOKUP($A14,DataForModel!$B:$BI,46,FALSE)</f>
        <v>32.299999999999997</v>
      </c>
      <c r="K14" s="1">
        <f>VLOOKUP($A14,DataForModel!$B:$BI,49,FALSE)</f>
        <v>16.5</v>
      </c>
      <c r="L14" s="1">
        <f>VLOOKUP($A14,DataForModel!$B:$BI,51,FALSE)</f>
        <v>5.5</v>
      </c>
      <c r="M14" s="1">
        <f>VLOOKUP($A14,DataForModel!$B:$BI,52,FALSE)</f>
        <v>18.2</v>
      </c>
      <c r="N14" s="1">
        <f>VLOOKUP($A14,DataForModel!$B:$BI,60,FALSE)</f>
        <v>18</v>
      </c>
      <c r="O14" s="1">
        <f t="shared" si="1"/>
        <v>2.7468245928465675</v>
      </c>
      <c r="P14" s="1">
        <f t="shared" si="2"/>
        <v>6.2205254951554849</v>
      </c>
      <c r="Q14" s="1">
        <f t="shared" si="3"/>
        <v>4.3447263678941539</v>
      </c>
      <c r="R14" s="1">
        <f t="shared" si="4"/>
        <v>0</v>
      </c>
      <c r="S14" s="1">
        <f t="shared" si="5"/>
        <v>0.64006224643381926</v>
      </c>
      <c r="T14" s="1">
        <f t="shared" si="6"/>
        <v>0</v>
      </c>
      <c r="U14" s="1">
        <f t="shared" si="7"/>
        <v>3.9711796246648796</v>
      </c>
      <c r="V14" s="1">
        <f t="shared" si="8"/>
        <v>1.7775991920973466</v>
      </c>
      <c r="W14" s="1">
        <f t="shared" si="9"/>
        <v>5.6468531468531458</v>
      </c>
      <c r="X14" s="1">
        <f t="shared" si="10"/>
        <v>2.6872964169381106</v>
      </c>
      <c r="Y14" s="1">
        <f t="shared" si="11"/>
        <v>1.2557077625570778</v>
      </c>
      <c r="Z14" s="1">
        <f t="shared" si="12"/>
        <v>4.4501278772378514</v>
      </c>
      <c r="AA14" s="1">
        <f t="shared" si="13"/>
        <v>1.9148936170212765</v>
      </c>
      <c r="AB14" s="1">
        <f>VLOOKUP($A14,Index!$G:$R,8,FALSE)</f>
        <v>9.2020999999999997</v>
      </c>
      <c r="AC14" s="1">
        <f>VLOOKUP($A14,Index!$G:$R,9,FALSE)</f>
        <v>6.0137157457306696</v>
      </c>
      <c r="AD14" s="1">
        <f>VLOOKUP($A14,Index!$G:$R,10,FALSE)</f>
        <v>6.1538461538461542</v>
      </c>
      <c r="AE14" s="1">
        <f>VLOOKUP($A14,Index!$G:$R,11,FALSE)</f>
        <v>5.8613343149845543</v>
      </c>
    </row>
    <row r="15" spans="1:50" x14ac:dyDescent="0.2">
      <c r="A15">
        <v>6001401400</v>
      </c>
      <c r="B15" s="1">
        <f>VLOOKUP($A15,DataForModel!$B:$BI,11,FALSE)</f>
        <v>4314</v>
      </c>
      <c r="C15" s="1">
        <f>VLOOKUP($A15,DataForModel!$B:$BI,16,FALSE)</f>
        <v>8.6979437700000002</v>
      </c>
      <c r="D15" s="1">
        <f>VLOOKUP($A15,DataForModel!$B:$BI,17,FALSE)</f>
        <v>56.118295930000002</v>
      </c>
      <c r="E15" s="1">
        <f>VLOOKUP($A15,DataForModel!$B:$BI,19,FALSE)</f>
        <v>0</v>
      </c>
      <c r="F15" s="1">
        <f>VLOOKUP($A15,DataForModel!$B:$BI,20,FALSE)</f>
        <v>364.56035379999997</v>
      </c>
      <c r="G15" s="1">
        <f>VLOOKUP($A15,DataForModel!$B:$BI,26,FALSE)</f>
        <v>0.7</v>
      </c>
      <c r="H15" s="1">
        <f>VLOOKUP($A15,DataForModel!$B:$BI,31,FALSE)</f>
        <v>1742</v>
      </c>
      <c r="I15" s="1">
        <f>VLOOKUP($A15,DataForModel!$B:$BI,33,FALSE)</f>
        <v>16392</v>
      </c>
      <c r="J15" s="1">
        <f>VLOOKUP($A15,DataForModel!$B:$BI,46,FALSE)</f>
        <v>42.9</v>
      </c>
      <c r="K15" s="1">
        <f>VLOOKUP($A15,DataForModel!$B:$BI,49,FALSE)</f>
        <v>19.7</v>
      </c>
      <c r="L15" s="1">
        <f>VLOOKUP($A15,DataForModel!$B:$BI,51,FALSE)</f>
        <v>21.2</v>
      </c>
      <c r="M15" s="1">
        <f>VLOOKUP($A15,DataForModel!$B:$BI,52,FALSE)</f>
        <v>20.7</v>
      </c>
      <c r="N15" s="1">
        <f>VLOOKUP($A15,DataForModel!$B:$BI,60,FALSE)</f>
        <v>6.5</v>
      </c>
      <c r="O15" s="1">
        <f t="shared" si="1"/>
        <v>3.3593080339749082</v>
      </c>
      <c r="P15" s="1">
        <f t="shared" si="2"/>
        <v>6.2205254951554849</v>
      </c>
      <c r="Q15" s="1">
        <f t="shared" si="3"/>
        <v>4.4876591433775275</v>
      </c>
      <c r="R15" s="1">
        <f t="shared" si="4"/>
        <v>0</v>
      </c>
      <c r="S15" s="1">
        <f t="shared" si="5"/>
        <v>0.64394387697068445</v>
      </c>
      <c r="T15" s="1">
        <f t="shared" si="6"/>
        <v>9.790209790209789E-2</v>
      </c>
      <c r="U15" s="1">
        <f t="shared" si="7"/>
        <v>5.8378016085790883</v>
      </c>
      <c r="V15" s="1">
        <f t="shared" si="8"/>
        <v>0.64269509497834454</v>
      </c>
      <c r="W15" s="1">
        <f t="shared" si="9"/>
        <v>7.4999999999999991</v>
      </c>
      <c r="X15" s="1">
        <f t="shared" si="10"/>
        <v>3.2084690553745925</v>
      </c>
      <c r="Y15" s="1">
        <f t="shared" si="11"/>
        <v>4.8401826484018269</v>
      </c>
      <c r="Z15" s="1">
        <f t="shared" si="12"/>
        <v>5.0895140664961636</v>
      </c>
      <c r="AA15" s="1">
        <f t="shared" si="13"/>
        <v>0.69148936170212771</v>
      </c>
      <c r="AB15" s="1">
        <f>VLOOKUP($A15,Index!$G:$R,8,FALSE)</f>
        <v>9.8314000000000004</v>
      </c>
      <c r="AC15" s="1">
        <f>VLOOKUP($A15,Index!$G:$R,9,FALSE)</f>
        <v>8.0383894575366241</v>
      </c>
      <c r="AD15" s="1">
        <f>VLOOKUP($A15,Index!$G:$R,10,FALSE)</f>
        <v>7.0085470085470085</v>
      </c>
      <c r="AE15" s="1">
        <f>VLOOKUP($A15,Index!$G:$R,11,FALSE)</f>
        <v>7.5639354032317074</v>
      </c>
    </row>
    <row r="16" spans="1:50" x14ac:dyDescent="0.2">
      <c r="A16">
        <v>6001401500</v>
      </c>
      <c r="B16" s="1">
        <f>VLOOKUP($A16,DataForModel!$B:$BI,11,FALSE)</f>
        <v>2630</v>
      </c>
      <c r="C16" s="1">
        <f>VLOOKUP($A16,DataForModel!$B:$BI,16,FALSE)</f>
        <v>8.6979437700000002</v>
      </c>
      <c r="D16" s="1">
        <f>VLOOKUP($A16,DataForModel!$B:$BI,17,FALSE)</f>
        <v>76.11</v>
      </c>
      <c r="E16" s="1">
        <f>VLOOKUP($A16,DataForModel!$B:$BI,19,FALSE)</f>
        <v>0</v>
      </c>
      <c r="F16" s="1">
        <f>VLOOKUP($A16,DataForModel!$B:$BI,20,FALSE)</f>
        <v>362.538479</v>
      </c>
      <c r="G16" s="1">
        <f>VLOOKUP($A16,DataForModel!$B:$BI,26,FALSE)</f>
        <v>5.5</v>
      </c>
      <c r="H16" s="1">
        <f>VLOOKUP($A16,DataForModel!$B:$BI,31,FALSE)</f>
        <v>652</v>
      </c>
      <c r="I16" s="1">
        <f>VLOOKUP($A16,DataForModel!$B:$BI,33,FALSE)</f>
        <v>29530</v>
      </c>
      <c r="J16" s="1">
        <f>VLOOKUP($A16,DataForModel!$B:$BI,46,FALSE)</f>
        <v>25</v>
      </c>
      <c r="K16" s="1">
        <f>VLOOKUP($A16,DataForModel!$B:$BI,49,FALSE)</f>
        <v>13.1</v>
      </c>
      <c r="L16" s="1">
        <f>VLOOKUP($A16,DataForModel!$B:$BI,51,FALSE)</f>
        <v>9.5</v>
      </c>
      <c r="M16" s="1">
        <f>VLOOKUP($A16,DataForModel!$B:$BI,52,FALSE)</f>
        <v>22.3</v>
      </c>
      <c r="N16" s="1">
        <f>VLOOKUP($A16,DataForModel!$B:$BI,60,FALSE)</f>
        <v>0</v>
      </c>
      <c r="O16" s="1">
        <f t="shared" si="1"/>
        <v>2.0470661575625342</v>
      </c>
      <c r="P16" s="1">
        <f t="shared" si="2"/>
        <v>6.2205254951554849</v>
      </c>
      <c r="Q16" s="1">
        <f t="shared" si="3"/>
        <v>6.0945175414436745</v>
      </c>
      <c r="R16" s="1">
        <f t="shared" si="4"/>
        <v>0</v>
      </c>
      <c r="S16" s="1">
        <f t="shared" si="5"/>
        <v>0.64017357077814518</v>
      </c>
      <c r="T16" s="1">
        <f t="shared" si="6"/>
        <v>0.76923076923076927</v>
      </c>
      <c r="U16" s="1">
        <f t="shared" si="7"/>
        <v>2.1849865951742626</v>
      </c>
      <c r="V16" s="1">
        <f t="shared" si="8"/>
        <v>1.5770458925688602</v>
      </c>
      <c r="W16" s="1">
        <f t="shared" si="9"/>
        <v>4.37062937062937</v>
      </c>
      <c r="X16" s="1">
        <f t="shared" si="10"/>
        <v>2.1335504885993486</v>
      </c>
      <c r="Y16" s="1">
        <f t="shared" si="11"/>
        <v>2.1689497716894977</v>
      </c>
      <c r="Z16" s="1">
        <f t="shared" si="12"/>
        <v>5.4987212276214841</v>
      </c>
      <c r="AA16" s="1">
        <f t="shared" si="13"/>
        <v>0</v>
      </c>
      <c r="AB16" s="1">
        <f>VLOOKUP($A16,Index!$G:$R,8,FALSE)</f>
        <v>7.8757999999999999</v>
      </c>
      <c r="AC16" s="1">
        <f>VLOOKUP($A16,Index!$G:$R,9,FALSE)</f>
        <v>6.0484873459833377</v>
      </c>
      <c r="AD16" s="1">
        <f>VLOOKUP($A16,Index!$G:$R,10,FALSE)</f>
        <v>5.3418803418803416</v>
      </c>
      <c r="AE16" s="1">
        <f>VLOOKUP($A16,Index!$G:$R,11,FALSE)</f>
        <v>7.1904739062740894</v>
      </c>
    </row>
    <row r="17" spans="1:31" x14ac:dyDescent="0.2">
      <c r="A17">
        <v>6001401600</v>
      </c>
      <c r="B17" s="1">
        <f>VLOOKUP($A17,DataForModel!$B:$BI,11,FALSE)</f>
        <v>2163</v>
      </c>
      <c r="C17" s="1">
        <f>VLOOKUP($A17,DataForModel!$B:$BI,16,FALSE)</f>
        <v>8.6979437700000002</v>
      </c>
      <c r="D17" s="1">
        <f>VLOOKUP($A17,DataForModel!$B:$BI,17,FALSE)</f>
        <v>73.417363390000006</v>
      </c>
      <c r="E17" s="1">
        <f>VLOOKUP($A17,DataForModel!$B:$BI,19,FALSE)</f>
        <v>0</v>
      </c>
      <c r="F17" s="1">
        <f>VLOOKUP($A17,DataForModel!$B:$BI,20,FALSE)</f>
        <v>350.01429880000001</v>
      </c>
      <c r="G17" s="1">
        <f>VLOOKUP($A17,DataForModel!$B:$BI,26,FALSE)</f>
        <v>5.5</v>
      </c>
      <c r="H17" s="1">
        <f>VLOOKUP($A17,DataForModel!$B:$BI,31,FALSE)</f>
        <v>627</v>
      </c>
      <c r="I17" s="1">
        <f>VLOOKUP($A17,DataForModel!$B:$BI,33,FALSE)</f>
        <v>21532</v>
      </c>
      <c r="J17" s="1">
        <f>VLOOKUP($A17,DataForModel!$B:$BI,46,FALSE)</f>
        <v>28.9</v>
      </c>
      <c r="K17" s="1">
        <f>VLOOKUP($A17,DataForModel!$B:$BI,49,FALSE)</f>
        <v>14.3</v>
      </c>
      <c r="L17" s="1">
        <f>VLOOKUP($A17,DataForModel!$B:$BI,51,FALSE)</f>
        <v>25</v>
      </c>
      <c r="M17" s="1">
        <f>VLOOKUP($A17,DataForModel!$B:$BI,52,FALSE)</f>
        <v>20.3</v>
      </c>
      <c r="N17" s="1">
        <f>VLOOKUP($A17,DataForModel!$B:$BI,60,FALSE)</f>
        <v>2.9</v>
      </c>
      <c r="O17" s="1">
        <f t="shared" si="1"/>
        <v>1.683160601574067</v>
      </c>
      <c r="P17" s="1">
        <f t="shared" si="2"/>
        <v>6.2205254951554849</v>
      </c>
      <c r="Q17" s="1">
        <f t="shared" si="3"/>
        <v>5.8780934820153652</v>
      </c>
      <c r="R17" s="1">
        <f t="shared" si="4"/>
        <v>0</v>
      </c>
      <c r="S17" s="1">
        <f t="shared" si="5"/>
        <v>0.61681901184871168</v>
      </c>
      <c r="T17" s="1">
        <f t="shared" si="6"/>
        <v>0.76923076923076927</v>
      </c>
      <c r="U17" s="1">
        <f t="shared" si="7"/>
        <v>2.1012064343163539</v>
      </c>
      <c r="V17" s="1">
        <f t="shared" si="8"/>
        <v>1.008242598374238</v>
      </c>
      <c r="W17" s="1">
        <f t="shared" si="9"/>
        <v>5.0524475524475516</v>
      </c>
      <c r="X17" s="1">
        <f t="shared" si="10"/>
        <v>2.3289902280130295</v>
      </c>
      <c r="Y17" s="1">
        <f t="shared" si="11"/>
        <v>5.7077625570776256</v>
      </c>
      <c r="Z17" s="1">
        <f t="shared" si="12"/>
        <v>4.9872122762148337</v>
      </c>
      <c r="AA17" s="1">
        <f t="shared" si="13"/>
        <v>0.30851063829787234</v>
      </c>
      <c r="AB17" s="1">
        <f>VLOOKUP($A17,Index!$G:$R,8,FALSE)</f>
        <v>9.3994</v>
      </c>
      <c r="AC17" s="1">
        <f>VLOOKUP($A17,Index!$G:$R,9,FALSE)</f>
        <v>6.6165377965419561</v>
      </c>
      <c r="AD17" s="1">
        <f>VLOOKUP($A17,Index!$G:$R,10,FALSE)</f>
        <v>5.2564102564102564</v>
      </c>
      <c r="AE17" s="1">
        <f>VLOOKUP($A17,Index!$G:$R,11,FALSE)</f>
        <v>6.6365738080072472</v>
      </c>
    </row>
    <row r="18" spans="1:31" x14ac:dyDescent="0.2">
      <c r="A18">
        <v>6001401700</v>
      </c>
      <c r="B18" s="1">
        <f>VLOOKUP($A18,DataForModel!$B:$BI,11,FALSE)</f>
        <v>2667</v>
      </c>
      <c r="C18" s="1">
        <f>VLOOKUP($A18,DataForModel!$B:$BI,16,FALSE)</f>
        <v>8.6979437700000002</v>
      </c>
      <c r="D18" s="1">
        <f>VLOOKUP($A18,DataForModel!$B:$BI,17,FALSE)</f>
        <v>75.685651629999995</v>
      </c>
      <c r="E18" s="1">
        <f>VLOOKUP($A18,DataForModel!$B:$BI,19,FALSE)</f>
        <v>0</v>
      </c>
      <c r="F18" s="1">
        <f>VLOOKUP($A18,DataForModel!$B:$BI,20,FALSE)</f>
        <v>342.7641759</v>
      </c>
      <c r="G18" s="1">
        <f>VLOOKUP($A18,DataForModel!$B:$BI,26,FALSE)</f>
        <v>14.7</v>
      </c>
      <c r="H18" s="1">
        <f>VLOOKUP($A18,DataForModel!$B:$BI,31,FALSE)</f>
        <v>614</v>
      </c>
      <c r="I18" s="1">
        <f>VLOOKUP($A18,DataForModel!$B:$BI,33,FALSE)</f>
        <v>41473</v>
      </c>
      <c r="J18" s="1">
        <f>VLOOKUP($A18,DataForModel!$B:$BI,46,FALSE)</f>
        <v>23</v>
      </c>
      <c r="K18" s="1">
        <f>VLOOKUP($A18,DataForModel!$B:$BI,49,FALSE)</f>
        <v>12.7</v>
      </c>
      <c r="L18" s="1">
        <f>VLOOKUP($A18,DataForModel!$B:$BI,51,FALSE)</f>
        <v>18.899999999999999</v>
      </c>
      <c r="M18" s="1">
        <f>VLOOKUP($A18,DataForModel!$B:$BI,52,FALSE)</f>
        <v>12.9</v>
      </c>
      <c r="N18" s="1">
        <f>VLOOKUP($A18,DataForModel!$B:$BI,60,FALSE)</f>
        <v>3.1</v>
      </c>
      <c r="O18" s="1">
        <f t="shared" si="1"/>
        <v>2.0758980752746825</v>
      </c>
      <c r="P18" s="1">
        <f t="shared" si="2"/>
        <v>6.2205254951554849</v>
      </c>
      <c r="Q18" s="1">
        <f t="shared" si="3"/>
        <v>6.0604100066556112</v>
      </c>
      <c r="R18" s="1">
        <f t="shared" si="4"/>
        <v>0</v>
      </c>
      <c r="S18" s="1">
        <f t="shared" si="5"/>
        <v>0.60329929081230516</v>
      </c>
      <c r="T18" s="1">
        <f t="shared" si="6"/>
        <v>2.0559440559440558</v>
      </c>
      <c r="U18" s="1">
        <f t="shared" si="7"/>
        <v>2.0576407506702412</v>
      </c>
      <c r="V18" s="1">
        <f t="shared" si="8"/>
        <v>2.4264104515293967</v>
      </c>
      <c r="W18" s="1">
        <f t="shared" si="9"/>
        <v>4.0209790209790208</v>
      </c>
      <c r="X18" s="1">
        <f t="shared" si="10"/>
        <v>2.0684039087947879</v>
      </c>
      <c r="Y18" s="1">
        <f t="shared" si="11"/>
        <v>4.3150684931506849</v>
      </c>
      <c r="Z18" s="1">
        <f t="shared" si="12"/>
        <v>3.0946291560102299</v>
      </c>
      <c r="AA18" s="1">
        <f t="shared" si="13"/>
        <v>0.32978723404255317</v>
      </c>
      <c r="AB18" s="1">
        <f>VLOOKUP($A18,Index!$G:$R,8,FALSE)</f>
        <v>7.5616000000000003</v>
      </c>
      <c r="AC18" s="1">
        <f>VLOOKUP($A18,Index!$G:$R,9,FALSE)</f>
        <v>5.3181037586299817</v>
      </c>
      <c r="AD18" s="1">
        <f>VLOOKUP($A18,Index!$G:$R,10,FALSE)</f>
        <v>4.5726495726495724</v>
      </c>
      <c r="AE18" s="1">
        <f>VLOOKUP($A18,Index!$G:$R,11,FALSE)</f>
        <v>7.4478879932960504</v>
      </c>
    </row>
    <row r="19" spans="1:31" x14ac:dyDescent="0.2">
      <c r="A19">
        <v>6001401800</v>
      </c>
      <c r="B19" s="1">
        <f>VLOOKUP($A19,DataForModel!$B:$BI,11,FALSE)</f>
        <v>1703</v>
      </c>
      <c r="C19" s="1">
        <f>VLOOKUP($A19,DataForModel!$B:$BI,16,FALSE)</f>
        <v>8.6979437700000002</v>
      </c>
      <c r="D19" s="1">
        <f>VLOOKUP($A19,DataForModel!$B:$BI,17,FALSE)</f>
        <v>76.11</v>
      </c>
      <c r="E19" s="1">
        <f>VLOOKUP($A19,DataForModel!$B:$BI,19,FALSE)</f>
        <v>0</v>
      </c>
      <c r="F19" s="1">
        <f>VLOOKUP($A19,DataForModel!$B:$BI,20,FALSE)</f>
        <v>330.97532260000003</v>
      </c>
      <c r="G19" s="1">
        <f>VLOOKUP($A19,DataForModel!$B:$BI,26,FALSE)</f>
        <v>10.5</v>
      </c>
      <c r="H19" s="1">
        <f>VLOOKUP($A19,DataForModel!$B:$BI,31,FALSE)</f>
        <v>749</v>
      </c>
      <c r="I19" s="1">
        <f>VLOOKUP($A19,DataForModel!$B:$BI,33,FALSE)</f>
        <v>21779</v>
      </c>
      <c r="J19" s="1">
        <f>VLOOKUP($A19,DataForModel!$B:$BI,46,FALSE)</f>
        <v>40.1</v>
      </c>
      <c r="K19" s="1">
        <f>VLOOKUP($A19,DataForModel!$B:$BI,49,FALSE)</f>
        <v>15.8</v>
      </c>
      <c r="L19" s="1">
        <f>VLOOKUP($A19,DataForModel!$B:$BI,51,FALSE)</f>
        <v>22.8</v>
      </c>
      <c r="M19" s="1">
        <f>VLOOKUP($A19,DataForModel!$B:$BI,52,FALSE)</f>
        <v>15</v>
      </c>
      <c r="N19" s="1">
        <f>VLOOKUP($A19,DataForModel!$B:$BI,60,FALSE)</f>
        <v>0.3</v>
      </c>
      <c r="O19" s="1">
        <f t="shared" si="1"/>
        <v>1.3247097327203303</v>
      </c>
      <c r="P19" s="1">
        <f t="shared" si="2"/>
        <v>6.2205254951554849</v>
      </c>
      <c r="Q19" s="1">
        <f t="shared" si="3"/>
        <v>6.0945175414436745</v>
      </c>
      <c r="R19" s="1">
        <f t="shared" si="4"/>
        <v>0</v>
      </c>
      <c r="S19" s="1">
        <f t="shared" si="5"/>
        <v>0.58131593823284489</v>
      </c>
      <c r="T19" s="1">
        <f t="shared" si="6"/>
        <v>1.4685314685314685</v>
      </c>
      <c r="U19" s="1">
        <f t="shared" si="7"/>
        <v>2.5100536193029486</v>
      </c>
      <c r="V19" s="1">
        <f t="shared" si="8"/>
        <v>1.0258087916308112</v>
      </c>
      <c r="W19" s="1">
        <f t="shared" si="9"/>
        <v>7.01048951048951</v>
      </c>
      <c r="X19" s="1">
        <f t="shared" si="10"/>
        <v>2.5732899022801305</v>
      </c>
      <c r="Y19" s="1">
        <f t="shared" si="11"/>
        <v>5.2054794520547958</v>
      </c>
      <c r="Z19" s="1">
        <f t="shared" si="12"/>
        <v>3.6317135549872122</v>
      </c>
      <c r="AA19" s="1">
        <f t="shared" si="13"/>
        <v>3.1914893617021274E-2</v>
      </c>
      <c r="AB19" s="1">
        <f>VLOOKUP($A19,Index!$G:$R,8,FALSE)</f>
        <v>9.2768999999999995</v>
      </c>
      <c r="AC19" s="1">
        <f>VLOOKUP($A19,Index!$G:$R,9,FALSE)</f>
        <v>6.8662985806398034</v>
      </c>
      <c r="AD19" s="1">
        <f>VLOOKUP($A19,Index!$G:$R,10,FALSE)</f>
        <v>6.2820512820512819</v>
      </c>
      <c r="AE19" s="1">
        <f>VLOOKUP($A19,Index!$G:$R,11,FALSE)</f>
        <v>7.6662894457173074</v>
      </c>
    </row>
    <row r="20" spans="1:31" x14ac:dyDescent="0.2">
      <c r="A20">
        <v>6001402200</v>
      </c>
      <c r="B20" s="1">
        <f>VLOOKUP($A20,DataForModel!$B:$BI,11,FALSE)</f>
        <v>2385</v>
      </c>
      <c r="C20" s="1">
        <f>VLOOKUP($A20,DataForModel!$B:$BI,16,FALSE)</f>
        <v>8.6979437700000002</v>
      </c>
      <c r="D20" s="1">
        <f>VLOOKUP($A20,DataForModel!$B:$BI,17,FALSE)</f>
        <v>76.11</v>
      </c>
      <c r="E20" s="1">
        <f>VLOOKUP($A20,DataForModel!$B:$BI,19,FALSE)</f>
        <v>0</v>
      </c>
      <c r="F20" s="1">
        <f>VLOOKUP($A20,DataForModel!$B:$BI,20,FALSE)</f>
        <v>325.56380610000002</v>
      </c>
      <c r="G20" s="1">
        <f>VLOOKUP($A20,DataForModel!$B:$BI,26,FALSE)</f>
        <v>11.75</v>
      </c>
      <c r="H20" s="1">
        <f>VLOOKUP($A20,DataForModel!$B:$BI,31,FALSE)</f>
        <v>634</v>
      </c>
      <c r="I20" s="1">
        <f>VLOOKUP($A20,DataForModel!$B:$BI,33,FALSE)</f>
        <v>23876</v>
      </c>
      <c r="J20" s="1">
        <f>VLOOKUP($A20,DataForModel!$B:$BI,46,FALSE)</f>
        <v>26.5</v>
      </c>
      <c r="K20" s="1">
        <f>VLOOKUP($A20,DataForModel!$B:$BI,49,FALSE)</f>
        <v>19.5</v>
      </c>
      <c r="L20" s="1">
        <f>VLOOKUP($A20,DataForModel!$B:$BI,51,FALSE)</f>
        <v>20.8</v>
      </c>
      <c r="M20" s="1">
        <f>VLOOKUP($A20,DataForModel!$B:$BI,52,FALSE)</f>
        <v>15.5</v>
      </c>
      <c r="N20" s="1">
        <f>VLOOKUP($A20,DataForModel!$B:$BI,60,FALSE)</f>
        <v>0.5</v>
      </c>
      <c r="O20" s="1">
        <f t="shared" si="1"/>
        <v>1.8561521078469569</v>
      </c>
      <c r="P20" s="1">
        <f t="shared" si="2"/>
        <v>6.2205254951554849</v>
      </c>
      <c r="Q20" s="1">
        <f t="shared" si="3"/>
        <v>6.0945175414436745</v>
      </c>
      <c r="R20" s="1">
        <f t="shared" si="4"/>
        <v>0</v>
      </c>
      <c r="S20" s="1">
        <f t="shared" si="5"/>
        <v>0.57122477226600155</v>
      </c>
      <c r="T20" s="1">
        <f t="shared" si="6"/>
        <v>1.6433566433566433</v>
      </c>
      <c r="U20" s="1">
        <f t="shared" si="7"/>
        <v>2.1246648793565686</v>
      </c>
      <c r="V20" s="1">
        <f t="shared" si="8"/>
        <v>1.1749436388333772</v>
      </c>
      <c r="W20" s="1">
        <f t="shared" si="9"/>
        <v>4.6328671328671325</v>
      </c>
      <c r="X20" s="1">
        <f t="shared" si="10"/>
        <v>3.1758957654723128</v>
      </c>
      <c r="Y20" s="1">
        <f t="shared" si="11"/>
        <v>4.7488584474885851</v>
      </c>
      <c r="Z20" s="1">
        <f t="shared" si="12"/>
        <v>3.7595907928388743</v>
      </c>
      <c r="AA20" s="1">
        <f t="shared" si="13"/>
        <v>5.3191489361702128E-2</v>
      </c>
      <c r="AB20" s="1">
        <f>VLOOKUP($A20,Index!$G:$R,8,FALSE)</f>
        <v>9.9938000000000002</v>
      </c>
      <c r="AC20" s="1">
        <f>VLOOKUP($A20,Index!$G:$R,9,FALSE)</f>
        <v>6.4021268561501774</v>
      </c>
      <c r="AD20" s="1">
        <f>VLOOKUP($A20,Index!$G:$R,10,FALSE)</f>
        <v>5.9401709401709404</v>
      </c>
      <c r="AE20" s="1">
        <f>VLOOKUP($A20,Index!$G:$R,11,FALSE)</f>
        <v>7.985403680840891</v>
      </c>
    </row>
    <row r="21" spans="1:31" x14ac:dyDescent="0.2">
      <c r="A21">
        <v>6001402400</v>
      </c>
      <c r="B21" s="1">
        <f>VLOOKUP($A21,DataForModel!$B:$BI,11,FALSE)</f>
        <v>2351</v>
      </c>
      <c r="C21" s="1">
        <f>VLOOKUP($A21,DataForModel!$B:$BI,16,FALSE)</f>
        <v>8.6979437700000002</v>
      </c>
      <c r="D21" s="1">
        <f>VLOOKUP($A21,DataForModel!$B:$BI,17,FALSE)</f>
        <v>76.11</v>
      </c>
      <c r="E21" s="1">
        <f>VLOOKUP($A21,DataForModel!$B:$BI,19,FALSE)</f>
        <v>0</v>
      </c>
      <c r="F21" s="1">
        <f>VLOOKUP($A21,DataForModel!$B:$BI,20,FALSE)</f>
        <v>340.45525520000001</v>
      </c>
      <c r="G21" s="1">
        <f>VLOOKUP($A21,DataForModel!$B:$BI,26,FALSE)</f>
        <v>1.95</v>
      </c>
      <c r="H21" s="1">
        <f>VLOOKUP($A21,DataForModel!$B:$BI,31,FALSE)</f>
        <v>544</v>
      </c>
      <c r="I21" s="1">
        <f>VLOOKUP($A21,DataForModel!$B:$BI,33,FALSE)</f>
        <v>26228</v>
      </c>
      <c r="J21" s="1">
        <f>VLOOKUP($A21,DataForModel!$B:$BI,46,FALSE)</f>
        <v>19.8</v>
      </c>
      <c r="K21" s="1">
        <f>VLOOKUP($A21,DataForModel!$B:$BI,49,FALSE)</f>
        <v>17.3</v>
      </c>
      <c r="L21" s="1">
        <f>VLOOKUP($A21,DataForModel!$B:$BI,51,FALSE)</f>
        <v>15.6</v>
      </c>
      <c r="M21" s="1">
        <f>VLOOKUP($A21,DataForModel!$B:$BI,52,FALSE)</f>
        <v>18.399999999999999</v>
      </c>
      <c r="N21" s="1">
        <f>VLOOKUP($A21,DataForModel!$B:$BI,60,FALSE)</f>
        <v>1.2</v>
      </c>
      <c r="O21" s="1">
        <f t="shared" si="1"/>
        <v>1.8296579131925506</v>
      </c>
      <c r="P21" s="1">
        <f t="shared" si="2"/>
        <v>6.2205254951554849</v>
      </c>
      <c r="Q21" s="1">
        <f t="shared" si="3"/>
        <v>6.0945175414436745</v>
      </c>
      <c r="R21" s="1">
        <f t="shared" si="4"/>
        <v>0</v>
      </c>
      <c r="S21" s="1">
        <f t="shared" si="5"/>
        <v>0.5989937136255814</v>
      </c>
      <c r="T21" s="1">
        <f t="shared" si="6"/>
        <v>0.27272727272727271</v>
      </c>
      <c r="U21" s="1">
        <f t="shared" si="7"/>
        <v>1.8230563002680966</v>
      </c>
      <c r="V21" s="1">
        <f t="shared" si="8"/>
        <v>1.3422136248230934</v>
      </c>
      <c r="W21" s="1">
        <f t="shared" si="9"/>
        <v>3.4615384615384617</v>
      </c>
      <c r="X21" s="1">
        <f t="shared" si="10"/>
        <v>2.8175895765472312</v>
      </c>
      <c r="Y21" s="1">
        <f t="shared" si="11"/>
        <v>3.5616438356164388</v>
      </c>
      <c r="Z21" s="1">
        <f t="shared" si="12"/>
        <v>4.5012787723785159</v>
      </c>
      <c r="AA21" s="1">
        <f t="shared" si="13"/>
        <v>0.1276595744680851</v>
      </c>
      <c r="AB21" s="1">
        <f>VLOOKUP($A21,Index!$G:$R,8,FALSE)</f>
        <v>9.4893999999999998</v>
      </c>
      <c r="AC21" s="1">
        <f>VLOOKUP($A21,Index!$G:$R,9,FALSE)</f>
        <v>6.0665706317662096</v>
      </c>
      <c r="AD21" s="1">
        <f>VLOOKUP($A21,Index!$G:$R,10,FALSE)</f>
        <v>6.1111111111111116</v>
      </c>
      <c r="AE21" s="1">
        <f>VLOOKUP($A21,Index!$G:$R,11,FALSE)</f>
        <v>6.8720411818504843</v>
      </c>
    </row>
    <row r="22" spans="1:31" x14ac:dyDescent="0.2">
      <c r="A22">
        <v>6001402500</v>
      </c>
      <c r="B22" s="1">
        <f>VLOOKUP($A22,DataForModel!$B:$BI,11,FALSE)</f>
        <v>1784</v>
      </c>
      <c r="C22" s="1">
        <f>VLOOKUP($A22,DataForModel!$B:$BI,16,FALSE)</f>
        <v>8.6979437700000002</v>
      </c>
      <c r="D22" s="1">
        <f>VLOOKUP($A22,DataForModel!$B:$BI,17,FALSE)</f>
        <v>76.11</v>
      </c>
      <c r="E22" s="1">
        <f>VLOOKUP($A22,DataForModel!$B:$BI,19,FALSE)</f>
        <v>0</v>
      </c>
      <c r="F22" s="1">
        <f>VLOOKUP($A22,DataForModel!$B:$BI,20,FALSE)</f>
        <v>330.6953216</v>
      </c>
      <c r="G22" s="1">
        <f>VLOOKUP($A22,DataForModel!$B:$BI,26,FALSE)</f>
        <v>0.5</v>
      </c>
      <c r="H22" s="1">
        <f>VLOOKUP($A22,DataForModel!$B:$BI,31,FALSE)</f>
        <v>754</v>
      </c>
      <c r="I22" s="1">
        <f>VLOOKUP($A22,DataForModel!$B:$BI,33,FALSE)</f>
        <v>16005</v>
      </c>
      <c r="J22" s="1">
        <f>VLOOKUP($A22,DataForModel!$B:$BI,46,FALSE)</f>
        <v>41.1</v>
      </c>
      <c r="K22" s="1">
        <f>VLOOKUP($A22,DataForModel!$B:$BI,49,FALSE)</f>
        <v>21.2</v>
      </c>
      <c r="L22" s="1">
        <f>VLOOKUP($A22,DataForModel!$B:$BI,51,FALSE)</f>
        <v>33.700000000000003</v>
      </c>
      <c r="M22" s="1">
        <f>VLOOKUP($A22,DataForModel!$B:$BI,52,FALSE)</f>
        <v>21.4</v>
      </c>
      <c r="N22" s="1">
        <f>VLOOKUP($A22,DataForModel!$B:$BI,60,FALSE)</f>
        <v>0</v>
      </c>
      <c r="O22" s="1">
        <f t="shared" si="1"/>
        <v>1.3878282552793577</v>
      </c>
      <c r="P22" s="1">
        <f t="shared" si="2"/>
        <v>6.2205254951554849</v>
      </c>
      <c r="Q22" s="1">
        <f t="shared" si="3"/>
        <v>6.0945175414436745</v>
      </c>
      <c r="R22" s="1">
        <f t="shared" si="4"/>
        <v>0</v>
      </c>
      <c r="S22" s="1">
        <f t="shared" si="5"/>
        <v>0.58079380426875504</v>
      </c>
      <c r="T22" s="1">
        <f t="shared" si="6"/>
        <v>6.9930069930069935E-2</v>
      </c>
      <c r="U22" s="1">
        <f t="shared" si="7"/>
        <v>2.5268096514745308</v>
      </c>
      <c r="V22" s="1">
        <f t="shared" si="8"/>
        <v>0.61517235493666922</v>
      </c>
      <c r="W22" s="1">
        <f t="shared" si="9"/>
        <v>7.185314685314685</v>
      </c>
      <c r="X22" s="1">
        <f t="shared" si="10"/>
        <v>3.4527687296416936</v>
      </c>
      <c r="Y22" s="1">
        <f t="shared" si="11"/>
        <v>7.6940639269406406</v>
      </c>
      <c r="Z22" s="1">
        <f t="shared" si="12"/>
        <v>5.2685421994884907</v>
      </c>
      <c r="AA22" s="1">
        <f t="shared" si="13"/>
        <v>0</v>
      </c>
      <c r="AB22" s="1">
        <f>VLOOKUP($A22,Index!$G:$R,8,FALSE)</f>
        <v>10.3695</v>
      </c>
      <c r="AC22" s="1">
        <f>VLOOKUP($A22,Index!$G:$R,9,FALSE)</f>
        <v>8.1910938055271174</v>
      </c>
      <c r="AD22" s="1">
        <f>VLOOKUP($A22,Index!$G:$R,10,FALSE)</f>
        <v>7.5641025641025639</v>
      </c>
      <c r="AE22" s="1">
        <f>VLOOKUP($A22,Index!$G:$R,11,FALSE)</f>
        <v>7.0708802442144147</v>
      </c>
    </row>
    <row r="23" spans="1:31" x14ac:dyDescent="0.2">
      <c r="A23">
        <v>6001402600</v>
      </c>
      <c r="B23" s="1">
        <f>VLOOKUP($A23,DataForModel!$B:$BI,11,FALSE)</f>
        <v>1151</v>
      </c>
      <c r="C23" s="1">
        <f>VLOOKUP($A23,DataForModel!$B:$BI,16,FALSE)</f>
        <v>8.6979437700000002</v>
      </c>
      <c r="D23" s="1">
        <f>VLOOKUP($A23,DataForModel!$B:$BI,17,FALSE)</f>
        <v>76.11</v>
      </c>
      <c r="E23" s="1">
        <f>VLOOKUP($A23,DataForModel!$B:$BI,19,FALSE)</f>
        <v>0</v>
      </c>
      <c r="F23" s="1">
        <f>VLOOKUP($A23,DataForModel!$B:$BI,20,FALSE)</f>
        <v>330.32852129999998</v>
      </c>
      <c r="G23" s="1">
        <f>VLOOKUP($A23,DataForModel!$B:$BI,26,FALSE)</f>
        <v>0</v>
      </c>
      <c r="H23" s="1">
        <f>VLOOKUP($A23,DataForModel!$B:$BI,31,FALSE)</f>
        <v>526</v>
      </c>
      <c r="I23" s="1">
        <f>VLOOKUP($A23,DataForModel!$B:$BI,33,FALSE)</f>
        <v>22911</v>
      </c>
      <c r="J23" s="1">
        <f>VLOOKUP($A23,DataForModel!$B:$BI,46,FALSE)</f>
        <v>41.4</v>
      </c>
      <c r="K23" s="1">
        <f>VLOOKUP($A23,DataForModel!$B:$BI,49,FALSE)</f>
        <v>21.4</v>
      </c>
      <c r="L23" s="1">
        <f>VLOOKUP($A23,DataForModel!$B:$BI,51,FALSE)</f>
        <v>11.9</v>
      </c>
      <c r="M23" s="1">
        <f>VLOOKUP($A23,DataForModel!$B:$BI,52,FALSE)</f>
        <v>20.9</v>
      </c>
      <c r="N23" s="1">
        <f>VLOOKUP($A23,DataForModel!$B:$BI,60,FALSE)</f>
        <v>0</v>
      </c>
      <c r="O23" s="1">
        <f t="shared" si="1"/>
        <v>0.89456869009584661</v>
      </c>
      <c r="P23" s="1">
        <f t="shared" si="2"/>
        <v>6.2205254951554849</v>
      </c>
      <c r="Q23" s="1">
        <f t="shared" si="3"/>
        <v>6.0945175414436745</v>
      </c>
      <c r="R23" s="1">
        <f t="shared" si="4"/>
        <v>0</v>
      </c>
      <c r="S23" s="1">
        <f t="shared" si="5"/>
        <v>0.58010981065920253</v>
      </c>
      <c r="T23" s="1">
        <f t="shared" si="6"/>
        <v>0</v>
      </c>
      <c r="U23" s="1">
        <f t="shared" si="7"/>
        <v>1.7627345844504023</v>
      </c>
      <c r="V23" s="1">
        <f t="shared" si="8"/>
        <v>1.1063145842074944</v>
      </c>
      <c r="W23" s="1">
        <f t="shared" si="9"/>
        <v>7.2377622377622375</v>
      </c>
      <c r="X23" s="1">
        <f t="shared" si="10"/>
        <v>3.4853420195439737</v>
      </c>
      <c r="Y23" s="1">
        <f t="shared" si="11"/>
        <v>2.7168949771689501</v>
      </c>
      <c r="Z23" s="1">
        <f t="shared" si="12"/>
        <v>5.1406649616368281</v>
      </c>
      <c r="AA23" s="1">
        <f t="shared" si="13"/>
        <v>0</v>
      </c>
      <c r="AB23" s="1">
        <f>VLOOKUP($A23,Index!$G:$R,8,FALSE)</f>
        <v>9.5447000000000006</v>
      </c>
      <c r="AC23" s="1">
        <f>VLOOKUP($A23,Index!$G:$R,9,FALSE)</f>
        <v>7.3400153201188765</v>
      </c>
      <c r="AD23" s="1">
        <f>VLOOKUP($A23,Index!$G:$R,10,FALSE)</f>
        <v>7.5641025641025639</v>
      </c>
      <c r="AE23" s="1">
        <f>VLOOKUP($A23,Index!$G:$R,11,FALSE)</f>
        <v>5.5790324732201793</v>
      </c>
    </row>
    <row r="24" spans="1:31" x14ac:dyDescent="0.2">
      <c r="A24">
        <v>6001402700</v>
      </c>
      <c r="B24" s="1">
        <f>VLOOKUP($A24,DataForModel!$B:$BI,11,FALSE)</f>
        <v>1569</v>
      </c>
      <c r="C24" s="1">
        <f>VLOOKUP($A24,DataForModel!$B:$BI,16,FALSE)</f>
        <v>8.6979437700000002</v>
      </c>
      <c r="D24" s="1">
        <f>VLOOKUP($A24,DataForModel!$B:$BI,17,FALSE)</f>
        <v>68.355323619999993</v>
      </c>
      <c r="E24" s="1">
        <f>VLOOKUP($A24,DataForModel!$B:$BI,19,FALSE)</f>
        <v>0</v>
      </c>
      <c r="F24" s="1">
        <f>VLOOKUP($A24,DataForModel!$B:$BI,20,FALSE)</f>
        <v>341.04076859999998</v>
      </c>
      <c r="G24" s="1">
        <f>VLOOKUP($A24,DataForModel!$B:$BI,26,FALSE)</f>
        <v>0.5</v>
      </c>
      <c r="H24" s="1">
        <f>VLOOKUP($A24,DataForModel!$B:$BI,31,FALSE)</f>
        <v>457</v>
      </c>
      <c r="I24" s="1">
        <f>VLOOKUP($A24,DataForModel!$B:$BI,33,FALSE)</f>
        <v>32658</v>
      </c>
      <c r="J24" s="1">
        <f>VLOOKUP($A24,DataForModel!$B:$BI,46,FALSE)</f>
        <v>26.5</v>
      </c>
      <c r="K24" s="1">
        <f>VLOOKUP($A24,DataForModel!$B:$BI,49,FALSE)</f>
        <v>25.3</v>
      </c>
      <c r="L24" s="1">
        <f>VLOOKUP($A24,DataForModel!$B:$BI,51,FALSE)</f>
        <v>13.3</v>
      </c>
      <c r="M24" s="1">
        <f>VLOOKUP($A24,DataForModel!$B:$BI,52,FALSE)</f>
        <v>16.3</v>
      </c>
      <c r="N24" s="1">
        <f>VLOOKUP($A24,DataForModel!$B:$BI,60,FALSE)</f>
        <v>0</v>
      </c>
      <c r="O24" s="1">
        <f t="shared" si="1"/>
        <v>1.2202914361411985</v>
      </c>
      <c r="P24" s="1">
        <f t="shared" si="2"/>
        <v>6.2205254951554849</v>
      </c>
      <c r="Q24" s="1">
        <f t="shared" si="3"/>
        <v>5.4712256588778976</v>
      </c>
      <c r="R24" s="1">
        <f t="shared" si="4"/>
        <v>0</v>
      </c>
      <c r="S24" s="1">
        <f t="shared" si="5"/>
        <v>0.60008555412818554</v>
      </c>
      <c r="T24" s="1">
        <f t="shared" si="6"/>
        <v>6.9930069930069935E-2</v>
      </c>
      <c r="U24" s="1">
        <f t="shared" si="7"/>
        <v>1.5315013404825737</v>
      </c>
      <c r="V24" s="1">
        <f t="shared" si="8"/>
        <v>1.7995035950245715</v>
      </c>
      <c r="W24" s="1">
        <f t="shared" si="9"/>
        <v>4.6328671328671325</v>
      </c>
      <c r="X24" s="1">
        <f t="shared" si="10"/>
        <v>4.120521172638437</v>
      </c>
      <c r="Y24" s="1">
        <f t="shared" si="11"/>
        <v>3.0365296803652968</v>
      </c>
      <c r="Z24" s="1">
        <f t="shared" si="12"/>
        <v>3.9641943734015346</v>
      </c>
      <c r="AA24" s="1">
        <f t="shared" si="13"/>
        <v>0</v>
      </c>
      <c r="AB24" s="1">
        <f>VLOOKUP($A24,Index!$G:$R,8,FALSE)</f>
        <v>7.2267999999999999</v>
      </c>
      <c r="AC24" s="1">
        <f>VLOOKUP($A24,Index!$G:$R,9,FALSE)</f>
        <v>6.5404153397102327</v>
      </c>
      <c r="AD24" s="1">
        <f>VLOOKUP($A24,Index!$G:$R,10,FALSE)</f>
        <v>6.367521367521368</v>
      </c>
      <c r="AE24" s="1">
        <f>VLOOKUP($A24,Index!$G:$R,11,FALSE)</f>
        <v>6.4492944654559912</v>
      </c>
    </row>
    <row r="25" spans="1:31" x14ac:dyDescent="0.2">
      <c r="A25">
        <v>6001402800</v>
      </c>
      <c r="B25" s="1">
        <f>VLOOKUP($A25,DataForModel!$B:$BI,11,FALSE)</f>
        <v>3345</v>
      </c>
      <c r="C25" s="1">
        <f>VLOOKUP($A25,DataForModel!$B:$BI,16,FALSE)</f>
        <v>8.6979437700000002</v>
      </c>
      <c r="D25" s="1">
        <f>VLOOKUP($A25,DataForModel!$B:$BI,17,FALSE)</f>
        <v>54.344429869999999</v>
      </c>
      <c r="E25" s="1">
        <f>VLOOKUP($A25,DataForModel!$B:$BI,19,FALSE)</f>
        <v>0</v>
      </c>
      <c r="F25" s="1">
        <f>VLOOKUP($A25,DataForModel!$B:$BI,20,FALSE)</f>
        <v>341.9095547</v>
      </c>
      <c r="G25" s="1">
        <f>VLOOKUP($A25,DataForModel!$B:$BI,26,FALSE)</f>
        <v>0.25</v>
      </c>
      <c r="H25" s="1">
        <f>VLOOKUP($A25,DataForModel!$B:$BI,31,FALSE)</f>
        <v>1475</v>
      </c>
      <c r="I25" s="1">
        <f>VLOOKUP($A25,DataForModel!$B:$BI,33,FALSE)</f>
        <v>37003</v>
      </c>
      <c r="J25" s="1">
        <f>VLOOKUP($A25,DataForModel!$B:$BI,46,FALSE)</f>
        <v>38.799999999999997</v>
      </c>
      <c r="K25" s="1">
        <f>VLOOKUP($A25,DataForModel!$B:$BI,49,FALSE)</f>
        <v>23.8</v>
      </c>
      <c r="L25" s="1">
        <f>VLOOKUP($A25,DataForModel!$B:$BI,51,FALSE)</f>
        <v>6</v>
      </c>
      <c r="M25" s="1">
        <f>VLOOKUP($A25,DataForModel!$B:$BI,52,FALSE)</f>
        <v>26.2</v>
      </c>
      <c r="N25" s="1">
        <f>VLOOKUP($A25,DataForModel!$B:$BI,60,FALSE)</f>
        <v>8.6999999999999993</v>
      </c>
      <c r="O25" s="1">
        <f t="shared" si="1"/>
        <v>2.6042234863243201</v>
      </c>
      <c r="P25" s="1">
        <f t="shared" si="2"/>
        <v>6.2205254951554849</v>
      </c>
      <c r="Q25" s="1">
        <f t="shared" si="3"/>
        <v>4.3450824242756863</v>
      </c>
      <c r="R25" s="1">
        <f t="shared" si="4"/>
        <v>0</v>
      </c>
      <c r="S25" s="1">
        <f t="shared" si="5"/>
        <v>0.60170562952198436</v>
      </c>
      <c r="T25" s="1">
        <f t="shared" si="6"/>
        <v>3.4965034965034968E-2</v>
      </c>
      <c r="U25" s="1">
        <f t="shared" si="7"/>
        <v>4.9430294906166221</v>
      </c>
      <c r="V25" s="1">
        <f t="shared" si="8"/>
        <v>2.1085121363193489</v>
      </c>
      <c r="W25" s="1">
        <f t="shared" si="9"/>
        <v>6.7832167832167825</v>
      </c>
      <c r="X25" s="1">
        <f t="shared" si="10"/>
        <v>3.8762214983713354</v>
      </c>
      <c r="Y25" s="1">
        <f t="shared" si="11"/>
        <v>1.3698630136986303</v>
      </c>
      <c r="Z25" s="1">
        <f t="shared" si="12"/>
        <v>6.4961636828644496</v>
      </c>
      <c r="AA25" s="1">
        <f t="shared" si="13"/>
        <v>0.92553191489361697</v>
      </c>
      <c r="AB25" s="1">
        <f>VLOOKUP($A25,Index!$G:$R,8,FALSE)</f>
        <v>9.4968000000000004</v>
      </c>
      <c r="AC25" s="1">
        <f>VLOOKUP($A25,Index!$G:$R,9,FALSE)</f>
        <v>7.325672156563531</v>
      </c>
      <c r="AD25" s="1">
        <f>VLOOKUP($A25,Index!$G:$R,10,FALSE)</f>
        <v>6.9230769230769234</v>
      </c>
      <c r="AE25" s="1">
        <f>VLOOKUP($A25,Index!$G:$R,11,FALSE)</f>
        <v>6.1079575341821446</v>
      </c>
    </row>
    <row r="26" spans="1:31" x14ac:dyDescent="0.2">
      <c r="A26">
        <v>6001402900</v>
      </c>
      <c r="B26" s="1">
        <f>VLOOKUP($A26,DataForModel!$B:$BI,11,FALSE)</f>
        <v>1434</v>
      </c>
      <c r="C26" s="1">
        <f>VLOOKUP($A26,DataForModel!$B:$BI,16,FALSE)</f>
        <v>8.6979437700000002</v>
      </c>
      <c r="D26" s="1">
        <f>VLOOKUP($A26,DataForModel!$B:$BI,17,FALSE)</f>
        <v>54.34</v>
      </c>
      <c r="E26" s="1">
        <f>VLOOKUP($A26,DataForModel!$B:$BI,19,FALSE)</f>
        <v>0</v>
      </c>
      <c r="F26" s="1">
        <f>VLOOKUP($A26,DataForModel!$B:$BI,20,FALSE)</f>
        <v>342.87725369999998</v>
      </c>
      <c r="G26" s="1">
        <f>VLOOKUP($A26,DataForModel!$B:$BI,26,FALSE)</f>
        <v>0.5</v>
      </c>
      <c r="H26" s="1">
        <f>VLOOKUP($A26,DataForModel!$B:$BI,31,FALSE)</f>
        <v>330</v>
      </c>
      <c r="I26" s="1">
        <f>VLOOKUP($A26,DataForModel!$B:$BI,33,FALSE)</f>
        <v>32074</v>
      </c>
      <c r="J26" s="1">
        <f>VLOOKUP($A26,DataForModel!$B:$BI,46,FALSE)</f>
        <v>25.4</v>
      </c>
      <c r="K26" s="1">
        <f>VLOOKUP($A26,DataForModel!$B:$BI,49,FALSE)</f>
        <v>17.7</v>
      </c>
      <c r="L26" s="1">
        <f>VLOOKUP($A26,DataForModel!$B:$BI,51,FALSE)</f>
        <v>4.5</v>
      </c>
      <c r="M26" s="1">
        <f>VLOOKUP($A26,DataForModel!$B:$BI,52,FALSE)</f>
        <v>21.8</v>
      </c>
      <c r="N26" s="1">
        <f>VLOOKUP($A26,DataForModel!$B:$BI,60,FALSE)</f>
        <v>7.9</v>
      </c>
      <c r="O26" s="1">
        <f t="shared" si="1"/>
        <v>1.1150938985428192</v>
      </c>
      <c r="P26" s="1">
        <f t="shared" si="2"/>
        <v>6.2205254951554849</v>
      </c>
      <c r="Q26" s="1">
        <f t="shared" si="3"/>
        <v>4.3447263678941539</v>
      </c>
      <c r="R26" s="1">
        <f t="shared" si="4"/>
        <v>0</v>
      </c>
      <c r="S26" s="1">
        <f t="shared" si="5"/>
        <v>0.60351015348766901</v>
      </c>
      <c r="T26" s="1">
        <f t="shared" si="6"/>
        <v>6.9930069930069935E-2</v>
      </c>
      <c r="U26" s="1">
        <f t="shared" si="7"/>
        <v>1.1058981233243967</v>
      </c>
      <c r="V26" s="1">
        <f t="shared" si="8"/>
        <v>1.757970571292431</v>
      </c>
      <c r="W26" s="1">
        <f t="shared" si="9"/>
        <v>4.44055944055944</v>
      </c>
      <c r="X26" s="1">
        <f t="shared" si="10"/>
        <v>2.8827361563517915</v>
      </c>
      <c r="Y26" s="1">
        <f t="shared" si="11"/>
        <v>1.0273972602739727</v>
      </c>
      <c r="Z26" s="1">
        <f t="shared" si="12"/>
        <v>5.3708439897698215</v>
      </c>
      <c r="AA26" s="1">
        <f t="shared" si="13"/>
        <v>0.84042553191489366</v>
      </c>
      <c r="AB26" s="1">
        <f>VLOOKUP($A26,Index!$G:$R,8,FALSE)</f>
        <v>9.0793999999999997</v>
      </c>
      <c r="AC26" s="1">
        <f>VLOOKUP($A26,Index!$G:$R,9,FALSE)</f>
        <v>5.7079964484534695</v>
      </c>
      <c r="AD26" s="1">
        <f>VLOOKUP($A26,Index!$G:$R,10,FALSE)</f>
        <v>5.299145299145299</v>
      </c>
      <c r="AE26" s="1">
        <f>VLOOKUP($A26,Index!$G:$R,11,FALSE)</f>
        <v>4.189516250794231</v>
      </c>
    </row>
    <row r="27" spans="1:31" x14ac:dyDescent="0.2">
      <c r="A27">
        <v>6001403000</v>
      </c>
      <c r="B27" s="1">
        <f>VLOOKUP($A27,DataForModel!$B:$BI,11,FALSE)</f>
        <v>2788</v>
      </c>
      <c r="C27" s="1">
        <f>VLOOKUP($A27,DataForModel!$B:$BI,16,FALSE)</f>
        <v>8.6979437700000002</v>
      </c>
      <c r="D27" s="1">
        <f>VLOOKUP($A27,DataForModel!$B:$BI,17,FALSE)</f>
        <v>54.34</v>
      </c>
      <c r="E27" s="1">
        <f>VLOOKUP($A27,DataForModel!$B:$BI,19,FALSE)</f>
        <v>0</v>
      </c>
      <c r="F27" s="1">
        <f>VLOOKUP($A27,DataForModel!$B:$BI,20,FALSE)</f>
        <v>330.25933739999999</v>
      </c>
      <c r="G27" s="1">
        <f>VLOOKUP($A27,DataForModel!$B:$BI,26,FALSE)</f>
        <v>1</v>
      </c>
      <c r="H27" s="1">
        <f>VLOOKUP($A27,DataForModel!$B:$BI,31,FALSE)</f>
        <v>939</v>
      </c>
      <c r="I27" s="1">
        <f>VLOOKUP($A27,DataForModel!$B:$BI,33,FALSE)</f>
        <v>22564</v>
      </c>
      <c r="J27" s="1">
        <f>VLOOKUP($A27,DataForModel!$B:$BI,46,FALSE)</f>
        <v>29.6</v>
      </c>
      <c r="K27" s="1">
        <f>VLOOKUP($A27,DataForModel!$B:$BI,49,FALSE)</f>
        <v>43.3</v>
      </c>
      <c r="L27" s="1">
        <f>VLOOKUP($A27,DataForModel!$B:$BI,51,FALSE)</f>
        <v>9.6999999999999993</v>
      </c>
      <c r="M27" s="1">
        <f>VLOOKUP($A27,DataForModel!$B:$BI,52,FALSE)</f>
        <v>25</v>
      </c>
      <c r="N27" s="1">
        <f>VLOOKUP($A27,DataForModel!$B:$BI,60,FALSE)</f>
        <v>2.6</v>
      </c>
      <c r="O27" s="1">
        <f t="shared" si="1"/>
        <v>2.1701862386036002</v>
      </c>
      <c r="P27" s="1">
        <f t="shared" si="2"/>
        <v>6.2205254951554849</v>
      </c>
      <c r="Q27" s="1">
        <f t="shared" si="3"/>
        <v>4.3447263678941539</v>
      </c>
      <c r="R27" s="1">
        <f t="shared" si="4"/>
        <v>0</v>
      </c>
      <c r="S27" s="1">
        <f t="shared" si="5"/>
        <v>0.57998079946296333</v>
      </c>
      <c r="T27" s="1">
        <f t="shared" si="6"/>
        <v>0.13986013986013987</v>
      </c>
      <c r="U27" s="1">
        <f t="shared" si="7"/>
        <v>3.1467828418230566</v>
      </c>
      <c r="V27" s="1">
        <f t="shared" si="8"/>
        <v>1.0816365718187055</v>
      </c>
      <c r="W27" s="1">
        <f t="shared" si="9"/>
        <v>5.174825174825175</v>
      </c>
      <c r="X27" s="1">
        <f t="shared" si="10"/>
        <v>7.0521172638436482</v>
      </c>
      <c r="Y27" s="1">
        <f t="shared" si="11"/>
        <v>2.2146118721461185</v>
      </c>
      <c r="Z27" s="1">
        <f t="shared" si="12"/>
        <v>6.1892583120204598</v>
      </c>
      <c r="AA27" s="1">
        <f t="shared" si="13"/>
        <v>0.27659574468085107</v>
      </c>
      <c r="AB27" s="1">
        <f>VLOOKUP($A27,Index!$G:$R,8,FALSE)</f>
        <v>11.0067</v>
      </c>
      <c r="AC27" s="1">
        <f>VLOOKUP($A27,Index!$G:$R,9,FALSE)</f>
        <v>8.300693883866705</v>
      </c>
      <c r="AD27" s="1">
        <f>VLOOKUP($A27,Index!$G:$R,10,FALSE)</f>
        <v>8.1623931623931636</v>
      </c>
      <c r="AE27" s="1">
        <f>VLOOKUP($A27,Index!$G:$R,11,FALSE)</f>
        <v>7.5158945423945491</v>
      </c>
    </row>
    <row r="28" spans="1:31" x14ac:dyDescent="0.2">
      <c r="A28">
        <v>6001403100</v>
      </c>
      <c r="B28" s="1">
        <f>VLOOKUP($A28,DataForModel!$B:$BI,11,FALSE)</f>
        <v>2238</v>
      </c>
      <c r="C28" s="1">
        <f>VLOOKUP($A28,DataForModel!$B:$BI,16,FALSE)</f>
        <v>8.6979437700000002</v>
      </c>
      <c r="D28" s="1">
        <f>VLOOKUP($A28,DataForModel!$B:$BI,17,FALSE)</f>
        <v>65.29077384</v>
      </c>
      <c r="E28" s="1">
        <f>VLOOKUP($A28,DataForModel!$B:$BI,19,FALSE)</f>
        <v>0</v>
      </c>
      <c r="F28" s="1">
        <f>VLOOKUP($A28,DataForModel!$B:$BI,20,FALSE)</f>
        <v>330.48595189999998</v>
      </c>
      <c r="G28" s="1">
        <f>VLOOKUP($A28,DataForModel!$B:$BI,26,FALSE)</f>
        <v>0.25</v>
      </c>
      <c r="H28" s="1">
        <f>VLOOKUP($A28,DataForModel!$B:$BI,31,FALSE)</f>
        <v>521</v>
      </c>
      <c r="I28" s="1">
        <f>VLOOKUP($A28,DataForModel!$B:$BI,33,FALSE)</f>
        <v>35472</v>
      </c>
      <c r="J28" s="1">
        <f>VLOOKUP($A28,DataForModel!$B:$BI,46,FALSE)</f>
        <v>36.799999999999997</v>
      </c>
      <c r="K28" s="1">
        <f>VLOOKUP($A28,DataForModel!$B:$BI,49,FALSE)</f>
        <v>24.5</v>
      </c>
      <c r="L28" s="1">
        <f>VLOOKUP($A28,DataForModel!$B:$BI,51,FALSE)</f>
        <v>7.1</v>
      </c>
      <c r="M28" s="1">
        <f>VLOOKUP($A28,DataForModel!$B:$BI,52,FALSE)</f>
        <v>18.600000000000001</v>
      </c>
      <c r="N28" s="1">
        <f>VLOOKUP($A28,DataForModel!$B:$BI,60,FALSE)</f>
        <v>25.4</v>
      </c>
      <c r="O28" s="1">
        <f t="shared" si="1"/>
        <v>1.741603678017611</v>
      </c>
      <c r="P28" s="1">
        <f t="shared" si="2"/>
        <v>6.2205254951554849</v>
      </c>
      <c r="Q28" s="1">
        <f t="shared" si="3"/>
        <v>5.22490860991386</v>
      </c>
      <c r="R28" s="1">
        <f t="shared" si="4"/>
        <v>0</v>
      </c>
      <c r="S28" s="1">
        <f t="shared" si="5"/>
        <v>0.58040338055090657</v>
      </c>
      <c r="T28" s="1">
        <f t="shared" si="6"/>
        <v>3.4965034965034968E-2</v>
      </c>
      <c r="U28" s="1">
        <f t="shared" si="7"/>
        <v>1.7459785522788205</v>
      </c>
      <c r="V28" s="1">
        <f t="shared" si="8"/>
        <v>1.9996301854051248</v>
      </c>
      <c r="W28" s="1">
        <f t="shared" si="9"/>
        <v>6.4335664335664324</v>
      </c>
      <c r="X28" s="1">
        <f t="shared" si="10"/>
        <v>3.990228013029316</v>
      </c>
      <c r="Y28" s="1">
        <f t="shared" si="11"/>
        <v>1.6210045662100456</v>
      </c>
      <c r="Z28" s="1">
        <f t="shared" si="12"/>
        <v>4.5524296675191813</v>
      </c>
      <c r="AA28" s="1">
        <f t="shared" si="13"/>
        <v>2.7021276595744679</v>
      </c>
      <c r="AB28" s="1">
        <f>VLOOKUP($A28,Index!$G:$R,8,FALSE)</f>
        <v>9.0808</v>
      </c>
      <c r="AC28" s="1">
        <f>VLOOKUP($A28,Index!$G:$R,9,FALSE)</f>
        <v>6.3099783486000538</v>
      </c>
      <c r="AD28" s="1">
        <f>VLOOKUP($A28,Index!$G:$R,10,FALSE)</f>
        <v>4.9572649572649574</v>
      </c>
      <c r="AE28" s="1">
        <f>VLOOKUP($A28,Index!$G:$R,11,FALSE)</f>
        <v>5.4279284596916666</v>
      </c>
    </row>
    <row r="29" spans="1:31" x14ac:dyDescent="0.2">
      <c r="A29">
        <v>6001403300</v>
      </c>
      <c r="B29" s="1">
        <f>VLOOKUP($A29,DataForModel!$B:$BI,11,FALSE)</f>
        <v>4054</v>
      </c>
      <c r="C29" s="1">
        <f>VLOOKUP($A29,DataForModel!$B:$BI,16,FALSE)</f>
        <v>8.6979437700000002</v>
      </c>
      <c r="D29" s="1">
        <f>VLOOKUP($A29,DataForModel!$B:$BI,17,FALSE)</f>
        <v>48.070193099999997</v>
      </c>
      <c r="E29" s="1">
        <f>VLOOKUP($A29,DataForModel!$B:$BI,19,FALSE)</f>
        <v>0</v>
      </c>
      <c r="F29" s="1">
        <f>VLOOKUP($A29,DataForModel!$B:$BI,20,FALSE)</f>
        <v>325.16232919999999</v>
      </c>
      <c r="G29" s="1">
        <f>VLOOKUP($A29,DataForModel!$B:$BI,26,FALSE)</f>
        <v>1</v>
      </c>
      <c r="H29" s="1">
        <f>VLOOKUP($A29,DataForModel!$B:$BI,31,FALSE)</f>
        <v>1193</v>
      </c>
      <c r="I29" s="1">
        <f>VLOOKUP($A29,DataForModel!$B:$BI,33,FALSE)</f>
        <v>39445</v>
      </c>
      <c r="J29" s="1">
        <f>VLOOKUP($A29,DataForModel!$B:$BI,46,FALSE)</f>
        <v>28.7</v>
      </c>
      <c r="K29" s="1">
        <f>VLOOKUP($A29,DataForModel!$B:$BI,49,FALSE)</f>
        <v>22.4</v>
      </c>
      <c r="L29" s="1">
        <f>VLOOKUP($A29,DataForModel!$B:$BI,51,FALSE)</f>
        <v>12.1</v>
      </c>
      <c r="M29" s="1">
        <f>VLOOKUP($A29,DataForModel!$B:$BI,52,FALSE)</f>
        <v>14.2</v>
      </c>
      <c r="N29" s="1">
        <f>VLOOKUP($A29,DataForModel!$B:$BI,60,FALSE)</f>
        <v>0</v>
      </c>
      <c r="O29" s="1">
        <f t="shared" si="1"/>
        <v>3.1567053689706226</v>
      </c>
      <c r="P29" s="1">
        <f t="shared" si="2"/>
        <v>6.2205254951554849</v>
      </c>
      <c r="Q29" s="1">
        <f t="shared" si="3"/>
        <v>3.8407827402653116</v>
      </c>
      <c r="R29" s="1">
        <f t="shared" si="4"/>
        <v>0</v>
      </c>
      <c r="S29" s="1">
        <f t="shared" si="5"/>
        <v>0.57047611520660724</v>
      </c>
      <c r="T29" s="1">
        <f t="shared" si="6"/>
        <v>0.13986013986013987</v>
      </c>
      <c r="U29" s="1">
        <f t="shared" si="7"/>
        <v>3.9979892761394105</v>
      </c>
      <c r="V29" s="1">
        <f t="shared" si="8"/>
        <v>2.2821827595280597</v>
      </c>
      <c r="W29" s="1">
        <f t="shared" si="9"/>
        <v>5.0174825174825166</v>
      </c>
      <c r="X29" s="1">
        <f t="shared" si="10"/>
        <v>3.6482084690553744</v>
      </c>
      <c r="Y29" s="1">
        <f t="shared" si="11"/>
        <v>2.762557077625571</v>
      </c>
      <c r="Z29" s="1">
        <f t="shared" si="12"/>
        <v>3.4271099744245519</v>
      </c>
      <c r="AA29" s="1">
        <f t="shared" si="13"/>
        <v>0</v>
      </c>
      <c r="AB29" s="1">
        <f>VLOOKUP($A29,Index!$G:$R,8,FALSE)</f>
        <v>9.4717000000000002</v>
      </c>
      <c r="AC29" s="1">
        <f>VLOOKUP($A29,Index!$G:$R,9,FALSE)</f>
        <v>6.6746102377994898</v>
      </c>
      <c r="AD29" s="1">
        <f>VLOOKUP($A29,Index!$G:$R,10,FALSE)</f>
        <v>4.6581196581196584</v>
      </c>
      <c r="AE29" s="1">
        <f>VLOOKUP($A29,Index!$G:$R,11,FALSE)</f>
        <v>7.1383718527790974</v>
      </c>
    </row>
    <row r="30" spans="1:31" x14ac:dyDescent="0.2">
      <c r="A30">
        <v>6001403400</v>
      </c>
      <c r="B30" s="1">
        <f>VLOOKUP($A30,DataForModel!$B:$BI,11,FALSE)</f>
        <v>4146</v>
      </c>
      <c r="C30" s="1">
        <f>VLOOKUP($A30,DataForModel!$B:$BI,16,FALSE)</f>
        <v>8.6979437700000002</v>
      </c>
      <c r="D30" s="1">
        <f>VLOOKUP($A30,DataForModel!$B:$BI,17,FALSE)</f>
        <v>54.34</v>
      </c>
      <c r="E30" s="1">
        <f>VLOOKUP($A30,DataForModel!$B:$BI,19,FALSE)</f>
        <v>0</v>
      </c>
      <c r="F30" s="1">
        <f>VLOOKUP($A30,DataForModel!$B:$BI,20,FALSE)</f>
        <v>341.86604779999999</v>
      </c>
      <c r="G30" s="1">
        <f>VLOOKUP($A30,DataForModel!$B:$BI,26,FALSE)</f>
        <v>1</v>
      </c>
      <c r="H30" s="1">
        <f>VLOOKUP($A30,DataForModel!$B:$BI,31,FALSE)</f>
        <v>529</v>
      </c>
      <c r="I30" s="1">
        <f>VLOOKUP($A30,DataForModel!$B:$BI,33,FALSE)</f>
        <v>47667</v>
      </c>
      <c r="J30" s="1">
        <f>VLOOKUP($A30,DataForModel!$B:$BI,46,FALSE)</f>
        <v>12.2</v>
      </c>
      <c r="K30" s="1">
        <f>VLOOKUP($A30,DataForModel!$B:$BI,49,FALSE)</f>
        <v>7</v>
      </c>
      <c r="L30" s="1">
        <f>VLOOKUP($A30,DataForModel!$B:$BI,51,FALSE)</f>
        <v>7.3</v>
      </c>
      <c r="M30" s="1">
        <f>VLOOKUP($A30,DataForModel!$B:$BI,52,FALSE)</f>
        <v>19.100000000000001</v>
      </c>
      <c r="N30" s="1">
        <f>VLOOKUP($A30,DataForModel!$B:$BI,60,FALSE)</f>
        <v>0.6</v>
      </c>
      <c r="O30" s="1">
        <f t="shared" si="1"/>
        <v>3.2283955427413695</v>
      </c>
      <c r="P30" s="1">
        <f t="shared" si="2"/>
        <v>6.2205254951554849</v>
      </c>
      <c r="Q30" s="1">
        <f t="shared" si="3"/>
        <v>4.3447263678941539</v>
      </c>
      <c r="R30" s="1">
        <f t="shared" si="4"/>
        <v>0</v>
      </c>
      <c r="S30" s="1">
        <f t="shared" si="5"/>
        <v>0.60162449970401133</v>
      </c>
      <c r="T30" s="1">
        <f t="shared" si="6"/>
        <v>0.13986013986013987</v>
      </c>
      <c r="U30" s="1">
        <f t="shared" si="7"/>
        <v>1.7727882037533513</v>
      </c>
      <c r="V30" s="1">
        <f t="shared" si="8"/>
        <v>2.8669165285788449</v>
      </c>
      <c r="W30" s="1">
        <f t="shared" si="9"/>
        <v>2.1328671328671325</v>
      </c>
      <c r="X30" s="1">
        <f t="shared" si="10"/>
        <v>1.1400651465798046</v>
      </c>
      <c r="Y30" s="1">
        <f t="shared" si="11"/>
        <v>1.666666666666667</v>
      </c>
      <c r="Z30" s="1">
        <f t="shared" si="12"/>
        <v>4.6803069053708439</v>
      </c>
      <c r="AA30" s="1">
        <f t="shared" si="13"/>
        <v>6.3829787234042548E-2</v>
      </c>
      <c r="AB30" s="1">
        <f>VLOOKUP($A30,Index!$G:$R,8,FALSE)</f>
        <v>7.7108999999999996</v>
      </c>
      <c r="AC30" s="1">
        <f>VLOOKUP($A30,Index!$G:$R,9,FALSE)</f>
        <v>4.8674224155176713</v>
      </c>
      <c r="AD30" s="1">
        <f>VLOOKUP($A30,Index!$G:$R,10,FALSE)</f>
        <v>3.9316239316239314</v>
      </c>
      <c r="AE30" s="1">
        <f>VLOOKUP($A30,Index!$G:$R,11,FALSE)</f>
        <v>4.7463731051999289</v>
      </c>
    </row>
    <row r="31" spans="1:31" x14ac:dyDescent="0.2">
      <c r="A31">
        <v>6001403501</v>
      </c>
      <c r="B31" s="1">
        <f>VLOOKUP($A31,DataForModel!$B:$BI,11,FALSE)</f>
        <v>4374</v>
      </c>
      <c r="C31" s="1">
        <f>VLOOKUP($A31,DataForModel!$B:$BI,16,FALSE)</f>
        <v>8.6979437700000002</v>
      </c>
      <c r="D31" s="1">
        <f>VLOOKUP($A31,DataForModel!$B:$BI,17,FALSE)</f>
        <v>54.34</v>
      </c>
      <c r="E31" s="1">
        <f>VLOOKUP($A31,DataForModel!$B:$BI,19,FALSE)</f>
        <v>0</v>
      </c>
      <c r="F31" s="1">
        <f>VLOOKUP($A31,DataForModel!$B:$BI,20,FALSE)</f>
        <v>365.41105219999997</v>
      </c>
      <c r="G31" s="1">
        <f>VLOOKUP($A31,DataForModel!$B:$BI,26,FALSE)</f>
        <v>0</v>
      </c>
      <c r="H31" s="1">
        <f>VLOOKUP($A31,DataForModel!$B:$BI,31,FALSE)</f>
        <v>1108</v>
      </c>
      <c r="I31" s="1">
        <f>VLOOKUP($A31,DataForModel!$B:$BI,33,FALSE)</f>
        <v>35404</v>
      </c>
      <c r="J31" s="1">
        <f>VLOOKUP($A31,DataForModel!$B:$BI,46,FALSE)</f>
        <v>25.4</v>
      </c>
      <c r="K31" s="1">
        <f>VLOOKUP($A31,DataForModel!$B:$BI,49,FALSE)</f>
        <v>13.6</v>
      </c>
      <c r="L31" s="1">
        <f>VLOOKUP($A31,DataForModel!$B:$BI,51,FALSE)</f>
        <v>12.9</v>
      </c>
      <c r="M31" s="1">
        <f>VLOOKUP($A31,DataForModel!$B:$BI,52,FALSE)</f>
        <v>19.100000000000001</v>
      </c>
      <c r="N31" s="1">
        <f>VLOOKUP($A31,DataForModel!$B:$BI,60,FALSE)</f>
        <v>0.7</v>
      </c>
      <c r="O31" s="1">
        <f t="shared" si="1"/>
        <v>3.4060624951297438</v>
      </c>
      <c r="P31" s="1">
        <f t="shared" si="2"/>
        <v>6.2205254951554849</v>
      </c>
      <c r="Q31" s="1">
        <f t="shared" si="3"/>
        <v>4.3447263678941539</v>
      </c>
      <c r="R31" s="1">
        <f t="shared" si="4"/>
        <v>0</v>
      </c>
      <c r="S31" s="1">
        <f t="shared" si="5"/>
        <v>0.64553022319029363</v>
      </c>
      <c r="T31" s="1">
        <f t="shared" si="6"/>
        <v>0</v>
      </c>
      <c r="U31" s="1">
        <f t="shared" si="7"/>
        <v>3.7131367292225201</v>
      </c>
      <c r="V31" s="1">
        <f t="shared" si="8"/>
        <v>1.9947941483952181</v>
      </c>
      <c r="W31" s="1">
        <f t="shared" si="9"/>
        <v>4.44055944055944</v>
      </c>
      <c r="X31" s="1">
        <f t="shared" si="10"/>
        <v>2.214983713355049</v>
      </c>
      <c r="Y31" s="1">
        <f t="shared" si="11"/>
        <v>2.945205479452055</v>
      </c>
      <c r="Z31" s="1">
        <f t="shared" si="12"/>
        <v>4.6803069053708439</v>
      </c>
      <c r="AA31" s="1">
        <f t="shared" si="13"/>
        <v>7.4468085106382975E-2</v>
      </c>
      <c r="AB31" s="1">
        <f>VLOOKUP($A31,Index!$G:$R,8,FALSE)</f>
        <v>8.1857000000000006</v>
      </c>
      <c r="AC31" s="1">
        <f>VLOOKUP($A31,Index!$G:$R,9,FALSE)</f>
        <v>6.3650598602095805</v>
      </c>
      <c r="AD31" s="1">
        <f>VLOOKUP($A31,Index!$G:$R,10,FALSE)</f>
        <v>5</v>
      </c>
      <c r="AE31" s="1">
        <f>VLOOKUP($A31,Index!$G:$R,11,FALSE)</f>
        <v>3.9093664803853589</v>
      </c>
    </row>
    <row r="32" spans="1:31" x14ac:dyDescent="0.2">
      <c r="A32">
        <v>6001403502</v>
      </c>
      <c r="B32" s="1">
        <f>VLOOKUP($A32,DataForModel!$B:$BI,11,FALSE)</f>
        <v>1991</v>
      </c>
      <c r="C32" s="1">
        <f>VLOOKUP($A32,DataForModel!$B:$BI,16,FALSE)</f>
        <v>8.6979437700000002</v>
      </c>
      <c r="D32" s="1">
        <f>VLOOKUP($A32,DataForModel!$B:$BI,17,FALSE)</f>
        <v>54.34</v>
      </c>
      <c r="E32" s="1">
        <f>VLOOKUP($A32,DataForModel!$B:$BI,19,FALSE)</f>
        <v>0</v>
      </c>
      <c r="F32" s="1">
        <f>VLOOKUP($A32,DataForModel!$B:$BI,20,FALSE)</f>
        <v>363.22077030000003</v>
      </c>
      <c r="G32" s="1">
        <f>VLOOKUP($A32,DataForModel!$B:$BI,26,FALSE)</f>
        <v>0</v>
      </c>
      <c r="H32" s="1">
        <f>VLOOKUP($A32,DataForModel!$B:$BI,31,FALSE)</f>
        <v>289</v>
      </c>
      <c r="I32" s="1">
        <f>VLOOKUP($A32,DataForModel!$B:$BI,33,FALSE)</f>
        <v>48031</v>
      </c>
      <c r="J32" s="1">
        <f>VLOOKUP($A32,DataForModel!$B:$BI,46,FALSE)</f>
        <v>13.9</v>
      </c>
      <c r="K32" s="1">
        <f>VLOOKUP($A32,DataForModel!$B:$BI,49,FALSE)</f>
        <v>6.4</v>
      </c>
      <c r="L32" s="1">
        <f>VLOOKUP($A32,DataForModel!$B:$BI,51,FALSE)</f>
        <v>5.7</v>
      </c>
      <c r="M32" s="1">
        <f>VLOOKUP($A32,DataForModel!$B:$BI,52,FALSE)</f>
        <v>10.4</v>
      </c>
      <c r="N32" s="1">
        <f>VLOOKUP($A32,DataForModel!$B:$BI,60,FALSE)</f>
        <v>1.1000000000000001</v>
      </c>
      <c r="O32" s="1">
        <f t="shared" si="1"/>
        <v>1.5491311462635393</v>
      </c>
      <c r="P32" s="1">
        <f t="shared" si="2"/>
        <v>6.2205254951554849</v>
      </c>
      <c r="Q32" s="1">
        <f t="shared" si="3"/>
        <v>4.3447263678941539</v>
      </c>
      <c r="R32" s="1">
        <f t="shared" si="4"/>
        <v>0</v>
      </c>
      <c r="S32" s="1">
        <f t="shared" si="5"/>
        <v>0.64144587859537794</v>
      </c>
      <c r="T32" s="1">
        <f t="shared" si="6"/>
        <v>0</v>
      </c>
      <c r="U32" s="1">
        <f t="shared" si="7"/>
        <v>0.9684986595174262</v>
      </c>
      <c r="V32" s="1">
        <f t="shared" si="8"/>
        <v>2.892803550220111</v>
      </c>
      <c r="W32" s="1">
        <f t="shared" si="9"/>
        <v>2.43006993006993</v>
      </c>
      <c r="X32" s="1">
        <f t="shared" si="10"/>
        <v>1.0423452768729642</v>
      </c>
      <c r="Y32" s="1">
        <f t="shared" si="11"/>
        <v>1.3013698630136989</v>
      </c>
      <c r="Z32" s="1">
        <f t="shared" si="12"/>
        <v>2.4552429667519178</v>
      </c>
      <c r="AA32" s="1">
        <f t="shared" si="13"/>
        <v>0.1170212765957447</v>
      </c>
      <c r="AB32" s="1">
        <f>VLOOKUP($A32,Index!$G:$R,8,FALSE)</f>
        <v>5.9526000000000003</v>
      </c>
      <c r="AC32" s="1">
        <f>VLOOKUP($A32,Index!$G:$R,9,FALSE)</f>
        <v>4.0660349636790114</v>
      </c>
      <c r="AD32" s="1">
        <f>VLOOKUP($A32,Index!$G:$R,10,FALSE)</f>
        <v>3.4188034188034191</v>
      </c>
      <c r="AE32" s="1">
        <f>VLOOKUP($A32,Index!$G:$R,11,FALSE)</f>
        <v>2.3779052684880355</v>
      </c>
    </row>
    <row r="33" spans="1:31" x14ac:dyDescent="0.2">
      <c r="A33">
        <v>6001403600</v>
      </c>
      <c r="B33" s="1">
        <f>VLOOKUP($A33,DataForModel!$B:$BI,11,FALSE)</f>
        <v>4482</v>
      </c>
      <c r="C33" s="1">
        <f>VLOOKUP($A33,DataForModel!$B:$BI,16,FALSE)</f>
        <v>8.6979437700000002</v>
      </c>
      <c r="D33" s="1">
        <f>VLOOKUP($A33,DataForModel!$B:$BI,17,FALSE)</f>
        <v>54.34</v>
      </c>
      <c r="E33" s="1">
        <f>VLOOKUP($A33,DataForModel!$B:$BI,19,FALSE)</f>
        <v>0</v>
      </c>
      <c r="F33" s="1">
        <f>VLOOKUP($A33,DataForModel!$B:$BI,20,FALSE)</f>
        <v>362.0819371</v>
      </c>
      <c r="G33" s="1">
        <f>VLOOKUP($A33,DataForModel!$B:$BI,26,FALSE)</f>
        <v>0</v>
      </c>
      <c r="H33" s="1">
        <f>VLOOKUP($A33,DataForModel!$B:$BI,31,FALSE)</f>
        <v>317</v>
      </c>
      <c r="I33" s="1">
        <f>VLOOKUP($A33,DataForModel!$B:$BI,33,FALSE)</f>
        <v>43459</v>
      </c>
      <c r="J33" s="1">
        <f>VLOOKUP($A33,DataForModel!$B:$BI,46,FALSE)</f>
        <v>6.8</v>
      </c>
      <c r="K33" s="1">
        <f>VLOOKUP($A33,DataForModel!$B:$BI,49,FALSE)</f>
        <v>5.4</v>
      </c>
      <c r="L33" s="1">
        <f>VLOOKUP($A33,DataForModel!$B:$BI,51,FALSE)</f>
        <v>12.5</v>
      </c>
      <c r="M33" s="1">
        <f>VLOOKUP($A33,DataForModel!$B:$BI,52,FALSE)</f>
        <v>6.8</v>
      </c>
      <c r="N33" s="1">
        <f>VLOOKUP($A33,DataForModel!$B:$BI,60,FALSE)</f>
        <v>3.1</v>
      </c>
      <c r="O33" s="1">
        <f t="shared" si="1"/>
        <v>3.4902205252084468</v>
      </c>
      <c r="P33" s="1">
        <f t="shared" si="2"/>
        <v>6.2205254951554849</v>
      </c>
      <c r="Q33" s="1">
        <f t="shared" si="3"/>
        <v>4.3447263678941539</v>
      </c>
      <c r="R33" s="1">
        <f t="shared" si="4"/>
        <v>0</v>
      </c>
      <c r="S33" s="1">
        <f t="shared" si="5"/>
        <v>0.63932223084714479</v>
      </c>
      <c r="T33" s="1">
        <f t="shared" si="6"/>
        <v>0</v>
      </c>
      <c r="U33" s="1">
        <f t="shared" si="7"/>
        <v>1.0623324396782843</v>
      </c>
      <c r="V33" s="1">
        <f t="shared" si="8"/>
        <v>2.5676511794952028</v>
      </c>
      <c r="W33" s="1">
        <f t="shared" si="9"/>
        <v>1.1888111888111887</v>
      </c>
      <c r="X33" s="1">
        <f t="shared" si="10"/>
        <v>0.87947882736156369</v>
      </c>
      <c r="Y33" s="1">
        <f t="shared" si="11"/>
        <v>2.8538812785388128</v>
      </c>
      <c r="Z33" s="1">
        <f t="shared" si="12"/>
        <v>1.5345268542199488</v>
      </c>
      <c r="AA33" s="1">
        <f t="shared" si="13"/>
        <v>0.32978723404255317</v>
      </c>
      <c r="AB33" s="1">
        <f>VLOOKUP($A33,Index!$G:$R,8,FALSE)</f>
        <v>6.5209999999999999</v>
      </c>
      <c r="AC33" s="1">
        <f>VLOOKUP($A33,Index!$G:$R,9,FALSE)</f>
        <v>4.1754819892740214</v>
      </c>
      <c r="AD33" s="1">
        <f>VLOOKUP($A33,Index!$G:$R,10,FALSE)</f>
        <v>3.6324786324786329</v>
      </c>
      <c r="AE33" s="1">
        <f>VLOOKUP($A33,Index!$G:$R,11,FALSE)</f>
        <v>2.9418941538078904</v>
      </c>
    </row>
    <row r="34" spans="1:31" x14ac:dyDescent="0.2">
      <c r="A34">
        <v>6001403701</v>
      </c>
      <c r="B34" s="1">
        <f>VLOOKUP($A34,DataForModel!$B:$BI,11,FALSE)</f>
        <v>2587</v>
      </c>
      <c r="C34" s="1">
        <f>VLOOKUP($A34,DataForModel!$B:$BI,16,FALSE)</f>
        <v>8.6979437700000002</v>
      </c>
      <c r="D34" s="1">
        <f>VLOOKUP($A34,DataForModel!$B:$BI,17,FALSE)</f>
        <v>54.34</v>
      </c>
      <c r="E34" s="1">
        <f>VLOOKUP($A34,DataForModel!$B:$BI,19,FALSE)</f>
        <v>0</v>
      </c>
      <c r="F34" s="1">
        <f>VLOOKUP($A34,DataForModel!$B:$BI,20,FALSE)</f>
        <v>357.03384360000001</v>
      </c>
      <c r="G34" s="1">
        <f>VLOOKUP($A34,DataForModel!$B:$BI,26,FALSE)</f>
        <v>0</v>
      </c>
      <c r="H34" s="1">
        <f>VLOOKUP($A34,DataForModel!$B:$BI,31,FALSE)</f>
        <v>395</v>
      </c>
      <c r="I34" s="1">
        <f>VLOOKUP($A34,DataForModel!$B:$BI,33,FALSE)</f>
        <v>46504</v>
      </c>
      <c r="J34" s="1">
        <f>VLOOKUP($A34,DataForModel!$B:$BI,46,FALSE)</f>
        <v>14.5</v>
      </c>
      <c r="K34" s="1">
        <f>VLOOKUP($A34,DataForModel!$B:$BI,49,FALSE)</f>
        <v>3.8</v>
      </c>
      <c r="L34" s="1">
        <f>VLOOKUP($A34,DataForModel!$B:$BI,51,FALSE)</f>
        <v>8.5</v>
      </c>
      <c r="M34" s="1">
        <f>VLOOKUP($A34,DataForModel!$B:$BI,52,FALSE)</f>
        <v>10.199999999999999</v>
      </c>
      <c r="N34" s="1">
        <f>VLOOKUP($A34,DataForModel!$B:$BI,60,FALSE)</f>
        <v>2.2999999999999998</v>
      </c>
      <c r="O34" s="1">
        <f t="shared" si="1"/>
        <v>2.0135587937349024</v>
      </c>
      <c r="P34" s="1">
        <f t="shared" si="2"/>
        <v>6.2205254951554849</v>
      </c>
      <c r="Q34" s="1">
        <f t="shared" si="3"/>
        <v>4.3447263678941539</v>
      </c>
      <c r="R34" s="1">
        <f t="shared" si="4"/>
        <v>0</v>
      </c>
      <c r="S34" s="1">
        <f t="shared" si="5"/>
        <v>0.62990876064435741</v>
      </c>
      <c r="T34" s="1">
        <f t="shared" si="6"/>
        <v>0</v>
      </c>
      <c r="U34" s="1">
        <f t="shared" si="7"/>
        <v>1.3237265415549597</v>
      </c>
      <c r="V34" s="1">
        <f t="shared" si="8"/>
        <v>2.7842060720711754</v>
      </c>
      <c r="W34" s="1">
        <f t="shared" si="9"/>
        <v>2.534965034965035</v>
      </c>
      <c r="X34" s="1">
        <f t="shared" si="10"/>
        <v>0.61889250814332253</v>
      </c>
      <c r="Y34" s="1">
        <f t="shared" si="11"/>
        <v>1.9406392694063928</v>
      </c>
      <c r="Z34" s="1">
        <f t="shared" si="12"/>
        <v>2.4040920716112528</v>
      </c>
      <c r="AA34" s="1">
        <f t="shared" si="13"/>
        <v>0.24468085106382975</v>
      </c>
      <c r="AB34" s="1">
        <f>VLOOKUP($A34,Index!$G:$R,8,FALSE)</f>
        <v>6.3964999999999996</v>
      </c>
      <c r="AC34" s="1">
        <f>VLOOKUP($A34,Index!$G:$R,9,FALSE)</f>
        <v>4.1200107319879828</v>
      </c>
      <c r="AD34" s="1">
        <f>VLOOKUP($A34,Index!$G:$R,10,FALSE)</f>
        <v>3.5470085470085477</v>
      </c>
      <c r="AE34" s="1">
        <f>VLOOKUP($A34,Index!$G:$R,11,FALSE)</f>
        <v>1.2347361779100932</v>
      </c>
    </row>
    <row r="35" spans="1:31" x14ac:dyDescent="0.2">
      <c r="A35">
        <v>6001403702</v>
      </c>
      <c r="B35" s="1">
        <f>VLOOKUP($A35,DataForModel!$B:$BI,11,FALSE)</f>
        <v>1724</v>
      </c>
      <c r="C35" s="1">
        <f>VLOOKUP($A35,DataForModel!$B:$BI,16,FALSE)</f>
        <v>8.6979437700000002</v>
      </c>
      <c r="D35" s="1">
        <f>VLOOKUP($A35,DataForModel!$B:$BI,17,FALSE)</f>
        <v>54.34</v>
      </c>
      <c r="E35" s="1">
        <f>VLOOKUP($A35,DataForModel!$B:$BI,19,FALSE)</f>
        <v>0</v>
      </c>
      <c r="F35" s="1">
        <f>VLOOKUP($A35,DataForModel!$B:$BI,20,FALSE)</f>
        <v>352.55383999999998</v>
      </c>
      <c r="G35" s="1">
        <f>VLOOKUP($A35,DataForModel!$B:$BI,26,FALSE)</f>
        <v>0</v>
      </c>
      <c r="H35" s="1">
        <f>VLOOKUP($A35,DataForModel!$B:$BI,31,FALSE)</f>
        <v>85</v>
      </c>
      <c r="I35" s="1">
        <f>VLOOKUP($A35,DataForModel!$B:$BI,33,FALSE)</f>
        <v>52650</v>
      </c>
      <c r="J35" s="1">
        <f>VLOOKUP($A35,DataForModel!$B:$BI,46,FALSE)</f>
        <v>4.2</v>
      </c>
      <c r="K35" s="1">
        <f>VLOOKUP($A35,DataForModel!$B:$BI,49,FALSE)</f>
        <v>5.4</v>
      </c>
      <c r="L35" s="1">
        <f>VLOOKUP($A35,DataForModel!$B:$BI,51,FALSE)</f>
        <v>7.1</v>
      </c>
      <c r="M35" s="1">
        <f>VLOOKUP($A35,DataForModel!$B:$BI,52,FALSE)</f>
        <v>9.3000000000000007</v>
      </c>
      <c r="N35" s="1">
        <f>VLOOKUP($A35,DataForModel!$B:$BI,60,FALSE)</f>
        <v>0</v>
      </c>
      <c r="O35" s="1">
        <f t="shared" si="1"/>
        <v>1.3410737941245228</v>
      </c>
      <c r="P35" s="1">
        <f t="shared" si="2"/>
        <v>6.2205254951554849</v>
      </c>
      <c r="Q35" s="1">
        <f t="shared" si="3"/>
        <v>4.3447263678941539</v>
      </c>
      <c r="R35" s="1">
        <f t="shared" si="4"/>
        <v>0</v>
      </c>
      <c r="S35" s="1">
        <f t="shared" si="5"/>
        <v>0.62155464034191432</v>
      </c>
      <c r="T35" s="1">
        <f t="shared" si="6"/>
        <v>0</v>
      </c>
      <c r="U35" s="1">
        <f t="shared" si="7"/>
        <v>0.2848525469168901</v>
      </c>
      <c r="V35" s="1">
        <f t="shared" si="8"/>
        <v>3.2212984759371599</v>
      </c>
      <c r="W35" s="1">
        <f t="shared" si="9"/>
        <v>0.73426573426573427</v>
      </c>
      <c r="X35" s="1">
        <f t="shared" si="10"/>
        <v>0.87947882736156369</v>
      </c>
      <c r="Y35" s="1">
        <f t="shared" si="11"/>
        <v>1.6210045662100456</v>
      </c>
      <c r="Z35" s="1">
        <f t="shared" si="12"/>
        <v>2.1739130434782608</v>
      </c>
      <c r="AA35" s="1">
        <f t="shared" si="13"/>
        <v>0</v>
      </c>
      <c r="AB35" s="1">
        <f>VLOOKUP($A35,Index!$G:$R,8,FALSE)</f>
        <v>5.3047000000000004</v>
      </c>
      <c r="AC35" s="1">
        <f>VLOOKUP($A35,Index!$G:$R,9,FALSE)</f>
        <v>3.3994163426391513</v>
      </c>
      <c r="AD35" s="1">
        <f>VLOOKUP($A35,Index!$G:$R,10,FALSE)</f>
        <v>2.9059829059829063</v>
      </c>
      <c r="AE35" s="1">
        <f>VLOOKUP($A35,Index!$G:$R,11,FALSE)</f>
        <v>1.8638490105862762</v>
      </c>
    </row>
    <row r="36" spans="1:31" x14ac:dyDescent="0.2">
      <c r="A36">
        <v>6001403800</v>
      </c>
      <c r="B36" s="1">
        <f>VLOOKUP($A36,DataForModel!$B:$BI,11,FALSE)</f>
        <v>3461</v>
      </c>
      <c r="C36" s="1">
        <f>VLOOKUP($A36,DataForModel!$B:$BI,16,FALSE)</f>
        <v>8.6979437700000002</v>
      </c>
      <c r="D36" s="1">
        <f>VLOOKUP($A36,DataForModel!$B:$BI,17,FALSE)</f>
        <v>54.34</v>
      </c>
      <c r="E36" s="1">
        <f>VLOOKUP($A36,DataForModel!$B:$BI,19,FALSE)</f>
        <v>0</v>
      </c>
      <c r="F36" s="1">
        <f>VLOOKUP($A36,DataForModel!$B:$BI,20,FALSE)</f>
        <v>373.16092149999997</v>
      </c>
      <c r="G36" s="1">
        <f>VLOOKUP($A36,DataForModel!$B:$BI,26,FALSE)</f>
        <v>0</v>
      </c>
      <c r="H36" s="1">
        <f>VLOOKUP($A36,DataForModel!$B:$BI,31,FALSE)</f>
        <v>218</v>
      </c>
      <c r="I36" s="1">
        <f>VLOOKUP($A36,DataForModel!$B:$BI,33,FALSE)</f>
        <v>58826</v>
      </c>
      <c r="J36" s="1">
        <f>VLOOKUP($A36,DataForModel!$B:$BI,46,FALSE)</f>
        <v>6.6</v>
      </c>
      <c r="K36" s="1">
        <f>VLOOKUP($A36,DataForModel!$B:$BI,49,FALSE)</f>
        <v>3</v>
      </c>
      <c r="L36" s="1">
        <f>VLOOKUP($A36,DataForModel!$B:$BI,51,FALSE)</f>
        <v>11.3</v>
      </c>
      <c r="M36" s="1">
        <f>VLOOKUP($A36,DataForModel!$B:$BI,52,FALSE)</f>
        <v>6.7</v>
      </c>
      <c r="N36" s="1">
        <f>VLOOKUP($A36,DataForModel!$B:$BI,60,FALSE)</f>
        <v>0.5</v>
      </c>
      <c r="O36" s="1">
        <f t="shared" si="1"/>
        <v>2.6946154445570016</v>
      </c>
      <c r="P36" s="1">
        <f t="shared" si="2"/>
        <v>6.2205254951554849</v>
      </c>
      <c r="Q36" s="1">
        <f t="shared" si="3"/>
        <v>4.3447263678941539</v>
      </c>
      <c r="R36" s="1">
        <f t="shared" si="4"/>
        <v>0</v>
      </c>
      <c r="S36" s="1">
        <f t="shared" si="5"/>
        <v>0.65998185007300636</v>
      </c>
      <c r="T36" s="1">
        <f t="shared" si="6"/>
        <v>0</v>
      </c>
      <c r="U36" s="1">
        <f t="shared" si="7"/>
        <v>0.73056300268096508</v>
      </c>
      <c r="V36" s="1">
        <f t="shared" si="8"/>
        <v>3.6605244255428095</v>
      </c>
      <c r="W36" s="1">
        <f t="shared" si="9"/>
        <v>1.1538461538461537</v>
      </c>
      <c r="X36" s="1">
        <f t="shared" si="10"/>
        <v>0.48859934853420195</v>
      </c>
      <c r="Y36" s="1">
        <f t="shared" si="11"/>
        <v>2.579908675799087</v>
      </c>
      <c r="Z36" s="1">
        <f t="shared" si="12"/>
        <v>1.5089514066496166</v>
      </c>
      <c r="AA36" s="1">
        <f t="shared" si="13"/>
        <v>5.3191489361702128E-2</v>
      </c>
      <c r="AB36" s="1">
        <f>VLOOKUP($A36,Index!$G:$R,8,FALSE)</f>
        <v>4.2568000000000001</v>
      </c>
      <c r="AC36" s="1">
        <f>VLOOKUP($A36,Index!$G:$R,9,FALSE)</f>
        <v>3.6507209094626618</v>
      </c>
      <c r="AD36" s="1">
        <f>VLOOKUP($A36,Index!$G:$R,10,FALSE)</f>
        <v>2.9914529914529915</v>
      </c>
      <c r="AE36" s="1">
        <f>VLOOKUP($A36,Index!$G:$R,11,FALSE)</f>
        <v>1.7049302936932123</v>
      </c>
    </row>
    <row r="37" spans="1:31" x14ac:dyDescent="0.2">
      <c r="A37">
        <v>6001403900</v>
      </c>
      <c r="B37" s="1">
        <f>VLOOKUP($A37,DataForModel!$B:$BI,11,FALSE)</f>
        <v>3584</v>
      </c>
      <c r="C37" s="1">
        <f>VLOOKUP($A37,DataForModel!$B:$BI,16,FALSE)</f>
        <v>8.6979437700000002</v>
      </c>
      <c r="D37" s="1">
        <f>VLOOKUP($A37,DataForModel!$B:$BI,17,FALSE)</f>
        <v>54.34</v>
      </c>
      <c r="E37" s="1">
        <f>VLOOKUP($A37,DataForModel!$B:$BI,19,FALSE)</f>
        <v>0</v>
      </c>
      <c r="F37" s="1">
        <f>VLOOKUP($A37,DataForModel!$B:$BI,20,FALSE)</f>
        <v>372.42071129999999</v>
      </c>
      <c r="G37" s="1">
        <f>VLOOKUP($A37,DataForModel!$B:$BI,26,FALSE)</f>
        <v>0</v>
      </c>
      <c r="H37" s="1">
        <f>VLOOKUP($A37,DataForModel!$B:$BI,31,FALSE)</f>
        <v>373</v>
      </c>
      <c r="I37" s="1">
        <f>VLOOKUP($A37,DataForModel!$B:$BI,33,FALSE)</f>
        <v>51701</v>
      </c>
      <c r="J37" s="1">
        <f>VLOOKUP($A37,DataForModel!$B:$BI,46,FALSE)</f>
        <v>9.5</v>
      </c>
      <c r="K37" s="1">
        <f>VLOOKUP($A37,DataForModel!$B:$BI,49,FALSE)</f>
        <v>5.4</v>
      </c>
      <c r="L37" s="1">
        <f>VLOOKUP($A37,DataForModel!$B:$BI,51,FALSE)</f>
        <v>11.2</v>
      </c>
      <c r="M37" s="1">
        <f>VLOOKUP($A37,DataForModel!$B:$BI,52,FALSE)</f>
        <v>14</v>
      </c>
      <c r="N37" s="1">
        <f>VLOOKUP($A37,DataForModel!$B:$BI,60,FALSE)</f>
        <v>1.1000000000000001</v>
      </c>
      <c r="O37" s="1">
        <f t="shared" si="1"/>
        <v>2.7904620899244135</v>
      </c>
      <c r="P37" s="1">
        <f t="shared" si="2"/>
        <v>6.2205254951554849</v>
      </c>
      <c r="Q37" s="1">
        <f t="shared" si="3"/>
        <v>4.3447263678941539</v>
      </c>
      <c r="R37" s="1">
        <f t="shared" si="4"/>
        <v>0</v>
      </c>
      <c r="S37" s="1">
        <f t="shared" si="5"/>
        <v>0.6586015375527452</v>
      </c>
      <c r="T37" s="1">
        <f t="shared" si="6"/>
        <v>0</v>
      </c>
      <c r="U37" s="1">
        <f t="shared" si="7"/>
        <v>1.25</v>
      </c>
      <c r="V37" s="1">
        <f t="shared" si="8"/>
        <v>3.1538073123724319</v>
      </c>
      <c r="W37" s="1">
        <f t="shared" si="9"/>
        <v>1.6608391608391606</v>
      </c>
      <c r="X37" s="1">
        <f t="shared" si="10"/>
        <v>0.87947882736156369</v>
      </c>
      <c r="Y37" s="1">
        <f t="shared" si="11"/>
        <v>2.5570776255707761</v>
      </c>
      <c r="Z37" s="1">
        <f t="shared" si="12"/>
        <v>3.3759590792838874</v>
      </c>
      <c r="AA37" s="1">
        <f t="shared" si="13"/>
        <v>0.1170212765957447</v>
      </c>
      <c r="AB37" s="1">
        <f>VLOOKUP($A37,Index!$G:$R,8,FALSE)</f>
        <v>6.0101000000000004</v>
      </c>
      <c r="AC37" s="1">
        <f>VLOOKUP($A37,Index!$G:$R,9,FALSE)</f>
        <v>4.3696208816764264</v>
      </c>
      <c r="AD37" s="1">
        <f>VLOOKUP($A37,Index!$G:$R,10,FALSE)</f>
        <v>3.4615384615384617</v>
      </c>
      <c r="AE37" s="1">
        <f>VLOOKUP($A37,Index!$G:$R,11,FALSE)</f>
        <v>2.6053293187234039</v>
      </c>
    </row>
    <row r="38" spans="1:31" x14ac:dyDescent="0.2">
      <c r="A38">
        <v>6001404000</v>
      </c>
      <c r="B38" s="1">
        <f>VLOOKUP($A38,DataForModel!$B:$BI,11,FALSE)</f>
        <v>2819</v>
      </c>
      <c r="C38" s="1">
        <f>VLOOKUP($A38,DataForModel!$B:$BI,16,FALSE)</f>
        <v>8.6979437700000002</v>
      </c>
      <c r="D38" s="1">
        <f>VLOOKUP($A38,DataForModel!$B:$BI,17,FALSE)</f>
        <v>54.34</v>
      </c>
      <c r="E38" s="1">
        <f>VLOOKUP($A38,DataForModel!$B:$BI,19,FALSE)</f>
        <v>0</v>
      </c>
      <c r="F38" s="1">
        <f>VLOOKUP($A38,DataForModel!$B:$BI,20,FALSE)</f>
        <v>384.86512169999997</v>
      </c>
      <c r="G38" s="1">
        <f>VLOOKUP($A38,DataForModel!$B:$BI,26,FALSE)</f>
        <v>0</v>
      </c>
      <c r="H38" s="1">
        <f>VLOOKUP($A38,DataForModel!$B:$BI,31,FALSE)</f>
        <v>269</v>
      </c>
      <c r="I38" s="1">
        <f>VLOOKUP($A38,DataForModel!$B:$BI,33,FALSE)</f>
        <v>48438</v>
      </c>
      <c r="J38" s="1">
        <f>VLOOKUP($A38,DataForModel!$B:$BI,46,FALSE)</f>
        <v>9.1999999999999993</v>
      </c>
      <c r="K38" s="1">
        <f>VLOOKUP($A38,DataForModel!$B:$BI,49,FALSE)</f>
        <v>0.4</v>
      </c>
      <c r="L38" s="1">
        <f>VLOOKUP($A38,DataForModel!$B:$BI,51,FALSE)</f>
        <v>7</v>
      </c>
      <c r="M38" s="1">
        <f>VLOOKUP($A38,DataForModel!$B:$BI,52,FALSE)</f>
        <v>6.5</v>
      </c>
      <c r="N38" s="1">
        <f>VLOOKUP($A38,DataForModel!$B:$BI,60,FALSE)</f>
        <v>0</v>
      </c>
      <c r="O38" s="1">
        <f t="shared" si="1"/>
        <v>2.1943427102002651</v>
      </c>
      <c r="P38" s="1">
        <f t="shared" si="2"/>
        <v>6.2205254951554849</v>
      </c>
      <c r="Q38" s="1">
        <f t="shared" si="3"/>
        <v>4.3447263678941539</v>
      </c>
      <c r="R38" s="1">
        <f t="shared" si="4"/>
        <v>0</v>
      </c>
      <c r="S38" s="1">
        <f t="shared" si="5"/>
        <v>0.68180734514954533</v>
      </c>
      <c r="T38" s="1">
        <f t="shared" si="6"/>
        <v>0</v>
      </c>
      <c r="U38" s="1">
        <f t="shared" si="7"/>
        <v>0.90147453083109919</v>
      </c>
      <c r="V38" s="1">
        <f t="shared" si="8"/>
        <v>2.9217486540882294</v>
      </c>
      <c r="W38" s="1">
        <f t="shared" si="9"/>
        <v>1.6083916083916081</v>
      </c>
      <c r="X38" s="1">
        <f t="shared" si="10"/>
        <v>6.5146579804560262E-2</v>
      </c>
      <c r="Y38" s="1">
        <f t="shared" si="11"/>
        <v>1.5981735159817354</v>
      </c>
      <c r="Z38" s="1">
        <f t="shared" si="12"/>
        <v>1.4578005115089514</v>
      </c>
      <c r="AA38" s="1">
        <f t="shared" si="13"/>
        <v>0</v>
      </c>
      <c r="AB38" s="1">
        <f>VLOOKUP($A38,Index!$G:$R,8,FALSE)</f>
        <v>3.7597</v>
      </c>
      <c r="AC38" s="1">
        <f>VLOOKUP($A38,Index!$G:$R,9,FALSE)</f>
        <v>3.5206463249997726</v>
      </c>
      <c r="AD38" s="1">
        <f>VLOOKUP($A38,Index!$G:$R,10,FALSE)</f>
        <v>3.1196581196581197</v>
      </c>
      <c r="AE38" s="1">
        <f>VLOOKUP($A38,Index!$G:$R,11,FALSE)</f>
        <v>1.0441039036289821</v>
      </c>
    </row>
    <row r="39" spans="1:31" x14ac:dyDescent="0.2">
      <c r="A39">
        <v>6001404101</v>
      </c>
      <c r="B39" s="1">
        <f>VLOOKUP($A39,DataForModel!$B:$BI,11,FALSE)</f>
        <v>2929</v>
      </c>
      <c r="C39" s="1">
        <f>VLOOKUP($A39,DataForModel!$B:$BI,16,FALSE)</f>
        <v>8.6979437700000002</v>
      </c>
      <c r="D39" s="1">
        <f>VLOOKUP($A39,DataForModel!$B:$BI,17,FALSE)</f>
        <v>53.9408119</v>
      </c>
      <c r="E39" s="1">
        <f>VLOOKUP($A39,DataForModel!$B:$BI,19,FALSE)</f>
        <v>0</v>
      </c>
      <c r="F39" s="1">
        <f>VLOOKUP($A39,DataForModel!$B:$BI,20,FALSE)</f>
        <v>401.54848729999998</v>
      </c>
      <c r="G39" s="1">
        <f>VLOOKUP($A39,DataForModel!$B:$BI,26,FALSE)</f>
        <v>0</v>
      </c>
      <c r="H39" s="1">
        <f>VLOOKUP($A39,DataForModel!$B:$BI,31,FALSE)</f>
        <v>260</v>
      </c>
      <c r="I39" s="1">
        <f>VLOOKUP($A39,DataForModel!$B:$BI,33,FALSE)</f>
        <v>62922</v>
      </c>
      <c r="J39" s="1">
        <f>VLOOKUP($A39,DataForModel!$B:$BI,46,FALSE)</f>
        <v>8.1999999999999993</v>
      </c>
      <c r="K39" s="1">
        <f>VLOOKUP($A39,DataForModel!$B:$BI,49,FALSE)</f>
        <v>1.5</v>
      </c>
      <c r="L39" s="1">
        <f>VLOOKUP($A39,DataForModel!$B:$BI,51,FALSE)</f>
        <v>10.9</v>
      </c>
      <c r="M39" s="1">
        <f>VLOOKUP($A39,DataForModel!$B:$BI,52,FALSE)</f>
        <v>9.6999999999999993</v>
      </c>
      <c r="N39" s="1">
        <f>VLOOKUP($A39,DataForModel!$B:$BI,60,FALSE)</f>
        <v>0.4</v>
      </c>
      <c r="O39" s="1">
        <f t="shared" si="1"/>
        <v>2.2800592223174627</v>
      </c>
      <c r="P39" s="1">
        <f t="shared" si="2"/>
        <v>6.2205254951554849</v>
      </c>
      <c r="Q39" s="1">
        <f t="shared" si="3"/>
        <v>4.3126411215015947</v>
      </c>
      <c r="R39" s="1">
        <f t="shared" si="4"/>
        <v>0</v>
      </c>
      <c r="S39" s="1">
        <f t="shared" si="5"/>
        <v>0.71291777623760044</v>
      </c>
      <c r="T39" s="1">
        <f t="shared" si="6"/>
        <v>0</v>
      </c>
      <c r="U39" s="1">
        <f t="shared" si="7"/>
        <v>0.87131367292225204</v>
      </c>
      <c r="V39" s="1">
        <f t="shared" si="8"/>
        <v>3.95182453719837</v>
      </c>
      <c r="W39" s="1">
        <f t="shared" si="9"/>
        <v>1.4335664335664333</v>
      </c>
      <c r="X39" s="1">
        <f t="shared" si="10"/>
        <v>0.24429967426710097</v>
      </c>
      <c r="Y39" s="1">
        <f t="shared" si="11"/>
        <v>2.4885844748858448</v>
      </c>
      <c r="Z39" s="1">
        <f t="shared" si="12"/>
        <v>2.2762148337595902</v>
      </c>
      <c r="AA39" s="1">
        <f t="shared" si="13"/>
        <v>4.2553191489361701E-2</v>
      </c>
      <c r="AB39" s="1">
        <f>VLOOKUP($A39,Index!$G:$R,8,FALSE)</f>
        <v>5.2274000000000003</v>
      </c>
      <c r="AC39" s="1">
        <f>VLOOKUP($A39,Index!$G:$R,9,FALSE)</f>
        <v>3.6136391852155647</v>
      </c>
      <c r="AD39" s="1">
        <f>VLOOKUP($A39,Index!$G:$R,10,FALSE)</f>
        <v>3.0341880341880341</v>
      </c>
      <c r="AE39" s="1">
        <f>VLOOKUP($A39,Index!$G:$R,11,FALSE)</f>
        <v>1.1064523284526782</v>
      </c>
    </row>
    <row r="40" spans="1:31" x14ac:dyDescent="0.2">
      <c r="A40">
        <v>6001404102</v>
      </c>
      <c r="B40" s="1">
        <f>VLOOKUP($A40,DataForModel!$B:$BI,11,FALSE)</f>
        <v>2283</v>
      </c>
      <c r="C40" s="1">
        <f>VLOOKUP($A40,DataForModel!$B:$BI,16,FALSE)</f>
        <v>8.6979437700000002</v>
      </c>
      <c r="D40" s="1">
        <f>VLOOKUP($A40,DataForModel!$B:$BI,17,FALSE)</f>
        <v>54.34</v>
      </c>
      <c r="E40" s="1">
        <f>VLOOKUP($A40,DataForModel!$B:$BI,19,FALSE)</f>
        <v>0</v>
      </c>
      <c r="F40" s="1">
        <f>VLOOKUP($A40,DataForModel!$B:$BI,20,FALSE)</f>
        <v>391.19981369999999</v>
      </c>
      <c r="G40" s="1">
        <f>VLOOKUP($A40,DataForModel!$B:$BI,26,FALSE)</f>
        <v>0</v>
      </c>
      <c r="H40" s="1">
        <f>VLOOKUP($A40,DataForModel!$B:$BI,31,FALSE)</f>
        <v>179</v>
      </c>
      <c r="I40" s="1">
        <f>VLOOKUP($A40,DataForModel!$B:$BI,33,FALSE)</f>
        <v>71972</v>
      </c>
      <c r="J40" s="1">
        <f>VLOOKUP($A40,DataForModel!$B:$BI,46,FALSE)</f>
        <v>7.8</v>
      </c>
      <c r="K40" s="1">
        <f>VLOOKUP($A40,DataForModel!$B:$BI,49,FALSE)</f>
        <v>5.0999999999999996</v>
      </c>
      <c r="L40" s="1">
        <f>VLOOKUP($A40,DataForModel!$B:$BI,51,FALSE)</f>
        <v>6.6</v>
      </c>
      <c r="M40" s="1">
        <f>VLOOKUP($A40,DataForModel!$B:$BI,52,FALSE)</f>
        <v>17.399999999999999</v>
      </c>
      <c r="N40" s="1">
        <f>VLOOKUP($A40,DataForModel!$B:$BI,60,FALSE)</f>
        <v>5.4</v>
      </c>
      <c r="O40" s="1">
        <f t="shared" si="1"/>
        <v>1.7766695238837371</v>
      </c>
      <c r="P40" s="1">
        <f t="shared" si="2"/>
        <v>6.2205254951554849</v>
      </c>
      <c r="Q40" s="1">
        <f t="shared" si="3"/>
        <v>4.3447263678941539</v>
      </c>
      <c r="R40" s="1">
        <f t="shared" si="4"/>
        <v>0</v>
      </c>
      <c r="S40" s="1">
        <f t="shared" si="5"/>
        <v>0.69362000955162817</v>
      </c>
      <c r="T40" s="1">
        <f t="shared" si="6"/>
        <v>0</v>
      </c>
      <c r="U40" s="1">
        <f t="shared" si="7"/>
        <v>0.59986595174262736</v>
      </c>
      <c r="V40" s="1">
        <f t="shared" si="8"/>
        <v>4.5954441686639029</v>
      </c>
      <c r="W40" s="1">
        <f t="shared" si="9"/>
        <v>1.3636363636363635</v>
      </c>
      <c r="X40" s="1">
        <f t="shared" si="10"/>
        <v>0.83061889250814325</v>
      </c>
      <c r="Y40" s="1">
        <f t="shared" si="11"/>
        <v>1.506849315068493</v>
      </c>
      <c r="Z40" s="1">
        <f t="shared" si="12"/>
        <v>4.2455242966751907</v>
      </c>
      <c r="AA40" s="1">
        <f t="shared" si="13"/>
        <v>0.57446808510638303</v>
      </c>
      <c r="AB40" s="1">
        <f>VLOOKUP($A40,Index!$G:$R,8,FALSE)</f>
        <v>6.2131999999999996</v>
      </c>
      <c r="AC40" s="1">
        <f>VLOOKUP($A40,Index!$G:$R,9,FALSE)</f>
        <v>3.6260745524949951</v>
      </c>
      <c r="AD40" s="1">
        <f>VLOOKUP($A40,Index!$G:$R,10,FALSE)</f>
        <v>3.9743589743589745</v>
      </c>
      <c r="AE40" s="1">
        <f>VLOOKUP($A40,Index!$G:$R,11,FALSE)</f>
        <v>1.7051240347277494</v>
      </c>
    </row>
    <row r="41" spans="1:31" x14ac:dyDescent="0.2">
      <c r="A41">
        <v>6001404200</v>
      </c>
      <c r="B41" s="1">
        <f>VLOOKUP($A41,DataForModel!$B:$BI,11,FALSE)</f>
        <v>3483</v>
      </c>
      <c r="C41" s="1">
        <f>VLOOKUP($A41,DataForModel!$B:$BI,16,FALSE)</f>
        <v>8.6979437700000002</v>
      </c>
      <c r="D41" s="1">
        <f>VLOOKUP($A41,DataForModel!$B:$BI,17,FALSE)</f>
        <v>37.695215330000003</v>
      </c>
      <c r="E41" s="1">
        <f>VLOOKUP($A41,DataForModel!$B:$BI,19,FALSE)</f>
        <v>0</v>
      </c>
      <c r="F41" s="1">
        <f>VLOOKUP($A41,DataForModel!$B:$BI,20,FALSE)</f>
        <v>415.52820050000003</v>
      </c>
      <c r="G41" s="1">
        <f>VLOOKUP($A41,DataForModel!$B:$BI,26,FALSE)</f>
        <v>2</v>
      </c>
      <c r="H41" s="1">
        <f>VLOOKUP($A41,DataForModel!$B:$BI,31,FALSE)</f>
        <v>120</v>
      </c>
      <c r="I41" s="1">
        <f>VLOOKUP($A41,DataForModel!$B:$BI,33,FALSE)</f>
        <v>72393</v>
      </c>
      <c r="J41" s="1">
        <f>VLOOKUP($A41,DataForModel!$B:$BI,46,FALSE)</f>
        <v>3.5</v>
      </c>
      <c r="K41" s="1">
        <f>VLOOKUP($A41,DataForModel!$B:$BI,49,FALSE)</f>
        <v>2.8</v>
      </c>
      <c r="L41" s="1">
        <f>VLOOKUP($A41,DataForModel!$B:$BI,51,FALSE)</f>
        <v>25.5</v>
      </c>
      <c r="M41" s="1">
        <f>VLOOKUP($A41,DataForModel!$B:$BI,52,FALSE)</f>
        <v>7.7</v>
      </c>
      <c r="N41" s="1">
        <f>VLOOKUP($A41,DataForModel!$B:$BI,60,FALSE)</f>
        <v>5.2</v>
      </c>
      <c r="O41" s="1">
        <f t="shared" si="1"/>
        <v>2.7117587469804412</v>
      </c>
      <c r="P41" s="1">
        <f t="shared" si="2"/>
        <v>6.2205254951554849</v>
      </c>
      <c r="Q41" s="1">
        <f t="shared" si="3"/>
        <v>3.006880832699006</v>
      </c>
      <c r="R41" s="1">
        <f t="shared" si="4"/>
        <v>0</v>
      </c>
      <c r="S41" s="1">
        <f t="shared" si="5"/>
        <v>0.73898655124181034</v>
      </c>
      <c r="T41" s="1">
        <f t="shared" si="6"/>
        <v>0.27972027972027974</v>
      </c>
      <c r="U41" s="1">
        <f t="shared" si="7"/>
        <v>0.40214477211796246</v>
      </c>
      <c r="V41" s="1">
        <f t="shared" si="8"/>
        <v>4.625384927210531</v>
      </c>
      <c r="W41" s="1">
        <f t="shared" si="9"/>
        <v>0.61188811188811187</v>
      </c>
      <c r="X41" s="1">
        <f t="shared" si="10"/>
        <v>0.4560260586319218</v>
      </c>
      <c r="Y41" s="1">
        <f t="shared" si="11"/>
        <v>5.8219178082191778</v>
      </c>
      <c r="Z41" s="1">
        <f t="shared" si="12"/>
        <v>1.7647058823529413</v>
      </c>
      <c r="AA41" s="1">
        <f t="shared" si="13"/>
        <v>0.55319148936170215</v>
      </c>
      <c r="AB41" s="1">
        <f>VLOOKUP($A41,Index!$G:$R,8,FALSE)</f>
        <v>4.6186999999999996</v>
      </c>
      <c r="AC41" s="1">
        <f>VLOOKUP($A41,Index!$G:$R,9,FALSE)</f>
        <v>3.5341277715386665</v>
      </c>
      <c r="AD41" s="1">
        <f>VLOOKUP($A41,Index!$G:$R,10,FALSE)</f>
        <v>3.2905982905982913</v>
      </c>
      <c r="AE41" s="1">
        <f>VLOOKUP($A41,Index!$G:$R,11,FALSE)</f>
        <v>0.69639476479678375</v>
      </c>
    </row>
    <row r="42" spans="1:31" x14ac:dyDescent="0.2">
      <c r="A42">
        <v>6001404300</v>
      </c>
      <c r="B42" s="1">
        <f>VLOOKUP($A42,DataForModel!$B:$BI,11,FALSE)</f>
        <v>3218</v>
      </c>
      <c r="C42" s="1">
        <f>VLOOKUP($A42,DataForModel!$B:$BI,16,FALSE)</f>
        <v>8.6979437700000002</v>
      </c>
      <c r="D42" s="1">
        <f>VLOOKUP($A42,DataForModel!$B:$BI,17,FALSE)</f>
        <v>40.351627829999998</v>
      </c>
      <c r="E42" s="1">
        <f>VLOOKUP($A42,DataForModel!$B:$BI,19,FALSE)</f>
        <v>0</v>
      </c>
      <c r="F42" s="1">
        <f>VLOOKUP($A42,DataForModel!$B:$BI,20,FALSE)</f>
        <v>433.36949759999999</v>
      </c>
      <c r="G42" s="1">
        <f>VLOOKUP($A42,DataForModel!$B:$BI,26,FALSE)</f>
        <v>0</v>
      </c>
      <c r="H42" s="1">
        <f>VLOOKUP($A42,DataForModel!$B:$BI,31,FALSE)</f>
        <v>74</v>
      </c>
      <c r="I42" s="1">
        <f>VLOOKUP($A42,DataForModel!$B:$BI,33,FALSE)</f>
        <v>92882</v>
      </c>
      <c r="J42" s="1">
        <f>VLOOKUP($A42,DataForModel!$B:$BI,46,FALSE)</f>
        <v>2.2000000000000002</v>
      </c>
      <c r="K42" s="1">
        <f>VLOOKUP($A42,DataForModel!$B:$BI,49,FALSE)</f>
        <v>2</v>
      </c>
      <c r="L42" s="1">
        <f>VLOOKUP($A42,DataForModel!$B:$BI,51,FALSE)</f>
        <v>20.399999999999999</v>
      </c>
      <c r="M42" s="1">
        <f>VLOOKUP($A42,DataForModel!$B:$BI,52,FALSE)</f>
        <v>5.9</v>
      </c>
      <c r="N42" s="1">
        <f>VLOOKUP($A42,DataForModel!$B:$BI,60,FALSE)</f>
        <v>0</v>
      </c>
      <c r="O42" s="1">
        <f t="shared" si="1"/>
        <v>2.505259876879919</v>
      </c>
      <c r="P42" s="1">
        <f t="shared" si="2"/>
        <v>6.2205254951554849</v>
      </c>
      <c r="Q42" s="1">
        <f t="shared" si="3"/>
        <v>3.2203933336547532</v>
      </c>
      <c r="R42" s="1">
        <f t="shared" si="4"/>
        <v>0</v>
      </c>
      <c r="S42" s="1">
        <f t="shared" si="5"/>
        <v>0.77225624377621527</v>
      </c>
      <c r="T42" s="1">
        <f t="shared" si="6"/>
        <v>0</v>
      </c>
      <c r="U42" s="1">
        <f t="shared" si="7"/>
        <v>0.24798927613941019</v>
      </c>
      <c r="V42" s="1">
        <f t="shared" si="8"/>
        <v>6.0825255492102324</v>
      </c>
      <c r="W42" s="1">
        <f t="shared" si="9"/>
        <v>0.38461538461538464</v>
      </c>
      <c r="X42" s="1">
        <f t="shared" si="10"/>
        <v>0.32573289902280134</v>
      </c>
      <c r="Y42" s="1">
        <f t="shared" si="11"/>
        <v>4.6575342465753424</v>
      </c>
      <c r="Z42" s="1">
        <f t="shared" si="12"/>
        <v>1.3043478260869565</v>
      </c>
      <c r="AA42" s="1">
        <f t="shared" si="13"/>
        <v>0</v>
      </c>
      <c r="AB42" s="1">
        <f>VLOOKUP($A42,Index!$G:$R,8,FALSE)</f>
        <v>3.5188999999999999</v>
      </c>
      <c r="AC42" s="1">
        <f>VLOOKUP($A42,Index!$G:$R,9,FALSE)</f>
        <v>3.0739072766402527</v>
      </c>
      <c r="AD42" s="1">
        <f>VLOOKUP($A42,Index!$G:$R,10,FALSE)</f>
        <v>3.0769230769230771</v>
      </c>
      <c r="AE42" s="1">
        <f>VLOOKUP($A42,Index!$G:$R,11,FALSE)</f>
        <v>0.52258795313175577</v>
      </c>
    </row>
    <row r="43" spans="1:31" x14ac:dyDescent="0.2">
      <c r="A43">
        <v>6001404400</v>
      </c>
      <c r="B43" s="1">
        <f>VLOOKUP($A43,DataForModel!$B:$BI,11,FALSE)</f>
        <v>5314</v>
      </c>
      <c r="C43" s="1">
        <f>VLOOKUP($A43,DataForModel!$B:$BI,16,FALSE)</f>
        <v>8.6979437700000002</v>
      </c>
      <c r="D43" s="1">
        <f>VLOOKUP($A43,DataForModel!$B:$BI,17,FALSE)</f>
        <v>23.83838128</v>
      </c>
      <c r="E43" s="1">
        <f>VLOOKUP($A43,DataForModel!$B:$BI,19,FALSE)</f>
        <v>0</v>
      </c>
      <c r="F43" s="1">
        <f>VLOOKUP($A43,DataForModel!$B:$BI,20,FALSE)</f>
        <v>429.03432980000002</v>
      </c>
      <c r="G43" s="1">
        <f>VLOOKUP($A43,DataForModel!$B:$BI,26,FALSE)</f>
        <v>1</v>
      </c>
      <c r="H43" s="1">
        <f>VLOOKUP($A43,DataForModel!$B:$BI,31,FALSE)</f>
        <v>285</v>
      </c>
      <c r="I43" s="1">
        <f>VLOOKUP($A43,DataForModel!$B:$BI,33,FALSE)</f>
        <v>82976</v>
      </c>
      <c r="J43" s="1">
        <f>VLOOKUP($A43,DataForModel!$B:$BI,46,FALSE)</f>
        <v>5.3</v>
      </c>
      <c r="K43" s="1">
        <f>VLOOKUP($A43,DataForModel!$B:$BI,49,FALSE)</f>
        <v>1.4</v>
      </c>
      <c r="L43" s="1">
        <f>VLOOKUP($A43,DataForModel!$B:$BI,51,FALSE)</f>
        <v>19</v>
      </c>
      <c r="M43" s="1">
        <f>VLOOKUP($A43,DataForModel!$B:$BI,52,FALSE)</f>
        <v>3.7</v>
      </c>
      <c r="N43" s="1">
        <f>VLOOKUP($A43,DataForModel!$B:$BI,60,FALSE)</f>
        <v>0</v>
      </c>
      <c r="O43" s="1">
        <f t="shared" si="1"/>
        <v>4.1385490532221612</v>
      </c>
      <c r="P43" s="1">
        <f t="shared" si="2"/>
        <v>6.2205254951554849</v>
      </c>
      <c r="Q43" s="1">
        <f t="shared" si="3"/>
        <v>1.893120340552453</v>
      </c>
      <c r="R43" s="1">
        <f t="shared" si="4"/>
        <v>0</v>
      </c>
      <c r="S43" s="1">
        <f t="shared" si="5"/>
        <v>0.76417220711774536</v>
      </c>
      <c r="T43" s="1">
        <f t="shared" si="6"/>
        <v>0.13986013986013987</v>
      </c>
      <c r="U43" s="1">
        <f t="shared" si="7"/>
        <v>0.95509383378016077</v>
      </c>
      <c r="V43" s="1">
        <f t="shared" si="8"/>
        <v>5.3780287459729328</v>
      </c>
      <c r="W43" s="1">
        <f t="shared" si="9"/>
        <v>0.92657342657342656</v>
      </c>
      <c r="X43" s="1">
        <f t="shared" si="10"/>
        <v>0.2280130293159609</v>
      </c>
      <c r="Y43" s="1">
        <f t="shared" si="11"/>
        <v>4.3378995433789953</v>
      </c>
      <c r="Z43" s="1">
        <f t="shared" si="12"/>
        <v>0.74168797953964194</v>
      </c>
      <c r="AA43" s="1">
        <f t="shared" si="13"/>
        <v>0</v>
      </c>
      <c r="AB43" s="1">
        <f>VLOOKUP($A43,Index!$G:$R,8,FALSE)</f>
        <v>2.3944000000000001</v>
      </c>
      <c r="AC43" s="1">
        <f>VLOOKUP($A43,Index!$G:$R,9,FALSE)</f>
        <v>3.5301218818747686</v>
      </c>
      <c r="AD43" s="1">
        <f>VLOOKUP($A43,Index!$G:$R,10,FALSE)</f>
        <v>3.0769230769230771</v>
      </c>
      <c r="AE43" s="1">
        <f>VLOOKUP($A43,Index!$G:$R,11,FALSE)</f>
        <v>0.68980525123675163</v>
      </c>
    </row>
    <row r="44" spans="1:31" x14ac:dyDescent="0.2">
      <c r="A44">
        <v>6001404501</v>
      </c>
      <c r="B44" s="1">
        <f>VLOOKUP($A44,DataForModel!$B:$BI,11,FALSE)</f>
        <v>1677</v>
      </c>
      <c r="C44" s="1">
        <f>VLOOKUP($A44,DataForModel!$B:$BI,16,FALSE)</f>
        <v>8.6979437700000002</v>
      </c>
      <c r="D44" s="1">
        <f>VLOOKUP($A44,DataForModel!$B:$BI,17,FALSE)</f>
        <v>22.17</v>
      </c>
      <c r="E44" s="1">
        <f>VLOOKUP($A44,DataForModel!$B:$BI,19,FALSE)</f>
        <v>0</v>
      </c>
      <c r="F44" s="1">
        <f>VLOOKUP($A44,DataForModel!$B:$BI,20,FALSE)</f>
        <v>395.61948960000001</v>
      </c>
      <c r="G44" s="1">
        <f>VLOOKUP($A44,DataForModel!$B:$BI,26,FALSE)</f>
        <v>0.6</v>
      </c>
      <c r="H44" s="1">
        <f>VLOOKUP($A44,DataForModel!$B:$BI,31,FALSE)</f>
        <v>66</v>
      </c>
      <c r="I44" s="1">
        <f>VLOOKUP($A44,DataForModel!$B:$BI,33,FALSE)</f>
        <v>100772</v>
      </c>
      <c r="J44" s="1">
        <f>VLOOKUP($A44,DataForModel!$B:$BI,46,FALSE)</f>
        <v>3.6</v>
      </c>
      <c r="K44" s="1">
        <f>VLOOKUP($A44,DataForModel!$B:$BI,49,FALSE)</f>
        <v>3.3</v>
      </c>
      <c r="L44" s="1">
        <f>VLOOKUP($A44,DataForModel!$B:$BI,51,FALSE)</f>
        <v>23.1</v>
      </c>
      <c r="M44" s="1">
        <f>VLOOKUP($A44,DataForModel!$B:$BI,52,FALSE)</f>
        <v>5.9</v>
      </c>
      <c r="N44" s="1">
        <f>VLOOKUP($A44,DataForModel!$B:$BI,60,FALSE)</f>
        <v>0</v>
      </c>
      <c r="O44" s="1">
        <f t="shared" si="1"/>
        <v>1.3044494662199018</v>
      </c>
      <c r="P44" s="1">
        <f t="shared" si="2"/>
        <v>6.2205254951554849</v>
      </c>
      <c r="Q44" s="1">
        <f t="shared" si="3"/>
        <v>1.7590220935217111</v>
      </c>
      <c r="R44" s="1">
        <f t="shared" si="4"/>
        <v>0</v>
      </c>
      <c r="S44" s="1">
        <f t="shared" si="5"/>
        <v>0.70186163332318241</v>
      </c>
      <c r="T44" s="1">
        <f t="shared" si="6"/>
        <v>8.3916083916083919E-2</v>
      </c>
      <c r="U44" s="1">
        <f t="shared" si="7"/>
        <v>0.22117962466487937</v>
      </c>
      <c r="V44" s="1">
        <f t="shared" si="8"/>
        <v>6.6436480787420615</v>
      </c>
      <c r="W44" s="1">
        <f t="shared" si="9"/>
        <v>0.62937062937062926</v>
      </c>
      <c r="X44" s="1">
        <f t="shared" si="10"/>
        <v>0.53745928338762217</v>
      </c>
      <c r="Y44" s="1">
        <f t="shared" si="11"/>
        <v>5.2739726027397271</v>
      </c>
      <c r="Z44" s="1">
        <f t="shared" si="12"/>
        <v>1.3043478260869565</v>
      </c>
      <c r="AA44" s="1">
        <f t="shared" si="13"/>
        <v>0</v>
      </c>
      <c r="AB44" s="1">
        <f>VLOOKUP($A44,Index!$G:$R,8,FALSE)</f>
        <v>2.8881999999999999</v>
      </c>
      <c r="AC44" s="1">
        <f>VLOOKUP($A44,Index!$G:$R,9,FALSE)</f>
        <v>2.8042163937306928</v>
      </c>
      <c r="AD44" s="1">
        <f>VLOOKUP($A44,Index!$G:$R,10,FALSE)</f>
        <v>3.1196581196581197</v>
      </c>
      <c r="AE44" s="1">
        <f>VLOOKUP($A44,Index!$G:$R,11,FALSE)</f>
        <v>0.50194001234276775</v>
      </c>
    </row>
    <row r="45" spans="1:31" x14ac:dyDescent="0.2">
      <c r="A45">
        <v>6001404502</v>
      </c>
      <c r="B45" s="1">
        <f>VLOOKUP($A45,DataForModel!$B:$BI,11,FALSE)</f>
        <v>5784</v>
      </c>
      <c r="C45" s="1">
        <f>VLOOKUP($A45,DataForModel!$B:$BI,16,FALSE)</f>
        <v>8.6979437700000002</v>
      </c>
      <c r="D45" s="1">
        <f>VLOOKUP($A45,DataForModel!$B:$BI,17,FALSE)</f>
        <v>23.128177430000001</v>
      </c>
      <c r="E45" s="1">
        <f>VLOOKUP($A45,DataForModel!$B:$BI,19,FALSE)</f>
        <v>0</v>
      </c>
      <c r="F45" s="1">
        <f>VLOOKUP($A45,DataForModel!$B:$BI,20,FALSE)</f>
        <v>406.80890699999998</v>
      </c>
      <c r="G45" s="1">
        <f>VLOOKUP($A45,DataForModel!$B:$BI,26,FALSE)</f>
        <v>1</v>
      </c>
      <c r="H45" s="1">
        <f>VLOOKUP($A45,DataForModel!$B:$BI,31,FALSE)</f>
        <v>87</v>
      </c>
      <c r="I45" s="1">
        <f>VLOOKUP($A45,DataForModel!$B:$BI,33,FALSE)</f>
        <v>78857</v>
      </c>
      <c r="J45" s="1">
        <f>VLOOKUP($A45,DataForModel!$B:$BI,46,FALSE)</f>
        <v>1.6</v>
      </c>
      <c r="K45" s="1">
        <f>VLOOKUP($A45,DataForModel!$B:$BI,49,FALSE)</f>
        <v>1.8</v>
      </c>
      <c r="L45" s="1">
        <f>VLOOKUP($A45,DataForModel!$B:$BI,51,FALSE)</f>
        <v>21.3</v>
      </c>
      <c r="M45" s="1">
        <f>VLOOKUP($A45,DataForModel!$B:$BI,52,FALSE)</f>
        <v>10.7</v>
      </c>
      <c r="N45" s="1">
        <f>VLOOKUP($A45,DataForModel!$B:$BI,60,FALSE)</f>
        <v>0.2</v>
      </c>
      <c r="O45" s="1">
        <f t="shared" si="1"/>
        <v>4.5047923322683712</v>
      </c>
      <c r="P45" s="1">
        <f t="shared" si="2"/>
        <v>6.2205254951554849</v>
      </c>
      <c r="Q45" s="1">
        <f t="shared" si="3"/>
        <v>1.8360368114688108</v>
      </c>
      <c r="R45" s="1">
        <f t="shared" si="4"/>
        <v>0</v>
      </c>
      <c r="S45" s="1">
        <f t="shared" si="5"/>
        <v>0.72272718331377805</v>
      </c>
      <c r="T45" s="1">
        <f t="shared" si="6"/>
        <v>0.13986013986013987</v>
      </c>
      <c r="U45" s="1">
        <f t="shared" si="7"/>
        <v>0.29155495978552276</v>
      </c>
      <c r="V45" s="1">
        <f t="shared" si="8"/>
        <v>5.0850929159169622</v>
      </c>
      <c r="W45" s="1">
        <f t="shared" si="9"/>
        <v>0.27972027972027974</v>
      </c>
      <c r="X45" s="1">
        <f t="shared" si="10"/>
        <v>0.29315960912052119</v>
      </c>
      <c r="Y45" s="1">
        <f t="shared" si="11"/>
        <v>4.8630136986301373</v>
      </c>
      <c r="Z45" s="1">
        <f t="shared" si="12"/>
        <v>2.5319693094629154</v>
      </c>
      <c r="AA45" s="1">
        <f t="shared" si="13"/>
        <v>2.1276595744680851E-2</v>
      </c>
      <c r="AB45" s="1">
        <f>VLOOKUP($A45,Index!$G:$R,8,FALSE)</f>
        <v>4.0510000000000002</v>
      </c>
      <c r="AC45" s="1">
        <f>VLOOKUP($A45,Index!$G:$R,9,FALSE)</f>
        <v>3.8711043778284591</v>
      </c>
      <c r="AD45" s="1">
        <f>VLOOKUP($A45,Index!$G:$R,10,FALSE)</f>
        <v>3.2478632478632479</v>
      </c>
      <c r="AE45" s="1">
        <f>VLOOKUP($A45,Index!$G:$R,11,FALSE)</f>
        <v>0.47380431128794409</v>
      </c>
    </row>
    <row r="46" spans="1:31" x14ac:dyDescent="0.2">
      <c r="A46">
        <v>6001404600</v>
      </c>
      <c r="B46" s="1">
        <f>VLOOKUP($A46,DataForModel!$B:$BI,11,FALSE)</f>
        <v>4353</v>
      </c>
      <c r="C46" s="1">
        <f>VLOOKUP($A46,DataForModel!$B:$BI,16,FALSE)</f>
        <v>8.6979437700000002</v>
      </c>
      <c r="D46" s="1">
        <f>VLOOKUP($A46,DataForModel!$B:$BI,17,FALSE)</f>
        <v>18.99328199</v>
      </c>
      <c r="E46" s="1">
        <f>VLOOKUP($A46,DataForModel!$B:$BI,19,FALSE)</f>
        <v>0</v>
      </c>
      <c r="F46" s="1">
        <f>VLOOKUP($A46,DataForModel!$B:$BI,20,FALSE)</f>
        <v>386.56101289999998</v>
      </c>
      <c r="G46" s="1">
        <f>VLOOKUP($A46,DataForModel!$B:$BI,26,FALSE)</f>
        <v>1</v>
      </c>
      <c r="H46" s="1">
        <f>VLOOKUP($A46,DataForModel!$B:$BI,31,FALSE)</f>
        <v>131</v>
      </c>
      <c r="I46" s="1">
        <f>VLOOKUP($A46,DataForModel!$B:$BI,33,FALSE)</f>
        <v>80487</v>
      </c>
      <c r="J46" s="1">
        <f>VLOOKUP($A46,DataForModel!$B:$BI,46,FALSE)</f>
        <v>3</v>
      </c>
      <c r="K46" s="1">
        <f>VLOOKUP($A46,DataForModel!$B:$BI,49,FALSE)</f>
        <v>1.8</v>
      </c>
      <c r="L46" s="1">
        <f>VLOOKUP($A46,DataForModel!$B:$BI,51,FALSE)</f>
        <v>15.7</v>
      </c>
      <c r="M46" s="1">
        <f>VLOOKUP($A46,DataForModel!$B:$BI,52,FALSE)</f>
        <v>7</v>
      </c>
      <c r="N46" s="1">
        <f>VLOOKUP($A46,DataForModel!$B:$BI,60,FALSE)</f>
        <v>0</v>
      </c>
      <c r="O46" s="1">
        <f t="shared" si="1"/>
        <v>3.3896984337255516</v>
      </c>
      <c r="P46" s="1">
        <f t="shared" si="2"/>
        <v>6.2205254951554849</v>
      </c>
      <c r="Q46" s="1">
        <f t="shared" si="3"/>
        <v>1.5036893817737185</v>
      </c>
      <c r="R46" s="1">
        <f t="shared" si="4"/>
        <v>0</v>
      </c>
      <c r="S46" s="1">
        <f t="shared" si="5"/>
        <v>0.68496977097988498</v>
      </c>
      <c r="T46" s="1">
        <f t="shared" si="6"/>
        <v>0.13986013986013987</v>
      </c>
      <c r="U46" s="1">
        <f t="shared" si="7"/>
        <v>0.43900804289544237</v>
      </c>
      <c r="V46" s="1">
        <f t="shared" si="8"/>
        <v>5.20101556777208</v>
      </c>
      <c r="W46" s="1">
        <f t="shared" si="9"/>
        <v>0.52447552447552448</v>
      </c>
      <c r="X46" s="1">
        <f t="shared" si="10"/>
        <v>0.29315960912052119</v>
      </c>
      <c r="Y46" s="1">
        <f t="shared" si="11"/>
        <v>3.5844748858447488</v>
      </c>
      <c r="Z46" s="1">
        <f t="shared" si="12"/>
        <v>1.585677749360614</v>
      </c>
      <c r="AA46" s="1">
        <f t="shared" si="13"/>
        <v>0</v>
      </c>
      <c r="AB46" s="1">
        <f>VLOOKUP($A46,Index!$G:$R,8,FALSE)</f>
        <v>2.1842000000000001</v>
      </c>
      <c r="AC46" s="1">
        <f>VLOOKUP($A46,Index!$G:$R,9,FALSE)</f>
        <v>3.2917603744366799</v>
      </c>
      <c r="AD46" s="1">
        <f>VLOOKUP($A46,Index!$G:$R,10,FALSE)</f>
        <v>3.5042735042735043</v>
      </c>
      <c r="AE46" s="1">
        <f>VLOOKUP($A46,Index!$G:$R,11,FALSE)</f>
        <v>9.6599152660322291E-2</v>
      </c>
    </row>
    <row r="47" spans="1:31" x14ac:dyDescent="0.2">
      <c r="A47">
        <v>6001404700</v>
      </c>
      <c r="B47" s="1">
        <f>VLOOKUP($A47,DataForModel!$B:$BI,11,FALSE)</f>
        <v>1954</v>
      </c>
      <c r="C47" s="1">
        <f>VLOOKUP($A47,DataForModel!$B:$BI,16,FALSE)</f>
        <v>8.6979437700000002</v>
      </c>
      <c r="D47" s="1">
        <f>VLOOKUP($A47,DataForModel!$B:$BI,17,FALSE)</f>
        <v>22.17</v>
      </c>
      <c r="E47" s="1">
        <f>VLOOKUP($A47,DataForModel!$B:$BI,19,FALSE)</f>
        <v>0</v>
      </c>
      <c r="F47" s="1">
        <f>VLOOKUP($A47,DataForModel!$B:$BI,20,FALSE)</f>
        <v>379.06219520000002</v>
      </c>
      <c r="G47" s="1">
        <f>VLOOKUP($A47,DataForModel!$B:$BI,26,FALSE)</f>
        <v>0.1</v>
      </c>
      <c r="H47" s="1">
        <f>VLOOKUP($A47,DataForModel!$B:$BI,31,FALSE)</f>
        <v>57</v>
      </c>
      <c r="I47" s="1">
        <f>VLOOKUP($A47,DataForModel!$B:$BI,33,FALSE)</f>
        <v>71502</v>
      </c>
      <c r="J47" s="1">
        <f>VLOOKUP($A47,DataForModel!$B:$BI,46,FALSE)</f>
        <v>2.6</v>
      </c>
      <c r="K47" s="1">
        <f>VLOOKUP($A47,DataForModel!$B:$BI,49,FALSE)</f>
        <v>2.8</v>
      </c>
      <c r="L47" s="1">
        <f>VLOOKUP($A47,DataForModel!$B:$BI,51,FALSE)</f>
        <v>22.4</v>
      </c>
      <c r="M47" s="1">
        <f>VLOOKUP($A47,DataForModel!$B:$BI,52,FALSE)</f>
        <v>7.8</v>
      </c>
      <c r="N47" s="1">
        <f>VLOOKUP($A47,DataForModel!$B:$BI,60,FALSE)</f>
        <v>0</v>
      </c>
      <c r="O47" s="1">
        <f t="shared" si="1"/>
        <v>1.5202992285513908</v>
      </c>
      <c r="P47" s="1">
        <f t="shared" si="2"/>
        <v>6.2205254951554849</v>
      </c>
      <c r="Q47" s="1">
        <f t="shared" si="3"/>
        <v>1.7590220935217111</v>
      </c>
      <c r="R47" s="1">
        <f t="shared" si="4"/>
        <v>0</v>
      </c>
      <c r="S47" s="1">
        <f t="shared" si="5"/>
        <v>0.67098629445056057</v>
      </c>
      <c r="T47" s="1">
        <f t="shared" si="6"/>
        <v>1.3986013986013986E-2</v>
      </c>
      <c r="U47" s="1">
        <f t="shared" si="7"/>
        <v>0.19101876675603216</v>
      </c>
      <c r="V47" s="1">
        <f t="shared" si="8"/>
        <v>4.5620186187424885</v>
      </c>
      <c r="W47" s="1">
        <f t="shared" si="9"/>
        <v>0.45454545454545459</v>
      </c>
      <c r="X47" s="1">
        <f t="shared" si="10"/>
        <v>0.4560260586319218</v>
      </c>
      <c r="Y47" s="1">
        <f t="shared" si="11"/>
        <v>5.1141552511415522</v>
      </c>
      <c r="Z47" s="1">
        <f t="shared" si="12"/>
        <v>1.7902813299232736</v>
      </c>
      <c r="AA47" s="1">
        <f t="shared" si="13"/>
        <v>0</v>
      </c>
      <c r="AB47" s="1">
        <f>VLOOKUP($A47,Index!$G:$R,8,FALSE)</f>
        <v>3.4508000000000001</v>
      </c>
      <c r="AC47" s="1">
        <f>VLOOKUP($A47,Index!$G:$R,9,FALSE)</f>
        <v>3.2338277095283816</v>
      </c>
      <c r="AD47" s="1">
        <f>VLOOKUP($A47,Index!$G:$R,10,FALSE)</f>
        <v>3.3760683760683765</v>
      </c>
      <c r="AE47" s="1">
        <f>VLOOKUP($A47,Index!$G:$R,11,FALSE)</f>
        <v>1.123227982351948</v>
      </c>
    </row>
    <row r="48" spans="1:31" x14ac:dyDescent="0.2">
      <c r="A48">
        <v>6001404800</v>
      </c>
      <c r="B48" s="1">
        <f>VLOOKUP($A48,DataForModel!$B:$BI,11,FALSE)</f>
        <v>2684</v>
      </c>
      <c r="C48" s="1">
        <f>VLOOKUP($A48,DataForModel!$B:$BI,16,FALSE)</f>
        <v>8.6979437700000002</v>
      </c>
      <c r="D48" s="1">
        <f>VLOOKUP($A48,DataForModel!$B:$BI,17,FALSE)</f>
        <v>22.17</v>
      </c>
      <c r="E48" s="1">
        <f>VLOOKUP($A48,DataForModel!$B:$BI,19,FALSE)</f>
        <v>0</v>
      </c>
      <c r="F48" s="1">
        <f>VLOOKUP($A48,DataForModel!$B:$BI,20,FALSE)</f>
        <v>367.38522039999998</v>
      </c>
      <c r="G48" s="1">
        <f>VLOOKUP($A48,DataForModel!$B:$BI,26,FALSE)</f>
        <v>0</v>
      </c>
      <c r="H48" s="1">
        <f>VLOOKUP($A48,DataForModel!$B:$BI,31,FALSE)</f>
        <v>260</v>
      </c>
      <c r="I48" s="1">
        <f>VLOOKUP($A48,DataForModel!$B:$BI,33,FALSE)</f>
        <v>46897</v>
      </c>
      <c r="J48" s="1">
        <f>VLOOKUP($A48,DataForModel!$B:$BI,46,FALSE)</f>
        <v>9.3000000000000007</v>
      </c>
      <c r="K48" s="1">
        <f>VLOOKUP($A48,DataForModel!$B:$BI,49,FALSE)</f>
        <v>7.7</v>
      </c>
      <c r="L48" s="1">
        <f>VLOOKUP($A48,DataForModel!$B:$BI,51,FALSE)</f>
        <v>23.1</v>
      </c>
      <c r="M48" s="1">
        <f>VLOOKUP($A48,DataForModel!$B:$BI,52,FALSE)</f>
        <v>11.9</v>
      </c>
      <c r="N48" s="1">
        <f>VLOOKUP($A48,DataForModel!$B:$BI,60,FALSE)</f>
        <v>0</v>
      </c>
      <c r="O48" s="1">
        <f t="shared" si="1"/>
        <v>2.0891451726018859</v>
      </c>
      <c r="P48" s="1">
        <f t="shared" si="2"/>
        <v>6.2205254951554849</v>
      </c>
      <c r="Q48" s="1">
        <f t="shared" si="3"/>
        <v>1.7590220935217111</v>
      </c>
      <c r="R48" s="1">
        <f t="shared" si="4"/>
        <v>0</v>
      </c>
      <c r="S48" s="1">
        <f t="shared" si="5"/>
        <v>0.64921156814279701</v>
      </c>
      <c r="T48" s="1">
        <f t="shared" si="6"/>
        <v>0</v>
      </c>
      <c r="U48" s="1">
        <f t="shared" si="7"/>
        <v>0.87131367292225204</v>
      </c>
      <c r="V48" s="1">
        <f t="shared" si="8"/>
        <v>2.8121555212607836</v>
      </c>
      <c r="W48" s="1">
        <f t="shared" si="9"/>
        <v>1.6258741258741261</v>
      </c>
      <c r="X48" s="1">
        <f t="shared" si="10"/>
        <v>1.2540716612377851</v>
      </c>
      <c r="Y48" s="1">
        <f t="shared" si="11"/>
        <v>5.2739726027397271</v>
      </c>
      <c r="Z48" s="1">
        <f t="shared" si="12"/>
        <v>2.8388746803069056</v>
      </c>
      <c r="AA48" s="1">
        <f t="shared" si="13"/>
        <v>0</v>
      </c>
      <c r="AB48" s="1">
        <f>VLOOKUP($A48,Index!$G:$R,8,FALSE)</f>
        <v>6.7007000000000003</v>
      </c>
      <c r="AC48" s="1">
        <f>VLOOKUP($A48,Index!$G:$R,9,FALSE)</f>
        <v>4.5562869317141379</v>
      </c>
      <c r="AD48" s="1">
        <f>VLOOKUP($A48,Index!$G:$R,10,FALSE)</f>
        <v>4.4871794871794872</v>
      </c>
      <c r="AE48" s="1">
        <f>VLOOKUP($A48,Index!$G:$R,11,FALSE)</f>
        <v>2.5937287940567977</v>
      </c>
    </row>
    <row r="49" spans="1:31" x14ac:dyDescent="0.2">
      <c r="A49">
        <v>6001404900</v>
      </c>
      <c r="B49" s="1">
        <f>VLOOKUP($A49,DataForModel!$B:$BI,11,FALSE)</f>
        <v>4129</v>
      </c>
      <c r="C49" s="1">
        <f>VLOOKUP($A49,DataForModel!$B:$BI,16,FALSE)</f>
        <v>8.6979437700000002</v>
      </c>
      <c r="D49" s="1">
        <f>VLOOKUP($A49,DataForModel!$B:$BI,17,FALSE)</f>
        <v>22.716389379999999</v>
      </c>
      <c r="E49" s="1">
        <f>VLOOKUP($A49,DataForModel!$B:$BI,19,FALSE)</f>
        <v>0</v>
      </c>
      <c r="F49" s="1">
        <f>VLOOKUP($A49,DataForModel!$B:$BI,20,FALSE)</f>
        <v>362.34261099999998</v>
      </c>
      <c r="G49" s="1">
        <f>VLOOKUP($A49,DataForModel!$B:$BI,26,FALSE)</f>
        <v>0</v>
      </c>
      <c r="H49" s="1">
        <f>VLOOKUP($A49,DataForModel!$B:$BI,31,FALSE)</f>
        <v>285</v>
      </c>
      <c r="I49" s="1">
        <f>VLOOKUP($A49,DataForModel!$B:$BI,33,FALSE)</f>
        <v>52819</v>
      </c>
      <c r="J49" s="1">
        <f>VLOOKUP($A49,DataForModel!$B:$BI,46,FALSE)</f>
        <v>7.1</v>
      </c>
      <c r="K49" s="1">
        <f>VLOOKUP($A49,DataForModel!$B:$BI,49,FALSE)</f>
        <v>2.4</v>
      </c>
      <c r="L49" s="1">
        <f>VLOOKUP($A49,DataForModel!$B:$BI,51,FALSE)</f>
        <v>20.8</v>
      </c>
      <c r="M49" s="1">
        <f>VLOOKUP($A49,DataForModel!$B:$BI,52,FALSE)</f>
        <v>11.3</v>
      </c>
      <c r="N49" s="1">
        <f>VLOOKUP($A49,DataForModel!$B:$BI,60,FALSE)</f>
        <v>0</v>
      </c>
      <c r="O49" s="1">
        <f t="shared" si="1"/>
        <v>3.2151484454141666</v>
      </c>
      <c r="P49" s="1">
        <f t="shared" si="2"/>
        <v>6.2205254951554849</v>
      </c>
      <c r="Q49" s="1">
        <f t="shared" si="3"/>
        <v>1.8029388282229142</v>
      </c>
      <c r="R49" s="1">
        <f t="shared" si="4"/>
        <v>0</v>
      </c>
      <c r="S49" s="1">
        <f t="shared" si="5"/>
        <v>0.6398083244566023</v>
      </c>
      <c r="T49" s="1">
        <f t="shared" si="6"/>
        <v>0</v>
      </c>
      <c r="U49" s="1">
        <f t="shared" si="7"/>
        <v>0.95509383378016077</v>
      </c>
      <c r="V49" s="1">
        <f t="shared" si="8"/>
        <v>3.2333174502706048</v>
      </c>
      <c r="W49" s="1">
        <f t="shared" si="9"/>
        <v>1.2412587412587412</v>
      </c>
      <c r="X49" s="1">
        <f t="shared" si="10"/>
        <v>0.39087947882736152</v>
      </c>
      <c r="Y49" s="1">
        <f t="shared" si="11"/>
        <v>4.7488584474885851</v>
      </c>
      <c r="Z49" s="1">
        <f t="shared" si="12"/>
        <v>2.6854219948849107</v>
      </c>
      <c r="AA49" s="1">
        <f t="shared" si="13"/>
        <v>0</v>
      </c>
      <c r="AB49" s="1">
        <f>VLOOKUP($A49,Index!$G:$R,8,FALSE)</f>
        <v>4.6924000000000001</v>
      </c>
      <c r="AC49" s="1">
        <f>VLOOKUP($A49,Index!$G:$R,9,FALSE)</f>
        <v>4.2389337965637726</v>
      </c>
      <c r="AD49" s="1">
        <f>VLOOKUP($A49,Index!$G:$R,10,FALSE)</f>
        <v>3.8888888888888888</v>
      </c>
      <c r="AE49" s="1">
        <f>VLOOKUP($A49,Index!$G:$R,11,FALSE)</f>
        <v>2.693298477293709</v>
      </c>
    </row>
    <row r="50" spans="1:31" x14ac:dyDescent="0.2">
      <c r="A50">
        <v>6001405000</v>
      </c>
      <c r="B50" s="1">
        <f>VLOOKUP($A50,DataForModel!$B:$BI,11,FALSE)</f>
        <v>3136</v>
      </c>
      <c r="C50" s="1">
        <f>VLOOKUP($A50,DataForModel!$B:$BI,16,FALSE)</f>
        <v>8.6979437700000002</v>
      </c>
      <c r="D50" s="1">
        <f>VLOOKUP($A50,DataForModel!$B:$BI,17,FALSE)</f>
        <v>33.960442260000001</v>
      </c>
      <c r="E50" s="1">
        <f>VLOOKUP($A50,DataForModel!$B:$BI,19,FALSE)</f>
        <v>0</v>
      </c>
      <c r="F50" s="1">
        <f>VLOOKUP($A50,DataForModel!$B:$BI,20,FALSE)</f>
        <v>364.82638420000001</v>
      </c>
      <c r="G50" s="1">
        <f>VLOOKUP($A50,DataForModel!$B:$BI,26,FALSE)</f>
        <v>0</v>
      </c>
      <c r="H50" s="1">
        <f>VLOOKUP($A50,DataForModel!$B:$BI,31,FALSE)</f>
        <v>181</v>
      </c>
      <c r="I50" s="1">
        <f>VLOOKUP($A50,DataForModel!$B:$BI,33,FALSE)</f>
        <v>66712</v>
      </c>
      <c r="J50" s="1">
        <f>VLOOKUP($A50,DataForModel!$B:$BI,46,FALSE)</f>
        <v>5.6</v>
      </c>
      <c r="K50" s="1">
        <f>VLOOKUP($A50,DataForModel!$B:$BI,49,FALSE)</f>
        <v>4.2</v>
      </c>
      <c r="L50" s="1">
        <f>VLOOKUP($A50,DataForModel!$B:$BI,51,FALSE)</f>
        <v>14.9</v>
      </c>
      <c r="M50" s="1">
        <f>VLOOKUP($A50,DataForModel!$B:$BI,52,FALSE)</f>
        <v>13.1</v>
      </c>
      <c r="N50" s="1">
        <f>VLOOKUP($A50,DataForModel!$B:$BI,60,FALSE)</f>
        <v>0.2</v>
      </c>
      <c r="O50" s="1">
        <f t="shared" si="1"/>
        <v>2.4413621133016443</v>
      </c>
      <c r="P50" s="1">
        <f t="shared" si="2"/>
        <v>6.2205254951554849</v>
      </c>
      <c r="Q50" s="1">
        <f t="shared" si="3"/>
        <v>2.7066937425246169</v>
      </c>
      <c r="R50" s="1">
        <f t="shared" si="4"/>
        <v>0</v>
      </c>
      <c r="S50" s="1">
        <f t="shared" si="5"/>
        <v>0.64443995915367802</v>
      </c>
      <c r="T50" s="1">
        <f t="shared" si="6"/>
        <v>0</v>
      </c>
      <c r="U50" s="1">
        <f t="shared" si="7"/>
        <v>0.60656836461126007</v>
      </c>
      <c r="V50" s="1">
        <f t="shared" si="8"/>
        <v>4.2213624823093499</v>
      </c>
      <c r="W50" s="1">
        <f t="shared" si="9"/>
        <v>0.97902097902097895</v>
      </c>
      <c r="X50" s="1">
        <f t="shared" si="10"/>
        <v>0.68403908794788282</v>
      </c>
      <c r="Y50" s="1">
        <f t="shared" si="11"/>
        <v>3.4018264840182648</v>
      </c>
      <c r="Z50" s="1">
        <f t="shared" si="12"/>
        <v>3.1457800511508949</v>
      </c>
      <c r="AA50" s="1">
        <f t="shared" si="13"/>
        <v>2.1276595744680851E-2</v>
      </c>
      <c r="AB50" s="1">
        <f>VLOOKUP($A50,Index!$G:$R,8,FALSE)</f>
        <v>4.7351999999999999</v>
      </c>
      <c r="AC50" s="1">
        <f>VLOOKUP($A50,Index!$G:$R,9,FALSE)</f>
        <v>3.8239131748998121</v>
      </c>
      <c r="AD50" s="1">
        <f>VLOOKUP($A50,Index!$G:$R,10,FALSE)</f>
        <v>3.5897435897435903</v>
      </c>
      <c r="AE50" s="1">
        <f>VLOOKUP($A50,Index!$G:$R,11,FALSE)</f>
        <v>1.3564221858423862</v>
      </c>
    </row>
    <row r="51" spans="1:31" x14ac:dyDescent="0.2">
      <c r="A51">
        <v>6001405100</v>
      </c>
      <c r="B51" s="1">
        <f>VLOOKUP($A51,DataForModel!$B:$BI,11,FALSE)</f>
        <v>4197</v>
      </c>
      <c r="C51" s="1">
        <f>VLOOKUP($A51,DataForModel!$B:$BI,16,FALSE)</f>
        <v>8.6979437700000002</v>
      </c>
      <c r="D51" s="1">
        <f>VLOOKUP($A51,DataForModel!$B:$BI,17,FALSE)</f>
        <v>44.402590750000002</v>
      </c>
      <c r="E51" s="1">
        <f>VLOOKUP($A51,DataForModel!$B:$BI,19,FALSE)</f>
        <v>0</v>
      </c>
      <c r="F51" s="1">
        <f>VLOOKUP($A51,DataForModel!$B:$BI,20,FALSE)</f>
        <v>369.52334500000001</v>
      </c>
      <c r="G51" s="1">
        <f>VLOOKUP($A51,DataForModel!$B:$BI,26,FALSE)</f>
        <v>0</v>
      </c>
      <c r="H51" s="1">
        <f>VLOOKUP($A51,DataForModel!$B:$BI,31,FALSE)</f>
        <v>56</v>
      </c>
      <c r="I51" s="1">
        <f>VLOOKUP($A51,DataForModel!$B:$BI,33,FALSE)</f>
        <v>88649</v>
      </c>
      <c r="J51" s="1">
        <f>VLOOKUP($A51,DataForModel!$B:$BI,46,FALSE)</f>
        <v>1.3</v>
      </c>
      <c r="K51" s="1">
        <f>VLOOKUP($A51,DataForModel!$B:$BI,49,FALSE)</f>
        <v>1.6</v>
      </c>
      <c r="L51" s="1">
        <f>VLOOKUP($A51,DataForModel!$B:$BI,51,FALSE)</f>
        <v>23.4</v>
      </c>
      <c r="M51" s="1">
        <f>VLOOKUP($A51,DataForModel!$B:$BI,52,FALSE)</f>
        <v>4.4000000000000004</v>
      </c>
      <c r="N51" s="1">
        <f>VLOOKUP($A51,DataForModel!$B:$BI,60,FALSE)</f>
        <v>0</v>
      </c>
      <c r="O51" s="1">
        <f t="shared" si="1"/>
        <v>3.2681368347229798</v>
      </c>
      <c r="P51" s="1">
        <f t="shared" si="2"/>
        <v>6.2205254951554849</v>
      </c>
      <c r="Q51" s="1">
        <f t="shared" si="3"/>
        <v>3.5459945813255107</v>
      </c>
      <c r="R51" s="1">
        <f t="shared" si="4"/>
        <v>0</v>
      </c>
      <c r="S51" s="1">
        <f t="shared" si="5"/>
        <v>0.65319865202148264</v>
      </c>
      <c r="T51" s="1">
        <f t="shared" si="6"/>
        <v>0</v>
      </c>
      <c r="U51" s="1">
        <f t="shared" si="7"/>
        <v>0.1876675603217158</v>
      </c>
      <c r="V51" s="1">
        <f t="shared" si="8"/>
        <v>5.7814822453435362</v>
      </c>
      <c r="W51" s="1">
        <f t="shared" si="9"/>
        <v>0.22727272727272729</v>
      </c>
      <c r="X51" s="1">
        <f t="shared" si="10"/>
        <v>0.26058631921824105</v>
      </c>
      <c r="Y51" s="1">
        <f t="shared" si="11"/>
        <v>5.3424657534246576</v>
      </c>
      <c r="Z51" s="1">
        <f t="shared" si="12"/>
        <v>0.9207161125319695</v>
      </c>
      <c r="AA51" s="1">
        <f t="shared" si="13"/>
        <v>0</v>
      </c>
      <c r="AB51" s="1">
        <f>VLOOKUP($A51,Index!$G:$R,8,FALSE)</f>
        <v>2.3266</v>
      </c>
      <c r="AC51" s="1">
        <f>VLOOKUP($A51,Index!$G:$R,9,FALSE)</f>
        <v>3.2770644850459019</v>
      </c>
      <c r="AD51" s="1">
        <f>VLOOKUP($A51,Index!$G:$R,10,FALSE)</f>
        <v>3.1196581196581197</v>
      </c>
      <c r="AE51" s="1">
        <f>VLOOKUP($A51,Index!$G:$R,11,FALSE)</f>
        <v>0.81068037639845714</v>
      </c>
    </row>
    <row r="52" spans="1:31" x14ac:dyDescent="0.2">
      <c r="A52">
        <v>6001405200</v>
      </c>
      <c r="B52" s="1">
        <f>VLOOKUP($A52,DataForModel!$B:$BI,11,FALSE)</f>
        <v>4597</v>
      </c>
      <c r="C52" s="1">
        <f>VLOOKUP($A52,DataForModel!$B:$BI,16,FALSE)</f>
        <v>8.6979437700000002</v>
      </c>
      <c r="D52" s="1">
        <f>VLOOKUP($A52,DataForModel!$B:$BI,17,FALSE)</f>
        <v>54.34</v>
      </c>
      <c r="E52" s="1">
        <f>VLOOKUP($A52,DataForModel!$B:$BI,19,FALSE)</f>
        <v>0</v>
      </c>
      <c r="F52" s="1">
        <f>VLOOKUP($A52,DataForModel!$B:$BI,20,FALSE)</f>
        <v>352.44881290000001</v>
      </c>
      <c r="G52" s="1">
        <f>VLOOKUP($A52,DataForModel!$B:$BI,26,FALSE)</f>
        <v>0</v>
      </c>
      <c r="H52" s="1">
        <f>VLOOKUP($A52,DataForModel!$B:$BI,31,FALSE)</f>
        <v>329</v>
      </c>
      <c r="I52" s="1">
        <f>VLOOKUP($A52,DataForModel!$B:$BI,33,FALSE)</f>
        <v>43369</v>
      </c>
      <c r="J52" s="1">
        <f>VLOOKUP($A52,DataForModel!$B:$BI,46,FALSE)</f>
        <v>6.5</v>
      </c>
      <c r="K52" s="1">
        <f>VLOOKUP($A52,DataForModel!$B:$BI,49,FALSE)</f>
        <v>7.9</v>
      </c>
      <c r="L52" s="1">
        <f>VLOOKUP($A52,DataForModel!$B:$BI,51,FALSE)</f>
        <v>11.4</v>
      </c>
      <c r="M52" s="1">
        <f>VLOOKUP($A52,DataForModel!$B:$BI,52,FALSE)</f>
        <v>13.6</v>
      </c>
      <c r="N52" s="1">
        <f>VLOOKUP($A52,DataForModel!$B:$BI,60,FALSE)</f>
        <v>0.4</v>
      </c>
      <c r="O52" s="1">
        <f t="shared" si="1"/>
        <v>3.5798332424218811</v>
      </c>
      <c r="P52" s="1">
        <f t="shared" si="2"/>
        <v>6.2205254951554849</v>
      </c>
      <c r="Q52" s="1">
        <f t="shared" si="3"/>
        <v>4.3447263678941539</v>
      </c>
      <c r="R52" s="1">
        <f t="shared" si="4"/>
        <v>0</v>
      </c>
      <c r="S52" s="1">
        <f t="shared" si="5"/>
        <v>0.62135879026973662</v>
      </c>
      <c r="T52" s="1">
        <f t="shared" si="6"/>
        <v>0</v>
      </c>
      <c r="U52" s="1">
        <f t="shared" si="7"/>
        <v>1.1025469168900806</v>
      </c>
      <c r="V52" s="1">
        <f t="shared" si="8"/>
        <v>2.5612505422762091</v>
      </c>
      <c r="W52" s="1">
        <f t="shared" si="9"/>
        <v>1.1363636363636362</v>
      </c>
      <c r="X52" s="1">
        <f t="shared" si="10"/>
        <v>1.2866449511400653</v>
      </c>
      <c r="Y52" s="1">
        <f t="shared" si="11"/>
        <v>2.6027397260273979</v>
      </c>
      <c r="Z52" s="1">
        <f t="shared" si="12"/>
        <v>3.273657289002557</v>
      </c>
      <c r="AA52" s="1">
        <f t="shared" si="13"/>
        <v>4.2553191489361701E-2</v>
      </c>
      <c r="AB52" s="1">
        <f>VLOOKUP($A52,Index!$G:$R,8,FALSE)</f>
        <v>6.0890000000000004</v>
      </c>
      <c r="AC52" s="1">
        <f>VLOOKUP($A52,Index!$G:$R,9,FALSE)</f>
        <v>4.6776901225319296</v>
      </c>
      <c r="AD52" s="1">
        <f>VLOOKUP($A52,Index!$G:$R,10,FALSE)</f>
        <v>3.3333333333333339</v>
      </c>
      <c r="AE52" s="1">
        <f>VLOOKUP($A52,Index!$G:$R,11,FALSE)</f>
        <v>3.3855525327283043</v>
      </c>
    </row>
    <row r="53" spans="1:31" x14ac:dyDescent="0.2">
      <c r="A53">
        <v>6001405301</v>
      </c>
      <c r="B53" s="1">
        <f>VLOOKUP($A53,DataForModel!$B:$BI,11,FALSE)</f>
        <v>2603</v>
      </c>
      <c r="C53" s="1">
        <f>VLOOKUP($A53,DataForModel!$B:$BI,16,FALSE)</f>
        <v>8.6979437700000002</v>
      </c>
      <c r="D53" s="1">
        <f>VLOOKUP($A53,DataForModel!$B:$BI,17,FALSE)</f>
        <v>54.34</v>
      </c>
      <c r="E53" s="1">
        <f>VLOOKUP($A53,DataForModel!$B:$BI,19,FALSE)</f>
        <v>0</v>
      </c>
      <c r="F53" s="1">
        <f>VLOOKUP($A53,DataForModel!$B:$BI,20,FALSE)</f>
        <v>339.69312239999999</v>
      </c>
      <c r="G53" s="1">
        <f>VLOOKUP($A53,DataForModel!$B:$BI,26,FALSE)</f>
        <v>0</v>
      </c>
      <c r="H53" s="1">
        <f>VLOOKUP($A53,DataForModel!$B:$BI,31,FALSE)</f>
        <v>243</v>
      </c>
      <c r="I53" s="1">
        <f>VLOOKUP($A53,DataForModel!$B:$BI,33,FALSE)</f>
        <v>40328</v>
      </c>
      <c r="J53" s="1">
        <f>VLOOKUP($A53,DataForModel!$B:$BI,46,FALSE)</f>
        <v>8.4</v>
      </c>
      <c r="K53" s="1">
        <f>VLOOKUP($A53,DataForModel!$B:$BI,49,FALSE)</f>
        <v>8</v>
      </c>
      <c r="L53" s="1">
        <f>VLOOKUP($A53,DataForModel!$B:$BI,51,FALSE)</f>
        <v>11</v>
      </c>
      <c r="M53" s="1">
        <f>VLOOKUP($A53,DataForModel!$B:$BI,52,FALSE)</f>
        <v>15.1</v>
      </c>
      <c r="N53" s="1">
        <f>VLOOKUP($A53,DataForModel!$B:$BI,60,FALSE)</f>
        <v>0</v>
      </c>
      <c r="O53" s="1">
        <f t="shared" si="1"/>
        <v>2.0260266500428585</v>
      </c>
      <c r="P53" s="1">
        <f t="shared" si="2"/>
        <v>6.2205254951554849</v>
      </c>
      <c r="Q53" s="1">
        <f t="shared" si="3"/>
        <v>4.3447263678941539</v>
      </c>
      <c r="R53" s="1">
        <f t="shared" si="4"/>
        <v>0</v>
      </c>
      <c r="S53" s="1">
        <f t="shared" si="5"/>
        <v>0.59757252077260281</v>
      </c>
      <c r="T53" s="1">
        <f t="shared" si="6"/>
        <v>0</v>
      </c>
      <c r="U53" s="1">
        <f t="shared" si="7"/>
        <v>0.81434316353887404</v>
      </c>
      <c r="V53" s="1">
        <f t="shared" si="8"/>
        <v>2.3449801224655253</v>
      </c>
      <c r="W53" s="1">
        <f t="shared" si="9"/>
        <v>1.4685314685314685</v>
      </c>
      <c r="X53" s="1">
        <f t="shared" si="10"/>
        <v>1.3029315960912053</v>
      </c>
      <c r="Y53" s="1">
        <f t="shared" si="11"/>
        <v>2.5114155251141557</v>
      </c>
      <c r="Z53" s="1">
        <f t="shared" si="12"/>
        <v>3.6572890025575444</v>
      </c>
      <c r="AA53" s="1">
        <f t="shared" si="13"/>
        <v>0</v>
      </c>
      <c r="AB53" s="1">
        <f>VLOOKUP($A53,Index!$G:$R,8,FALSE)</f>
        <v>5.9558999999999997</v>
      </c>
      <c r="AC53" s="1">
        <f>VLOOKUP($A53,Index!$G:$R,9,FALSE)</f>
        <v>4.4870885478974456</v>
      </c>
      <c r="AD53" s="1">
        <f>VLOOKUP($A53,Index!$G:$R,10,FALSE)</f>
        <v>3.3333333333333339</v>
      </c>
      <c r="AE53" s="1">
        <f>VLOOKUP($A53,Index!$G:$R,11,FALSE)</f>
        <v>3.7161951665515023</v>
      </c>
    </row>
    <row r="54" spans="1:31" x14ac:dyDescent="0.2">
      <c r="A54">
        <v>6001405302</v>
      </c>
      <c r="B54" s="1">
        <f>VLOOKUP($A54,DataForModel!$B:$BI,11,FALSE)</f>
        <v>2530</v>
      </c>
      <c r="C54" s="1">
        <f>VLOOKUP($A54,DataForModel!$B:$BI,16,FALSE)</f>
        <v>8.6979437700000002</v>
      </c>
      <c r="D54" s="1">
        <f>VLOOKUP($A54,DataForModel!$B:$BI,17,FALSE)</f>
        <v>54.139743490000001</v>
      </c>
      <c r="E54" s="1">
        <f>VLOOKUP($A54,DataForModel!$B:$BI,19,FALSE)</f>
        <v>0</v>
      </c>
      <c r="F54" s="1">
        <f>VLOOKUP($A54,DataForModel!$B:$BI,20,FALSE)</f>
        <v>335.558224</v>
      </c>
      <c r="G54" s="1">
        <f>VLOOKUP($A54,DataForModel!$B:$BI,26,FALSE)</f>
        <v>0.25</v>
      </c>
      <c r="H54" s="1">
        <f>VLOOKUP($A54,DataForModel!$B:$BI,31,FALSE)</f>
        <v>551</v>
      </c>
      <c r="I54" s="1">
        <f>VLOOKUP($A54,DataForModel!$B:$BI,33,FALSE)</f>
        <v>34898</v>
      </c>
      <c r="J54" s="1">
        <f>VLOOKUP($A54,DataForModel!$B:$BI,46,FALSE)</f>
        <v>21.1</v>
      </c>
      <c r="K54" s="1">
        <f>VLOOKUP($A54,DataForModel!$B:$BI,49,FALSE)</f>
        <v>22.6</v>
      </c>
      <c r="L54" s="1">
        <f>VLOOKUP($A54,DataForModel!$B:$BI,51,FALSE)</f>
        <v>11.5</v>
      </c>
      <c r="M54" s="1">
        <f>VLOOKUP($A54,DataForModel!$B:$BI,52,FALSE)</f>
        <v>19</v>
      </c>
      <c r="N54" s="1">
        <f>VLOOKUP($A54,DataForModel!$B:$BI,60,FALSE)</f>
        <v>0</v>
      </c>
      <c r="O54" s="1">
        <f t="shared" si="1"/>
        <v>1.9691420556378088</v>
      </c>
      <c r="P54" s="1">
        <f t="shared" si="2"/>
        <v>6.2205254951554849</v>
      </c>
      <c r="Q54" s="1">
        <f t="shared" si="3"/>
        <v>4.3286304986408766</v>
      </c>
      <c r="R54" s="1">
        <f t="shared" si="4"/>
        <v>0</v>
      </c>
      <c r="S54" s="1">
        <f t="shared" si="5"/>
        <v>0.58986193797932585</v>
      </c>
      <c r="T54" s="1">
        <f t="shared" si="6"/>
        <v>3.4965034965034968E-2</v>
      </c>
      <c r="U54" s="1">
        <f t="shared" si="7"/>
        <v>1.8465147453083111</v>
      </c>
      <c r="V54" s="1">
        <f t="shared" si="8"/>
        <v>1.9588083435862058</v>
      </c>
      <c r="W54" s="1">
        <f t="shared" si="9"/>
        <v>3.6888111888111892</v>
      </c>
      <c r="X54" s="1">
        <f t="shared" si="10"/>
        <v>3.6807817589576555</v>
      </c>
      <c r="Y54" s="1">
        <f t="shared" si="11"/>
        <v>2.6255707762557079</v>
      </c>
      <c r="Z54" s="1">
        <f t="shared" si="12"/>
        <v>4.6547314578005112</v>
      </c>
      <c r="AA54" s="1">
        <f t="shared" si="13"/>
        <v>0</v>
      </c>
      <c r="AB54" s="1">
        <f>VLOOKUP($A54,Index!$G:$R,8,FALSE)</f>
        <v>8.6473999999999993</v>
      </c>
      <c r="AC54" s="1">
        <f>VLOOKUP($A54,Index!$G:$R,9,FALSE)</f>
        <v>6.2741862734308</v>
      </c>
      <c r="AD54" s="1">
        <f>VLOOKUP($A54,Index!$G:$R,10,FALSE)</f>
        <v>5.3846153846153841</v>
      </c>
      <c r="AE54" s="1">
        <f>VLOOKUP($A54,Index!$G:$R,11,FALSE)</f>
        <v>5.3196844742943936</v>
      </c>
    </row>
    <row r="55" spans="1:31" x14ac:dyDescent="0.2">
      <c r="A55">
        <v>6001405401</v>
      </c>
      <c r="B55" s="1">
        <f>VLOOKUP($A55,DataForModel!$B:$BI,11,FALSE)</f>
        <v>3957</v>
      </c>
      <c r="C55" s="1">
        <f>VLOOKUP($A55,DataForModel!$B:$BI,16,FALSE)</f>
        <v>8.6979437700000002</v>
      </c>
      <c r="D55" s="1">
        <f>VLOOKUP($A55,DataForModel!$B:$BI,17,FALSE)</f>
        <v>49.325918780000002</v>
      </c>
      <c r="E55" s="1">
        <f>VLOOKUP($A55,DataForModel!$B:$BI,19,FALSE)</f>
        <v>0</v>
      </c>
      <c r="F55" s="1">
        <f>VLOOKUP($A55,DataForModel!$B:$BI,20,FALSE)</f>
        <v>334.97104810000002</v>
      </c>
      <c r="G55" s="1">
        <f>VLOOKUP($A55,DataForModel!$B:$BI,26,FALSE)</f>
        <v>0</v>
      </c>
      <c r="H55" s="1">
        <f>VLOOKUP($A55,DataForModel!$B:$BI,31,FALSE)</f>
        <v>1120</v>
      </c>
      <c r="I55" s="1">
        <f>VLOOKUP($A55,DataForModel!$B:$BI,33,FALSE)</f>
        <v>19725</v>
      </c>
      <c r="J55" s="1">
        <f>VLOOKUP($A55,DataForModel!$B:$BI,46,FALSE)</f>
        <v>27.6</v>
      </c>
      <c r="K55" s="1">
        <f>VLOOKUP($A55,DataForModel!$B:$BI,49,FALSE)</f>
        <v>31.4</v>
      </c>
      <c r="L55" s="1">
        <f>VLOOKUP($A55,DataForModel!$B:$BI,51,FALSE)</f>
        <v>14.8</v>
      </c>
      <c r="M55" s="1">
        <f>VLOOKUP($A55,DataForModel!$B:$BI,52,FALSE)</f>
        <v>9.1999999999999993</v>
      </c>
      <c r="N55" s="1">
        <f>VLOOKUP($A55,DataForModel!$B:$BI,60,FALSE)</f>
        <v>0.9</v>
      </c>
      <c r="O55" s="1">
        <f t="shared" si="1"/>
        <v>3.0811189901036391</v>
      </c>
      <c r="P55" s="1">
        <f t="shared" si="2"/>
        <v>6.2205254951554849</v>
      </c>
      <c r="Q55" s="1">
        <f t="shared" si="3"/>
        <v>3.9417132736260596</v>
      </c>
      <c r="R55" s="1">
        <f t="shared" si="4"/>
        <v>0</v>
      </c>
      <c r="S55" s="1">
        <f t="shared" si="5"/>
        <v>0.58876699731738202</v>
      </c>
      <c r="T55" s="1">
        <f t="shared" si="6"/>
        <v>0</v>
      </c>
      <c r="U55" s="1">
        <f t="shared" si="7"/>
        <v>3.7533512064343162</v>
      </c>
      <c r="V55" s="1">
        <f t="shared" si="8"/>
        <v>0.87973202665509809</v>
      </c>
      <c r="W55" s="1">
        <f t="shared" si="9"/>
        <v>4.825174825174825</v>
      </c>
      <c r="X55" s="1">
        <f t="shared" si="10"/>
        <v>5.1140065146579801</v>
      </c>
      <c r="Y55" s="1">
        <f t="shared" si="11"/>
        <v>3.3789954337899548</v>
      </c>
      <c r="Z55" s="1">
        <f t="shared" si="12"/>
        <v>2.1483375959079281</v>
      </c>
      <c r="AA55" s="1">
        <f t="shared" si="13"/>
        <v>9.5744680851063829E-2</v>
      </c>
      <c r="AB55" s="1">
        <f>VLOOKUP($A55,Index!$G:$R,8,FALSE)</f>
        <v>9.6851000000000003</v>
      </c>
      <c r="AC55" s="1">
        <f>VLOOKUP($A55,Index!$G:$R,9,FALSE)</f>
        <v>7.2615392729968811</v>
      </c>
      <c r="AD55" s="1">
        <f>VLOOKUP($A55,Index!$G:$R,10,FALSE)</f>
        <v>5.982905982905983</v>
      </c>
      <c r="AE55" s="1">
        <f>VLOOKUP($A55,Index!$G:$R,11,FALSE)</f>
        <v>6.3582355074311749</v>
      </c>
    </row>
    <row r="56" spans="1:31" x14ac:dyDescent="0.2">
      <c r="A56">
        <v>6001405402</v>
      </c>
      <c r="B56" s="1">
        <f>VLOOKUP($A56,DataForModel!$B:$BI,11,FALSE)</f>
        <v>3114</v>
      </c>
      <c r="C56" s="1">
        <f>VLOOKUP($A56,DataForModel!$B:$BI,16,FALSE)</f>
        <v>8.6979437700000002</v>
      </c>
      <c r="D56" s="1">
        <f>VLOOKUP($A56,DataForModel!$B:$BI,17,FALSE)</f>
        <v>44.308029670000003</v>
      </c>
      <c r="E56" s="1">
        <f>VLOOKUP($A56,DataForModel!$B:$BI,19,FALSE)</f>
        <v>0</v>
      </c>
      <c r="F56" s="1">
        <f>VLOOKUP($A56,DataForModel!$B:$BI,20,FALSE)</f>
        <v>332.16873850000002</v>
      </c>
      <c r="G56" s="1">
        <f>VLOOKUP($A56,DataForModel!$B:$BI,26,FALSE)</f>
        <v>0</v>
      </c>
      <c r="H56" s="1">
        <f>VLOOKUP($A56,DataForModel!$B:$BI,31,FALSE)</f>
        <v>803</v>
      </c>
      <c r="I56" s="1">
        <f>VLOOKUP($A56,DataForModel!$B:$BI,33,FALSE)</f>
        <v>17213</v>
      </c>
      <c r="J56" s="1">
        <f>VLOOKUP($A56,DataForModel!$B:$BI,46,FALSE)</f>
        <v>25.5</v>
      </c>
      <c r="K56" s="1">
        <f>VLOOKUP($A56,DataForModel!$B:$BI,49,FALSE)</f>
        <v>25</v>
      </c>
      <c r="L56" s="1">
        <f>VLOOKUP($A56,DataForModel!$B:$BI,51,FALSE)</f>
        <v>22.4</v>
      </c>
      <c r="M56" s="1">
        <f>VLOOKUP($A56,DataForModel!$B:$BI,52,FALSE)</f>
        <v>9.5</v>
      </c>
      <c r="N56" s="1">
        <f>VLOOKUP($A56,DataForModel!$B:$BI,60,FALSE)</f>
        <v>2.1</v>
      </c>
      <c r="O56" s="1">
        <f t="shared" si="1"/>
        <v>2.4242188108782043</v>
      </c>
      <c r="P56" s="1">
        <f t="shared" si="2"/>
        <v>6.2205254951554849</v>
      </c>
      <c r="Q56" s="1">
        <f t="shared" si="3"/>
        <v>3.5383941154024372</v>
      </c>
      <c r="R56" s="1">
        <f t="shared" si="4"/>
        <v>0</v>
      </c>
      <c r="S56" s="1">
        <f t="shared" si="5"/>
        <v>0.58354136948014301</v>
      </c>
      <c r="T56" s="1">
        <f t="shared" si="6"/>
        <v>0</v>
      </c>
      <c r="U56" s="1">
        <f t="shared" si="7"/>
        <v>2.6910187667560321</v>
      </c>
      <c r="V56" s="1">
        <f t="shared" si="8"/>
        <v>0.70108313005383649</v>
      </c>
      <c r="W56" s="1">
        <f t="shared" si="9"/>
        <v>4.4580419580419575</v>
      </c>
      <c r="X56" s="1">
        <f t="shared" si="10"/>
        <v>4.0716612377850163</v>
      </c>
      <c r="Y56" s="1">
        <f t="shared" si="11"/>
        <v>5.1141552511415522</v>
      </c>
      <c r="Z56" s="1">
        <f t="shared" si="12"/>
        <v>2.2250639386189257</v>
      </c>
      <c r="AA56" s="1">
        <f t="shared" si="13"/>
        <v>0.22340425531914895</v>
      </c>
      <c r="AB56" s="1">
        <f>VLOOKUP($A56,Index!$G:$R,8,FALSE)</f>
        <v>10.082100000000001</v>
      </c>
      <c r="AC56" s="1">
        <f>VLOOKUP($A56,Index!$G:$R,9,FALSE)</f>
        <v>6.8161460692674849</v>
      </c>
      <c r="AD56" s="1">
        <f>VLOOKUP($A56,Index!$G:$R,10,FALSE)</f>
        <v>6.7094017094017104</v>
      </c>
      <c r="AE56" s="1">
        <f>VLOOKUP($A56,Index!$G:$R,11,FALSE)</f>
        <v>4.7625506374989</v>
      </c>
    </row>
    <row r="57" spans="1:31" x14ac:dyDescent="0.2">
      <c r="A57">
        <v>6001405500</v>
      </c>
      <c r="B57" s="1">
        <f>VLOOKUP($A57,DataForModel!$B:$BI,11,FALSE)</f>
        <v>3643</v>
      </c>
      <c r="C57" s="1">
        <f>VLOOKUP($A57,DataForModel!$B:$BI,16,FALSE)</f>
        <v>8.6979437700000002</v>
      </c>
      <c r="D57" s="1">
        <f>VLOOKUP($A57,DataForModel!$B:$BI,17,FALSE)</f>
        <v>52.05272935</v>
      </c>
      <c r="E57" s="1">
        <f>VLOOKUP($A57,DataForModel!$B:$BI,19,FALSE)</f>
        <v>0</v>
      </c>
      <c r="F57" s="1">
        <f>VLOOKUP($A57,DataForModel!$B:$BI,20,FALSE)</f>
        <v>341.30774280000003</v>
      </c>
      <c r="G57" s="1">
        <f>VLOOKUP($A57,DataForModel!$B:$BI,26,FALSE)</f>
        <v>0</v>
      </c>
      <c r="H57" s="1">
        <f>VLOOKUP($A57,DataForModel!$B:$BI,31,FALSE)</f>
        <v>938</v>
      </c>
      <c r="I57" s="1">
        <f>VLOOKUP($A57,DataForModel!$B:$BI,33,FALSE)</f>
        <v>25112</v>
      </c>
      <c r="J57" s="1">
        <f>VLOOKUP($A57,DataForModel!$B:$BI,46,FALSE)</f>
        <v>22.9</v>
      </c>
      <c r="K57" s="1">
        <f>VLOOKUP($A57,DataForModel!$B:$BI,49,FALSE)</f>
        <v>20.8</v>
      </c>
      <c r="L57" s="1">
        <f>VLOOKUP($A57,DataForModel!$B:$BI,51,FALSE)</f>
        <v>16.600000000000001</v>
      </c>
      <c r="M57" s="1">
        <f>VLOOKUP($A57,DataForModel!$B:$BI,52,FALSE)</f>
        <v>14.7</v>
      </c>
      <c r="N57" s="1">
        <f>VLOOKUP($A57,DataForModel!$B:$BI,60,FALSE)</f>
        <v>0</v>
      </c>
      <c r="O57" s="1">
        <f t="shared" si="1"/>
        <v>2.8364373100600018</v>
      </c>
      <c r="P57" s="1">
        <f t="shared" si="2"/>
        <v>6.2205254951554849</v>
      </c>
      <c r="Q57" s="1">
        <f t="shared" si="3"/>
        <v>4.1608841081381192</v>
      </c>
      <c r="R57" s="1">
        <f t="shared" si="4"/>
        <v>0</v>
      </c>
      <c r="S57" s="1">
        <f t="shared" si="5"/>
        <v>0.60058339626930535</v>
      </c>
      <c r="T57" s="1">
        <f t="shared" si="6"/>
        <v>0</v>
      </c>
      <c r="U57" s="1">
        <f t="shared" si="7"/>
        <v>3.1434316353887399</v>
      </c>
      <c r="V57" s="1">
        <f t="shared" si="8"/>
        <v>1.2628457233075649</v>
      </c>
      <c r="W57" s="1">
        <f t="shared" si="9"/>
        <v>4.0034965034965033</v>
      </c>
      <c r="X57" s="1">
        <f t="shared" si="10"/>
        <v>3.3876221498371342</v>
      </c>
      <c r="Y57" s="1">
        <f t="shared" si="11"/>
        <v>3.7899543378995437</v>
      </c>
      <c r="Z57" s="1">
        <f t="shared" si="12"/>
        <v>3.5549872122762145</v>
      </c>
      <c r="AA57" s="1">
        <f t="shared" si="13"/>
        <v>0</v>
      </c>
      <c r="AB57" s="1">
        <f>VLOOKUP($A57,Index!$G:$R,8,FALSE)</f>
        <v>8.0663999999999998</v>
      </c>
      <c r="AC57" s="1">
        <f>VLOOKUP($A57,Index!$G:$R,9,FALSE)</f>
        <v>6.5758921159525876</v>
      </c>
      <c r="AD57" s="1">
        <f>VLOOKUP($A57,Index!$G:$R,10,FALSE)</f>
        <v>4.7863247863247862</v>
      </c>
      <c r="AE57" s="1">
        <f>VLOOKUP($A57,Index!$G:$R,11,FALSE)</f>
        <v>4.3043385624153405</v>
      </c>
    </row>
    <row r="58" spans="1:31" x14ac:dyDescent="0.2">
      <c r="A58">
        <v>6001405600</v>
      </c>
      <c r="B58" s="1">
        <f>VLOOKUP($A58,DataForModel!$B:$BI,11,FALSE)</f>
        <v>3137</v>
      </c>
      <c r="C58" s="1">
        <f>VLOOKUP($A58,DataForModel!$B:$BI,16,FALSE)</f>
        <v>8.6979437700000002</v>
      </c>
      <c r="D58" s="1">
        <f>VLOOKUP($A58,DataForModel!$B:$BI,17,FALSE)</f>
        <v>54.333574419999998</v>
      </c>
      <c r="E58" s="1">
        <f>VLOOKUP($A58,DataForModel!$B:$BI,19,FALSE)</f>
        <v>0</v>
      </c>
      <c r="F58" s="1">
        <f>VLOOKUP($A58,DataForModel!$B:$BI,20,FALSE)</f>
        <v>348.69290050000001</v>
      </c>
      <c r="G58" s="1">
        <f>VLOOKUP($A58,DataForModel!$B:$BI,26,FALSE)</f>
        <v>0</v>
      </c>
      <c r="H58" s="1">
        <f>VLOOKUP($A58,DataForModel!$B:$BI,31,FALSE)</f>
        <v>434</v>
      </c>
      <c r="I58" s="1">
        <f>VLOOKUP($A58,DataForModel!$B:$BI,33,FALSE)</f>
        <v>32788</v>
      </c>
      <c r="J58" s="1">
        <f>VLOOKUP($A58,DataForModel!$B:$BI,46,FALSE)</f>
        <v>13.8</v>
      </c>
      <c r="K58" s="1">
        <f>VLOOKUP($A58,DataForModel!$B:$BI,49,FALSE)</f>
        <v>12.1</v>
      </c>
      <c r="L58" s="1">
        <f>VLOOKUP($A58,DataForModel!$B:$BI,51,FALSE)</f>
        <v>19.600000000000001</v>
      </c>
      <c r="M58" s="1">
        <f>VLOOKUP($A58,DataForModel!$B:$BI,52,FALSE)</f>
        <v>10.5</v>
      </c>
      <c r="N58" s="1">
        <f>VLOOKUP($A58,DataForModel!$B:$BI,60,FALSE)</f>
        <v>0</v>
      </c>
      <c r="O58" s="1">
        <f t="shared" si="1"/>
        <v>2.4421413543208912</v>
      </c>
      <c r="P58" s="1">
        <f t="shared" si="2"/>
        <v>6.2205254951554849</v>
      </c>
      <c r="Q58" s="1">
        <f t="shared" si="3"/>
        <v>4.3442099038073856</v>
      </c>
      <c r="R58" s="1">
        <f t="shared" si="4"/>
        <v>0</v>
      </c>
      <c r="S58" s="1">
        <f t="shared" si="5"/>
        <v>0.61435492446145079</v>
      </c>
      <c r="T58" s="1">
        <f t="shared" si="6"/>
        <v>0</v>
      </c>
      <c r="U58" s="1">
        <f t="shared" si="7"/>
        <v>1.4544235924932978</v>
      </c>
      <c r="V58" s="1">
        <f t="shared" si="8"/>
        <v>1.8087489598964517</v>
      </c>
      <c r="W58" s="1">
        <f t="shared" si="9"/>
        <v>2.4125874125874125</v>
      </c>
      <c r="X58" s="1">
        <f t="shared" si="10"/>
        <v>1.9706840390879479</v>
      </c>
      <c r="Y58" s="1">
        <f t="shared" si="11"/>
        <v>4.4748858447488598</v>
      </c>
      <c r="Z58" s="1">
        <f t="shared" si="12"/>
        <v>2.4808184143222505</v>
      </c>
      <c r="AA58" s="1">
        <f t="shared" si="13"/>
        <v>0</v>
      </c>
      <c r="AB58" s="1">
        <f>VLOOKUP($A58,Index!$G:$R,8,FALSE)</f>
        <v>7.4394</v>
      </c>
      <c r="AC58" s="1">
        <f>VLOOKUP($A58,Index!$G:$R,9,FALSE)</f>
        <v>5.2817337690315842</v>
      </c>
      <c r="AD58" s="1">
        <f>VLOOKUP($A58,Index!$G:$R,10,FALSE)</f>
        <v>4.4871794871794872</v>
      </c>
      <c r="AE58" s="1">
        <f>VLOOKUP($A58,Index!$G:$R,11,FALSE)</f>
        <v>3.9876302150850518</v>
      </c>
    </row>
    <row r="59" spans="1:31" x14ac:dyDescent="0.2">
      <c r="A59">
        <v>6001405700</v>
      </c>
      <c r="B59" s="1">
        <f>VLOOKUP($A59,DataForModel!$B:$BI,11,FALSE)</f>
        <v>3243</v>
      </c>
      <c r="C59" s="1">
        <f>VLOOKUP($A59,DataForModel!$B:$BI,16,FALSE)</f>
        <v>8.6979437700000002</v>
      </c>
      <c r="D59" s="1">
        <f>VLOOKUP($A59,DataForModel!$B:$BI,17,FALSE)</f>
        <v>40.532208109999999</v>
      </c>
      <c r="E59" s="1">
        <f>VLOOKUP($A59,DataForModel!$B:$BI,19,FALSE)</f>
        <v>0</v>
      </c>
      <c r="F59" s="1">
        <f>VLOOKUP($A59,DataForModel!$B:$BI,20,FALSE)</f>
        <v>347.0211008</v>
      </c>
      <c r="G59" s="1">
        <f>VLOOKUP($A59,DataForModel!$B:$BI,26,FALSE)</f>
        <v>0</v>
      </c>
      <c r="H59" s="1">
        <f>VLOOKUP($A59,DataForModel!$B:$BI,31,FALSE)</f>
        <v>770</v>
      </c>
      <c r="I59" s="1">
        <f>VLOOKUP($A59,DataForModel!$B:$BI,33,FALSE)</f>
        <v>22037</v>
      </c>
      <c r="J59" s="1">
        <f>VLOOKUP($A59,DataForModel!$B:$BI,46,FALSE)</f>
        <v>21.1</v>
      </c>
      <c r="K59" s="1">
        <f>VLOOKUP($A59,DataForModel!$B:$BI,49,FALSE)</f>
        <v>26.9</v>
      </c>
      <c r="L59" s="1">
        <f>VLOOKUP($A59,DataForModel!$B:$BI,51,FALSE)</f>
        <v>16.5</v>
      </c>
      <c r="M59" s="1">
        <f>VLOOKUP($A59,DataForModel!$B:$BI,52,FALSE)</f>
        <v>15.2</v>
      </c>
      <c r="N59" s="1">
        <f>VLOOKUP($A59,DataForModel!$B:$BI,60,FALSE)</f>
        <v>0.6</v>
      </c>
      <c r="O59" s="1">
        <f t="shared" si="1"/>
        <v>2.5247409023611</v>
      </c>
      <c r="P59" s="1">
        <f t="shared" si="2"/>
        <v>6.2205254951554849</v>
      </c>
      <c r="Q59" s="1">
        <f t="shared" si="3"/>
        <v>3.2349077011357408</v>
      </c>
      <c r="R59" s="1">
        <f t="shared" si="4"/>
        <v>0</v>
      </c>
      <c r="S59" s="1">
        <f t="shared" si="5"/>
        <v>0.611237423436365</v>
      </c>
      <c r="T59" s="1">
        <f t="shared" si="6"/>
        <v>0</v>
      </c>
      <c r="U59" s="1">
        <f t="shared" si="7"/>
        <v>2.5804289544235925</v>
      </c>
      <c r="V59" s="1">
        <f t="shared" si="8"/>
        <v>1.0441572849919281</v>
      </c>
      <c r="W59" s="1">
        <f t="shared" si="9"/>
        <v>3.6888111888111892</v>
      </c>
      <c r="X59" s="1">
        <f t="shared" si="10"/>
        <v>4.3811074918566772</v>
      </c>
      <c r="Y59" s="1">
        <f t="shared" si="11"/>
        <v>3.7671232876712328</v>
      </c>
      <c r="Z59" s="1">
        <f t="shared" si="12"/>
        <v>3.6828644501278767</v>
      </c>
      <c r="AA59" s="1">
        <f t="shared" si="13"/>
        <v>6.3829787234042548E-2</v>
      </c>
      <c r="AB59" s="1">
        <f>VLOOKUP($A59,Index!$G:$R,8,FALSE)</f>
        <v>9.2448999999999995</v>
      </c>
      <c r="AC59" s="1">
        <f>VLOOKUP($A59,Index!$G:$R,9,FALSE)</f>
        <v>6.7685069711433297</v>
      </c>
      <c r="AD59" s="1">
        <f>VLOOKUP($A59,Index!$G:$R,10,FALSE)</f>
        <v>5.7692307692307701</v>
      </c>
      <c r="AE59" s="1">
        <f>VLOOKUP($A59,Index!$G:$R,11,FALSE)</f>
        <v>4.8248800964422411</v>
      </c>
    </row>
    <row r="60" spans="1:31" x14ac:dyDescent="0.2">
      <c r="A60">
        <v>6001405800</v>
      </c>
      <c r="B60" s="1">
        <f>VLOOKUP($A60,DataForModel!$B:$BI,11,FALSE)</f>
        <v>3965</v>
      </c>
      <c r="C60" s="1">
        <f>VLOOKUP($A60,DataForModel!$B:$BI,16,FALSE)</f>
        <v>8.6979437700000002</v>
      </c>
      <c r="D60" s="1">
        <f>VLOOKUP($A60,DataForModel!$B:$BI,17,FALSE)</f>
        <v>44.791693700000003</v>
      </c>
      <c r="E60" s="1">
        <f>VLOOKUP($A60,DataForModel!$B:$BI,19,FALSE)</f>
        <v>0</v>
      </c>
      <c r="F60" s="1">
        <f>VLOOKUP($A60,DataForModel!$B:$BI,20,FALSE)</f>
        <v>340.053314</v>
      </c>
      <c r="G60" s="1">
        <f>VLOOKUP($A60,DataForModel!$B:$BI,26,FALSE)</f>
        <v>0</v>
      </c>
      <c r="H60" s="1">
        <f>VLOOKUP($A60,DataForModel!$B:$BI,31,FALSE)</f>
        <v>1304</v>
      </c>
      <c r="I60" s="1">
        <f>VLOOKUP($A60,DataForModel!$B:$BI,33,FALSE)</f>
        <v>20464</v>
      </c>
      <c r="J60" s="1">
        <f>VLOOKUP($A60,DataForModel!$B:$BI,46,FALSE)</f>
        <v>31</v>
      </c>
      <c r="K60" s="1">
        <f>VLOOKUP($A60,DataForModel!$B:$BI,49,FALSE)</f>
        <v>29.7</v>
      </c>
      <c r="L60" s="1">
        <f>VLOOKUP($A60,DataForModel!$B:$BI,51,FALSE)</f>
        <v>21.7</v>
      </c>
      <c r="M60" s="1">
        <f>VLOOKUP($A60,DataForModel!$B:$BI,52,FALSE)</f>
        <v>10.4</v>
      </c>
      <c r="N60" s="1">
        <f>VLOOKUP($A60,DataForModel!$B:$BI,60,FALSE)</f>
        <v>0</v>
      </c>
      <c r="O60" s="1">
        <f t="shared" si="1"/>
        <v>3.0873529182576172</v>
      </c>
      <c r="P60" s="1">
        <f t="shared" si="2"/>
        <v>6.2205254951554849</v>
      </c>
      <c r="Q60" s="1">
        <f t="shared" si="3"/>
        <v>3.5772692210826111</v>
      </c>
      <c r="R60" s="1">
        <f t="shared" si="4"/>
        <v>0</v>
      </c>
      <c r="S60" s="1">
        <f t="shared" si="5"/>
        <v>0.59824419075928081</v>
      </c>
      <c r="T60" s="1">
        <f t="shared" si="6"/>
        <v>0</v>
      </c>
      <c r="U60" s="1">
        <f t="shared" si="7"/>
        <v>4.3699731903485253</v>
      </c>
      <c r="V60" s="1">
        <f t="shared" si="8"/>
        <v>0.93228837004217302</v>
      </c>
      <c r="W60" s="1">
        <f t="shared" si="9"/>
        <v>5.41958041958042</v>
      </c>
      <c r="X60" s="1">
        <f t="shared" si="10"/>
        <v>4.8371335504885993</v>
      </c>
      <c r="Y60" s="1">
        <f t="shared" si="11"/>
        <v>4.9543378995433791</v>
      </c>
      <c r="Z60" s="1">
        <f t="shared" si="12"/>
        <v>2.4552429667519178</v>
      </c>
      <c r="AA60" s="1">
        <f t="shared" si="13"/>
        <v>0</v>
      </c>
      <c r="AB60" s="1">
        <f>VLOOKUP($A60,Index!$G:$R,8,FALSE)</f>
        <v>8.2729999999999997</v>
      </c>
      <c r="AC60" s="1">
        <f>VLOOKUP($A60,Index!$G:$R,9,FALSE)</f>
        <v>7.6014385206303405</v>
      </c>
      <c r="AD60" s="1">
        <f>VLOOKUP($A60,Index!$G:$R,10,FALSE)</f>
        <v>6.1111111111111116</v>
      </c>
      <c r="AE60" s="1">
        <f>VLOOKUP($A60,Index!$G:$R,11,FALSE)</f>
        <v>3.7818493199133796</v>
      </c>
    </row>
    <row r="61" spans="1:31" x14ac:dyDescent="0.2">
      <c r="A61">
        <v>6001405901</v>
      </c>
      <c r="B61" s="1">
        <f>VLOOKUP($A61,DataForModel!$B:$BI,11,FALSE)</f>
        <v>3910</v>
      </c>
      <c r="C61" s="1">
        <f>VLOOKUP($A61,DataForModel!$B:$BI,16,FALSE)</f>
        <v>8.6979437700000002</v>
      </c>
      <c r="D61" s="1">
        <f>VLOOKUP($A61,DataForModel!$B:$BI,17,FALSE)</f>
        <v>44.27</v>
      </c>
      <c r="E61" s="1">
        <f>VLOOKUP($A61,DataForModel!$B:$BI,19,FALSE)</f>
        <v>0</v>
      </c>
      <c r="F61" s="1">
        <f>VLOOKUP($A61,DataForModel!$B:$BI,20,FALSE)</f>
        <v>330.56847950000002</v>
      </c>
      <c r="G61" s="1">
        <f>VLOOKUP($A61,DataForModel!$B:$BI,26,FALSE)</f>
        <v>0</v>
      </c>
      <c r="H61" s="1">
        <f>VLOOKUP($A61,DataForModel!$B:$BI,31,FALSE)</f>
        <v>1556</v>
      </c>
      <c r="I61" s="1">
        <f>VLOOKUP($A61,DataForModel!$B:$BI,33,FALSE)</f>
        <v>12738</v>
      </c>
      <c r="J61" s="1">
        <f>VLOOKUP($A61,DataForModel!$B:$BI,46,FALSE)</f>
        <v>36.200000000000003</v>
      </c>
      <c r="K61" s="1">
        <f>VLOOKUP($A61,DataForModel!$B:$BI,49,FALSE)</f>
        <v>48.8</v>
      </c>
      <c r="L61" s="1">
        <f>VLOOKUP($A61,DataForModel!$B:$BI,51,FALSE)</f>
        <v>25.6</v>
      </c>
      <c r="M61" s="1">
        <f>VLOOKUP($A61,DataForModel!$B:$BI,52,FALSE)</f>
        <v>13.6</v>
      </c>
      <c r="N61" s="1">
        <f>VLOOKUP($A61,DataForModel!$B:$BI,60,FALSE)</f>
        <v>0.6</v>
      </c>
      <c r="O61" s="1">
        <f t="shared" si="1"/>
        <v>3.0444946621990181</v>
      </c>
      <c r="P61" s="1">
        <f t="shared" si="2"/>
        <v>6.2205254951554849</v>
      </c>
      <c r="Q61" s="1">
        <f t="shared" si="3"/>
        <v>3.5353374327704206</v>
      </c>
      <c r="R61" s="1">
        <f t="shared" si="4"/>
        <v>0</v>
      </c>
      <c r="S61" s="1">
        <f t="shared" si="5"/>
        <v>0.58055727451176686</v>
      </c>
      <c r="T61" s="1">
        <f t="shared" si="6"/>
        <v>0</v>
      </c>
      <c r="U61" s="1">
        <f t="shared" si="7"/>
        <v>5.2144772117962468</v>
      </c>
      <c r="V61" s="1">
        <f t="shared" si="8"/>
        <v>0.38282922388717811</v>
      </c>
      <c r="W61" s="1">
        <f t="shared" si="9"/>
        <v>6.3286713286713292</v>
      </c>
      <c r="X61" s="1">
        <f t="shared" si="10"/>
        <v>7.9478827361563518</v>
      </c>
      <c r="Y61" s="1">
        <f t="shared" si="11"/>
        <v>5.8447488584474891</v>
      </c>
      <c r="Z61" s="1">
        <f t="shared" si="12"/>
        <v>3.273657289002557</v>
      </c>
      <c r="AA61" s="1">
        <f t="shared" si="13"/>
        <v>6.3829787234042548E-2</v>
      </c>
      <c r="AB61" s="1">
        <f>VLOOKUP($A61,Index!$G:$R,8,FALSE)</f>
        <v>10.9901</v>
      </c>
      <c r="AC61" s="1">
        <f>VLOOKUP($A61,Index!$G:$R,9,FALSE)</f>
        <v>9.3516007865841306</v>
      </c>
      <c r="AD61" s="1">
        <f>VLOOKUP($A61,Index!$G:$R,10,FALSE)</f>
        <v>7.0940170940170955</v>
      </c>
      <c r="AE61" s="1">
        <f>VLOOKUP($A61,Index!$G:$R,11,FALSE)</f>
        <v>5.5621535797369068</v>
      </c>
    </row>
    <row r="62" spans="1:31" x14ac:dyDescent="0.2">
      <c r="A62">
        <v>6001405902</v>
      </c>
      <c r="B62" s="1">
        <f>VLOOKUP($A62,DataForModel!$B:$BI,11,FALSE)</f>
        <v>3035</v>
      </c>
      <c r="C62" s="1">
        <f>VLOOKUP($A62,DataForModel!$B:$BI,16,FALSE)</f>
        <v>8.6979437700000002</v>
      </c>
      <c r="D62" s="1">
        <f>VLOOKUP($A62,DataForModel!$B:$BI,17,FALSE)</f>
        <v>44.27</v>
      </c>
      <c r="E62" s="1">
        <f>VLOOKUP($A62,DataForModel!$B:$BI,19,FALSE)</f>
        <v>0</v>
      </c>
      <c r="F62" s="1">
        <f>VLOOKUP($A62,DataForModel!$B:$BI,20,FALSE)</f>
        <v>333.12852959999998</v>
      </c>
      <c r="G62" s="1">
        <f>VLOOKUP($A62,DataForModel!$B:$BI,26,FALSE)</f>
        <v>0</v>
      </c>
      <c r="H62" s="1">
        <f>VLOOKUP($A62,DataForModel!$B:$BI,31,FALSE)</f>
        <v>999</v>
      </c>
      <c r="I62" s="1">
        <f>VLOOKUP($A62,DataForModel!$B:$BI,33,FALSE)</f>
        <v>14264</v>
      </c>
      <c r="J62" s="1">
        <f>VLOOKUP($A62,DataForModel!$B:$BI,46,FALSE)</f>
        <v>31.6</v>
      </c>
      <c r="K62" s="1">
        <f>VLOOKUP($A62,DataForModel!$B:$BI,49,FALSE)</f>
        <v>48.6</v>
      </c>
      <c r="L62" s="1">
        <f>VLOOKUP($A62,DataForModel!$B:$BI,51,FALSE)</f>
        <v>21.5</v>
      </c>
      <c r="M62" s="1">
        <f>VLOOKUP($A62,DataForModel!$B:$BI,52,FALSE)</f>
        <v>15.8</v>
      </c>
      <c r="N62" s="1">
        <f>VLOOKUP($A62,DataForModel!$B:$BI,60,FALSE)</f>
        <v>0.2</v>
      </c>
      <c r="O62" s="1">
        <f t="shared" si="1"/>
        <v>2.3626587703576716</v>
      </c>
      <c r="P62" s="1">
        <f t="shared" si="2"/>
        <v>6.2205254951554849</v>
      </c>
      <c r="Q62" s="1">
        <f t="shared" si="3"/>
        <v>3.5353374327704206</v>
      </c>
      <c r="R62" s="1">
        <f t="shared" si="4"/>
        <v>0</v>
      </c>
      <c r="S62" s="1">
        <f t="shared" si="5"/>
        <v>0.58533114713001222</v>
      </c>
      <c r="T62" s="1">
        <f t="shared" si="6"/>
        <v>0</v>
      </c>
      <c r="U62" s="1">
        <f t="shared" si="7"/>
        <v>3.3478552278820373</v>
      </c>
      <c r="V62" s="1">
        <f t="shared" si="8"/>
        <v>0.49135558384479167</v>
      </c>
      <c r="W62" s="1">
        <f t="shared" si="9"/>
        <v>5.5244755244755241</v>
      </c>
      <c r="X62" s="1">
        <f t="shared" si="10"/>
        <v>7.9153094462540716</v>
      </c>
      <c r="Y62" s="1">
        <f t="shared" si="11"/>
        <v>4.9086757990867582</v>
      </c>
      <c r="Z62" s="1">
        <f t="shared" si="12"/>
        <v>3.836317135549872</v>
      </c>
      <c r="AA62" s="1">
        <f t="shared" si="13"/>
        <v>2.1276595744680851E-2</v>
      </c>
      <c r="AB62" s="1">
        <f>VLOOKUP($A62,Index!$G:$R,8,FALSE)</f>
        <v>10.514699999999999</v>
      </c>
      <c r="AC62" s="1">
        <f>VLOOKUP($A62,Index!$G:$R,9,FALSE)</f>
        <v>8.8869402862459808</v>
      </c>
      <c r="AD62" s="1">
        <f>VLOOKUP($A62,Index!$G:$R,10,FALSE)</f>
        <v>6.752136752136753</v>
      </c>
      <c r="AE62" s="1">
        <f>VLOOKUP($A62,Index!$G:$R,11,FALSE)</f>
        <v>5.4953982117229572</v>
      </c>
    </row>
    <row r="63" spans="1:31" x14ac:dyDescent="0.2">
      <c r="A63">
        <v>6001406000</v>
      </c>
      <c r="B63" s="1">
        <f>VLOOKUP($A63,DataForModel!$B:$BI,11,FALSE)</f>
        <v>3450</v>
      </c>
      <c r="C63" s="1">
        <f>VLOOKUP($A63,DataForModel!$B:$BI,16,FALSE)</f>
        <v>8.6979437700000002</v>
      </c>
      <c r="D63" s="1">
        <f>VLOOKUP($A63,DataForModel!$B:$BI,17,FALSE)</f>
        <v>44.580358289999999</v>
      </c>
      <c r="E63" s="1">
        <f>VLOOKUP($A63,DataForModel!$B:$BI,19,FALSE)</f>
        <v>0</v>
      </c>
      <c r="F63" s="1">
        <f>VLOOKUP($A63,DataForModel!$B:$BI,20,FALSE)</f>
        <v>324.06188220000001</v>
      </c>
      <c r="G63" s="1">
        <f>VLOOKUP($A63,DataForModel!$B:$BI,26,FALSE)</f>
        <v>0.45</v>
      </c>
      <c r="H63" s="1">
        <f>VLOOKUP($A63,DataForModel!$B:$BI,31,FALSE)</f>
        <v>1307</v>
      </c>
      <c r="I63" s="1">
        <f>VLOOKUP($A63,DataForModel!$B:$BI,33,FALSE)</f>
        <v>25498</v>
      </c>
      <c r="J63" s="1">
        <f>VLOOKUP($A63,DataForModel!$B:$BI,46,FALSE)</f>
        <v>37.9</v>
      </c>
      <c r="K63" s="1">
        <f>VLOOKUP($A63,DataForModel!$B:$BI,49,FALSE)</f>
        <v>33.1</v>
      </c>
      <c r="L63" s="1">
        <f>VLOOKUP($A63,DataForModel!$B:$BI,51,FALSE)</f>
        <v>13.1</v>
      </c>
      <c r="M63" s="1">
        <f>VLOOKUP($A63,DataForModel!$B:$BI,52,FALSE)</f>
        <v>19</v>
      </c>
      <c r="N63" s="1">
        <f>VLOOKUP($A63,DataForModel!$B:$BI,60,FALSE)</f>
        <v>0</v>
      </c>
      <c r="O63" s="1">
        <f t="shared" si="1"/>
        <v>2.6860437933452816</v>
      </c>
      <c r="P63" s="1">
        <f t="shared" si="2"/>
        <v>6.2205254951554849</v>
      </c>
      <c r="Q63" s="1">
        <f t="shared" si="3"/>
        <v>3.5602828712858048</v>
      </c>
      <c r="R63" s="1">
        <f t="shared" si="4"/>
        <v>0</v>
      </c>
      <c r="S63" s="1">
        <f t="shared" si="5"/>
        <v>0.56842404841262917</v>
      </c>
      <c r="T63" s="1">
        <f t="shared" si="6"/>
        <v>6.2937062937062943E-2</v>
      </c>
      <c r="U63" s="1">
        <f t="shared" si="7"/>
        <v>4.3800268096514747</v>
      </c>
      <c r="V63" s="1">
        <f t="shared" si="8"/>
        <v>1.2902973451579181</v>
      </c>
      <c r="W63" s="1">
        <f t="shared" si="9"/>
        <v>6.6258741258741249</v>
      </c>
      <c r="X63" s="1">
        <f t="shared" si="10"/>
        <v>5.3908794788273617</v>
      </c>
      <c r="Y63" s="1">
        <f t="shared" si="11"/>
        <v>2.9908675799086759</v>
      </c>
      <c r="Z63" s="1">
        <f t="shared" si="12"/>
        <v>4.6547314578005112</v>
      </c>
      <c r="AA63" s="1">
        <f t="shared" si="13"/>
        <v>0</v>
      </c>
      <c r="AB63" s="1">
        <f>VLOOKUP($A63,Index!$G:$R,8,FALSE)</f>
        <v>10.0648</v>
      </c>
      <c r="AC63" s="1">
        <f>VLOOKUP($A63,Index!$G:$R,9,FALSE)</f>
        <v>8.1101424818271521</v>
      </c>
      <c r="AD63" s="1">
        <f>VLOOKUP($A63,Index!$G:$R,10,FALSE)</f>
        <v>6.4529914529914532</v>
      </c>
      <c r="AE63" s="1">
        <f>VLOOKUP($A63,Index!$G:$R,11,FALSE)</f>
        <v>8.1233792222816223</v>
      </c>
    </row>
    <row r="64" spans="1:31" x14ac:dyDescent="0.2">
      <c r="A64">
        <v>6001406100</v>
      </c>
      <c r="B64" s="1">
        <f>VLOOKUP($A64,DataForModel!$B:$BI,11,FALSE)</f>
        <v>4381</v>
      </c>
      <c r="C64" s="1">
        <f>VLOOKUP($A64,DataForModel!$B:$BI,16,FALSE)</f>
        <v>8.6979437700000002</v>
      </c>
      <c r="D64" s="1">
        <f>VLOOKUP($A64,DataForModel!$B:$BI,17,FALSE)</f>
        <v>41.028406480000001</v>
      </c>
      <c r="E64" s="1">
        <f>VLOOKUP($A64,DataForModel!$B:$BI,19,FALSE)</f>
        <v>0</v>
      </c>
      <c r="F64" s="1">
        <f>VLOOKUP($A64,DataForModel!$B:$BI,20,FALSE)</f>
        <v>342.79404399999999</v>
      </c>
      <c r="G64" s="1">
        <f>VLOOKUP($A64,DataForModel!$B:$BI,26,FALSE)</f>
        <v>8</v>
      </c>
      <c r="H64" s="1">
        <f>VLOOKUP($A64,DataForModel!$B:$BI,31,FALSE)</f>
        <v>1180</v>
      </c>
      <c r="I64" s="1">
        <f>VLOOKUP($A64,DataForModel!$B:$BI,33,FALSE)</f>
        <v>22188</v>
      </c>
      <c r="J64" s="1">
        <f>VLOOKUP($A64,DataForModel!$B:$BI,46,FALSE)</f>
        <v>24.5</v>
      </c>
      <c r="K64" s="1">
        <f>VLOOKUP($A64,DataForModel!$B:$BI,49,FALSE)</f>
        <v>29.9</v>
      </c>
      <c r="L64" s="1">
        <f>VLOOKUP($A64,DataForModel!$B:$BI,51,FALSE)</f>
        <v>26</v>
      </c>
      <c r="M64" s="1">
        <f>VLOOKUP($A64,DataForModel!$B:$BI,52,FALSE)</f>
        <v>8.9</v>
      </c>
      <c r="N64" s="1">
        <f>VLOOKUP($A64,DataForModel!$B:$BI,60,FALSE)</f>
        <v>0</v>
      </c>
      <c r="O64" s="1">
        <f t="shared" si="1"/>
        <v>3.4115171822644745</v>
      </c>
      <c r="P64" s="1">
        <f t="shared" si="2"/>
        <v>6.2205254951554849</v>
      </c>
      <c r="Q64" s="1">
        <f t="shared" si="3"/>
        <v>3.2747902701828542</v>
      </c>
      <c r="R64" s="1">
        <f t="shared" si="4"/>
        <v>0</v>
      </c>
      <c r="S64" s="1">
        <f t="shared" si="5"/>
        <v>0.6033549875757197</v>
      </c>
      <c r="T64" s="1">
        <f t="shared" si="6"/>
        <v>1.118881118881119</v>
      </c>
      <c r="U64" s="1">
        <f t="shared" si="7"/>
        <v>3.9544235924932973</v>
      </c>
      <c r="V64" s="1">
        <f t="shared" si="8"/>
        <v>1.0548961318815739</v>
      </c>
      <c r="W64" s="1">
        <f t="shared" si="9"/>
        <v>4.2832167832167825</v>
      </c>
      <c r="X64" s="1">
        <f t="shared" si="10"/>
        <v>4.8697068403908794</v>
      </c>
      <c r="Y64" s="1">
        <f t="shared" si="11"/>
        <v>5.9360730593607318</v>
      </c>
      <c r="Z64" s="1">
        <f t="shared" si="12"/>
        <v>2.0716112531969308</v>
      </c>
      <c r="AA64" s="1">
        <f t="shared" si="13"/>
        <v>0</v>
      </c>
      <c r="AB64" s="1">
        <f>VLOOKUP($A64,Index!$G:$R,8,FALSE)</f>
        <v>9.7754999999999992</v>
      </c>
      <c r="AC64" s="1">
        <f>VLOOKUP($A64,Index!$G:$R,9,FALSE)</f>
        <v>7.1880551971238136</v>
      </c>
      <c r="AD64" s="1">
        <f>VLOOKUP($A64,Index!$G:$R,10,FALSE)</f>
        <v>6.4102564102564106</v>
      </c>
      <c r="AE64" s="1">
        <f>VLOOKUP($A64,Index!$G:$R,11,FALSE)</f>
        <v>7.6289427961757763</v>
      </c>
    </row>
    <row r="65" spans="1:31" x14ac:dyDescent="0.2">
      <c r="A65">
        <v>6001406201</v>
      </c>
      <c r="B65" s="1">
        <f>VLOOKUP($A65,DataForModel!$B:$BI,11,FALSE)</f>
        <v>4649</v>
      </c>
      <c r="C65" s="1">
        <f>VLOOKUP($A65,DataForModel!$B:$BI,16,FALSE)</f>
        <v>8.6979437700000002</v>
      </c>
      <c r="D65" s="1">
        <f>VLOOKUP($A65,DataForModel!$B:$BI,17,FALSE)</f>
        <v>43.222343039999998</v>
      </c>
      <c r="E65" s="1">
        <f>VLOOKUP($A65,DataForModel!$B:$BI,19,FALSE)</f>
        <v>0</v>
      </c>
      <c r="F65" s="1">
        <f>VLOOKUP($A65,DataForModel!$B:$BI,20,FALSE)</f>
        <v>330.71357560000001</v>
      </c>
      <c r="G65" s="1">
        <f>VLOOKUP($A65,DataForModel!$B:$BI,26,FALSE)</f>
        <v>0</v>
      </c>
      <c r="H65" s="1">
        <f>VLOOKUP($A65,DataForModel!$B:$BI,31,FALSE)</f>
        <v>1161</v>
      </c>
      <c r="I65" s="1">
        <f>VLOOKUP($A65,DataForModel!$B:$BI,33,FALSE)</f>
        <v>15902</v>
      </c>
      <c r="J65" s="1">
        <f>VLOOKUP($A65,DataForModel!$B:$BI,46,FALSE)</f>
        <v>27.7</v>
      </c>
      <c r="K65" s="1">
        <f>VLOOKUP($A65,DataForModel!$B:$BI,49,FALSE)</f>
        <v>33.299999999999997</v>
      </c>
      <c r="L65" s="1">
        <f>VLOOKUP($A65,DataForModel!$B:$BI,51,FALSE)</f>
        <v>25.9</v>
      </c>
      <c r="M65" s="1">
        <f>VLOOKUP($A65,DataForModel!$B:$BI,52,FALSE)</f>
        <v>12</v>
      </c>
      <c r="N65" s="1">
        <f>VLOOKUP($A65,DataForModel!$B:$BI,60,FALSE)</f>
        <v>1.1000000000000001</v>
      </c>
      <c r="O65" s="1">
        <f t="shared" si="1"/>
        <v>3.6203537754227382</v>
      </c>
      <c r="P65" s="1">
        <f t="shared" si="2"/>
        <v>6.2205254951554849</v>
      </c>
      <c r="Q65" s="1">
        <f t="shared" si="3"/>
        <v>3.4511306848826977</v>
      </c>
      <c r="R65" s="1">
        <f t="shared" si="4"/>
        <v>0</v>
      </c>
      <c r="S65" s="1">
        <f t="shared" si="5"/>
        <v>0.58082784355211659</v>
      </c>
      <c r="T65" s="1">
        <f t="shared" si="6"/>
        <v>0</v>
      </c>
      <c r="U65" s="1">
        <f t="shared" si="7"/>
        <v>3.8907506702412871</v>
      </c>
      <c r="V65" s="1">
        <f t="shared" si="8"/>
        <v>0.60784718123048698</v>
      </c>
      <c r="W65" s="1">
        <f t="shared" si="9"/>
        <v>4.8426573426573425</v>
      </c>
      <c r="X65" s="1">
        <f t="shared" si="10"/>
        <v>5.4234527687296419</v>
      </c>
      <c r="Y65" s="1">
        <f t="shared" si="11"/>
        <v>5.9132420091324196</v>
      </c>
      <c r="Z65" s="1">
        <f t="shared" si="12"/>
        <v>2.8644501278772379</v>
      </c>
      <c r="AA65" s="1">
        <f t="shared" si="13"/>
        <v>0.1170212765957447</v>
      </c>
      <c r="AB65" s="1">
        <f>VLOOKUP($A65,Index!$G:$R,8,FALSE)</f>
        <v>11.623900000000001</v>
      </c>
      <c r="AC65" s="1">
        <f>VLOOKUP($A65,Index!$G:$R,9,FALSE)</f>
        <v>7.9964925704901724</v>
      </c>
      <c r="AD65" s="1">
        <f>VLOOKUP($A65,Index!$G:$R,10,FALSE)</f>
        <v>6.0683760683760681</v>
      </c>
      <c r="AE65" s="1">
        <f>VLOOKUP($A65,Index!$G:$R,11,FALSE)</f>
        <v>6.3512388453023263</v>
      </c>
    </row>
    <row r="66" spans="1:31" x14ac:dyDescent="0.2">
      <c r="A66">
        <v>6001406202</v>
      </c>
      <c r="B66" s="1">
        <f>VLOOKUP($A66,DataForModel!$B:$BI,11,FALSE)</f>
        <v>4718</v>
      </c>
      <c r="C66" s="1">
        <f>VLOOKUP($A66,DataForModel!$B:$BI,16,FALSE)</f>
        <v>8.6979437700000002</v>
      </c>
      <c r="D66" s="1">
        <f>VLOOKUP($A66,DataForModel!$B:$BI,17,FALSE)</f>
        <v>39.465888839999998</v>
      </c>
      <c r="E66" s="1">
        <f>VLOOKUP($A66,DataForModel!$B:$BI,19,FALSE)</f>
        <v>0</v>
      </c>
      <c r="F66" s="1">
        <f>VLOOKUP($A66,DataForModel!$B:$BI,20,FALSE)</f>
        <v>328.57679580000001</v>
      </c>
      <c r="G66" s="1">
        <f>VLOOKUP($A66,DataForModel!$B:$BI,26,FALSE)</f>
        <v>0.2</v>
      </c>
      <c r="H66" s="1">
        <f>VLOOKUP($A66,DataForModel!$B:$BI,31,FALSE)</f>
        <v>1582</v>
      </c>
      <c r="I66" s="1">
        <f>VLOOKUP($A66,DataForModel!$B:$BI,33,FALSE)</f>
        <v>14465</v>
      </c>
      <c r="J66" s="1">
        <f>VLOOKUP($A66,DataForModel!$B:$BI,46,FALSE)</f>
        <v>35.299999999999997</v>
      </c>
      <c r="K66" s="1">
        <f>VLOOKUP($A66,DataForModel!$B:$BI,49,FALSE)</f>
        <v>36.6</v>
      </c>
      <c r="L66" s="1">
        <f>VLOOKUP($A66,DataForModel!$B:$BI,51,FALSE)</f>
        <v>26</v>
      </c>
      <c r="M66" s="1">
        <f>VLOOKUP($A66,DataForModel!$B:$BI,52,FALSE)</f>
        <v>11.8</v>
      </c>
      <c r="N66" s="1">
        <f>VLOOKUP($A66,DataForModel!$B:$BI,60,FALSE)</f>
        <v>5.2</v>
      </c>
      <c r="O66" s="1">
        <f t="shared" si="1"/>
        <v>3.6741214057507987</v>
      </c>
      <c r="P66" s="1">
        <f t="shared" si="2"/>
        <v>6.2205254951554849</v>
      </c>
      <c r="Q66" s="1">
        <f t="shared" si="3"/>
        <v>3.1492009465729582</v>
      </c>
      <c r="R66" s="1">
        <f t="shared" si="4"/>
        <v>0</v>
      </c>
      <c r="S66" s="1">
        <f t="shared" si="5"/>
        <v>0.57684326739931391</v>
      </c>
      <c r="T66" s="1">
        <f t="shared" si="6"/>
        <v>2.7972027972027972E-2</v>
      </c>
      <c r="U66" s="1">
        <f t="shared" si="7"/>
        <v>5.3016085790884713</v>
      </c>
      <c r="V66" s="1">
        <f t="shared" si="8"/>
        <v>0.50565034030054545</v>
      </c>
      <c r="W66" s="1">
        <f t="shared" si="9"/>
        <v>6.1713286713286708</v>
      </c>
      <c r="X66" s="1">
        <f t="shared" si="10"/>
        <v>5.9609120521172638</v>
      </c>
      <c r="Y66" s="1">
        <f t="shared" si="11"/>
        <v>5.9360730593607318</v>
      </c>
      <c r="Z66" s="1">
        <f t="shared" si="12"/>
        <v>2.8132992327365729</v>
      </c>
      <c r="AA66" s="1">
        <f t="shared" si="13"/>
        <v>0.55319148936170215</v>
      </c>
      <c r="AB66" s="1">
        <f>VLOOKUP($A66,Index!$G:$R,8,FALSE)</f>
        <v>11.845800000000001</v>
      </c>
      <c r="AC66" s="1">
        <f>VLOOKUP($A66,Index!$G:$R,9,FALSE)</f>
        <v>8.4872129731552626</v>
      </c>
      <c r="AD66" s="1">
        <f>VLOOKUP($A66,Index!$G:$R,10,FALSE)</f>
        <v>7.9059829059829063</v>
      </c>
      <c r="AE66" s="1">
        <f>VLOOKUP($A66,Index!$G:$R,11,FALSE)</f>
        <v>5.8408117321334103</v>
      </c>
    </row>
    <row r="67" spans="1:31" x14ac:dyDescent="0.2">
      <c r="A67">
        <v>6001406300</v>
      </c>
      <c r="B67" s="1">
        <f>VLOOKUP($A67,DataForModel!$B:$BI,11,FALSE)</f>
        <v>4113</v>
      </c>
      <c r="C67" s="1">
        <f>VLOOKUP($A67,DataForModel!$B:$BI,16,FALSE)</f>
        <v>8.6979437700000002</v>
      </c>
      <c r="D67" s="1">
        <f>VLOOKUP($A67,DataForModel!$B:$BI,17,FALSE)</f>
        <v>38.782364919999999</v>
      </c>
      <c r="E67" s="1">
        <f>VLOOKUP($A67,DataForModel!$B:$BI,19,FALSE)</f>
        <v>0</v>
      </c>
      <c r="F67" s="1">
        <f>VLOOKUP($A67,DataForModel!$B:$BI,20,FALSE)</f>
        <v>338.06685779999998</v>
      </c>
      <c r="G67" s="1">
        <f>VLOOKUP($A67,DataForModel!$B:$BI,26,FALSE)</f>
        <v>0</v>
      </c>
      <c r="H67" s="1">
        <f>VLOOKUP($A67,DataForModel!$B:$BI,31,FALSE)</f>
        <v>1027</v>
      </c>
      <c r="I67" s="1">
        <f>VLOOKUP($A67,DataForModel!$B:$BI,33,FALSE)</f>
        <v>17248</v>
      </c>
      <c r="J67" s="1">
        <f>VLOOKUP($A67,DataForModel!$B:$BI,46,FALSE)</f>
        <v>24.8</v>
      </c>
      <c r="K67" s="1">
        <f>VLOOKUP($A67,DataForModel!$B:$BI,49,FALSE)</f>
        <v>31.6</v>
      </c>
      <c r="L67" s="1">
        <f>VLOOKUP($A67,DataForModel!$B:$BI,51,FALSE)</f>
        <v>24.9</v>
      </c>
      <c r="M67" s="1">
        <f>VLOOKUP($A67,DataForModel!$B:$BI,52,FALSE)</f>
        <v>11.4</v>
      </c>
      <c r="N67" s="1">
        <f>VLOOKUP($A67,DataForModel!$B:$BI,60,FALSE)</f>
        <v>1.2</v>
      </c>
      <c r="O67" s="1">
        <f t="shared" ref="O67:O130" si="16">((B67-$AH$3)/($AH$4-$AH$3))*10</f>
        <v>3.2026805891062105</v>
      </c>
      <c r="P67" s="1">
        <f t="shared" ref="P67:P130" si="17">((C67-$AI$3)/($AI$4-$AI$3))*10</f>
        <v>6.2205254951554849</v>
      </c>
      <c r="Q67" s="1">
        <f t="shared" ref="Q67:Q130" si="18">((D67-$AJ$3)/($AJ$4-$AJ$3))*10</f>
        <v>3.0942618504716277</v>
      </c>
      <c r="R67" s="1">
        <f t="shared" ref="R67:R130" si="19">((E67-$AK$3)/($AK$4-$AK$3))*10</f>
        <v>0</v>
      </c>
      <c r="S67" s="1">
        <f t="shared" ref="S67:S130" si="20">((F67-$AL$3)/($AL$4-$AL$3))*10</f>
        <v>0.59453993166664676</v>
      </c>
      <c r="T67" s="1">
        <f t="shared" ref="T67:T130" si="21">((G67-$AM$3)/($AM$4-$AM$3))*10</f>
        <v>0</v>
      </c>
      <c r="U67" s="1">
        <f t="shared" ref="U67:U130" si="22">((H67-$AN$3)/($AN$4-$AN$3))*10</f>
        <v>3.4416890080428955</v>
      </c>
      <c r="V67" s="1">
        <f t="shared" ref="V67:V130" si="23">((I67-$AO$3)/($AO$4-$AO$3))*10</f>
        <v>0.70357226675011197</v>
      </c>
      <c r="W67" s="1">
        <f t="shared" ref="W67:W130" si="24">((J67-$AP$3)/($AP$4-$AP$3))*10</f>
        <v>4.335664335664335</v>
      </c>
      <c r="X67" s="1">
        <f t="shared" ref="X67:X130" si="25">((K67-$AQ$3)/($AQ$4-$AQ$3))*10</f>
        <v>5.1465798045602611</v>
      </c>
      <c r="Y67" s="1">
        <f t="shared" ref="Y67:Y130" si="26">((L67-$AR$3)/($AR$4-$AR$3))*10</f>
        <v>5.6849315068493151</v>
      </c>
      <c r="Z67" s="1">
        <f t="shared" ref="Z67:Z130" si="27">((M67-$AS$3)/($AS$4-$AS$3))*10</f>
        <v>2.710997442455243</v>
      </c>
      <c r="AA67" s="1">
        <f t="shared" ref="AA67:AA130" si="28">((N67-$AT$3)/($AT$4-$AT$3))*10</f>
        <v>0.1276595744680851</v>
      </c>
      <c r="AB67" s="1">
        <f>VLOOKUP($A67,Index!$G:$R,8,FALSE)</f>
        <v>11.0665</v>
      </c>
      <c r="AC67" s="1">
        <f>VLOOKUP($A67,Index!$G:$R,9,FALSE)</f>
        <v>7.5416512554602981</v>
      </c>
      <c r="AD67" s="1">
        <f>VLOOKUP($A67,Index!$G:$R,10,FALSE)</f>
        <v>6.0256410256410255</v>
      </c>
      <c r="AE67" s="1">
        <f>VLOOKUP($A67,Index!$G:$R,11,FALSE)</f>
        <v>4.3456963642094646</v>
      </c>
    </row>
    <row r="68" spans="1:31" x14ac:dyDescent="0.2">
      <c r="A68">
        <v>6001406400</v>
      </c>
      <c r="B68" s="1">
        <f>VLOOKUP($A68,DataForModel!$B:$BI,11,FALSE)</f>
        <v>2145</v>
      </c>
      <c r="C68" s="1">
        <f>VLOOKUP($A68,DataForModel!$B:$BI,16,FALSE)</f>
        <v>8.6979437700000002</v>
      </c>
      <c r="D68" s="1">
        <f>VLOOKUP($A68,DataForModel!$B:$BI,17,FALSE)</f>
        <v>34.769834750000001</v>
      </c>
      <c r="E68" s="1">
        <f>VLOOKUP($A68,DataForModel!$B:$BI,19,FALSE)</f>
        <v>0</v>
      </c>
      <c r="F68" s="1">
        <f>VLOOKUP($A68,DataForModel!$B:$BI,20,FALSE)</f>
        <v>348.54876369999999</v>
      </c>
      <c r="G68" s="1">
        <f>VLOOKUP($A68,DataForModel!$B:$BI,26,FALSE)</f>
        <v>0</v>
      </c>
      <c r="H68" s="1">
        <f>VLOOKUP($A68,DataForModel!$B:$BI,31,FALSE)</f>
        <v>492</v>
      </c>
      <c r="I68" s="1">
        <f>VLOOKUP($A68,DataForModel!$B:$BI,33,FALSE)</f>
        <v>26911</v>
      </c>
      <c r="J68" s="1">
        <f>VLOOKUP($A68,DataForModel!$B:$BI,46,FALSE)</f>
        <v>23.4</v>
      </c>
      <c r="K68" s="1">
        <f>VLOOKUP($A68,DataForModel!$B:$BI,49,FALSE)</f>
        <v>13.8</v>
      </c>
      <c r="L68" s="1">
        <f>VLOOKUP($A68,DataForModel!$B:$BI,51,FALSE)</f>
        <v>17.899999999999999</v>
      </c>
      <c r="M68" s="1">
        <f>VLOOKUP($A68,DataForModel!$B:$BI,52,FALSE)</f>
        <v>23.5</v>
      </c>
      <c r="N68" s="1">
        <f>VLOOKUP($A68,DataForModel!$B:$BI,60,FALSE)</f>
        <v>12.3</v>
      </c>
      <c r="O68" s="1">
        <f t="shared" si="16"/>
        <v>1.6691342632276163</v>
      </c>
      <c r="P68" s="1">
        <f t="shared" si="17"/>
        <v>6.2205254951554849</v>
      </c>
      <c r="Q68" s="1">
        <f t="shared" si="18"/>
        <v>2.7717496834956448</v>
      </c>
      <c r="R68" s="1">
        <f t="shared" si="19"/>
        <v>0</v>
      </c>
      <c r="S68" s="1">
        <f t="shared" si="20"/>
        <v>0.61408614428296848</v>
      </c>
      <c r="T68" s="1">
        <f t="shared" si="21"/>
        <v>0</v>
      </c>
      <c r="U68" s="1">
        <f t="shared" si="22"/>
        <v>1.6487935656836461</v>
      </c>
      <c r="V68" s="1">
        <f t="shared" si="23"/>
        <v>1.3907873494961276</v>
      </c>
      <c r="W68" s="1">
        <f t="shared" si="24"/>
        <v>4.0909090909090908</v>
      </c>
      <c r="X68" s="1">
        <f t="shared" si="25"/>
        <v>2.2475570032573291</v>
      </c>
      <c r="Y68" s="1">
        <f t="shared" si="26"/>
        <v>4.0867579908675804</v>
      </c>
      <c r="Z68" s="1">
        <f t="shared" si="27"/>
        <v>5.8056265984654729</v>
      </c>
      <c r="AA68" s="1">
        <f t="shared" si="28"/>
        <v>1.3085106382978724</v>
      </c>
      <c r="AB68" s="1">
        <f>VLOOKUP($A68,Index!$G:$R,8,FALSE)</f>
        <v>9.3564000000000007</v>
      </c>
      <c r="AC68" s="1">
        <f>VLOOKUP($A68,Index!$G:$R,9,FALSE)</f>
        <v>5.8687580745769141</v>
      </c>
      <c r="AD68" s="1">
        <f>VLOOKUP($A68,Index!$G:$R,10,FALSE)</f>
        <v>5.5982905982905979</v>
      </c>
      <c r="AE68" s="1">
        <f>VLOOKUP($A68,Index!$G:$R,11,FALSE)</f>
        <v>4.7913364580685851</v>
      </c>
    </row>
    <row r="69" spans="1:31" x14ac:dyDescent="0.2">
      <c r="A69">
        <v>6001406500</v>
      </c>
      <c r="B69" s="1">
        <f>VLOOKUP($A69,DataForModel!$B:$BI,11,FALSE)</f>
        <v>5930</v>
      </c>
      <c r="C69" s="1">
        <f>VLOOKUP($A69,DataForModel!$B:$BI,16,FALSE)</f>
        <v>8.6979437700000002</v>
      </c>
      <c r="D69" s="1">
        <f>VLOOKUP($A69,DataForModel!$B:$BI,17,FALSE)</f>
        <v>38.369999999999997</v>
      </c>
      <c r="E69" s="1">
        <f>VLOOKUP($A69,DataForModel!$B:$BI,19,FALSE)</f>
        <v>0</v>
      </c>
      <c r="F69" s="1">
        <f>VLOOKUP($A69,DataForModel!$B:$BI,20,FALSE)</f>
        <v>342.11726249999998</v>
      </c>
      <c r="G69" s="1">
        <f>VLOOKUP($A69,DataForModel!$B:$BI,26,FALSE)</f>
        <v>0.2</v>
      </c>
      <c r="H69" s="1">
        <f>VLOOKUP($A69,DataForModel!$B:$BI,31,FALSE)</f>
        <v>1493</v>
      </c>
      <c r="I69" s="1">
        <f>VLOOKUP($A69,DataForModel!$B:$BI,33,FALSE)</f>
        <v>17802</v>
      </c>
      <c r="J69" s="1">
        <f>VLOOKUP($A69,DataForModel!$B:$BI,46,FALSE)</f>
        <v>23.1</v>
      </c>
      <c r="K69" s="1">
        <f>VLOOKUP($A69,DataForModel!$B:$BI,49,FALSE)</f>
        <v>31.7</v>
      </c>
      <c r="L69" s="1">
        <f>VLOOKUP($A69,DataForModel!$B:$BI,51,FALSE)</f>
        <v>22.4</v>
      </c>
      <c r="M69" s="1">
        <f>VLOOKUP($A69,DataForModel!$B:$BI,52,FALSE)</f>
        <v>10.199999999999999</v>
      </c>
      <c r="N69" s="1">
        <f>VLOOKUP($A69,DataForModel!$B:$BI,60,FALSE)</f>
        <v>1.8</v>
      </c>
      <c r="O69" s="1">
        <f t="shared" si="16"/>
        <v>4.6185615210784698</v>
      </c>
      <c r="P69" s="1">
        <f t="shared" si="17"/>
        <v>6.2205254951554849</v>
      </c>
      <c r="Q69" s="1">
        <f t="shared" si="18"/>
        <v>3.0611175005728009</v>
      </c>
      <c r="R69" s="1">
        <f t="shared" si="19"/>
        <v>0</v>
      </c>
      <c r="S69" s="1">
        <f t="shared" si="20"/>
        <v>0.60209295419934739</v>
      </c>
      <c r="T69" s="1">
        <f t="shared" si="21"/>
        <v>2.7972027972027972E-2</v>
      </c>
      <c r="U69" s="1">
        <f t="shared" si="22"/>
        <v>5.0033512064343171</v>
      </c>
      <c r="V69" s="1">
        <f t="shared" si="23"/>
        <v>0.74297174474258765</v>
      </c>
      <c r="W69" s="1">
        <f t="shared" si="24"/>
        <v>4.0384615384615383</v>
      </c>
      <c r="X69" s="1">
        <f t="shared" si="25"/>
        <v>5.1628664495114007</v>
      </c>
      <c r="Y69" s="1">
        <f t="shared" si="26"/>
        <v>5.1141552511415522</v>
      </c>
      <c r="Z69" s="1">
        <f t="shared" si="27"/>
        <v>2.4040920716112528</v>
      </c>
      <c r="AA69" s="1">
        <f t="shared" si="28"/>
        <v>0.19148936170212766</v>
      </c>
      <c r="AB69" s="1">
        <f>VLOOKUP($A69,Index!$G:$R,8,FALSE)</f>
        <v>9.8341999999999992</v>
      </c>
      <c r="AC69" s="1">
        <f>VLOOKUP($A69,Index!$G:$R,9,FALSE)</f>
        <v>7.6647251844274411</v>
      </c>
      <c r="AD69" s="1">
        <f>VLOOKUP($A69,Index!$G:$R,10,FALSE)</f>
        <v>5.9401709401709404</v>
      </c>
      <c r="AE69" s="1">
        <f>VLOOKUP($A69,Index!$G:$R,11,FALSE)</f>
        <v>5.5393524195293367</v>
      </c>
    </row>
    <row r="70" spans="1:31" x14ac:dyDescent="0.2">
      <c r="A70">
        <v>6001406601</v>
      </c>
      <c r="B70" s="1">
        <f>VLOOKUP($A70,DataForModel!$B:$BI,11,FALSE)</f>
        <v>4596</v>
      </c>
      <c r="C70" s="1">
        <f>VLOOKUP($A70,DataForModel!$B:$BI,16,FALSE)</f>
        <v>8.6979437700000002</v>
      </c>
      <c r="D70" s="1">
        <f>VLOOKUP($A70,DataForModel!$B:$BI,17,FALSE)</f>
        <v>37.271979250000001</v>
      </c>
      <c r="E70" s="1">
        <f>VLOOKUP($A70,DataForModel!$B:$BI,19,FALSE)</f>
        <v>0</v>
      </c>
      <c r="F70" s="1">
        <f>VLOOKUP($A70,DataForModel!$B:$BI,20,FALSE)</f>
        <v>354.88834000000003</v>
      </c>
      <c r="G70" s="1">
        <f>VLOOKUP($A70,DataForModel!$B:$BI,26,FALSE)</f>
        <v>0</v>
      </c>
      <c r="H70" s="1">
        <f>VLOOKUP($A70,DataForModel!$B:$BI,31,FALSE)</f>
        <v>796</v>
      </c>
      <c r="I70" s="1">
        <f>VLOOKUP($A70,DataForModel!$B:$BI,33,FALSE)</f>
        <v>23199</v>
      </c>
      <c r="J70" s="1">
        <f>VLOOKUP($A70,DataForModel!$B:$BI,46,FALSE)</f>
        <v>16.5</v>
      </c>
      <c r="K70" s="1">
        <f>VLOOKUP($A70,DataForModel!$B:$BI,49,FALSE)</f>
        <v>25.7</v>
      </c>
      <c r="L70" s="1">
        <f>VLOOKUP($A70,DataForModel!$B:$BI,51,FALSE)</f>
        <v>24.6</v>
      </c>
      <c r="M70" s="1">
        <f>VLOOKUP($A70,DataForModel!$B:$BI,52,FALSE)</f>
        <v>16.100000000000001</v>
      </c>
      <c r="N70" s="1">
        <f>VLOOKUP($A70,DataForModel!$B:$BI,60,FALSE)</f>
        <v>0.3</v>
      </c>
      <c r="O70" s="1">
        <f t="shared" si="16"/>
        <v>3.5790540014026337</v>
      </c>
      <c r="P70" s="1">
        <f t="shared" si="17"/>
        <v>6.2205254951554849</v>
      </c>
      <c r="Q70" s="1">
        <f t="shared" si="18"/>
        <v>2.9728626996208387</v>
      </c>
      <c r="R70" s="1">
        <f t="shared" si="19"/>
        <v>0</v>
      </c>
      <c r="S70" s="1">
        <f t="shared" si="20"/>
        <v>0.62590791672009705</v>
      </c>
      <c r="T70" s="1">
        <f t="shared" si="21"/>
        <v>0</v>
      </c>
      <c r="U70" s="1">
        <f t="shared" si="22"/>
        <v>2.6675603217158179</v>
      </c>
      <c r="V70" s="1">
        <f t="shared" si="23"/>
        <v>1.126796623308276</v>
      </c>
      <c r="W70" s="1">
        <f t="shared" si="24"/>
        <v>2.8846153846153841</v>
      </c>
      <c r="X70" s="1">
        <f t="shared" si="25"/>
        <v>4.1856677524429973</v>
      </c>
      <c r="Y70" s="1">
        <f t="shared" si="26"/>
        <v>5.6164383561643838</v>
      </c>
      <c r="Z70" s="1">
        <f t="shared" si="27"/>
        <v>3.9130434782608696</v>
      </c>
      <c r="AA70" s="1">
        <f t="shared" si="28"/>
        <v>3.1914893617021274E-2</v>
      </c>
      <c r="AB70" s="1">
        <f>VLOOKUP($A70,Index!$G:$R,8,FALSE)</f>
        <v>9.7108000000000008</v>
      </c>
      <c r="AC70" s="1">
        <f>VLOOKUP($A70,Index!$G:$R,9,FALSE)</f>
        <v>6.9891126386022719</v>
      </c>
      <c r="AD70" s="1">
        <f>VLOOKUP($A70,Index!$G:$R,10,FALSE)</f>
        <v>6.1965811965811968</v>
      </c>
      <c r="AE70" s="1">
        <f>VLOOKUP($A70,Index!$G:$R,11,FALSE)</f>
        <v>4.0617772492725157</v>
      </c>
    </row>
    <row r="71" spans="1:31" x14ac:dyDescent="0.2">
      <c r="A71">
        <v>6001406602</v>
      </c>
      <c r="B71" s="1">
        <f>VLOOKUP($A71,DataForModel!$B:$BI,11,FALSE)</f>
        <v>2493</v>
      </c>
      <c r="C71" s="1">
        <f>VLOOKUP($A71,DataForModel!$B:$BI,16,FALSE)</f>
        <v>8.6979437700000002</v>
      </c>
      <c r="D71" s="1">
        <f>VLOOKUP($A71,DataForModel!$B:$BI,17,FALSE)</f>
        <v>31.999347969999999</v>
      </c>
      <c r="E71" s="1">
        <f>VLOOKUP($A71,DataForModel!$B:$BI,19,FALSE)</f>
        <v>0</v>
      </c>
      <c r="F71" s="1">
        <f>VLOOKUP($A71,DataForModel!$B:$BI,20,FALSE)</f>
        <v>356.2455842</v>
      </c>
      <c r="G71" s="1">
        <f>VLOOKUP($A71,DataForModel!$B:$BI,26,FALSE)</f>
        <v>0</v>
      </c>
      <c r="H71" s="1">
        <f>VLOOKUP($A71,DataForModel!$B:$BI,31,FALSE)</f>
        <v>580</v>
      </c>
      <c r="I71" s="1">
        <f>VLOOKUP($A71,DataForModel!$B:$BI,33,FALSE)</f>
        <v>22788</v>
      </c>
      <c r="J71" s="1">
        <f>VLOOKUP($A71,DataForModel!$B:$BI,46,FALSE)</f>
        <v>21</v>
      </c>
      <c r="K71" s="1">
        <f>VLOOKUP($A71,DataForModel!$B:$BI,49,FALSE)</f>
        <v>27.6</v>
      </c>
      <c r="L71" s="1">
        <f>VLOOKUP($A71,DataForModel!$B:$BI,51,FALSE)</f>
        <v>24.8</v>
      </c>
      <c r="M71" s="1">
        <f>VLOOKUP($A71,DataForModel!$B:$BI,52,FALSE)</f>
        <v>12.1</v>
      </c>
      <c r="N71" s="1">
        <f>VLOOKUP($A71,DataForModel!$B:$BI,60,FALSE)</f>
        <v>0.2</v>
      </c>
      <c r="O71" s="1">
        <f t="shared" si="16"/>
        <v>1.9403101379256604</v>
      </c>
      <c r="P71" s="1">
        <f t="shared" si="17"/>
        <v>6.2205254951554849</v>
      </c>
      <c r="Q71" s="1">
        <f t="shared" si="18"/>
        <v>2.5490683185861531</v>
      </c>
      <c r="R71" s="1">
        <f t="shared" si="19"/>
        <v>0</v>
      </c>
      <c r="S71" s="1">
        <f t="shared" si="20"/>
        <v>0.62843884801814176</v>
      </c>
      <c r="T71" s="1">
        <f t="shared" si="21"/>
        <v>0</v>
      </c>
      <c r="U71" s="1">
        <f t="shared" si="22"/>
        <v>1.9436997319034852</v>
      </c>
      <c r="V71" s="1">
        <f t="shared" si="23"/>
        <v>1.097567046674869</v>
      </c>
      <c r="W71" s="1">
        <f t="shared" si="24"/>
        <v>3.6713286713286712</v>
      </c>
      <c r="X71" s="1">
        <f t="shared" si="25"/>
        <v>4.4951140065146582</v>
      </c>
      <c r="Y71" s="1">
        <f t="shared" si="26"/>
        <v>5.6621004566210056</v>
      </c>
      <c r="Z71" s="1">
        <f t="shared" si="27"/>
        <v>2.8900255754475701</v>
      </c>
      <c r="AA71" s="1">
        <f t="shared" si="28"/>
        <v>2.1276595744680851E-2</v>
      </c>
      <c r="AB71" s="1">
        <f>VLOOKUP($A71,Index!$G:$R,8,FALSE)</f>
        <v>9.1835000000000004</v>
      </c>
      <c r="AC71" s="1">
        <f>VLOOKUP($A71,Index!$G:$R,9,FALSE)</f>
        <v>6.7382645249582716</v>
      </c>
      <c r="AD71" s="1">
        <f>VLOOKUP($A71,Index!$G:$R,10,FALSE)</f>
        <v>5.9401709401709404</v>
      </c>
      <c r="AE71" s="1">
        <f>VLOOKUP($A71,Index!$G:$R,11,FALSE)</f>
        <v>3.8357399115395125</v>
      </c>
    </row>
    <row r="72" spans="1:31" x14ac:dyDescent="0.2">
      <c r="A72">
        <v>6001406700</v>
      </c>
      <c r="B72" s="1">
        <f>VLOOKUP($A72,DataForModel!$B:$BI,11,FALSE)</f>
        <v>5048</v>
      </c>
      <c r="C72" s="1">
        <f>VLOOKUP($A72,DataForModel!$B:$BI,16,FALSE)</f>
        <v>8.6979437700000002</v>
      </c>
      <c r="D72" s="1">
        <f>VLOOKUP($A72,DataForModel!$B:$BI,17,FALSE)</f>
        <v>22.322279989999998</v>
      </c>
      <c r="E72" s="1">
        <f>VLOOKUP($A72,DataForModel!$B:$BI,19,FALSE)</f>
        <v>0</v>
      </c>
      <c r="F72" s="1">
        <f>VLOOKUP($A72,DataForModel!$B:$BI,20,FALSE)</f>
        <v>367.92015309999999</v>
      </c>
      <c r="G72" s="1">
        <f>VLOOKUP($A72,DataForModel!$B:$BI,26,FALSE)</f>
        <v>0</v>
      </c>
      <c r="H72" s="1">
        <f>VLOOKUP($A72,DataForModel!$B:$BI,31,FALSE)</f>
        <v>456</v>
      </c>
      <c r="I72" s="1">
        <f>VLOOKUP($A72,DataForModel!$B:$BI,33,FALSE)</f>
        <v>41896</v>
      </c>
      <c r="J72" s="1">
        <f>VLOOKUP($A72,DataForModel!$B:$BI,46,FALSE)</f>
        <v>9.1999999999999993</v>
      </c>
      <c r="K72" s="1">
        <f>VLOOKUP($A72,DataForModel!$B:$BI,49,FALSE)</f>
        <v>11.9</v>
      </c>
      <c r="L72" s="1">
        <f>VLOOKUP($A72,DataForModel!$B:$BI,51,FALSE)</f>
        <v>20.100000000000001</v>
      </c>
      <c r="M72" s="1">
        <f>VLOOKUP($A72,DataForModel!$B:$BI,52,FALSE)</f>
        <v>13</v>
      </c>
      <c r="N72" s="1">
        <f>VLOOKUP($A72,DataForModel!$B:$BI,60,FALSE)</f>
        <v>0.7</v>
      </c>
      <c r="O72" s="1">
        <f t="shared" si="16"/>
        <v>3.9312709421023921</v>
      </c>
      <c r="P72" s="1">
        <f t="shared" si="17"/>
        <v>6.2205254951554849</v>
      </c>
      <c r="Q72" s="1">
        <f t="shared" si="18"/>
        <v>1.7712617895442284</v>
      </c>
      <c r="R72" s="1">
        <f t="shared" si="19"/>
        <v>0</v>
      </c>
      <c r="S72" s="1">
        <f t="shared" si="20"/>
        <v>0.65020908790584153</v>
      </c>
      <c r="T72" s="1">
        <f t="shared" si="21"/>
        <v>0</v>
      </c>
      <c r="U72" s="1">
        <f t="shared" si="22"/>
        <v>1.5281501340482573</v>
      </c>
      <c r="V72" s="1">
        <f t="shared" si="23"/>
        <v>2.4564934464586696</v>
      </c>
      <c r="W72" s="1">
        <f t="shared" si="24"/>
        <v>1.6083916083916081</v>
      </c>
      <c r="X72" s="1">
        <f t="shared" si="25"/>
        <v>1.9381107491856677</v>
      </c>
      <c r="Y72" s="1">
        <f t="shared" si="26"/>
        <v>4.589041095890412</v>
      </c>
      <c r="Z72" s="1">
        <f t="shared" si="27"/>
        <v>3.1202046035805626</v>
      </c>
      <c r="AA72" s="1">
        <f t="shared" si="28"/>
        <v>7.4468085106382975E-2</v>
      </c>
      <c r="AB72" s="1">
        <f>VLOOKUP($A72,Index!$G:$R,8,FALSE)</f>
        <v>6.7937000000000003</v>
      </c>
      <c r="AC72" s="1">
        <f>VLOOKUP($A72,Index!$G:$R,9,FALSE)</f>
        <v>5.2834144560828209</v>
      </c>
      <c r="AD72" s="1">
        <f>VLOOKUP($A72,Index!$G:$R,10,FALSE)</f>
        <v>4.4017094017094021</v>
      </c>
      <c r="AE72" s="1">
        <f>VLOOKUP($A72,Index!$G:$R,11,FALSE)</f>
        <v>2.2918627913897685</v>
      </c>
    </row>
    <row r="73" spans="1:31" x14ac:dyDescent="0.2">
      <c r="A73">
        <v>6001406800</v>
      </c>
      <c r="B73" s="1">
        <f>VLOOKUP($A73,DataForModel!$B:$BI,11,FALSE)</f>
        <v>3428</v>
      </c>
      <c r="C73" s="1">
        <f>VLOOKUP($A73,DataForModel!$B:$BI,16,FALSE)</f>
        <v>8.6979437700000002</v>
      </c>
      <c r="D73" s="1">
        <f>VLOOKUP($A73,DataForModel!$B:$BI,17,FALSE)</f>
        <v>29.929337409999999</v>
      </c>
      <c r="E73" s="1">
        <f>VLOOKUP($A73,DataForModel!$B:$BI,19,FALSE)</f>
        <v>0</v>
      </c>
      <c r="F73" s="1">
        <f>VLOOKUP($A73,DataForModel!$B:$BI,20,FALSE)</f>
        <v>363.78852030000002</v>
      </c>
      <c r="G73" s="1">
        <f>VLOOKUP($A73,DataForModel!$B:$BI,26,FALSE)</f>
        <v>0</v>
      </c>
      <c r="H73" s="1">
        <f>VLOOKUP($A73,DataForModel!$B:$BI,31,FALSE)</f>
        <v>332</v>
      </c>
      <c r="I73" s="1">
        <f>VLOOKUP($A73,DataForModel!$B:$BI,33,FALSE)</f>
        <v>48519</v>
      </c>
      <c r="J73" s="1">
        <f>VLOOKUP($A73,DataForModel!$B:$BI,46,FALSE)</f>
        <v>9.5</v>
      </c>
      <c r="K73" s="1">
        <f>VLOOKUP($A73,DataForModel!$B:$BI,49,FALSE)</f>
        <v>16.100000000000001</v>
      </c>
      <c r="L73" s="1">
        <f>VLOOKUP($A73,DataForModel!$B:$BI,51,FALSE)</f>
        <v>18</v>
      </c>
      <c r="M73" s="1">
        <f>VLOOKUP($A73,DataForModel!$B:$BI,52,FALSE)</f>
        <v>7.7</v>
      </c>
      <c r="N73" s="1">
        <f>VLOOKUP($A73,DataForModel!$B:$BI,60,FALSE)</f>
        <v>0.3</v>
      </c>
      <c r="O73" s="1">
        <f t="shared" si="16"/>
        <v>2.6689004909218421</v>
      </c>
      <c r="P73" s="1">
        <f t="shared" si="17"/>
        <v>6.2205254951554849</v>
      </c>
      <c r="Q73" s="1">
        <f t="shared" si="18"/>
        <v>2.3826886122452109</v>
      </c>
      <c r="R73" s="1">
        <f t="shared" si="19"/>
        <v>0</v>
      </c>
      <c r="S73" s="1">
        <f t="shared" si="20"/>
        <v>0.64250459466464893</v>
      </c>
      <c r="T73" s="1">
        <f t="shared" si="21"/>
        <v>0</v>
      </c>
      <c r="U73" s="1">
        <f t="shared" si="22"/>
        <v>1.1126005361930296</v>
      </c>
      <c r="V73" s="1">
        <f t="shared" si="23"/>
        <v>2.9275092275853245</v>
      </c>
      <c r="W73" s="1">
        <f t="shared" si="24"/>
        <v>1.6608391608391606</v>
      </c>
      <c r="X73" s="1">
        <f t="shared" si="25"/>
        <v>2.6221498371335503</v>
      </c>
      <c r="Y73" s="1">
        <f t="shared" si="26"/>
        <v>4.1095890410958908</v>
      </c>
      <c r="Z73" s="1">
        <f t="shared" si="27"/>
        <v>1.7647058823529413</v>
      </c>
      <c r="AA73" s="1">
        <f t="shared" si="28"/>
        <v>3.1914893617021274E-2</v>
      </c>
      <c r="AB73" s="1">
        <f>VLOOKUP($A73,Index!$G:$R,8,FALSE)</f>
        <v>6.3963000000000001</v>
      </c>
      <c r="AC73" s="1">
        <f>VLOOKUP($A73,Index!$G:$R,9,FALSE)</f>
        <v>4.880016706729899</v>
      </c>
      <c r="AD73" s="1">
        <f>VLOOKUP($A73,Index!$G:$R,10,FALSE)</f>
        <v>4.0598290598290596</v>
      </c>
      <c r="AE73" s="1">
        <f>VLOOKUP($A73,Index!$G:$R,11,FALSE)</f>
        <v>1.8794356250711644</v>
      </c>
    </row>
    <row r="74" spans="1:31" x14ac:dyDescent="0.2">
      <c r="A74">
        <v>6001406900</v>
      </c>
      <c r="B74" s="1">
        <f>VLOOKUP($A74,DataForModel!$B:$BI,11,FALSE)</f>
        <v>3719</v>
      </c>
      <c r="C74" s="1">
        <f>VLOOKUP($A74,DataForModel!$B:$BI,16,FALSE)</f>
        <v>8.6979437700000002</v>
      </c>
      <c r="D74" s="1">
        <f>VLOOKUP($A74,DataForModel!$B:$BI,17,FALSE)</f>
        <v>36.568949199999999</v>
      </c>
      <c r="E74" s="1">
        <f>VLOOKUP($A74,DataForModel!$B:$BI,19,FALSE)</f>
        <v>0</v>
      </c>
      <c r="F74" s="1">
        <f>VLOOKUP($A74,DataForModel!$B:$BI,20,FALSE)</f>
        <v>362.93416020000001</v>
      </c>
      <c r="G74" s="1">
        <f>VLOOKUP($A74,DataForModel!$B:$BI,26,FALSE)</f>
        <v>0</v>
      </c>
      <c r="H74" s="1">
        <f>VLOOKUP($A74,DataForModel!$B:$BI,31,FALSE)</f>
        <v>425</v>
      </c>
      <c r="I74" s="1">
        <f>VLOOKUP($A74,DataForModel!$B:$BI,33,FALSE)</f>
        <v>37659</v>
      </c>
      <c r="J74" s="1">
        <f>VLOOKUP($A74,DataForModel!$B:$BI,46,FALSE)</f>
        <v>10.7</v>
      </c>
      <c r="K74" s="1">
        <f>VLOOKUP($A74,DataForModel!$B:$BI,49,FALSE)</f>
        <v>8.1</v>
      </c>
      <c r="L74" s="1">
        <f>VLOOKUP($A74,DataForModel!$B:$BI,51,FALSE)</f>
        <v>21.9</v>
      </c>
      <c r="M74" s="1">
        <f>VLOOKUP($A74,DataForModel!$B:$BI,52,FALSE)</f>
        <v>7.4</v>
      </c>
      <c r="N74" s="1">
        <f>VLOOKUP($A74,DataForModel!$B:$BI,60,FALSE)</f>
        <v>0.3</v>
      </c>
      <c r="O74" s="1">
        <f t="shared" si="16"/>
        <v>2.895659627522793</v>
      </c>
      <c r="P74" s="1">
        <f t="shared" si="17"/>
        <v>6.2205254951554849</v>
      </c>
      <c r="Q74" s="1">
        <f t="shared" si="18"/>
        <v>2.9163557737489931</v>
      </c>
      <c r="R74" s="1">
        <f t="shared" si="19"/>
        <v>0</v>
      </c>
      <c r="S74" s="1">
        <f t="shared" si="20"/>
        <v>0.64091142026251058</v>
      </c>
      <c r="T74" s="1">
        <f t="shared" si="21"/>
        <v>0</v>
      </c>
      <c r="U74" s="1">
        <f t="shared" si="22"/>
        <v>1.4242627345844505</v>
      </c>
      <c r="V74" s="1">
        <f t="shared" si="23"/>
        <v>2.155165669826685</v>
      </c>
      <c r="W74" s="1">
        <f t="shared" si="24"/>
        <v>1.8706293706293704</v>
      </c>
      <c r="X74" s="1">
        <f t="shared" si="25"/>
        <v>1.3192182410423454</v>
      </c>
      <c r="Y74" s="1">
        <f t="shared" si="26"/>
        <v>5</v>
      </c>
      <c r="Z74" s="1">
        <f t="shared" si="27"/>
        <v>1.6879795396419439</v>
      </c>
      <c r="AA74" s="1">
        <f t="shared" si="28"/>
        <v>3.1914893617021274E-2</v>
      </c>
      <c r="AB74" s="1">
        <f>VLOOKUP($A74,Index!$G:$R,8,FALSE)</f>
        <v>5.8304</v>
      </c>
      <c r="AC74" s="1">
        <f>VLOOKUP($A74,Index!$G:$R,9,FALSE)</f>
        <v>4.7917353586190758</v>
      </c>
      <c r="AD74" s="1">
        <f>VLOOKUP($A74,Index!$G:$R,10,FALSE)</f>
        <v>4.5726495726495724</v>
      </c>
      <c r="AE74" s="1">
        <f>VLOOKUP($A74,Index!$G:$R,11,FALSE)</f>
        <v>2.4255618185301504</v>
      </c>
    </row>
    <row r="75" spans="1:31" x14ac:dyDescent="0.2">
      <c r="A75">
        <v>6001407000</v>
      </c>
      <c r="B75" s="1">
        <f>VLOOKUP($A75,DataForModel!$B:$BI,11,FALSE)</f>
        <v>5885</v>
      </c>
      <c r="C75" s="1">
        <f>VLOOKUP($A75,DataForModel!$B:$BI,16,FALSE)</f>
        <v>8.6979437700000002</v>
      </c>
      <c r="D75" s="1">
        <f>VLOOKUP($A75,DataForModel!$B:$BI,17,FALSE)</f>
        <v>38.369999999999997</v>
      </c>
      <c r="E75" s="1">
        <f>VLOOKUP($A75,DataForModel!$B:$BI,19,FALSE)</f>
        <v>0</v>
      </c>
      <c r="F75" s="1">
        <f>VLOOKUP($A75,DataForModel!$B:$BI,20,FALSE)</f>
        <v>352.52651600000002</v>
      </c>
      <c r="G75" s="1">
        <f>VLOOKUP($A75,DataForModel!$B:$BI,26,FALSE)</f>
        <v>0</v>
      </c>
      <c r="H75" s="1">
        <f>VLOOKUP($A75,DataForModel!$B:$BI,31,FALSE)</f>
        <v>1403</v>
      </c>
      <c r="I75" s="1">
        <f>VLOOKUP($A75,DataForModel!$B:$BI,33,FALSE)</f>
        <v>22092</v>
      </c>
      <c r="J75" s="1">
        <f>VLOOKUP($A75,DataForModel!$B:$BI,46,FALSE)</f>
        <v>24.3</v>
      </c>
      <c r="K75" s="1">
        <f>VLOOKUP($A75,DataForModel!$B:$BI,49,FALSE)</f>
        <v>32.6</v>
      </c>
      <c r="L75" s="1">
        <f>VLOOKUP($A75,DataForModel!$B:$BI,51,FALSE)</f>
        <v>23.4</v>
      </c>
      <c r="M75" s="1">
        <f>VLOOKUP($A75,DataForModel!$B:$BI,52,FALSE)</f>
        <v>12</v>
      </c>
      <c r="N75" s="1">
        <f>VLOOKUP($A75,DataForModel!$B:$BI,60,FALSE)</f>
        <v>2.9</v>
      </c>
      <c r="O75" s="1">
        <f t="shared" si="16"/>
        <v>4.583495675212343</v>
      </c>
      <c r="P75" s="1">
        <f t="shared" si="17"/>
        <v>6.2205254951554849</v>
      </c>
      <c r="Q75" s="1">
        <f t="shared" si="18"/>
        <v>3.0611175005728009</v>
      </c>
      <c r="R75" s="1">
        <f t="shared" si="19"/>
        <v>0</v>
      </c>
      <c r="S75" s="1">
        <f t="shared" si="20"/>
        <v>0.62150368770804953</v>
      </c>
      <c r="T75" s="1">
        <f t="shared" si="21"/>
        <v>0</v>
      </c>
      <c r="U75" s="1">
        <f t="shared" si="22"/>
        <v>4.7017426273458449</v>
      </c>
      <c r="V75" s="1">
        <f t="shared" si="23"/>
        <v>1.0480687855146469</v>
      </c>
      <c r="W75" s="1">
        <f t="shared" si="24"/>
        <v>4.2482517482517483</v>
      </c>
      <c r="X75" s="1">
        <f t="shared" si="25"/>
        <v>5.3094462540716609</v>
      </c>
      <c r="Y75" s="1">
        <f t="shared" si="26"/>
        <v>5.3424657534246576</v>
      </c>
      <c r="Z75" s="1">
        <f t="shared" si="27"/>
        <v>2.8644501278772379</v>
      </c>
      <c r="AA75" s="1">
        <f t="shared" si="28"/>
        <v>0.30851063829787234</v>
      </c>
      <c r="AB75" s="1">
        <f>VLOOKUP($A75,Index!$G:$R,8,FALSE)</f>
        <v>10.691000000000001</v>
      </c>
      <c r="AC75" s="1">
        <f>VLOOKUP($A75,Index!$G:$R,9,FALSE)</f>
        <v>7.8016878440805772</v>
      </c>
      <c r="AD75" s="1">
        <f>VLOOKUP($A75,Index!$G:$R,10,FALSE)</f>
        <v>6.5384615384615401</v>
      </c>
      <c r="AE75" s="1">
        <f>VLOOKUP($A75,Index!$G:$R,11,FALSE)</f>
        <v>4.2838720700407977</v>
      </c>
    </row>
    <row r="76" spans="1:31" x14ac:dyDescent="0.2">
      <c r="A76">
        <v>6001407101</v>
      </c>
      <c r="B76" s="1">
        <f>VLOOKUP($A76,DataForModel!$B:$BI,11,FALSE)</f>
        <v>3414</v>
      </c>
      <c r="C76" s="1">
        <f>VLOOKUP($A76,DataForModel!$B:$BI,16,FALSE)</f>
        <v>8.6979437700000002</v>
      </c>
      <c r="D76" s="1">
        <f>VLOOKUP($A76,DataForModel!$B:$BI,17,FALSE)</f>
        <v>38.369999999999997</v>
      </c>
      <c r="E76" s="1">
        <f>VLOOKUP($A76,DataForModel!$B:$BI,19,FALSE)</f>
        <v>0</v>
      </c>
      <c r="F76" s="1">
        <f>VLOOKUP($A76,DataForModel!$B:$BI,20,FALSE)</f>
        <v>340.50298850000001</v>
      </c>
      <c r="G76" s="1">
        <f>VLOOKUP($A76,DataForModel!$B:$BI,26,FALSE)</f>
        <v>0.2</v>
      </c>
      <c r="H76" s="1">
        <f>VLOOKUP($A76,DataForModel!$B:$BI,31,FALSE)</f>
        <v>997</v>
      </c>
      <c r="I76" s="1">
        <f>VLOOKUP($A76,DataForModel!$B:$BI,33,FALSE)</f>
        <v>19007</v>
      </c>
      <c r="J76" s="1">
        <f>VLOOKUP($A76,DataForModel!$B:$BI,46,FALSE)</f>
        <v>28.2</v>
      </c>
      <c r="K76" s="1">
        <f>VLOOKUP($A76,DataForModel!$B:$BI,49,FALSE)</f>
        <v>36.5</v>
      </c>
      <c r="L76" s="1">
        <f>VLOOKUP($A76,DataForModel!$B:$BI,51,FALSE)</f>
        <v>19.2</v>
      </c>
      <c r="M76" s="1">
        <f>VLOOKUP($A76,DataForModel!$B:$BI,52,FALSE)</f>
        <v>12.4</v>
      </c>
      <c r="N76" s="1">
        <f>VLOOKUP($A76,DataForModel!$B:$BI,60,FALSE)</f>
        <v>0</v>
      </c>
      <c r="O76" s="1">
        <f t="shared" si="16"/>
        <v>2.6579911166523806</v>
      </c>
      <c r="P76" s="1">
        <f t="shared" si="17"/>
        <v>6.2205254951554849</v>
      </c>
      <c r="Q76" s="1">
        <f t="shared" si="18"/>
        <v>3.0611175005728009</v>
      </c>
      <c r="R76" s="1">
        <f t="shared" si="19"/>
        <v>0</v>
      </c>
      <c r="S76" s="1">
        <f t="shared" si="20"/>
        <v>0.5990827246546423</v>
      </c>
      <c r="T76" s="1">
        <f t="shared" si="21"/>
        <v>2.7972027972027972E-2</v>
      </c>
      <c r="U76" s="1">
        <f t="shared" si="22"/>
        <v>3.3411528150134044</v>
      </c>
      <c r="V76" s="1">
        <f t="shared" si="23"/>
        <v>0.82866916528578849</v>
      </c>
      <c r="W76" s="1">
        <f t="shared" si="24"/>
        <v>4.93006993006993</v>
      </c>
      <c r="X76" s="1">
        <f t="shared" si="25"/>
        <v>5.9446254071661242</v>
      </c>
      <c r="Y76" s="1">
        <f t="shared" si="26"/>
        <v>4.3835616438356171</v>
      </c>
      <c r="Z76" s="1">
        <f t="shared" si="27"/>
        <v>2.9667519181585678</v>
      </c>
      <c r="AA76" s="1">
        <f t="shared" si="28"/>
        <v>0</v>
      </c>
      <c r="AB76" s="1">
        <f>VLOOKUP($A76,Index!$G:$R,8,FALSE)</f>
        <v>8.2001000000000008</v>
      </c>
      <c r="AC76" s="1">
        <f>VLOOKUP($A76,Index!$G:$R,9,FALSE)</f>
        <v>7.7558963027198127</v>
      </c>
      <c r="AD76" s="1">
        <f>VLOOKUP($A76,Index!$G:$R,10,FALSE)</f>
        <v>7.0940170940170955</v>
      </c>
      <c r="AE76" s="1">
        <f>VLOOKUP($A76,Index!$G:$R,11,FALSE)</f>
        <v>4.2781443915834041</v>
      </c>
    </row>
    <row r="77" spans="1:31" x14ac:dyDescent="0.2">
      <c r="A77">
        <v>6001407102</v>
      </c>
      <c r="B77" s="1">
        <f>VLOOKUP($A77,DataForModel!$B:$BI,11,FALSE)</f>
        <v>4351</v>
      </c>
      <c r="C77" s="1">
        <f>VLOOKUP($A77,DataForModel!$B:$BI,16,FALSE)</f>
        <v>8.6979437700000002</v>
      </c>
      <c r="D77" s="1">
        <f>VLOOKUP($A77,DataForModel!$B:$BI,17,FALSE)</f>
        <v>38.369999999999997</v>
      </c>
      <c r="E77" s="1">
        <f>VLOOKUP($A77,DataForModel!$B:$BI,19,FALSE)</f>
        <v>0</v>
      </c>
      <c r="F77" s="1">
        <f>VLOOKUP($A77,DataForModel!$B:$BI,20,FALSE)</f>
        <v>345.968525</v>
      </c>
      <c r="G77" s="1">
        <f>VLOOKUP($A77,DataForModel!$B:$BI,26,FALSE)</f>
        <v>1.75</v>
      </c>
      <c r="H77" s="1">
        <f>VLOOKUP($A77,DataForModel!$B:$BI,31,FALSE)</f>
        <v>1031</v>
      </c>
      <c r="I77" s="1">
        <f>VLOOKUP($A77,DataForModel!$B:$BI,33,FALSE)</f>
        <v>23392</v>
      </c>
      <c r="J77" s="1">
        <f>VLOOKUP($A77,DataForModel!$B:$BI,46,FALSE)</f>
        <v>24.1</v>
      </c>
      <c r="K77" s="1">
        <f>VLOOKUP($A77,DataForModel!$B:$BI,49,FALSE)</f>
        <v>29.7</v>
      </c>
      <c r="L77" s="1">
        <f>VLOOKUP($A77,DataForModel!$B:$BI,51,FALSE)</f>
        <v>26</v>
      </c>
      <c r="M77" s="1">
        <f>VLOOKUP($A77,DataForModel!$B:$BI,52,FALSE)</f>
        <v>15.3</v>
      </c>
      <c r="N77" s="1">
        <f>VLOOKUP($A77,DataForModel!$B:$BI,60,FALSE)</f>
        <v>0.1</v>
      </c>
      <c r="O77" s="1">
        <f t="shared" si="16"/>
        <v>3.3881399516870569</v>
      </c>
      <c r="P77" s="1">
        <f t="shared" si="17"/>
        <v>6.2205254951554849</v>
      </c>
      <c r="Q77" s="1">
        <f t="shared" si="18"/>
        <v>3.0611175005728009</v>
      </c>
      <c r="R77" s="1">
        <f t="shared" si="19"/>
        <v>0</v>
      </c>
      <c r="S77" s="1">
        <f t="shared" si="20"/>
        <v>0.60927462482150663</v>
      </c>
      <c r="T77" s="1">
        <f t="shared" si="21"/>
        <v>0.24475524475524477</v>
      </c>
      <c r="U77" s="1">
        <f t="shared" si="22"/>
        <v>3.4550938337801607</v>
      </c>
      <c r="V77" s="1">
        <f t="shared" si="23"/>
        <v>1.1405224342334526</v>
      </c>
      <c r="W77" s="1">
        <f t="shared" si="24"/>
        <v>4.2132867132867133</v>
      </c>
      <c r="X77" s="1">
        <f t="shared" si="25"/>
        <v>4.8371335504885993</v>
      </c>
      <c r="Y77" s="1">
        <f t="shared" si="26"/>
        <v>5.9360730593607318</v>
      </c>
      <c r="Z77" s="1">
        <f t="shared" si="27"/>
        <v>3.7084398976982098</v>
      </c>
      <c r="AA77" s="1">
        <f t="shared" si="28"/>
        <v>1.0638297872340425E-2</v>
      </c>
      <c r="AB77" s="1">
        <f>VLOOKUP($A77,Index!$G:$R,8,FALSE)</f>
        <v>10.1922</v>
      </c>
      <c r="AC77" s="1">
        <f>VLOOKUP($A77,Index!$G:$R,9,FALSE)</f>
        <v>7.5530248170334797</v>
      </c>
      <c r="AD77" s="1">
        <f>VLOOKUP($A77,Index!$G:$R,10,FALSE)</f>
        <v>5.4700854700854702</v>
      </c>
      <c r="AE77" s="1">
        <f>VLOOKUP($A77,Index!$G:$R,11,FALSE)</f>
        <v>5.2348610424370969</v>
      </c>
    </row>
    <row r="78" spans="1:31" x14ac:dyDescent="0.2">
      <c r="A78">
        <v>6001407200</v>
      </c>
      <c r="B78" s="1">
        <f>VLOOKUP($A78,DataForModel!$B:$BI,11,FALSE)</f>
        <v>6746</v>
      </c>
      <c r="C78" s="1">
        <f>VLOOKUP($A78,DataForModel!$B:$BI,16,FALSE)</f>
        <v>8.6979437700000002</v>
      </c>
      <c r="D78" s="1">
        <f>VLOOKUP($A78,DataForModel!$B:$BI,17,FALSE)</f>
        <v>38.369999999999997</v>
      </c>
      <c r="E78" s="1">
        <f>VLOOKUP($A78,DataForModel!$B:$BI,19,FALSE)</f>
        <v>0</v>
      </c>
      <c r="F78" s="1">
        <f>VLOOKUP($A78,DataForModel!$B:$BI,20,FALSE)</f>
        <v>338.78627949999998</v>
      </c>
      <c r="G78" s="1">
        <f>VLOOKUP($A78,DataForModel!$B:$BI,26,FALSE)</f>
        <v>3</v>
      </c>
      <c r="H78" s="1">
        <f>VLOOKUP($A78,DataForModel!$B:$BI,31,FALSE)</f>
        <v>2129</v>
      </c>
      <c r="I78" s="1">
        <f>VLOOKUP($A78,DataForModel!$B:$BI,33,FALSE)</f>
        <v>14450</v>
      </c>
      <c r="J78" s="1">
        <f>VLOOKUP($A78,DataForModel!$B:$BI,46,FALSE)</f>
        <v>32.5</v>
      </c>
      <c r="K78" s="1">
        <f>VLOOKUP($A78,DataForModel!$B:$BI,49,FALSE)</f>
        <v>49.3</v>
      </c>
      <c r="L78" s="1">
        <f>VLOOKUP($A78,DataForModel!$B:$BI,51,FALSE)</f>
        <v>25.4</v>
      </c>
      <c r="M78" s="1">
        <f>VLOOKUP($A78,DataForModel!$B:$BI,52,FALSE)</f>
        <v>14.3</v>
      </c>
      <c r="N78" s="1">
        <f>VLOOKUP($A78,DataForModel!$B:$BI,60,FALSE)</f>
        <v>2.2000000000000002</v>
      </c>
      <c r="O78" s="1">
        <f t="shared" si="16"/>
        <v>5.2544221927842285</v>
      </c>
      <c r="P78" s="1">
        <f t="shared" si="17"/>
        <v>6.2205254951554849</v>
      </c>
      <c r="Q78" s="1">
        <f t="shared" si="18"/>
        <v>3.0611175005728009</v>
      </c>
      <c r="R78" s="1">
        <f t="shared" si="19"/>
        <v>0</v>
      </c>
      <c r="S78" s="1">
        <f t="shared" si="20"/>
        <v>0.59588147867566876</v>
      </c>
      <c r="T78" s="1">
        <f t="shared" si="21"/>
        <v>0.41958041958041958</v>
      </c>
      <c r="U78" s="1">
        <f t="shared" si="22"/>
        <v>7.1347184986595167</v>
      </c>
      <c r="V78" s="1">
        <f t="shared" si="23"/>
        <v>0.50458356743071309</v>
      </c>
      <c r="W78" s="1">
        <f t="shared" si="24"/>
        <v>5.6818181818181817</v>
      </c>
      <c r="X78" s="1">
        <f t="shared" si="25"/>
        <v>8.0293159609120526</v>
      </c>
      <c r="Y78" s="1">
        <f t="shared" si="26"/>
        <v>5.7990867579908674</v>
      </c>
      <c r="Z78" s="1">
        <f t="shared" si="27"/>
        <v>3.452685421994885</v>
      </c>
      <c r="AA78" s="1">
        <f t="shared" si="28"/>
        <v>0.23404255319148939</v>
      </c>
      <c r="AB78" s="1">
        <f>VLOOKUP($A78,Index!$G:$R,8,FALSE)</f>
        <v>12.107200000000001</v>
      </c>
      <c r="AC78" s="1">
        <f>VLOOKUP($A78,Index!$G:$R,9,FALSE)</f>
        <v>9.6201669608327336</v>
      </c>
      <c r="AD78" s="1">
        <f>VLOOKUP($A78,Index!$G:$R,10,FALSE)</f>
        <v>7.3931623931623935</v>
      </c>
      <c r="AE78" s="1">
        <f>VLOOKUP($A78,Index!$G:$R,11,FALSE)</f>
        <v>6.7046810891015687</v>
      </c>
    </row>
    <row r="79" spans="1:31" x14ac:dyDescent="0.2">
      <c r="A79">
        <v>6001407300</v>
      </c>
      <c r="B79" s="1">
        <f>VLOOKUP($A79,DataForModel!$B:$BI,11,FALSE)</f>
        <v>2598</v>
      </c>
      <c r="C79" s="1">
        <f>VLOOKUP($A79,DataForModel!$B:$BI,16,FALSE)</f>
        <v>8.6979437700000002</v>
      </c>
      <c r="D79" s="1">
        <f>VLOOKUP($A79,DataForModel!$B:$BI,17,FALSE)</f>
        <v>38.35423385</v>
      </c>
      <c r="E79" s="1">
        <f>VLOOKUP($A79,DataForModel!$B:$BI,19,FALSE)</f>
        <v>0</v>
      </c>
      <c r="F79" s="1">
        <f>VLOOKUP($A79,DataForModel!$B:$BI,20,FALSE)</f>
        <v>364.46279900000002</v>
      </c>
      <c r="G79" s="1">
        <f>VLOOKUP($A79,DataForModel!$B:$BI,26,FALSE)</f>
        <v>30.5</v>
      </c>
      <c r="H79" s="1">
        <f>VLOOKUP($A79,DataForModel!$B:$BI,31,FALSE)</f>
        <v>678</v>
      </c>
      <c r="I79" s="1">
        <f>VLOOKUP($A79,DataForModel!$B:$BI,33,FALSE)</f>
        <v>21089</v>
      </c>
      <c r="J79" s="1">
        <f>VLOOKUP($A79,DataForModel!$B:$BI,46,FALSE)</f>
        <v>27.4</v>
      </c>
      <c r="K79" s="1">
        <f>VLOOKUP($A79,DataForModel!$B:$BI,49,FALSE)</f>
        <v>34.700000000000003</v>
      </c>
      <c r="L79" s="1">
        <f>VLOOKUP($A79,DataForModel!$B:$BI,51,FALSE)</f>
        <v>16.2</v>
      </c>
      <c r="M79" s="1">
        <f>VLOOKUP($A79,DataForModel!$B:$BI,52,FALSE)</f>
        <v>8.5</v>
      </c>
      <c r="N79" s="1">
        <f>VLOOKUP($A79,DataForModel!$B:$BI,60,FALSE)</f>
        <v>0.6</v>
      </c>
      <c r="O79" s="1">
        <f t="shared" si="16"/>
        <v>2.022130444946622</v>
      </c>
      <c r="P79" s="1">
        <f t="shared" si="17"/>
        <v>6.2205254951554849</v>
      </c>
      <c r="Q79" s="1">
        <f t="shared" si="18"/>
        <v>3.0598502764060189</v>
      </c>
      <c r="R79" s="1">
        <f t="shared" si="19"/>
        <v>0</v>
      </c>
      <c r="S79" s="1">
        <f t="shared" si="20"/>
        <v>0.64376196092595606</v>
      </c>
      <c r="T79" s="1">
        <f t="shared" si="21"/>
        <v>4.2657342657342658</v>
      </c>
      <c r="U79" s="1">
        <f t="shared" si="22"/>
        <v>2.272117962466488</v>
      </c>
      <c r="V79" s="1">
        <f t="shared" si="23"/>
        <v>0.97673723961852199</v>
      </c>
      <c r="W79" s="1">
        <f t="shared" si="24"/>
        <v>4.79020979020979</v>
      </c>
      <c r="X79" s="1">
        <f t="shared" si="25"/>
        <v>5.6514657980456029</v>
      </c>
      <c r="Y79" s="1">
        <f t="shared" si="26"/>
        <v>3.6986301369863019</v>
      </c>
      <c r="Z79" s="1">
        <f t="shared" si="27"/>
        <v>1.9693094629156009</v>
      </c>
      <c r="AA79" s="1">
        <f t="shared" si="28"/>
        <v>6.3829787234042548E-2</v>
      </c>
      <c r="AB79" s="1">
        <f>VLOOKUP($A79,Index!$G:$R,8,FALSE)</f>
        <v>9.3847000000000005</v>
      </c>
      <c r="AC79" s="1">
        <f>VLOOKUP($A79,Index!$G:$R,9,FALSE)</f>
        <v>6.4188925809201471</v>
      </c>
      <c r="AD79" s="1">
        <f>VLOOKUP($A79,Index!$G:$R,10,FALSE)</f>
        <v>6.2820512820512819</v>
      </c>
      <c r="AE79" s="1">
        <f>VLOOKUP($A79,Index!$G:$R,11,FALSE)</f>
        <v>8.4986526286332502</v>
      </c>
    </row>
    <row r="80" spans="1:31" x14ac:dyDescent="0.2">
      <c r="A80">
        <v>6001407400</v>
      </c>
      <c r="B80" s="1">
        <f>VLOOKUP($A80,DataForModel!$B:$BI,11,FALSE)</f>
        <v>3954</v>
      </c>
      <c r="C80" s="1">
        <f>VLOOKUP($A80,DataForModel!$B:$BI,16,FALSE)</f>
        <v>8.6979437700000002</v>
      </c>
      <c r="D80" s="1">
        <f>VLOOKUP($A80,DataForModel!$B:$BI,17,FALSE)</f>
        <v>38.369999999999997</v>
      </c>
      <c r="E80" s="1">
        <f>VLOOKUP($A80,DataForModel!$B:$BI,19,FALSE)</f>
        <v>0</v>
      </c>
      <c r="F80" s="1">
        <f>VLOOKUP($A80,DataForModel!$B:$BI,20,FALSE)</f>
        <v>372.9750358</v>
      </c>
      <c r="G80" s="1">
        <f>VLOOKUP($A80,DataForModel!$B:$BI,26,FALSE)</f>
        <v>3.9</v>
      </c>
      <c r="H80" s="1">
        <f>VLOOKUP($A80,DataForModel!$B:$BI,31,FALSE)</f>
        <v>1053</v>
      </c>
      <c r="I80" s="1">
        <f>VLOOKUP($A80,DataForModel!$B:$BI,33,FALSE)</f>
        <v>15351</v>
      </c>
      <c r="J80" s="1">
        <f>VLOOKUP($A80,DataForModel!$B:$BI,46,FALSE)</f>
        <v>23.7</v>
      </c>
      <c r="K80" s="1">
        <f>VLOOKUP($A80,DataForModel!$B:$BI,49,FALSE)</f>
        <v>48.4</v>
      </c>
      <c r="L80" s="1">
        <f>VLOOKUP($A80,DataForModel!$B:$BI,51,FALSE)</f>
        <v>26.6</v>
      </c>
      <c r="M80" s="1">
        <f>VLOOKUP($A80,DataForModel!$B:$BI,52,FALSE)</f>
        <v>12.8</v>
      </c>
      <c r="N80" s="1">
        <f>VLOOKUP($A80,DataForModel!$B:$BI,60,FALSE)</f>
        <v>1.7</v>
      </c>
      <c r="O80" s="1">
        <f t="shared" si="16"/>
        <v>3.0787812670458976</v>
      </c>
      <c r="P80" s="1">
        <f t="shared" si="17"/>
        <v>6.2205254951554849</v>
      </c>
      <c r="Q80" s="1">
        <f t="shared" si="18"/>
        <v>3.0611175005728009</v>
      </c>
      <c r="R80" s="1">
        <f t="shared" si="19"/>
        <v>0</v>
      </c>
      <c r="S80" s="1">
        <f t="shared" si="20"/>
        <v>0.65963521832023186</v>
      </c>
      <c r="T80" s="1">
        <f t="shared" si="21"/>
        <v>0.54545454545454541</v>
      </c>
      <c r="U80" s="1">
        <f t="shared" si="22"/>
        <v>3.5288203753351204</v>
      </c>
      <c r="V80" s="1">
        <f t="shared" si="23"/>
        <v>0.56866105781197773</v>
      </c>
      <c r="W80" s="1">
        <f t="shared" si="24"/>
        <v>4.1433566433566433</v>
      </c>
      <c r="X80" s="1">
        <f t="shared" si="25"/>
        <v>7.8827361563517915</v>
      </c>
      <c r="Y80" s="1">
        <f t="shared" si="26"/>
        <v>6.0730593607305936</v>
      </c>
      <c r="Z80" s="1">
        <f t="shared" si="27"/>
        <v>3.0690537084398977</v>
      </c>
      <c r="AA80" s="1">
        <f t="shared" si="28"/>
        <v>0.18085106382978722</v>
      </c>
      <c r="AB80" s="1">
        <f>VLOOKUP($A80,Index!$G:$R,8,FALSE)</f>
        <v>10.907400000000001</v>
      </c>
      <c r="AC80" s="1">
        <f>VLOOKUP($A80,Index!$G:$R,9,FALSE)</f>
        <v>8.4976361427538176</v>
      </c>
      <c r="AD80" s="1">
        <f>VLOOKUP($A80,Index!$G:$R,10,FALSE)</f>
        <v>6.7094017094017104</v>
      </c>
      <c r="AE80" s="1">
        <f>VLOOKUP($A80,Index!$G:$R,11,FALSE)</f>
        <v>6.5144901513760489</v>
      </c>
    </row>
    <row r="81" spans="1:31" x14ac:dyDescent="0.2">
      <c r="A81">
        <v>6001407500</v>
      </c>
      <c r="B81" s="1">
        <f>VLOOKUP($A81,DataForModel!$B:$BI,11,FALSE)</f>
        <v>3931</v>
      </c>
      <c r="C81" s="1">
        <f>VLOOKUP($A81,DataForModel!$B:$BI,16,FALSE)</f>
        <v>8.6979437700000002</v>
      </c>
      <c r="D81" s="1">
        <f>VLOOKUP($A81,DataForModel!$B:$BI,17,FALSE)</f>
        <v>38.369999999999997</v>
      </c>
      <c r="E81" s="1">
        <f>VLOOKUP($A81,DataForModel!$B:$BI,19,FALSE)</f>
        <v>0</v>
      </c>
      <c r="F81" s="1">
        <f>VLOOKUP($A81,DataForModel!$B:$BI,20,FALSE)</f>
        <v>361.9251223</v>
      </c>
      <c r="G81" s="1">
        <f>VLOOKUP($A81,DataForModel!$B:$BI,26,FALSE)</f>
        <v>0.8</v>
      </c>
      <c r="H81" s="1">
        <f>VLOOKUP($A81,DataForModel!$B:$BI,31,FALSE)</f>
        <v>1457</v>
      </c>
      <c r="I81" s="1">
        <f>VLOOKUP($A81,DataForModel!$B:$BI,33,FALSE)</f>
        <v>12815</v>
      </c>
      <c r="J81" s="1">
        <f>VLOOKUP($A81,DataForModel!$B:$BI,46,FALSE)</f>
        <v>35.200000000000003</v>
      </c>
      <c r="K81" s="1">
        <f>VLOOKUP($A81,DataForModel!$B:$BI,49,FALSE)</f>
        <v>49.2</v>
      </c>
      <c r="L81" s="1">
        <f>VLOOKUP($A81,DataForModel!$B:$BI,51,FALSE)</f>
        <v>31.4</v>
      </c>
      <c r="M81" s="1">
        <f>VLOOKUP($A81,DataForModel!$B:$BI,52,FALSE)</f>
        <v>14.1</v>
      </c>
      <c r="N81" s="1">
        <f>VLOOKUP($A81,DataForModel!$B:$BI,60,FALSE)</f>
        <v>1.5</v>
      </c>
      <c r="O81" s="1">
        <f t="shared" si="16"/>
        <v>3.0608587236032103</v>
      </c>
      <c r="P81" s="1">
        <f t="shared" si="17"/>
        <v>6.2205254951554849</v>
      </c>
      <c r="Q81" s="1">
        <f t="shared" si="18"/>
        <v>3.0611175005728009</v>
      </c>
      <c r="R81" s="1">
        <f t="shared" si="19"/>
        <v>0</v>
      </c>
      <c r="S81" s="1">
        <f t="shared" si="20"/>
        <v>0.63902980927310771</v>
      </c>
      <c r="T81" s="1">
        <f t="shared" si="21"/>
        <v>0.11188811188811189</v>
      </c>
      <c r="U81" s="1">
        <f t="shared" si="22"/>
        <v>4.882707774798928</v>
      </c>
      <c r="V81" s="1">
        <f t="shared" si="23"/>
        <v>0.38830532461898432</v>
      </c>
      <c r="W81" s="1">
        <f t="shared" si="24"/>
        <v>6.1538461538461542</v>
      </c>
      <c r="X81" s="1">
        <f t="shared" si="25"/>
        <v>8.0130293159609121</v>
      </c>
      <c r="Y81" s="1">
        <f t="shared" si="26"/>
        <v>7.1689497716894977</v>
      </c>
      <c r="Z81" s="1">
        <f t="shared" si="27"/>
        <v>3.4015345268542196</v>
      </c>
      <c r="AA81" s="1">
        <f t="shared" si="28"/>
        <v>0.15957446808510636</v>
      </c>
      <c r="AB81" s="1">
        <f>VLOOKUP($A81,Index!$G:$R,8,FALSE)</f>
        <v>11.544</v>
      </c>
      <c r="AC81" s="1">
        <f>VLOOKUP($A81,Index!$G:$R,9,FALSE)</f>
        <v>9.4620793123126514</v>
      </c>
      <c r="AD81" s="1">
        <f>VLOOKUP($A81,Index!$G:$R,10,FALSE)</f>
        <v>7.5213675213675222</v>
      </c>
      <c r="AE81" s="1">
        <f>VLOOKUP($A81,Index!$G:$R,11,FALSE)</f>
        <v>6.0100116799641121</v>
      </c>
    </row>
    <row r="82" spans="1:31" x14ac:dyDescent="0.2">
      <c r="A82">
        <v>6001407600</v>
      </c>
      <c r="B82" s="1">
        <f>VLOOKUP($A82,DataForModel!$B:$BI,11,FALSE)</f>
        <v>6027</v>
      </c>
      <c r="C82" s="1">
        <f>VLOOKUP($A82,DataForModel!$B:$BI,16,FALSE)</f>
        <v>8.6979437700000002</v>
      </c>
      <c r="D82" s="1">
        <f>VLOOKUP($A82,DataForModel!$B:$BI,17,FALSE)</f>
        <v>38.369999999999997</v>
      </c>
      <c r="E82" s="1">
        <f>VLOOKUP($A82,DataForModel!$B:$BI,19,FALSE)</f>
        <v>0</v>
      </c>
      <c r="F82" s="1">
        <f>VLOOKUP($A82,DataForModel!$B:$BI,20,FALSE)</f>
        <v>353.91833029999998</v>
      </c>
      <c r="G82" s="1">
        <f>VLOOKUP($A82,DataForModel!$B:$BI,26,FALSE)</f>
        <v>1.75</v>
      </c>
      <c r="H82" s="1">
        <f>VLOOKUP($A82,DataForModel!$B:$BI,31,FALSE)</f>
        <v>1254</v>
      </c>
      <c r="I82" s="1">
        <f>VLOOKUP($A82,DataForModel!$B:$BI,33,FALSE)</f>
        <v>22842</v>
      </c>
      <c r="J82" s="1">
        <f>VLOOKUP($A82,DataForModel!$B:$BI,46,FALSE)</f>
        <v>19.7</v>
      </c>
      <c r="K82" s="1">
        <f>VLOOKUP($A82,DataForModel!$B:$BI,49,FALSE)</f>
        <v>27</v>
      </c>
      <c r="L82" s="1">
        <f>VLOOKUP($A82,DataForModel!$B:$BI,51,FALSE)</f>
        <v>25.8</v>
      </c>
      <c r="M82" s="1">
        <f>VLOOKUP($A82,DataForModel!$B:$BI,52,FALSE)</f>
        <v>11.4</v>
      </c>
      <c r="N82" s="1">
        <f>VLOOKUP($A82,DataForModel!$B:$BI,60,FALSE)</f>
        <v>1.1000000000000001</v>
      </c>
      <c r="O82" s="1">
        <f t="shared" si="16"/>
        <v>4.6941478999454533</v>
      </c>
      <c r="P82" s="1">
        <f t="shared" si="17"/>
        <v>6.2205254951554849</v>
      </c>
      <c r="Q82" s="1">
        <f t="shared" si="18"/>
        <v>3.0611175005728009</v>
      </c>
      <c r="R82" s="1">
        <f t="shared" si="19"/>
        <v>0</v>
      </c>
      <c r="S82" s="1">
        <f t="shared" si="20"/>
        <v>0.62409908385926249</v>
      </c>
      <c r="T82" s="1">
        <f t="shared" si="21"/>
        <v>0.24475524475524477</v>
      </c>
      <c r="U82" s="1">
        <f t="shared" si="22"/>
        <v>4.2024128686327078</v>
      </c>
      <c r="V82" s="1">
        <f t="shared" si="23"/>
        <v>1.1014074290062654</v>
      </c>
      <c r="W82" s="1">
        <f t="shared" si="24"/>
        <v>3.4440559440559437</v>
      </c>
      <c r="X82" s="1">
        <f t="shared" si="25"/>
        <v>4.3973941368078178</v>
      </c>
      <c r="Y82" s="1">
        <f t="shared" si="26"/>
        <v>5.89041095890411</v>
      </c>
      <c r="Z82" s="1">
        <f t="shared" si="27"/>
        <v>2.710997442455243</v>
      </c>
      <c r="AA82" s="1">
        <f t="shared" si="28"/>
        <v>0.1170212765957447</v>
      </c>
      <c r="AB82" s="1">
        <f>VLOOKUP($A82,Index!$G:$R,8,FALSE)</f>
        <v>8.7546999999999997</v>
      </c>
      <c r="AC82" s="1">
        <f>VLOOKUP($A82,Index!$G:$R,9,FALSE)</f>
        <v>7.295834519029615</v>
      </c>
      <c r="AD82" s="1">
        <f>VLOOKUP($A82,Index!$G:$R,10,FALSE)</f>
        <v>6.3247863247863254</v>
      </c>
      <c r="AE82" s="1">
        <f>VLOOKUP($A82,Index!$G:$R,11,FALSE)</f>
        <v>4.8119062799482357</v>
      </c>
    </row>
    <row r="83" spans="1:31" x14ac:dyDescent="0.2">
      <c r="A83">
        <v>6001407700</v>
      </c>
      <c r="B83" s="1">
        <f>VLOOKUP($A83,DataForModel!$B:$BI,11,FALSE)</f>
        <v>4109</v>
      </c>
      <c r="C83" s="1">
        <f>VLOOKUP($A83,DataForModel!$B:$BI,16,FALSE)</f>
        <v>8.6979437700000002</v>
      </c>
      <c r="D83" s="1">
        <f>VLOOKUP($A83,DataForModel!$B:$BI,17,FALSE)</f>
        <v>38.369999999999997</v>
      </c>
      <c r="E83" s="1">
        <f>VLOOKUP($A83,DataForModel!$B:$BI,19,FALSE)</f>
        <v>0</v>
      </c>
      <c r="F83" s="1">
        <f>VLOOKUP($A83,DataForModel!$B:$BI,20,FALSE)</f>
        <v>358.56183620000002</v>
      </c>
      <c r="G83" s="1">
        <f>VLOOKUP($A83,DataForModel!$B:$BI,26,FALSE)</f>
        <v>0</v>
      </c>
      <c r="H83" s="1">
        <f>VLOOKUP($A83,DataForModel!$B:$BI,31,FALSE)</f>
        <v>345</v>
      </c>
      <c r="I83" s="1">
        <f>VLOOKUP($A83,DataForModel!$B:$BI,33,FALSE)</f>
        <v>32771</v>
      </c>
      <c r="J83" s="1">
        <f>VLOOKUP($A83,DataForModel!$B:$BI,46,FALSE)</f>
        <v>8.1</v>
      </c>
      <c r="K83" s="1">
        <f>VLOOKUP($A83,DataForModel!$B:$BI,49,FALSE)</f>
        <v>7.9</v>
      </c>
      <c r="L83" s="1">
        <f>VLOOKUP($A83,DataForModel!$B:$BI,51,FALSE)</f>
        <v>21.4</v>
      </c>
      <c r="M83" s="1">
        <f>VLOOKUP($A83,DataForModel!$B:$BI,52,FALSE)</f>
        <v>15.1</v>
      </c>
      <c r="N83" s="1">
        <f>VLOOKUP($A83,DataForModel!$B:$BI,60,FALSE)</f>
        <v>0.3</v>
      </c>
      <c r="O83" s="1">
        <f t="shared" si="16"/>
        <v>3.1995636250292216</v>
      </c>
      <c r="P83" s="1">
        <f t="shared" si="17"/>
        <v>6.2205254951554849</v>
      </c>
      <c r="Q83" s="1">
        <f t="shared" si="18"/>
        <v>3.0611175005728009</v>
      </c>
      <c r="R83" s="1">
        <f t="shared" si="19"/>
        <v>0</v>
      </c>
      <c r="S83" s="1">
        <f t="shared" si="20"/>
        <v>0.63275809630150781</v>
      </c>
      <c r="T83" s="1">
        <f t="shared" si="21"/>
        <v>0</v>
      </c>
      <c r="U83" s="1">
        <f t="shared" si="22"/>
        <v>1.156166219839142</v>
      </c>
      <c r="V83" s="1">
        <f t="shared" si="23"/>
        <v>1.8075399506439751</v>
      </c>
      <c r="W83" s="1">
        <f t="shared" si="24"/>
        <v>1.4160839160839158</v>
      </c>
      <c r="X83" s="1">
        <f t="shared" si="25"/>
        <v>1.2866449511400653</v>
      </c>
      <c r="Y83" s="1">
        <f t="shared" si="26"/>
        <v>4.8858447488584469</v>
      </c>
      <c r="Z83" s="1">
        <f t="shared" si="27"/>
        <v>3.6572890025575444</v>
      </c>
      <c r="AA83" s="1">
        <f t="shared" si="28"/>
        <v>3.1914893617021274E-2</v>
      </c>
      <c r="AB83" s="1">
        <f>VLOOKUP($A83,Index!$G:$R,8,FALSE)</f>
        <v>6.9656000000000002</v>
      </c>
      <c r="AC83" s="1">
        <f>VLOOKUP($A83,Index!$G:$R,9,FALSE)</f>
        <v>5.1156533110843547</v>
      </c>
      <c r="AD83" s="1">
        <f>VLOOKUP($A83,Index!$G:$R,10,FALSE)</f>
        <v>4.700854700854701</v>
      </c>
      <c r="AE83" s="1">
        <f>VLOOKUP($A83,Index!$G:$R,11,FALSE)</f>
        <v>1.9363095492250681</v>
      </c>
    </row>
    <row r="84" spans="1:31" x14ac:dyDescent="0.2">
      <c r="A84">
        <v>6001407800</v>
      </c>
      <c r="B84" s="1">
        <f>VLOOKUP($A84,DataForModel!$B:$BI,11,FALSE)</f>
        <v>2425</v>
      </c>
      <c r="C84" s="1">
        <f>VLOOKUP($A84,DataForModel!$B:$BI,16,FALSE)</f>
        <v>8.6979437700000002</v>
      </c>
      <c r="D84" s="1">
        <f>VLOOKUP($A84,DataForModel!$B:$BI,17,FALSE)</f>
        <v>33.87723914</v>
      </c>
      <c r="E84" s="1">
        <f>VLOOKUP($A84,DataForModel!$B:$BI,19,FALSE)</f>
        <v>0</v>
      </c>
      <c r="F84" s="1">
        <f>VLOOKUP($A84,DataForModel!$B:$BI,20,FALSE)</f>
        <v>361.58442129999997</v>
      </c>
      <c r="G84" s="1">
        <f>VLOOKUP($A84,DataForModel!$B:$BI,26,FALSE)</f>
        <v>0</v>
      </c>
      <c r="H84" s="1">
        <f>VLOOKUP($A84,DataForModel!$B:$BI,31,FALSE)</f>
        <v>69</v>
      </c>
      <c r="I84" s="1">
        <f>VLOOKUP($A84,DataForModel!$B:$BI,33,FALSE)</f>
        <v>29204</v>
      </c>
      <c r="J84" s="1">
        <f>VLOOKUP($A84,DataForModel!$B:$BI,46,FALSE)</f>
        <v>3.7</v>
      </c>
      <c r="K84" s="1">
        <f>VLOOKUP($A84,DataForModel!$B:$BI,49,FALSE)</f>
        <v>11.9</v>
      </c>
      <c r="L84" s="1">
        <f>VLOOKUP($A84,DataForModel!$B:$BI,51,FALSE)</f>
        <v>12.3</v>
      </c>
      <c r="M84" s="1">
        <f>VLOOKUP($A84,DataForModel!$B:$BI,52,FALSE)</f>
        <v>10.199999999999999</v>
      </c>
      <c r="N84" s="1">
        <f>VLOOKUP($A84,DataForModel!$B:$BI,60,FALSE)</f>
        <v>31.4</v>
      </c>
      <c r="O84" s="1">
        <f t="shared" si="16"/>
        <v>1.8873217486168472</v>
      </c>
      <c r="P84" s="1">
        <f t="shared" si="17"/>
        <v>6.2205254951554849</v>
      </c>
      <c r="Q84" s="1">
        <f t="shared" si="18"/>
        <v>2.7000061869441034</v>
      </c>
      <c r="R84" s="1">
        <f t="shared" si="19"/>
        <v>0</v>
      </c>
      <c r="S84" s="1">
        <f t="shared" si="20"/>
        <v>0.63839448452891268</v>
      </c>
      <c r="T84" s="1">
        <f t="shared" si="21"/>
        <v>0</v>
      </c>
      <c r="U84" s="1">
        <f t="shared" si="22"/>
        <v>0.23123324396782843</v>
      </c>
      <c r="V84" s="1">
        <f t="shared" si="23"/>
        <v>1.5538613621978368</v>
      </c>
      <c r="W84" s="1">
        <f t="shared" si="24"/>
        <v>0.64685314685314688</v>
      </c>
      <c r="X84" s="1">
        <f t="shared" si="25"/>
        <v>1.9381107491856677</v>
      </c>
      <c r="Y84" s="1">
        <f t="shared" si="26"/>
        <v>2.8082191780821919</v>
      </c>
      <c r="Z84" s="1">
        <f t="shared" si="27"/>
        <v>2.4040920716112528</v>
      </c>
      <c r="AA84" s="1">
        <f t="shared" si="28"/>
        <v>3.3404255319148932</v>
      </c>
      <c r="AB84" s="1">
        <f>VLOOKUP($A84,Index!$G:$R,8,FALSE)</f>
        <v>6.63</v>
      </c>
      <c r="AC84" s="1">
        <f>VLOOKUP($A84,Index!$G:$R,9,FALSE)</f>
        <v>3.4278837674585354</v>
      </c>
      <c r="AD84" s="1">
        <f>VLOOKUP($A84,Index!$G:$R,10,FALSE)</f>
        <v>3.6324786324786329</v>
      </c>
      <c r="AE84" s="1">
        <f>VLOOKUP($A84,Index!$G:$R,11,FALSE)</f>
        <v>2.27959912950466</v>
      </c>
    </row>
    <row r="85" spans="1:31" x14ac:dyDescent="0.2">
      <c r="A85">
        <v>6001407900</v>
      </c>
      <c r="B85" s="1">
        <f>VLOOKUP($A85,DataForModel!$B:$BI,11,FALSE)</f>
        <v>2706</v>
      </c>
      <c r="C85" s="1">
        <f>VLOOKUP($A85,DataForModel!$B:$BI,16,FALSE)</f>
        <v>8.6979437700000002</v>
      </c>
      <c r="D85" s="1">
        <f>VLOOKUP($A85,DataForModel!$B:$BI,17,FALSE)</f>
        <v>33.447725239999997</v>
      </c>
      <c r="E85" s="1">
        <f>VLOOKUP($A85,DataForModel!$B:$BI,19,FALSE)</f>
        <v>0</v>
      </c>
      <c r="F85" s="1">
        <f>VLOOKUP($A85,DataForModel!$B:$BI,20,FALSE)</f>
        <v>364.1966481</v>
      </c>
      <c r="G85" s="1">
        <f>VLOOKUP($A85,DataForModel!$B:$BI,26,FALSE)</f>
        <v>0</v>
      </c>
      <c r="H85" s="1">
        <f>VLOOKUP($A85,DataForModel!$B:$BI,31,FALSE)</f>
        <v>205</v>
      </c>
      <c r="I85" s="1">
        <f>VLOOKUP($A85,DataForModel!$B:$BI,33,FALSE)</f>
        <v>45576</v>
      </c>
      <c r="J85" s="1">
        <f>VLOOKUP($A85,DataForModel!$B:$BI,46,FALSE)</f>
        <v>6.7</v>
      </c>
      <c r="K85" s="1">
        <f>VLOOKUP($A85,DataForModel!$B:$BI,49,FALSE)</f>
        <v>10.7</v>
      </c>
      <c r="L85" s="1">
        <f>VLOOKUP($A85,DataForModel!$B:$BI,51,FALSE)</f>
        <v>22.4</v>
      </c>
      <c r="M85" s="1">
        <f>VLOOKUP($A85,DataForModel!$B:$BI,52,FALSE)</f>
        <v>8.1999999999999993</v>
      </c>
      <c r="N85" s="1">
        <f>VLOOKUP($A85,DataForModel!$B:$BI,60,FALSE)</f>
        <v>1.7</v>
      </c>
      <c r="O85" s="1">
        <f t="shared" si="16"/>
        <v>2.106288475025325</v>
      </c>
      <c r="P85" s="1">
        <f t="shared" si="17"/>
        <v>6.2205254951554849</v>
      </c>
      <c r="Q85" s="1">
        <f t="shared" si="18"/>
        <v>2.6654834661753006</v>
      </c>
      <c r="R85" s="1">
        <f t="shared" si="19"/>
        <v>0</v>
      </c>
      <c r="S85" s="1">
        <f t="shared" si="20"/>
        <v>0.64326565403968405</v>
      </c>
      <c r="T85" s="1">
        <f t="shared" si="21"/>
        <v>0</v>
      </c>
      <c r="U85" s="1">
        <f t="shared" si="22"/>
        <v>0.68699731903485262</v>
      </c>
      <c r="V85" s="1">
        <f t="shared" si="23"/>
        <v>2.7182083905242123</v>
      </c>
      <c r="W85" s="1">
        <f t="shared" si="24"/>
        <v>1.1713286713286712</v>
      </c>
      <c r="X85" s="1">
        <f t="shared" si="25"/>
        <v>1.7426710097719869</v>
      </c>
      <c r="Y85" s="1">
        <f t="shared" si="26"/>
        <v>5.1141552511415522</v>
      </c>
      <c r="Z85" s="1">
        <f t="shared" si="27"/>
        <v>1.8925831202046033</v>
      </c>
      <c r="AA85" s="1">
        <f t="shared" si="28"/>
        <v>0.18085106382978722</v>
      </c>
      <c r="AB85" s="1">
        <f>VLOOKUP($A85,Index!$G:$R,8,FALSE)</f>
        <v>5.3715000000000002</v>
      </c>
      <c r="AC85" s="1">
        <f>VLOOKUP($A85,Index!$G:$R,9,FALSE)</f>
        <v>4.4267562569786261</v>
      </c>
      <c r="AD85" s="1">
        <f>VLOOKUP($A85,Index!$G:$R,10,FALSE)</f>
        <v>3.9316239316239314</v>
      </c>
      <c r="AE85" s="1">
        <f>VLOOKUP($A85,Index!$G:$R,11,FALSE)</f>
        <v>1.9005252257167138</v>
      </c>
    </row>
    <row r="86" spans="1:31" x14ac:dyDescent="0.2">
      <c r="A86">
        <v>6001408000</v>
      </c>
      <c r="B86" s="1">
        <f>VLOOKUP($A86,DataForModel!$B:$BI,11,FALSE)</f>
        <v>2671</v>
      </c>
      <c r="C86" s="1">
        <f>VLOOKUP($A86,DataForModel!$B:$BI,16,FALSE)</f>
        <v>8.6979437700000002</v>
      </c>
      <c r="D86" s="1">
        <f>VLOOKUP($A86,DataForModel!$B:$BI,17,FALSE)</f>
        <v>15.045784960000001</v>
      </c>
      <c r="E86" s="1">
        <f>VLOOKUP($A86,DataForModel!$B:$BI,19,FALSE)</f>
        <v>0</v>
      </c>
      <c r="F86" s="1">
        <f>VLOOKUP($A86,DataForModel!$B:$BI,20,FALSE)</f>
        <v>372.27357669999998</v>
      </c>
      <c r="G86" s="1">
        <f>VLOOKUP($A86,DataForModel!$B:$BI,26,FALSE)</f>
        <v>0</v>
      </c>
      <c r="H86" s="1">
        <f>VLOOKUP($A86,DataForModel!$B:$BI,31,FALSE)</f>
        <v>99</v>
      </c>
      <c r="I86" s="1">
        <f>VLOOKUP($A86,DataForModel!$B:$BI,33,FALSE)</f>
        <v>86369</v>
      </c>
      <c r="J86" s="1">
        <f>VLOOKUP($A86,DataForModel!$B:$BI,46,FALSE)</f>
        <v>4.3</v>
      </c>
      <c r="K86" s="1">
        <f>VLOOKUP($A86,DataForModel!$B:$BI,49,FALSE)</f>
        <v>4.4000000000000004</v>
      </c>
      <c r="L86" s="1">
        <f>VLOOKUP($A86,DataForModel!$B:$BI,51,FALSE)</f>
        <v>15.2</v>
      </c>
      <c r="M86" s="1">
        <f>VLOOKUP($A86,DataForModel!$B:$BI,52,FALSE)</f>
        <v>7.4</v>
      </c>
      <c r="N86" s="1">
        <f>VLOOKUP($A86,DataForModel!$B:$BI,60,FALSE)</f>
        <v>15.9</v>
      </c>
      <c r="O86" s="1">
        <f t="shared" si="16"/>
        <v>2.0790150393516713</v>
      </c>
      <c r="P86" s="1">
        <f t="shared" si="17"/>
        <v>6.2205254951554849</v>
      </c>
      <c r="Q86" s="1">
        <f t="shared" si="18"/>
        <v>1.1864043353471247</v>
      </c>
      <c r="R86" s="1">
        <f t="shared" si="19"/>
        <v>0</v>
      </c>
      <c r="S86" s="1">
        <f t="shared" si="20"/>
        <v>0.65832716720423656</v>
      </c>
      <c r="T86" s="1">
        <f t="shared" si="21"/>
        <v>0</v>
      </c>
      <c r="U86" s="1">
        <f t="shared" si="22"/>
        <v>0.33176943699731903</v>
      </c>
      <c r="V86" s="1">
        <f t="shared" si="23"/>
        <v>5.6193327691290147</v>
      </c>
      <c r="W86" s="1">
        <f t="shared" si="24"/>
        <v>0.75174825174825166</v>
      </c>
      <c r="X86" s="1">
        <f t="shared" si="25"/>
        <v>0.71661237785016296</v>
      </c>
      <c r="Y86" s="1">
        <f t="shared" si="26"/>
        <v>3.4703196347031962</v>
      </c>
      <c r="Z86" s="1">
        <f t="shared" si="27"/>
        <v>1.6879795396419439</v>
      </c>
      <c r="AA86" s="1">
        <f t="shared" si="28"/>
        <v>1.6914893617021276</v>
      </c>
      <c r="AB86" s="1">
        <f>VLOOKUP($A86,Index!$G:$R,8,FALSE)</f>
        <v>4.7408000000000001</v>
      </c>
      <c r="AC86" s="1">
        <f>VLOOKUP($A86,Index!$G:$R,9,FALSE)</f>
        <v>2.6504046362563893</v>
      </c>
      <c r="AD86" s="1">
        <f>VLOOKUP($A86,Index!$G:$R,10,FALSE)</f>
        <v>3.4615384615384617</v>
      </c>
      <c r="AE86" s="1">
        <f>VLOOKUP($A86,Index!$G:$R,11,FALSE)</f>
        <v>0.74410457522722295</v>
      </c>
    </row>
    <row r="87" spans="1:31" x14ac:dyDescent="0.2">
      <c r="A87">
        <v>6001408100</v>
      </c>
      <c r="B87" s="1">
        <f>VLOOKUP($A87,DataForModel!$B:$BI,11,FALSE)</f>
        <v>5991</v>
      </c>
      <c r="C87" s="1">
        <f>VLOOKUP($A87,DataForModel!$B:$BI,16,FALSE)</f>
        <v>8.6979437700000002</v>
      </c>
      <c r="D87" s="1">
        <f>VLOOKUP($A87,DataForModel!$B:$BI,17,FALSE)</f>
        <v>17.638082829999998</v>
      </c>
      <c r="E87" s="1">
        <f>VLOOKUP($A87,DataForModel!$B:$BI,19,FALSE)</f>
        <v>2.6836957000000002E-2</v>
      </c>
      <c r="F87" s="1">
        <f>VLOOKUP($A87,DataForModel!$B:$BI,20,FALSE)</f>
        <v>373.92230690000002</v>
      </c>
      <c r="G87" s="1">
        <f>VLOOKUP($A87,DataForModel!$B:$BI,26,FALSE)</f>
        <v>0</v>
      </c>
      <c r="H87" s="1">
        <f>VLOOKUP($A87,DataForModel!$B:$BI,31,FALSE)</f>
        <v>280</v>
      </c>
      <c r="I87" s="1">
        <f>VLOOKUP($A87,DataForModel!$B:$BI,33,FALSE)</f>
        <v>61545</v>
      </c>
      <c r="J87" s="1">
        <f>VLOOKUP($A87,DataForModel!$B:$BI,46,FALSE)</f>
        <v>4.5</v>
      </c>
      <c r="K87" s="1">
        <f>VLOOKUP($A87,DataForModel!$B:$BI,49,FALSE)</f>
        <v>6.4</v>
      </c>
      <c r="L87" s="1">
        <f>VLOOKUP($A87,DataForModel!$B:$BI,51,FALSE)</f>
        <v>12.2</v>
      </c>
      <c r="M87" s="1">
        <f>VLOOKUP($A87,DataForModel!$B:$BI,52,FALSE)</f>
        <v>8.8000000000000007</v>
      </c>
      <c r="N87" s="1">
        <f>VLOOKUP($A87,DataForModel!$B:$BI,60,FALSE)</f>
        <v>0</v>
      </c>
      <c r="O87" s="1">
        <f t="shared" si="16"/>
        <v>4.6660952232525519</v>
      </c>
      <c r="P87" s="1">
        <f t="shared" si="17"/>
        <v>6.2205254951554849</v>
      </c>
      <c r="Q87" s="1">
        <f t="shared" si="18"/>
        <v>1.3947635421517739</v>
      </c>
      <c r="R87" s="1">
        <f t="shared" si="19"/>
        <v>3.3405932077982387E-4</v>
      </c>
      <c r="S87" s="1">
        <f t="shared" si="20"/>
        <v>0.66140164920623112</v>
      </c>
      <c r="T87" s="1">
        <f t="shared" si="21"/>
        <v>0</v>
      </c>
      <c r="U87" s="1">
        <f t="shared" si="22"/>
        <v>0.93833780160857905</v>
      </c>
      <c r="V87" s="1">
        <f t="shared" si="23"/>
        <v>3.8538947877477581</v>
      </c>
      <c r="W87" s="1">
        <f t="shared" si="24"/>
        <v>0.78671328671328666</v>
      </c>
      <c r="X87" s="1">
        <f t="shared" si="25"/>
        <v>1.0423452768729642</v>
      </c>
      <c r="Y87" s="1">
        <f t="shared" si="26"/>
        <v>2.785388127853881</v>
      </c>
      <c r="Z87" s="1">
        <f t="shared" si="27"/>
        <v>2.0460358056265986</v>
      </c>
      <c r="AA87" s="1">
        <f t="shared" si="28"/>
        <v>0</v>
      </c>
      <c r="AB87" s="1">
        <f>VLOOKUP($A87,Index!$G:$R,8,FALSE)</f>
        <v>3.2692000000000001</v>
      </c>
      <c r="AC87" s="1">
        <f>VLOOKUP($A87,Index!$G:$R,9,FALSE)</f>
        <v>4.2172574177622533</v>
      </c>
      <c r="AD87" s="1">
        <f>VLOOKUP($A87,Index!$G:$R,10,FALSE)</f>
        <v>3.5897435897435903</v>
      </c>
      <c r="AE87" s="1">
        <f>VLOOKUP($A87,Index!$G:$R,11,FALSE)</f>
        <v>1.7835522691679122</v>
      </c>
    </row>
    <row r="88" spans="1:31" x14ac:dyDescent="0.2">
      <c r="A88">
        <v>6001408200</v>
      </c>
      <c r="B88" s="1">
        <f>VLOOKUP($A88,DataForModel!$B:$BI,11,FALSE)</f>
        <v>4054</v>
      </c>
      <c r="C88" s="1">
        <f>VLOOKUP($A88,DataForModel!$B:$BI,16,FALSE)</f>
        <v>8.6979437700000002</v>
      </c>
      <c r="D88" s="1">
        <f>VLOOKUP($A88,DataForModel!$B:$BI,17,FALSE)</f>
        <v>19.831822039999999</v>
      </c>
      <c r="E88" s="1">
        <f>VLOOKUP($A88,DataForModel!$B:$BI,19,FALSE)</f>
        <v>0</v>
      </c>
      <c r="F88" s="1">
        <f>VLOOKUP($A88,DataForModel!$B:$BI,20,FALSE)</f>
        <v>372.91129519999998</v>
      </c>
      <c r="G88" s="1">
        <f>VLOOKUP($A88,DataForModel!$B:$BI,26,FALSE)</f>
        <v>0</v>
      </c>
      <c r="H88" s="1">
        <f>VLOOKUP($A88,DataForModel!$B:$BI,31,FALSE)</f>
        <v>897</v>
      </c>
      <c r="I88" s="1">
        <f>VLOOKUP($A88,DataForModel!$B:$BI,33,FALSE)</f>
        <v>28268</v>
      </c>
      <c r="J88" s="1">
        <f>VLOOKUP($A88,DataForModel!$B:$BI,46,FALSE)</f>
        <v>21.7</v>
      </c>
      <c r="K88" s="1">
        <f>VLOOKUP($A88,DataForModel!$B:$BI,49,FALSE)</f>
        <v>10</v>
      </c>
      <c r="L88" s="1">
        <f>VLOOKUP($A88,DataForModel!$B:$BI,51,FALSE)</f>
        <v>18.8</v>
      </c>
      <c r="M88" s="1">
        <f>VLOOKUP($A88,DataForModel!$B:$BI,52,FALSE)</f>
        <v>13.8</v>
      </c>
      <c r="N88" s="1">
        <f>VLOOKUP($A88,DataForModel!$B:$BI,60,FALSE)</f>
        <v>0</v>
      </c>
      <c r="O88" s="1">
        <f t="shared" si="16"/>
        <v>3.1567053689706226</v>
      </c>
      <c r="P88" s="1">
        <f t="shared" si="17"/>
        <v>6.2205254951554849</v>
      </c>
      <c r="Q88" s="1">
        <f t="shared" si="18"/>
        <v>1.5710880945967673</v>
      </c>
      <c r="R88" s="1">
        <f t="shared" si="19"/>
        <v>0</v>
      </c>
      <c r="S88" s="1">
        <f t="shared" si="20"/>
        <v>0.65951635755847937</v>
      </c>
      <c r="T88" s="1">
        <f t="shared" si="21"/>
        <v>0</v>
      </c>
      <c r="U88" s="1">
        <f t="shared" si="22"/>
        <v>3.0060321715817695</v>
      </c>
      <c r="V88" s="1">
        <f t="shared" si="23"/>
        <v>1.4872947351202965</v>
      </c>
      <c r="W88" s="1">
        <f t="shared" si="24"/>
        <v>3.7937062937062933</v>
      </c>
      <c r="X88" s="1">
        <f t="shared" si="25"/>
        <v>1.6286644951140068</v>
      </c>
      <c r="Y88" s="1">
        <f t="shared" si="26"/>
        <v>4.2922374429223744</v>
      </c>
      <c r="Z88" s="1">
        <f t="shared" si="27"/>
        <v>3.3248081841432224</v>
      </c>
      <c r="AA88" s="1">
        <f t="shared" si="28"/>
        <v>0</v>
      </c>
      <c r="AB88" s="1">
        <f>VLOOKUP($A88,Index!$G:$R,8,FALSE)</f>
        <v>7.4668999999999999</v>
      </c>
      <c r="AC88" s="1">
        <f>VLOOKUP($A88,Index!$G:$R,9,FALSE)</f>
        <v>5.8213795758784403</v>
      </c>
      <c r="AD88" s="1">
        <f>VLOOKUP($A88,Index!$G:$R,10,FALSE)</f>
        <v>5.2564102564102564</v>
      </c>
      <c r="AE88" s="1">
        <f>VLOOKUP($A88,Index!$G:$R,11,FALSE)</f>
        <v>2.4873311717522775</v>
      </c>
    </row>
    <row r="89" spans="1:31" x14ac:dyDescent="0.2">
      <c r="A89">
        <v>6001408300</v>
      </c>
      <c r="B89" s="1">
        <f>VLOOKUP($A89,DataForModel!$B:$BI,11,FALSE)</f>
        <v>4167</v>
      </c>
      <c r="C89" s="1">
        <f>VLOOKUP($A89,DataForModel!$B:$BI,16,FALSE)</f>
        <v>8.6979437700000002</v>
      </c>
      <c r="D89" s="1">
        <f>VLOOKUP($A89,DataForModel!$B:$BI,17,FALSE)</f>
        <v>19.11</v>
      </c>
      <c r="E89" s="1">
        <f>VLOOKUP($A89,DataForModel!$B:$BI,19,FALSE)</f>
        <v>0</v>
      </c>
      <c r="F89" s="1">
        <f>VLOOKUP($A89,DataForModel!$B:$BI,20,FALSE)</f>
        <v>381.76651049999998</v>
      </c>
      <c r="G89" s="1">
        <f>VLOOKUP($A89,DataForModel!$B:$BI,26,FALSE)</f>
        <v>0</v>
      </c>
      <c r="H89" s="1">
        <f>VLOOKUP($A89,DataForModel!$B:$BI,31,FALSE)</f>
        <v>798</v>
      </c>
      <c r="I89" s="1">
        <f>VLOOKUP($A89,DataForModel!$B:$BI,33,FALSE)</f>
        <v>33469</v>
      </c>
      <c r="J89" s="1">
        <f>VLOOKUP($A89,DataForModel!$B:$BI,46,FALSE)</f>
        <v>16.2</v>
      </c>
      <c r="K89" s="1">
        <f>VLOOKUP($A89,DataForModel!$B:$BI,49,FALSE)</f>
        <v>14.1</v>
      </c>
      <c r="L89" s="1">
        <f>VLOOKUP($A89,DataForModel!$B:$BI,51,FALSE)</f>
        <v>19.3</v>
      </c>
      <c r="M89" s="1">
        <f>VLOOKUP($A89,DataForModel!$B:$BI,52,FALSE)</f>
        <v>12.4</v>
      </c>
      <c r="N89" s="1">
        <f>VLOOKUP($A89,DataForModel!$B:$BI,60,FALSE)</f>
        <v>0.5</v>
      </c>
      <c r="O89" s="1">
        <f t="shared" si="16"/>
        <v>3.2447596041455622</v>
      </c>
      <c r="P89" s="1">
        <f t="shared" si="17"/>
        <v>6.2205254951554849</v>
      </c>
      <c r="Q89" s="1">
        <f t="shared" si="18"/>
        <v>1.5130707388565052</v>
      </c>
      <c r="R89" s="1">
        <f t="shared" si="19"/>
        <v>0</v>
      </c>
      <c r="S89" s="1">
        <f t="shared" si="20"/>
        <v>0.67602918668215095</v>
      </c>
      <c r="T89" s="1">
        <f t="shared" si="21"/>
        <v>0</v>
      </c>
      <c r="U89" s="1">
        <f t="shared" si="22"/>
        <v>2.6742627345844507</v>
      </c>
      <c r="V89" s="1">
        <f t="shared" si="23"/>
        <v>1.8571804481868417</v>
      </c>
      <c r="W89" s="1">
        <f t="shared" si="24"/>
        <v>2.8321678321678316</v>
      </c>
      <c r="X89" s="1">
        <f t="shared" si="25"/>
        <v>2.2964169381107489</v>
      </c>
      <c r="Y89" s="1">
        <f t="shared" si="26"/>
        <v>4.4063926940639275</v>
      </c>
      <c r="Z89" s="1">
        <f t="shared" si="27"/>
        <v>2.9667519181585678</v>
      </c>
      <c r="AA89" s="1">
        <f t="shared" si="28"/>
        <v>5.3191489361702128E-2</v>
      </c>
      <c r="AB89" s="1">
        <f>VLOOKUP($A89,Index!$G:$R,8,FALSE)</f>
        <v>8.1207999999999991</v>
      </c>
      <c r="AC89" s="1">
        <f>VLOOKUP($A89,Index!$G:$R,9,FALSE)</f>
        <v>5.668106155904681</v>
      </c>
      <c r="AD89" s="1">
        <f>VLOOKUP($A89,Index!$G:$R,10,FALSE)</f>
        <v>4.7863247863247862</v>
      </c>
      <c r="AE89" s="1">
        <f>VLOOKUP($A89,Index!$G:$R,11,FALSE)</f>
        <v>3.8349737836265749</v>
      </c>
    </row>
    <row r="90" spans="1:31" x14ac:dyDescent="0.2">
      <c r="A90">
        <v>6001408400</v>
      </c>
      <c r="B90" s="1">
        <f>VLOOKUP($A90,DataForModel!$B:$BI,11,FALSE)</f>
        <v>3323</v>
      </c>
      <c r="C90" s="1">
        <f>VLOOKUP($A90,DataForModel!$B:$BI,16,FALSE)</f>
        <v>8.6979437700000002</v>
      </c>
      <c r="D90" s="1">
        <f>VLOOKUP($A90,DataForModel!$B:$BI,17,FALSE)</f>
        <v>19.252786390000001</v>
      </c>
      <c r="E90" s="1">
        <f>VLOOKUP($A90,DataForModel!$B:$BI,19,FALSE)</f>
        <v>0</v>
      </c>
      <c r="F90" s="1">
        <f>VLOOKUP($A90,DataForModel!$B:$BI,20,FALSE)</f>
        <v>388.1803913</v>
      </c>
      <c r="G90" s="1">
        <f>VLOOKUP($A90,DataForModel!$B:$BI,26,FALSE)</f>
        <v>0</v>
      </c>
      <c r="H90" s="1">
        <f>VLOOKUP($A90,DataForModel!$B:$BI,31,FALSE)</f>
        <v>1132</v>
      </c>
      <c r="I90" s="1">
        <f>VLOOKUP($A90,DataForModel!$B:$BI,33,FALSE)</f>
        <v>18626</v>
      </c>
      <c r="J90" s="1">
        <f>VLOOKUP($A90,DataForModel!$B:$BI,46,FALSE)</f>
        <v>36.299999999999997</v>
      </c>
      <c r="K90" s="1">
        <f>VLOOKUP($A90,DataForModel!$B:$BI,49,FALSE)</f>
        <v>29.6</v>
      </c>
      <c r="L90" s="1">
        <f>VLOOKUP($A90,DataForModel!$B:$BI,51,FALSE)</f>
        <v>27.4</v>
      </c>
      <c r="M90" s="1">
        <f>VLOOKUP($A90,DataForModel!$B:$BI,52,FALSE)</f>
        <v>17.399999999999999</v>
      </c>
      <c r="N90" s="1">
        <f>VLOOKUP($A90,DataForModel!$B:$BI,60,FALSE)</f>
        <v>0.2</v>
      </c>
      <c r="O90" s="1">
        <f t="shared" si="16"/>
        <v>2.5870801839008806</v>
      </c>
      <c r="P90" s="1">
        <f t="shared" si="17"/>
        <v>6.2205254951554849</v>
      </c>
      <c r="Q90" s="1">
        <f t="shared" si="18"/>
        <v>1.5245473748199869</v>
      </c>
      <c r="R90" s="1">
        <f t="shared" si="19"/>
        <v>0</v>
      </c>
      <c r="S90" s="1">
        <f t="shared" si="20"/>
        <v>0.68798951899276095</v>
      </c>
      <c r="T90" s="1">
        <f t="shared" si="21"/>
        <v>0</v>
      </c>
      <c r="U90" s="1">
        <f t="shared" si="22"/>
        <v>3.7935656836461122</v>
      </c>
      <c r="V90" s="1">
        <f t="shared" si="23"/>
        <v>0.80157313439204614</v>
      </c>
      <c r="W90" s="1">
        <f t="shared" si="24"/>
        <v>6.3461538461538458</v>
      </c>
      <c r="X90" s="1">
        <f t="shared" si="25"/>
        <v>4.8208469055374596</v>
      </c>
      <c r="Y90" s="1">
        <f t="shared" si="26"/>
        <v>6.2557077625570781</v>
      </c>
      <c r="Z90" s="1">
        <f t="shared" si="27"/>
        <v>4.2455242966751907</v>
      </c>
      <c r="AA90" s="1">
        <f t="shared" si="28"/>
        <v>2.1276595744680851E-2</v>
      </c>
      <c r="AB90" s="1">
        <f>VLOOKUP($A90,Index!$G:$R,8,FALSE)</f>
        <v>10.4673</v>
      </c>
      <c r="AC90" s="1">
        <f>VLOOKUP($A90,Index!$G:$R,9,FALSE)</f>
        <v>8.1648752770408741</v>
      </c>
      <c r="AD90" s="1">
        <f>VLOOKUP($A90,Index!$G:$R,10,FALSE)</f>
        <v>7.5641025641025639</v>
      </c>
      <c r="AE90" s="1">
        <f>VLOOKUP($A90,Index!$G:$R,11,FALSE)</f>
        <v>3.2442047257841802</v>
      </c>
    </row>
    <row r="91" spans="1:31" x14ac:dyDescent="0.2">
      <c r="A91">
        <v>6001408500</v>
      </c>
      <c r="B91" s="1">
        <f>VLOOKUP($A91,DataForModel!$B:$BI,11,FALSE)</f>
        <v>4972</v>
      </c>
      <c r="C91" s="1">
        <f>VLOOKUP($A91,DataForModel!$B:$BI,16,FALSE)</f>
        <v>8.6979437700000002</v>
      </c>
      <c r="D91" s="1">
        <f>VLOOKUP($A91,DataForModel!$B:$BI,17,FALSE)</f>
        <v>27.638984300000001</v>
      </c>
      <c r="E91" s="1">
        <f>VLOOKUP($A91,DataForModel!$B:$BI,19,FALSE)</f>
        <v>0</v>
      </c>
      <c r="F91" s="1">
        <f>VLOOKUP($A91,DataForModel!$B:$BI,20,FALSE)</f>
        <v>396.93425330000002</v>
      </c>
      <c r="G91" s="1">
        <f>VLOOKUP($A91,DataForModel!$B:$BI,26,FALSE)</f>
        <v>0</v>
      </c>
      <c r="H91" s="1">
        <f>VLOOKUP($A91,DataForModel!$B:$BI,31,FALSE)</f>
        <v>1628</v>
      </c>
      <c r="I91" s="1">
        <f>VLOOKUP($A91,DataForModel!$B:$BI,33,FALSE)</f>
        <v>15964</v>
      </c>
      <c r="J91" s="1">
        <f>VLOOKUP($A91,DataForModel!$B:$BI,46,FALSE)</f>
        <v>28.4</v>
      </c>
      <c r="K91" s="1">
        <f>VLOOKUP($A91,DataForModel!$B:$BI,49,FALSE)</f>
        <v>35.1</v>
      </c>
      <c r="L91" s="1">
        <f>VLOOKUP($A91,DataForModel!$B:$BI,51,FALSE)</f>
        <v>35.1</v>
      </c>
      <c r="M91" s="1">
        <f>VLOOKUP($A91,DataForModel!$B:$BI,52,FALSE)</f>
        <v>12.9</v>
      </c>
      <c r="N91" s="1">
        <f>VLOOKUP($A91,DataForModel!$B:$BI,60,FALSE)</f>
        <v>0.2</v>
      </c>
      <c r="O91" s="1">
        <f t="shared" si="16"/>
        <v>3.8720486246396009</v>
      </c>
      <c r="P91" s="1">
        <f t="shared" si="17"/>
        <v>6.2205254951554849</v>
      </c>
      <c r="Q91" s="1">
        <f t="shared" si="18"/>
        <v>2.1985985958837184</v>
      </c>
      <c r="R91" s="1">
        <f t="shared" si="19"/>
        <v>0</v>
      </c>
      <c r="S91" s="1">
        <f t="shared" si="20"/>
        <v>0.70431334879034968</v>
      </c>
      <c r="T91" s="1">
        <f t="shared" si="21"/>
        <v>0</v>
      </c>
      <c r="U91" s="1">
        <f t="shared" si="22"/>
        <v>5.4557640750670249</v>
      </c>
      <c r="V91" s="1">
        <f t="shared" si="23"/>
        <v>0.61225650909246077</v>
      </c>
      <c r="W91" s="1">
        <f t="shared" si="24"/>
        <v>4.965034965034965</v>
      </c>
      <c r="X91" s="1">
        <f t="shared" si="25"/>
        <v>5.7166123778501632</v>
      </c>
      <c r="Y91" s="1">
        <f t="shared" si="26"/>
        <v>8.0136986301369877</v>
      </c>
      <c r="Z91" s="1">
        <f t="shared" si="27"/>
        <v>3.0946291560102299</v>
      </c>
      <c r="AA91" s="1">
        <f t="shared" si="28"/>
        <v>2.1276595744680851E-2</v>
      </c>
      <c r="AB91" s="1">
        <f>VLOOKUP($A91,Index!$G:$R,8,FALSE)</f>
        <v>10.129200000000001</v>
      </c>
      <c r="AC91" s="1">
        <f>VLOOKUP($A91,Index!$G:$R,9,FALSE)</f>
        <v>8.50567353579779</v>
      </c>
      <c r="AD91" s="1">
        <f>VLOOKUP($A91,Index!$G:$R,10,FALSE)</f>
        <v>6.6666666666666679</v>
      </c>
      <c r="AE91" s="1">
        <f>VLOOKUP($A91,Index!$G:$R,11,FALSE)</f>
        <v>4.0634562059138615</v>
      </c>
    </row>
    <row r="92" spans="1:31" x14ac:dyDescent="0.2">
      <c r="A92">
        <v>6001408600</v>
      </c>
      <c r="B92" s="1">
        <f>VLOOKUP($A92,DataForModel!$B:$BI,11,FALSE)</f>
        <v>5492</v>
      </c>
      <c r="C92" s="1">
        <f>VLOOKUP($A92,DataForModel!$B:$BI,16,FALSE)</f>
        <v>8.6979437700000002</v>
      </c>
      <c r="D92" s="1">
        <f>VLOOKUP($A92,DataForModel!$B:$BI,17,FALSE)</f>
        <v>29.60284631</v>
      </c>
      <c r="E92" s="1">
        <f>VLOOKUP($A92,DataForModel!$B:$BI,19,FALSE)</f>
        <v>0</v>
      </c>
      <c r="F92" s="1">
        <f>VLOOKUP($A92,DataForModel!$B:$BI,20,FALSE)</f>
        <v>386.36427149999997</v>
      </c>
      <c r="G92" s="1">
        <f>VLOOKUP($A92,DataForModel!$B:$BI,26,FALSE)</f>
        <v>0</v>
      </c>
      <c r="H92" s="1">
        <f>VLOOKUP($A92,DataForModel!$B:$BI,31,FALSE)</f>
        <v>2120</v>
      </c>
      <c r="I92" s="1">
        <f>VLOOKUP($A92,DataForModel!$B:$BI,33,FALSE)</f>
        <v>13260</v>
      </c>
      <c r="J92" s="1">
        <f>VLOOKUP($A92,DataForModel!$B:$BI,46,FALSE)</f>
        <v>33.700000000000003</v>
      </c>
      <c r="K92" s="1">
        <f>VLOOKUP($A92,DataForModel!$B:$BI,49,FALSE)</f>
        <v>40.4</v>
      </c>
      <c r="L92" s="1">
        <f>VLOOKUP($A92,DataForModel!$B:$BI,51,FALSE)</f>
        <v>35.1</v>
      </c>
      <c r="M92" s="1">
        <f>VLOOKUP($A92,DataForModel!$B:$BI,52,FALSE)</f>
        <v>10.9</v>
      </c>
      <c r="N92" s="1">
        <f>VLOOKUP($A92,DataForModel!$B:$BI,60,FALSE)</f>
        <v>0.1</v>
      </c>
      <c r="O92" s="1">
        <f t="shared" si="16"/>
        <v>4.277253954648172</v>
      </c>
      <c r="P92" s="1">
        <f t="shared" si="17"/>
        <v>6.2205254951554849</v>
      </c>
      <c r="Q92" s="1">
        <f t="shared" si="18"/>
        <v>2.3564464788036643</v>
      </c>
      <c r="R92" s="1">
        <f t="shared" si="19"/>
        <v>0</v>
      </c>
      <c r="S92" s="1">
        <f t="shared" si="20"/>
        <v>0.6846028959791437</v>
      </c>
      <c r="T92" s="1">
        <f t="shared" si="21"/>
        <v>0</v>
      </c>
      <c r="U92" s="1">
        <f t="shared" si="22"/>
        <v>7.1045576407506701</v>
      </c>
      <c r="V92" s="1">
        <f t="shared" si="23"/>
        <v>0.41995291975734478</v>
      </c>
      <c r="W92" s="1">
        <f t="shared" si="24"/>
        <v>5.8916083916083917</v>
      </c>
      <c r="X92" s="1">
        <f t="shared" si="25"/>
        <v>6.5798045602605857</v>
      </c>
      <c r="Y92" s="1">
        <f t="shared" si="26"/>
        <v>8.0136986301369877</v>
      </c>
      <c r="Z92" s="1">
        <f t="shared" si="27"/>
        <v>2.5831202046035804</v>
      </c>
      <c r="AA92" s="1">
        <f t="shared" si="28"/>
        <v>1.0638297872340425E-2</v>
      </c>
      <c r="AB92" s="1">
        <f>VLOOKUP($A92,Index!$G:$R,8,FALSE)</f>
        <v>11.0541</v>
      </c>
      <c r="AC92" s="1">
        <f>VLOOKUP($A92,Index!$G:$R,9,FALSE)</f>
        <v>9.164168590747531</v>
      </c>
      <c r="AD92" s="1">
        <f>VLOOKUP($A92,Index!$G:$R,10,FALSE)</f>
        <v>8.5470085470085486</v>
      </c>
      <c r="AE92" s="1">
        <f>VLOOKUP($A92,Index!$G:$R,11,FALSE)</f>
        <v>4.2444480146399615</v>
      </c>
    </row>
    <row r="93" spans="1:31" x14ac:dyDescent="0.2">
      <c r="A93">
        <v>6001408700</v>
      </c>
      <c r="B93" s="1">
        <f>VLOOKUP($A93,DataForModel!$B:$BI,11,FALSE)</f>
        <v>7207</v>
      </c>
      <c r="C93" s="1">
        <f>VLOOKUP($A93,DataForModel!$B:$BI,16,FALSE)</f>
        <v>8.6979437700000002</v>
      </c>
      <c r="D93" s="1">
        <f>VLOOKUP($A93,DataForModel!$B:$BI,17,FALSE)</f>
        <v>37.956651890000003</v>
      </c>
      <c r="E93" s="1">
        <f>VLOOKUP($A93,DataForModel!$B:$BI,19,FALSE)</f>
        <v>0</v>
      </c>
      <c r="F93" s="1">
        <f>VLOOKUP($A93,DataForModel!$B:$BI,20,FALSE)</f>
        <v>373.49899219999998</v>
      </c>
      <c r="G93" s="1">
        <f>VLOOKUP($A93,DataForModel!$B:$BI,26,FALSE)</f>
        <v>0.5</v>
      </c>
      <c r="H93" s="1">
        <f>VLOOKUP($A93,DataForModel!$B:$BI,31,FALSE)</f>
        <v>2654</v>
      </c>
      <c r="I93" s="1">
        <f>VLOOKUP($A93,DataForModel!$B:$BI,33,FALSE)</f>
        <v>17198</v>
      </c>
      <c r="J93" s="1">
        <f>VLOOKUP($A93,DataForModel!$B:$BI,46,FALSE)</f>
        <v>34.4</v>
      </c>
      <c r="K93" s="1">
        <f>VLOOKUP($A93,DataForModel!$B:$BI,49,FALSE)</f>
        <v>35.200000000000003</v>
      </c>
      <c r="L93" s="1">
        <f>VLOOKUP($A93,DataForModel!$B:$BI,51,FALSE)</f>
        <v>33.1</v>
      </c>
      <c r="M93" s="1">
        <f>VLOOKUP($A93,DataForModel!$B:$BI,52,FALSE)</f>
        <v>10.9</v>
      </c>
      <c r="N93" s="1">
        <f>VLOOKUP($A93,DataForModel!$B:$BI,60,FALSE)</f>
        <v>0.3</v>
      </c>
      <c r="O93" s="1">
        <f t="shared" si="16"/>
        <v>5.6136523026572114</v>
      </c>
      <c r="P93" s="1">
        <f t="shared" si="17"/>
        <v>6.2205254951554849</v>
      </c>
      <c r="Q93" s="1">
        <f t="shared" si="18"/>
        <v>3.027894125539206</v>
      </c>
      <c r="R93" s="1">
        <f t="shared" si="19"/>
        <v>0</v>
      </c>
      <c r="S93" s="1">
        <f t="shared" si="20"/>
        <v>0.66061226994555522</v>
      </c>
      <c r="T93" s="1">
        <f t="shared" si="21"/>
        <v>6.9930069930069935E-2</v>
      </c>
      <c r="U93" s="1">
        <f t="shared" si="22"/>
        <v>8.8941018766756024</v>
      </c>
      <c r="V93" s="1">
        <f t="shared" si="23"/>
        <v>0.70001635718400412</v>
      </c>
      <c r="W93" s="1">
        <f t="shared" si="24"/>
        <v>6.0139860139860133</v>
      </c>
      <c r="X93" s="1">
        <f t="shared" si="25"/>
        <v>5.7328990228013037</v>
      </c>
      <c r="Y93" s="1">
        <f t="shared" si="26"/>
        <v>7.557077625570777</v>
      </c>
      <c r="Z93" s="1">
        <f t="shared" si="27"/>
        <v>2.5831202046035804</v>
      </c>
      <c r="AA93" s="1">
        <f t="shared" si="28"/>
        <v>3.1914893617021274E-2</v>
      </c>
      <c r="AB93" s="1">
        <f>VLOOKUP($A93,Index!$G:$R,8,FALSE)</f>
        <v>10.6722</v>
      </c>
      <c r="AC93" s="1">
        <f>VLOOKUP($A93,Index!$G:$R,9,FALSE)</f>
        <v>9.1311541879094218</v>
      </c>
      <c r="AD93" s="1">
        <f>VLOOKUP($A93,Index!$G:$R,10,FALSE)</f>
        <v>6.9230769230769234</v>
      </c>
      <c r="AE93" s="1">
        <f>VLOOKUP($A93,Index!$G:$R,11,FALSE)</f>
        <v>4.8629135646000696</v>
      </c>
    </row>
    <row r="94" spans="1:31" x14ac:dyDescent="0.2">
      <c r="A94">
        <v>6001408800</v>
      </c>
      <c r="B94" s="1">
        <f>VLOOKUP($A94,DataForModel!$B:$BI,11,FALSE)</f>
        <v>5547</v>
      </c>
      <c r="C94" s="1">
        <f>VLOOKUP($A94,DataForModel!$B:$BI,16,FALSE)</f>
        <v>8.6979437700000002</v>
      </c>
      <c r="D94" s="1">
        <f>VLOOKUP($A94,DataForModel!$B:$BI,17,FALSE)</f>
        <v>38.315075669999999</v>
      </c>
      <c r="E94" s="1">
        <f>VLOOKUP($A94,DataForModel!$B:$BI,19,FALSE)</f>
        <v>0</v>
      </c>
      <c r="F94" s="1">
        <f>VLOOKUP($A94,DataForModel!$B:$BI,20,FALSE)</f>
        <v>548.0919212</v>
      </c>
      <c r="G94" s="1">
        <f>VLOOKUP($A94,DataForModel!$B:$BI,26,FALSE)</f>
        <v>14</v>
      </c>
      <c r="H94" s="1">
        <f>VLOOKUP($A94,DataForModel!$B:$BI,31,FALSE)</f>
        <v>2361</v>
      </c>
      <c r="I94" s="1">
        <f>VLOOKUP($A94,DataForModel!$B:$BI,33,FALSE)</f>
        <v>11687</v>
      </c>
      <c r="J94" s="1">
        <f>VLOOKUP($A94,DataForModel!$B:$BI,46,FALSE)</f>
        <v>37.5</v>
      </c>
      <c r="K94" s="1">
        <f>VLOOKUP($A94,DataForModel!$B:$BI,49,FALSE)</f>
        <v>48.2</v>
      </c>
      <c r="L94" s="1">
        <f>VLOOKUP($A94,DataForModel!$B:$BI,51,FALSE)</f>
        <v>32.9</v>
      </c>
      <c r="M94" s="1">
        <f>VLOOKUP($A94,DataForModel!$B:$BI,52,FALSE)</f>
        <v>12.5</v>
      </c>
      <c r="N94" s="1">
        <f>VLOOKUP($A94,DataForModel!$B:$BI,60,FALSE)</f>
        <v>0</v>
      </c>
      <c r="O94" s="1">
        <f t="shared" si="16"/>
        <v>4.320112210706772</v>
      </c>
      <c r="P94" s="1">
        <f t="shared" si="17"/>
        <v>6.2205254951554849</v>
      </c>
      <c r="Q94" s="1">
        <f t="shared" si="18"/>
        <v>3.056702888361174</v>
      </c>
      <c r="R94" s="1">
        <f t="shared" si="19"/>
        <v>0</v>
      </c>
      <c r="S94" s="1">
        <f t="shared" si="20"/>
        <v>0.98618574332889952</v>
      </c>
      <c r="T94" s="1">
        <f t="shared" si="21"/>
        <v>1.9580419580419581</v>
      </c>
      <c r="U94" s="1">
        <f t="shared" si="22"/>
        <v>7.9121983914209117</v>
      </c>
      <c r="V94" s="1">
        <f t="shared" si="23"/>
        <v>0.30808400480758974</v>
      </c>
      <c r="W94" s="1">
        <f t="shared" si="24"/>
        <v>6.5559440559440549</v>
      </c>
      <c r="X94" s="1">
        <f t="shared" si="25"/>
        <v>7.8501628664495113</v>
      </c>
      <c r="Y94" s="1">
        <f t="shared" si="26"/>
        <v>7.5114155251141561</v>
      </c>
      <c r="Z94" s="1">
        <f t="shared" si="27"/>
        <v>2.9923273657289</v>
      </c>
      <c r="AA94" s="1">
        <f t="shared" si="28"/>
        <v>0</v>
      </c>
      <c r="AB94" s="1">
        <f>VLOOKUP($A94,Index!$G:$R,8,FALSE)</f>
        <v>11.4246</v>
      </c>
      <c r="AC94" s="1">
        <f>VLOOKUP($A94,Index!$G:$R,9,FALSE)</f>
        <v>9.610939476837375</v>
      </c>
      <c r="AD94" s="1">
        <f>VLOOKUP($A94,Index!$G:$R,10,FALSE)</f>
        <v>8.0769230769230766</v>
      </c>
      <c r="AE94" s="1">
        <f>VLOOKUP($A94,Index!$G:$R,11,FALSE)</f>
        <v>9.6815973303388159</v>
      </c>
    </row>
    <row r="95" spans="1:31" x14ac:dyDescent="0.2">
      <c r="A95">
        <v>6001408900</v>
      </c>
      <c r="B95" s="1">
        <f>VLOOKUP($A95,DataForModel!$B:$BI,11,FALSE)</f>
        <v>3414</v>
      </c>
      <c r="C95" s="1">
        <f>VLOOKUP($A95,DataForModel!$B:$BI,16,FALSE)</f>
        <v>8.6979437700000002</v>
      </c>
      <c r="D95" s="1">
        <f>VLOOKUP($A95,DataForModel!$B:$BI,17,FALSE)</f>
        <v>38.045380180000002</v>
      </c>
      <c r="E95" s="1">
        <f>VLOOKUP($A95,DataForModel!$B:$BI,19,FALSE)</f>
        <v>0</v>
      </c>
      <c r="F95" s="1">
        <f>VLOOKUP($A95,DataForModel!$B:$BI,20,FALSE)</f>
        <v>796.60199190000003</v>
      </c>
      <c r="G95" s="1">
        <f>VLOOKUP($A95,DataForModel!$B:$BI,26,FALSE)</f>
        <v>7</v>
      </c>
      <c r="H95" s="1">
        <f>VLOOKUP($A95,DataForModel!$B:$BI,31,FALSE)</f>
        <v>1335</v>
      </c>
      <c r="I95" s="1">
        <f>VLOOKUP($A95,DataForModel!$B:$BI,33,FALSE)</f>
        <v>12548</v>
      </c>
      <c r="J95" s="1">
        <f>VLOOKUP($A95,DataForModel!$B:$BI,46,FALSE)</f>
        <v>43.2</v>
      </c>
      <c r="K95" s="1">
        <f>VLOOKUP($A95,DataForModel!$B:$BI,49,FALSE)</f>
        <v>36.200000000000003</v>
      </c>
      <c r="L95" s="1">
        <f>VLOOKUP($A95,DataForModel!$B:$BI,51,FALSE)</f>
        <v>29</v>
      </c>
      <c r="M95" s="1">
        <f>VLOOKUP($A95,DataForModel!$B:$BI,52,FALSE)</f>
        <v>15.7</v>
      </c>
      <c r="N95" s="1">
        <f>VLOOKUP($A95,DataForModel!$B:$BI,60,FALSE)</f>
        <v>4.8</v>
      </c>
      <c r="O95" s="1">
        <f t="shared" si="16"/>
        <v>2.6579911166523806</v>
      </c>
      <c r="P95" s="1">
        <f t="shared" si="17"/>
        <v>6.2205254951554849</v>
      </c>
      <c r="Q95" s="1">
        <f t="shared" si="18"/>
        <v>3.0350257736184956</v>
      </c>
      <c r="R95" s="1">
        <f t="shared" si="19"/>
        <v>0</v>
      </c>
      <c r="S95" s="1">
        <f t="shared" si="20"/>
        <v>1.4495967608996019</v>
      </c>
      <c r="T95" s="1">
        <f t="shared" si="21"/>
        <v>0.97902097902097907</v>
      </c>
      <c r="U95" s="1">
        <f t="shared" si="22"/>
        <v>4.4738605898123325</v>
      </c>
      <c r="V95" s="1">
        <f t="shared" si="23"/>
        <v>0.36931676753596798</v>
      </c>
      <c r="W95" s="1">
        <f t="shared" si="24"/>
        <v>7.5524475524475516</v>
      </c>
      <c r="X95" s="1">
        <f t="shared" si="25"/>
        <v>5.8957654723127035</v>
      </c>
      <c r="Y95" s="1">
        <f t="shared" si="26"/>
        <v>6.6210045662100461</v>
      </c>
      <c r="Z95" s="1">
        <f t="shared" si="27"/>
        <v>3.8107416879795393</v>
      </c>
      <c r="AA95" s="1">
        <f t="shared" si="28"/>
        <v>0.51063829787234039</v>
      </c>
      <c r="AB95" s="1">
        <f>VLOOKUP($A95,Index!$G:$R,8,FALSE)</f>
        <v>11.650399999999999</v>
      </c>
      <c r="AC95" s="1">
        <f>VLOOKUP($A95,Index!$G:$R,9,FALSE)</f>
        <v>8.8644802784592081</v>
      </c>
      <c r="AD95" s="1">
        <f>VLOOKUP($A95,Index!$G:$R,10,FALSE)</f>
        <v>8.1623931623931636</v>
      </c>
      <c r="AE95" s="1">
        <f>VLOOKUP($A95,Index!$G:$R,11,FALSE)</f>
        <v>7.7387190979766229</v>
      </c>
    </row>
    <row r="96" spans="1:31" x14ac:dyDescent="0.2">
      <c r="A96">
        <v>6001409000</v>
      </c>
      <c r="B96" s="1">
        <f>VLOOKUP($A96,DataForModel!$B:$BI,11,FALSE)</f>
        <v>3552</v>
      </c>
      <c r="C96" s="1">
        <f>VLOOKUP($A96,DataForModel!$B:$BI,16,FALSE)</f>
        <v>8.6979437700000002</v>
      </c>
      <c r="D96" s="1">
        <f>VLOOKUP($A96,DataForModel!$B:$BI,17,FALSE)</f>
        <v>38.28</v>
      </c>
      <c r="E96" s="1">
        <f>VLOOKUP($A96,DataForModel!$B:$BI,19,FALSE)</f>
        <v>0</v>
      </c>
      <c r="F96" s="1">
        <f>VLOOKUP($A96,DataForModel!$B:$BI,20,FALSE)</f>
        <v>596.16776289999996</v>
      </c>
      <c r="G96" s="1">
        <f>VLOOKUP($A96,DataForModel!$B:$BI,26,FALSE)</f>
        <v>11.45</v>
      </c>
      <c r="H96" s="1">
        <f>VLOOKUP($A96,DataForModel!$B:$BI,31,FALSE)</f>
        <v>781</v>
      </c>
      <c r="I96" s="1">
        <f>VLOOKUP($A96,DataForModel!$B:$BI,33,FALSE)</f>
        <v>17113</v>
      </c>
      <c r="J96" s="1">
        <f>VLOOKUP($A96,DataForModel!$B:$BI,46,FALSE)</f>
        <v>21.1</v>
      </c>
      <c r="K96" s="1">
        <f>VLOOKUP($A96,DataForModel!$B:$BI,49,FALSE)</f>
        <v>33.6</v>
      </c>
      <c r="L96" s="1">
        <f>VLOOKUP($A96,DataForModel!$B:$BI,51,FALSE)</f>
        <v>28.8</v>
      </c>
      <c r="M96" s="1">
        <f>VLOOKUP($A96,DataForModel!$B:$BI,52,FALSE)</f>
        <v>12.8</v>
      </c>
      <c r="N96" s="1">
        <f>VLOOKUP($A96,DataForModel!$B:$BI,60,FALSE)</f>
        <v>1.1000000000000001</v>
      </c>
      <c r="O96" s="1">
        <f t="shared" si="16"/>
        <v>2.7655263773085013</v>
      </c>
      <c r="P96" s="1">
        <f t="shared" si="17"/>
        <v>6.2205254951554849</v>
      </c>
      <c r="Q96" s="1">
        <f t="shared" si="18"/>
        <v>3.0538836372002951</v>
      </c>
      <c r="R96" s="1">
        <f t="shared" si="19"/>
        <v>0</v>
      </c>
      <c r="S96" s="1">
        <f t="shared" si="20"/>
        <v>1.0758355295931348</v>
      </c>
      <c r="T96" s="1">
        <f t="shared" si="21"/>
        <v>1.6013986013986012</v>
      </c>
      <c r="U96" s="1">
        <f t="shared" si="22"/>
        <v>2.617292225201072</v>
      </c>
      <c r="V96" s="1">
        <f t="shared" si="23"/>
        <v>0.69397131092162068</v>
      </c>
      <c r="W96" s="1">
        <f t="shared" si="24"/>
        <v>3.6888111888111892</v>
      </c>
      <c r="X96" s="1">
        <f t="shared" si="25"/>
        <v>5.4723127035830625</v>
      </c>
      <c r="Y96" s="1">
        <f t="shared" si="26"/>
        <v>6.5753424657534252</v>
      </c>
      <c r="Z96" s="1">
        <f t="shared" si="27"/>
        <v>3.0690537084398977</v>
      </c>
      <c r="AA96" s="1">
        <f t="shared" si="28"/>
        <v>0.1170212765957447</v>
      </c>
      <c r="AB96" s="1">
        <f>VLOOKUP($A96,Index!$G:$R,8,FALSE)</f>
        <v>10.4467</v>
      </c>
      <c r="AC96" s="1">
        <f>VLOOKUP($A96,Index!$G:$R,9,FALSE)</f>
        <v>7.3233722729042423</v>
      </c>
      <c r="AD96" s="1">
        <f>VLOOKUP($A96,Index!$G:$R,10,FALSE)</f>
        <v>6.367521367521368</v>
      </c>
      <c r="AE96" s="1">
        <f>VLOOKUP($A96,Index!$G:$R,11,FALSE)</f>
        <v>10</v>
      </c>
    </row>
    <row r="97" spans="1:31" x14ac:dyDescent="0.2">
      <c r="A97">
        <v>6001409100</v>
      </c>
      <c r="B97" s="1">
        <f>VLOOKUP($A97,DataForModel!$B:$BI,11,FALSE)</f>
        <v>2255</v>
      </c>
      <c r="C97" s="1">
        <f>VLOOKUP($A97,DataForModel!$B:$BI,16,FALSE)</f>
        <v>8.6979437700000002</v>
      </c>
      <c r="D97" s="1">
        <f>VLOOKUP($A97,DataForModel!$B:$BI,17,FALSE)</f>
        <v>37.550043420000002</v>
      </c>
      <c r="E97" s="1">
        <f>VLOOKUP($A97,DataForModel!$B:$BI,19,FALSE)</f>
        <v>0</v>
      </c>
      <c r="F97" s="1">
        <f>VLOOKUP($A97,DataForModel!$B:$BI,20,FALSE)</f>
        <v>611.92939449999994</v>
      </c>
      <c r="G97" s="1">
        <f>VLOOKUP($A97,DataForModel!$B:$BI,26,FALSE)</f>
        <v>6</v>
      </c>
      <c r="H97" s="1">
        <f>VLOOKUP($A97,DataForModel!$B:$BI,31,FALSE)</f>
        <v>815</v>
      </c>
      <c r="I97" s="1">
        <f>VLOOKUP($A97,DataForModel!$B:$BI,33,FALSE)</f>
        <v>14157</v>
      </c>
      <c r="J97" s="1">
        <f>VLOOKUP($A97,DataForModel!$B:$BI,46,FALSE)</f>
        <v>33.799999999999997</v>
      </c>
      <c r="K97" s="1">
        <f>VLOOKUP($A97,DataForModel!$B:$BI,49,FALSE)</f>
        <v>43.5</v>
      </c>
      <c r="L97" s="1">
        <f>VLOOKUP($A97,DataForModel!$B:$BI,51,FALSE)</f>
        <v>30.2</v>
      </c>
      <c r="M97" s="1">
        <f>VLOOKUP($A97,DataForModel!$B:$BI,52,FALSE)</f>
        <v>11.9</v>
      </c>
      <c r="N97" s="1">
        <f>VLOOKUP($A97,DataForModel!$B:$BI,60,FALSE)</f>
        <v>0</v>
      </c>
      <c r="O97" s="1">
        <f t="shared" si="16"/>
        <v>1.7548507753448142</v>
      </c>
      <c r="P97" s="1">
        <f t="shared" si="17"/>
        <v>6.2205254951554849</v>
      </c>
      <c r="Q97" s="1">
        <f t="shared" si="18"/>
        <v>2.9952124575604975</v>
      </c>
      <c r="R97" s="1">
        <f t="shared" si="19"/>
        <v>0</v>
      </c>
      <c r="S97" s="1">
        <f t="shared" si="20"/>
        <v>1.1052271502938829</v>
      </c>
      <c r="T97" s="1">
        <f t="shared" si="21"/>
        <v>0.83916083916083917</v>
      </c>
      <c r="U97" s="1">
        <f t="shared" si="22"/>
        <v>2.7312332439678282</v>
      </c>
      <c r="V97" s="1">
        <f t="shared" si="23"/>
        <v>0.48374593737332072</v>
      </c>
      <c r="W97" s="1">
        <f t="shared" si="24"/>
        <v>5.9090909090909083</v>
      </c>
      <c r="X97" s="1">
        <f t="shared" si="25"/>
        <v>7.0846905537459284</v>
      </c>
      <c r="Y97" s="1">
        <f t="shared" si="26"/>
        <v>6.8949771689497723</v>
      </c>
      <c r="Z97" s="1">
        <f t="shared" si="27"/>
        <v>2.8388746803069056</v>
      </c>
      <c r="AA97" s="1">
        <f t="shared" si="28"/>
        <v>0</v>
      </c>
      <c r="AB97" s="1">
        <f>VLOOKUP($A97,Index!$G:$R,8,FALSE)</f>
        <v>9.6456999999999997</v>
      </c>
      <c r="AC97" s="1">
        <f>VLOOKUP($A97,Index!$G:$R,9,FALSE)</f>
        <v>8.5347947271838613</v>
      </c>
      <c r="AD97" s="1">
        <f>VLOOKUP($A97,Index!$G:$R,10,FALSE)</f>
        <v>7.6068376068376073</v>
      </c>
      <c r="AE97" s="1">
        <f>VLOOKUP($A97,Index!$G:$R,11,FALSE)</f>
        <v>9.7183510472619492</v>
      </c>
    </row>
    <row r="98" spans="1:31" x14ac:dyDescent="0.2">
      <c r="A98">
        <v>6001409200</v>
      </c>
      <c r="B98" s="1">
        <f>VLOOKUP($A98,DataForModel!$B:$BI,11,FALSE)</f>
        <v>3152</v>
      </c>
      <c r="C98" s="1">
        <f>VLOOKUP($A98,DataForModel!$B:$BI,16,FALSE)</f>
        <v>8.6979437700000002</v>
      </c>
      <c r="D98" s="1">
        <f>VLOOKUP($A98,DataForModel!$B:$BI,17,FALSE)</f>
        <v>31.07904182</v>
      </c>
      <c r="E98" s="1">
        <f>VLOOKUP($A98,DataForModel!$B:$BI,19,FALSE)</f>
        <v>0</v>
      </c>
      <c r="F98" s="1">
        <f>VLOOKUP($A98,DataForModel!$B:$BI,20,FALSE)</f>
        <v>665.69417859999999</v>
      </c>
      <c r="G98" s="1">
        <f>VLOOKUP($A98,DataForModel!$B:$BI,26,FALSE)</f>
        <v>5</v>
      </c>
      <c r="H98" s="1">
        <f>VLOOKUP($A98,DataForModel!$B:$BI,31,FALSE)</f>
        <v>592</v>
      </c>
      <c r="I98" s="1">
        <f>VLOOKUP($A98,DataForModel!$B:$BI,33,FALSE)</f>
        <v>16592</v>
      </c>
      <c r="J98" s="1">
        <f>VLOOKUP($A98,DataForModel!$B:$BI,46,FALSE)</f>
        <v>16.600000000000001</v>
      </c>
      <c r="K98" s="1">
        <f>VLOOKUP($A98,DataForModel!$B:$BI,49,FALSE)</f>
        <v>34.700000000000003</v>
      </c>
      <c r="L98" s="1">
        <f>VLOOKUP($A98,DataForModel!$B:$BI,51,FALSE)</f>
        <v>25.8</v>
      </c>
      <c r="M98" s="1">
        <f>VLOOKUP($A98,DataForModel!$B:$BI,52,FALSE)</f>
        <v>15.4</v>
      </c>
      <c r="N98" s="1">
        <f>VLOOKUP($A98,DataForModel!$B:$BI,60,FALSE)</f>
        <v>0</v>
      </c>
      <c r="O98" s="1">
        <f t="shared" si="16"/>
        <v>2.4538299696096004</v>
      </c>
      <c r="P98" s="1">
        <f t="shared" si="17"/>
        <v>6.2205254951554849</v>
      </c>
      <c r="Q98" s="1">
        <f t="shared" si="18"/>
        <v>2.4750975524752965</v>
      </c>
      <c r="R98" s="1">
        <f t="shared" si="19"/>
        <v>0</v>
      </c>
      <c r="S98" s="1">
        <f t="shared" si="20"/>
        <v>1.2054854345520192</v>
      </c>
      <c r="T98" s="1">
        <f t="shared" si="21"/>
        <v>0.69930069930069938</v>
      </c>
      <c r="U98" s="1">
        <f t="shared" si="22"/>
        <v>1.9839142091152815</v>
      </c>
      <c r="V98" s="1">
        <f t="shared" si="23"/>
        <v>0.65691873324277616</v>
      </c>
      <c r="W98" s="1">
        <f t="shared" si="24"/>
        <v>2.9020979020979021</v>
      </c>
      <c r="X98" s="1">
        <f t="shared" si="25"/>
        <v>5.6514657980456029</v>
      </c>
      <c r="Y98" s="1">
        <f t="shared" si="26"/>
        <v>5.89041095890411</v>
      </c>
      <c r="Z98" s="1">
        <f t="shared" si="27"/>
        <v>3.7340153452685421</v>
      </c>
      <c r="AA98" s="1">
        <f t="shared" si="28"/>
        <v>0</v>
      </c>
      <c r="AB98" s="1">
        <f>VLOOKUP($A98,Index!$G:$R,8,FALSE)</f>
        <v>8.6945999999999994</v>
      </c>
      <c r="AC98" s="1">
        <f>VLOOKUP($A98,Index!$G:$R,9,FALSE)</f>
        <v>7.2788539558353582</v>
      </c>
      <c r="AD98" s="1">
        <f>VLOOKUP($A98,Index!$G:$R,10,FALSE)</f>
        <v>6.3247863247863254</v>
      </c>
      <c r="AE98" s="1">
        <f>VLOOKUP($A98,Index!$G:$R,11,FALSE)</f>
        <v>8.9567796304685565</v>
      </c>
    </row>
    <row r="99" spans="1:31" x14ac:dyDescent="0.2">
      <c r="A99">
        <v>6001409300</v>
      </c>
      <c r="B99" s="1">
        <f>VLOOKUP($A99,DataForModel!$B:$BI,11,FALSE)</f>
        <v>5220</v>
      </c>
      <c r="C99" s="1">
        <f>VLOOKUP($A99,DataForModel!$B:$BI,16,FALSE)</f>
        <v>8.6979437700000002</v>
      </c>
      <c r="D99" s="1">
        <f>VLOOKUP($A99,DataForModel!$B:$BI,17,FALSE)</f>
        <v>29.22</v>
      </c>
      <c r="E99" s="1">
        <f>VLOOKUP($A99,DataForModel!$B:$BI,19,FALSE)</f>
        <v>0</v>
      </c>
      <c r="F99" s="1">
        <f>VLOOKUP($A99,DataForModel!$B:$BI,20,FALSE)</f>
        <v>493.22854439999998</v>
      </c>
      <c r="G99" s="1">
        <f>VLOOKUP($A99,DataForModel!$B:$BI,26,FALSE)</f>
        <v>7.5</v>
      </c>
      <c r="H99" s="1">
        <f>VLOOKUP($A99,DataForModel!$B:$BI,31,FALSE)</f>
        <v>1661</v>
      </c>
      <c r="I99" s="1">
        <f>VLOOKUP($A99,DataForModel!$B:$BI,33,FALSE)</f>
        <v>15389</v>
      </c>
      <c r="J99" s="1">
        <f>VLOOKUP($A99,DataForModel!$B:$BI,46,FALSE)</f>
        <v>33.4</v>
      </c>
      <c r="K99" s="1">
        <f>VLOOKUP($A99,DataForModel!$B:$BI,49,FALSE)</f>
        <v>38.1</v>
      </c>
      <c r="L99" s="1">
        <f>VLOOKUP($A99,DataForModel!$B:$BI,51,FALSE)</f>
        <v>28.6</v>
      </c>
      <c r="M99" s="1">
        <f>VLOOKUP($A99,DataForModel!$B:$BI,52,FALSE)</f>
        <v>16.8</v>
      </c>
      <c r="N99" s="1">
        <f>VLOOKUP($A99,DataForModel!$B:$BI,60,FALSE)</f>
        <v>2.2000000000000002</v>
      </c>
      <c r="O99" s="1">
        <f t="shared" si="16"/>
        <v>4.06530039741292</v>
      </c>
      <c r="P99" s="1">
        <f t="shared" si="17"/>
        <v>6.2205254951554849</v>
      </c>
      <c r="Q99" s="1">
        <f t="shared" si="18"/>
        <v>2.3256747243680187</v>
      </c>
      <c r="R99" s="1">
        <f t="shared" si="19"/>
        <v>0</v>
      </c>
      <c r="S99" s="1">
        <f t="shared" si="20"/>
        <v>0.88387885009661282</v>
      </c>
      <c r="T99" s="1">
        <f t="shared" si="21"/>
        <v>1.048951048951049</v>
      </c>
      <c r="U99" s="1">
        <f t="shared" si="22"/>
        <v>5.5663538873994636</v>
      </c>
      <c r="V99" s="1">
        <f t="shared" si="23"/>
        <v>0.57136354908221976</v>
      </c>
      <c r="W99" s="1">
        <f t="shared" si="24"/>
        <v>5.8391608391608383</v>
      </c>
      <c r="X99" s="1">
        <f t="shared" si="25"/>
        <v>6.2052117263843654</v>
      </c>
      <c r="Y99" s="1">
        <f t="shared" si="26"/>
        <v>6.5296803652968052</v>
      </c>
      <c r="Z99" s="1">
        <f t="shared" si="27"/>
        <v>4.0920716112531972</v>
      </c>
      <c r="AA99" s="1">
        <f t="shared" si="28"/>
        <v>0.23404255319148939</v>
      </c>
      <c r="AB99" s="1">
        <f>VLOOKUP($A99,Index!$G:$R,8,FALSE)</f>
        <v>11.8127</v>
      </c>
      <c r="AC99" s="1">
        <f>VLOOKUP($A99,Index!$G:$R,9,FALSE)</f>
        <v>8.7792888454259632</v>
      </c>
      <c r="AD99" s="1">
        <f>VLOOKUP($A99,Index!$G:$R,10,FALSE)</f>
        <v>7.0940170940170955</v>
      </c>
      <c r="AE99" s="1">
        <f>VLOOKUP($A99,Index!$G:$R,11,FALSE)</f>
        <v>7.2155103598937167</v>
      </c>
    </row>
    <row r="100" spans="1:31" x14ac:dyDescent="0.2">
      <c r="A100">
        <v>6001409400</v>
      </c>
      <c r="B100" s="1">
        <f>VLOOKUP($A100,DataForModel!$B:$BI,11,FALSE)</f>
        <v>4306</v>
      </c>
      <c r="C100" s="1">
        <f>VLOOKUP($A100,DataForModel!$B:$BI,16,FALSE)</f>
        <v>8.6979437700000002</v>
      </c>
      <c r="D100" s="1">
        <f>VLOOKUP($A100,DataForModel!$B:$BI,17,FALSE)</f>
        <v>31.21028038</v>
      </c>
      <c r="E100" s="1">
        <f>VLOOKUP($A100,DataForModel!$B:$BI,19,FALSE)</f>
        <v>0</v>
      </c>
      <c r="F100" s="1">
        <f>VLOOKUP($A100,DataForModel!$B:$BI,20,FALSE)</f>
        <v>478.60118360000001</v>
      </c>
      <c r="G100" s="1">
        <f>VLOOKUP($A100,DataForModel!$B:$BI,26,FALSE)</f>
        <v>12.5</v>
      </c>
      <c r="H100" s="1">
        <f>VLOOKUP($A100,DataForModel!$B:$BI,31,FALSE)</f>
        <v>1397</v>
      </c>
      <c r="I100" s="1">
        <f>VLOOKUP($A100,DataForModel!$B:$BI,33,FALSE)</f>
        <v>15800</v>
      </c>
      <c r="J100" s="1">
        <f>VLOOKUP($A100,DataForModel!$B:$BI,46,FALSE)</f>
        <v>28.8</v>
      </c>
      <c r="K100" s="1">
        <f>VLOOKUP($A100,DataForModel!$B:$BI,49,FALSE)</f>
        <v>43.8</v>
      </c>
      <c r="L100" s="1">
        <f>VLOOKUP($A100,DataForModel!$B:$BI,51,FALSE)</f>
        <v>36.299999999999997</v>
      </c>
      <c r="M100" s="1">
        <f>VLOOKUP($A100,DataForModel!$B:$BI,52,FALSE)</f>
        <v>10.199999999999999</v>
      </c>
      <c r="N100" s="1">
        <f>VLOOKUP($A100,DataForModel!$B:$BI,60,FALSE)</f>
        <v>0.1</v>
      </c>
      <c r="O100" s="1">
        <f t="shared" si="16"/>
        <v>3.3530741058209306</v>
      </c>
      <c r="P100" s="1">
        <f t="shared" si="17"/>
        <v>6.2205254951554849</v>
      </c>
      <c r="Q100" s="1">
        <f t="shared" si="18"/>
        <v>2.4856460170557906</v>
      </c>
      <c r="R100" s="1">
        <f t="shared" si="19"/>
        <v>0</v>
      </c>
      <c r="S100" s="1">
        <f t="shared" si="20"/>
        <v>0.85660236937449064</v>
      </c>
      <c r="T100" s="1">
        <f t="shared" si="21"/>
        <v>1.7482517482517481</v>
      </c>
      <c r="U100" s="1">
        <f t="shared" si="22"/>
        <v>4.6816353887399469</v>
      </c>
      <c r="V100" s="1">
        <f t="shared" si="23"/>
        <v>0.60059312571562684</v>
      </c>
      <c r="W100" s="1">
        <f t="shared" si="24"/>
        <v>5.0349650349650341</v>
      </c>
      <c r="X100" s="1">
        <f t="shared" si="25"/>
        <v>7.1335504885993481</v>
      </c>
      <c r="Y100" s="1">
        <f t="shared" si="26"/>
        <v>8.2876712328767113</v>
      </c>
      <c r="Z100" s="1">
        <f t="shared" si="27"/>
        <v>2.4040920716112528</v>
      </c>
      <c r="AA100" s="1">
        <f t="shared" si="28"/>
        <v>1.0638297872340425E-2</v>
      </c>
      <c r="AB100" s="1">
        <f>VLOOKUP($A100,Index!$G:$R,8,FALSE)</f>
        <v>10.11</v>
      </c>
      <c r="AC100" s="1">
        <f>VLOOKUP($A100,Index!$G:$R,9,FALSE)</f>
        <v>8.5720369550147453</v>
      </c>
      <c r="AD100" s="1">
        <f>VLOOKUP($A100,Index!$G:$R,10,FALSE)</f>
        <v>7.2649572649572658</v>
      </c>
      <c r="AE100" s="1">
        <f>VLOOKUP($A100,Index!$G:$R,11,FALSE)</f>
        <v>7.9468261753845422</v>
      </c>
    </row>
    <row r="101" spans="1:31" x14ac:dyDescent="0.2">
      <c r="A101">
        <v>6001409500</v>
      </c>
      <c r="B101" s="1">
        <f>VLOOKUP($A101,DataForModel!$B:$BI,11,FALSE)</f>
        <v>3122</v>
      </c>
      <c r="C101" s="1">
        <f>VLOOKUP($A101,DataForModel!$B:$BI,16,FALSE)</f>
        <v>8.6979437700000002</v>
      </c>
      <c r="D101" s="1">
        <f>VLOOKUP($A101,DataForModel!$B:$BI,17,FALSE)</f>
        <v>35.084981210000002</v>
      </c>
      <c r="E101" s="1">
        <f>VLOOKUP($A101,DataForModel!$B:$BI,19,FALSE)</f>
        <v>0</v>
      </c>
      <c r="F101" s="1">
        <f>VLOOKUP($A101,DataForModel!$B:$BI,20,FALSE)</f>
        <v>532.08817490000001</v>
      </c>
      <c r="G101" s="1">
        <f>VLOOKUP($A101,DataForModel!$B:$BI,26,FALSE)</f>
        <v>12.5</v>
      </c>
      <c r="H101" s="1">
        <f>VLOOKUP($A101,DataForModel!$B:$BI,31,FALSE)</f>
        <v>1528</v>
      </c>
      <c r="I101" s="1">
        <f>VLOOKUP($A101,DataForModel!$B:$BI,33,FALSE)</f>
        <v>11412</v>
      </c>
      <c r="J101" s="1">
        <f>VLOOKUP($A101,DataForModel!$B:$BI,46,FALSE)</f>
        <v>35.4</v>
      </c>
      <c r="K101" s="1">
        <f>VLOOKUP($A101,DataForModel!$B:$BI,49,FALSE)</f>
        <v>46.1</v>
      </c>
      <c r="L101" s="1">
        <f>VLOOKUP($A101,DataForModel!$B:$BI,51,FALSE)</f>
        <v>36.4</v>
      </c>
      <c r="M101" s="1">
        <f>VLOOKUP($A101,DataForModel!$B:$BI,52,FALSE)</f>
        <v>10.9</v>
      </c>
      <c r="N101" s="1">
        <f>VLOOKUP($A101,DataForModel!$B:$BI,60,FALSE)</f>
        <v>0.8</v>
      </c>
      <c r="O101" s="1">
        <f t="shared" si="16"/>
        <v>2.4304527390321824</v>
      </c>
      <c r="P101" s="1">
        <f t="shared" si="17"/>
        <v>6.2205254951554849</v>
      </c>
      <c r="Q101" s="1">
        <f t="shared" si="18"/>
        <v>2.797079977206411</v>
      </c>
      <c r="R101" s="1">
        <f t="shared" si="19"/>
        <v>0</v>
      </c>
      <c r="S101" s="1">
        <f t="shared" si="20"/>
        <v>0.95634263742604331</v>
      </c>
      <c r="T101" s="1">
        <f t="shared" si="21"/>
        <v>1.7482517482517481</v>
      </c>
      <c r="U101" s="1">
        <f t="shared" si="22"/>
        <v>5.120643431635389</v>
      </c>
      <c r="V101" s="1">
        <f t="shared" si="23"/>
        <v>0.28852650219399623</v>
      </c>
      <c r="W101" s="1">
        <f t="shared" si="24"/>
        <v>6.1888111888111883</v>
      </c>
      <c r="X101" s="1">
        <f t="shared" si="25"/>
        <v>7.5081433224755703</v>
      </c>
      <c r="Y101" s="1">
        <f t="shared" si="26"/>
        <v>8.3105022831050235</v>
      </c>
      <c r="Z101" s="1">
        <f t="shared" si="27"/>
        <v>2.5831202046035804</v>
      </c>
      <c r="AA101" s="1">
        <f t="shared" si="28"/>
        <v>8.5106382978723402E-2</v>
      </c>
      <c r="AB101" s="1">
        <f>VLOOKUP($A101,Index!$G:$R,8,FALSE)</f>
        <v>11.6378</v>
      </c>
      <c r="AC101" s="1">
        <f>VLOOKUP($A101,Index!$G:$R,9,FALSE)</f>
        <v>8.9208761889927715</v>
      </c>
      <c r="AD101" s="1">
        <f>VLOOKUP($A101,Index!$G:$R,10,FALSE)</f>
        <v>7.649572649572649</v>
      </c>
      <c r="AE101" s="1">
        <f>VLOOKUP($A101,Index!$G:$R,11,FALSE)</f>
        <v>8.3160359138691788</v>
      </c>
    </row>
    <row r="102" spans="1:31" x14ac:dyDescent="0.2">
      <c r="A102">
        <v>6001409600</v>
      </c>
      <c r="B102" s="1">
        <f>VLOOKUP($A102,DataForModel!$B:$BI,11,FALSE)</f>
        <v>5063</v>
      </c>
      <c r="C102" s="1">
        <f>VLOOKUP($A102,DataForModel!$B:$BI,16,FALSE)</f>
        <v>8.6979437700000002</v>
      </c>
      <c r="D102" s="1">
        <f>VLOOKUP($A102,DataForModel!$B:$BI,17,FALSE)</f>
        <v>29.22</v>
      </c>
      <c r="E102" s="1">
        <f>VLOOKUP($A102,DataForModel!$B:$BI,19,FALSE)</f>
        <v>0</v>
      </c>
      <c r="F102" s="1">
        <f>VLOOKUP($A102,DataForModel!$B:$BI,20,FALSE)</f>
        <v>417.82315419999998</v>
      </c>
      <c r="G102" s="1">
        <f>VLOOKUP($A102,DataForModel!$B:$BI,26,FALSE)</f>
        <v>0.5</v>
      </c>
      <c r="H102" s="1">
        <f>VLOOKUP($A102,DataForModel!$B:$BI,31,FALSE)</f>
        <v>1225</v>
      </c>
      <c r="I102" s="1">
        <f>VLOOKUP($A102,DataForModel!$B:$BI,33,FALSE)</f>
        <v>13865</v>
      </c>
      <c r="J102" s="1">
        <f>VLOOKUP($A102,DataForModel!$B:$BI,46,FALSE)</f>
        <v>25.3</v>
      </c>
      <c r="K102" s="1">
        <f>VLOOKUP($A102,DataForModel!$B:$BI,49,FALSE)</f>
        <v>47.5</v>
      </c>
      <c r="L102" s="1">
        <f>VLOOKUP($A102,DataForModel!$B:$BI,51,FALSE)</f>
        <v>29.2</v>
      </c>
      <c r="M102" s="1">
        <f>VLOOKUP($A102,DataForModel!$B:$BI,52,FALSE)</f>
        <v>13.4</v>
      </c>
      <c r="N102" s="1">
        <f>VLOOKUP($A102,DataForModel!$B:$BI,60,FALSE)</f>
        <v>0.3</v>
      </c>
      <c r="O102" s="1">
        <f t="shared" si="16"/>
        <v>3.9429595573911009</v>
      </c>
      <c r="P102" s="1">
        <f t="shared" si="17"/>
        <v>6.2205254951554849</v>
      </c>
      <c r="Q102" s="1">
        <f t="shared" si="18"/>
        <v>2.3256747243680187</v>
      </c>
      <c r="R102" s="1">
        <f t="shared" si="19"/>
        <v>0</v>
      </c>
      <c r="S102" s="1">
        <f t="shared" si="20"/>
        <v>0.74326608336056488</v>
      </c>
      <c r="T102" s="1">
        <f t="shared" si="21"/>
        <v>6.9930069930069935E-2</v>
      </c>
      <c r="U102" s="1">
        <f t="shared" si="22"/>
        <v>4.1052278820375339</v>
      </c>
      <c r="V102" s="1">
        <f t="shared" si="23"/>
        <v>0.46297942550725052</v>
      </c>
      <c r="W102" s="1">
        <f t="shared" si="24"/>
        <v>4.4230769230769234</v>
      </c>
      <c r="X102" s="1">
        <f t="shared" si="25"/>
        <v>7.7361563517915313</v>
      </c>
      <c r="Y102" s="1">
        <f t="shared" si="26"/>
        <v>6.6666666666666679</v>
      </c>
      <c r="Z102" s="1">
        <f t="shared" si="27"/>
        <v>3.2225063938618925</v>
      </c>
      <c r="AA102" s="1">
        <f t="shared" si="28"/>
        <v>3.1914893617021274E-2</v>
      </c>
      <c r="AB102" s="1">
        <f>VLOOKUP($A102,Index!$G:$R,8,FALSE)</f>
        <v>10.4201</v>
      </c>
      <c r="AC102" s="1">
        <f>VLOOKUP($A102,Index!$G:$R,9,FALSE)</f>
        <v>8.973968837745808</v>
      </c>
      <c r="AD102" s="1">
        <f>VLOOKUP($A102,Index!$G:$R,10,FALSE)</f>
        <v>7.5213675213675222</v>
      </c>
      <c r="AE102" s="1">
        <f>VLOOKUP($A102,Index!$G:$R,11,FALSE)</f>
        <v>5.1563000587492125</v>
      </c>
    </row>
    <row r="103" spans="1:31" x14ac:dyDescent="0.2">
      <c r="A103">
        <v>6001409700</v>
      </c>
      <c r="B103" s="1">
        <f>VLOOKUP($A103,DataForModel!$B:$BI,11,FALSE)</f>
        <v>4696</v>
      </c>
      <c r="C103" s="1">
        <f>VLOOKUP($A103,DataForModel!$B:$BI,16,FALSE)</f>
        <v>8.6979437700000002</v>
      </c>
      <c r="D103" s="1">
        <f>VLOOKUP($A103,DataForModel!$B:$BI,17,FALSE)</f>
        <v>28.633058699999999</v>
      </c>
      <c r="E103" s="1">
        <f>VLOOKUP($A103,DataForModel!$B:$BI,19,FALSE)</f>
        <v>0</v>
      </c>
      <c r="F103" s="1">
        <f>VLOOKUP($A103,DataForModel!$B:$BI,20,FALSE)</f>
        <v>403.562997</v>
      </c>
      <c r="G103" s="1">
        <f>VLOOKUP($A103,DataForModel!$B:$BI,26,FALSE)</f>
        <v>0</v>
      </c>
      <c r="H103" s="1">
        <f>VLOOKUP($A103,DataForModel!$B:$BI,31,FALSE)</f>
        <v>1250</v>
      </c>
      <c r="I103" s="1">
        <f>VLOOKUP($A103,DataForModel!$B:$BI,33,FALSE)</f>
        <v>15557</v>
      </c>
      <c r="J103" s="1">
        <f>VLOOKUP($A103,DataForModel!$B:$BI,46,FALSE)</f>
        <v>22.9</v>
      </c>
      <c r="K103" s="1">
        <f>VLOOKUP($A103,DataForModel!$B:$BI,49,FALSE)</f>
        <v>35.9</v>
      </c>
      <c r="L103" s="1">
        <f>VLOOKUP($A103,DataForModel!$B:$BI,51,FALSE)</f>
        <v>33.200000000000003</v>
      </c>
      <c r="M103" s="1">
        <f>VLOOKUP($A103,DataForModel!$B:$BI,52,FALSE)</f>
        <v>9.1999999999999993</v>
      </c>
      <c r="N103" s="1">
        <f>VLOOKUP($A103,DataForModel!$B:$BI,60,FALSE)</f>
        <v>0.9</v>
      </c>
      <c r="O103" s="1">
        <f t="shared" si="16"/>
        <v>3.6569781033273592</v>
      </c>
      <c r="P103" s="1">
        <f t="shared" si="17"/>
        <v>6.2205254951554849</v>
      </c>
      <c r="Q103" s="1">
        <f t="shared" si="18"/>
        <v>2.2784985780137843</v>
      </c>
      <c r="R103" s="1">
        <f t="shared" si="19"/>
        <v>0</v>
      </c>
      <c r="S103" s="1">
        <f t="shared" si="20"/>
        <v>0.7166743483046939</v>
      </c>
      <c r="T103" s="1">
        <f t="shared" si="21"/>
        <v>0</v>
      </c>
      <c r="U103" s="1">
        <f t="shared" si="22"/>
        <v>4.1890080428954422</v>
      </c>
      <c r="V103" s="1">
        <f t="shared" si="23"/>
        <v>0.58331140522434233</v>
      </c>
      <c r="W103" s="1">
        <f t="shared" si="24"/>
        <v>4.0034965034965033</v>
      </c>
      <c r="X103" s="1">
        <f t="shared" si="25"/>
        <v>5.8469055374592838</v>
      </c>
      <c r="Y103" s="1">
        <f t="shared" si="26"/>
        <v>7.5799086757990874</v>
      </c>
      <c r="Z103" s="1">
        <f t="shared" si="27"/>
        <v>2.1483375959079281</v>
      </c>
      <c r="AA103" s="1">
        <f t="shared" si="28"/>
        <v>9.5744680851063829E-2</v>
      </c>
      <c r="AB103" s="1">
        <f>VLOOKUP($A103,Index!$G:$R,8,FALSE)</f>
        <v>10.223000000000001</v>
      </c>
      <c r="AC103" s="1">
        <f>VLOOKUP($A103,Index!$G:$R,9,FALSE)</f>
        <v>7.9766005689354529</v>
      </c>
      <c r="AD103" s="1">
        <f>VLOOKUP($A103,Index!$G:$R,10,FALSE)</f>
        <v>6.8376068376068382</v>
      </c>
      <c r="AE103" s="1">
        <f>VLOOKUP($A103,Index!$G:$R,11,FALSE)</f>
        <v>3.2280418151730697</v>
      </c>
    </row>
    <row r="104" spans="1:31" x14ac:dyDescent="0.2">
      <c r="A104">
        <v>6001409800</v>
      </c>
      <c r="B104" s="1">
        <f>VLOOKUP($A104,DataForModel!$B:$BI,11,FALSE)</f>
        <v>2887</v>
      </c>
      <c r="C104" s="1">
        <f>VLOOKUP($A104,DataForModel!$B:$BI,16,FALSE)</f>
        <v>8.6979437700000002</v>
      </c>
      <c r="D104" s="1">
        <f>VLOOKUP($A104,DataForModel!$B:$BI,17,FALSE)</f>
        <v>25.065587499999999</v>
      </c>
      <c r="E104" s="1">
        <f>VLOOKUP($A104,DataForModel!$B:$BI,19,FALSE)</f>
        <v>0</v>
      </c>
      <c r="F104" s="1">
        <f>VLOOKUP($A104,DataForModel!$B:$BI,20,FALSE)</f>
        <v>390.22214869999999</v>
      </c>
      <c r="G104" s="1">
        <f>VLOOKUP($A104,DataForModel!$B:$BI,26,FALSE)</f>
        <v>0</v>
      </c>
      <c r="H104" s="1">
        <f>VLOOKUP($A104,DataForModel!$B:$BI,31,FALSE)</f>
        <v>550</v>
      </c>
      <c r="I104" s="1">
        <f>VLOOKUP($A104,DataForModel!$B:$BI,33,FALSE)</f>
        <v>27044</v>
      </c>
      <c r="J104" s="1">
        <f>VLOOKUP($A104,DataForModel!$B:$BI,46,FALSE)</f>
        <v>17.2</v>
      </c>
      <c r="K104" s="1">
        <f>VLOOKUP($A104,DataForModel!$B:$BI,49,FALSE)</f>
        <v>17.2</v>
      </c>
      <c r="L104" s="1">
        <f>VLOOKUP($A104,DataForModel!$B:$BI,51,FALSE)</f>
        <v>26.8</v>
      </c>
      <c r="M104" s="1">
        <f>VLOOKUP($A104,DataForModel!$B:$BI,52,FALSE)</f>
        <v>17.8</v>
      </c>
      <c r="N104" s="1">
        <f>VLOOKUP($A104,DataForModel!$B:$BI,60,FALSE)</f>
        <v>1.4</v>
      </c>
      <c r="O104" s="1">
        <f t="shared" si="16"/>
        <v>2.2473310995090783</v>
      </c>
      <c r="P104" s="1">
        <f t="shared" si="17"/>
        <v>6.2205254951554849</v>
      </c>
      <c r="Q104" s="1">
        <f t="shared" si="18"/>
        <v>1.991758586389893</v>
      </c>
      <c r="R104" s="1">
        <f t="shared" si="19"/>
        <v>0</v>
      </c>
      <c r="S104" s="1">
        <f t="shared" si="20"/>
        <v>0.69179690141272232</v>
      </c>
      <c r="T104" s="1">
        <f t="shared" si="21"/>
        <v>0</v>
      </c>
      <c r="U104" s="1">
        <f t="shared" si="22"/>
        <v>1.8431635388739949</v>
      </c>
      <c r="V104" s="1">
        <f t="shared" si="23"/>
        <v>1.4002460689419747</v>
      </c>
      <c r="W104" s="1">
        <f t="shared" si="24"/>
        <v>3.0069930069930066</v>
      </c>
      <c r="X104" s="1">
        <f t="shared" si="25"/>
        <v>2.8013029315960916</v>
      </c>
      <c r="Y104" s="1">
        <f t="shared" si="26"/>
        <v>6.1187214611872154</v>
      </c>
      <c r="Z104" s="1">
        <f t="shared" si="27"/>
        <v>4.3478260869565215</v>
      </c>
      <c r="AA104" s="1">
        <f t="shared" si="28"/>
        <v>0.14893617021276595</v>
      </c>
      <c r="AB104" s="1">
        <f>VLOOKUP($A104,Index!$G:$R,8,FALSE)</f>
        <v>8.8919999999999995</v>
      </c>
      <c r="AC104" s="1">
        <f>VLOOKUP($A104,Index!$G:$R,9,FALSE)</f>
        <v>6.1951826643122532</v>
      </c>
      <c r="AD104" s="1">
        <f>VLOOKUP($A104,Index!$G:$R,10,FALSE)</f>
        <v>5.5982905982905979</v>
      </c>
      <c r="AE104" s="1">
        <f>VLOOKUP($A104,Index!$G:$R,11,FALSE)</f>
        <v>4.3113068735216062</v>
      </c>
    </row>
    <row r="105" spans="1:31" x14ac:dyDescent="0.2">
      <c r="A105">
        <v>6001409900</v>
      </c>
      <c r="B105" s="1">
        <f>VLOOKUP($A105,DataForModel!$B:$BI,11,FALSE)</f>
        <v>3308</v>
      </c>
      <c r="C105" s="1">
        <f>VLOOKUP($A105,DataForModel!$B:$BI,16,FALSE)</f>
        <v>8.6979437700000002</v>
      </c>
      <c r="D105" s="1">
        <f>VLOOKUP($A105,DataForModel!$B:$BI,17,FALSE)</f>
        <v>10.704843650000001</v>
      </c>
      <c r="E105" s="1">
        <f>VLOOKUP($A105,DataForModel!$B:$BI,19,FALSE)</f>
        <v>0</v>
      </c>
      <c r="F105" s="1">
        <f>VLOOKUP($A105,DataForModel!$B:$BI,20,FALSE)</f>
        <v>382.32966750000003</v>
      </c>
      <c r="G105" s="1">
        <f>VLOOKUP($A105,DataForModel!$B:$BI,26,FALSE)</f>
        <v>4</v>
      </c>
      <c r="H105" s="1">
        <f>VLOOKUP($A105,DataForModel!$B:$BI,31,FALSE)</f>
        <v>236</v>
      </c>
      <c r="I105" s="1">
        <f>VLOOKUP($A105,DataForModel!$B:$BI,33,FALSE)</f>
        <v>68358</v>
      </c>
      <c r="J105" s="1">
        <f>VLOOKUP($A105,DataForModel!$B:$BI,46,FALSE)</f>
        <v>7</v>
      </c>
      <c r="K105" s="1">
        <f>VLOOKUP($A105,DataForModel!$B:$BI,49,FALSE)</f>
        <v>6.9</v>
      </c>
      <c r="L105" s="1">
        <f>VLOOKUP($A105,DataForModel!$B:$BI,51,FALSE)</f>
        <v>16.399999999999999</v>
      </c>
      <c r="M105" s="1">
        <f>VLOOKUP($A105,DataForModel!$B:$BI,52,FALSE)</f>
        <v>10.7</v>
      </c>
      <c r="N105" s="1">
        <f>VLOOKUP($A105,DataForModel!$B:$BI,60,FALSE)</f>
        <v>0.9</v>
      </c>
      <c r="O105" s="1">
        <f t="shared" si="16"/>
        <v>2.5753915686121722</v>
      </c>
      <c r="P105" s="1">
        <f t="shared" si="17"/>
        <v>6.2205254951554849</v>
      </c>
      <c r="Q105" s="1">
        <f t="shared" si="18"/>
        <v>0.83749570929593098</v>
      </c>
      <c r="R105" s="1">
        <f t="shared" si="19"/>
        <v>0</v>
      </c>
      <c r="S105" s="1">
        <f t="shared" si="20"/>
        <v>0.67707933792023556</v>
      </c>
      <c r="T105" s="1">
        <f t="shared" si="21"/>
        <v>0.55944055944055948</v>
      </c>
      <c r="U105" s="1">
        <f t="shared" si="22"/>
        <v>0.79088471849865949</v>
      </c>
      <c r="V105" s="1">
        <f t="shared" si="23"/>
        <v>4.3384230252256222</v>
      </c>
      <c r="W105" s="1">
        <f t="shared" si="24"/>
        <v>1.2237762237762237</v>
      </c>
      <c r="X105" s="1">
        <f t="shared" si="25"/>
        <v>1.1237785016286646</v>
      </c>
      <c r="Y105" s="1">
        <f t="shared" si="26"/>
        <v>3.7442922374429219</v>
      </c>
      <c r="Z105" s="1">
        <f t="shared" si="27"/>
        <v>2.5319693094629154</v>
      </c>
      <c r="AA105" s="1">
        <f t="shared" si="28"/>
        <v>9.5744680851063829E-2</v>
      </c>
      <c r="AB105" s="1">
        <f>VLOOKUP($A105,Index!$G:$R,8,FALSE)</f>
        <v>5.2411000000000003</v>
      </c>
      <c r="AC105" s="1">
        <f>VLOOKUP($A105,Index!$G:$R,9,FALSE)</f>
        <v>3.8163668259807211</v>
      </c>
      <c r="AD105" s="1">
        <f>VLOOKUP($A105,Index!$G:$R,10,FALSE)</f>
        <v>4.2307692307692317</v>
      </c>
      <c r="AE105" s="1">
        <f>VLOOKUP($A105,Index!$G:$R,11,FALSE)</f>
        <v>3.7476159917077152</v>
      </c>
    </row>
    <row r="106" spans="1:31" x14ac:dyDescent="0.2">
      <c r="A106">
        <v>6001410000</v>
      </c>
      <c r="B106" s="1">
        <f>VLOOKUP($A106,DataForModel!$B:$BI,11,FALSE)</f>
        <v>2805</v>
      </c>
      <c r="C106" s="1">
        <f>VLOOKUP($A106,DataForModel!$B:$BI,16,FALSE)</f>
        <v>8.6979437700000002</v>
      </c>
      <c r="D106" s="1">
        <f>VLOOKUP($A106,DataForModel!$B:$BI,17,FALSE)</f>
        <v>15.55370445</v>
      </c>
      <c r="E106" s="1">
        <f>VLOOKUP($A106,DataForModel!$B:$BI,19,FALSE)</f>
        <v>0</v>
      </c>
      <c r="F106" s="1">
        <f>VLOOKUP($A106,DataForModel!$B:$BI,20,FALSE)</f>
        <v>391.07805789999998</v>
      </c>
      <c r="G106" s="1">
        <f>VLOOKUP($A106,DataForModel!$B:$BI,26,FALSE)</f>
        <v>4</v>
      </c>
      <c r="H106" s="1">
        <f>VLOOKUP($A106,DataForModel!$B:$BI,31,FALSE)</f>
        <v>164</v>
      </c>
      <c r="I106" s="1">
        <f>VLOOKUP($A106,DataForModel!$B:$BI,33,FALSE)</f>
        <v>43526</v>
      </c>
      <c r="J106" s="1">
        <f>VLOOKUP($A106,DataForModel!$B:$BI,46,FALSE)</f>
        <v>5.2</v>
      </c>
      <c r="K106" s="1">
        <f>VLOOKUP($A106,DataForModel!$B:$BI,49,FALSE)</f>
        <v>4.2</v>
      </c>
      <c r="L106" s="1">
        <f>VLOOKUP($A106,DataForModel!$B:$BI,51,FALSE)</f>
        <v>14.6</v>
      </c>
      <c r="M106" s="1">
        <f>VLOOKUP($A106,DataForModel!$B:$BI,52,FALSE)</f>
        <v>10</v>
      </c>
      <c r="N106" s="1">
        <f>VLOOKUP($A106,DataForModel!$B:$BI,60,FALSE)</f>
        <v>0</v>
      </c>
      <c r="O106" s="1">
        <f t="shared" si="16"/>
        <v>2.1834333359308031</v>
      </c>
      <c r="P106" s="1">
        <f t="shared" si="17"/>
        <v>6.2205254951554849</v>
      </c>
      <c r="Q106" s="1">
        <f t="shared" si="18"/>
        <v>1.2272290041792686</v>
      </c>
      <c r="R106" s="1">
        <f t="shared" si="19"/>
        <v>0</v>
      </c>
      <c r="S106" s="1">
        <f t="shared" si="20"/>
        <v>0.69339296451070009</v>
      </c>
      <c r="T106" s="1">
        <f t="shared" si="21"/>
        <v>0.55944055944055948</v>
      </c>
      <c r="U106" s="1">
        <f t="shared" si="22"/>
        <v>0.54959785522788207</v>
      </c>
      <c r="V106" s="1">
        <f t="shared" si="23"/>
        <v>2.5724160983137878</v>
      </c>
      <c r="W106" s="1">
        <f t="shared" si="24"/>
        <v>0.90909090909090917</v>
      </c>
      <c r="X106" s="1">
        <f t="shared" si="25"/>
        <v>0.68403908794788282</v>
      </c>
      <c r="Y106" s="1">
        <f t="shared" si="26"/>
        <v>3.3333333333333339</v>
      </c>
      <c r="Z106" s="1">
        <f t="shared" si="27"/>
        <v>2.3529411764705879</v>
      </c>
      <c r="AA106" s="1">
        <f t="shared" si="28"/>
        <v>0</v>
      </c>
      <c r="AB106" s="1">
        <f>VLOOKUP($A106,Index!$G:$R,8,FALSE)</f>
        <v>3.8971</v>
      </c>
      <c r="AC106" s="1">
        <f>VLOOKUP($A106,Index!$G:$R,9,FALSE)</f>
        <v>3.7462190126483179</v>
      </c>
      <c r="AD106" s="1">
        <f>VLOOKUP($A106,Index!$G:$R,10,FALSE)</f>
        <v>4.1452991452991448</v>
      </c>
      <c r="AE106" s="1">
        <f>VLOOKUP($A106,Index!$G:$R,11,FALSE)</f>
        <v>3.6474346475041335</v>
      </c>
    </row>
    <row r="107" spans="1:31" x14ac:dyDescent="0.2">
      <c r="A107">
        <v>6001410100</v>
      </c>
      <c r="B107" s="1">
        <f>VLOOKUP($A107,DataForModel!$B:$BI,11,FALSE)</f>
        <v>2406</v>
      </c>
      <c r="C107" s="1">
        <f>VLOOKUP($A107,DataForModel!$B:$BI,16,FALSE)</f>
        <v>8.6979437700000002</v>
      </c>
      <c r="D107" s="1">
        <f>VLOOKUP($A107,DataForModel!$B:$BI,17,FALSE)</f>
        <v>29.22</v>
      </c>
      <c r="E107" s="1">
        <f>VLOOKUP($A107,DataForModel!$B:$BI,19,FALSE)</f>
        <v>0</v>
      </c>
      <c r="F107" s="1">
        <f>VLOOKUP($A107,DataForModel!$B:$BI,20,FALSE)</f>
        <v>407.44055040000001</v>
      </c>
      <c r="G107" s="1">
        <f>VLOOKUP($A107,DataForModel!$B:$BI,26,FALSE)</f>
        <v>0</v>
      </c>
      <c r="H107" s="1">
        <f>VLOOKUP($A107,DataForModel!$B:$BI,31,FALSE)</f>
        <v>452</v>
      </c>
      <c r="I107" s="1">
        <f>VLOOKUP($A107,DataForModel!$B:$BI,33,FALSE)</f>
        <v>25157</v>
      </c>
      <c r="J107" s="1">
        <f>VLOOKUP($A107,DataForModel!$B:$BI,46,FALSE)</f>
        <v>16.600000000000001</v>
      </c>
      <c r="K107" s="1">
        <f>VLOOKUP($A107,DataForModel!$B:$BI,49,FALSE)</f>
        <v>13.1</v>
      </c>
      <c r="L107" s="1">
        <f>VLOOKUP($A107,DataForModel!$B:$BI,51,FALSE)</f>
        <v>22.9</v>
      </c>
      <c r="M107" s="1">
        <f>VLOOKUP($A107,DataForModel!$B:$BI,52,FALSE)</f>
        <v>15.3</v>
      </c>
      <c r="N107" s="1">
        <f>VLOOKUP($A107,DataForModel!$B:$BI,60,FALSE)</f>
        <v>0.4</v>
      </c>
      <c r="O107" s="1">
        <f t="shared" si="16"/>
        <v>1.8725161692511494</v>
      </c>
      <c r="P107" s="1">
        <f t="shared" si="17"/>
        <v>6.2205254951554849</v>
      </c>
      <c r="Q107" s="1">
        <f t="shared" si="18"/>
        <v>2.3256747243680187</v>
      </c>
      <c r="R107" s="1">
        <f t="shared" si="19"/>
        <v>0</v>
      </c>
      <c r="S107" s="1">
        <f t="shared" si="20"/>
        <v>0.72390504507974707</v>
      </c>
      <c r="T107" s="1">
        <f t="shared" si="21"/>
        <v>0</v>
      </c>
      <c r="U107" s="1">
        <f t="shared" si="22"/>
        <v>1.5147453083109919</v>
      </c>
      <c r="V107" s="1">
        <f t="shared" si="23"/>
        <v>1.2660460419170618</v>
      </c>
      <c r="W107" s="1">
        <f t="shared" si="24"/>
        <v>2.9020979020979021</v>
      </c>
      <c r="X107" s="1">
        <f t="shared" si="25"/>
        <v>2.1335504885993486</v>
      </c>
      <c r="Y107" s="1">
        <f t="shared" si="26"/>
        <v>5.2283105022831053</v>
      </c>
      <c r="Z107" s="1">
        <f t="shared" si="27"/>
        <v>3.7084398976982098</v>
      </c>
      <c r="AA107" s="1">
        <f t="shared" si="28"/>
        <v>4.2553191489361701E-2</v>
      </c>
      <c r="AB107" s="1">
        <f>VLOOKUP($A107,Index!$G:$R,8,FALSE)</f>
        <v>8.7581000000000007</v>
      </c>
      <c r="AC107" s="1">
        <f>VLOOKUP($A107,Index!$G:$R,9,FALSE)</f>
        <v>5.666573167301947</v>
      </c>
      <c r="AD107" s="1">
        <f>VLOOKUP($A107,Index!$G:$R,10,FALSE)</f>
        <v>6.1111111111111116</v>
      </c>
      <c r="AE107" s="1">
        <f>VLOOKUP($A107,Index!$G:$R,11,FALSE)</f>
        <v>5.3100854218517588</v>
      </c>
    </row>
    <row r="108" spans="1:31" x14ac:dyDescent="0.2">
      <c r="A108">
        <v>6001410200</v>
      </c>
      <c r="B108" s="1">
        <f>VLOOKUP($A108,DataForModel!$B:$BI,11,FALSE)</f>
        <v>3062</v>
      </c>
      <c r="C108" s="1">
        <f>VLOOKUP($A108,DataForModel!$B:$BI,16,FALSE)</f>
        <v>8.6979437700000002</v>
      </c>
      <c r="D108" s="1">
        <f>VLOOKUP($A108,DataForModel!$B:$BI,17,FALSE)</f>
        <v>29.22</v>
      </c>
      <c r="E108" s="1">
        <f>VLOOKUP($A108,DataForModel!$B:$BI,19,FALSE)</f>
        <v>0</v>
      </c>
      <c r="F108" s="1">
        <f>VLOOKUP($A108,DataForModel!$B:$BI,20,FALSE)</f>
        <v>414.5896171</v>
      </c>
      <c r="G108" s="1">
        <f>VLOOKUP($A108,DataForModel!$B:$BI,26,FALSE)</f>
        <v>0</v>
      </c>
      <c r="H108" s="1">
        <f>VLOOKUP($A108,DataForModel!$B:$BI,31,FALSE)</f>
        <v>777</v>
      </c>
      <c r="I108" s="1">
        <f>VLOOKUP($A108,DataForModel!$B:$BI,33,FALSE)</f>
        <v>21845</v>
      </c>
      <c r="J108" s="1">
        <f>VLOOKUP($A108,DataForModel!$B:$BI,46,FALSE)</f>
        <v>23.2</v>
      </c>
      <c r="K108" s="1">
        <f>VLOOKUP($A108,DataForModel!$B:$BI,49,FALSE)</f>
        <v>21.9</v>
      </c>
      <c r="L108" s="1">
        <f>VLOOKUP($A108,DataForModel!$B:$BI,51,FALSE)</f>
        <v>22.3</v>
      </c>
      <c r="M108" s="1">
        <f>VLOOKUP($A108,DataForModel!$B:$BI,52,FALSE)</f>
        <v>10.7</v>
      </c>
      <c r="N108" s="1">
        <f>VLOOKUP($A108,DataForModel!$B:$BI,60,FALSE)</f>
        <v>0.4</v>
      </c>
      <c r="O108" s="1">
        <f t="shared" si="16"/>
        <v>2.3836982778773477</v>
      </c>
      <c r="P108" s="1">
        <f t="shared" si="17"/>
        <v>6.2205254951554849</v>
      </c>
      <c r="Q108" s="1">
        <f t="shared" si="18"/>
        <v>2.3256747243680187</v>
      </c>
      <c r="R108" s="1">
        <f t="shared" si="19"/>
        <v>0</v>
      </c>
      <c r="S108" s="1">
        <f t="shared" si="20"/>
        <v>0.73723632080952317</v>
      </c>
      <c r="T108" s="1">
        <f t="shared" si="21"/>
        <v>0</v>
      </c>
      <c r="U108" s="1">
        <f t="shared" si="22"/>
        <v>2.6038873994638068</v>
      </c>
      <c r="V108" s="1">
        <f t="shared" si="23"/>
        <v>1.0305025922580737</v>
      </c>
      <c r="W108" s="1">
        <f t="shared" si="24"/>
        <v>4.0559440559440558</v>
      </c>
      <c r="X108" s="1">
        <f t="shared" si="25"/>
        <v>3.5667752442996741</v>
      </c>
      <c r="Y108" s="1">
        <f t="shared" si="26"/>
        <v>5.0913242009132418</v>
      </c>
      <c r="Z108" s="1">
        <f t="shared" si="27"/>
        <v>2.5319693094629154</v>
      </c>
      <c r="AA108" s="1">
        <f t="shared" si="28"/>
        <v>4.2553191489361701E-2</v>
      </c>
      <c r="AB108" s="1">
        <f>VLOOKUP($A108,Index!$G:$R,8,FALSE)</f>
        <v>9.8849999999999998</v>
      </c>
      <c r="AC108" s="1">
        <f>VLOOKUP($A108,Index!$G:$R,9,FALSE)</f>
        <v>6.5009312750980461</v>
      </c>
      <c r="AD108" s="1">
        <f>VLOOKUP($A108,Index!$G:$R,10,FALSE)</f>
        <v>5.9401709401709404</v>
      </c>
      <c r="AE108" s="1">
        <f>VLOOKUP($A108,Index!$G:$R,11,FALSE)</f>
        <v>4.1910090068248609</v>
      </c>
    </row>
    <row r="109" spans="1:31" x14ac:dyDescent="0.2">
      <c r="A109">
        <v>6001410300</v>
      </c>
      <c r="B109" s="1">
        <f>VLOOKUP($A109,DataForModel!$B:$BI,11,FALSE)</f>
        <v>3536</v>
      </c>
      <c r="C109" s="1">
        <f>VLOOKUP($A109,DataForModel!$B:$BI,16,FALSE)</f>
        <v>8.6979437700000002</v>
      </c>
      <c r="D109" s="1">
        <f>VLOOKUP($A109,DataForModel!$B:$BI,17,FALSE)</f>
        <v>29.22</v>
      </c>
      <c r="E109" s="1">
        <f>VLOOKUP($A109,DataForModel!$B:$BI,19,FALSE)</f>
        <v>0</v>
      </c>
      <c r="F109" s="1">
        <f>VLOOKUP($A109,DataForModel!$B:$BI,20,FALSE)</f>
        <v>429.7770544</v>
      </c>
      <c r="G109" s="1">
        <f>VLOOKUP($A109,DataForModel!$B:$BI,26,FALSE)</f>
        <v>0.5</v>
      </c>
      <c r="H109" s="1">
        <f>VLOOKUP($A109,DataForModel!$B:$BI,31,FALSE)</f>
        <v>846</v>
      </c>
      <c r="I109" s="1">
        <f>VLOOKUP($A109,DataForModel!$B:$BI,33,FALSE)</f>
        <v>16006</v>
      </c>
      <c r="J109" s="1">
        <f>VLOOKUP($A109,DataForModel!$B:$BI,46,FALSE)</f>
        <v>23.9</v>
      </c>
      <c r="K109" s="1">
        <f>VLOOKUP($A109,DataForModel!$B:$BI,49,FALSE)</f>
        <v>46.1</v>
      </c>
      <c r="L109" s="1">
        <f>VLOOKUP($A109,DataForModel!$B:$BI,51,FALSE)</f>
        <v>27.7</v>
      </c>
      <c r="M109" s="1">
        <f>VLOOKUP($A109,DataForModel!$B:$BI,52,FALSE)</f>
        <v>10</v>
      </c>
      <c r="N109" s="1">
        <f>VLOOKUP($A109,DataForModel!$B:$BI,60,FALSE)</f>
        <v>0</v>
      </c>
      <c r="O109" s="1">
        <f t="shared" si="16"/>
        <v>2.7530585210005452</v>
      </c>
      <c r="P109" s="1">
        <f t="shared" si="17"/>
        <v>6.2205254951554849</v>
      </c>
      <c r="Q109" s="1">
        <f t="shared" si="18"/>
        <v>2.3256747243680187</v>
      </c>
      <c r="R109" s="1">
        <f t="shared" si="19"/>
        <v>0</v>
      </c>
      <c r="S109" s="1">
        <f t="shared" si="20"/>
        <v>0.76555720838425856</v>
      </c>
      <c r="T109" s="1">
        <f t="shared" si="21"/>
        <v>6.9930069930069935E-2</v>
      </c>
      <c r="U109" s="1">
        <f t="shared" si="22"/>
        <v>2.8351206434316358</v>
      </c>
      <c r="V109" s="1">
        <f t="shared" si="23"/>
        <v>0.61524347312799144</v>
      </c>
      <c r="W109" s="1">
        <f t="shared" si="24"/>
        <v>4.1783216783216783</v>
      </c>
      <c r="X109" s="1">
        <f t="shared" si="25"/>
        <v>7.5081433224755703</v>
      </c>
      <c r="Y109" s="1">
        <f t="shared" si="26"/>
        <v>6.3242009132420094</v>
      </c>
      <c r="Z109" s="1">
        <f t="shared" si="27"/>
        <v>2.3529411764705879</v>
      </c>
      <c r="AA109" s="1">
        <f t="shared" si="28"/>
        <v>0</v>
      </c>
      <c r="AB109" s="1">
        <f>VLOOKUP($A109,Index!$G:$R,8,FALSE)</f>
        <v>10.1647</v>
      </c>
      <c r="AC109" s="1">
        <f>VLOOKUP($A109,Index!$G:$R,9,FALSE)</f>
        <v>8.2972249141286074</v>
      </c>
      <c r="AD109" s="1">
        <f>VLOOKUP($A109,Index!$G:$R,10,FALSE)</f>
        <v>6.8803418803418817</v>
      </c>
      <c r="AE109" s="1">
        <f>VLOOKUP($A109,Index!$G:$R,11,FALSE)</f>
        <v>4.6281312526798972</v>
      </c>
    </row>
    <row r="110" spans="1:31" x14ac:dyDescent="0.2">
      <c r="A110">
        <v>6001410400</v>
      </c>
      <c r="B110" s="1">
        <f>VLOOKUP($A110,DataForModel!$B:$BI,11,FALSE)</f>
        <v>3792</v>
      </c>
      <c r="C110" s="1">
        <f>VLOOKUP($A110,DataForModel!$B:$BI,16,FALSE)</f>
        <v>8.6979437700000002</v>
      </c>
      <c r="D110" s="1">
        <f>VLOOKUP($A110,DataForModel!$B:$BI,17,FALSE)</f>
        <v>29.22</v>
      </c>
      <c r="E110" s="1">
        <f>VLOOKUP($A110,DataForModel!$B:$BI,19,FALSE)</f>
        <v>0</v>
      </c>
      <c r="F110" s="1">
        <f>VLOOKUP($A110,DataForModel!$B:$BI,20,FALSE)</f>
        <v>442.9156289</v>
      </c>
      <c r="G110" s="1">
        <f>VLOOKUP($A110,DataForModel!$B:$BI,26,FALSE)</f>
        <v>0</v>
      </c>
      <c r="H110" s="1">
        <f>VLOOKUP($A110,DataForModel!$B:$BI,31,FALSE)</f>
        <v>632</v>
      </c>
      <c r="I110" s="1">
        <f>VLOOKUP($A110,DataForModel!$B:$BI,33,FALSE)</f>
        <v>23688</v>
      </c>
      <c r="J110" s="1">
        <f>VLOOKUP($A110,DataForModel!$B:$BI,46,FALSE)</f>
        <v>14.1</v>
      </c>
      <c r="K110" s="1">
        <f>VLOOKUP($A110,DataForModel!$B:$BI,49,FALSE)</f>
        <v>26.5</v>
      </c>
      <c r="L110" s="1">
        <f>VLOOKUP($A110,DataForModel!$B:$BI,51,FALSE)</f>
        <v>22.6</v>
      </c>
      <c r="M110" s="1">
        <f>VLOOKUP($A110,DataForModel!$B:$BI,52,FALSE)</f>
        <v>10.5</v>
      </c>
      <c r="N110" s="1">
        <f>VLOOKUP($A110,DataForModel!$B:$BI,60,FALSE)</f>
        <v>0.3</v>
      </c>
      <c r="O110" s="1">
        <f t="shared" si="16"/>
        <v>2.9525442219278424</v>
      </c>
      <c r="P110" s="1">
        <f t="shared" si="17"/>
        <v>6.2205254951554849</v>
      </c>
      <c r="Q110" s="1">
        <f t="shared" si="18"/>
        <v>2.3256747243680187</v>
      </c>
      <c r="R110" s="1">
        <f t="shared" si="19"/>
        <v>0</v>
      </c>
      <c r="S110" s="1">
        <f t="shared" si="20"/>
        <v>0.79005746369110907</v>
      </c>
      <c r="T110" s="1">
        <f t="shared" si="21"/>
        <v>0</v>
      </c>
      <c r="U110" s="1">
        <f t="shared" si="22"/>
        <v>2.1179624664879357</v>
      </c>
      <c r="V110" s="1">
        <f t="shared" si="23"/>
        <v>1.1615734188648115</v>
      </c>
      <c r="W110" s="1">
        <f t="shared" si="24"/>
        <v>2.465034965034965</v>
      </c>
      <c r="X110" s="1">
        <f t="shared" si="25"/>
        <v>4.3159609120521178</v>
      </c>
      <c r="Y110" s="1">
        <f t="shared" si="26"/>
        <v>5.159817351598174</v>
      </c>
      <c r="Z110" s="1">
        <f t="shared" si="27"/>
        <v>2.4808184143222505</v>
      </c>
      <c r="AA110" s="1">
        <f t="shared" si="28"/>
        <v>3.1914893617021274E-2</v>
      </c>
      <c r="AB110" s="1">
        <f>VLOOKUP($A110,Index!$G:$R,8,FALSE)</f>
        <v>9.1905000000000001</v>
      </c>
      <c r="AC110" s="1">
        <f>VLOOKUP($A110,Index!$G:$R,9,FALSE)</f>
        <v>6.4266816006956571</v>
      </c>
      <c r="AD110" s="1">
        <f>VLOOKUP($A110,Index!$G:$R,10,FALSE)</f>
        <v>5.3846153846153841</v>
      </c>
      <c r="AE110" s="1">
        <f>VLOOKUP($A110,Index!$G:$R,11,FALSE)</f>
        <v>4.1241920944685777</v>
      </c>
    </row>
    <row r="111" spans="1:31" x14ac:dyDescent="0.2">
      <c r="A111">
        <v>6001410500</v>
      </c>
      <c r="B111" s="1">
        <f>VLOOKUP($A111,DataForModel!$B:$BI,11,FALSE)</f>
        <v>2193</v>
      </c>
      <c r="C111" s="1">
        <f>VLOOKUP($A111,DataForModel!$B:$BI,16,FALSE)</f>
        <v>8.6979437700000002</v>
      </c>
      <c r="D111" s="1">
        <f>VLOOKUP($A111,DataForModel!$B:$BI,17,FALSE)</f>
        <v>76.11</v>
      </c>
      <c r="E111" s="1">
        <f>VLOOKUP($A111,DataForModel!$B:$BI,19,FALSE)</f>
        <v>0</v>
      </c>
      <c r="F111" s="1">
        <f>VLOOKUP($A111,DataForModel!$B:$BI,20,FALSE)</f>
        <v>334.08361380000002</v>
      </c>
      <c r="G111" s="1">
        <f>VLOOKUP($A111,DataForModel!$B:$BI,26,FALSE)</f>
        <v>5.2</v>
      </c>
      <c r="H111" s="1">
        <f>VLOOKUP($A111,DataForModel!$B:$BI,31,FALSE)</f>
        <v>918</v>
      </c>
      <c r="I111" s="1">
        <f>VLOOKUP($A111,DataForModel!$B:$BI,33,FALSE)</f>
        <v>15893</v>
      </c>
      <c r="J111" s="1">
        <f>VLOOKUP($A111,DataForModel!$B:$BI,46,FALSE)</f>
        <v>39.9</v>
      </c>
      <c r="K111" s="1">
        <f>VLOOKUP($A111,DataForModel!$B:$BI,49,FALSE)</f>
        <v>17.600000000000001</v>
      </c>
      <c r="L111" s="1">
        <f>VLOOKUP($A111,DataForModel!$B:$BI,51,FALSE)</f>
        <v>30.2</v>
      </c>
      <c r="M111" s="1">
        <f>VLOOKUP($A111,DataForModel!$B:$BI,52,FALSE)</f>
        <v>18.5</v>
      </c>
      <c r="N111" s="1">
        <f>VLOOKUP($A111,DataForModel!$B:$BI,60,FALSE)</f>
        <v>0.2</v>
      </c>
      <c r="O111" s="1">
        <f t="shared" si="16"/>
        <v>1.7065378321514846</v>
      </c>
      <c r="P111" s="1">
        <f t="shared" si="17"/>
        <v>6.2205254951554849</v>
      </c>
      <c r="Q111" s="1">
        <f t="shared" si="18"/>
        <v>6.0945175414436745</v>
      </c>
      <c r="R111" s="1">
        <f t="shared" si="19"/>
        <v>0</v>
      </c>
      <c r="S111" s="1">
        <f t="shared" si="20"/>
        <v>0.58711214755281615</v>
      </c>
      <c r="T111" s="1">
        <f t="shared" si="21"/>
        <v>0.72727272727272729</v>
      </c>
      <c r="U111" s="1">
        <f t="shared" si="22"/>
        <v>3.0764075067024126</v>
      </c>
      <c r="V111" s="1">
        <f t="shared" si="23"/>
        <v>0.60720711750858758</v>
      </c>
      <c r="W111" s="1">
        <f t="shared" si="24"/>
        <v>6.975524475524475</v>
      </c>
      <c r="X111" s="1">
        <f t="shared" si="25"/>
        <v>2.8664495114006519</v>
      </c>
      <c r="Y111" s="1">
        <f t="shared" si="26"/>
        <v>6.8949771689497723</v>
      </c>
      <c r="Z111" s="1">
        <f t="shared" si="27"/>
        <v>4.5268542199488486</v>
      </c>
      <c r="AA111" s="1">
        <f t="shared" si="28"/>
        <v>2.1276595744680851E-2</v>
      </c>
      <c r="AB111" s="1">
        <f>VLOOKUP($A111,Index!$G:$R,8,FALSE)</f>
        <v>10.559699999999999</v>
      </c>
      <c r="AC111" s="1">
        <f>VLOOKUP($A111,Index!$G:$R,9,FALSE)</f>
        <v>7.6452556197342156</v>
      </c>
      <c r="AD111" s="1">
        <f>VLOOKUP($A111,Index!$G:$R,10,FALSE)</f>
        <v>7.3076923076923084</v>
      </c>
      <c r="AE111" s="1">
        <f>VLOOKUP($A111,Index!$G:$R,11,FALSE)</f>
        <v>7.0366484700523459</v>
      </c>
    </row>
    <row r="112" spans="1:31" x14ac:dyDescent="0.2">
      <c r="A112">
        <v>6001421100</v>
      </c>
      <c r="B112" s="1">
        <f>VLOOKUP($A112,DataForModel!$B:$BI,11,FALSE)</f>
        <v>1992</v>
      </c>
      <c r="C112" s="1">
        <f>VLOOKUP($A112,DataForModel!$B:$BI,16,FALSE)</f>
        <v>8.6979437700000002</v>
      </c>
      <c r="D112" s="1">
        <f>VLOOKUP($A112,DataForModel!$B:$BI,17,FALSE)</f>
        <v>13.01</v>
      </c>
      <c r="E112" s="1">
        <f>VLOOKUP($A112,DataForModel!$B:$BI,19,FALSE)</f>
        <v>0</v>
      </c>
      <c r="F112" s="1">
        <f>VLOOKUP($A112,DataForModel!$B:$BI,20,FALSE)</f>
        <v>620.27303180000001</v>
      </c>
      <c r="G112" s="1">
        <f>VLOOKUP($A112,DataForModel!$B:$BI,26,FALSE)</f>
        <v>0</v>
      </c>
      <c r="H112" s="1">
        <f>VLOOKUP($A112,DataForModel!$B:$BI,31,FALSE)</f>
        <v>52</v>
      </c>
      <c r="I112" s="1">
        <f>VLOOKUP($A112,DataForModel!$B:$BI,33,FALSE)</f>
        <v>78664</v>
      </c>
      <c r="J112" s="1">
        <f>VLOOKUP($A112,DataForModel!$B:$BI,46,FALSE)</f>
        <v>2.4</v>
      </c>
      <c r="K112" s="1">
        <f>VLOOKUP($A112,DataForModel!$B:$BI,49,FALSE)</f>
        <v>2.5</v>
      </c>
      <c r="L112" s="1">
        <f>VLOOKUP($A112,DataForModel!$B:$BI,51,FALSE)</f>
        <v>16.7</v>
      </c>
      <c r="M112" s="1">
        <f>VLOOKUP($A112,DataForModel!$B:$BI,52,FALSE)</f>
        <v>11.6</v>
      </c>
      <c r="N112" s="1">
        <f>VLOOKUP($A112,DataForModel!$B:$BI,60,FALSE)</f>
        <v>0</v>
      </c>
      <c r="O112" s="1">
        <f t="shared" si="16"/>
        <v>1.5499103872827866</v>
      </c>
      <c r="P112" s="1">
        <f t="shared" si="17"/>
        <v>6.2205254951554849</v>
      </c>
      <c r="Q112" s="1">
        <f t="shared" si="18"/>
        <v>1.0227755547199837</v>
      </c>
      <c r="R112" s="1">
        <f t="shared" si="19"/>
        <v>0</v>
      </c>
      <c r="S112" s="1">
        <f t="shared" si="20"/>
        <v>1.1207860105064398</v>
      </c>
      <c r="T112" s="1">
        <f t="shared" si="21"/>
        <v>0</v>
      </c>
      <c r="U112" s="1">
        <f t="shared" si="22"/>
        <v>0.17426273458445041</v>
      </c>
      <c r="V112" s="1">
        <f t="shared" si="23"/>
        <v>5.0713671049917863</v>
      </c>
      <c r="W112" s="1">
        <f t="shared" si="24"/>
        <v>0.41958041958041953</v>
      </c>
      <c r="X112" s="1">
        <f t="shared" si="25"/>
        <v>0.4071661237785017</v>
      </c>
      <c r="Y112" s="1">
        <f t="shared" si="26"/>
        <v>3.8127853881278542</v>
      </c>
      <c r="Z112" s="1">
        <f t="shared" si="27"/>
        <v>2.7621483375959075</v>
      </c>
      <c r="AA112" s="1">
        <f t="shared" si="28"/>
        <v>0</v>
      </c>
      <c r="AB112" s="1">
        <f>VLOOKUP($A112,Index!$G:$R,8,FALSE)</f>
        <v>3.1284000000000001</v>
      </c>
      <c r="AC112" s="1">
        <f>VLOOKUP($A112,Index!$G:$R,9,FALSE)</f>
        <v>3.1434969819274716</v>
      </c>
      <c r="AD112" s="1">
        <f>VLOOKUP($A112,Index!$G:$R,10,FALSE)</f>
        <v>3.5042735042735043</v>
      </c>
      <c r="AE112" s="1">
        <f>VLOOKUP($A112,Index!$G:$R,11,FALSE)</f>
        <v>0</v>
      </c>
    </row>
    <row r="113" spans="1:31" x14ac:dyDescent="0.2">
      <c r="A113">
        <v>6001421200</v>
      </c>
      <c r="B113" s="1">
        <f>VLOOKUP($A113,DataForModel!$B:$BI,11,FALSE)</f>
        <v>3563</v>
      </c>
      <c r="C113" s="1">
        <f>VLOOKUP($A113,DataForModel!$B:$BI,16,FALSE)</f>
        <v>8.6979437700000002</v>
      </c>
      <c r="D113" s="1">
        <f>VLOOKUP($A113,DataForModel!$B:$BI,17,FALSE)</f>
        <v>15.475564820000001</v>
      </c>
      <c r="E113" s="1">
        <f>VLOOKUP($A113,DataForModel!$B:$BI,19,FALSE)</f>
        <v>0</v>
      </c>
      <c r="F113" s="1">
        <f>VLOOKUP($A113,DataForModel!$B:$BI,20,FALSE)</f>
        <v>623.12260149999997</v>
      </c>
      <c r="G113" s="1">
        <f>VLOOKUP($A113,DataForModel!$B:$BI,26,FALSE)</f>
        <v>0</v>
      </c>
      <c r="H113" s="1">
        <f>VLOOKUP($A113,DataForModel!$B:$BI,31,FALSE)</f>
        <v>164</v>
      </c>
      <c r="I113" s="1">
        <f>VLOOKUP($A113,DataForModel!$B:$BI,33,FALSE)</f>
        <v>83746</v>
      </c>
      <c r="J113" s="1">
        <f>VLOOKUP($A113,DataForModel!$B:$BI,46,FALSE)</f>
        <v>4.5</v>
      </c>
      <c r="K113" s="1">
        <f>VLOOKUP($A113,DataForModel!$B:$BI,49,FALSE)</f>
        <v>1.2</v>
      </c>
      <c r="L113" s="1">
        <f>VLOOKUP($A113,DataForModel!$B:$BI,51,FALSE)</f>
        <v>17.7</v>
      </c>
      <c r="M113" s="1">
        <f>VLOOKUP($A113,DataForModel!$B:$BI,52,FALSE)</f>
        <v>7.6</v>
      </c>
      <c r="N113" s="1">
        <f>VLOOKUP($A113,DataForModel!$B:$BI,60,FALSE)</f>
        <v>0</v>
      </c>
      <c r="O113" s="1">
        <f t="shared" si="16"/>
        <v>2.7740980285202217</v>
      </c>
      <c r="P113" s="1">
        <f t="shared" si="17"/>
        <v>6.2205254951554849</v>
      </c>
      <c r="Q113" s="1">
        <f t="shared" si="18"/>
        <v>1.2209484329859557</v>
      </c>
      <c r="R113" s="1">
        <f t="shared" si="19"/>
        <v>0</v>
      </c>
      <c r="S113" s="1">
        <f t="shared" si="20"/>
        <v>1.1260997669694917</v>
      </c>
      <c r="T113" s="1">
        <f t="shared" si="21"/>
        <v>0</v>
      </c>
      <c r="U113" s="1">
        <f t="shared" si="22"/>
        <v>0.54959785522788207</v>
      </c>
      <c r="V113" s="1">
        <f t="shared" si="23"/>
        <v>5.4327897532909937</v>
      </c>
      <c r="W113" s="1">
        <f t="shared" si="24"/>
        <v>0.78671328671328666</v>
      </c>
      <c r="X113" s="1">
        <f t="shared" si="25"/>
        <v>0.19543973941368076</v>
      </c>
      <c r="Y113" s="1">
        <f t="shared" si="26"/>
        <v>4.0410958904109586</v>
      </c>
      <c r="Z113" s="1">
        <f t="shared" si="27"/>
        <v>1.7391304347826086</v>
      </c>
      <c r="AA113" s="1">
        <f t="shared" si="28"/>
        <v>0</v>
      </c>
      <c r="AB113" s="1">
        <f>VLOOKUP($A113,Index!$G:$R,8,FALSE)</f>
        <v>2.4670999999999998</v>
      </c>
      <c r="AC113" s="1">
        <f>VLOOKUP($A113,Index!$G:$R,9,FALSE)</f>
        <v>3.2877742237952652</v>
      </c>
      <c r="AD113" s="1">
        <f>VLOOKUP($A113,Index!$G:$R,10,FALSE)</f>
        <v>3.2905982905982913</v>
      </c>
      <c r="AE113" s="1">
        <f>VLOOKUP($A113,Index!$G:$R,11,FALSE)</f>
        <v>4.6165190121876351E-2</v>
      </c>
    </row>
    <row r="114" spans="1:31" x14ac:dyDescent="0.2">
      <c r="A114">
        <v>6001421300</v>
      </c>
      <c r="B114" s="1">
        <f>VLOOKUP($A114,DataForModel!$B:$BI,11,FALSE)</f>
        <v>3844</v>
      </c>
      <c r="C114" s="1">
        <f>VLOOKUP($A114,DataForModel!$B:$BI,16,FALSE)</f>
        <v>8.6979437700000002</v>
      </c>
      <c r="D114" s="1">
        <f>VLOOKUP($A114,DataForModel!$B:$BI,17,FALSE)</f>
        <v>28.077771129999999</v>
      </c>
      <c r="E114" s="1">
        <f>VLOOKUP($A114,DataForModel!$B:$BI,19,FALSE)</f>
        <v>0</v>
      </c>
      <c r="F114" s="1">
        <f>VLOOKUP($A114,DataForModel!$B:$BI,20,FALSE)</f>
        <v>629.98838539999997</v>
      </c>
      <c r="G114" s="1">
        <f>VLOOKUP($A114,DataForModel!$B:$BI,26,FALSE)</f>
        <v>0</v>
      </c>
      <c r="H114" s="1">
        <f>VLOOKUP($A114,DataForModel!$B:$BI,31,FALSE)</f>
        <v>156</v>
      </c>
      <c r="I114" s="1">
        <f>VLOOKUP($A114,DataForModel!$B:$BI,33,FALSE)</f>
        <v>69939</v>
      </c>
      <c r="J114" s="1">
        <f>VLOOKUP($A114,DataForModel!$B:$BI,46,FALSE)</f>
        <v>4</v>
      </c>
      <c r="K114" s="1">
        <f>VLOOKUP($A114,DataForModel!$B:$BI,49,FALSE)</f>
        <v>1.1000000000000001</v>
      </c>
      <c r="L114" s="1">
        <f>VLOOKUP($A114,DataForModel!$B:$BI,51,FALSE)</f>
        <v>17.399999999999999</v>
      </c>
      <c r="M114" s="1">
        <f>VLOOKUP($A114,DataForModel!$B:$BI,52,FALSE)</f>
        <v>10.3</v>
      </c>
      <c r="N114" s="1">
        <f>VLOOKUP($A114,DataForModel!$B:$BI,60,FALSE)</f>
        <v>0</v>
      </c>
      <c r="O114" s="1">
        <f t="shared" si="16"/>
        <v>2.9930647549286995</v>
      </c>
      <c r="P114" s="1">
        <f t="shared" si="17"/>
        <v>6.2205254951554849</v>
      </c>
      <c r="Q114" s="1">
        <f t="shared" si="18"/>
        <v>2.2338666400823297</v>
      </c>
      <c r="R114" s="1">
        <f t="shared" si="19"/>
        <v>0</v>
      </c>
      <c r="S114" s="1">
        <f t="shared" si="20"/>
        <v>1.1389027889740222</v>
      </c>
      <c r="T114" s="1">
        <f t="shared" si="21"/>
        <v>0</v>
      </c>
      <c r="U114" s="1">
        <f t="shared" si="22"/>
        <v>0.52278820375335122</v>
      </c>
      <c r="V114" s="1">
        <f t="shared" si="23"/>
        <v>4.4508608857059544</v>
      </c>
      <c r="W114" s="1">
        <f t="shared" si="24"/>
        <v>0.69930069930069916</v>
      </c>
      <c r="X114" s="1">
        <f t="shared" si="25"/>
        <v>0.17915309446254074</v>
      </c>
      <c r="Y114" s="1">
        <f t="shared" si="26"/>
        <v>3.9726027397260273</v>
      </c>
      <c r="Z114" s="1">
        <f t="shared" si="27"/>
        <v>2.4296675191815855</v>
      </c>
      <c r="AA114" s="1">
        <f t="shared" si="28"/>
        <v>0</v>
      </c>
      <c r="AB114" s="1">
        <f>VLOOKUP($A114,Index!$G:$R,8,FALSE)</f>
        <v>3.0121000000000002</v>
      </c>
      <c r="AC114" s="1">
        <f>VLOOKUP($A114,Index!$G:$R,9,FALSE)</f>
        <v>3.6514313960850187</v>
      </c>
      <c r="AD114" s="1">
        <f>VLOOKUP($A114,Index!$G:$R,10,FALSE)</f>
        <v>3.3760683760683765</v>
      </c>
      <c r="AE114" s="1">
        <f>VLOOKUP($A114,Index!$G:$R,11,FALSE)</f>
        <v>0.40379026721318101</v>
      </c>
    </row>
    <row r="115" spans="1:31" x14ac:dyDescent="0.2">
      <c r="A115">
        <v>6001421400</v>
      </c>
      <c r="B115" s="1">
        <f>VLOOKUP($A115,DataForModel!$B:$BI,11,FALSE)</f>
        <v>1593</v>
      </c>
      <c r="C115" s="1">
        <f>VLOOKUP($A115,DataForModel!$B:$BI,16,FALSE)</f>
        <v>8.6979437700000002</v>
      </c>
      <c r="D115" s="1">
        <f>VLOOKUP($A115,DataForModel!$B:$BI,17,FALSE)</f>
        <v>13.01</v>
      </c>
      <c r="E115" s="1">
        <f>VLOOKUP($A115,DataForModel!$B:$BI,19,FALSE)</f>
        <v>0</v>
      </c>
      <c r="F115" s="1">
        <f>VLOOKUP($A115,DataForModel!$B:$BI,20,FALSE)</f>
        <v>609.73731020000002</v>
      </c>
      <c r="G115" s="1">
        <f>VLOOKUP($A115,DataForModel!$B:$BI,26,FALSE)</f>
        <v>0</v>
      </c>
      <c r="H115" s="1">
        <f>VLOOKUP($A115,DataForModel!$B:$BI,31,FALSE)</f>
        <v>65</v>
      </c>
      <c r="I115" s="1">
        <f>VLOOKUP($A115,DataForModel!$B:$BI,33,FALSE)</f>
        <v>82766</v>
      </c>
      <c r="J115" s="1">
        <f>VLOOKUP($A115,DataForModel!$B:$BI,46,FALSE)</f>
        <v>3.8</v>
      </c>
      <c r="K115" s="1">
        <f>VLOOKUP($A115,DataForModel!$B:$BI,49,FALSE)</f>
        <v>1.3</v>
      </c>
      <c r="L115" s="1">
        <f>VLOOKUP($A115,DataForModel!$B:$BI,51,FALSE)</f>
        <v>19.5</v>
      </c>
      <c r="M115" s="1">
        <f>VLOOKUP($A115,DataForModel!$B:$BI,52,FALSE)</f>
        <v>11.1</v>
      </c>
      <c r="N115" s="1">
        <f>VLOOKUP($A115,DataForModel!$B:$BI,60,FALSE)</f>
        <v>0</v>
      </c>
      <c r="O115" s="1">
        <f t="shared" si="16"/>
        <v>1.2389932206031327</v>
      </c>
      <c r="P115" s="1">
        <f t="shared" si="17"/>
        <v>6.2205254951554849</v>
      </c>
      <c r="Q115" s="1">
        <f t="shared" si="18"/>
        <v>1.0227755547199837</v>
      </c>
      <c r="R115" s="1">
        <f t="shared" si="19"/>
        <v>0</v>
      </c>
      <c r="S115" s="1">
        <f t="shared" si="20"/>
        <v>1.1011394446600535</v>
      </c>
      <c r="T115" s="1">
        <f t="shared" si="21"/>
        <v>0</v>
      </c>
      <c r="U115" s="1">
        <f t="shared" si="22"/>
        <v>0.21782841823056301</v>
      </c>
      <c r="V115" s="1">
        <f t="shared" si="23"/>
        <v>5.3630939257952797</v>
      </c>
      <c r="W115" s="1">
        <f t="shared" si="24"/>
        <v>0.66433566433566438</v>
      </c>
      <c r="X115" s="1">
        <f t="shared" si="25"/>
        <v>0.21172638436482089</v>
      </c>
      <c r="Y115" s="1">
        <f t="shared" si="26"/>
        <v>4.4520547945205475</v>
      </c>
      <c r="Z115" s="1">
        <f t="shared" si="27"/>
        <v>2.6342710997442453</v>
      </c>
      <c r="AA115" s="1">
        <f t="shared" si="28"/>
        <v>0</v>
      </c>
      <c r="AB115" s="1">
        <f>VLOOKUP($A115,Index!$G:$R,8,FALSE)</f>
        <v>4.1273999999999997</v>
      </c>
      <c r="AC115" s="1">
        <f>VLOOKUP($A115,Index!$G:$R,9,FALSE)</f>
        <v>3.0703741718006339</v>
      </c>
      <c r="AD115" s="1">
        <f>VLOOKUP($A115,Index!$G:$R,10,FALSE)</f>
        <v>3.3333333333333339</v>
      </c>
      <c r="AE115" s="1">
        <f>VLOOKUP($A115,Index!$G:$R,11,FALSE)</f>
        <v>0.27307496795063296</v>
      </c>
    </row>
    <row r="116" spans="1:31" x14ac:dyDescent="0.2">
      <c r="A116">
        <v>6001421500</v>
      </c>
      <c r="B116" s="1">
        <f>VLOOKUP($A116,DataForModel!$B:$BI,11,FALSE)</f>
        <v>3640</v>
      </c>
      <c r="C116" s="1">
        <f>VLOOKUP($A116,DataForModel!$B:$BI,16,FALSE)</f>
        <v>8.6979437700000002</v>
      </c>
      <c r="D116" s="1">
        <f>VLOOKUP($A116,DataForModel!$B:$BI,17,FALSE)</f>
        <v>13.01</v>
      </c>
      <c r="E116" s="1">
        <f>VLOOKUP($A116,DataForModel!$B:$BI,19,FALSE)</f>
        <v>0</v>
      </c>
      <c r="F116" s="1">
        <f>VLOOKUP($A116,DataForModel!$B:$BI,20,FALSE)</f>
        <v>586.89511909999999</v>
      </c>
      <c r="G116" s="1">
        <f>VLOOKUP($A116,DataForModel!$B:$BI,26,FALSE)</f>
        <v>0</v>
      </c>
      <c r="H116" s="1">
        <f>VLOOKUP($A116,DataForModel!$B:$BI,31,FALSE)</f>
        <v>94</v>
      </c>
      <c r="I116" s="1">
        <f>VLOOKUP($A116,DataForModel!$B:$BI,33,FALSE)</f>
        <v>95930</v>
      </c>
      <c r="J116" s="1">
        <f>VLOOKUP($A116,DataForModel!$B:$BI,46,FALSE)</f>
        <v>2.5</v>
      </c>
      <c r="K116" s="1">
        <f>VLOOKUP($A116,DataForModel!$B:$BI,49,FALSE)</f>
        <v>1.5</v>
      </c>
      <c r="L116" s="1">
        <f>VLOOKUP($A116,DataForModel!$B:$BI,51,FALSE)</f>
        <v>19.899999999999999</v>
      </c>
      <c r="M116" s="1">
        <f>VLOOKUP($A116,DataForModel!$B:$BI,52,FALSE)</f>
        <v>6</v>
      </c>
      <c r="N116" s="1">
        <f>VLOOKUP($A116,DataForModel!$B:$BI,60,FALSE)</f>
        <v>0.7</v>
      </c>
      <c r="O116" s="1">
        <f t="shared" si="16"/>
        <v>2.8340995870022603</v>
      </c>
      <c r="P116" s="1">
        <f t="shared" si="17"/>
        <v>6.2205254951554849</v>
      </c>
      <c r="Q116" s="1">
        <f t="shared" si="18"/>
        <v>1.0227755547199837</v>
      </c>
      <c r="R116" s="1">
        <f t="shared" si="19"/>
        <v>0</v>
      </c>
      <c r="S116" s="1">
        <f t="shared" si="20"/>
        <v>1.05854429754437</v>
      </c>
      <c r="T116" s="1">
        <f t="shared" si="21"/>
        <v>0</v>
      </c>
      <c r="U116" s="1">
        <f t="shared" si="22"/>
        <v>0.31501340482573725</v>
      </c>
      <c r="V116" s="1">
        <f t="shared" si="23"/>
        <v>6.2992937963601712</v>
      </c>
      <c r="W116" s="1">
        <f t="shared" si="24"/>
        <v>0.43706293706293703</v>
      </c>
      <c r="X116" s="1">
        <f t="shared" si="25"/>
        <v>0.24429967426710097</v>
      </c>
      <c r="Y116" s="1">
        <f t="shared" si="26"/>
        <v>4.5433789954337902</v>
      </c>
      <c r="Z116" s="1">
        <f t="shared" si="27"/>
        <v>1.3299232736572892</v>
      </c>
      <c r="AA116" s="1">
        <f t="shared" si="28"/>
        <v>7.4468085106382975E-2</v>
      </c>
      <c r="AB116" s="1">
        <f>VLOOKUP($A116,Index!$G:$R,8,FALSE)</f>
        <v>2.9477000000000002</v>
      </c>
      <c r="AC116" s="1">
        <f>VLOOKUP($A116,Index!$G:$R,9,FALSE)</f>
        <v>3.0115365571104147</v>
      </c>
      <c r="AD116" s="1">
        <f>VLOOKUP($A116,Index!$G:$R,10,FALSE)</f>
        <v>3.2051282051282053</v>
      </c>
      <c r="AE116" s="1">
        <f>VLOOKUP($A116,Index!$G:$R,11,FALSE)</f>
        <v>0.52400203220854713</v>
      </c>
    </row>
    <row r="117" spans="1:31" x14ac:dyDescent="0.2">
      <c r="A117">
        <v>6001421600</v>
      </c>
      <c r="B117" s="1">
        <f>VLOOKUP($A117,DataForModel!$B:$BI,11,FALSE)</f>
        <v>3558</v>
      </c>
      <c r="C117" s="1">
        <f>VLOOKUP($A117,DataForModel!$B:$BI,16,FALSE)</f>
        <v>8.6979437700000002</v>
      </c>
      <c r="D117" s="1">
        <f>VLOOKUP($A117,DataForModel!$B:$BI,17,FALSE)</f>
        <v>13.01</v>
      </c>
      <c r="E117" s="1">
        <f>VLOOKUP($A117,DataForModel!$B:$BI,19,FALSE)</f>
        <v>0</v>
      </c>
      <c r="F117" s="1">
        <f>VLOOKUP($A117,DataForModel!$B:$BI,20,FALSE)</f>
        <v>547.82884390000004</v>
      </c>
      <c r="G117" s="1">
        <f>VLOOKUP($A117,DataForModel!$B:$BI,26,FALSE)</f>
        <v>0</v>
      </c>
      <c r="H117" s="1">
        <f>VLOOKUP($A117,DataForModel!$B:$BI,31,FALSE)</f>
        <v>302</v>
      </c>
      <c r="I117" s="1">
        <f>VLOOKUP($A117,DataForModel!$B:$BI,33,FALSE)</f>
        <v>88560</v>
      </c>
      <c r="J117" s="1">
        <f>VLOOKUP($A117,DataForModel!$B:$BI,46,FALSE)</f>
        <v>8.6</v>
      </c>
      <c r="K117" s="1">
        <f>VLOOKUP($A117,DataForModel!$B:$BI,49,FALSE)</f>
        <v>0.9</v>
      </c>
      <c r="L117" s="1">
        <f>VLOOKUP($A117,DataForModel!$B:$BI,51,FALSE)</f>
        <v>13.8</v>
      </c>
      <c r="M117" s="1">
        <f>VLOOKUP($A117,DataForModel!$B:$BI,52,FALSE)</f>
        <v>9.3000000000000007</v>
      </c>
      <c r="N117" s="1">
        <f>VLOOKUP($A117,DataForModel!$B:$BI,60,FALSE)</f>
        <v>0.3</v>
      </c>
      <c r="O117" s="1">
        <f t="shared" si="16"/>
        <v>2.7702018234239851</v>
      </c>
      <c r="P117" s="1">
        <f t="shared" si="17"/>
        <v>6.2205254951554849</v>
      </c>
      <c r="Q117" s="1">
        <f t="shared" si="18"/>
        <v>1.0227755547199837</v>
      </c>
      <c r="R117" s="1">
        <f t="shared" si="19"/>
        <v>0</v>
      </c>
      <c r="S117" s="1">
        <f t="shared" si="20"/>
        <v>0.98569516796127221</v>
      </c>
      <c r="T117" s="1">
        <f t="shared" si="21"/>
        <v>0</v>
      </c>
      <c r="U117" s="1">
        <f t="shared" si="22"/>
        <v>1.0120643431635388</v>
      </c>
      <c r="V117" s="1">
        <f t="shared" si="23"/>
        <v>5.7751527263158646</v>
      </c>
      <c r="W117" s="1">
        <f t="shared" si="24"/>
        <v>1.5034965034965033</v>
      </c>
      <c r="X117" s="1">
        <f t="shared" si="25"/>
        <v>0.1465798045602606</v>
      </c>
      <c r="Y117" s="1">
        <f t="shared" si="26"/>
        <v>3.1506849315068495</v>
      </c>
      <c r="Z117" s="1">
        <f t="shared" si="27"/>
        <v>2.1739130434782608</v>
      </c>
      <c r="AA117" s="1">
        <f t="shared" si="28"/>
        <v>3.1914893617021274E-2</v>
      </c>
      <c r="AB117" s="1">
        <f>VLOOKUP($A117,Index!$G:$R,8,FALSE)</f>
        <v>3.5941999999999998</v>
      </c>
      <c r="AC117" s="1">
        <f>VLOOKUP($A117,Index!$G:$R,9,FALSE)</f>
        <v>3.3458270820601204</v>
      </c>
      <c r="AD117" s="1">
        <f>VLOOKUP($A117,Index!$G:$R,10,FALSE)</f>
        <v>3.2905982905982913</v>
      </c>
      <c r="AE117" s="1">
        <f>VLOOKUP($A117,Index!$G:$R,11,FALSE)</f>
        <v>9.4127764031959577E-2</v>
      </c>
    </row>
    <row r="118" spans="1:31" x14ac:dyDescent="0.2">
      <c r="A118">
        <v>6001421700</v>
      </c>
      <c r="B118" s="1">
        <f>VLOOKUP($A118,DataForModel!$B:$BI,11,FALSE)</f>
        <v>3198</v>
      </c>
      <c r="C118" s="1">
        <f>VLOOKUP($A118,DataForModel!$B:$BI,16,FALSE)</f>
        <v>8.6979437700000002</v>
      </c>
      <c r="D118" s="1">
        <f>VLOOKUP($A118,DataForModel!$B:$BI,17,FALSE)</f>
        <v>13.01</v>
      </c>
      <c r="E118" s="1">
        <f>VLOOKUP($A118,DataForModel!$B:$BI,19,FALSE)</f>
        <v>0</v>
      </c>
      <c r="F118" s="1">
        <f>VLOOKUP($A118,DataForModel!$B:$BI,20,FALSE)</f>
        <v>592.3729601</v>
      </c>
      <c r="G118" s="1">
        <f>VLOOKUP($A118,DataForModel!$B:$BI,26,FALSE)</f>
        <v>0</v>
      </c>
      <c r="H118" s="1">
        <f>VLOOKUP($A118,DataForModel!$B:$BI,31,FALSE)</f>
        <v>368</v>
      </c>
      <c r="I118" s="1">
        <f>VLOOKUP($A118,DataForModel!$B:$BI,33,FALSE)</f>
        <v>47484</v>
      </c>
      <c r="J118" s="1">
        <f>VLOOKUP($A118,DataForModel!$B:$BI,46,FALSE)</f>
        <v>10.199999999999999</v>
      </c>
      <c r="K118" s="1">
        <f>VLOOKUP($A118,DataForModel!$B:$BI,49,FALSE)</f>
        <v>1.5</v>
      </c>
      <c r="L118" s="1">
        <f>VLOOKUP($A118,DataForModel!$B:$BI,51,FALSE)</f>
        <v>12.2</v>
      </c>
      <c r="M118" s="1">
        <f>VLOOKUP($A118,DataForModel!$B:$BI,52,FALSE)</f>
        <v>9</v>
      </c>
      <c r="N118" s="1">
        <f>VLOOKUP($A118,DataForModel!$B:$BI,60,FALSE)</f>
        <v>1.2</v>
      </c>
      <c r="O118" s="1">
        <f t="shared" si="16"/>
        <v>2.4896750564949737</v>
      </c>
      <c r="P118" s="1">
        <f t="shared" si="17"/>
        <v>6.2205254951554849</v>
      </c>
      <c r="Q118" s="1">
        <f t="shared" si="18"/>
        <v>1.0227755547199837</v>
      </c>
      <c r="R118" s="1">
        <f t="shared" si="19"/>
        <v>0</v>
      </c>
      <c r="S118" s="1">
        <f t="shared" si="20"/>
        <v>1.0687591426198637</v>
      </c>
      <c r="T118" s="1">
        <f t="shared" si="21"/>
        <v>0</v>
      </c>
      <c r="U118" s="1">
        <f t="shared" si="22"/>
        <v>1.2332439678284182</v>
      </c>
      <c r="V118" s="1">
        <f t="shared" si="23"/>
        <v>2.8539018995668903</v>
      </c>
      <c r="W118" s="1">
        <f t="shared" si="24"/>
        <v>1.7832167832167831</v>
      </c>
      <c r="X118" s="1">
        <f t="shared" si="25"/>
        <v>0.24429967426710097</v>
      </c>
      <c r="Y118" s="1">
        <f t="shared" si="26"/>
        <v>2.785388127853881</v>
      </c>
      <c r="Z118" s="1">
        <f t="shared" si="27"/>
        <v>2.0971867007672631</v>
      </c>
      <c r="AA118" s="1">
        <f t="shared" si="28"/>
        <v>0.1276595744680851</v>
      </c>
      <c r="AB118" s="1">
        <f>VLOOKUP($A118,Index!$G:$R,8,FALSE)</f>
        <v>5.8810000000000002</v>
      </c>
      <c r="AC118" s="1">
        <f>VLOOKUP($A118,Index!$G:$R,9,FALSE)</f>
        <v>3.8597611843390451</v>
      </c>
      <c r="AD118" s="1">
        <f>VLOOKUP($A118,Index!$G:$R,10,FALSE)</f>
        <v>3.0769230769230771</v>
      </c>
      <c r="AE118" s="1">
        <f>VLOOKUP($A118,Index!$G:$R,11,FALSE)</f>
        <v>0.79972160675799819</v>
      </c>
    </row>
    <row r="119" spans="1:31" x14ac:dyDescent="0.2">
      <c r="A119">
        <v>6001421800</v>
      </c>
      <c r="B119" s="1">
        <f>VLOOKUP($A119,DataForModel!$B:$BI,11,FALSE)</f>
        <v>2007</v>
      </c>
      <c r="C119" s="1">
        <f>VLOOKUP($A119,DataForModel!$B:$BI,16,FALSE)</f>
        <v>8.6979437700000002</v>
      </c>
      <c r="D119" s="1">
        <f>VLOOKUP($A119,DataForModel!$B:$BI,17,FALSE)</f>
        <v>21.75194376</v>
      </c>
      <c r="E119" s="1">
        <f>VLOOKUP($A119,DataForModel!$B:$BI,19,FALSE)</f>
        <v>0</v>
      </c>
      <c r="F119" s="1">
        <f>VLOOKUP($A119,DataForModel!$B:$BI,20,FALSE)</f>
        <v>632.83063360000006</v>
      </c>
      <c r="G119" s="1">
        <f>VLOOKUP($A119,DataForModel!$B:$BI,26,FALSE)</f>
        <v>0</v>
      </c>
      <c r="H119" s="1">
        <f>VLOOKUP($A119,DataForModel!$B:$BI,31,FALSE)</f>
        <v>93</v>
      </c>
      <c r="I119" s="1">
        <f>VLOOKUP($A119,DataForModel!$B:$BI,33,FALSE)</f>
        <v>61179</v>
      </c>
      <c r="J119" s="1">
        <f>VLOOKUP($A119,DataForModel!$B:$BI,46,FALSE)</f>
        <v>4.4000000000000004</v>
      </c>
      <c r="K119" s="1">
        <f>VLOOKUP($A119,DataForModel!$B:$BI,49,FALSE)</f>
        <v>3.2</v>
      </c>
      <c r="L119" s="1">
        <f>VLOOKUP($A119,DataForModel!$B:$BI,51,FALSE)</f>
        <v>17.399999999999999</v>
      </c>
      <c r="M119" s="1">
        <f>VLOOKUP($A119,DataForModel!$B:$BI,52,FALSE)</f>
        <v>9.6999999999999993</v>
      </c>
      <c r="N119" s="1">
        <f>VLOOKUP($A119,DataForModel!$B:$BI,60,FALSE)</f>
        <v>0.8</v>
      </c>
      <c r="O119" s="1">
        <f t="shared" si="16"/>
        <v>1.5615990025714954</v>
      </c>
      <c r="P119" s="1">
        <f t="shared" si="17"/>
        <v>6.2205254951554849</v>
      </c>
      <c r="Q119" s="1">
        <f t="shared" si="18"/>
        <v>1.7254202966085599</v>
      </c>
      <c r="R119" s="1">
        <f t="shared" si="19"/>
        <v>0</v>
      </c>
      <c r="S119" s="1">
        <f t="shared" si="20"/>
        <v>1.1442028926150556</v>
      </c>
      <c r="T119" s="1">
        <f t="shared" si="21"/>
        <v>0</v>
      </c>
      <c r="U119" s="1">
        <f t="shared" si="22"/>
        <v>0.3116621983914209</v>
      </c>
      <c r="V119" s="1">
        <f t="shared" si="23"/>
        <v>3.827865529723848</v>
      </c>
      <c r="W119" s="1">
        <f t="shared" si="24"/>
        <v>0.76923076923076927</v>
      </c>
      <c r="X119" s="1">
        <f t="shared" si="25"/>
        <v>0.52117263843648209</v>
      </c>
      <c r="Y119" s="1">
        <f t="shared" si="26"/>
        <v>3.9726027397260273</v>
      </c>
      <c r="Z119" s="1">
        <f t="shared" si="27"/>
        <v>2.2762148337595902</v>
      </c>
      <c r="AA119" s="1">
        <f t="shared" si="28"/>
        <v>8.5106382978723402E-2</v>
      </c>
      <c r="AB119" s="1">
        <f>VLOOKUP($A119,Index!$G:$R,8,FALSE)</f>
        <v>4.2466999999999997</v>
      </c>
      <c r="AC119" s="1">
        <f>VLOOKUP($A119,Index!$G:$R,9,FALSE)</f>
        <v>3.4735601784901333</v>
      </c>
      <c r="AD119" s="1">
        <f>VLOOKUP($A119,Index!$G:$R,10,FALSE)</f>
        <v>3.2051282051282053</v>
      </c>
      <c r="AE119" s="1">
        <f>VLOOKUP($A119,Index!$G:$R,11,FALSE)</f>
        <v>1.1090062592804175</v>
      </c>
    </row>
    <row r="120" spans="1:31" x14ac:dyDescent="0.2">
      <c r="A120">
        <v>6001421900</v>
      </c>
      <c r="B120" s="1">
        <f>VLOOKUP($A120,DataForModel!$B:$BI,11,FALSE)</f>
        <v>3632</v>
      </c>
      <c r="C120" s="1">
        <f>VLOOKUP($A120,DataForModel!$B:$BI,16,FALSE)</f>
        <v>8.6979437700000002</v>
      </c>
      <c r="D120" s="1">
        <f>VLOOKUP($A120,DataForModel!$B:$BI,17,FALSE)</f>
        <v>30.94</v>
      </c>
      <c r="E120" s="1">
        <f>VLOOKUP($A120,DataForModel!$B:$BI,19,FALSE)</f>
        <v>0</v>
      </c>
      <c r="F120" s="1">
        <f>VLOOKUP($A120,DataForModel!$B:$BI,20,FALSE)</f>
        <v>893.28457379999998</v>
      </c>
      <c r="G120" s="1">
        <f>VLOOKUP($A120,DataForModel!$B:$BI,26,FALSE)</f>
        <v>0.5</v>
      </c>
      <c r="H120" s="1">
        <f>VLOOKUP($A120,DataForModel!$B:$BI,31,FALSE)</f>
        <v>334</v>
      </c>
      <c r="I120" s="1">
        <f>VLOOKUP($A120,DataForModel!$B:$BI,33,FALSE)</f>
        <v>50685</v>
      </c>
      <c r="J120" s="1">
        <f>VLOOKUP($A120,DataForModel!$B:$BI,46,FALSE)</f>
        <v>8.6</v>
      </c>
      <c r="K120" s="1">
        <f>VLOOKUP($A120,DataForModel!$B:$BI,49,FALSE)</f>
        <v>1.1000000000000001</v>
      </c>
      <c r="L120" s="1">
        <f>VLOOKUP($A120,DataForModel!$B:$BI,51,FALSE)</f>
        <v>19.899999999999999</v>
      </c>
      <c r="M120" s="1">
        <f>VLOOKUP($A120,DataForModel!$B:$BI,52,FALSE)</f>
        <v>7.1</v>
      </c>
      <c r="N120" s="1">
        <f>VLOOKUP($A120,DataForModel!$B:$BI,60,FALSE)</f>
        <v>0.3</v>
      </c>
      <c r="O120" s="1">
        <f t="shared" si="16"/>
        <v>2.8278656588482818</v>
      </c>
      <c r="P120" s="1">
        <f t="shared" si="17"/>
        <v>6.2205254951554849</v>
      </c>
      <c r="Q120" s="1">
        <f t="shared" si="18"/>
        <v>2.4639218910425793</v>
      </c>
      <c r="R120" s="1">
        <f t="shared" si="19"/>
        <v>0</v>
      </c>
      <c r="S120" s="1">
        <f t="shared" si="20"/>
        <v>1.6298863303864199</v>
      </c>
      <c r="T120" s="1">
        <f t="shared" si="21"/>
        <v>6.9930069930069935E-2</v>
      </c>
      <c r="U120" s="1">
        <f t="shared" si="22"/>
        <v>1.1193029490616622</v>
      </c>
      <c r="V120" s="1">
        <f t="shared" si="23"/>
        <v>3.081551229989119</v>
      </c>
      <c r="W120" s="1">
        <f t="shared" si="24"/>
        <v>1.5034965034965033</v>
      </c>
      <c r="X120" s="1">
        <f t="shared" si="25"/>
        <v>0.17915309446254074</v>
      </c>
      <c r="Y120" s="1">
        <f t="shared" si="26"/>
        <v>4.5433789954337902</v>
      </c>
      <c r="Z120" s="1">
        <f t="shared" si="27"/>
        <v>1.6112531969309463</v>
      </c>
      <c r="AA120" s="1">
        <f t="shared" si="28"/>
        <v>3.1914893617021274E-2</v>
      </c>
      <c r="AB120" s="1">
        <f>VLOOKUP($A120,Index!$G:$R,8,FALSE)</f>
        <v>4.9181999999999997</v>
      </c>
      <c r="AC120" s="1">
        <f>VLOOKUP($A120,Index!$G:$R,9,FALSE)</f>
        <v>4.0928113917926003</v>
      </c>
      <c r="AD120" s="1">
        <f>VLOOKUP($A120,Index!$G:$R,10,FALSE)</f>
        <v>3.4615384615384617</v>
      </c>
      <c r="AE120" s="1">
        <f>VLOOKUP($A120,Index!$G:$R,11,FALSE)</f>
        <v>1.6649960443909453</v>
      </c>
    </row>
    <row r="121" spans="1:31" x14ac:dyDescent="0.2">
      <c r="A121">
        <v>6001422000</v>
      </c>
      <c r="B121" s="1">
        <f>VLOOKUP($A121,DataForModel!$B:$BI,11,FALSE)</f>
        <v>1756</v>
      </c>
      <c r="C121" s="1">
        <f>VLOOKUP($A121,DataForModel!$B:$BI,16,FALSE)</f>
        <v>8.6979437700000002</v>
      </c>
      <c r="D121" s="1">
        <f>VLOOKUP($A121,DataForModel!$B:$BI,17,FALSE)</f>
        <v>32.516750680000001</v>
      </c>
      <c r="E121" s="1">
        <f>VLOOKUP($A121,DataForModel!$B:$BI,19,FALSE)</f>
        <v>0</v>
      </c>
      <c r="F121" s="1">
        <f>VLOOKUP($A121,DataForModel!$B:$BI,20,FALSE)</f>
        <v>783.51385459999995</v>
      </c>
      <c r="G121" s="1">
        <f>VLOOKUP($A121,DataForModel!$B:$BI,26,FALSE)</f>
        <v>10.199999999999999</v>
      </c>
      <c r="H121" s="1">
        <f>VLOOKUP($A121,DataForModel!$B:$BI,31,FALSE)</f>
        <v>577</v>
      </c>
      <c r="I121" s="1">
        <f>VLOOKUP($A121,DataForModel!$B:$BI,33,FALSE)</f>
        <v>37776</v>
      </c>
      <c r="J121" s="1">
        <f>VLOOKUP($A121,DataForModel!$B:$BI,46,FALSE)</f>
        <v>28.1</v>
      </c>
      <c r="K121" s="1">
        <f>VLOOKUP($A121,DataForModel!$B:$BI,49,FALSE)</f>
        <v>10.7</v>
      </c>
      <c r="L121" s="1">
        <f>VLOOKUP($A121,DataForModel!$B:$BI,51,FALSE)</f>
        <v>24.2</v>
      </c>
      <c r="M121" s="1">
        <f>VLOOKUP($A121,DataForModel!$B:$BI,52,FALSE)</f>
        <v>12.9</v>
      </c>
      <c r="N121" s="1">
        <f>VLOOKUP($A121,DataForModel!$B:$BI,60,FALSE)</f>
        <v>5.6</v>
      </c>
      <c r="O121" s="1">
        <f t="shared" si="16"/>
        <v>1.366009506740435</v>
      </c>
      <c r="P121" s="1">
        <f t="shared" si="17"/>
        <v>6.2205254951554849</v>
      </c>
      <c r="Q121" s="1">
        <f t="shared" si="18"/>
        <v>2.5906552131717571</v>
      </c>
      <c r="R121" s="1">
        <f t="shared" si="19"/>
        <v>0</v>
      </c>
      <c r="S121" s="1">
        <f t="shared" si="20"/>
        <v>1.4251905587396099</v>
      </c>
      <c r="T121" s="1">
        <f t="shared" si="21"/>
        <v>1.4265734265734265</v>
      </c>
      <c r="U121" s="1">
        <f t="shared" si="22"/>
        <v>1.933646112600536</v>
      </c>
      <c r="V121" s="1">
        <f t="shared" si="23"/>
        <v>2.1634864982113773</v>
      </c>
      <c r="W121" s="1">
        <f t="shared" si="24"/>
        <v>4.9125874125874125</v>
      </c>
      <c r="X121" s="1">
        <f t="shared" si="25"/>
        <v>1.7426710097719869</v>
      </c>
      <c r="Y121" s="1">
        <f t="shared" si="26"/>
        <v>5.525114155251142</v>
      </c>
      <c r="Z121" s="1">
        <f t="shared" si="27"/>
        <v>3.0946291560102299</v>
      </c>
      <c r="AA121" s="1">
        <f t="shared" si="28"/>
        <v>0.5957446808510638</v>
      </c>
      <c r="AB121" s="1">
        <f>VLOOKUP($A121,Index!$G:$R,8,FALSE)</f>
        <v>8.2078000000000007</v>
      </c>
      <c r="AC121" s="1">
        <f>VLOOKUP($A121,Index!$G:$R,9,FALSE)</f>
        <v>5.4769425389335176</v>
      </c>
      <c r="AD121" s="1">
        <f>VLOOKUP($A121,Index!$G:$R,10,FALSE)</f>
        <v>4.8717948717948723</v>
      </c>
      <c r="AE121" s="1">
        <f>VLOOKUP($A121,Index!$G:$R,11,FALSE)</f>
        <v>6.4037437509792214</v>
      </c>
    </row>
    <row r="122" spans="1:31" x14ac:dyDescent="0.2">
      <c r="A122">
        <v>6001422100</v>
      </c>
      <c r="B122" s="1">
        <f>VLOOKUP($A122,DataForModel!$B:$BI,11,FALSE)</f>
        <v>2685</v>
      </c>
      <c r="C122" s="1">
        <f>VLOOKUP($A122,DataForModel!$B:$BI,16,FALSE)</f>
        <v>8.6979437700000002</v>
      </c>
      <c r="D122" s="1">
        <f>VLOOKUP($A122,DataForModel!$B:$BI,17,FALSE)</f>
        <v>31.19817694</v>
      </c>
      <c r="E122" s="1">
        <f>VLOOKUP($A122,DataForModel!$B:$BI,19,FALSE)</f>
        <v>0</v>
      </c>
      <c r="F122" s="1">
        <f>VLOOKUP($A122,DataForModel!$B:$BI,20,FALSE)</f>
        <v>1736.4739420000001</v>
      </c>
      <c r="G122" s="1">
        <f>VLOOKUP($A122,DataForModel!$B:$BI,26,FALSE)</f>
        <v>1.45</v>
      </c>
      <c r="H122" s="1">
        <f>VLOOKUP($A122,DataForModel!$B:$BI,31,FALSE)</f>
        <v>159</v>
      </c>
      <c r="I122" s="1">
        <f>VLOOKUP($A122,DataForModel!$B:$BI,33,FALSE)</f>
        <v>45558</v>
      </c>
      <c r="J122" s="1">
        <f>VLOOKUP($A122,DataForModel!$B:$BI,46,FALSE)</f>
        <v>6.1</v>
      </c>
      <c r="K122" s="1">
        <f>VLOOKUP($A122,DataForModel!$B:$BI,49,FALSE)</f>
        <v>9.5</v>
      </c>
      <c r="L122" s="1">
        <f>VLOOKUP($A122,DataForModel!$B:$BI,51,FALSE)</f>
        <v>16.100000000000001</v>
      </c>
      <c r="M122" s="1">
        <f>VLOOKUP($A122,DataForModel!$B:$BI,52,FALSE)</f>
        <v>6.4</v>
      </c>
      <c r="N122" s="1">
        <f>VLOOKUP($A122,DataForModel!$B:$BI,60,FALSE)</f>
        <v>0</v>
      </c>
      <c r="O122" s="1">
        <f t="shared" si="16"/>
        <v>2.0899244136211332</v>
      </c>
      <c r="P122" s="1">
        <f t="shared" si="17"/>
        <v>6.2205254951554849</v>
      </c>
      <c r="Q122" s="1">
        <f t="shared" si="18"/>
        <v>2.4846731878191535</v>
      </c>
      <c r="R122" s="1">
        <f t="shared" si="19"/>
        <v>0</v>
      </c>
      <c r="S122" s="1">
        <f t="shared" si="20"/>
        <v>3.2022300266467729</v>
      </c>
      <c r="T122" s="1">
        <f t="shared" si="21"/>
        <v>0.20279720279720279</v>
      </c>
      <c r="U122" s="1">
        <f t="shared" si="22"/>
        <v>0.53284182305630023</v>
      </c>
      <c r="V122" s="1">
        <f t="shared" si="23"/>
        <v>2.7169282630804132</v>
      </c>
      <c r="W122" s="1">
        <f t="shared" si="24"/>
        <v>1.0664335664335662</v>
      </c>
      <c r="X122" s="1">
        <f t="shared" si="25"/>
        <v>1.5472312703583064</v>
      </c>
      <c r="Y122" s="1">
        <f t="shared" si="26"/>
        <v>3.6757990867579915</v>
      </c>
      <c r="Z122" s="1">
        <f t="shared" si="27"/>
        <v>1.4322250639386191</v>
      </c>
      <c r="AA122" s="1">
        <f t="shared" si="28"/>
        <v>0</v>
      </c>
      <c r="AB122" s="1">
        <f>VLOOKUP($A122,Index!$G:$R,8,FALSE)</f>
        <v>5.2807000000000004</v>
      </c>
      <c r="AC122" s="1">
        <f>VLOOKUP($A122,Index!$G:$R,9,FALSE)</f>
        <v>4.3873048980546159</v>
      </c>
      <c r="AD122" s="1">
        <f>VLOOKUP($A122,Index!$G:$R,10,FALSE)</f>
        <v>3.6324786324786329</v>
      </c>
      <c r="AE122" s="1">
        <f>VLOOKUP($A122,Index!$G:$R,11,FALSE)</f>
        <v>4.6708508412118714</v>
      </c>
    </row>
    <row r="123" spans="1:31" x14ac:dyDescent="0.2">
      <c r="A123">
        <v>6001422200</v>
      </c>
      <c r="B123" s="1">
        <f>VLOOKUP($A123,DataForModel!$B:$BI,11,FALSE)</f>
        <v>3144</v>
      </c>
      <c r="C123" s="1">
        <f>VLOOKUP($A123,DataForModel!$B:$BI,16,FALSE)</f>
        <v>8.6979437700000002</v>
      </c>
      <c r="D123" s="1">
        <f>VLOOKUP($A123,DataForModel!$B:$BI,17,FALSE)</f>
        <v>30.956949439999999</v>
      </c>
      <c r="E123" s="1">
        <f>VLOOKUP($A123,DataForModel!$B:$BI,19,FALSE)</f>
        <v>0</v>
      </c>
      <c r="F123" s="1">
        <f>VLOOKUP($A123,DataForModel!$B:$BI,20,FALSE)</f>
        <v>775.3785431</v>
      </c>
      <c r="G123" s="1">
        <f>VLOOKUP($A123,DataForModel!$B:$BI,26,FALSE)</f>
        <v>0</v>
      </c>
      <c r="H123" s="1">
        <f>VLOOKUP($A123,DataForModel!$B:$BI,31,FALSE)</f>
        <v>486</v>
      </c>
      <c r="I123" s="1">
        <f>VLOOKUP($A123,DataForModel!$B:$BI,33,FALSE)</f>
        <v>40431</v>
      </c>
      <c r="J123" s="1">
        <f>VLOOKUP($A123,DataForModel!$B:$BI,46,FALSE)</f>
        <v>13.7</v>
      </c>
      <c r="K123" s="1">
        <f>VLOOKUP($A123,DataForModel!$B:$BI,49,FALSE)</f>
        <v>3.1</v>
      </c>
      <c r="L123" s="1">
        <f>VLOOKUP($A123,DataForModel!$B:$BI,51,FALSE)</f>
        <v>13.6</v>
      </c>
      <c r="M123" s="1">
        <f>VLOOKUP($A123,DataForModel!$B:$BI,52,FALSE)</f>
        <v>9.6999999999999993</v>
      </c>
      <c r="N123" s="1">
        <f>VLOOKUP($A123,DataForModel!$B:$BI,60,FALSE)</f>
        <v>0.3</v>
      </c>
      <c r="O123" s="1">
        <f t="shared" si="16"/>
        <v>2.4475960414556224</v>
      </c>
      <c r="P123" s="1">
        <f t="shared" si="17"/>
        <v>6.2205254951554849</v>
      </c>
      <c r="Q123" s="1">
        <f t="shared" si="18"/>
        <v>2.4652842236336956</v>
      </c>
      <c r="R123" s="1">
        <f t="shared" si="19"/>
        <v>0</v>
      </c>
      <c r="S123" s="1">
        <f t="shared" si="20"/>
        <v>1.4100201756245501</v>
      </c>
      <c r="T123" s="1">
        <f t="shared" si="21"/>
        <v>0</v>
      </c>
      <c r="U123" s="1">
        <f t="shared" si="22"/>
        <v>1.6286863270777481</v>
      </c>
      <c r="V123" s="1">
        <f t="shared" si="23"/>
        <v>2.3523052961717079</v>
      </c>
      <c r="W123" s="1">
        <f t="shared" si="24"/>
        <v>2.395104895104895</v>
      </c>
      <c r="X123" s="1">
        <f t="shared" si="25"/>
        <v>0.50488599348534202</v>
      </c>
      <c r="Y123" s="1">
        <f t="shared" si="26"/>
        <v>3.1050228310502286</v>
      </c>
      <c r="Z123" s="1">
        <f t="shared" si="27"/>
        <v>2.2762148337595902</v>
      </c>
      <c r="AA123" s="1">
        <f t="shared" si="28"/>
        <v>3.1914893617021274E-2</v>
      </c>
      <c r="AB123" s="1">
        <f>VLOOKUP($A123,Index!$G:$R,8,FALSE)</f>
        <v>4.8764000000000003</v>
      </c>
      <c r="AC123" s="1">
        <f>VLOOKUP($A123,Index!$G:$R,9,FALSE)</f>
        <v>4.4312793089369293</v>
      </c>
      <c r="AD123" s="1">
        <f>VLOOKUP($A123,Index!$G:$R,10,FALSE)</f>
        <v>3.4615384615384617</v>
      </c>
      <c r="AE123" s="1">
        <f>VLOOKUP($A123,Index!$G:$R,11,FALSE)</f>
        <v>4.2426311209640684</v>
      </c>
    </row>
    <row r="124" spans="1:31" x14ac:dyDescent="0.2">
      <c r="A124">
        <v>6001422300</v>
      </c>
      <c r="B124" s="1">
        <f>VLOOKUP($A124,DataForModel!$B:$BI,11,FALSE)</f>
        <v>3387</v>
      </c>
      <c r="C124" s="1">
        <f>VLOOKUP($A124,DataForModel!$B:$BI,16,FALSE)</f>
        <v>8.6979437700000002</v>
      </c>
      <c r="D124" s="1">
        <f>VLOOKUP($A124,DataForModel!$B:$BI,17,FALSE)</f>
        <v>22.088983460000001</v>
      </c>
      <c r="E124" s="1">
        <f>VLOOKUP($A124,DataForModel!$B:$BI,19,FALSE)</f>
        <v>0</v>
      </c>
      <c r="F124" s="1">
        <f>VLOOKUP($A124,DataForModel!$B:$BI,20,FALSE)</f>
        <v>609.96943829999998</v>
      </c>
      <c r="G124" s="1">
        <f>VLOOKUP($A124,DataForModel!$B:$BI,26,FALSE)</f>
        <v>0</v>
      </c>
      <c r="H124" s="1">
        <f>VLOOKUP($A124,DataForModel!$B:$BI,31,FALSE)</f>
        <v>646</v>
      </c>
      <c r="I124" s="1">
        <f>VLOOKUP($A124,DataForModel!$B:$BI,33,FALSE)</f>
        <v>38367</v>
      </c>
      <c r="J124" s="1">
        <f>VLOOKUP($A124,DataForModel!$B:$BI,46,FALSE)</f>
        <v>16.8</v>
      </c>
      <c r="K124" s="1">
        <f>VLOOKUP($A124,DataForModel!$B:$BI,49,FALSE)</f>
        <v>2.9</v>
      </c>
      <c r="L124" s="1">
        <f>VLOOKUP($A124,DataForModel!$B:$BI,51,FALSE)</f>
        <v>15.8</v>
      </c>
      <c r="M124" s="1">
        <f>VLOOKUP($A124,DataForModel!$B:$BI,52,FALSE)</f>
        <v>7.4</v>
      </c>
      <c r="N124" s="1">
        <f>VLOOKUP($A124,DataForModel!$B:$BI,60,FALSE)</f>
        <v>0</v>
      </c>
      <c r="O124" s="1">
        <f t="shared" si="16"/>
        <v>2.636951609132705</v>
      </c>
      <c r="P124" s="1">
        <f t="shared" si="17"/>
        <v>6.2205254951554849</v>
      </c>
      <c r="Q124" s="1">
        <f t="shared" si="18"/>
        <v>1.7525102870631204</v>
      </c>
      <c r="R124" s="1">
        <f t="shared" si="19"/>
        <v>0</v>
      </c>
      <c r="S124" s="1">
        <f t="shared" si="20"/>
        <v>1.1015723072749357</v>
      </c>
      <c r="T124" s="1">
        <f t="shared" si="21"/>
        <v>0</v>
      </c>
      <c r="U124" s="1">
        <f t="shared" si="22"/>
        <v>2.1648793565683646</v>
      </c>
      <c r="V124" s="1">
        <f t="shared" si="23"/>
        <v>2.2055173492827733</v>
      </c>
      <c r="W124" s="1">
        <f t="shared" si="24"/>
        <v>2.9370629370629371</v>
      </c>
      <c r="X124" s="1">
        <f t="shared" si="25"/>
        <v>0.47231270358306188</v>
      </c>
      <c r="Y124" s="1">
        <f t="shared" si="26"/>
        <v>3.6073059360730597</v>
      </c>
      <c r="Z124" s="1">
        <f t="shared" si="27"/>
        <v>1.6879795396419439</v>
      </c>
      <c r="AA124" s="1">
        <f t="shared" si="28"/>
        <v>0</v>
      </c>
      <c r="AB124" s="1">
        <f>VLOOKUP($A124,Index!$G:$R,8,FALSE)</f>
        <v>5.2138999999999998</v>
      </c>
      <c r="AC124" s="1">
        <f>VLOOKUP($A124,Index!$G:$R,9,FALSE)</f>
        <v>4.5605106095301391</v>
      </c>
      <c r="AD124" s="1">
        <f>VLOOKUP($A124,Index!$G:$R,10,FALSE)</f>
        <v>3.8034188034188037</v>
      </c>
      <c r="AE124" s="1">
        <f>VLOOKUP($A124,Index!$G:$R,11,FALSE)</f>
        <v>1.9258057688457817</v>
      </c>
    </row>
    <row r="125" spans="1:31" x14ac:dyDescent="0.2">
      <c r="A125">
        <v>6001422400</v>
      </c>
      <c r="B125" s="1">
        <f>VLOOKUP($A125,DataForModel!$B:$BI,11,FALSE)</f>
        <v>4196</v>
      </c>
      <c r="C125" s="1">
        <f>VLOOKUP($A125,DataForModel!$B:$BI,16,FALSE)</f>
        <v>8.6979437700000002</v>
      </c>
      <c r="D125" s="1">
        <f>VLOOKUP($A125,DataForModel!$B:$BI,17,FALSE)</f>
        <v>13.01</v>
      </c>
      <c r="E125" s="1">
        <f>VLOOKUP($A125,DataForModel!$B:$BI,19,FALSE)</f>
        <v>0</v>
      </c>
      <c r="F125" s="1">
        <f>VLOOKUP($A125,DataForModel!$B:$BI,20,FALSE)</f>
        <v>562.53549320000002</v>
      </c>
      <c r="G125" s="1">
        <f>VLOOKUP($A125,DataForModel!$B:$BI,26,FALSE)</f>
        <v>0</v>
      </c>
      <c r="H125" s="1">
        <f>VLOOKUP($A125,DataForModel!$B:$BI,31,FALSE)</f>
        <v>1010</v>
      </c>
      <c r="I125" s="1">
        <f>VLOOKUP($A125,DataForModel!$B:$BI,33,FALSE)</f>
        <v>42247</v>
      </c>
      <c r="J125" s="1">
        <f>VLOOKUP($A125,DataForModel!$B:$BI,46,FALSE)</f>
        <v>24.1</v>
      </c>
      <c r="K125" s="1">
        <f>VLOOKUP($A125,DataForModel!$B:$BI,49,FALSE)</f>
        <v>0</v>
      </c>
      <c r="L125" s="1">
        <f>VLOOKUP($A125,DataForModel!$B:$BI,51,FALSE)</f>
        <v>3.4</v>
      </c>
      <c r="M125" s="1">
        <f>VLOOKUP($A125,DataForModel!$B:$BI,52,FALSE)</f>
        <v>3.7</v>
      </c>
      <c r="N125" s="1">
        <f>VLOOKUP($A125,DataForModel!$B:$BI,60,FALSE)</f>
        <v>0</v>
      </c>
      <c r="O125" s="1">
        <f t="shared" si="16"/>
        <v>3.2673575937037325</v>
      </c>
      <c r="P125" s="1">
        <f t="shared" si="17"/>
        <v>6.2205254951554849</v>
      </c>
      <c r="Q125" s="1">
        <f t="shared" si="18"/>
        <v>1.0227755547199837</v>
      </c>
      <c r="R125" s="1">
        <f t="shared" si="19"/>
        <v>0</v>
      </c>
      <c r="S125" s="1">
        <f t="shared" si="20"/>
        <v>1.0131195025082442</v>
      </c>
      <c r="T125" s="1">
        <f t="shared" si="21"/>
        <v>0</v>
      </c>
      <c r="U125" s="1">
        <f t="shared" si="22"/>
        <v>3.3847184986595176</v>
      </c>
      <c r="V125" s="1">
        <f t="shared" si="23"/>
        <v>2.4814559316127474</v>
      </c>
      <c r="W125" s="1">
        <f t="shared" si="24"/>
        <v>4.2132867132867133</v>
      </c>
      <c r="X125" s="1">
        <f t="shared" si="25"/>
        <v>0</v>
      </c>
      <c r="Y125" s="1">
        <f t="shared" si="26"/>
        <v>0.77625570776255715</v>
      </c>
      <c r="Z125" s="1">
        <f t="shared" si="27"/>
        <v>0.74168797953964194</v>
      </c>
      <c r="AA125" s="1">
        <f t="shared" si="28"/>
        <v>0</v>
      </c>
      <c r="AB125" s="1">
        <f>VLOOKUP($A125,Index!$G:$R,8,FALSE)</f>
        <v>4.2934999999999999</v>
      </c>
      <c r="AC125" s="1">
        <f>VLOOKUP($A125,Index!$G:$R,9,FALSE)</f>
        <v>4.3068769798342963</v>
      </c>
      <c r="AD125" s="1">
        <f>VLOOKUP($A125,Index!$G:$R,10,FALSE)</f>
        <v>2.5213675213675217</v>
      </c>
      <c r="AE125" s="1">
        <f>VLOOKUP($A125,Index!$G:$R,11,FALSE)</f>
        <v>2.1797107279260834</v>
      </c>
    </row>
    <row r="126" spans="1:31" x14ac:dyDescent="0.2">
      <c r="A126">
        <v>6001422500</v>
      </c>
      <c r="B126" s="1">
        <f>VLOOKUP($A126,DataForModel!$B:$BI,11,FALSE)</f>
        <v>4658</v>
      </c>
      <c r="C126" s="1">
        <f>VLOOKUP($A126,DataForModel!$B:$BI,16,FALSE)</f>
        <v>8.6979437700000002</v>
      </c>
      <c r="D126" s="1">
        <f>VLOOKUP($A126,DataForModel!$B:$BI,17,FALSE)</f>
        <v>13.01</v>
      </c>
      <c r="E126" s="1">
        <f>VLOOKUP($A126,DataForModel!$B:$BI,19,FALSE)</f>
        <v>0</v>
      </c>
      <c r="F126" s="1">
        <f>VLOOKUP($A126,DataForModel!$B:$BI,20,FALSE)</f>
        <v>539.95391210000003</v>
      </c>
      <c r="G126" s="1">
        <f>VLOOKUP($A126,DataForModel!$B:$BI,26,FALSE)</f>
        <v>0</v>
      </c>
      <c r="H126" s="1">
        <f>VLOOKUP($A126,DataForModel!$B:$BI,31,FALSE)</f>
        <v>897</v>
      </c>
      <c r="I126" s="1">
        <f>VLOOKUP($A126,DataForModel!$B:$BI,33,FALSE)</f>
        <v>36665</v>
      </c>
      <c r="J126" s="1">
        <f>VLOOKUP($A126,DataForModel!$B:$BI,46,FALSE)</f>
        <v>28.3</v>
      </c>
      <c r="K126" s="1">
        <f>VLOOKUP($A126,DataForModel!$B:$BI,49,FALSE)</f>
        <v>4.5999999999999996</v>
      </c>
      <c r="L126" s="1">
        <f>VLOOKUP($A126,DataForModel!$B:$BI,51,FALSE)</f>
        <v>8.1999999999999993</v>
      </c>
      <c r="M126" s="1">
        <f>VLOOKUP($A126,DataForModel!$B:$BI,52,FALSE)</f>
        <v>8.1</v>
      </c>
      <c r="N126" s="1">
        <f>VLOOKUP($A126,DataForModel!$B:$BI,60,FALSE)</f>
        <v>27.1</v>
      </c>
      <c r="O126" s="1">
        <f t="shared" si="16"/>
        <v>3.6273669445959635</v>
      </c>
      <c r="P126" s="1">
        <f t="shared" si="17"/>
        <v>6.2205254951554849</v>
      </c>
      <c r="Q126" s="1">
        <f t="shared" si="18"/>
        <v>1.0227755547199837</v>
      </c>
      <c r="R126" s="1">
        <f t="shared" si="19"/>
        <v>0</v>
      </c>
      <c r="S126" s="1">
        <f t="shared" si="20"/>
        <v>0.97101032984401403</v>
      </c>
      <c r="T126" s="1">
        <f t="shared" si="21"/>
        <v>0</v>
      </c>
      <c r="U126" s="1">
        <f t="shared" si="22"/>
        <v>3.0060321715817695</v>
      </c>
      <c r="V126" s="1">
        <f t="shared" si="23"/>
        <v>2.08447418765246</v>
      </c>
      <c r="W126" s="1">
        <f t="shared" si="24"/>
        <v>4.9475524475524475</v>
      </c>
      <c r="X126" s="1">
        <f t="shared" si="25"/>
        <v>0.74918566775244289</v>
      </c>
      <c r="Y126" s="1">
        <f t="shared" si="26"/>
        <v>1.872146118721461</v>
      </c>
      <c r="Z126" s="1">
        <f t="shared" si="27"/>
        <v>1.867007672634271</v>
      </c>
      <c r="AA126" s="1">
        <f t="shared" si="28"/>
        <v>2.8829787234042552</v>
      </c>
      <c r="AB126" s="1">
        <f>VLOOKUP($A126,Index!$G:$R,8,FALSE)</f>
        <v>5.7346000000000004</v>
      </c>
      <c r="AC126" s="1">
        <f>VLOOKUP($A126,Index!$G:$R,9,FALSE)</f>
        <v>4.5205970358163903</v>
      </c>
      <c r="AD126" s="1">
        <f>VLOOKUP($A126,Index!$G:$R,10,FALSE)</f>
        <v>2.8632478632478637</v>
      </c>
      <c r="AE126" s="1">
        <f>VLOOKUP($A126,Index!$G:$R,11,FALSE)</f>
        <v>1.8043684934416664</v>
      </c>
    </row>
    <row r="127" spans="1:31" x14ac:dyDescent="0.2">
      <c r="A127">
        <v>6001422600</v>
      </c>
      <c r="B127" s="1">
        <f>VLOOKUP($A127,DataForModel!$B:$BI,11,FALSE)</f>
        <v>1215</v>
      </c>
      <c r="C127" s="1">
        <f>VLOOKUP($A127,DataForModel!$B:$BI,16,FALSE)</f>
        <v>8.6979437700000002</v>
      </c>
      <c r="D127" s="1">
        <f>VLOOKUP($A127,DataForModel!$B:$BI,17,FALSE)</f>
        <v>13.676408909999999</v>
      </c>
      <c r="E127" s="1">
        <f>VLOOKUP($A127,DataForModel!$B:$BI,19,FALSE)</f>
        <v>0</v>
      </c>
      <c r="F127" s="1">
        <f>VLOOKUP($A127,DataForModel!$B:$BI,20,FALSE)</f>
        <v>520.19799599999999</v>
      </c>
      <c r="G127" s="1">
        <f>VLOOKUP($A127,DataForModel!$B:$BI,26,FALSE)</f>
        <v>0</v>
      </c>
      <c r="H127" s="1">
        <f>VLOOKUP($A127,DataForModel!$B:$BI,31,FALSE)</f>
        <v>0</v>
      </c>
      <c r="I127" s="1">
        <f>VLOOKUP($A127,DataForModel!$B:$BI,33,FALSE)</f>
        <v>19037</v>
      </c>
      <c r="J127" s="1">
        <f>VLOOKUP($A127,DataForModel!$B:$BI,46,FALSE)</f>
        <v>0</v>
      </c>
      <c r="K127" s="1">
        <f>VLOOKUP($A127,DataForModel!$B:$BI,49,FALSE)</f>
        <v>0</v>
      </c>
      <c r="L127" s="1">
        <f>VLOOKUP($A127,DataForModel!$B:$BI,51,FALSE)</f>
        <v>3.4</v>
      </c>
      <c r="M127" s="1">
        <f>VLOOKUP($A127,DataForModel!$B:$BI,52,FALSE)</f>
        <v>3.5</v>
      </c>
      <c r="N127" s="1">
        <f>VLOOKUP($A127,DataForModel!$B:$BI,60,FALSE)</f>
        <v>94</v>
      </c>
      <c r="O127" s="1">
        <f t="shared" si="16"/>
        <v>0.94444011532767091</v>
      </c>
      <c r="P127" s="1">
        <f t="shared" si="17"/>
        <v>6.2205254951554849</v>
      </c>
      <c r="Q127" s="1">
        <f t="shared" si="18"/>
        <v>1.07633901033288</v>
      </c>
      <c r="R127" s="1">
        <f t="shared" si="19"/>
        <v>0</v>
      </c>
      <c r="S127" s="1">
        <f t="shared" si="20"/>
        <v>0.93417033717428255</v>
      </c>
      <c r="T127" s="1">
        <f t="shared" si="21"/>
        <v>0</v>
      </c>
      <c r="U127" s="1">
        <f t="shared" si="22"/>
        <v>0</v>
      </c>
      <c r="V127" s="1">
        <f t="shared" si="23"/>
        <v>0.83080271102545322</v>
      </c>
      <c r="W127" s="1">
        <f t="shared" si="24"/>
        <v>0</v>
      </c>
      <c r="X127" s="1">
        <f t="shared" si="25"/>
        <v>0</v>
      </c>
      <c r="Y127" s="1">
        <f t="shared" si="26"/>
        <v>0.77625570776255715</v>
      </c>
      <c r="Z127" s="1">
        <f t="shared" si="27"/>
        <v>0.6905370843989771</v>
      </c>
      <c r="AA127" s="1">
        <f t="shared" si="28"/>
        <v>10</v>
      </c>
      <c r="AB127" s="1">
        <f>VLOOKUP($A127,Index!$G:$R,8,FALSE)</f>
        <v>3.1579999999999999</v>
      </c>
      <c r="AC127" s="1">
        <f>VLOOKUP($A127,Index!$G:$R,9,FALSE)</f>
        <v>0</v>
      </c>
      <c r="AD127" s="1">
        <f>VLOOKUP($A127,Index!$G:$R,10,FALSE)</f>
        <v>1.3247863247863247</v>
      </c>
      <c r="AE127" s="1" t="e">
        <f>VLOOKUP($A127,Index!$G:$R,11,FALSE)</f>
        <v>#VALUE!</v>
      </c>
    </row>
    <row r="128" spans="1:31" x14ac:dyDescent="0.2">
      <c r="A128">
        <v>6001422700</v>
      </c>
      <c r="B128" s="1">
        <f>VLOOKUP($A128,DataForModel!$B:$BI,11,FALSE)</f>
        <v>4885</v>
      </c>
      <c r="C128" s="1">
        <f>VLOOKUP($A128,DataForModel!$B:$BI,16,FALSE)</f>
        <v>8.6979437700000002</v>
      </c>
      <c r="D128" s="1">
        <f>VLOOKUP($A128,DataForModel!$B:$BI,17,FALSE)</f>
        <v>42.025610739999998</v>
      </c>
      <c r="E128" s="1">
        <f>VLOOKUP($A128,DataForModel!$B:$BI,19,FALSE)</f>
        <v>0</v>
      </c>
      <c r="F128" s="1">
        <f>VLOOKUP($A128,DataForModel!$B:$BI,20,FALSE)</f>
        <v>492.85046540000002</v>
      </c>
      <c r="G128" s="1">
        <f>VLOOKUP($A128,DataForModel!$B:$BI,26,FALSE)</f>
        <v>0</v>
      </c>
      <c r="H128" s="1">
        <f>VLOOKUP($A128,DataForModel!$B:$BI,31,FALSE)</f>
        <v>1281</v>
      </c>
      <c r="I128" s="1">
        <f>VLOOKUP($A128,DataForModel!$B:$BI,33,FALSE)</f>
        <v>15194</v>
      </c>
      <c r="J128" s="1">
        <f>VLOOKUP($A128,DataForModel!$B:$BI,46,FALSE)</f>
        <v>49.3</v>
      </c>
      <c r="K128" s="1">
        <f>VLOOKUP($A128,DataForModel!$B:$BI,49,FALSE)</f>
        <v>1.7</v>
      </c>
      <c r="L128" s="1">
        <f>VLOOKUP($A128,DataForModel!$B:$BI,51,FALSE)</f>
        <v>2.8</v>
      </c>
      <c r="M128" s="1">
        <f>VLOOKUP($A128,DataForModel!$B:$BI,52,FALSE)</f>
        <v>6.3</v>
      </c>
      <c r="N128" s="1">
        <f>VLOOKUP($A128,DataForModel!$B:$BI,60,FALSE)</f>
        <v>47.3</v>
      </c>
      <c r="O128" s="1">
        <f t="shared" si="16"/>
        <v>3.8042546559650905</v>
      </c>
      <c r="P128" s="1">
        <f t="shared" si="17"/>
        <v>6.2205254951554849</v>
      </c>
      <c r="Q128" s="1">
        <f t="shared" si="18"/>
        <v>3.3549418187530873</v>
      </c>
      <c r="R128" s="1">
        <f t="shared" si="19"/>
        <v>0</v>
      </c>
      <c r="S128" s="1">
        <f t="shared" si="20"/>
        <v>0.88317382444667203</v>
      </c>
      <c r="T128" s="1">
        <f t="shared" si="21"/>
        <v>0</v>
      </c>
      <c r="U128" s="1">
        <f t="shared" si="22"/>
        <v>4.2928954423592494</v>
      </c>
      <c r="V128" s="1">
        <f t="shared" si="23"/>
        <v>0.55749550177439888</v>
      </c>
      <c r="W128" s="1">
        <f t="shared" si="24"/>
        <v>8.6188811188811183</v>
      </c>
      <c r="X128" s="1">
        <f t="shared" si="25"/>
        <v>0.27687296416938112</v>
      </c>
      <c r="Y128" s="1">
        <f t="shared" si="26"/>
        <v>0.63926940639269403</v>
      </c>
      <c r="Z128" s="1">
        <f t="shared" si="27"/>
        <v>1.4066496163682864</v>
      </c>
      <c r="AA128" s="1">
        <f t="shared" si="28"/>
        <v>5.0319148936170208</v>
      </c>
      <c r="AB128" s="1">
        <f>VLOOKUP($A128,Index!$G:$R,8,FALSE)</f>
        <v>7.8381999999999996</v>
      </c>
      <c r="AC128" s="1">
        <f>VLOOKUP($A128,Index!$G:$R,9,FALSE)</f>
        <v>5.0573282738975429</v>
      </c>
      <c r="AD128" s="1">
        <f>VLOOKUP($A128,Index!$G:$R,10,FALSE)</f>
        <v>3.4615384615384617</v>
      </c>
      <c r="AE128" s="1">
        <f>VLOOKUP($A128,Index!$G:$R,11,FALSE)</f>
        <v>2.0252025281283377</v>
      </c>
    </row>
    <row r="129" spans="1:31" x14ac:dyDescent="0.2">
      <c r="A129">
        <v>6001422800</v>
      </c>
      <c r="B129" s="1">
        <f>VLOOKUP($A129,DataForModel!$B:$BI,11,FALSE)</f>
        <v>8368</v>
      </c>
      <c r="C129" s="1">
        <f>VLOOKUP($A129,DataForModel!$B:$BI,16,FALSE)</f>
        <v>8.6979437700000002</v>
      </c>
      <c r="D129" s="1">
        <f>VLOOKUP($A129,DataForModel!$B:$BI,17,FALSE)</f>
        <v>42.19</v>
      </c>
      <c r="E129" s="1">
        <f>VLOOKUP($A129,DataForModel!$B:$BI,19,FALSE)</f>
        <v>0</v>
      </c>
      <c r="F129" s="1">
        <f>VLOOKUP($A129,DataForModel!$B:$BI,20,FALSE)</f>
        <v>501.9483682</v>
      </c>
      <c r="G129" s="1">
        <f>VLOOKUP($A129,DataForModel!$B:$BI,26,FALSE)</f>
        <v>0</v>
      </c>
      <c r="H129" s="1">
        <f>VLOOKUP($A129,DataForModel!$B:$BI,31,FALSE)</f>
        <v>1705</v>
      </c>
      <c r="I129" s="1">
        <f>VLOOKUP($A129,DataForModel!$B:$BI,33,FALSE)</f>
        <v>12255</v>
      </c>
      <c r="J129" s="1">
        <f>VLOOKUP($A129,DataForModel!$B:$BI,46,FALSE)</f>
        <v>57.2</v>
      </c>
      <c r="K129" s="1">
        <f>VLOOKUP($A129,DataForModel!$B:$BI,49,FALSE)</f>
        <v>2.8</v>
      </c>
      <c r="L129" s="1">
        <f>VLOOKUP($A129,DataForModel!$B:$BI,51,FALSE)</f>
        <v>3.2</v>
      </c>
      <c r="M129" s="1">
        <f>VLOOKUP($A129,DataForModel!$B:$BI,52,FALSE)</f>
        <v>5.0999999999999996</v>
      </c>
      <c r="N129" s="1">
        <f>VLOOKUP($A129,DataForModel!$B:$BI,60,FALSE)</f>
        <v>66.599999999999994</v>
      </c>
      <c r="O129" s="1">
        <f t="shared" si="16"/>
        <v>6.5183511260032727</v>
      </c>
      <c r="P129" s="1">
        <f t="shared" si="17"/>
        <v>6.2205254951554849</v>
      </c>
      <c r="Q129" s="1">
        <f t="shared" si="18"/>
        <v>3.3681548126058356</v>
      </c>
      <c r="R129" s="1">
        <f t="shared" si="19"/>
        <v>0</v>
      </c>
      <c r="S129" s="1">
        <f t="shared" si="20"/>
        <v>0.90013920690554605</v>
      </c>
      <c r="T129" s="1">
        <f t="shared" si="21"/>
        <v>0</v>
      </c>
      <c r="U129" s="1">
        <f t="shared" si="22"/>
        <v>5.713806970509383</v>
      </c>
      <c r="V129" s="1">
        <f t="shared" si="23"/>
        <v>0.34847913747857562</v>
      </c>
      <c r="W129" s="1">
        <f t="shared" si="24"/>
        <v>10</v>
      </c>
      <c r="X129" s="1">
        <f t="shared" si="25"/>
        <v>0.4560260586319218</v>
      </c>
      <c r="Y129" s="1">
        <f t="shared" si="26"/>
        <v>0.73059360730593614</v>
      </c>
      <c r="Z129" s="1">
        <f t="shared" si="27"/>
        <v>1.0997442455242965</v>
      </c>
      <c r="AA129" s="1">
        <f t="shared" si="28"/>
        <v>7.0851063829787231</v>
      </c>
      <c r="AB129" s="1">
        <f>VLOOKUP($A129,Index!$G:$R,8,FALSE)</f>
        <v>7.8841000000000001</v>
      </c>
      <c r="AC129" s="1">
        <f>VLOOKUP($A129,Index!$G:$R,9,FALSE)</f>
        <v>5.6837356430607215</v>
      </c>
      <c r="AD129" s="1">
        <f>VLOOKUP($A129,Index!$G:$R,10,FALSE)</f>
        <v>3.2905982905982913</v>
      </c>
      <c r="AE129" s="1">
        <f>VLOOKUP($A129,Index!$G:$R,11,FALSE)</f>
        <v>2.4023126892736437</v>
      </c>
    </row>
    <row r="130" spans="1:31" x14ac:dyDescent="0.2">
      <c r="A130">
        <v>6001422900</v>
      </c>
      <c r="B130" s="1">
        <f>VLOOKUP($A130,DataForModel!$B:$BI,11,FALSE)</f>
        <v>4336</v>
      </c>
      <c r="C130" s="1">
        <f>VLOOKUP($A130,DataForModel!$B:$BI,16,FALSE)</f>
        <v>8.6979437700000002</v>
      </c>
      <c r="D130" s="1">
        <f>VLOOKUP($A130,DataForModel!$B:$BI,17,FALSE)</f>
        <v>33.201378900000002</v>
      </c>
      <c r="E130" s="1">
        <f>VLOOKUP($A130,DataForModel!$B:$BI,19,FALSE)</f>
        <v>0</v>
      </c>
      <c r="F130" s="1">
        <f>VLOOKUP($A130,DataForModel!$B:$BI,20,FALSE)</f>
        <v>530.79007300000001</v>
      </c>
      <c r="G130" s="1">
        <f>VLOOKUP($A130,DataForModel!$B:$BI,26,FALSE)</f>
        <v>0</v>
      </c>
      <c r="H130" s="1">
        <f>VLOOKUP($A130,DataForModel!$B:$BI,31,FALSE)</f>
        <v>2302</v>
      </c>
      <c r="I130" s="1">
        <f>VLOOKUP($A130,DataForModel!$B:$BI,33,FALSE)</f>
        <v>21238</v>
      </c>
      <c r="J130" s="1">
        <f>VLOOKUP($A130,DataForModel!$B:$BI,46,FALSE)</f>
        <v>47.3</v>
      </c>
      <c r="K130" s="1">
        <f>VLOOKUP($A130,DataForModel!$B:$BI,49,FALSE)</f>
        <v>5.9</v>
      </c>
      <c r="L130" s="1">
        <f>VLOOKUP($A130,DataForModel!$B:$BI,51,FALSE)</f>
        <v>5.4</v>
      </c>
      <c r="M130" s="1">
        <f>VLOOKUP($A130,DataForModel!$B:$BI,52,FALSE)</f>
        <v>6.8</v>
      </c>
      <c r="N130" s="1">
        <f>VLOOKUP($A130,DataForModel!$B:$BI,60,FALSE)</f>
        <v>4.4000000000000004</v>
      </c>
      <c r="O130" s="1">
        <f t="shared" si="16"/>
        <v>3.3764513363983477</v>
      </c>
      <c r="P130" s="1">
        <f t="shared" si="17"/>
        <v>6.2205254951554849</v>
      </c>
      <c r="Q130" s="1">
        <f t="shared" si="18"/>
        <v>2.6456830687766688</v>
      </c>
      <c r="R130" s="1">
        <f t="shared" si="19"/>
        <v>0</v>
      </c>
      <c r="S130" s="1">
        <f t="shared" si="20"/>
        <v>0.95392199217534968</v>
      </c>
      <c r="T130" s="1">
        <f t="shared" si="21"/>
        <v>0</v>
      </c>
      <c r="U130" s="1">
        <f t="shared" si="22"/>
        <v>7.7144772117962468</v>
      </c>
      <c r="V130" s="1">
        <f t="shared" si="23"/>
        <v>0.98733385012552355</v>
      </c>
      <c r="W130" s="1">
        <f t="shared" si="24"/>
        <v>8.2692307692307683</v>
      </c>
      <c r="X130" s="1">
        <f t="shared" si="25"/>
        <v>0.96091205211726405</v>
      </c>
      <c r="Y130" s="1">
        <f t="shared" si="26"/>
        <v>1.2328767123287674</v>
      </c>
      <c r="Z130" s="1">
        <f t="shared" si="27"/>
        <v>1.5345268542199488</v>
      </c>
      <c r="AA130" s="1">
        <f t="shared" si="28"/>
        <v>0.46808510638297879</v>
      </c>
      <c r="AB130" s="1">
        <f>VLOOKUP($A130,Index!$G:$R,8,FALSE)</f>
        <v>7.7183999999999999</v>
      </c>
      <c r="AC130" s="1">
        <f>VLOOKUP($A130,Index!$G:$R,9,FALSE)</f>
        <v>6.3316774195860575</v>
      </c>
      <c r="AD130" s="1">
        <f>VLOOKUP($A130,Index!$G:$R,10,FALSE)</f>
        <v>3.4188034188034191</v>
      </c>
      <c r="AE130" s="1">
        <f>VLOOKUP($A130,Index!$G:$R,11,FALSE)</f>
        <v>3.4790823419320409</v>
      </c>
    </row>
    <row r="131" spans="1:31" x14ac:dyDescent="0.2">
      <c r="A131">
        <v>6001423000</v>
      </c>
      <c r="B131" s="1">
        <f>VLOOKUP($A131,DataForModel!$B:$BI,11,FALSE)</f>
        <v>4396</v>
      </c>
      <c r="C131" s="1">
        <f>VLOOKUP($A131,DataForModel!$B:$BI,16,FALSE)</f>
        <v>8.6979437700000002</v>
      </c>
      <c r="D131" s="1">
        <f>VLOOKUP($A131,DataForModel!$B:$BI,17,FALSE)</f>
        <v>35.724813830000002</v>
      </c>
      <c r="E131" s="1">
        <f>VLOOKUP($A131,DataForModel!$B:$BI,19,FALSE)</f>
        <v>0</v>
      </c>
      <c r="F131" s="1">
        <f>VLOOKUP($A131,DataForModel!$B:$BI,20,FALSE)</f>
        <v>552.04772290000005</v>
      </c>
      <c r="G131" s="1">
        <f>VLOOKUP($A131,DataForModel!$B:$BI,26,FALSE)</f>
        <v>0</v>
      </c>
      <c r="H131" s="1">
        <f>VLOOKUP($A131,DataForModel!$B:$BI,31,FALSE)</f>
        <v>669</v>
      </c>
      <c r="I131" s="1">
        <f>VLOOKUP($A131,DataForModel!$B:$BI,33,FALSE)</f>
        <v>47753</v>
      </c>
      <c r="J131" s="1">
        <f>VLOOKUP($A131,DataForModel!$B:$BI,46,FALSE)</f>
        <v>15.4</v>
      </c>
      <c r="K131" s="1">
        <f>VLOOKUP($A131,DataForModel!$B:$BI,49,FALSE)</f>
        <v>4.5999999999999996</v>
      </c>
      <c r="L131" s="1">
        <f>VLOOKUP($A131,DataForModel!$B:$BI,51,FALSE)</f>
        <v>12.5</v>
      </c>
      <c r="M131" s="1">
        <f>VLOOKUP($A131,DataForModel!$B:$BI,52,FALSE)</f>
        <v>11.1</v>
      </c>
      <c r="N131" s="1">
        <f>VLOOKUP($A131,DataForModel!$B:$BI,60,FALSE)</f>
        <v>2.2000000000000002</v>
      </c>
      <c r="O131" s="1">
        <f t="shared" ref="O131:O194" si="29">((B131-$AH$3)/($AH$4-$AH$3))*10</f>
        <v>3.4232057975531833</v>
      </c>
      <c r="P131" s="1">
        <f t="shared" ref="P131:P194" si="30">((C131-$AI$3)/($AI$4-$AI$3))*10</f>
        <v>6.2205254951554849</v>
      </c>
      <c r="Q131" s="1">
        <f t="shared" ref="Q131:Q194" si="31">((D131-$AJ$3)/($AJ$4-$AJ$3))*10</f>
        <v>2.8485073300325503</v>
      </c>
      <c r="R131" s="1">
        <f t="shared" ref="R131:R194" si="32">((E131-$AK$3)/($AK$4-$AK$3))*10</f>
        <v>0</v>
      </c>
      <c r="S131" s="1">
        <f t="shared" ref="S131:S194" si="33">((F131-$AL$3)/($AL$4-$AL$3))*10</f>
        <v>0.9935623542080535</v>
      </c>
      <c r="T131" s="1">
        <f t="shared" ref="T131:T194" si="34">((G131-$AM$3)/($AM$4-$AM$3))*10</f>
        <v>0</v>
      </c>
      <c r="U131" s="1">
        <f t="shared" ref="U131:U194" si="35">((H131-$AN$3)/($AN$4-$AN$3))*10</f>
        <v>2.241957104557641</v>
      </c>
      <c r="V131" s="1">
        <f t="shared" ref="V131:V194" si="36">((I131-$AO$3)/($AO$4-$AO$3))*10</f>
        <v>2.8730326930325507</v>
      </c>
      <c r="W131" s="1">
        <f t="shared" ref="W131:W194" si="37">((J131-$AP$3)/($AP$4-$AP$3))*10</f>
        <v>2.6923076923076921</v>
      </c>
      <c r="X131" s="1">
        <f t="shared" ref="X131:X194" si="38">((K131-$AQ$3)/($AQ$4-$AQ$3))*10</f>
        <v>0.74918566775244289</v>
      </c>
      <c r="Y131" s="1">
        <f t="shared" ref="Y131:Y194" si="39">((L131-$AR$3)/($AR$4-$AR$3))*10</f>
        <v>2.8538812785388128</v>
      </c>
      <c r="Z131" s="1">
        <f t="shared" ref="Z131:Z194" si="40">((M131-$AS$3)/($AS$4-$AS$3))*10</f>
        <v>2.6342710997442453</v>
      </c>
      <c r="AA131" s="1">
        <f t="shared" ref="AA131:AA194" si="41">((N131-$AT$3)/($AT$4-$AT$3))*10</f>
        <v>0.23404255319148939</v>
      </c>
      <c r="AB131" s="1">
        <f>VLOOKUP($A131,Index!$G:$R,8,FALSE)</f>
        <v>5.9973000000000001</v>
      </c>
      <c r="AC131" s="1">
        <f>VLOOKUP($A131,Index!$G:$R,9,FALSE)</f>
        <v>4.7041003289384244</v>
      </c>
      <c r="AD131" s="1">
        <f>VLOOKUP($A131,Index!$G:$R,10,FALSE)</f>
        <v>2.9914529914529915</v>
      </c>
      <c r="AE131" s="1">
        <f>VLOOKUP($A131,Index!$G:$R,11,FALSE)</f>
        <v>2.9377569309870588</v>
      </c>
    </row>
    <row r="132" spans="1:31" x14ac:dyDescent="0.2">
      <c r="A132">
        <v>6001423100</v>
      </c>
      <c r="B132" s="1">
        <f>VLOOKUP($A132,DataForModel!$B:$BI,11,FALSE)</f>
        <v>3964</v>
      </c>
      <c r="C132" s="1">
        <f>VLOOKUP($A132,DataForModel!$B:$BI,16,FALSE)</f>
        <v>8.6979437700000002</v>
      </c>
      <c r="D132" s="1">
        <f>VLOOKUP($A132,DataForModel!$B:$BI,17,FALSE)</f>
        <v>33.687904070000002</v>
      </c>
      <c r="E132" s="1">
        <f>VLOOKUP($A132,DataForModel!$B:$BI,19,FALSE)</f>
        <v>0</v>
      </c>
      <c r="F132" s="1">
        <f>VLOOKUP($A132,DataForModel!$B:$BI,20,FALSE)</f>
        <v>587.26942940000004</v>
      </c>
      <c r="G132" s="1">
        <f>VLOOKUP($A132,DataForModel!$B:$BI,26,FALSE)</f>
        <v>0</v>
      </c>
      <c r="H132" s="1">
        <f>VLOOKUP($A132,DataForModel!$B:$BI,31,FALSE)</f>
        <v>900</v>
      </c>
      <c r="I132" s="1">
        <f>VLOOKUP($A132,DataForModel!$B:$BI,33,FALSE)</f>
        <v>41325</v>
      </c>
      <c r="J132" s="1">
        <f>VLOOKUP($A132,DataForModel!$B:$BI,46,FALSE)</f>
        <v>21.1</v>
      </c>
      <c r="K132" s="1">
        <f>VLOOKUP($A132,DataForModel!$B:$BI,49,FALSE)</f>
        <v>6.3</v>
      </c>
      <c r="L132" s="1">
        <f>VLOOKUP($A132,DataForModel!$B:$BI,51,FALSE)</f>
        <v>15.6</v>
      </c>
      <c r="M132" s="1">
        <f>VLOOKUP($A132,DataForModel!$B:$BI,52,FALSE)</f>
        <v>9.6999999999999993</v>
      </c>
      <c r="N132" s="1">
        <f>VLOOKUP($A132,DataForModel!$B:$BI,60,FALSE)</f>
        <v>1</v>
      </c>
      <c r="O132" s="1">
        <f t="shared" si="29"/>
        <v>3.0865736772383698</v>
      </c>
      <c r="P132" s="1">
        <f t="shared" si="30"/>
        <v>6.2205254951554849</v>
      </c>
      <c r="Q132" s="1">
        <f t="shared" si="31"/>
        <v>2.6847881421885051</v>
      </c>
      <c r="R132" s="1">
        <f t="shared" si="32"/>
        <v>0</v>
      </c>
      <c r="S132" s="1">
        <f t="shared" si="33"/>
        <v>1.0592422954827296</v>
      </c>
      <c r="T132" s="1">
        <f t="shared" si="34"/>
        <v>0</v>
      </c>
      <c r="U132" s="1">
        <f t="shared" si="35"/>
        <v>3.0160857908847181</v>
      </c>
      <c r="V132" s="1">
        <f t="shared" si="36"/>
        <v>2.415884959213717</v>
      </c>
      <c r="W132" s="1">
        <f t="shared" si="37"/>
        <v>3.6888111888111892</v>
      </c>
      <c r="X132" s="1">
        <f t="shared" si="38"/>
        <v>1.0260586319218241</v>
      </c>
      <c r="Y132" s="1">
        <f t="shared" si="39"/>
        <v>3.5616438356164388</v>
      </c>
      <c r="Z132" s="1">
        <f t="shared" si="40"/>
        <v>2.2762148337595902</v>
      </c>
      <c r="AA132" s="1">
        <f t="shared" si="41"/>
        <v>0.10638297872340426</v>
      </c>
      <c r="AB132" s="1">
        <f>VLOOKUP($A132,Index!$G:$R,8,FALSE)</f>
        <v>6.9448999999999996</v>
      </c>
      <c r="AC132" s="1">
        <f>VLOOKUP($A132,Index!$G:$R,9,FALSE)</f>
        <v>5.1729309274531037</v>
      </c>
      <c r="AD132" s="1">
        <f>VLOOKUP($A132,Index!$G:$R,10,FALSE)</f>
        <v>4.1452991452991448</v>
      </c>
      <c r="AE132" s="1">
        <f>VLOOKUP($A132,Index!$G:$R,11,FALSE)</f>
        <v>4.3721942451912703</v>
      </c>
    </row>
    <row r="133" spans="1:31" x14ac:dyDescent="0.2">
      <c r="A133">
        <v>6001423200</v>
      </c>
      <c r="B133" s="1">
        <f>VLOOKUP($A133,DataForModel!$B:$BI,11,FALSE)</f>
        <v>2794</v>
      </c>
      <c r="C133" s="1">
        <f>VLOOKUP($A133,DataForModel!$B:$BI,16,FALSE)</f>
        <v>8.6979437700000002</v>
      </c>
      <c r="D133" s="1">
        <f>VLOOKUP($A133,DataForModel!$B:$BI,17,FALSE)</f>
        <v>33.75</v>
      </c>
      <c r="E133" s="1">
        <f>VLOOKUP($A133,DataForModel!$B:$BI,19,FALSE)</f>
        <v>0</v>
      </c>
      <c r="F133" s="1">
        <f>VLOOKUP($A133,DataForModel!$B:$BI,20,FALSE)</f>
        <v>593.78841790000001</v>
      </c>
      <c r="G133" s="1">
        <f>VLOOKUP($A133,DataForModel!$B:$BI,26,FALSE)</f>
        <v>0.2</v>
      </c>
      <c r="H133" s="1">
        <f>VLOOKUP($A133,DataForModel!$B:$BI,31,FALSE)</f>
        <v>560</v>
      </c>
      <c r="I133" s="1">
        <f>VLOOKUP($A133,DataForModel!$B:$BI,33,FALSE)</f>
        <v>30416</v>
      </c>
      <c r="J133" s="1">
        <f>VLOOKUP($A133,DataForModel!$B:$BI,46,FALSE)</f>
        <v>19.2</v>
      </c>
      <c r="K133" s="1">
        <f>VLOOKUP($A133,DataForModel!$B:$BI,49,FALSE)</f>
        <v>11.6</v>
      </c>
      <c r="L133" s="1">
        <f>VLOOKUP($A133,DataForModel!$B:$BI,51,FALSE)</f>
        <v>20.8</v>
      </c>
      <c r="M133" s="1">
        <f>VLOOKUP($A133,DataForModel!$B:$BI,52,FALSE)</f>
        <v>11.8</v>
      </c>
      <c r="N133" s="1">
        <f>VLOOKUP($A133,DataForModel!$B:$BI,60,FALSE)</f>
        <v>0.4</v>
      </c>
      <c r="O133" s="1">
        <f t="shared" si="29"/>
        <v>2.1748616847190836</v>
      </c>
      <c r="P133" s="1">
        <f t="shared" si="30"/>
        <v>6.2205254951554849</v>
      </c>
      <c r="Q133" s="1">
        <f t="shared" si="31"/>
        <v>2.6897791807841571</v>
      </c>
      <c r="R133" s="1">
        <f t="shared" si="32"/>
        <v>0</v>
      </c>
      <c r="S133" s="1">
        <f t="shared" si="33"/>
        <v>1.0713986281649717</v>
      </c>
      <c r="T133" s="1">
        <f t="shared" si="34"/>
        <v>2.7972027972027972E-2</v>
      </c>
      <c r="U133" s="1">
        <f t="shared" si="35"/>
        <v>1.8766756032171581</v>
      </c>
      <c r="V133" s="1">
        <f t="shared" si="36"/>
        <v>1.6400566100802925</v>
      </c>
      <c r="W133" s="1">
        <f t="shared" si="37"/>
        <v>3.3566433566433562</v>
      </c>
      <c r="X133" s="1">
        <f t="shared" si="38"/>
        <v>1.8892508143322475</v>
      </c>
      <c r="Y133" s="1">
        <f t="shared" si="39"/>
        <v>4.7488584474885851</v>
      </c>
      <c r="Z133" s="1">
        <f t="shared" si="40"/>
        <v>2.8132992327365729</v>
      </c>
      <c r="AA133" s="1">
        <f t="shared" si="41"/>
        <v>4.2553191489361701E-2</v>
      </c>
      <c r="AB133" s="1">
        <f>VLOOKUP($A133,Index!$G:$R,8,FALSE)</f>
        <v>7.0167999999999999</v>
      </c>
      <c r="AC133" s="1">
        <f>VLOOKUP($A133,Index!$G:$R,9,FALSE)</f>
        <v>5.5618514097387095</v>
      </c>
      <c r="AD133" s="1">
        <f>VLOOKUP($A133,Index!$G:$R,10,FALSE)</f>
        <v>4.3589743589743595</v>
      </c>
      <c r="AE133" s="1">
        <f>VLOOKUP($A133,Index!$G:$R,11,FALSE)</f>
        <v>5.7613635832832593</v>
      </c>
    </row>
    <row r="134" spans="1:31" x14ac:dyDescent="0.2">
      <c r="A134">
        <v>6001423300</v>
      </c>
      <c r="B134" s="1">
        <f>VLOOKUP($A134,DataForModel!$B:$BI,11,FALSE)</f>
        <v>3647</v>
      </c>
      <c r="C134" s="1">
        <f>VLOOKUP($A134,DataForModel!$B:$BI,16,FALSE)</f>
        <v>8.6979437700000002</v>
      </c>
      <c r="D134" s="1">
        <f>VLOOKUP($A134,DataForModel!$B:$BI,17,FALSE)</f>
        <v>33.75</v>
      </c>
      <c r="E134" s="1">
        <f>VLOOKUP($A134,DataForModel!$B:$BI,19,FALSE)</f>
        <v>0</v>
      </c>
      <c r="F134" s="1">
        <f>VLOOKUP($A134,DataForModel!$B:$BI,20,FALSE)</f>
        <v>510.43670159999999</v>
      </c>
      <c r="G134" s="1">
        <f>VLOOKUP($A134,DataForModel!$B:$BI,26,FALSE)</f>
        <v>0</v>
      </c>
      <c r="H134" s="1">
        <f>VLOOKUP($A134,DataForModel!$B:$BI,31,FALSE)</f>
        <v>532</v>
      </c>
      <c r="I134" s="1">
        <f>VLOOKUP($A134,DataForModel!$B:$BI,33,FALSE)</f>
        <v>36173</v>
      </c>
      <c r="J134" s="1">
        <f>VLOOKUP($A134,DataForModel!$B:$BI,46,FALSE)</f>
        <v>12.9</v>
      </c>
      <c r="K134" s="1">
        <f>VLOOKUP($A134,DataForModel!$B:$BI,49,FALSE)</f>
        <v>9.8000000000000007</v>
      </c>
      <c r="L134" s="1">
        <f>VLOOKUP($A134,DataForModel!$B:$BI,51,FALSE)</f>
        <v>20.399999999999999</v>
      </c>
      <c r="M134" s="1">
        <f>VLOOKUP($A134,DataForModel!$B:$BI,52,FALSE)</f>
        <v>8.8000000000000007</v>
      </c>
      <c r="N134" s="1">
        <f>VLOOKUP($A134,DataForModel!$B:$BI,60,FALSE)</f>
        <v>0</v>
      </c>
      <c r="O134" s="1">
        <f t="shared" si="29"/>
        <v>2.8395542741369906</v>
      </c>
      <c r="P134" s="1">
        <f t="shared" si="30"/>
        <v>6.2205254951554849</v>
      </c>
      <c r="Q134" s="1">
        <f t="shared" si="31"/>
        <v>2.6897791807841571</v>
      </c>
      <c r="R134" s="1">
        <f t="shared" si="32"/>
        <v>0</v>
      </c>
      <c r="S134" s="1">
        <f t="shared" si="33"/>
        <v>0.91596789025545344</v>
      </c>
      <c r="T134" s="1">
        <f t="shared" si="34"/>
        <v>0</v>
      </c>
      <c r="U134" s="1">
        <f t="shared" si="35"/>
        <v>1.7828418230563003</v>
      </c>
      <c r="V134" s="1">
        <f t="shared" si="36"/>
        <v>2.0494840375219576</v>
      </c>
      <c r="W134" s="1">
        <f t="shared" si="37"/>
        <v>2.255244755244755</v>
      </c>
      <c r="X134" s="1">
        <f t="shared" si="38"/>
        <v>1.5960912052117266</v>
      </c>
      <c r="Y134" s="1">
        <f t="shared" si="39"/>
        <v>4.6575342465753424</v>
      </c>
      <c r="Z134" s="1">
        <f t="shared" si="40"/>
        <v>2.0460358056265986</v>
      </c>
      <c r="AA134" s="1">
        <f t="shared" si="41"/>
        <v>0</v>
      </c>
      <c r="AB134" s="1">
        <f>VLOOKUP($A134,Index!$G:$R,8,FALSE)</f>
        <v>6.2215999999999996</v>
      </c>
      <c r="AC134" s="1">
        <f>VLOOKUP($A134,Index!$G:$R,9,FALSE)</f>
        <v>5.0667031200775412</v>
      </c>
      <c r="AD134" s="1">
        <f>VLOOKUP($A134,Index!$G:$R,10,FALSE)</f>
        <v>4.7863247863247862</v>
      </c>
      <c r="AE134" s="1">
        <f>VLOOKUP($A134,Index!$G:$R,11,FALSE)</f>
        <v>3.8066467954203453</v>
      </c>
    </row>
    <row r="135" spans="1:31" x14ac:dyDescent="0.2">
      <c r="A135">
        <v>6001423400</v>
      </c>
      <c r="B135" s="1">
        <f>VLOOKUP($A135,DataForModel!$B:$BI,11,FALSE)</f>
        <v>4685</v>
      </c>
      <c r="C135" s="1">
        <f>VLOOKUP($A135,DataForModel!$B:$BI,16,FALSE)</f>
        <v>8.6979437700000002</v>
      </c>
      <c r="D135" s="1">
        <f>VLOOKUP($A135,DataForModel!$B:$BI,17,FALSE)</f>
        <v>39.699797529999998</v>
      </c>
      <c r="E135" s="1">
        <f>VLOOKUP($A135,DataForModel!$B:$BI,19,FALSE)</f>
        <v>0</v>
      </c>
      <c r="F135" s="1">
        <f>VLOOKUP($A135,DataForModel!$B:$BI,20,FALSE)</f>
        <v>506.08379989999997</v>
      </c>
      <c r="G135" s="1">
        <f>VLOOKUP($A135,DataForModel!$B:$BI,26,FALSE)</f>
        <v>0</v>
      </c>
      <c r="H135" s="1">
        <f>VLOOKUP($A135,DataForModel!$B:$BI,31,FALSE)</f>
        <v>1034</v>
      </c>
      <c r="I135" s="1">
        <f>VLOOKUP($A135,DataForModel!$B:$BI,33,FALSE)</f>
        <v>38506</v>
      </c>
      <c r="J135" s="1">
        <f>VLOOKUP($A135,DataForModel!$B:$BI,46,FALSE)</f>
        <v>19.7</v>
      </c>
      <c r="K135" s="1">
        <f>VLOOKUP($A135,DataForModel!$B:$BI,49,FALSE)</f>
        <v>5.9</v>
      </c>
      <c r="L135" s="1">
        <f>VLOOKUP($A135,DataForModel!$B:$BI,51,FALSE)</f>
        <v>14.7</v>
      </c>
      <c r="M135" s="1">
        <f>VLOOKUP($A135,DataForModel!$B:$BI,52,FALSE)</f>
        <v>14.9</v>
      </c>
      <c r="N135" s="1">
        <f>VLOOKUP($A135,DataForModel!$B:$BI,60,FALSE)</f>
        <v>0.6</v>
      </c>
      <c r="O135" s="1">
        <f t="shared" si="29"/>
        <v>3.6484064521156396</v>
      </c>
      <c r="P135" s="1">
        <f t="shared" si="30"/>
        <v>6.2205254951554849</v>
      </c>
      <c r="Q135" s="1">
        <f t="shared" si="31"/>
        <v>3.1680016521852012</v>
      </c>
      <c r="R135" s="1">
        <f t="shared" si="32"/>
        <v>0</v>
      </c>
      <c r="S135" s="1">
        <f t="shared" si="33"/>
        <v>0.90785078417399667</v>
      </c>
      <c r="T135" s="1">
        <f t="shared" si="34"/>
        <v>0</v>
      </c>
      <c r="U135" s="1">
        <f t="shared" si="35"/>
        <v>3.4651474530831101</v>
      </c>
      <c r="V135" s="1">
        <f t="shared" si="36"/>
        <v>2.215402777876553</v>
      </c>
      <c r="W135" s="1">
        <f t="shared" si="37"/>
        <v>3.4440559440559437</v>
      </c>
      <c r="X135" s="1">
        <f t="shared" si="38"/>
        <v>0.96091205211726405</v>
      </c>
      <c r="Y135" s="1">
        <f t="shared" si="39"/>
        <v>3.3561643835616439</v>
      </c>
      <c r="Z135" s="1">
        <f t="shared" si="40"/>
        <v>3.6061381074168795</v>
      </c>
      <c r="AA135" s="1">
        <f t="shared" si="41"/>
        <v>6.3829787234042548E-2</v>
      </c>
      <c r="AB135" s="1">
        <f>VLOOKUP($A135,Index!$G:$R,8,FALSE)</f>
        <v>7.5625999999999998</v>
      </c>
      <c r="AC135" s="1">
        <f>VLOOKUP($A135,Index!$G:$R,9,FALSE)</f>
        <v>5.4735263077280418</v>
      </c>
      <c r="AD135" s="1">
        <f>VLOOKUP($A135,Index!$G:$R,10,FALSE)</f>
        <v>3.9743589743589745</v>
      </c>
      <c r="AE135" s="1">
        <f>VLOOKUP($A135,Index!$G:$R,11,FALSE)</f>
        <v>3.7715586618476538</v>
      </c>
    </row>
    <row r="136" spans="1:31" x14ac:dyDescent="0.2">
      <c r="A136">
        <v>6001423500</v>
      </c>
      <c r="B136" s="1">
        <f>VLOOKUP($A136,DataForModel!$B:$BI,11,FALSE)</f>
        <v>3118</v>
      </c>
      <c r="C136" s="1">
        <f>VLOOKUP($A136,DataForModel!$B:$BI,16,FALSE)</f>
        <v>8.6979437700000002</v>
      </c>
      <c r="D136" s="1">
        <f>VLOOKUP($A136,DataForModel!$B:$BI,17,FALSE)</f>
        <v>42.19</v>
      </c>
      <c r="E136" s="1">
        <f>VLOOKUP($A136,DataForModel!$B:$BI,19,FALSE)</f>
        <v>0</v>
      </c>
      <c r="F136" s="1">
        <f>VLOOKUP($A136,DataForModel!$B:$BI,20,FALSE)</f>
        <v>494.96914820000001</v>
      </c>
      <c r="G136" s="1">
        <f>VLOOKUP($A136,DataForModel!$B:$BI,26,FALSE)</f>
        <v>0</v>
      </c>
      <c r="H136" s="1">
        <f>VLOOKUP($A136,DataForModel!$B:$BI,31,FALSE)</f>
        <v>656</v>
      </c>
      <c r="I136" s="1">
        <f>VLOOKUP($A136,DataForModel!$B:$BI,33,FALSE)</f>
        <v>33025</v>
      </c>
      <c r="J136" s="1">
        <f>VLOOKUP($A136,DataForModel!$B:$BI,46,FALSE)</f>
        <v>20.9</v>
      </c>
      <c r="K136" s="1">
        <f>VLOOKUP($A136,DataForModel!$B:$BI,49,FALSE)</f>
        <v>4.9000000000000004</v>
      </c>
      <c r="L136" s="1">
        <f>VLOOKUP($A136,DataForModel!$B:$BI,51,FALSE)</f>
        <v>10.6</v>
      </c>
      <c r="M136" s="1">
        <f>VLOOKUP($A136,DataForModel!$B:$BI,52,FALSE)</f>
        <v>10.9</v>
      </c>
      <c r="N136" s="1">
        <f>VLOOKUP($A136,DataForModel!$B:$BI,60,FALSE)</f>
        <v>5.2</v>
      </c>
      <c r="O136" s="1">
        <f t="shared" si="29"/>
        <v>2.4273357749551936</v>
      </c>
      <c r="P136" s="1">
        <f t="shared" si="30"/>
        <v>6.2205254951554849</v>
      </c>
      <c r="Q136" s="1">
        <f t="shared" si="31"/>
        <v>3.3681548126058356</v>
      </c>
      <c r="R136" s="1">
        <f t="shared" si="32"/>
        <v>0</v>
      </c>
      <c r="S136" s="1">
        <f t="shared" si="33"/>
        <v>0.88712465408304031</v>
      </c>
      <c r="T136" s="1">
        <f t="shared" si="34"/>
        <v>0</v>
      </c>
      <c r="U136" s="1">
        <f t="shared" si="35"/>
        <v>2.1983914209115283</v>
      </c>
      <c r="V136" s="1">
        <f t="shared" si="36"/>
        <v>1.8256039712398033</v>
      </c>
      <c r="W136" s="1">
        <f t="shared" si="37"/>
        <v>3.6538461538461537</v>
      </c>
      <c r="X136" s="1">
        <f t="shared" si="38"/>
        <v>0.79804560260586332</v>
      </c>
      <c r="Y136" s="1">
        <f t="shared" si="39"/>
        <v>2.4200913242009134</v>
      </c>
      <c r="Z136" s="1">
        <f t="shared" si="40"/>
        <v>2.5831202046035804</v>
      </c>
      <c r="AA136" s="1">
        <f t="shared" si="41"/>
        <v>0.55319148936170215</v>
      </c>
      <c r="AB136" s="1">
        <f>VLOOKUP($A136,Index!$G:$R,8,FALSE)</f>
        <v>7.7305000000000001</v>
      </c>
      <c r="AC136" s="1">
        <f>VLOOKUP($A136,Index!$G:$R,9,FALSE)</f>
        <v>4.8087573090828775</v>
      </c>
      <c r="AD136" s="1">
        <f>VLOOKUP($A136,Index!$G:$R,10,FALSE)</f>
        <v>4.1880341880341891</v>
      </c>
      <c r="AE136" s="1">
        <f>VLOOKUP($A136,Index!$G:$R,11,FALSE)</f>
        <v>2.2128501217882994</v>
      </c>
    </row>
    <row r="137" spans="1:31" x14ac:dyDescent="0.2">
      <c r="A137">
        <v>6001423601</v>
      </c>
      <c r="B137" s="1">
        <f>VLOOKUP($A137,DataForModel!$B:$BI,11,FALSE)</f>
        <v>2642</v>
      </c>
      <c r="C137" s="1">
        <f>VLOOKUP($A137,DataForModel!$B:$BI,16,FALSE)</f>
        <v>8.6979437700000002</v>
      </c>
      <c r="D137" s="1">
        <f>VLOOKUP($A137,DataForModel!$B:$BI,17,FALSE)</f>
        <v>42.19</v>
      </c>
      <c r="E137" s="1">
        <f>VLOOKUP($A137,DataForModel!$B:$BI,19,FALSE)</f>
        <v>0</v>
      </c>
      <c r="F137" s="1">
        <f>VLOOKUP($A137,DataForModel!$B:$BI,20,FALSE)</f>
        <v>475.43485759999999</v>
      </c>
      <c r="G137" s="1">
        <f>VLOOKUP($A137,DataForModel!$B:$BI,26,FALSE)</f>
        <v>0</v>
      </c>
      <c r="H137" s="1">
        <f>VLOOKUP($A137,DataForModel!$B:$BI,31,FALSE)</f>
        <v>422</v>
      </c>
      <c r="I137" s="1">
        <f>VLOOKUP($A137,DataForModel!$B:$BI,33,FALSE)</f>
        <v>46483</v>
      </c>
      <c r="J137" s="1">
        <f>VLOOKUP($A137,DataForModel!$B:$BI,46,FALSE)</f>
        <v>15.5</v>
      </c>
      <c r="K137" s="1">
        <f>VLOOKUP($A137,DataForModel!$B:$BI,49,FALSE)</f>
        <v>2.2000000000000002</v>
      </c>
      <c r="L137" s="1">
        <f>VLOOKUP($A137,DataForModel!$B:$BI,51,FALSE)</f>
        <v>8.6</v>
      </c>
      <c r="M137" s="1">
        <f>VLOOKUP($A137,DataForModel!$B:$BI,52,FALSE)</f>
        <v>7.5</v>
      </c>
      <c r="N137" s="1">
        <f>VLOOKUP($A137,DataForModel!$B:$BI,60,FALSE)</f>
        <v>2</v>
      </c>
      <c r="O137" s="1">
        <f t="shared" si="29"/>
        <v>2.056417049793501</v>
      </c>
      <c r="P137" s="1">
        <f t="shared" si="30"/>
        <v>6.2205254951554849</v>
      </c>
      <c r="Q137" s="1">
        <f t="shared" si="31"/>
        <v>3.3681548126058356</v>
      </c>
      <c r="R137" s="1">
        <f t="shared" si="32"/>
        <v>0</v>
      </c>
      <c r="S137" s="1">
        <f t="shared" si="33"/>
        <v>0.85069793922609671</v>
      </c>
      <c r="T137" s="1">
        <f t="shared" si="34"/>
        <v>0</v>
      </c>
      <c r="U137" s="1">
        <f t="shared" si="35"/>
        <v>1.4142091152815015</v>
      </c>
      <c r="V137" s="1">
        <f t="shared" si="36"/>
        <v>2.7827125900534098</v>
      </c>
      <c r="W137" s="1">
        <f t="shared" si="37"/>
        <v>2.70979020979021</v>
      </c>
      <c r="X137" s="1">
        <f t="shared" si="38"/>
        <v>0.35830618892508148</v>
      </c>
      <c r="Y137" s="1">
        <f t="shared" si="39"/>
        <v>1.9634703196347034</v>
      </c>
      <c r="Z137" s="1">
        <f t="shared" si="40"/>
        <v>1.7135549872122762</v>
      </c>
      <c r="AA137" s="1">
        <f t="shared" si="41"/>
        <v>0.21276595744680851</v>
      </c>
      <c r="AB137" s="1">
        <f>VLOOKUP($A137,Index!$G:$R,8,FALSE)</f>
        <v>5.1096000000000004</v>
      </c>
      <c r="AC137" s="1">
        <f>VLOOKUP($A137,Index!$G:$R,9,FALSE)</f>
        <v>3.9650123380125279</v>
      </c>
      <c r="AD137" s="1">
        <f>VLOOKUP($A137,Index!$G:$R,10,FALSE)</f>
        <v>3.4188034188034191</v>
      </c>
      <c r="AE137" s="1">
        <f>VLOOKUP($A137,Index!$G:$R,11,FALSE)</f>
        <v>1.5544486569806815</v>
      </c>
    </row>
    <row r="138" spans="1:31" x14ac:dyDescent="0.2">
      <c r="A138">
        <v>6001423602</v>
      </c>
      <c r="B138" s="1">
        <f>VLOOKUP($A138,DataForModel!$B:$BI,11,FALSE)</f>
        <v>5659</v>
      </c>
      <c r="C138" s="1">
        <f>VLOOKUP($A138,DataForModel!$B:$BI,16,FALSE)</f>
        <v>8.6979437700000002</v>
      </c>
      <c r="D138" s="1">
        <f>VLOOKUP($A138,DataForModel!$B:$BI,17,FALSE)</f>
        <v>42.19</v>
      </c>
      <c r="E138" s="1">
        <f>VLOOKUP($A138,DataForModel!$B:$BI,19,FALSE)</f>
        <v>0</v>
      </c>
      <c r="F138" s="1">
        <f>VLOOKUP($A138,DataForModel!$B:$BI,20,FALSE)</f>
        <v>500.14723129999999</v>
      </c>
      <c r="G138" s="1">
        <f>VLOOKUP($A138,DataForModel!$B:$BI,26,FALSE)</f>
        <v>0</v>
      </c>
      <c r="H138" s="1">
        <f>VLOOKUP($A138,DataForModel!$B:$BI,31,FALSE)</f>
        <v>2984</v>
      </c>
      <c r="I138" s="1">
        <f>VLOOKUP($A138,DataForModel!$B:$BI,33,FALSE)</f>
        <v>24709</v>
      </c>
      <c r="J138" s="1">
        <f>VLOOKUP($A138,DataForModel!$B:$BI,46,FALSE)</f>
        <v>55.7</v>
      </c>
      <c r="K138" s="1">
        <f>VLOOKUP($A138,DataForModel!$B:$BI,49,FALSE)</f>
        <v>3.1</v>
      </c>
      <c r="L138" s="1">
        <f>VLOOKUP($A138,DataForModel!$B:$BI,51,FALSE)</f>
        <v>3</v>
      </c>
      <c r="M138" s="1">
        <f>VLOOKUP($A138,DataForModel!$B:$BI,52,FALSE)</f>
        <v>2.2000000000000002</v>
      </c>
      <c r="N138" s="1">
        <f>VLOOKUP($A138,DataForModel!$B:$BI,60,FALSE)</f>
        <v>1.9</v>
      </c>
      <c r="O138" s="1">
        <f t="shared" si="29"/>
        <v>4.4073872048624638</v>
      </c>
      <c r="P138" s="1">
        <f t="shared" si="30"/>
        <v>6.2205254951554849</v>
      </c>
      <c r="Q138" s="1">
        <f t="shared" si="31"/>
        <v>3.3681548126058356</v>
      </c>
      <c r="R138" s="1">
        <f t="shared" si="32"/>
        <v>0</v>
      </c>
      <c r="S138" s="1">
        <f t="shared" si="33"/>
        <v>0.89678052336703984</v>
      </c>
      <c r="T138" s="1">
        <f t="shared" si="34"/>
        <v>0</v>
      </c>
      <c r="U138" s="1">
        <f t="shared" si="35"/>
        <v>10</v>
      </c>
      <c r="V138" s="1">
        <f t="shared" si="36"/>
        <v>1.234185092204735</v>
      </c>
      <c r="W138" s="1">
        <f t="shared" si="37"/>
        <v>9.7377622377622366</v>
      </c>
      <c r="X138" s="1">
        <f t="shared" si="38"/>
        <v>0.50488599348534202</v>
      </c>
      <c r="Y138" s="1">
        <f t="shared" si="39"/>
        <v>0.68493150684931514</v>
      </c>
      <c r="Z138" s="1">
        <f t="shared" si="40"/>
        <v>0.35805626598465479</v>
      </c>
      <c r="AA138" s="1">
        <f t="shared" si="41"/>
        <v>0.20212765957446807</v>
      </c>
      <c r="AB138" s="1">
        <f>VLOOKUP($A138,Index!$G:$R,8,FALSE)</f>
        <v>6.1555</v>
      </c>
      <c r="AC138" s="1">
        <f>VLOOKUP($A138,Index!$G:$R,9,FALSE)</f>
        <v>6.6513183234934035</v>
      </c>
      <c r="AD138" s="1">
        <f>VLOOKUP($A138,Index!$G:$R,10,FALSE)</f>
        <v>3.5897435897435903</v>
      </c>
      <c r="AE138" s="1">
        <f>VLOOKUP($A138,Index!$G:$R,11,FALSE)</f>
        <v>2.1195753249600822</v>
      </c>
    </row>
    <row r="139" spans="1:31" x14ac:dyDescent="0.2">
      <c r="A139">
        <v>6001423700</v>
      </c>
      <c r="B139" s="1">
        <f>VLOOKUP($A139,DataForModel!$B:$BI,11,FALSE)</f>
        <v>3633</v>
      </c>
      <c r="C139" s="1">
        <f>VLOOKUP($A139,DataForModel!$B:$BI,16,FALSE)</f>
        <v>8.6979437700000002</v>
      </c>
      <c r="D139" s="1">
        <f>VLOOKUP($A139,DataForModel!$B:$BI,17,FALSE)</f>
        <v>42.19</v>
      </c>
      <c r="E139" s="1">
        <f>VLOOKUP($A139,DataForModel!$B:$BI,19,FALSE)</f>
        <v>0</v>
      </c>
      <c r="F139" s="1">
        <f>VLOOKUP($A139,DataForModel!$B:$BI,20,FALSE)</f>
        <v>477.4261937</v>
      </c>
      <c r="G139" s="1">
        <f>VLOOKUP($A139,DataForModel!$B:$BI,26,FALSE)</f>
        <v>0</v>
      </c>
      <c r="H139" s="1">
        <f>VLOOKUP($A139,DataForModel!$B:$BI,31,FALSE)</f>
        <v>1065</v>
      </c>
      <c r="I139" s="1">
        <f>VLOOKUP($A139,DataForModel!$B:$BI,33,FALSE)</f>
        <v>43382</v>
      </c>
      <c r="J139" s="1">
        <f>VLOOKUP($A139,DataForModel!$B:$BI,46,FALSE)</f>
        <v>32.799999999999997</v>
      </c>
      <c r="K139" s="1">
        <f>VLOOKUP($A139,DataForModel!$B:$BI,49,FALSE)</f>
        <v>1.8</v>
      </c>
      <c r="L139" s="1">
        <f>VLOOKUP($A139,DataForModel!$B:$BI,51,FALSE)</f>
        <v>9.1</v>
      </c>
      <c r="M139" s="1">
        <f>VLOOKUP($A139,DataForModel!$B:$BI,52,FALSE)</f>
        <v>9.1</v>
      </c>
      <c r="N139" s="1">
        <f>VLOOKUP($A139,DataForModel!$B:$BI,60,FALSE)</f>
        <v>21.1</v>
      </c>
      <c r="O139" s="1">
        <f t="shared" si="29"/>
        <v>2.8286448998675291</v>
      </c>
      <c r="P139" s="1">
        <f t="shared" si="30"/>
        <v>6.2205254951554849</v>
      </c>
      <c r="Q139" s="1">
        <f t="shared" si="31"/>
        <v>3.3681548126058356</v>
      </c>
      <c r="R139" s="1">
        <f t="shared" si="32"/>
        <v>0</v>
      </c>
      <c r="S139" s="1">
        <f t="shared" si="33"/>
        <v>0.85441129814884342</v>
      </c>
      <c r="T139" s="1">
        <f t="shared" si="34"/>
        <v>0</v>
      </c>
      <c r="U139" s="1">
        <f t="shared" si="35"/>
        <v>3.5690348525469169</v>
      </c>
      <c r="V139" s="1">
        <f t="shared" si="36"/>
        <v>2.5621750787633966</v>
      </c>
      <c r="W139" s="1">
        <f t="shared" si="37"/>
        <v>5.7342657342657333</v>
      </c>
      <c r="X139" s="1">
        <f t="shared" si="38"/>
        <v>0.29315960912052119</v>
      </c>
      <c r="Y139" s="1">
        <f t="shared" si="39"/>
        <v>2.0776255707762559</v>
      </c>
      <c r="Z139" s="1">
        <f t="shared" si="40"/>
        <v>2.1227621483375954</v>
      </c>
      <c r="AA139" s="1">
        <f t="shared" si="41"/>
        <v>2.2446808510638299</v>
      </c>
      <c r="AB139" s="1">
        <f>VLOOKUP($A139,Index!$G:$R,8,FALSE)</f>
        <v>6.6051000000000002</v>
      </c>
      <c r="AC139" s="1">
        <f>VLOOKUP($A139,Index!$G:$R,9,FALSE)</f>
        <v>4.6318978773240849</v>
      </c>
      <c r="AD139" s="1">
        <f>VLOOKUP($A139,Index!$G:$R,10,FALSE)</f>
        <v>3.6752136752136755</v>
      </c>
      <c r="AE139" s="1">
        <f>VLOOKUP($A139,Index!$G:$R,11,FALSE)</f>
        <v>1.3698626551397659</v>
      </c>
    </row>
    <row r="140" spans="1:31" x14ac:dyDescent="0.2">
      <c r="A140">
        <v>6001423800</v>
      </c>
      <c r="B140" s="1">
        <f>VLOOKUP($A140,DataForModel!$B:$BI,11,FALSE)</f>
        <v>2925</v>
      </c>
      <c r="C140" s="1">
        <f>VLOOKUP($A140,DataForModel!$B:$BI,16,FALSE)</f>
        <v>8.6979437700000002</v>
      </c>
      <c r="D140" s="1">
        <f>VLOOKUP($A140,DataForModel!$B:$BI,17,FALSE)</f>
        <v>42.19</v>
      </c>
      <c r="E140" s="1">
        <f>VLOOKUP($A140,DataForModel!$B:$BI,19,FALSE)</f>
        <v>0</v>
      </c>
      <c r="F140" s="1">
        <f>VLOOKUP($A140,DataForModel!$B:$BI,20,FALSE)</f>
        <v>455.15257159999999</v>
      </c>
      <c r="G140" s="1">
        <f>VLOOKUP($A140,DataForModel!$B:$BI,26,FALSE)</f>
        <v>0</v>
      </c>
      <c r="H140" s="1">
        <f>VLOOKUP($A140,DataForModel!$B:$BI,31,FALSE)</f>
        <v>136</v>
      </c>
      <c r="I140" s="1">
        <f>VLOOKUP($A140,DataForModel!$B:$BI,33,FALSE)</f>
        <v>111585</v>
      </c>
      <c r="J140" s="1">
        <f>VLOOKUP($A140,DataForModel!$B:$BI,46,FALSE)</f>
        <v>4.4000000000000004</v>
      </c>
      <c r="K140" s="1">
        <f>VLOOKUP($A140,DataForModel!$B:$BI,49,FALSE)</f>
        <v>2.7</v>
      </c>
      <c r="L140" s="1">
        <f>VLOOKUP($A140,DataForModel!$B:$BI,51,FALSE)</f>
        <v>15.5</v>
      </c>
      <c r="M140" s="1">
        <f>VLOOKUP($A140,DataForModel!$B:$BI,52,FALSE)</f>
        <v>13.1</v>
      </c>
      <c r="N140" s="1">
        <f>VLOOKUP($A140,DataForModel!$B:$BI,60,FALSE)</f>
        <v>0</v>
      </c>
      <c r="O140" s="1">
        <f t="shared" si="29"/>
        <v>2.2769422582404739</v>
      </c>
      <c r="P140" s="1">
        <f t="shared" si="30"/>
        <v>6.2205254951554849</v>
      </c>
      <c r="Q140" s="1">
        <f t="shared" si="31"/>
        <v>3.3681548126058356</v>
      </c>
      <c r="R140" s="1">
        <f t="shared" si="32"/>
        <v>0</v>
      </c>
      <c r="S140" s="1">
        <f t="shared" si="33"/>
        <v>0.81287639433882131</v>
      </c>
      <c r="T140" s="1">
        <f t="shared" si="34"/>
        <v>0</v>
      </c>
      <c r="U140" s="1">
        <f t="shared" si="35"/>
        <v>0.45576407506702415</v>
      </c>
      <c r="V140" s="1">
        <f t="shared" si="36"/>
        <v>7.4126490815085591</v>
      </c>
      <c r="W140" s="1">
        <f t="shared" si="37"/>
        <v>0.76923076923076927</v>
      </c>
      <c r="X140" s="1">
        <f t="shared" si="38"/>
        <v>0.43973941368078184</v>
      </c>
      <c r="Y140" s="1">
        <f t="shared" si="39"/>
        <v>3.5388127853881279</v>
      </c>
      <c r="Z140" s="1">
        <f t="shared" si="40"/>
        <v>3.1457800511508949</v>
      </c>
      <c r="AA140" s="1">
        <f t="shared" si="41"/>
        <v>0</v>
      </c>
      <c r="AB140" s="1">
        <f>VLOOKUP($A140,Index!$G:$R,8,FALSE)</f>
        <v>4.1999000000000004</v>
      </c>
      <c r="AC140" s="1">
        <f>VLOOKUP($A140,Index!$G:$R,9,FALSE)</f>
        <v>3.111203925998522</v>
      </c>
      <c r="AD140" s="1">
        <f>VLOOKUP($A140,Index!$G:$R,10,FALSE)</f>
        <v>3.2051282051282053</v>
      </c>
      <c r="AE140" s="1">
        <f>VLOOKUP($A140,Index!$G:$R,11,FALSE)</f>
        <v>0.40461539702457316</v>
      </c>
    </row>
    <row r="141" spans="1:31" x14ac:dyDescent="0.2">
      <c r="A141">
        <v>6001423901</v>
      </c>
      <c r="B141" s="1">
        <f>VLOOKUP($A141,DataForModel!$B:$BI,11,FALSE)</f>
        <v>2020</v>
      </c>
      <c r="C141" s="1">
        <f>VLOOKUP($A141,DataForModel!$B:$BI,16,FALSE)</f>
        <v>8.6979437700000002</v>
      </c>
      <c r="D141" s="1">
        <f>VLOOKUP($A141,DataForModel!$B:$BI,17,FALSE)</f>
        <v>42.19</v>
      </c>
      <c r="E141" s="1">
        <f>VLOOKUP($A141,DataForModel!$B:$BI,19,FALSE)</f>
        <v>0</v>
      </c>
      <c r="F141" s="1">
        <f>VLOOKUP($A141,DataForModel!$B:$BI,20,FALSE)</f>
        <v>470.03282480000001</v>
      </c>
      <c r="G141" s="1">
        <f>VLOOKUP($A141,DataForModel!$B:$BI,26,FALSE)</f>
        <v>0</v>
      </c>
      <c r="H141" s="1">
        <f>VLOOKUP($A141,DataForModel!$B:$BI,31,FALSE)</f>
        <v>268</v>
      </c>
      <c r="I141" s="1">
        <f>VLOOKUP($A141,DataForModel!$B:$BI,33,FALSE)</f>
        <v>43838</v>
      </c>
      <c r="J141" s="1">
        <f>VLOOKUP($A141,DataForModel!$B:$BI,46,FALSE)</f>
        <v>13.9</v>
      </c>
      <c r="K141" s="1">
        <f>VLOOKUP($A141,DataForModel!$B:$BI,49,FALSE)</f>
        <v>1.3</v>
      </c>
      <c r="L141" s="1">
        <f>VLOOKUP($A141,DataForModel!$B:$BI,51,FALSE)</f>
        <v>13.8</v>
      </c>
      <c r="M141" s="1">
        <f>VLOOKUP($A141,DataForModel!$B:$BI,52,FALSE)</f>
        <v>11.7</v>
      </c>
      <c r="N141" s="1">
        <f>VLOOKUP($A141,DataForModel!$B:$BI,60,FALSE)</f>
        <v>0.7</v>
      </c>
      <c r="O141" s="1">
        <f t="shared" si="29"/>
        <v>1.5717291358217098</v>
      </c>
      <c r="P141" s="1">
        <f t="shared" si="30"/>
        <v>6.2205254951554849</v>
      </c>
      <c r="Q141" s="1">
        <f t="shared" si="31"/>
        <v>3.3681548126058356</v>
      </c>
      <c r="R141" s="1">
        <f t="shared" si="32"/>
        <v>0</v>
      </c>
      <c r="S141" s="1">
        <f t="shared" si="33"/>
        <v>0.84062445805993369</v>
      </c>
      <c r="T141" s="1">
        <f t="shared" si="34"/>
        <v>0</v>
      </c>
      <c r="U141" s="1">
        <f t="shared" si="35"/>
        <v>0.89812332439678288</v>
      </c>
      <c r="V141" s="1">
        <f t="shared" si="36"/>
        <v>2.5946049740063009</v>
      </c>
      <c r="W141" s="1">
        <f t="shared" si="37"/>
        <v>2.43006993006993</v>
      </c>
      <c r="X141" s="1">
        <f t="shared" si="38"/>
        <v>0.21172638436482089</v>
      </c>
      <c r="Y141" s="1">
        <f t="shared" si="39"/>
        <v>3.1506849315068495</v>
      </c>
      <c r="Z141" s="1">
        <f t="shared" si="40"/>
        <v>2.7877237851662402</v>
      </c>
      <c r="AA141" s="1">
        <f t="shared" si="41"/>
        <v>7.4468085106382975E-2</v>
      </c>
      <c r="AB141" s="1">
        <f>VLOOKUP($A141,Index!$G:$R,8,FALSE)</f>
        <v>5.4454000000000002</v>
      </c>
      <c r="AC141" s="1">
        <f>VLOOKUP($A141,Index!$G:$R,9,FALSE)</f>
        <v>4.113308381013125</v>
      </c>
      <c r="AD141" s="1">
        <f>VLOOKUP($A141,Index!$G:$R,10,FALSE)</f>
        <v>3.5042735042735043</v>
      </c>
      <c r="AE141" s="1">
        <f>VLOOKUP($A141,Index!$G:$R,11,FALSE)</f>
        <v>2.1114518175778123</v>
      </c>
    </row>
    <row r="142" spans="1:31" x14ac:dyDescent="0.2">
      <c r="A142">
        <v>6001423902</v>
      </c>
      <c r="B142" s="1">
        <f>VLOOKUP($A142,DataForModel!$B:$BI,11,FALSE)</f>
        <v>1552</v>
      </c>
      <c r="C142" s="1">
        <f>VLOOKUP($A142,DataForModel!$B:$BI,16,FALSE)</f>
        <v>8.6979437700000002</v>
      </c>
      <c r="D142" s="1">
        <f>VLOOKUP($A142,DataForModel!$B:$BI,17,FALSE)</f>
        <v>42.19</v>
      </c>
      <c r="E142" s="1">
        <f>VLOOKUP($A142,DataForModel!$B:$BI,19,FALSE)</f>
        <v>0</v>
      </c>
      <c r="F142" s="1">
        <f>VLOOKUP($A142,DataForModel!$B:$BI,20,FALSE)</f>
        <v>467.33389390000002</v>
      </c>
      <c r="G142" s="1">
        <f>VLOOKUP($A142,DataForModel!$B:$BI,26,FALSE)</f>
        <v>0</v>
      </c>
      <c r="H142" s="1">
        <f>VLOOKUP($A142,DataForModel!$B:$BI,31,FALSE)</f>
        <v>167</v>
      </c>
      <c r="I142" s="1">
        <f>VLOOKUP($A142,DataForModel!$B:$BI,33,FALSE)</f>
        <v>53763</v>
      </c>
      <c r="J142" s="1">
        <f>VLOOKUP($A142,DataForModel!$B:$BI,46,FALSE)</f>
        <v>10.9</v>
      </c>
      <c r="K142" s="1">
        <f>VLOOKUP($A142,DataForModel!$B:$BI,49,FALSE)</f>
        <v>1.6</v>
      </c>
      <c r="L142" s="1">
        <f>VLOOKUP($A142,DataForModel!$B:$BI,51,FALSE)</f>
        <v>12.1</v>
      </c>
      <c r="M142" s="1">
        <f>VLOOKUP($A142,DataForModel!$B:$BI,52,FALSE)</f>
        <v>6.1</v>
      </c>
      <c r="N142" s="1">
        <f>VLOOKUP($A142,DataForModel!$B:$BI,60,FALSE)</f>
        <v>3.3</v>
      </c>
      <c r="O142" s="1">
        <f t="shared" si="29"/>
        <v>1.2070443388139953</v>
      </c>
      <c r="P142" s="1">
        <f t="shared" si="30"/>
        <v>6.2205254951554849</v>
      </c>
      <c r="Q142" s="1">
        <f t="shared" si="31"/>
        <v>3.3681548126058356</v>
      </c>
      <c r="R142" s="1">
        <f t="shared" si="32"/>
        <v>0</v>
      </c>
      <c r="S142" s="1">
        <f t="shared" si="33"/>
        <v>0.83559160642861341</v>
      </c>
      <c r="T142" s="1">
        <f t="shared" si="34"/>
        <v>0</v>
      </c>
      <c r="U142" s="1">
        <f t="shared" si="35"/>
        <v>0.55965147453083108</v>
      </c>
      <c r="V142" s="1">
        <f t="shared" si="36"/>
        <v>3.3004530228787221</v>
      </c>
      <c r="W142" s="1">
        <f t="shared" si="37"/>
        <v>1.9055944055944054</v>
      </c>
      <c r="X142" s="1">
        <f t="shared" si="38"/>
        <v>0.26058631921824105</v>
      </c>
      <c r="Y142" s="1">
        <f t="shared" si="39"/>
        <v>2.762557077625571</v>
      </c>
      <c r="Z142" s="1">
        <f t="shared" si="40"/>
        <v>1.3554987212276215</v>
      </c>
      <c r="AA142" s="1">
        <f t="shared" si="41"/>
        <v>0.35106382978723399</v>
      </c>
      <c r="AB142" s="1">
        <f>VLOOKUP($A142,Index!$G:$R,8,FALSE)</f>
        <v>4.6585999999999999</v>
      </c>
      <c r="AC142" s="1">
        <f>VLOOKUP($A142,Index!$G:$R,9,FALSE)</f>
        <v>3.373125732379743</v>
      </c>
      <c r="AD142" s="1">
        <f>VLOOKUP($A142,Index!$G:$R,10,FALSE)</f>
        <v>2.9914529914529915</v>
      </c>
      <c r="AE142" s="1">
        <f>VLOOKUP($A142,Index!$G:$R,11,FALSE)</f>
        <v>2.0628350476090205</v>
      </c>
    </row>
    <row r="143" spans="1:31" x14ac:dyDescent="0.2">
      <c r="A143">
        <v>6001424001</v>
      </c>
      <c r="B143" s="1">
        <f>VLOOKUP($A143,DataForModel!$B:$BI,11,FALSE)</f>
        <v>3716</v>
      </c>
      <c r="C143" s="1">
        <f>VLOOKUP($A143,DataForModel!$B:$BI,16,FALSE)</f>
        <v>8.6979437700000002</v>
      </c>
      <c r="D143" s="1">
        <f>VLOOKUP($A143,DataForModel!$B:$BI,17,FALSE)</f>
        <v>41.021700369999998</v>
      </c>
      <c r="E143" s="1">
        <f>VLOOKUP($A143,DataForModel!$B:$BI,19,FALSE)</f>
        <v>0</v>
      </c>
      <c r="F143" s="1">
        <f>VLOOKUP($A143,DataForModel!$B:$BI,20,FALSE)</f>
        <v>464.66740229999999</v>
      </c>
      <c r="G143" s="1">
        <f>VLOOKUP($A143,DataForModel!$B:$BI,26,FALSE)</f>
        <v>0</v>
      </c>
      <c r="H143" s="1">
        <f>VLOOKUP($A143,DataForModel!$B:$BI,31,FALSE)</f>
        <v>769</v>
      </c>
      <c r="I143" s="1">
        <f>VLOOKUP($A143,DataForModel!$B:$BI,33,FALSE)</f>
        <v>29809</v>
      </c>
      <c r="J143" s="1">
        <f>VLOOKUP($A143,DataForModel!$B:$BI,46,FALSE)</f>
        <v>18.100000000000001</v>
      </c>
      <c r="K143" s="1">
        <f>VLOOKUP($A143,DataForModel!$B:$BI,49,FALSE)</f>
        <v>11.2</v>
      </c>
      <c r="L143" s="1">
        <f>VLOOKUP($A143,DataForModel!$B:$BI,51,FALSE)</f>
        <v>20</v>
      </c>
      <c r="M143" s="1">
        <f>VLOOKUP($A143,DataForModel!$B:$BI,52,FALSE)</f>
        <v>9.9</v>
      </c>
      <c r="N143" s="1">
        <f>VLOOKUP($A143,DataForModel!$B:$BI,60,FALSE)</f>
        <v>2</v>
      </c>
      <c r="O143" s="1">
        <f t="shared" si="29"/>
        <v>2.8933219044650511</v>
      </c>
      <c r="P143" s="1">
        <f t="shared" si="30"/>
        <v>6.2205254951554849</v>
      </c>
      <c r="Q143" s="1">
        <f t="shared" si="31"/>
        <v>3.2742512581439538</v>
      </c>
      <c r="R143" s="1">
        <f t="shared" si="32"/>
        <v>0</v>
      </c>
      <c r="S143" s="1">
        <f t="shared" si="33"/>
        <v>0.83061924622518546</v>
      </c>
      <c r="T143" s="1">
        <f t="shared" si="34"/>
        <v>0</v>
      </c>
      <c r="U143" s="1">
        <f t="shared" si="35"/>
        <v>2.5770777479892759</v>
      </c>
      <c r="V143" s="1">
        <f t="shared" si="36"/>
        <v>1.5968878679477425</v>
      </c>
      <c r="W143" s="1">
        <f t="shared" si="37"/>
        <v>3.1643356643356646</v>
      </c>
      <c r="X143" s="1">
        <f t="shared" si="38"/>
        <v>1.8241042345276872</v>
      </c>
      <c r="Y143" s="1">
        <f t="shared" si="39"/>
        <v>4.5662100456621006</v>
      </c>
      <c r="Z143" s="1">
        <f t="shared" si="40"/>
        <v>2.3273657289002556</v>
      </c>
      <c r="AA143" s="1">
        <f t="shared" si="41"/>
        <v>0.21276595744680851</v>
      </c>
      <c r="AB143" s="1">
        <f>VLOOKUP($A143,Index!$G:$R,8,FALSE)</f>
        <v>7.1</v>
      </c>
      <c r="AC143" s="1">
        <f>VLOOKUP($A143,Index!$G:$R,9,FALSE)</f>
        <v>5.5185019493886776</v>
      </c>
      <c r="AD143" s="1">
        <f>VLOOKUP($A143,Index!$G:$R,10,FALSE)</f>
        <v>4.6153846153846159</v>
      </c>
      <c r="AE143" s="1">
        <f>VLOOKUP($A143,Index!$G:$R,11,FALSE)</f>
        <v>3.035032153134483</v>
      </c>
    </row>
    <row r="144" spans="1:31" x14ac:dyDescent="0.2">
      <c r="A144">
        <v>6001424002</v>
      </c>
      <c r="B144" s="1">
        <f>VLOOKUP($A144,DataForModel!$B:$BI,11,FALSE)</f>
        <v>2172</v>
      </c>
      <c r="C144" s="1">
        <f>VLOOKUP($A144,DataForModel!$B:$BI,16,FALSE)</f>
        <v>8.6979437700000002</v>
      </c>
      <c r="D144" s="1">
        <f>VLOOKUP($A144,DataForModel!$B:$BI,17,FALSE)</f>
        <v>33.75</v>
      </c>
      <c r="E144" s="1">
        <f>VLOOKUP($A144,DataForModel!$B:$BI,19,FALSE)</f>
        <v>0</v>
      </c>
      <c r="F144" s="1">
        <f>VLOOKUP($A144,DataForModel!$B:$BI,20,FALSE)</f>
        <v>468.96198870000001</v>
      </c>
      <c r="G144" s="1">
        <f>VLOOKUP($A144,DataForModel!$B:$BI,26,FALSE)</f>
        <v>0</v>
      </c>
      <c r="H144" s="1">
        <f>VLOOKUP($A144,DataForModel!$B:$BI,31,FALSE)</f>
        <v>362</v>
      </c>
      <c r="I144" s="1">
        <f>VLOOKUP($A144,DataForModel!$B:$BI,33,FALSE)</f>
        <v>33405</v>
      </c>
      <c r="J144" s="1">
        <f>VLOOKUP($A144,DataForModel!$B:$BI,46,FALSE)</f>
        <v>14.9</v>
      </c>
      <c r="K144" s="1">
        <f>VLOOKUP($A144,DataForModel!$B:$BI,49,FALSE)</f>
        <v>5.9</v>
      </c>
      <c r="L144" s="1">
        <f>VLOOKUP($A144,DataForModel!$B:$BI,51,FALSE)</f>
        <v>21.1</v>
      </c>
      <c r="M144" s="1">
        <f>VLOOKUP($A144,DataForModel!$B:$BI,52,FALSE)</f>
        <v>21</v>
      </c>
      <c r="N144" s="1">
        <f>VLOOKUP($A144,DataForModel!$B:$BI,60,FALSE)</f>
        <v>0.2</v>
      </c>
      <c r="O144" s="1">
        <f t="shared" si="29"/>
        <v>1.6901737707472921</v>
      </c>
      <c r="P144" s="1">
        <f t="shared" si="30"/>
        <v>6.2205254951554849</v>
      </c>
      <c r="Q144" s="1">
        <f t="shared" si="31"/>
        <v>2.6897791807841571</v>
      </c>
      <c r="R144" s="1">
        <f t="shared" si="32"/>
        <v>0</v>
      </c>
      <c r="S144" s="1">
        <f t="shared" si="33"/>
        <v>0.83862760841374162</v>
      </c>
      <c r="T144" s="1">
        <f t="shared" si="34"/>
        <v>0</v>
      </c>
      <c r="U144" s="1">
        <f t="shared" si="35"/>
        <v>1.2131367292225201</v>
      </c>
      <c r="V144" s="1">
        <f t="shared" si="36"/>
        <v>1.8526288839422236</v>
      </c>
      <c r="W144" s="1">
        <f t="shared" si="37"/>
        <v>2.6048951048951046</v>
      </c>
      <c r="X144" s="1">
        <f t="shared" si="38"/>
        <v>0.96091205211726405</v>
      </c>
      <c r="Y144" s="1">
        <f t="shared" si="39"/>
        <v>4.8173515981735164</v>
      </c>
      <c r="Z144" s="1">
        <f t="shared" si="40"/>
        <v>5.1662404092071608</v>
      </c>
      <c r="AA144" s="1">
        <f t="shared" si="41"/>
        <v>2.1276595744680851E-2</v>
      </c>
      <c r="AB144" s="1">
        <f>VLOOKUP($A144,Index!$G:$R,8,FALSE)</f>
        <v>7.1550000000000002</v>
      </c>
      <c r="AC144" s="1">
        <f>VLOOKUP($A144,Index!$G:$R,9,FALSE)</f>
        <v>5.2235094040114962</v>
      </c>
      <c r="AD144" s="1">
        <f>VLOOKUP($A144,Index!$G:$R,10,FALSE)</f>
        <v>5.0427350427350435</v>
      </c>
      <c r="AE144" s="1">
        <f>VLOOKUP($A144,Index!$G:$R,11,FALSE)</f>
        <v>4.8395635582313341</v>
      </c>
    </row>
    <row r="145" spans="1:31" x14ac:dyDescent="0.2">
      <c r="A145">
        <v>6001427100</v>
      </c>
      <c r="B145" s="1">
        <f>VLOOKUP($A145,DataForModel!$B:$BI,11,FALSE)</f>
        <v>3646</v>
      </c>
      <c r="C145" s="1">
        <f>VLOOKUP($A145,DataForModel!$B:$BI,16,FALSE)</f>
        <v>8.6979437700000002</v>
      </c>
      <c r="D145" s="1">
        <f>VLOOKUP($A145,DataForModel!$B:$BI,17,FALSE)</f>
        <v>42.520557570000001</v>
      </c>
      <c r="E145" s="1">
        <f>VLOOKUP($A145,DataForModel!$B:$BI,19,FALSE)</f>
        <v>0</v>
      </c>
      <c r="F145" s="1">
        <f>VLOOKUP($A145,DataForModel!$B:$BI,20,FALSE)</f>
        <v>320.85233870000002</v>
      </c>
      <c r="G145" s="1">
        <f>VLOOKUP($A145,DataForModel!$B:$BI,26,FALSE)</f>
        <v>1.5</v>
      </c>
      <c r="H145" s="1">
        <f>VLOOKUP($A145,DataForModel!$B:$BI,31,FALSE)</f>
        <v>167</v>
      </c>
      <c r="I145" s="1">
        <f>VLOOKUP($A145,DataForModel!$B:$BI,33,FALSE)</f>
        <v>56255</v>
      </c>
      <c r="J145" s="1">
        <f>VLOOKUP($A145,DataForModel!$B:$BI,46,FALSE)</f>
        <v>4.9000000000000004</v>
      </c>
      <c r="K145" s="1">
        <f>VLOOKUP($A145,DataForModel!$B:$BI,49,FALSE)</f>
        <v>6.1</v>
      </c>
      <c r="L145" s="1">
        <f>VLOOKUP($A145,DataForModel!$B:$BI,51,FALSE)</f>
        <v>23.7</v>
      </c>
      <c r="M145" s="1">
        <f>VLOOKUP($A145,DataForModel!$B:$BI,52,FALSE)</f>
        <v>6.5</v>
      </c>
      <c r="N145" s="1">
        <f>VLOOKUP($A145,DataForModel!$B:$BI,60,FALSE)</f>
        <v>4</v>
      </c>
      <c r="O145" s="1">
        <f t="shared" si="29"/>
        <v>2.8387750331177433</v>
      </c>
      <c r="P145" s="1">
        <f t="shared" si="30"/>
        <v>6.2205254951554849</v>
      </c>
      <c r="Q145" s="1">
        <f t="shared" si="31"/>
        <v>3.3947237936961425</v>
      </c>
      <c r="R145" s="1">
        <f t="shared" si="32"/>
        <v>0</v>
      </c>
      <c r="S145" s="1">
        <f t="shared" si="33"/>
        <v>0.56243902810708213</v>
      </c>
      <c r="T145" s="1">
        <f t="shared" si="34"/>
        <v>0.20979020979020979</v>
      </c>
      <c r="U145" s="1">
        <f t="shared" si="35"/>
        <v>0.55965147453083108</v>
      </c>
      <c r="V145" s="1">
        <f t="shared" si="36"/>
        <v>3.4776795556535407</v>
      </c>
      <c r="W145" s="1">
        <f t="shared" si="37"/>
        <v>0.85664335664335667</v>
      </c>
      <c r="X145" s="1">
        <f t="shared" si="38"/>
        <v>0.99348534201954397</v>
      </c>
      <c r="Y145" s="1">
        <f t="shared" si="39"/>
        <v>5.4109589041095898</v>
      </c>
      <c r="Z145" s="1">
        <f t="shared" si="40"/>
        <v>1.4578005115089514</v>
      </c>
      <c r="AA145" s="1">
        <f t="shared" si="41"/>
        <v>0.42553191489361702</v>
      </c>
      <c r="AB145" s="1">
        <f>VLOOKUP($A145,Index!$G:$R,8,FALSE)</f>
        <v>4.6383999999999999</v>
      </c>
      <c r="AC145" s="1">
        <f>VLOOKUP($A145,Index!$G:$R,9,FALSE)</f>
        <v>3.9866934438481731</v>
      </c>
      <c r="AD145" s="1">
        <f>VLOOKUP($A145,Index!$G:$R,10,FALSE)</f>
        <v>3.9316239316239314</v>
      </c>
      <c r="AE145" s="1">
        <f>VLOOKUP($A145,Index!$G:$R,11,FALSE)</f>
        <v>2.6555518605245969</v>
      </c>
    </row>
    <row r="146" spans="1:31" x14ac:dyDescent="0.2">
      <c r="A146">
        <v>6001427200</v>
      </c>
      <c r="B146" s="1">
        <f>VLOOKUP($A146,DataForModel!$B:$BI,11,FALSE)</f>
        <v>4107</v>
      </c>
      <c r="C146" s="1">
        <f>VLOOKUP($A146,DataForModel!$B:$BI,16,FALSE)</f>
        <v>8.6979437700000002</v>
      </c>
      <c r="D146" s="1">
        <f>VLOOKUP($A146,DataForModel!$B:$BI,17,FALSE)</f>
        <v>44.27</v>
      </c>
      <c r="E146" s="1">
        <f>VLOOKUP($A146,DataForModel!$B:$BI,19,FALSE)</f>
        <v>0</v>
      </c>
      <c r="F146" s="1">
        <f>VLOOKUP($A146,DataForModel!$B:$BI,20,FALSE)</f>
        <v>316.71127460000002</v>
      </c>
      <c r="G146" s="1">
        <f>VLOOKUP($A146,DataForModel!$B:$BI,26,FALSE)</f>
        <v>0.2</v>
      </c>
      <c r="H146" s="1">
        <f>VLOOKUP($A146,DataForModel!$B:$BI,31,FALSE)</f>
        <v>673</v>
      </c>
      <c r="I146" s="1">
        <f>VLOOKUP($A146,DataForModel!$B:$BI,33,FALSE)</f>
        <v>36241</v>
      </c>
      <c r="J146" s="1">
        <f>VLOOKUP($A146,DataForModel!$B:$BI,46,FALSE)</f>
        <v>16.5</v>
      </c>
      <c r="K146" s="1">
        <f>VLOOKUP($A146,DataForModel!$B:$BI,49,FALSE)</f>
        <v>9.8000000000000007</v>
      </c>
      <c r="L146" s="1">
        <f>VLOOKUP($A146,DataForModel!$B:$BI,51,FALSE)</f>
        <v>19.2</v>
      </c>
      <c r="M146" s="1">
        <f>VLOOKUP($A146,DataForModel!$B:$BI,52,FALSE)</f>
        <v>12</v>
      </c>
      <c r="N146" s="1">
        <f>VLOOKUP($A146,DataForModel!$B:$BI,60,FALSE)</f>
        <v>2.6</v>
      </c>
      <c r="O146" s="1">
        <f t="shared" si="29"/>
        <v>3.198005142990727</v>
      </c>
      <c r="P146" s="1">
        <f t="shared" si="30"/>
        <v>6.2205254951554849</v>
      </c>
      <c r="Q146" s="1">
        <f t="shared" si="31"/>
        <v>3.5353374327704206</v>
      </c>
      <c r="R146" s="1">
        <f t="shared" si="32"/>
        <v>0</v>
      </c>
      <c r="S146" s="1">
        <f t="shared" si="33"/>
        <v>0.55471694777850211</v>
      </c>
      <c r="T146" s="1">
        <f t="shared" si="34"/>
        <v>2.7972027972027972E-2</v>
      </c>
      <c r="U146" s="1">
        <f t="shared" si="35"/>
        <v>2.2553619302949062</v>
      </c>
      <c r="V146" s="1">
        <f t="shared" si="36"/>
        <v>2.0543200745318648</v>
      </c>
      <c r="W146" s="1">
        <f t="shared" si="37"/>
        <v>2.8846153846153841</v>
      </c>
      <c r="X146" s="1">
        <f t="shared" si="38"/>
        <v>1.5960912052117266</v>
      </c>
      <c r="Y146" s="1">
        <f t="shared" si="39"/>
        <v>4.3835616438356171</v>
      </c>
      <c r="Z146" s="1">
        <f t="shared" si="40"/>
        <v>2.8644501278772379</v>
      </c>
      <c r="AA146" s="1">
        <f t="shared" si="41"/>
        <v>0.27659574468085107</v>
      </c>
      <c r="AB146" s="1">
        <f>VLOOKUP($A146,Index!$G:$R,8,FALSE)</f>
        <v>7.5160999999999998</v>
      </c>
      <c r="AC146" s="1">
        <f>VLOOKUP($A146,Index!$G:$R,9,FALSE)</f>
        <v>5.3663442609329319</v>
      </c>
      <c r="AD146" s="1">
        <f>VLOOKUP($A146,Index!$G:$R,10,FALSE)</f>
        <v>4.2735042735042743</v>
      </c>
      <c r="AE146" s="1">
        <f>VLOOKUP($A146,Index!$G:$R,11,FALSE)</f>
        <v>5.5250493263892775</v>
      </c>
    </row>
    <row r="147" spans="1:31" x14ac:dyDescent="0.2">
      <c r="A147">
        <v>6001427300</v>
      </c>
      <c r="B147" s="1">
        <f>VLOOKUP($A147,DataForModel!$B:$BI,11,FALSE)</f>
        <v>4896</v>
      </c>
      <c r="C147" s="1">
        <f>VLOOKUP($A147,DataForModel!$B:$BI,16,FALSE)</f>
        <v>8.6979437700000002</v>
      </c>
      <c r="D147" s="1">
        <f>VLOOKUP($A147,DataForModel!$B:$BI,17,FALSE)</f>
        <v>46.036221279999999</v>
      </c>
      <c r="E147" s="1">
        <f>VLOOKUP($A147,DataForModel!$B:$BI,19,FALSE)</f>
        <v>0</v>
      </c>
      <c r="F147" s="1">
        <f>VLOOKUP($A147,DataForModel!$B:$BI,20,FALSE)</f>
        <v>312.44147709999999</v>
      </c>
      <c r="G147" s="1">
        <f>VLOOKUP($A147,DataForModel!$B:$BI,26,FALSE)</f>
        <v>0</v>
      </c>
      <c r="H147" s="1">
        <f>VLOOKUP($A147,DataForModel!$B:$BI,31,FALSE)</f>
        <v>658</v>
      </c>
      <c r="I147" s="1">
        <f>VLOOKUP($A147,DataForModel!$B:$BI,33,FALSE)</f>
        <v>39219</v>
      </c>
      <c r="J147" s="1">
        <f>VLOOKUP($A147,DataForModel!$B:$BI,46,FALSE)</f>
        <v>12.1</v>
      </c>
      <c r="K147" s="1">
        <f>VLOOKUP($A147,DataForModel!$B:$BI,49,FALSE)</f>
        <v>16.5</v>
      </c>
      <c r="L147" s="1">
        <f>VLOOKUP($A147,DataForModel!$B:$BI,51,FALSE)</f>
        <v>19.2</v>
      </c>
      <c r="M147" s="1">
        <f>VLOOKUP($A147,DataForModel!$B:$BI,52,FALSE)</f>
        <v>10.3</v>
      </c>
      <c r="N147" s="1">
        <f>VLOOKUP($A147,DataForModel!$B:$BI,60,FALSE)</f>
        <v>0</v>
      </c>
      <c r="O147" s="1">
        <f t="shared" si="29"/>
        <v>3.8128263071768096</v>
      </c>
      <c r="P147" s="1">
        <f t="shared" si="30"/>
        <v>6.2205254951554849</v>
      </c>
      <c r="Q147" s="1">
        <f t="shared" si="31"/>
        <v>3.6772996930496733</v>
      </c>
      <c r="R147" s="1">
        <f t="shared" si="32"/>
        <v>0</v>
      </c>
      <c r="S147" s="1">
        <f t="shared" si="33"/>
        <v>0.54675481087707856</v>
      </c>
      <c r="T147" s="1">
        <f t="shared" si="34"/>
        <v>0</v>
      </c>
      <c r="U147" s="1">
        <f t="shared" si="35"/>
        <v>2.2050938337801611</v>
      </c>
      <c r="V147" s="1">
        <f t="shared" si="36"/>
        <v>2.266110048289252</v>
      </c>
      <c r="W147" s="1">
        <f t="shared" si="37"/>
        <v>2.115384615384615</v>
      </c>
      <c r="X147" s="1">
        <f t="shared" si="38"/>
        <v>2.6872964169381106</v>
      </c>
      <c r="Y147" s="1">
        <f t="shared" si="39"/>
        <v>4.3835616438356171</v>
      </c>
      <c r="Z147" s="1">
        <f t="shared" si="40"/>
        <v>2.4296675191815855</v>
      </c>
      <c r="AA147" s="1">
        <f t="shared" si="41"/>
        <v>0</v>
      </c>
      <c r="AB147" s="1">
        <f>VLOOKUP($A147,Index!$G:$R,8,FALSE)</f>
        <v>7.6878000000000002</v>
      </c>
      <c r="AC147" s="1">
        <f>VLOOKUP($A147,Index!$G:$R,9,FALSE)</f>
        <v>5.664735554383256</v>
      </c>
      <c r="AD147" s="1">
        <f>VLOOKUP($A147,Index!$G:$R,10,FALSE)</f>
        <v>4.8290598290598297</v>
      </c>
      <c r="AE147" s="1">
        <f>VLOOKUP($A147,Index!$G:$R,11,FALSE)</f>
        <v>5.3726977851406659</v>
      </c>
    </row>
    <row r="148" spans="1:31" x14ac:dyDescent="0.2">
      <c r="A148">
        <v>6001427600</v>
      </c>
      <c r="B148" s="1">
        <f>VLOOKUP($A148,DataForModel!$B:$BI,11,FALSE)</f>
        <v>4722</v>
      </c>
      <c r="C148" s="1">
        <f>VLOOKUP($A148,DataForModel!$B:$BI,16,FALSE)</f>
        <v>8.6979437700000002</v>
      </c>
      <c r="D148" s="1">
        <f>VLOOKUP($A148,DataForModel!$B:$BI,17,FALSE)</f>
        <v>66.94</v>
      </c>
      <c r="E148" s="1">
        <f>VLOOKUP($A148,DataForModel!$B:$BI,19,FALSE)</f>
        <v>0</v>
      </c>
      <c r="F148" s="1">
        <f>VLOOKUP($A148,DataForModel!$B:$BI,20,FALSE)</f>
        <v>301.92833539999998</v>
      </c>
      <c r="G148" s="1">
        <f>VLOOKUP($A148,DataForModel!$B:$BI,26,FALSE)</f>
        <v>0</v>
      </c>
      <c r="H148" s="1">
        <f>VLOOKUP($A148,DataForModel!$B:$BI,31,FALSE)</f>
        <v>1709</v>
      </c>
      <c r="I148" s="1">
        <f>VLOOKUP($A148,DataForModel!$B:$BI,33,FALSE)</f>
        <v>22092</v>
      </c>
      <c r="J148" s="1">
        <f>VLOOKUP($A148,DataForModel!$B:$BI,46,FALSE)</f>
        <v>29.7</v>
      </c>
      <c r="K148" s="1">
        <f>VLOOKUP($A148,DataForModel!$B:$BI,49,FALSE)</f>
        <v>20.8</v>
      </c>
      <c r="L148" s="1">
        <f>VLOOKUP($A148,DataForModel!$B:$BI,51,FALSE)</f>
        <v>23.4</v>
      </c>
      <c r="M148" s="1">
        <f>VLOOKUP($A148,DataForModel!$B:$BI,52,FALSE)</f>
        <v>12.2</v>
      </c>
      <c r="N148" s="1">
        <f>VLOOKUP($A148,DataForModel!$B:$BI,60,FALSE)</f>
        <v>0</v>
      </c>
      <c r="O148" s="1">
        <f t="shared" si="29"/>
        <v>3.677238369827788</v>
      </c>
      <c r="P148" s="1">
        <f t="shared" si="30"/>
        <v>6.2205254951554849</v>
      </c>
      <c r="Q148" s="1">
        <f t="shared" si="31"/>
        <v>5.3574672400450023</v>
      </c>
      <c r="R148" s="1">
        <f t="shared" si="32"/>
        <v>0</v>
      </c>
      <c r="S148" s="1">
        <f t="shared" si="33"/>
        <v>0.52715035106851271</v>
      </c>
      <c r="T148" s="1">
        <f t="shared" si="34"/>
        <v>0</v>
      </c>
      <c r="U148" s="1">
        <f t="shared" si="35"/>
        <v>5.7272117962466487</v>
      </c>
      <c r="V148" s="1">
        <f t="shared" si="36"/>
        <v>1.0480687855146469</v>
      </c>
      <c r="W148" s="1">
        <f t="shared" si="37"/>
        <v>5.1923076923076916</v>
      </c>
      <c r="X148" s="1">
        <f t="shared" si="38"/>
        <v>3.3876221498371342</v>
      </c>
      <c r="Y148" s="1">
        <f t="shared" si="39"/>
        <v>5.3424657534246576</v>
      </c>
      <c r="Z148" s="1">
        <f t="shared" si="40"/>
        <v>2.9156010230179024</v>
      </c>
      <c r="AA148" s="1">
        <f t="shared" si="41"/>
        <v>0</v>
      </c>
      <c r="AB148" s="1">
        <f>VLOOKUP($A148,Index!$G:$R,8,FALSE)</f>
        <v>8.6051000000000002</v>
      </c>
      <c r="AC148" s="1">
        <f>VLOOKUP($A148,Index!$G:$R,9,FALSE)</f>
        <v>7.3297668815975818</v>
      </c>
      <c r="AD148" s="1">
        <f>VLOOKUP($A148,Index!$G:$R,10,FALSE)</f>
        <v>5.5982905982905979</v>
      </c>
      <c r="AE148" s="1">
        <f>VLOOKUP($A148,Index!$G:$R,11,FALSE)</f>
        <v>5.3755273902567566</v>
      </c>
    </row>
    <row r="149" spans="1:31" x14ac:dyDescent="0.2">
      <c r="A149">
        <v>6001427700</v>
      </c>
      <c r="B149" s="1">
        <f>VLOOKUP($A149,DataForModel!$B:$BI,11,FALSE)</f>
        <v>4866</v>
      </c>
      <c r="C149" s="1">
        <f>VLOOKUP($A149,DataForModel!$B:$BI,16,FALSE)</f>
        <v>8.6979437700000002</v>
      </c>
      <c r="D149" s="1">
        <f>VLOOKUP($A149,DataForModel!$B:$BI,17,FALSE)</f>
        <v>66.94</v>
      </c>
      <c r="E149" s="1">
        <f>VLOOKUP($A149,DataForModel!$B:$BI,19,FALSE)</f>
        <v>0</v>
      </c>
      <c r="F149" s="1">
        <f>VLOOKUP($A149,DataForModel!$B:$BI,20,FALSE)</f>
        <v>295.4778518</v>
      </c>
      <c r="G149" s="1">
        <f>VLOOKUP($A149,DataForModel!$B:$BI,26,FALSE)</f>
        <v>0</v>
      </c>
      <c r="H149" s="1">
        <f>VLOOKUP($A149,DataForModel!$B:$BI,31,FALSE)</f>
        <v>370</v>
      </c>
      <c r="I149" s="1">
        <f>VLOOKUP($A149,DataForModel!$B:$BI,33,FALSE)</f>
        <v>43908</v>
      </c>
      <c r="J149" s="1">
        <f>VLOOKUP($A149,DataForModel!$B:$BI,46,FALSE)</f>
        <v>7.3</v>
      </c>
      <c r="K149" s="1">
        <f>VLOOKUP($A149,DataForModel!$B:$BI,49,FALSE)</f>
        <v>8.4</v>
      </c>
      <c r="L149" s="1">
        <f>VLOOKUP($A149,DataForModel!$B:$BI,51,FALSE)</f>
        <v>15.2</v>
      </c>
      <c r="M149" s="1">
        <f>VLOOKUP($A149,DataForModel!$B:$BI,52,FALSE)</f>
        <v>6.4</v>
      </c>
      <c r="N149" s="1">
        <f>VLOOKUP($A149,DataForModel!$B:$BI,60,FALSE)</f>
        <v>0.3</v>
      </c>
      <c r="O149" s="1">
        <f t="shared" si="29"/>
        <v>3.789449076599392</v>
      </c>
      <c r="P149" s="1">
        <f t="shared" si="30"/>
        <v>6.2205254951554849</v>
      </c>
      <c r="Q149" s="1">
        <f t="shared" si="31"/>
        <v>5.3574672400450023</v>
      </c>
      <c r="R149" s="1">
        <f t="shared" si="32"/>
        <v>0</v>
      </c>
      <c r="S149" s="1">
        <f t="shared" si="33"/>
        <v>0.51512176341216898</v>
      </c>
      <c r="T149" s="1">
        <f t="shared" si="34"/>
        <v>0</v>
      </c>
      <c r="U149" s="1">
        <f t="shared" si="35"/>
        <v>1.239946380697051</v>
      </c>
      <c r="V149" s="1">
        <f t="shared" si="36"/>
        <v>2.5995832473988525</v>
      </c>
      <c r="W149" s="1">
        <f t="shared" si="37"/>
        <v>1.276223776223776</v>
      </c>
      <c r="X149" s="1">
        <f t="shared" si="38"/>
        <v>1.3680781758957656</v>
      </c>
      <c r="Y149" s="1">
        <f t="shared" si="39"/>
        <v>3.4703196347031962</v>
      </c>
      <c r="Z149" s="1">
        <f t="shared" si="40"/>
        <v>1.4322250639386191</v>
      </c>
      <c r="AA149" s="1">
        <f t="shared" si="41"/>
        <v>3.1914893617021274E-2</v>
      </c>
      <c r="AB149" s="1">
        <f>VLOOKUP($A149,Index!$G:$R,8,FALSE)</f>
        <v>5.0654000000000003</v>
      </c>
      <c r="AC149" s="1">
        <f>VLOOKUP($A149,Index!$G:$R,9,FALSE)</f>
        <v>4.6268462180580876</v>
      </c>
      <c r="AD149" s="1">
        <f>VLOOKUP($A149,Index!$G:$R,10,FALSE)</f>
        <v>3.9743589743589745</v>
      </c>
      <c r="AE149" s="1">
        <f>VLOOKUP($A149,Index!$G:$R,11,FALSE)</f>
        <v>3.0100353387525973</v>
      </c>
    </row>
    <row r="150" spans="1:31" x14ac:dyDescent="0.2">
      <c r="A150">
        <v>6001427800</v>
      </c>
      <c r="B150" s="1">
        <f>VLOOKUP($A150,DataForModel!$B:$BI,11,FALSE)</f>
        <v>4640</v>
      </c>
      <c r="C150" s="1">
        <f>VLOOKUP($A150,DataForModel!$B:$BI,16,FALSE)</f>
        <v>8.6979437700000002</v>
      </c>
      <c r="D150" s="1">
        <f>VLOOKUP($A150,DataForModel!$B:$BI,17,FALSE)</f>
        <v>45.849604200000002</v>
      </c>
      <c r="E150" s="1">
        <f>VLOOKUP($A150,DataForModel!$B:$BI,19,FALSE)</f>
        <v>0</v>
      </c>
      <c r="F150" s="1">
        <f>VLOOKUP($A150,DataForModel!$B:$BI,20,FALSE)</f>
        <v>304.79099409999998</v>
      </c>
      <c r="G150" s="1">
        <f>VLOOKUP($A150,DataForModel!$B:$BI,26,FALSE)</f>
        <v>0</v>
      </c>
      <c r="H150" s="1">
        <f>VLOOKUP($A150,DataForModel!$B:$BI,31,FALSE)</f>
        <v>301</v>
      </c>
      <c r="I150" s="1">
        <f>VLOOKUP($A150,DataForModel!$B:$BI,33,FALSE)</f>
        <v>53414</v>
      </c>
      <c r="J150" s="1">
        <f>VLOOKUP($A150,DataForModel!$B:$BI,46,FALSE)</f>
        <v>6.3</v>
      </c>
      <c r="K150" s="1">
        <f>VLOOKUP($A150,DataForModel!$B:$BI,49,FALSE)</f>
        <v>4.4000000000000004</v>
      </c>
      <c r="L150" s="1">
        <f>VLOOKUP($A150,DataForModel!$B:$BI,51,FALSE)</f>
        <v>19.3</v>
      </c>
      <c r="M150" s="1">
        <f>VLOOKUP($A150,DataForModel!$B:$BI,52,FALSE)</f>
        <v>9.6</v>
      </c>
      <c r="N150" s="1">
        <f>VLOOKUP($A150,DataForModel!$B:$BI,60,FALSE)</f>
        <v>0</v>
      </c>
      <c r="O150" s="1">
        <f t="shared" si="29"/>
        <v>3.6133406062495128</v>
      </c>
      <c r="P150" s="1">
        <f t="shared" si="30"/>
        <v>6.2205254951554849</v>
      </c>
      <c r="Q150" s="1">
        <f t="shared" si="31"/>
        <v>3.6623001101641623</v>
      </c>
      <c r="R150" s="1">
        <f t="shared" si="32"/>
        <v>0</v>
      </c>
      <c r="S150" s="1">
        <f t="shared" si="33"/>
        <v>0.53248851534245101</v>
      </c>
      <c r="T150" s="1">
        <f t="shared" si="34"/>
        <v>0</v>
      </c>
      <c r="U150" s="1">
        <f t="shared" si="35"/>
        <v>1.0087131367292226</v>
      </c>
      <c r="V150" s="1">
        <f t="shared" si="36"/>
        <v>3.2756327741072888</v>
      </c>
      <c r="W150" s="1">
        <f t="shared" si="37"/>
        <v>1.1013986013986012</v>
      </c>
      <c r="X150" s="1">
        <f t="shared" si="38"/>
        <v>0.71661237785016296</v>
      </c>
      <c r="Y150" s="1">
        <f t="shared" si="39"/>
        <v>4.4063926940639275</v>
      </c>
      <c r="Z150" s="1">
        <f t="shared" si="40"/>
        <v>2.250639386189258</v>
      </c>
      <c r="AA150" s="1">
        <f t="shared" si="41"/>
        <v>0</v>
      </c>
      <c r="AB150" s="1">
        <f>VLOOKUP($A150,Index!$G:$R,8,FALSE)</f>
        <v>4.7567000000000004</v>
      </c>
      <c r="AC150" s="1">
        <f>VLOOKUP($A150,Index!$G:$R,9,FALSE)</f>
        <v>4.361310615109411</v>
      </c>
      <c r="AD150" s="1">
        <f>VLOOKUP($A150,Index!$G:$R,10,FALSE)</f>
        <v>3.6324786324786329</v>
      </c>
      <c r="AE150" s="1">
        <f>VLOOKUP($A150,Index!$G:$R,11,FALSE)</f>
        <v>2.5995534483897438</v>
      </c>
    </row>
    <row r="151" spans="1:31" x14ac:dyDescent="0.2">
      <c r="A151">
        <v>6001427900</v>
      </c>
      <c r="B151" s="1">
        <f>VLOOKUP($A151,DataForModel!$B:$BI,11,FALSE)</f>
        <v>4567</v>
      </c>
      <c r="C151" s="1">
        <f>VLOOKUP($A151,DataForModel!$B:$BI,16,FALSE)</f>
        <v>8.6979437700000002</v>
      </c>
      <c r="D151" s="1">
        <f>VLOOKUP($A151,DataForModel!$B:$BI,17,FALSE)</f>
        <v>44.27</v>
      </c>
      <c r="E151" s="1">
        <f>VLOOKUP($A151,DataForModel!$B:$BI,19,FALSE)</f>
        <v>0</v>
      </c>
      <c r="F151" s="1">
        <f>VLOOKUP($A151,DataForModel!$B:$BI,20,FALSE)</f>
        <v>308.34064690000002</v>
      </c>
      <c r="G151" s="1">
        <f>VLOOKUP($A151,DataForModel!$B:$BI,26,FALSE)</f>
        <v>0</v>
      </c>
      <c r="H151" s="1">
        <f>VLOOKUP($A151,DataForModel!$B:$BI,31,FALSE)</f>
        <v>238</v>
      </c>
      <c r="I151" s="1">
        <f>VLOOKUP($A151,DataForModel!$B:$BI,33,FALSE)</f>
        <v>50512</v>
      </c>
      <c r="J151" s="1">
        <f>VLOOKUP($A151,DataForModel!$B:$BI,46,FALSE)</f>
        <v>4.5999999999999996</v>
      </c>
      <c r="K151" s="1">
        <f>VLOOKUP($A151,DataForModel!$B:$BI,49,FALSE)</f>
        <v>6.6</v>
      </c>
      <c r="L151" s="1">
        <f>VLOOKUP($A151,DataForModel!$B:$BI,51,FALSE)</f>
        <v>16.3</v>
      </c>
      <c r="M151" s="1">
        <f>VLOOKUP($A151,DataForModel!$B:$BI,52,FALSE)</f>
        <v>10.3</v>
      </c>
      <c r="N151" s="1">
        <f>VLOOKUP($A151,DataForModel!$B:$BI,60,FALSE)</f>
        <v>0</v>
      </c>
      <c r="O151" s="1">
        <f t="shared" si="29"/>
        <v>3.556456011844463</v>
      </c>
      <c r="P151" s="1">
        <f t="shared" si="30"/>
        <v>6.2205254951554849</v>
      </c>
      <c r="Q151" s="1">
        <f t="shared" si="31"/>
        <v>3.5353374327704206</v>
      </c>
      <c r="R151" s="1">
        <f t="shared" si="32"/>
        <v>0</v>
      </c>
      <c r="S151" s="1">
        <f t="shared" si="33"/>
        <v>0.53910775701518188</v>
      </c>
      <c r="T151" s="1">
        <f t="shared" si="34"/>
        <v>0</v>
      </c>
      <c r="U151" s="1">
        <f t="shared" si="35"/>
        <v>0.7975871313672922</v>
      </c>
      <c r="V151" s="1">
        <f t="shared" si="36"/>
        <v>3.0692477828903857</v>
      </c>
      <c r="W151" s="1">
        <f t="shared" si="37"/>
        <v>0.80419580419580405</v>
      </c>
      <c r="X151" s="1">
        <f t="shared" si="38"/>
        <v>1.0749185667752443</v>
      </c>
      <c r="Y151" s="1">
        <f t="shared" si="39"/>
        <v>3.7214611872146124</v>
      </c>
      <c r="Z151" s="1">
        <f t="shared" si="40"/>
        <v>2.4296675191815855</v>
      </c>
      <c r="AA151" s="1">
        <f t="shared" si="41"/>
        <v>0</v>
      </c>
      <c r="AB151" s="1">
        <f>VLOOKUP($A151,Index!$G:$R,8,FALSE)</f>
        <v>4.7977999999999996</v>
      </c>
      <c r="AC151" s="1">
        <f>VLOOKUP($A151,Index!$G:$R,9,FALSE)</f>
        <v>4.3634705030119312</v>
      </c>
      <c r="AD151" s="1">
        <f>VLOOKUP($A151,Index!$G:$R,10,FALSE)</f>
        <v>3.7606837606837611</v>
      </c>
      <c r="AE151" s="1">
        <f>VLOOKUP($A151,Index!$G:$R,11,FALSE)</f>
        <v>3.1277040592827059</v>
      </c>
    </row>
    <row r="152" spans="1:31" x14ac:dyDescent="0.2">
      <c r="A152">
        <v>6001428000</v>
      </c>
      <c r="B152" s="1">
        <f>VLOOKUP($A152,DataForModel!$B:$BI,11,FALSE)</f>
        <v>2928</v>
      </c>
      <c r="C152" s="1">
        <f>VLOOKUP($A152,DataForModel!$B:$BI,16,FALSE)</f>
        <v>8.6979437700000002</v>
      </c>
      <c r="D152" s="1">
        <f>VLOOKUP($A152,DataForModel!$B:$BI,17,FALSE)</f>
        <v>44.27</v>
      </c>
      <c r="E152" s="1">
        <f>VLOOKUP($A152,DataForModel!$B:$BI,19,FALSE)</f>
        <v>0</v>
      </c>
      <c r="F152" s="1">
        <f>VLOOKUP($A152,DataForModel!$B:$BI,20,FALSE)</f>
        <v>311.3337143</v>
      </c>
      <c r="G152" s="1">
        <f>VLOOKUP($A152,DataForModel!$B:$BI,26,FALSE)</f>
        <v>0.2</v>
      </c>
      <c r="H152" s="1">
        <f>VLOOKUP($A152,DataForModel!$B:$BI,31,FALSE)</f>
        <v>389</v>
      </c>
      <c r="I152" s="1">
        <f>VLOOKUP($A152,DataForModel!$B:$BI,33,FALSE)</f>
        <v>41478</v>
      </c>
      <c r="J152" s="1">
        <f>VLOOKUP($A152,DataForModel!$B:$BI,46,FALSE)</f>
        <v>12.9</v>
      </c>
      <c r="K152" s="1">
        <f>VLOOKUP($A152,DataForModel!$B:$BI,49,FALSE)</f>
        <v>11.8</v>
      </c>
      <c r="L152" s="1">
        <f>VLOOKUP($A152,DataForModel!$B:$BI,51,FALSE)</f>
        <v>15.9</v>
      </c>
      <c r="M152" s="1">
        <f>VLOOKUP($A152,DataForModel!$B:$BI,52,FALSE)</f>
        <v>11.7</v>
      </c>
      <c r="N152" s="1">
        <f>VLOOKUP($A152,DataForModel!$B:$BI,60,FALSE)</f>
        <v>0</v>
      </c>
      <c r="O152" s="1">
        <f t="shared" si="29"/>
        <v>2.2792799812982159</v>
      </c>
      <c r="P152" s="1">
        <f t="shared" si="30"/>
        <v>6.2205254951554849</v>
      </c>
      <c r="Q152" s="1">
        <f t="shared" si="31"/>
        <v>3.5353374327704206</v>
      </c>
      <c r="R152" s="1">
        <f t="shared" si="32"/>
        <v>0</v>
      </c>
      <c r="S152" s="1">
        <f t="shared" si="33"/>
        <v>0.54468910189019937</v>
      </c>
      <c r="T152" s="1">
        <f t="shared" si="34"/>
        <v>2.7972027972027972E-2</v>
      </c>
      <c r="U152" s="1">
        <f t="shared" si="35"/>
        <v>1.3036193029490617</v>
      </c>
      <c r="V152" s="1">
        <f t="shared" si="36"/>
        <v>2.4267660424860074</v>
      </c>
      <c r="W152" s="1">
        <f t="shared" si="37"/>
        <v>2.255244755244755</v>
      </c>
      <c r="X152" s="1">
        <f t="shared" si="38"/>
        <v>1.9218241042345281</v>
      </c>
      <c r="Y152" s="1">
        <f t="shared" si="39"/>
        <v>3.6301369863013697</v>
      </c>
      <c r="Z152" s="1">
        <f t="shared" si="40"/>
        <v>2.7877237851662402</v>
      </c>
      <c r="AA152" s="1">
        <f t="shared" si="41"/>
        <v>0</v>
      </c>
      <c r="AB152" s="1">
        <f>VLOOKUP($A152,Index!$G:$R,8,FALSE)</f>
        <v>6.5694999999999997</v>
      </c>
      <c r="AC152" s="1">
        <f>VLOOKUP($A152,Index!$G:$R,9,FALSE)</f>
        <v>4.951939239536177</v>
      </c>
      <c r="AD152" s="1">
        <f>VLOOKUP($A152,Index!$G:$R,10,FALSE)</f>
        <v>3.8888888888888888</v>
      </c>
      <c r="AE152" s="1">
        <f>VLOOKUP($A152,Index!$G:$R,11,FALSE)</f>
        <v>5.9551938347769937</v>
      </c>
    </row>
    <row r="153" spans="1:31" x14ac:dyDescent="0.2">
      <c r="A153">
        <v>6001428100</v>
      </c>
      <c r="B153" s="1">
        <f>VLOOKUP($A153,DataForModel!$B:$BI,11,FALSE)</f>
        <v>4651</v>
      </c>
      <c r="C153" s="1">
        <f>VLOOKUP($A153,DataForModel!$B:$BI,16,FALSE)</f>
        <v>8.6979437700000002</v>
      </c>
      <c r="D153" s="1">
        <f>VLOOKUP($A153,DataForModel!$B:$BI,17,FALSE)</f>
        <v>32.413075169999999</v>
      </c>
      <c r="E153" s="1">
        <f>VLOOKUP($A153,DataForModel!$B:$BI,19,FALSE)</f>
        <v>0</v>
      </c>
      <c r="F153" s="1">
        <f>VLOOKUP($A153,DataForModel!$B:$BI,20,FALSE)</f>
        <v>321.01351410000001</v>
      </c>
      <c r="G153" s="1">
        <f>VLOOKUP($A153,DataForModel!$B:$BI,26,FALSE)</f>
        <v>1.3</v>
      </c>
      <c r="H153" s="1">
        <f>VLOOKUP($A153,DataForModel!$B:$BI,31,FALSE)</f>
        <v>289</v>
      </c>
      <c r="I153" s="1">
        <f>VLOOKUP($A153,DataForModel!$B:$BI,33,FALSE)</f>
        <v>46059</v>
      </c>
      <c r="J153" s="1">
        <f>VLOOKUP($A153,DataForModel!$B:$BI,46,FALSE)</f>
        <v>6</v>
      </c>
      <c r="K153" s="1">
        <f>VLOOKUP($A153,DataForModel!$B:$BI,49,FALSE)</f>
        <v>8.8000000000000007</v>
      </c>
      <c r="L153" s="1">
        <f>VLOOKUP($A153,DataForModel!$B:$BI,51,FALSE)</f>
        <v>21.5</v>
      </c>
      <c r="M153" s="1">
        <f>VLOOKUP($A153,DataForModel!$B:$BI,52,FALSE)</f>
        <v>7.9</v>
      </c>
      <c r="N153" s="1">
        <f>VLOOKUP($A153,DataForModel!$B:$BI,60,FALSE)</f>
        <v>0.3</v>
      </c>
      <c r="O153" s="1">
        <f t="shared" si="29"/>
        <v>3.6219122574612328</v>
      </c>
      <c r="P153" s="1">
        <f t="shared" si="30"/>
        <v>6.2205254951554849</v>
      </c>
      <c r="Q153" s="1">
        <f t="shared" si="31"/>
        <v>2.5823221634560363</v>
      </c>
      <c r="R153" s="1">
        <f t="shared" si="32"/>
        <v>0</v>
      </c>
      <c r="S153" s="1">
        <f t="shared" si="33"/>
        <v>0.5627395811426632</v>
      </c>
      <c r="T153" s="1">
        <f t="shared" si="34"/>
        <v>0.18181818181818182</v>
      </c>
      <c r="U153" s="1">
        <f t="shared" si="35"/>
        <v>0.9684986595174262</v>
      </c>
      <c r="V153" s="1">
        <f t="shared" si="36"/>
        <v>2.7525584769328146</v>
      </c>
      <c r="W153" s="1">
        <f t="shared" si="37"/>
        <v>1.048951048951049</v>
      </c>
      <c r="X153" s="1">
        <f t="shared" si="38"/>
        <v>1.4332247557003259</v>
      </c>
      <c r="Y153" s="1">
        <f t="shared" si="39"/>
        <v>4.9086757990867582</v>
      </c>
      <c r="Z153" s="1">
        <f t="shared" si="40"/>
        <v>1.8158567774936063</v>
      </c>
      <c r="AA153" s="1">
        <f t="shared" si="41"/>
        <v>3.1914893617021274E-2</v>
      </c>
      <c r="AB153" s="1">
        <f>VLOOKUP($A153,Index!$G:$R,8,FALSE)</f>
        <v>6.0479000000000003</v>
      </c>
      <c r="AC153" s="1">
        <f>VLOOKUP($A153,Index!$G:$R,9,FALSE)</f>
        <v>4.6150033157965344</v>
      </c>
      <c r="AD153" s="1">
        <f>VLOOKUP($A153,Index!$G:$R,10,FALSE)</f>
        <v>4.1025641025641022</v>
      </c>
      <c r="AE153" s="1">
        <f>VLOOKUP($A153,Index!$G:$R,11,FALSE)</f>
        <v>3.9928960471829402</v>
      </c>
    </row>
    <row r="154" spans="1:31" x14ac:dyDescent="0.2">
      <c r="A154">
        <v>6001428200</v>
      </c>
      <c r="B154" s="1">
        <f>VLOOKUP($A154,DataForModel!$B:$BI,11,FALSE)</f>
        <v>6259</v>
      </c>
      <c r="C154" s="1">
        <f>VLOOKUP($A154,DataForModel!$B:$BI,16,FALSE)</f>
        <v>8.6979437700000002</v>
      </c>
      <c r="D154" s="1">
        <f>VLOOKUP($A154,DataForModel!$B:$BI,17,FALSE)</f>
        <v>19.150722300000002</v>
      </c>
      <c r="E154" s="1">
        <f>VLOOKUP($A154,DataForModel!$B:$BI,19,FALSE)</f>
        <v>0</v>
      </c>
      <c r="F154" s="1">
        <f>VLOOKUP($A154,DataForModel!$B:$BI,20,FALSE)</f>
        <v>323.03508649999998</v>
      </c>
      <c r="G154" s="1">
        <f>VLOOKUP($A154,DataForModel!$B:$BI,26,FALSE)</f>
        <v>1.5</v>
      </c>
      <c r="H154" s="1">
        <f>VLOOKUP($A154,DataForModel!$B:$BI,31,FALSE)</f>
        <v>337</v>
      </c>
      <c r="I154" s="1">
        <f>VLOOKUP($A154,DataForModel!$B:$BI,33,FALSE)</f>
        <v>50781</v>
      </c>
      <c r="J154" s="1">
        <f>VLOOKUP($A154,DataForModel!$B:$BI,46,FALSE)</f>
        <v>5.3</v>
      </c>
      <c r="K154" s="1">
        <f>VLOOKUP($A154,DataForModel!$B:$BI,49,FALSE)</f>
        <v>9.4</v>
      </c>
      <c r="L154" s="1">
        <f>VLOOKUP($A154,DataForModel!$B:$BI,51,FALSE)</f>
        <v>20.2</v>
      </c>
      <c r="M154" s="1">
        <f>VLOOKUP($A154,DataForModel!$B:$BI,52,FALSE)</f>
        <v>8.6</v>
      </c>
      <c r="N154" s="1">
        <f>VLOOKUP($A154,DataForModel!$B:$BI,60,FALSE)</f>
        <v>0</v>
      </c>
      <c r="O154" s="1">
        <f t="shared" si="29"/>
        <v>4.8749318164108155</v>
      </c>
      <c r="P154" s="1">
        <f t="shared" si="30"/>
        <v>6.2205254951554849</v>
      </c>
      <c r="Q154" s="1">
        <f t="shared" si="31"/>
        <v>1.5163438450166631</v>
      </c>
      <c r="R154" s="1">
        <f t="shared" si="32"/>
        <v>0</v>
      </c>
      <c r="S154" s="1">
        <f t="shared" si="33"/>
        <v>0.56650932343253513</v>
      </c>
      <c r="T154" s="1">
        <f t="shared" si="34"/>
        <v>0.20979020979020979</v>
      </c>
      <c r="U154" s="1">
        <f t="shared" si="35"/>
        <v>1.1293565683646114</v>
      </c>
      <c r="V154" s="1">
        <f t="shared" si="36"/>
        <v>3.0883785763560461</v>
      </c>
      <c r="W154" s="1">
        <f t="shared" si="37"/>
        <v>0.92657342657342656</v>
      </c>
      <c r="X154" s="1">
        <f t="shared" si="38"/>
        <v>1.5309446254071664</v>
      </c>
      <c r="Y154" s="1">
        <f t="shared" si="39"/>
        <v>4.6118721461187215</v>
      </c>
      <c r="Z154" s="1">
        <f t="shared" si="40"/>
        <v>1.9948849104859334</v>
      </c>
      <c r="AA154" s="1">
        <f t="shared" si="41"/>
        <v>0</v>
      </c>
      <c r="AB154" s="1">
        <f>VLOOKUP($A154,Index!$G:$R,8,FALSE)</f>
        <v>5.6950000000000003</v>
      </c>
      <c r="AC154" s="1">
        <f>VLOOKUP($A154,Index!$G:$R,9,FALSE)</f>
        <v>4.8231121297713395</v>
      </c>
      <c r="AD154" s="1">
        <f>VLOOKUP($A154,Index!$G:$R,10,FALSE)</f>
        <v>3.9316239316239314</v>
      </c>
      <c r="AE154" s="1">
        <f>VLOOKUP($A154,Index!$G:$R,11,FALSE)</f>
        <v>2.5763223004651237</v>
      </c>
    </row>
    <row r="155" spans="1:31" x14ac:dyDescent="0.2">
      <c r="A155">
        <v>6001428301</v>
      </c>
      <c r="B155" s="1">
        <f>VLOOKUP($A155,DataForModel!$B:$BI,11,FALSE)</f>
        <v>6526</v>
      </c>
      <c r="C155" s="1">
        <f>VLOOKUP($A155,DataForModel!$B:$BI,16,FALSE)</f>
        <v>8.6979437700000002</v>
      </c>
      <c r="D155" s="1">
        <f>VLOOKUP($A155,DataForModel!$B:$BI,17,FALSE)</f>
        <v>16.680800349999998</v>
      </c>
      <c r="E155" s="1">
        <f>VLOOKUP($A155,DataForModel!$B:$BI,19,FALSE)</f>
        <v>0</v>
      </c>
      <c r="F155" s="1">
        <f>VLOOKUP($A155,DataForModel!$B:$BI,20,FALSE)</f>
        <v>371.20065549999998</v>
      </c>
      <c r="G155" s="1">
        <f>VLOOKUP($A155,DataForModel!$B:$BI,26,FALSE)</f>
        <v>10</v>
      </c>
      <c r="H155" s="1">
        <f>VLOOKUP($A155,DataForModel!$B:$BI,31,FALSE)</f>
        <v>215</v>
      </c>
      <c r="I155" s="1">
        <f>VLOOKUP($A155,DataForModel!$B:$BI,33,FALSE)</f>
        <v>53663</v>
      </c>
      <c r="J155" s="1">
        <f>VLOOKUP($A155,DataForModel!$B:$BI,46,FALSE)</f>
        <v>3.1</v>
      </c>
      <c r="K155" s="1">
        <f>VLOOKUP($A155,DataForModel!$B:$BI,49,FALSE)</f>
        <v>6.8</v>
      </c>
      <c r="L155" s="1">
        <f>VLOOKUP($A155,DataForModel!$B:$BI,51,FALSE)</f>
        <v>24.5</v>
      </c>
      <c r="M155" s="1">
        <f>VLOOKUP($A155,DataForModel!$B:$BI,52,FALSE)</f>
        <v>6.1</v>
      </c>
      <c r="N155" s="1">
        <f>VLOOKUP($A155,DataForModel!$B:$BI,60,FALSE)</f>
        <v>0</v>
      </c>
      <c r="O155" s="1">
        <f t="shared" si="29"/>
        <v>5.0829891685498332</v>
      </c>
      <c r="P155" s="1">
        <f t="shared" si="30"/>
        <v>6.2205254951554849</v>
      </c>
      <c r="Q155" s="1">
        <f t="shared" si="31"/>
        <v>1.317820756938288</v>
      </c>
      <c r="R155" s="1">
        <f t="shared" si="32"/>
        <v>0</v>
      </c>
      <c r="S155" s="1">
        <f t="shared" si="33"/>
        <v>0.65632642935218621</v>
      </c>
      <c r="T155" s="1">
        <f t="shared" si="34"/>
        <v>1.3986013986013988</v>
      </c>
      <c r="U155" s="1">
        <f t="shared" si="35"/>
        <v>0.72050938337801618</v>
      </c>
      <c r="V155" s="1">
        <f t="shared" si="36"/>
        <v>3.2933412037465066</v>
      </c>
      <c r="W155" s="1">
        <f t="shared" si="37"/>
        <v>0.54195804195804187</v>
      </c>
      <c r="X155" s="1">
        <f t="shared" si="38"/>
        <v>1.1074918566775245</v>
      </c>
      <c r="Y155" s="1">
        <f t="shared" si="39"/>
        <v>5.5936073059360734</v>
      </c>
      <c r="Z155" s="1">
        <f t="shared" si="40"/>
        <v>1.3554987212276215</v>
      </c>
      <c r="AA155" s="1">
        <f t="shared" si="41"/>
        <v>0</v>
      </c>
      <c r="AB155" s="1">
        <f>VLOOKUP($A155,Index!$G:$R,8,FALSE)</f>
        <v>3.5023</v>
      </c>
      <c r="AC155" s="1">
        <f>VLOOKUP($A155,Index!$G:$R,9,FALSE)</f>
        <v>4.3838716298180085</v>
      </c>
      <c r="AD155" s="1">
        <f>VLOOKUP($A155,Index!$G:$R,10,FALSE)</f>
        <v>3.4615384615384617</v>
      </c>
      <c r="AE155" s="1">
        <f>VLOOKUP($A155,Index!$G:$R,11,FALSE)</f>
        <v>1.4279989279104295</v>
      </c>
    </row>
    <row r="156" spans="1:31" x14ac:dyDescent="0.2">
      <c r="A156">
        <v>6001428302</v>
      </c>
      <c r="B156" s="1">
        <f>VLOOKUP($A156,DataForModel!$B:$BI,11,FALSE)</f>
        <v>7074</v>
      </c>
      <c r="C156" s="1">
        <f>VLOOKUP($A156,DataForModel!$B:$BI,16,FALSE)</f>
        <v>8.6979437700000002</v>
      </c>
      <c r="D156" s="1">
        <f>VLOOKUP($A156,DataForModel!$B:$BI,17,FALSE)</f>
        <v>17.23</v>
      </c>
      <c r="E156" s="1">
        <f>VLOOKUP($A156,DataForModel!$B:$BI,19,FALSE)</f>
        <v>0</v>
      </c>
      <c r="F156" s="1">
        <f>VLOOKUP($A156,DataForModel!$B:$BI,20,FALSE)</f>
        <v>329.84763190000001</v>
      </c>
      <c r="G156" s="1">
        <f>VLOOKUP($A156,DataForModel!$B:$BI,26,FALSE)</f>
        <v>2.25</v>
      </c>
      <c r="H156" s="1">
        <f>VLOOKUP($A156,DataForModel!$B:$BI,31,FALSE)</f>
        <v>149</v>
      </c>
      <c r="I156" s="1">
        <f>VLOOKUP($A156,DataForModel!$B:$BI,33,FALSE)</f>
        <v>59654</v>
      </c>
      <c r="J156" s="1">
        <f>VLOOKUP($A156,DataForModel!$B:$BI,46,FALSE)</f>
        <v>2.1</v>
      </c>
      <c r="K156" s="1">
        <f>VLOOKUP($A156,DataForModel!$B:$BI,49,FALSE)</f>
        <v>4.4000000000000004</v>
      </c>
      <c r="L156" s="1">
        <f>VLOOKUP($A156,DataForModel!$B:$BI,51,FALSE)</f>
        <v>21.8</v>
      </c>
      <c r="M156" s="1">
        <f>VLOOKUP($A156,DataForModel!$B:$BI,52,FALSE)</f>
        <v>10.1</v>
      </c>
      <c r="N156" s="1">
        <f>VLOOKUP($A156,DataForModel!$B:$BI,60,FALSE)</f>
        <v>0.4</v>
      </c>
      <c r="O156" s="1">
        <f t="shared" si="29"/>
        <v>5.5100132470973273</v>
      </c>
      <c r="P156" s="1">
        <f t="shared" si="30"/>
        <v>6.2205254951554849</v>
      </c>
      <c r="Q156" s="1">
        <f t="shared" si="31"/>
        <v>1.361963370630823</v>
      </c>
      <c r="R156" s="1">
        <f t="shared" si="32"/>
        <v>0</v>
      </c>
      <c r="S156" s="1">
        <f t="shared" si="33"/>
        <v>0.57921306854502896</v>
      </c>
      <c r="T156" s="1">
        <f t="shared" si="34"/>
        <v>0.31468531468531469</v>
      </c>
      <c r="U156" s="1">
        <f t="shared" si="35"/>
        <v>0.49932975871313673</v>
      </c>
      <c r="V156" s="1">
        <f t="shared" si="36"/>
        <v>3.7194102879575568</v>
      </c>
      <c r="W156" s="1">
        <f t="shared" si="37"/>
        <v>0.36713286713286714</v>
      </c>
      <c r="X156" s="1">
        <f t="shared" si="38"/>
        <v>0.71661237785016296</v>
      </c>
      <c r="Y156" s="1">
        <f t="shared" si="39"/>
        <v>4.9771689497716896</v>
      </c>
      <c r="Z156" s="1">
        <f t="shared" si="40"/>
        <v>2.3785166240409201</v>
      </c>
      <c r="AA156" s="1">
        <f t="shared" si="41"/>
        <v>4.2553191489361701E-2</v>
      </c>
      <c r="AB156" s="1">
        <f>VLOOKUP($A156,Index!$G:$R,8,FALSE)</f>
        <v>4.7264999999999997</v>
      </c>
      <c r="AC156" s="1">
        <f>VLOOKUP($A156,Index!$G:$R,9,FALSE)</f>
        <v>4.4790630467466039</v>
      </c>
      <c r="AD156" s="1">
        <f>VLOOKUP($A156,Index!$G:$R,10,FALSE)</f>
        <v>3.2478632478632479</v>
      </c>
      <c r="AE156" s="1">
        <f>VLOOKUP($A156,Index!$G:$R,11,FALSE)</f>
        <v>1.1149944940694581</v>
      </c>
    </row>
    <row r="157" spans="1:31" x14ac:dyDescent="0.2">
      <c r="A157">
        <v>6001428400</v>
      </c>
      <c r="B157" s="1">
        <f>VLOOKUP($A157,DataForModel!$B:$BI,11,FALSE)</f>
        <v>4357</v>
      </c>
      <c r="C157" s="1">
        <f>VLOOKUP($A157,DataForModel!$B:$BI,16,FALSE)</f>
        <v>8.6979437700000002</v>
      </c>
      <c r="D157" s="1">
        <f>VLOOKUP($A157,DataForModel!$B:$BI,17,FALSE)</f>
        <v>39.064692440000002</v>
      </c>
      <c r="E157" s="1">
        <f>VLOOKUP($A157,DataForModel!$B:$BI,19,FALSE)</f>
        <v>0</v>
      </c>
      <c r="F157" s="1">
        <f>VLOOKUP($A157,DataForModel!$B:$BI,20,FALSE)</f>
        <v>309.47318139999999</v>
      </c>
      <c r="G157" s="1">
        <f>VLOOKUP($A157,DataForModel!$B:$BI,26,FALSE)</f>
        <v>0</v>
      </c>
      <c r="H157" s="1">
        <f>VLOOKUP($A157,DataForModel!$B:$BI,31,FALSE)</f>
        <v>428</v>
      </c>
      <c r="I157" s="1">
        <f>VLOOKUP($A157,DataForModel!$B:$BI,33,FALSE)</f>
        <v>38515</v>
      </c>
      <c r="J157" s="1">
        <f>VLOOKUP($A157,DataForModel!$B:$BI,46,FALSE)</f>
        <v>10.4</v>
      </c>
      <c r="K157" s="1">
        <f>VLOOKUP($A157,DataForModel!$B:$BI,49,FALSE)</f>
        <v>10.5</v>
      </c>
      <c r="L157" s="1">
        <f>VLOOKUP($A157,DataForModel!$B:$BI,51,FALSE)</f>
        <v>17.8</v>
      </c>
      <c r="M157" s="1">
        <f>VLOOKUP($A157,DataForModel!$B:$BI,52,FALSE)</f>
        <v>8.1</v>
      </c>
      <c r="N157" s="1">
        <f>VLOOKUP($A157,DataForModel!$B:$BI,60,FALSE)</f>
        <v>7.2</v>
      </c>
      <c r="O157" s="1">
        <f t="shared" si="29"/>
        <v>3.3928153978025404</v>
      </c>
      <c r="P157" s="1">
        <f t="shared" si="30"/>
        <v>6.2205254951554849</v>
      </c>
      <c r="Q157" s="1">
        <f t="shared" si="31"/>
        <v>3.1169542805380552</v>
      </c>
      <c r="R157" s="1">
        <f t="shared" si="32"/>
        <v>0</v>
      </c>
      <c r="S157" s="1">
        <f t="shared" si="33"/>
        <v>0.54121965921536463</v>
      </c>
      <c r="T157" s="1">
        <f t="shared" si="34"/>
        <v>0</v>
      </c>
      <c r="U157" s="1">
        <f t="shared" si="35"/>
        <v>1.4343163538873995</v>
      </c>
      <c r="V157" s="1">
        <f t="shared" si="36"/>
        <v>2.2160428415984526</v>
      </c>
      <c r="W157" s="1">
        <f t="shared" si="37"/>
        <v>1.8181818181818183</v>
      </c>
      <c r="X157" s="1">
        <f t="shared" si="38"/>
        <v>1.7100977198697067</v>
      </c>
      <c r="Y157" s="1">
        <f t="shared" si="39"/>
        <v>4.06392694063927</v>
      </c>
      <c r="Z157" s="1">
        <f t="shared" si="40"/>
        <v>1.867007672634271</v>
      </c>
      <c r="AA157" s="1">
        <f t="shared" si="41"/>
        <v>0.76595744680851063</v>
      </c>
      <c r="AB157" s="1">
        <f>VLOOKUP($A157,Index!$G:$R,8,FALSE)</f>
        <v>6.5395000000000003</v>
      </c>
      <c r="AC157" s="1">
        <f>VLOOKUP($A157,Index!$G:$R,9,FALSE)</f>
        <v>4.7419535030736828</v>
      </c>
      <c r="AD157" s="1">
        <f>VLOOKUP($A157,Index!$G:$R,10,FALSE)</f>
        <v>4.3589743589743595</v>
      </c>
      <c r="AE157" s="1">
        <f>VLOOKUP($A157,Index!$G:$R,11,FALSE)</f>
        <v>3.9369846332002814</v>
      </c>
    </row>
    <row r="158" spans="1:31" x14ac:dyDescent="0.2">
      <c r="A158">
        <v>6001428500</v>
      </c>
      <c r="B158" s="1">
        <f>VLOOKUP($A158,DataForModel!$B:$BI,11,FALSE)</f>
        <v>3183</v>
      </c>
      <c r="C158" s="1">
        <f>VLOOKUP($A158,DataForModel!$B:$BI,16,FALSE)</f>
        <v>8.6979437700000002</v>
      </c>
      <c r="D158" s="1">
        <f>VLOOKUP($A158,DataForModel!$B:$BI,17,FALSE)</f>
        <v>39.117149189999999</v>
      </c>
      <c r="E158" s="1">
        <f>VLOOKUP($A158,DataForModel!$B:$BI,19,FALSE)</f>
        <v>0</v>
      </c>
      <c r="F158" s="1">
        <f>VLOOKUP($A158,DataForModel!$B:$BI,20,FALSE)</f>
        <v>305.43448369999999</v>
      </c>
      <c r="G158" s="1">
        <f>VLOOKUP($A158,DataForModel!$B:$BI,26,FALSE)</f>
        <v>0</v>
      </c>
      <c r="H158" s="1">
        <f>VLOOKUP($A158,DataForModel!$B:$BI,31,FALSE)</f>
        <v>454</v>
      </c>
      <c r="I158" s="1">
        <f>VLOOKUP($A158,DataForModel!$B:$BI,33,FALSE)</f>
        <v>43937</v>
      </c>
      <c r="J158" s="1">
        <f>VLOOKUP($A158,DataForModel!$B:$BI,46,FALSE)</f>
        <v>14.8</v>
      </c>
      <c r="K158" s="1">
        <f>VLOOKUP($A158,DataForModel!$B:$BI,49,FALSE)</f>
        <v>8.5</v>
      </c>
      <c r="L158" s="1">
        <f>VLOOKUP($A158,DataForModel!$B:$BI,51,FALSE)</f>
        <v>22</v>
      </c>
      <c r="M158" s="1">
        <f>VLOOKUP($A158,DataForModel!$B:$BI,52,FALSE)</f>
        <v>8</v>
      </c>
      <c r="N158" s="1">
        <f>VLOOKUP($A158,DataForModel!$B:$BI,60,FALSE)</f>
        <v>2.5</v>
      </c>
      <c r="O158" s="1">
        <f t="shared" si="29"/>
        <v>2.4779864412062653</v>
      </c>
      <c r="P158" s="1">
        <f t="shared" si="30"/>
        <v>6.2205254951554849</v>
      </c>
      <c r="Q158" s="1">
        <f t="shared" si="31"/>
        <v>3.1211705578987852</v>
      </c>
      <c r="R158" s="1">
        <f t="shared" si="32"/>
        <v>0</v>
      </c>
      <c r="S158" s="1">
        <f t="shared" si="33"/>
        <v>0.53368846739868847</v>
      </c>
      <c r="T158" s="1">
        <f t="shared" si="34"/>
        <v>0</v>
      </c>
      <c r="U158" s="1">
        <f t="shared" si="35"/>
        <v>1.5214477211796247</v>
      </c>
      <c r="V158" s="1">
        <f t="shared" si="36"/>
        <v>2.601645674947195</v>
      </c>
      <c r="W158" s="1">
        <f t="shared" si="37"/>
        <v>2.5874125874125875</v>
      </c>
      <c r="X158" s="1">
        <f t="shared" si="38"/>
        <v>1.3843648208469057</v>
      </c>
      <c r="Y158" s="1">
        <f t="shared" si="39"/>
        <v>5.0228310502283113</v>
      </c>
      <c r="Z158" s="1">
        <f t="shared" si="40"/>
        <v>1.8414322250639388</v>
      </c>
      <c r="AA158" s="1">
        <f t="shared" si="41"/>
        <v>0.26595744680851063</v>
      </c>
      <c r="AB158" s="1">
        <f>VLOOKUP($A158,Index!$G:$R,8,FALSE)</f>
        <v>7.4679000000000002</v>
      </c>
      <c r="AC158" s="1">
        <f>VLOOKUP($A158,Index!$G:$R,9,FALSE)</f>
        <v>4.8040610526924157</v>
      </c>
      <c r="AD158" s="1">
        <f>VLOOKUP($A158,Index!$G:$R,10,FALSE)</f>
        <v>3.8461538461538463</v>
      </c>
      <c r="AE158" s="1">
        <f>VLOOKUP($A158,Index!$G:$R,11,FALSE)</f>
        <v>3.237629849679224</v>
      </c>
    </row>
    <row r="159" spans="1:31" x14ac:dyDescent="0.2">
      <c r="A159">
        <v>6001428600</v>
      </c>
      <c r="B159" s="1">
        <f>VLOOKUP($A159,DataForModel!$B:$BI,11,FALSE)</f>
        <v>3271</v>
      </c>
      <c r="C159" s="1">
        <f>VLOOKUP($A159,DataForModel!$B:$BI,16,FALSE)</f>
        <v>8.6979437700000002</v>
      </c>
      <c r="D159" s="1">
        <f>VLOOKUP($A159,DataForModel!$B:$BI,17,FALSE)</f>
        <v>47.824528819999998</v>
      </c>
      <c r="E159" s="1">
        <f>VLOOKUP($A159,DataForModel!$B:$BI,19,FALSE)</f>
        <v>0</v>
      </c>
      <c r="F159" s="1">
        <f>VLOOKUP($A159,DataForModel!$B:$BI,20,FALSE)</f>
        <v>299.35330290000002</v>
      </c>
      <c r="G159" s="1">
        <f>VLOOKUP($A159,DataForModel!$B:$BI,26,FALSE)</f>
        <v>0</v>
      </c>
      <c r="H159" s="1">
        <f>VLOOKUP($A159,DataForModel!$B:$BI,31,FALSE)</f>
        <v>230</v>
      </c>
      <c r="I159" s="1">
        <f>VLOOKUP($A159,DataForModel!$B:$BI,33,FALSE)</f>
        <v>49695</v>
      </c>
      <c r="J159" s="1">
        <f>VLOOKUP($A159,DataForModel!$B:$BI,46,FALSE)</f>
        <v>7.4</v>
      </c>
      <c r="K159" s="1">
        <f>VLOOKUP($A159,DataForModel!$B:$BI,49,FALSE)</f>
        <v>4.3</v>
      </c>
      <c r="L159" s="1">
        <f>VLOOKUP($A159,DataForModel!$B:$BI,51,FALSE)</f>
        <v>13.9</v>
      </c>
      <c r="M159" s="1">
        <f>VLOOKUP($A159,DataForModel!$B:$BI,52,FALSE)</f>
        <v>9.4</v>
      </c>
      <c r="N159" s="1">
        <f>VLOOKUP($A159,DataForModel!$B:$BI,60,FALSE)</f>
        <v>4</v>
      </c>
      <c r="O159" s="1">
        <f t="shared" si="29"/>
        <v>2.546559650900023</v>
      </c>
      <c r="P159" s="1">
        <f t="shared" si="30"/>
        <v>6.2205254951554849</v>
      </c>
      <c r="Q159" s="1">
        <f t="shared" si="31"/>
        <v>3.8210371642983665</v>
      </c>
      <c r="R159" s="1">
        <f t="shared" si="32"/>
        <v>0</v>
      </c>
      <c r="S159" s="1">
        <f t="shared" si="33"/>
        <v>0.52234853990753505</v>
      </c>
      <c r="T159" s="1">
        <f t="shared" si="34"/>
        <v>0</v>
      </c>
      <c r="U159" s="1">
        <f t="shared" si="35"/>
        <v>0.77077747989276135</v>
      </c>
      <c r="V159" s="1">
        <f t="shared" si="36"/>
        <v>3.0111442205801819</v>
      </c>
      <c r="W159" s="1">
        <f t="shared" si="37"/>
        <v>1.2937062937062938</v>
      </c>
      <c r="X159" s="1">
        <f t="shared" si="38"/>
        <v>0.70032573289902289</v>
      </c>
      <c r="Y159" s="1">
        <f t="shared" si="39"/>
        <v>3.1735159817351599</v>
      </c>
      <c r="Z159" s="1">
        <f t="shared" si="40"/>
        <v>2.199488491048593</v>
      </c>
      <c r="AA159" s="1">
        <f t="shared" si="41"/>
        <v>0.42553191489361702</v>
      </c>
      <c r="AB159" s="1">
        <f>VLOOKUP($A159,Index!$G:$R,8,FALSE)</f>
        <v>6.1012000000000004</v>
      </c>
      <c r="AC159" s="1">
        <f>VLOOKUP($A159,Index!$G:$R,9,FALSE)</f>
        <v>3.907921734064399</v>
      </c>
      <c r="AD159" s="1">
        <f>VLOOKUP($A159,Index!$G:$R,10,FALSE)</f>
        <v>3.7606837606837611</v>
      </c>
      <c r="AE159" s="1">
        <f>VLOOKUP($A159,Index!$G:$R,11,FALSE)</f>
        <v>2.1636949418586573</v>
      </c>
    </row>
    <row r="160" spans="1:31" x14ac:dyDescent="0.2">
      <c r="A160">
        <v>6001428700</v>
      </c>
      <c r="B160" s="1">
        <f>VLOOKUP($A160,DataForModel!$B:$BI,11,FALSE)</f>
        <v>4119</v>
      </c>
      <c r="C160" s="1">
        <f>VLOOKUP($A160,DataForModel!$B:$BI,16,FALSE)</f>
        <v>8.6979437700000002</v>
      </c>
      <c r="D160" s="1">
        <f>VLOOKUP($A160,DataForModel!$B:$BI,17,FALSE)</f>
        <v>62.981511140000002</v>
      </c>
      <c r="E160" s="1">
        <f>VLOOKUP($A160,DataForModel!$B:$BI,19,FALSE)</f>
        <v>0</v>
      </c>
      <c r="F160" s="1">
        <f>VLOOKUP($A160,DataForModel!$B:$BI,20,FALSE)</f>
        <v>291.7703171</v>
      </c>
      <c r="G160" s="1">
        <f>VLOOKUP($A160,DataForModel!$B:$BI,26,FALSE)</f>
        <v>6</v>
      </c>
      <c r="H160" s="1">
        <f>VLOOKUP($A160,DataForModel!$B:$BI,31,FALSE)</f>
        <v>653</v>
      </c>
      <c r="I160" s="1">
        <f>VLOOKUP($A160,DataForModel!$B:$BI,33,FALSE)</f>
        <v>35954</v>
      </c>
      <c r="J160" s="1">
        <f>VLOOKUP($A160,DataForModel!$B:$BI,46,FALSE)</f>
        <v>17.100000000000001</v>
      </c>
      <c r="K160" s="1">
        <f>VLOOKUP($A160,DataForModel!$B:$BI,49,FALSE)</f>
        <v>10.3</v>
      </c>
      <c r="L160" s="1">
        <f>VLOOKUP($A160,DataForModel!$B:$BI,51,FALSE)</f>
        <v>26</v>
      </c>
      <c r="M160" s="1">
        <f>VLOOKUP($A160,DataForModel!$B:$BI,52,FALSE)</f>
        <v>11.1</v>
      </c>
      <c r="N160" s="1">
        <f>VLOOKUP($A160,DataForModel!$B:$BI,60,FALSE)</f>
        <v>8.4</v>
      </c>
      <c r="O160" s="1">
        <f t="shared" si="29"/>
        <v>3.2073560352216939</v>
      </c>
      <c r="P160" s="1">
        <f t="shared" si="30"/>
        <v>6.2205254951554849</v>
      </c>
      <c r="Q160" s="1">
        <f t="shared" si="31"/>
        <v>5.0392987114358103</v>
      </c>
      <c r="R160" s="1">
        <f t="shared" si="32"/>
        <v>0</v>
      </c>
      <c r="S160" s="1">
        <f t="shared" si="33"/>
        <v>0.50820811028267565</v>
      </c>
      <c r="T160" s="1">
        <f t="shared" si="34"/>
        <v>0.83916083916083917</v>
      </c>
      <c r="U160" s="1">
        <f t="shared" si="35"/>
        <v>2.1883378016085793</v>
      </c>
      <c r="V160" s="1">
        <f t="shared" si="36"/>
        <v>2.033909153622405</v>
      </c>
      <c r="W160" s="1">
        <f t="shared" si="37"/>
        <v>2.9895104895104896</v>
      </c>
      <c r="X160" s="1">
        <f t="shared" si="38"/>
        <v>1.677524429967427</v>
      </c>
      <c r="Y160" s="1">
        <f t="shared" si="39"/>
        <v>5.9360730593607318</v>
      </c>
      <c r="Z160" s="1">
        <f t="shared" si="40"/>
        <v>2.6342710997442453</v>
      </c>
      <c r="AA160" s="1">
        <f t="shared" si="41"/>
        <v>0.89361702127659581</v>
      </c>
      <c r="AB160" s="1">
        <f>VLOOKUP($A160,Index!$G:$R,8,FALSE)</f>
        <v>8.1890999999999998</v>
      </c>
      <c r="AC160" s="1">
        <f>VLOOKUP($A160,Index!$G:$R,9,FALSE)</f>
        <v>5.3532848286993806</v>
      </c>
      <c r="AD160" s="1">
        <f>VLOOKUP($A160,Index!$G:$R,10,FALSE)</f>
        <v>3.7606837606837611</v>
      </c>
      <c r="AE160" s="1">
        <f>VLOOKUP($A160,Index!$G:$R,11,FALSE)</f>
        <v>6.2895026904208446</v>
      </c>
    </row>
    <row r="161" spans="1:31" x14ac:dyDescent="0.2">
      <c r="A161">
        <v>6001431200</v>
      </c>
      <c r="B161" s="1">
        <f>VLOOKUP($A161,DataForModel!$B:$BI,11,FALSE)</f>
        <v>1876</v>
      </c>
      <c r="C161" s="1">
        <f>VLOOKUP($A161,DataForModel!$B:$BI,16,FALSE)</f>
        <v>8.6979437700000002</v>
      </c>
      <c r="D161" s="1">
        <f>VLOOKUP($A161,DataForModel!$B:$BI,17,FALSE)</f>
        <v>26.142276450000001</v>
      </c>
      <c r="E161" s="1">
        <f>VLOOKUP($A161,DataForModel!$B:$BI,19,FALSE)</f>
        <v>0</v>
      </c>
      <c r="F161" s="1">
        <f>VLOOKUP($A161,DataForModel!$B:$BI,20,FALSE)</f>
        <v>369.94380530000001</v>
      </c>
      <c r="G161" s="1">
        <f>VLOOKUP($A161,DataForModel!$B:$BI,26,FALSE)</f>
        <v>0</v>
      </c>
      <c r="H161" s="1">
        <f>VLOOKUP($A161,DataForModel!$B:$BI,31,FALSE)</f>
        <v>774</v>
      </c>
      <c r="I161" s="1">
        <f>VLOOKUP($A161,DataForModel!$B:$BI,33,FALSE)</f>
        <v>33500</v>
      </c>
      <c r="J161" s="1">
        <f>VLOOKUP($A161,DataForModel!$B:$BI,46,FALSE)</f>
        <v>13.7</v>
      </c>
      <c r="K161" s="1">
        <f>VLOOKUP($A161,DataForModel!$B:$BI,49,FALSE)</f>
        <v>3.5</v>
      </c>
      <c r="L161" s="1">
        <f>VLOOKUP($A161,DataForModel!$B:$BI,51,FALSE)</f>
        <v>16.8</v>
      </c>
      <c r="M161" s="1">
        <f>VLOOKUP($A161,DataForModel!$B:$BI,52,FALSE)</f>
        <v>14.4</v>
      </c>
      <c r="N161" s="1">
        <f>VLOOKUP($A161,DataForModel!$B:$BI,60,FALSE)</f>
        <v>2</v>
      </c>
      <c r="O161" s="1">
        <f t="shared" si="29"/>
        <v>1.4595184290501051</v>
      </c>
      <c r="P161" s="1">
        <f t="shared" si="30"/>
        <v>6.2205254951554849</v>
      </c>
      <c r="Q161" s="1">
        <f t="shared" si="31"/>
        <v>2.0782988170453045</v>
      </c>
      <c r="R161" s="1">
        <f t="shared" si="32"/>
        <v>0</v>
      </c>
      <c r="S161" s="1">
        <f t="shared" si="33"/>
        <v>0.65398270851835705</v>
      </c>
      <c r="T161" s="1">
        <f t="shared" si="34"/>
        <v>0</v>
      </c>
      <c r="U161" s="1">
        <f t="shared" si="35"/>
        <v>2.5938337801608577</v>
      </c>
      <c r="V161" s="1">
        <f t="shared" si="36"/>
        <v>1.8593851121178286</v>
      </c>
      <c r="W161" s="1">
        <f t="shared" si="37"/>
        <v>2.395104895104895</v>
      </c>
      <c r="X161" s="1">
        <f t="shared" si="38"/>
        <v>0.57003257328990231</v>
      </c>
      <c r="Y161" s="1">
        <f t="shared" si="39"/>
        <v>3.8356164383561646</v>
      </c>
      <c r="Z161" s="1">
        <f t="shared" si="40"/>
        <v>3.4782608695652173</v>
      </c>
      <c r="AA161" s="1">
        <f t="shared" si="41"/>
        <v>0.21276595744680851</v>
      </c>
      <c r="AB161" s="1">
        <f>VLOOKUP($A161,Index!$G:$R,8,FALSE)</f>
        <v>6.9622999999999999</v>
      </c>
      <c r="AC161" s="1">
        <f>VLOOKUP($A161,Index!$G:$R,9,FALSE)</f>
        <v>4.4314813499238657</v>
      </c>
      <c r="AD161" s="1">
        <f>VLOOKUP($A161,Index!$G:$R,10,FALSE)</f>
        <v>4.6581196581196584</v>
      </c>
      <c r="AE161" s="1">
        <f>VLOOKUP($A161,Index!$G:$R,11,FALSE)</f>
        <v>3.4812577620651606</v>
      </c>
    </row>
    <row r="162" spans="1:31" x14ac:dyDescent="0.2">
      <c r="A162">
        <v>6001432100</v>
      </c>
      <c r="B162" s="1">
        <f>VLOOKUP($A162,DataForModel!$B:$BI,11,FALSE)</f>
        <v>3770</v>
      </c>
      <c r="C162" s="1">
        <f>VLOOKUP($A162,DataForModel!$B:$BI,16,FALSE)</f>
        <v>8.6979437700000002</v>
      </c>
      <c r="D162" s="1">
        <f>VLOOKUP($A162,DataForModel!$B:$BI,17,FALSE)</f>
        <v>29.22</v>
      </c>
      <c r="E162" s="1">
        <f>VLOOKUP($A162,DataForModel!$B:$BI,19,FALSE)</f>
        <v>0</v>
      </c>
      <c r="F162" s="1">
        <f>VLOOKUP($A162,DataForModel!$B:$BI,20,FALSE)</f>
        <v>415.27544779999999</v>
      </c>
      <c r="G162" s="1">
        <f>VLOOKUP($A162,DataForModel!$B:$BI,26,FALSE)</f>
        <v>0</v>
      </c>
      <c r="H162" s="1">
        <f>VLOOKUP($A162,DataForModel!$B:$BI,31,FALSE)</f>
        <v>203</v>
      </c>
      <c r="I162" s="1">
        <f>VLOOKUP($A162,DataForModel!$B:$BI,33,FALSE)</f>
        <v>49456</v>
      </c>
      <c r="J162" s="1">
        <f>VLOOKUP($A162,DataForModel!$B:$BI,46,FALSE)</f>
        <v>5.5</v>
      </c>
      <c r="K162" s="1">
        <f>VLOOKUP($A162,DataForModel!$B:$BI,49,FALSE)</f>
        <v>5.2</v>
      </c>
      <c r="L162" s="1">
        <f>VLOOKUP($A162,DataForModel!$B:$BI,51,FALSE)</f>
        <v>21.8</v>
      </c>
      <c r="M162" s="1">
        <f>VLOOKUP($A162,DataForModel!$B:$BI,52,FALSE)</f>
        <v>8.3000000000000007</v>
      </c>
      <c r="N162" s="1">
        <f>VLOOKUP($A162,DataForModel!$B:$BI,60,FALSE)</f>
        <v>0.3</v>
      </c>
      <c r="O162" s="1">
        <f t="shared" si="29"/>
        <v>2.9354009195044029</v>
      </c>
      <c r="P162" s="1">
        <f t="shared" si="30"/>
        <v>6.2205254951554849</v>
      </c>
      <c r="Q162" s="1">
        <f t="shared" si="31"/>
        <v>2.3256747243680187</v>
      </c>
      <c r="R162" s="1">
        <f t="shared" si="32"/>
        <v>0</v>
      </c>
      <c r="S162" s="1">
        <f t="shared" si="33"/>
        <v>0.73851522874944286</v>
      </c>
      <c r="T162" s="1">
        <f t="shared" si="34"/>
        <v>0</v>
      </c>
      <c r="U162" s="1">
        <f t="shared" si="35"/>
        <v>0.6802949061662199</v>
      </c>
      <c r="V162" s="1">
        <f t="shared" si="36"/>
        <v>2.9941469728541863</v>
      </c>
      <c r="W162" s="1">
        <f t="shared" si="37"/>
        <v>0.96153846153846145</v>
      </c>
      <c r="X162" s="1">
        <f t="shared" si="38"/>
        <v>0.84690553745928354</v>
      </c>
      <c r="Y162" s="1">
        <f t="shared" si="39"/>
        <v>4.9771689497716896</v>
      </c>
      <c r="Z162" s="1">
        <f t="shared" si="40"/>
        <v>1.9181585677749364</v>
      </c>
      <c r="AA162" s="1">
        <f t="shared" si="41"/>
        <v>3.1914893617021274E-2</v>
      </c>
      <c r="AB162" s="1">
        <f>VLOOKUP($A162,Index!$G:$R,8,FALSE)</f>
        <v>5.1071999999999997</v>
      </c>
      <c r="AC162" s="1">
        <f>VLOOKUP($A162,Index!$G:$R,9,FALSE)</f>
        <v>4.2192480067202727</v>
      </c>
      <c r="AD162" s="1">
        <f>VLOOKUP($A162,Index!$G:$R,10,FALSE)</f>
        <v>3.9743589743589745</v>
      </c>
      <c r="AE162" s="1">
        <f>VLOOKUP($A162,Index!$G:$R,11,FALSE)</f>
        <v>2.7012846345833559</v>
      </c>
    </row>
    <row r="163" spans="1:31" x14ac:dyDescent="0.2">
      <c r="A163">
        <v>6001432200</v>
      </c>
      <c r="B163" s="1">
        <f>VLOOKUP($A163,DataForModel!$B:$BI,11,FALSE)</f>
        <v>4080</v>
      </c>
      <c r="C163" s="1">
        <f>VLOOKUP($A163,DataForModel!$B:$BI,16,FALSE)</f>
        <v>8.6979437700000002</v>
      </c>
      <c r="D163" s="1">
        <f>VLOOKUP($A163,DataForModel!$B:$BI,17,FALSE)</f>
        <v>29.22</v>
      </c>
      <c r="E163" s="1">
        <f>VLOOKUP($A163,DataForModel!$B:$BI,19,FALSE)</f>
        <v>0</v>
      </c>
      <c r="F163" s="1">
        <f>VLOOKUP($A163,DataForModel!$B:$BI,20,FALSE)</f>
        <v>453.62880699999999</v>
      </c>
      <c r="G163" s="1">
        <f>VLOOKUP($A163,DataForModel!$B:$BI,26,FALSE)</f>
        <v>0</v>
      </c>
      <c r="H163" s="1">
        <f>VLOOKUP($A163,DataForModel!$B:$BI,31,FALSE)</f>
        <v>403</v>
      </c>
      <c r="I163" s="1">
        <f>VLOOKUP($A163,DataForModel!$B:$BI,33,FALSE)</f>
        <v>36936</v>
      </c>
      <c r="J163" s="1">
        <f>VLOOKUP($A163,DataForModel!$B:$BI,46,FALSE)</f>
        <v>9.6</v>
      </c>
      <c r="K163" s="1">
        <f>VLOOKUP($A163,DataForModel!$B:$BI,49,FALSE)</f>
        <v>10.3</v>
      </c>
      <c r="L163" s="1">
        <f>VLOOKUP($A163,DataForModel!$B:$BI,51,FALSE)</f>
        <v>19.5</v>
      </c>
      <c r="M163" s="1">
        <f>VLOOKUP($A163,DataForModel!$B:$BI,52,FALSE)</f>
        <v>9.3000000000000007</v>
      </c>
      <c r="N163" s="1">
        <f>VLOOKUP($A163,DataForModel!$B:$BI,60,FALSE)</f>
        <v>1.2</v>
      </c>
      <c r="O163" s="1">
        <f t="shared" si="29"/>
        <v>3.1769656354710514</v>
      </c>
      <c r="P163" s="1">
        <f t="shared" si="30"/>
        <v>6.2205254951554849</v>
      </c>
      <c r="Q163" s="1">
        <f t="shared" si="31"/>
        <v>2.3256747243680187</v>
      </c>
      <c r="R163" s="1">
        <f t="shared" si="32"/>
        <v>0</v>
      </c>
      <c r="S163" s="1">
        <f t="shared" si="33"/>
        <v>0.81003494287637079</v>
      </c>
      <c r="T163" s="1">
        <f t="shared" si="34"/>
        <v>0</v>
      </c>
      <c r="U163" s="1">
        <f t="shared" si="35"/>
        <v>1.3505361930294906</v>
      </c>
      <c r="V163" s="1">
        <f t="shared" si="36"/>
        <v>2.1037472175007648</v>
      </c>
      <c r="W163" s="1">
        <f t="shared" si="37"/>
        <v>1.6783216783216781</v>
      </c>
      <c r="X163" s="1">
        <f t="shared" si="38"/>
        <v>1.677524429967427</v>
      </c>
      <c r="Y163" s="1">
        <f t="shared" si="39"/>
        <v>4.4520547945205475</v>
      </c>
      <c r="Z163" s="1">
        <f t="shared" si="40"/>
        <v>2.1739130434782608</v>
      </c>
      <c r="AA163" s="1">
        <f t="shared" si="41"/>
        <v>0.1276595744680851</v>
      </c>
      <c r="AB163" s="1">
        <f>VLOOKUP($A163,Index!$G:$R,8,FALSE)</f>
        <v>7.2633999999999999</v>
      </c>
      <c r="AC163" s="1">
        <f>VLOOKUP($A163,Index!$G:$R,9,FALSE)</f>
        <v>4.9291109841658667</v>
      </c>
      <c r="AD163" s="1">
        <f>VLOOKUP($A163,Index!$G:$R,10,FALSE)</f>
        <v>5.2564102564102564</v>
      </c>
      <c r="AE163" s="1">
        <f>VLOOKUP($A163,Index!$G:$R,11,FALSE)</f>
        <v>3.2825109838415973</v>
      </c>
    </row>
    <row r="164" spans="1:31" x14ac:dyDescent="0.2">
      <c r="A164">
        <v>6001432300</v>
      </c>
      <c r="B164" s="1">
        <f>VLOOKUP($A164,DataForModel!$B:$BI,11,FALSE)</f>
        <v>4656</v>
      </c>
      <c r="C164" s="1">
        <f>VLOOKUP($A164,DataForModel!$B:$BI,16,FALSE)</f>
        <v>8.6979437700000002</v>
      </c>
      <c r="D164" s="1">
        <f>VLOOKUP($A164,DataForModel!$B:$BI,17,FALSE)</f>
        <v>29.22</v>
      </c>
      <c r="E164" s="1">
        <f>VLOOKUP($A164,DataForModel!$B:$BI,19,FALSE)</f>
        <v>0</v>
      </c>
      <c r="F164" s="1">
        <f>VLOOKUP($A164,DataForModel!$B:$BI,20,FALSE)</f>
        <v>521.28941950000001</v>
      </c>
      <c r="G164" s="1">
        <f>VLOOKUP($A164,DataForModel!$B:$BI,26,FALSE)</f>
        <v>2.5</v>
      </c>
      <c r="H164" s="1">
        <f>VLOOKUP($A164,DataForModel!$B:$BI,31,FALSE)</f>
        <v>539</v>
      </c>
      <c r="I164" s="1">
        <f>VLOOKUP($A164,DataForModel!$B:$BI,33,FALSE)</f>
        <v>32728</v>
      </c>
      <c r="J164" s="1">
        <f>VLOOKUP($A164,DataForModel!$B:$BI,46,FALSE)</f>
        <v>11.5</v>
      </c>
      <c r="K164" s="1">
        <f>VLOOKUP($A164,DataForModel!$B:$BI,49,FALSE)</f>
        <v>18.5</v>
      </c>
      <c r="L164" s="1">
        <f>VLOOKUP($A164,DataForModel!$B:$BI,51,FALSE)</f>
        <v>21.1</v>
      </c>
      <c r="M164" s="1">
        <f>VLOOKUP($A164,DataForModel!$B:$BI,52,FALSE)</f>
        <v>7.9</v>
      </c>
      <c r="N164" s="1">
        <f>VLOOKUP($A164,DataForModel!$B:$BI,60,FALSE)</f>
        <v>0</v>
      </c>
      <c r="O164" s="1">
        <f t="shared" si="29"/>
        <v>3.6258084625574689</v>
      </c>
      <c r="P164" s="1">
        <f t="shared" si="30"/>
        <v>6.2205254951554849</v>
      </c>
      <c r="Q164" s="1">
        <f t="shared" si="31"/>
        <v>2.3256747243680187</v>
      </c>
      <c r="R164" s="1">
        <f t="shared" si="32"/>
        <v>0</v>
      </c>
      <c r="S164" s="1">
        <f t="shared" si="33"/>
        <v>0.93620557732898102</v>
      </c>
      <c r="T164" s="1">
        <f t="shared" si="34"/>
        <v>0.34965034965034969</v>
      </c>
      <c r="U164" s="1">
        <f t="shared" si="35"/>
        <v>1.8063002680965148</v>
      </c>
      <c r="V164" s="1">
        <f t="shared" si="36"/>
        <v>1.8044818684171224</v>
      </c>
      <c r="W164" s="1">
        <f t="shared" si="37"/>
        <v>2.0104895104895104</v>
      </c>
      <c r="X164" s="1">
        <f t="shared" si="38"/>
        <v>3.0130293159609121</v>
      </c>
      <c r="Y164" s="1">
        <f t="shared" si="39"/>
        <v>4.8173515981735164</v>
      </c>
      <c r="Z164" s="1">
        <f t="shared" si="40"/>
        <v>1.8158567774936063</v>
      </c>
      <c r="AA164" s="1">
        <f t="shared" si="41"/>
        <v>0</v>
      </c>
      <c r="AB164" s="1">
        <f>VLOOKUP($A164,Index!$G:$R,8,FALSE)</f>
        <v>6.0076999999999998</v>
      </c>
      <c r="AC164" s="1">
        <f>VLOOKUP($A164,Index!$G:$R,9,FALSE)</f>
        <v>5.6708010415579215</v>
      </c>
      <c r="AD164" s="1">
        <f>VLOOKUP($A164,Index!$G:$R,10,FALSE)</f>
        <v>4.3589743589743595</v>
      </c>
      <c r="AE164" s="1">
        <f>VLOOKUP($A164,Index!$G:$R,11,FALSE)</f>
        <v>4.9964890981396355</v>
      </c>
    </row>
    <row r="165" spans="1:31" x14ac:dyDescent="0.2">
      <c r="A165">
        <v>6001432400</v>
      </c>
      <c r="B165" s="1">
        <f>VLOOKUP($A165,DataForModel!$B:$BI,11,FALSE)</f>
        <v>5814</v>
      </c>
      <c r="C165" s="1">
        <f>VLOOKUP($A165,DataForModel!$B:$BI,16,FALSE)</f>
        <v>8.6979437700000002</v>
      </c>
      <c r="D165" s="1">
        <f>VLOOKUP($A165,DataForModel!$B:$BI,17,FALSE)</f>
        <v>18.36960268</v>
      </c>
      <c r="E165" s="1">
        <f>VLOOKUP($A165,DataForModel!$B:$BI,19,FALSE)</f>
        <v>0</v>
      </c>
      <c r="F165" s="1">
        <f>VLOOKUP($A165,DataForModel!$B:$BI,20,FALSE)</f>
        <v>1090.180284</v>
      </c>
      <c r="G165" s="1">
        <f>VLOOKUP($A165,DataForModel!$B:$BI,26,FALSE)</f>
        <v>35.5</v>
      </c>
      <c r="H165" s="1">
        <f>VLOOKUP($A165,DataForModel!$B:$BI,31,FALSE)</f>
        <v>1239</v>
      </c>
      <c r="I165" s="1">
        <f>VLOOKUP($A165,DataForModel!$B:$BI,33,FALSE)</f>
        <v>22871</v>
      </c>
      <c r="J165" s="1">
        <f>VLOOKUP($A165,DataForModel!$B:$BI,46,FALSE)</f>
        <v>20.399999999999999</v>
      </c>
      <c r="K165" s="1">
        <f>VLOOKUP($A165,DataForModel!$B:$BI,49,FALSE)</f>
        <v>16.600000000000001</v>
      </c>
      <c r="L165" s="1">
        <f>VLOOKUP($A165,DataForModel!$B:$BI,51,FALSE)</f>
        <v>24.1</v>
      </c>
      <c r="M165" s="1">
        <f>VLOOKUP($A165,DataForModel!$B:$BI,52,FALSE)</f>
        <v>11.3</v>
      </c>
      <c r="N165" s="1">
        <f>VLOOKUP($A165,DataForModel!$B:$BI,60,FALSE)</f>
        <v>0.1</v>
      </c>
      <c r="O165" s="1">
        <f t="shared" si="29"/>
        <v>4.5281695628457879</v>
      </c>
      <c r="P165" s="1">
        <f t="shared" si="30"/>
        <v>6.2205254951554849</v>
      </c>
      <c r="Q165" s="1">
        <f t="shared" si="31"/>
        <v>1.4535603715870646</v>
      </c>
      <c r="R165" s="1">
        <f t="shared" si="32"/>
        <v>0</v>
      </c>
      <c r="S165" s="1">
        <f t="shared" si="33"/>
        <v>1.9970490822301348</v>
      </c>
      <c r="T165" s="1">
        <f t="shared" si="34"/>
        <v>4.965034965034965</v>
      </c>
      <c r="U165" s="1">
        <f t="shared" si="35"/>
        <v>4.1521447721179623</v>
      </c>
      <c r="V165" s="1">
        <f t="shared" si="36"/>
        <v>1.1034698565546082</v>
      </c>
      <c r="W165" s="1">
        <f t="shared" si="37"/>
        <v>3.5664335664335662</v>
      </c>
      <c r="X165" s="1">
        <f t="shared" si="38"/>
        <v>2.7035830618892511</v>
      </c>
      <c r="Y165" s="1">
        <f t="shared" si="39"/>
        <v>5.5022831050228316</v>
      </c>
      <c r="Z165" s="1">
        <f t="shared" si="40"/>
        <v>2.6854219948849107</v>
      </c>
      <c r="AA165" s="1">
        <f t="shared" si="41"/>
        <v>1.0638297872340425E-2</v>
      </c>
      <c r="AB165" s="1">
        <f>VLOOKUP($A165,Index!$G:$R,8,FALSE)</f>
        <v>9.0202000000000009</v>
      </c>
      <c r="AC165" s="1">
        <f>VLOOKUP($A165,Index!$G:$R,9,FALSE)</f>
        <v>5.9397204630146128</v>
      </c>
      <c r="AD165" s="1">
        <f>VLOOKUP($A165,Index!$G:$R,10,FALSE)</f>
        <v>5.5128205128205128</v>
      </c>
      <c r="AE165" s="1">
        <f>VLOOKUP($A165,Index!$G:$R,11,FALSE)</f>
        <v>7.3237831542523288</v>
      </c>
    </row>
    <row r="166" spans="1:31" x14ac:dyDescent="0.2">
      <c r="A166">
        <v>6001432501</v>
      </c>
      <c r="B166" s="1">
        <f>VLOOKUP($A166,DataForModel!$B:$BI,11,FALSE)</f>
        <v>4839</v>
      </c>
      <c r="C166" s="1">
        <f>VLOOKUP($A166,DataForModel!$B:$BI,16,FALSE)</f>
        <v>8.6979437700000002</v>
      </c>
      <c r="D166" s="1">
        <f>VLOOKUP($A166,DataForModel!$B:$BI,17,FALSE)</f>
        <v>37.56</v>
      </c>
      <c r="E166" s="1">
        <f>VLOOKUP($A166,DataForModel!$B:$BI,19,FALSE)</f>
        <v>0</v>
      </c>
      <c r="F166" s="1">
        <f>VLOOKUP($A166,DataForModel!$B:$BI,20,FALSE)</f>
        <v>622.94941960000006</v>
      </c>
      <c r="G166" s="1">
        <f>VLOOKUP($A166,DataForModel!$B:$BI,26,FALSE)</f>
        <v>4.75</v>
      </c>
      <c r="H166" s="1">
        <f>VLOOKUP($A166,DataForModel!$B:$BI,31,FALSE)</f>
        <v>459</v>
      </c>
      <c r="I166" s="1">
        <f>VLOOKUP($A166,DataForModel!$B:$BI,33,FALSE)</f>
        <v>24022</v>
      </c>
      <c r="J166" s="1">
        <f>VLOOKUP($A166,DataForModel!$B:$BI,46,FALSE)</f>
        <v>9.6</v>
      </c>
      <c r="K166" s="1">
        <f>VLOOKUP($A166,DataForModel!$B:$BI,49,FALSE)</f>
        <v>23.3</v>
      </c>
      <c r="L166" s="1">
        <f>VLOOKUP($A166,DataForModel!$B:$BI,51,FALSE)</f>
        <v>21.7</v>
      </c>
      <c r="M166" s="1">
        <f>VLOOKUP($A166,DataForModel!$B:$BI,52,FALSE)</f>
        <v>11.9</v>
      </c>
      <c r="N166" s="1">
        <f>VLOOKUP($A166,DataForModel!$B:$BI,60,FALSE)</f>
        <v>0</v>
      </c>
      <c r="O166" s="1">
        <f t="shared" si="29"/>
        <v>3.7684095690797164</v>
      </c>
      <c r="P166" s="1">
        <f t="shared" si="30"/>
        <v>6.2205254951554849</v>
      </c>
      <c r="Q166" s="1">
        <f t="shared" si="31"/>
        <v>2.9960127302202464</v>
      </c>
      <c r="R166" s="1">
        <f t="shared" si="32"/>
        <v>0</v>
      </c>
      <c r="S166" s="1">
        <f t="shared" si="33"/>
        <v>1.1257768247230155</v>
      </c>
      <c r="T166" s="1">
        <f t="shared" si="34"/>
        <v>0.66433566433566438</v>
      </c>
      <c r="U166" s="1">
        <f t="shared" si="35"/>
        <v>1.5382037533512063</v>
      </c>
      <c r="V166" s="1">
        <f t="shared" si="36"/>
        <v>1.1853268947664122</v>
      </c>
      <c r="W166" s="1">
        <f t="shared" si="37"/>
        <v>1.6783216783216781</v>
      </c>
      <c r="X166" s="1">
        <f t="shared" si="38"/>
        <v>3.7947882736156351</v>
      </c>
      <c r="Y166" s="1">
        <f t="shared" si="39"/>
        <v>4.9543378995433791</v>
      </c>
      <c r="Z166" s="1">
        <f t="shared" si="40"/>
        <v>2.8388746803069056</v>
      </c>
      <c r="AA166" s="1">
        <f t="shared" si="41"/>
        <v>0</v>
      </c>
      <c r="AB166" s="1">
        <f>VLOOKUP($A166,Index!$G:$R,8,FALSE)</f>
        <v>8.1180000000000003</v>
      </c>
      <c r="AC166" s="1">
        <f>VLOOKUP($A166,Index!$G:$R,9,FALSE)</f>
        <v>6.2056771152603414</v>
      </c>
      <c r="AD166" s="1">
        <f>VLOOKUP($A166,Index!$G:$R,10,FALSE)</f>
        <v>5.0854700854700861</v>
      </c>
      <c r="AE166" s="1">
        <f>VLOOKUP($A166,Index!$G:$R,11,FALSE)</f>
        <v>7.033037913203799</v>
      </c>
    </row>
    <row r="167" spans="1:31" x14ac:dyDescent="0.2">
      <c r="A167">
        <v>6001432502</v>
      </c>
      <c r="B167" s="1">
        <f>VLOOKUP($A167,DataForModel!$B:$BI,11,FALSE)</f>
        <v>4485</v>
      </c>
      <c r="C167" s="1">
        <f>VLOOKUP($A167,DataForModel!$B:$BI,16,FALSE)</f>
        <v>8.6979437700000002</v>
      </c>
      <c r="D167" s="1">
        <f>VLOOKUP($A167,DataForModel!$B:$BI,17,FALSE)</f>
        <v>34.076352309999997</v>
      </c>
      <c r="E167" s="1">
        <f>VLOOKUP($A167,DataForModel!$B:$BI,19,FALSE)</f>
        <v>0</v>
      </c>
      <c r="F167" s="1">
        <f>VLOOKUP($A167,DataForModel!$B:$BI,20,FALSE)</f>
        <v>686.0194937</v>
      </c>
      <c r="G167" s="1">
        <f>VLOOKUP($A167,DataForModel!$B:$BI,26,FALSE)</f>
        <v>1</v>
      </c>
      <c r="H167" s="1">
        <f>VLOOKUP($A167,DataForModel!$B:$BI,31,FALSE)</f>
        <v>321</v>
      </c>
      <c r="I167" s="1">
        <f>VLOOKUP($A167,DataForModel!$B:$BI,33,FALSE)</f>
        <v>24260</v>
      </c>
      <c r="J167" s="1">
        <f>VLOOKUP($A167,DataForModel!$B:$BI,46,FALSE)</f>
        <v>6.6</v>
      </c>
      <c r="K167" s="1">
        <f>VLOOKUP($A167,DataForModel!$B:$BI,49,FALSE)</f>
        <v>28.6</v>
      </c>
      <c r="L167" s="1">
        <f>VLOOKUP($A167,DataForModel!$B:$BI,51,FALSE)</f>
        <v>22.9</v>
      </c>
      <c r="M167" s="1">
        <f>VLOOKUP($A167,DataForModel!$B:$BI,52,FALSE)</f>
        <v>12.2</v>
      </c>
      <c r="N167" s="1">
        <f>VLOOKUP($A167,DataForModel!$B:$BI,60,FALSE)</f>
        <v>0.4</v>
      </c>
      <c r="O167" s="1">
        <f t="shared" si="29"/>
        <v>3.4925582482661888</v>
      </c>
      <c r="P167" s="1">
        <f t="shared" si="30"/>
        <v>6.2205254951554849</v>
      </c>
      <c r="Q167" s="1">
        <f t="shared" si="31"/>
        <v>2.7160101588046204</v>
      </c>
      <c r="R167" s="1">
        <f t="shared" si="32"/>
        <v>0</v>
      </c>
      <c r="S167" s="1">
        <f t="shared" si="33"/>
        <v>1.2433872182761352</v>
      </c>
      <c r="T167" s="1">
        <f t="shared" si="34"/>
        <v>0.13986013986013987</v>
      </c>
      <c r="U167" s="1">
        <f t="shared" si="35"/>
        <v>1.0757372654155497</v>
      </c>
      <c r="V167" s="1">
        <f t="shared" si="36"/>
        <v>1.2022530243010858</v>
      </c>
      <c r="W167" s="1">
        <f t="shared" si="37"/>
        <v>1.1538461538461537</v>
      </c>
      <c r="X167" s="1">
        <f t="shared" si="38"/>
        <v>4.6579804560260589</v>
      </c>
      <c r="Y167" s="1">
        <f t="shared" si="39"/>
        <v>5.2283105022831053</v>
      </c>
      <c r="Z167" s="1">
        <f t="shared" si="40"/>
        <v>2.9156010230179024</v>
      </c>
      <c r="AA167" s="1">
        <f t="shared" si="41"/>
        <v>4.2553191489361701E-2</v>
      </c>
      <c r="AB167" s="1">
        <f>VLOOKUP($A167,Index!$G:$R,8,FALSE)</f>
        <v>8.8775999999999993</v>
      </c>
      <c r="AC167" s="1">
        <f>VLOOKUP($A167,Index!$G:$R,9,FALSE)</f>
        <v>6.4200234163183385</v>
      </c>
      <c r="AD167" s="1">
        <f>VLOOKUP($A167,Index!$G:$R,10,FALSE)</f>
        <v>4.700854700854701</v>
      </c>
      <c r="AE167" s="1">
        <f>VLOOKUP($A167,Index!$G:$R,11,FALSE)</f>
        <v>5.1146828768346513</v>
      </c>
    </row>
    <row r="168" spans="1:31" x14ac:dyDescent="0.2">
      <c r="A168">
        <v>6001432600</v>
      </c>
      <c r="B168" s="1">
        <f>VLOOKUP($A168,DataForModel!$B:$BI,11,FALSE)</f>
        <v>6842</v>
      </c>
      <c r="C168" s="1">
        <f>VLOOKUP($A168,DataForModel!$B:$BI,16,FALSE)</f>
        <v>8.6979437700000002</v>
      </c>
      <c r="D168" s="1">
        <f>VLOOKUP($A168,DataForModel!$B:$BI,17,FALSE)</f>
        <v>34.321620940000003</v>
      </c>
      <c r="E168" s="1">
        <f>VLOOKUP($A168,DataForModel!$B:$BI,19,FALSE)</f>
        <v>0</v>
      </c>
      <c r="F168" s="1">
        <f>VLOOKUP($A168,DataForModel!$B:$BI,20,FALSE)</f>
        <v>491.21570559999998</v>
      </c>
      <c r="G168" s="1">
        <f>VLOOKUP($A168,DataForModel!$B:$BI,26,FALSE)</f>
        <v>4.25</v>
      </c>
      <c r="H168" s="1">
        <f>VLOOKUP($A168,DataForModel!$B:$BI,31,FALSE)</f>
        <v>1029</v>
      </c>
      <c r="I168" s="1">
        <f>VLOOKUP($A168,DataForModel!$B:$BI,33,FALSE)</f>
        <v>28814</v>
      </c>
      <c r="J168" s="1">
        <f>VLOOKUP($A168,DataForModel!$B:$BI,46,FALSE)</f>
        <v>14.2</v>
      </c>
      <c r="K168" s="1">
        <f>VLOOKUP($A168,DataForModel!$B:$BI,49,FALSE)</f>
        <v>16.399999999999999</v>
      </c>
      <c r="L168" s="1">
        <f>VLOOKUP($A168,DataForModel!$B:$BI,51,FALSE)</f>
        <v>19.5</v>
      </c>
      <c r="M168" s="1">
        <f>VLOOKUP($A168,DataForModel!$B:$BI,52,FALSE)</f>
        <v>10.8</v>
      </c>
      <c r="N168" s="1">
        <f>VLOOKUP($A168,DataForModel!$B:$BI,60,FALSE)</f>
        <v>2.7</v>
      </c>
      <c r="O168" s="1">
        <f t="shared" si="29"/>
        <v>5.3292293306319651</v>
      </c>
      <c r="P168" s="1">
        <f t="shared" si="30"/>
        <v>6.2205254951554849</v>
      </c>
      <c r="Q168" s="1">
        <f t="shared" si="31"/>
        <v>2.7357239339044179</v>
      </c>
      <c r="R168" s="1">
        <f t="shared" si="32"/>
        <v>0</v>
      </c>
      <c r="S168" s="1">
        <f t="shared" si="33"/>
        <v>0.88012539385282207</v>
      </c>
      <c r="T168" s="1">
        <f t="shared" si="34"/>
        <v>0.59440559440559437</v>
      </c>
      <c r="U168" s="1">
        <f t="shared" si="35"/>
        <v>3.4483914209115278</v>
      </c>
      <c r="V168" s="1">
        <f t="shared" si="36"/>
        <v>1.5261252675821948</v>
      </c>
      <c r="W168" s="1">
        <f t="shared" si="37"/>
        <v>2.4825174825174825</v>
      </c>
      <c r="X168" s="1">
        <f t="shared" si="38"/>
        <v>2.671009771986971</v>
      </c>
      <c r="Y168" s="1">
        <f t="shared" si="39"/>
        <v>4.4520547945205475</v>
      </c>
      <c r="Z168" s="1">
        <f t="shared" si="40"/>
        <v>2.5575447570332481</v>
      </c>
      <c r="AA168" s="1">
        <f t="shared" si="41"/>
        <v>0.28723404255319152</v>
      </c>
      <c r="AB168" s="1">
        <f>VLOOKUP($A168,Index!$G:$R,8,FALSE)</f>
        <v>9.0032999999999994</v>
      </c>
      <c r="AC168" s="1">
        <f>VLOOKUP($A168,Index!$G:$R,9,FALSE)</f>
        <v>6.150352683175929</v>
      </c>
      <c r="AD168" s="1">
        <f>VLOOKUP($A168,Index!$G:$R,10,FALSE)</f>
        <v>5</v>
      </c>
      <c r="AE168" s="1">
        <f>VLOOKUP($A168,Index!$G:$R,11,FALSE)</f>
        <v>5.8133328291899566</v>
      </c>
    </row>
    <row r="169" spans="1:31" x14ac:dyDescent="0.2">
      <c r="A169">
        <v>6001432700</v>
      </c>
      <c r="B169" s="1">
        <f>VLOOKUP($A169,DataForModel!$B:$BI,11,FALSE)</f>
        <v>2478</v>
      </c>
      <c r="C169" s="1">
        <f>VLOOKUP($A169,DataForModel!$B:$BI,16,FALSE)</f>
        <v>8.6979437700000002</v>
      </c>
      <c r="D169" s="1">
        <f>VLOOKUP($A169,DataForModel!$B:$BI,17,FALSE)</f>
        <v>30.66808653</v>
      </c>
      <c r="E169" s="1">
        <f>VLOOKUP($A169,DataForModel!$B:$BI,19,FALSE)</f>
        <v>0</v>
      </c>
      <c r="F169" s="1">
        <f>VLOOKUP($A169,DataForModel!$B:$BI,20,FALSE)</f>
        <v>420.00403110000002</v>
      </c>
      <c r="G169" s="1">
        <f>VLOOKUP($A169,DataForModel!$B:$BI,26,FALSE)</f>
        <v>0</v>
      </c>
      <c r="H169" s="1">
        <f>VLOOKUP($A169,DataForModel!$B:$BI,31,FALSE)</f>
        <v>119</v>
      </c>
      <c r="I169" s="1">
        <f>VLOOKUP($A169,DataForModel!$B:$BI,33,FALSE)</f>
        <v>41129</v>
      </c>
      <c r="J169" s="1">
        <f>VLOOKUP($A169,DataForModel!$B:$BI,46,FALSE)</f>
        <v>4.2</v>
      </c>
      <c r="K169" s="1">
        <f>VLOOKUP($A169,DataForModel!$B:$BI,49,FALSE)</f>
        <v>12.5</v>
      </c>
      <c r="L169" s="1">
        <f>VLOOKUP($A169,DataForModel!$B:$BI,51,FALSE)</f>
        <v>17.899999999999999</v>
      </c>
      <c r="M169" s="1">
        <f>VLOOKUP($A169,DataForModel!$B:$BI,52,FALSE)</f>
        <v>10</v>
      </c>
      <c r="N169" s="1">
        <f>VLOOKUP($A169,DataForModel!$B:$BI,60,FALSE)</f>
        <v>0</v>
      </c>
      <c r="O169" s="1">
        <f t="shared" si="29"/>
        <v>1.9286215226369516</v>
      </c>
      <c r="P169" s="1">
        <f t="shared" si="30"/>
        <v>6.2205254951554849</v>
      </c>
      <c r="Q169" s="1">
        <f t="shared" si="31"/>
        <v>2.442066503363423</v>
      </c>
      <c r="R169" s="1">
        <f t="shared" si="32"/>
        <v>0</v>
      </c>
      <c r="S169" s="1">
        <f t="shared" si="33"/>
        <v>0.74733288991121583</v>
      </c>
      <c r="T169" s="1">
        <f t="shared" si="34"/>
        <v>0</v>
      </c>
      <c r="U169" s="1">
        <f t="shared" si="35"/>
        <v>0.3987935656836461</v>
      </c>
      <c r="V169" s="1">
        <f t="shared" si="36"/>
        <v>2.4019457937145741</v>
      </c>
      <c r="W169" s="1">
        <f t="shared" si="37"/>
        <v>0.73426573426573427</v>
      </c>
      <c r="X169" s="1">
        <f t="shared" si="38"/>
        <v>2.0358306188925082</v>
      </c>
      <c r="Y169" s="1">
        <f t="shared" si="39"/>
        <v>4.0867579908675804</v>
      </c>
      <c r="Z169" s="1">
        <f t="shared" si="40"/>
        <v>2.3529411764705879</v>
      </c>
      <c r="AA169" s="1">
        <f t="shared" si="41"/>
        <v>0</v>
      </c>
      <c r="AB169" s="1">
        <f>VLOOKUP($A169,Index!$G:$R,8,FALSE)</f>
        <v>5.7169999999999996</v>
      </c>
      <c r="AC169" s="1">
        <f>VLOOKUP($A169,Index!$G:$R,9,FALSE)</f>
        <v>4.4129901079548794</v>
      </c>
      <c r="AD169" s="1">
        <f>VLOOKUP($A169,Index!$G:$R,10,FALSE)</f>
        <v>4.8717948717948723</v>
      </c>
      <c r="AE169" s="1">
        <f>VLOOKUP($A169,Index!$G:$R,11,FALSE)</f>
        <v>3.6612010082180415</v>
      </c>
    </row>
    <row r="170" spans="1:31" x14ac:dyDescent="0.2">
      <c r="A170">
        <v>6001432800</v>
      </c>
      <c r="B170" s="1">
        <f>VLOOKUP($A170,DataForModel!$B:$BI,11,FALSE)</f>
        <v>2391</v>
      </c>
      <c r="C170" s="1">
        <f>VLOOKUP($A170,DataForModel!$B:$BI,16,FALSE)</f>
        <v>8.6979437700000002</v>
      </c>
      <c r="D170" s="1">
        <f>VLOOKUP($A170,DataForModel!$B:$BI,17,FALSE)</f>
        <v>23.277800769999999</v>
      </c>
      <c r="E170" s="1">
        <f>VLOOKUP($A170,DataForModel!$B:$BI,19,FALSE)</f>
        <v>0</v>
      </c>
      <c r="F170" s="1">
        <f>VLOOKUP($A170,DataForModel!$B:$BI,20,FALSE)</f>
        <v>393.95796910000001</v>
      </c>
      <c r="G170" s="1">
        <f>VLOOKUP($A170,DataForModel!$B:$BI,26,FALSE)</f>
        <v>0</v>
      </c>
      <c r="H170" s="1">
        <f>VLOOKUP($A170,DataForModel!$B:$BI,31,FALSE)</f>
        <v>161</v>
      </c>
      <c r="I170" s="1">
        <f>VLOOKUP($A170,DataForModel!$B:$BI,33,FALSE)</f>
        <v>50613</v>
      </c>
      <c r="J170" s="1">
        <f>VLOOKUP($A170,DataForModel!$B:$BI,46,FALSE)</f>
        <v>4.5999999999999996</v>
      </c>
      <c r="K170" s="1">
        <f>VLOOKUP($A170,DataForModel!$B:$BI,49,FALSE)</f>
        <v>8.5</v>
      </c>
      <c r="L170" s="1">
        <f>VLOOKUP($A170,DataForModel!$B:$BI,51,FALSE)</f>
        <v>17.5</v>
      </c>
      <c r="M170" s="1">
        <f>VLOOKUP($A170,DataForModel!$B:$BI,52,FALSE)</f>
        <v>11.3</v>
      </c>
      <c r="N170" s="1">
        <f>VLOOKUP($A170,DataForModel!$B:$BI,60,FALSE)</f>
        <v>0.3</v>
      </c>
      <c r="O170" s="1">
        <f t="shared" si="29"/>
        <v>1.8608275539624406</v>
      </c>
      <c r="P170" s="1">
        <f t="shared" si="30"/>
        <v>6.2205254951554849</v>
      </c>
      <c r="Q170" s="1">
        <f t="shared" si="31"/>
        <v>1.8480629759010108</v>
      </c>
      <c r="R170" s="1">
        <f t="shared" si="32"/>
        <v>0</v>
      </c>
      <c r="S170" s="1">
        <f t="shared" si="33"/>
        <v>0.69876330051336599</v>
      </c>
      <c r="T170" s="1">
        <f t="shared" si="34"/>
        <v>0</v>
      </c>
      <c r="U170" s="1">
        <f t="shared" si="35"/>
        <v>0.53954423592493295</v>
      </c>
      <c r="V170" s="1">
        <f t="shared" si="36"/>
        <v>3.0764307202139234</v>
      </c>
      <c r="W170" s="1">
        <f t="shared" si="37"/>
        <v>0.80419580419580405</v>
      </c>
      <c r="X170" s="1">
        <f t="shared" si="38"/>
        <v>1.3843648208469057</v>
      </c>
      <c r="Y170" s="1">
        <f t="shared" si="39"/>
        <v>3.9954337899543377</v>
      </c>
      <c r="Z170" s="1">
        <f t="shared" si="40"/>
        <v>2.6854219948849107</v>
      </c>
      <c r="AA170" s="1">
        <f t="shared" si="41"/>
        <v>3.1914893617021274E-2</v>
      </c>
      <c r="AB170" s="1">
        <f>VLOOKUP($A170,Index!$G:$R,8,FALSE)</f>
        <v>4.8106</v>
      </c>
      <c r="AC170" s="1">
        <f>VLOOKUP($A170,Index!$G:$R,9,FALSE)</f>
        <v>4.0553043368959498</v>
      </c>
      <c r="AD170" s="1">
        <f>VLOOKUP($A170,Index!$G:$R,10,FALSE)</f>
        <v>4.1452991452991448</v>
      </c>
      <c r="AE170" s="1">
        <f>VLOOKUP($A170,Index!$G:$R,11,FALSE)</f>
        <v>2.5712813766674096</v>
      </c>
    </row>
    <row r="171" spans="1:31" x14ac:dyDescent="0.2">
      <c r="A171">
        <v>6001433000</v>
      </c>
      <c r="B171" s="1">
        <f>VLOOKUP($A171,DataForModel!$B:$BI,11,FALSE)</f>
        <v>3832</v>
      </c>
      <c r="C171" s="1">
        <f>VLOOKUP($A171,DataForModel!$B:$BI,16,FALSE)</f>
        <v>8.6979437700000002</v>
      </c>
      <c r="D171" s="1">
        <f>VLOOKUP($A171,DataForModel!$B:$BI,17,FALSE)</f>
        <v>35.572913370000002</v>
      </c>
      <c r="E171" s="1">
        <f>VLOOKUP($A171,DataForModel!$B:$BI,19,FALSE)</f>
        <v>0</v>
      </c>
      <c r="F171" s="1">
        <f>VLOOKUP($A171,DataForModel!$B:$BI,20,FALSE)</f>
        <v>415.95921920000001</v>
      </c>
      <c r="G171" s="1">
        <f>VLOOKUP($A171,DataForModel!$B:$BI,26,FALSE)</f>
        <v>0</v>
      </c>
      <c r="H171" s="1">
        <f>VLOOKUP($A171,DataForModel!$B:$BI,31,FALSE)</f>
        <v>418</v>
      </c>
      <c r="I171" s="1">
        <f>VLOOKUP($A171,DataForModel!$B:$BI,33,FALSE)</f>
        <v>30866</v>
      </c>
      <c r="J171" s="1">
        <f>VLOOKUP($A171,DataForModel!$B:$BI,46,FALSE)</f>
        <v>11.3</v>
      </c>
      <c r="K171" s="1">
        <f>VLOOKUP($A171,DataForModel!$B:$BI,49,FALSE)</f>
        <v>10.8</v>
      </c>
      <c r="L171" s="1">
        <f>VLOOKUP($A171,DataForModel!$B:$BI,51,FALSE)</f>
        <v>17.399999999999999</v>
      </c>
      <c r="M171" s="1">
        <f>VLOOKUP($A171,DataForModel!$B:$BI,52,FALSE)</f>
        <v>8.1999999999999993</v>
      </c>
      <c r="N171" s="1">
        <f>VLOOKUP($A171,DataForModel!$B:$BI,60,FALSE)</f>
        <v>0.1</v>
      </c>
      <c r="O171" s="1">
        <f t="shared" si="29"/>
        <v>2.9837138626977322</v>
      </c>
      <c r="P171" s="1">
        <f t="shared" si="30"/>
        <v>6.2205254951554849</v>
      </c>
      <c r="Q171" s="1">
        <f t="shared" si="31"/>
        <v>2.8362981392118747</v>
      </c>
      <c r="R171" s="1">
        <f t="shared" si="32"/>
        <v>0</v>
      </c>
      <c r="S171" s="1">
        <f t="shared" si="33"/>
        <v>0.73979029659424766</v>
      </c>
      <c r="T171" s="1">
        <f t="shared" si="34"/>
        <v>0</v>
      </c>
      <c r="U171" s="1">
        <f t="shared" si="35"/>
        <v>1.4008042895442361</v>
      </c>
      <c r="V171" s="1">
        <f t="shared" si="36"/>
        <v>1.6720597961752637</v>
      </c>
      <c r="W171" s="1">
        <f t="shared" si="37"/>
        <v>1.9755244755244754</v>
      </c>
      <c r="X171" s="1">
        <f t="shared" si="38"/>
        <v>1.7589576547231274</v>
      </c>
      <c r="Y171" s="1">
        <f t="shared" si="39"/>
        <v>3.9726027397260273</v>
      </c>
      <c r="Z171" s="1">
        <f t="shared" si="40"/>
        <v>1.8925831202046033</v>
      </c>
      <c r="AA171" s="1">
        <f t="shared" si="41"/>
        <v>1.0638297872340425E-2</v>
      </c>
      <c r="AB171" s="1">
        <f>VLOOKUP($A171,Index!$G:$R,8,FALSE)</f>
        <v>6.1768999999999998</v>
      </c>
      <c r="AC171" s="1">
        <f>VLOOKUP($A171,Index!$G:$R,9,FALSE)</f>
        <v>5.0140018064478227</v>
      </c>
      <c r="AD171" s="1">
        <f>VLOOKUP($A171,Index!$G:$R,10,FALSE)</f>
        <v>4.7435897435897436</v>
      </c>
      <c r="AE171" s="1">
        <f>VLOOKUP($A171,Index!$G:$R,11,FALSE)</f>
        <v>4.7070100557603363</v>
      </c>
    </row>
    <row r="172" spans="1:31" x14ac:dyDescent="0.2">
      <c r="A172">
        <v>6001433102</v>
      </c>
      <c r="B172" s="1">
        <f>VLOOKUP($A172,DataForModel!$B:$BI,11,FALSE)</f>
        <v>3989</v>
      </c>
      <c r="C172" s="1">
        <f>VLOOKUP($A172,DataForModel!$B:$BI,16,FALSE)</f>
        <v>8.6979437700000002</v>
      </c>
      <c r="D172" s="1">
        <f>VLOOKUP($A172,DataForModel!$B:$BI,17,FALSE)</f>
        <v>35.34144508</v>
      </c>
      <c r="E172" s="1">
        <f>VLOOKUP($A172,DataForModel!$B:$BI,19,FALSE)</f>
        <v>0</v>
      </c>
      <c r="F172" s="1">
        <f>VLOOKUP($A172,DataForModel!$B:$BI,20,FALSE)</f>
        <v>406.93747300000001</v>
      </c>
      <c r="G172" s="1">
        <f>VLOOKUP($A172,DataForModel!$B:$BI,26,FALSE)</f>
        <v>2.25</v>
      </c>
      <c r="H172" s="1">
        <f>VLOOKUP($A172,DataForModel!$B:$BI,31,FALSE)</f>
        <v>155</v>
      </c>
      <c r="I172" s="1">
        <f>VLOOKUP($A172,DataForModel!$B:$BI,33,FALSE)</f>
        <v>31103</v>
      </c>
      <c r="J172" s="1">
        <f>VLOOKUP($A172,DataForModel!$B:$BI,46,FALSE)</f>
        <v>3.8</v>
      </c>
      <c r="K172" s="1">
        <f>VLOOKUP($A172,DataForModel!$B:$BI,49,FALSE)</f>
        <v>17.8</v>
      </c>
      <c r="L172" s="1">
        <f>VLOOKUP($A172,DataForModel!$B:$BI,51,FALSE)</f>
        <v>20.6</v>
      </c>
      <c r="M172" s="1">
        <f>VLOOKUP($A172,DataForModel!$B:$BI,52,FALSE)</f>
        <v>8.4</v>
      </c>
      <c r="N172" s="1">
        <f>VLOOKUP($A172,DataForModel!$B:$BI,60,FALSE)</f>
        <v>0.4</v>
      </c>
      <c r="O172" s="1">
        <f t="shared" si="29"/>
        <v>3.1060547027195513</v>
      </c>
      <c r="P172" s="1">
        <f t="shared" si="30"/>
        <v>6.2205254951554849</v>
      </c>
      <c r="Q172" s="1">
        <f t="shared" si="31"/>
        <v>2.81769358382379</v>
      </c>
      <c r="R172" s="1">
        <f t="shared" si="32"/>
        <v>0</v>
      </c>
      <c r="S172" s="1">
        <f t="shared" si="33"/>
        <v>0.7229669277262164</v>
      </c>
      <c r="T172" s="1">
        <f t="shared" si="34"/>
        <v>0.31468531468531469</v>
      </c>
      <c r="U172" s="1">
        <f t="shared" si="35"/>
        <v>0.51943699731903481</v>
      </c>
      <c r="V172" s="1">
        <f t="shared" si="36"/>
        <v>1.6889148075186153</v>
      </c>
      <c r="W172" s="1">
        <f t="shared" si="37"/>
        <v>0.66433566433566438</v>
      </c>
      <c r="X172" s="1">
        <f t="shared" si="38"/>
        <v>2.899022801302932</v>
      </c>
      <c r="Y172" s="1">
        <f t="shared" si="39"/>
        <v>4.7031963470319642</v>
      </c>
      <c r="Z172" s="1">
        <f t="shared" si="40"/>
        <v>1.9437340153452687</v>
      </c>
      <c r="AA172" s="1">
        <f t="shared" si="41"/>
        <v>4.2553191489361701E-2</v>
      </c>
      <c r="AB172" s="1">
        <f>VLOOKUP($A172,Index!$G:$R,8,FALSE)</f>
        <v>6.8874000000000004</v>
      </c>
      <c r="AC172" s="1">
        <f>VLOOKUP($A172,Index!$G:$R,9,FALSE)</f>
        <v>5.1041512786207317</v>
      </c>
      <c r="AD172" s="1">
        <f>VLOOKUP($A172,Index!$G:$R,10,FALSE)</f>
        <v>4.1452991452991448</v>
      </c>
      <c r="AE172" s="1">
        <f>VLOOKUP($A172,Index!$G:$R,11,FALSE)</f>
        <v>4.4492862565536919</v>
      </c>
    </row>
    <row r="173" spans="1:31" x14ac:dyDescent="0.2">
      <c r="A173">
        <v>6001433103</v>
      </c>
      <c r="B173" s="1">
        <f>VLOOKUP($A173,DataForModel!$B:$BI,11,FALSE)</f>
        <v>3530</v>
      </c>
      <c r="C173" s="1">
        <f>VLOOKUP($A173,DataForModel!$B:$BI,16,FALSE)</f>
        <v>8.6979437700000002</v>
      </c>
      <c r="D173" s="1">
        <f>VLOOKUP($A173,DataForModel!$B:$BI,17,FALSE)</f>
        <v>37.051321540000004</v>
      </c>
      <c r="E173" s="1">
        <f>VLOOKUP($A173,DataForModel!$B:$BI,19,FALSE)</f>
        <v>0</v>
      </c>
      <c r="F173" s="1">
        <f>VLOOKUP($A173,DataForModel!$B:$BI,20,FALSE)</f>
        <v>425.73815150000001</v>
      </c>
      <c r="G173" s="1">
        <f>VLOOKUP($A173,DataForModel!$B:$BI,26,FALSE)</f>
        <v>6.25</v>
      </c>
      <c r="H173" s="1">
        <f>VLOOKUP($A173,DataForModel!$B:$BI,31,FALSE)</f>
        <v>290</v>
      </c>
      <c r="I173" s="1">
        <f>VLOOKUP($A173,DataForModel!$B:$BI,33,FALSE)</f>
        <v>26484</v>
      </c>
      <c r="J173" s="1">
        <f>VLOOKUP($A173,DataForModel!$B:$BI,46,FALSE)</f>
        <v>7.8</v>
      </c>
      <c r="K173" s="1">
        <f>VLOOKUP($A173,DataForModel!$B:$BI,49,FALSE)</f>
        <v>15</v>
      </c>
      <c r="L173" s="1">
        <f>VLOOKUP($A173,DataForModel!$B:$BI,51,FALSE)</f>
        <v>24.7</v>
      </c>
      <c r="M173" s="1">
        <f>VLOOKUP($A173,DataForModel!$B:$BI,52,FALSE)</f>
        <v>7</v>
      </c>
      <c r="N173" s="1">
        <f>VLOOKUP($A173,DataForModel!$B:$BI,60,FALSE)</f>
        <v>0</v>
      </c>
      <c r="O173" s="1">
        <f t="shared" si="29"/>
        <v>2.7483830748850617</v>
      </c>
      <c r="P173" s="1">
        <f t="shared" si="30"/>
        <v>6.2205254951554849</v>
      </c>
      <c r="Q173" s="1">
        <f t="shared" si="31"/>
        <v>2.9551270582182827</v>
      </c>
      <c r="R173" s="1">
        <f t="shared" si="32"/>
        <v>0</v>
      </c>
      <c r="S173" s="1">
        <f t="shared" si="33"/>
        <v>0.75802563391934386</v>
      </c>
      <c r="T173" s="1">
        <f t="shared" si="34"/>
        <v>0.87412587412587406</v>
      </c>
      <c r="U173" s="1">
        <f t="shared" si="35"/>
        <v>0.97184986595174261</v>
      </c>
      <c r="V173" s="1">
        <f t="shared" si="36"/>
        <v>1.3604198818015663</v>
      </c>
      <c r="W173" s="1">
        <f t="shared" si="37"/>
        <v>1.3636363636363635</v>
      </c>
      <c r="X173" s="1">
        <f t="shared" si="38"/>
        <v>2.44299674267101</v>
      </c>
      <c r="Y173" s="1">
        <f t="shared" si="39"/>
        <v>5.6392694063926943</v>
      </c>
      <c r="Z173" s="1">
        <f t="shared" si="40"/>
        <v>1.585677749360614</v>
      </c>
      <c r="AA173" s="1">
        <f t="shared" si="41"/>
        <v>0</v>
      </c>
      <c r="AB173" s="1">
        <f>VLOOKUP($A173,Index!$G:$R,8,FALSE)</f>
        <v>6.9173999999999998</v>
      </c>
      <c r="AC173" s="1">
        <f>VLOOKUP($A173,Index!$G:$R,9,FALSE)</f>
        <v>5.1043249882448904</v>
      </c>
      <c r="AD173" s="1">
        <f>VLOOKUP($A173,Index!$G:$R,10,FALSE)</f>
        <v>5.3418803418803416</v>
      </c>
      <c r="AE173" s="1">
        <f>VLOOKUP($A173,Index!$G:$R,11,FALSE)</f>
        <v>4.8779155103542493</v>
      </c>
    </row>
    <row r="174" spans="1:31" x14ac:dyDescent="0.2">
      <c r="A174">
        <v>6001433104</v>
      </c>
      <c r="B174" s="1">
        <f>VLOOKUP($A174,DataForModel!$B:$BI,11,FALSE)</f>
        <v>3760</v>
      </c>
      <c r="C174" s="1">
        <f>VLOOKUP($A174,DataForModel!$B:$BI,16,FALSE)</f>
        <v>8.6979437700000002</v>
      </c>
      <c r="D174" s="1">
        <f>VLOOKUP($A174,DataForModel!$B:$BI,17,FALSE)</f>
        <v>37.56</v>
      </c>
      <c r="E174" s="1">
        <f>VLOOKUP($A174,DataForModel!$B:$BI,19,FALSE)</f>
        <v>0</v>
      </c>
      <c r="F174" s="1">
        <f>VLOOKUP($A174,DataForModel!$B:$BI,20,FALSE)</f>
        <v>453.78952420000002</v>
      </c>
      <c r="G174" s="1">
        <f>VLOOKUP($A174,DataForModel!$B:$BI,26,FALSE)</f>
        <v>7.5</v>
      </c>
      <c r="H174" s="1">
        <f>VLOOKUP($A174,DataForModel!$B:$BI,31,FALSE)</f>
        <v>555</v>
      </c>
      <c r="I174" s="1">
        <f>VLOOKUP($A174,DataForModel!$B:$BI,33,FALSE)</f>
        <v>26972</v>
      </c>
      <c r="J174" s="1">
        <f>VLOOKUP($A174,DataForModel!$B:$BI,46,FALSE)</f>
        <v>13.6</v>
      </c>
      <c r="K174" s="1">
        <f>VLOOKUP($A174,DataForModel!$B:$BI,49,FALSE)</f>
        <v>17</v>
      </c>
      <c r="L174" s="1">
        <f>VLOOKUP($A174,DataForModel!$B:$BI,51,FALSE)</f>
        <v>18.899999999999999</v>
      </c>
      <c r="M174" s="1">
        <f>VLOOKUP($A174,DataForModel!$B:$BI,52,FALSE)</f>
        <v>13.8</v>
      </c>
      <c r="N174" s="1">
        <f>VLOOKUP($A174,DataForModel!$B:$BI,60,FALSE)</f>
        <v>0.1</v>
      </c>
      <c r="O174" s="1">
        <f t="shared" si="29"/>
        <v>2.9276085093119302</v>
      </c>
      <c r="P174" s="1">
        <f t="shared" si="30"/>
        <v>6.2205254951554849</v>
      </c>
      <c r="Q174" s="1">
        <f t="shared" si="31"/>
        <v>2.9960127302202464</v>
      </c>
      <c r="R174" s="1">
        <f t="shared" si="32"/>
        <v>0</v>
      </c>
      <c r="S174" s="1">
        <f t="shared" si="33"/>
        <v>0.81033464148006662</v>
      </c>
      <c r="T174" s="1">
        <f t="shared" si="34"/>
        <v>1.048951048951049</v>
      </c>
      <c r="U174" s="1">
        <f t="shared" si="35"/>
        <v>1.8599195710455765</v>
      </c>
      <c r="V174" s="1">
        <f t="shared" si="36"/>
        <v>1.3951255591667793</v>
      </c>
      <c r="W174" s="1">
        <f t="shared" si="37"/>
        <v>2.3776223776223775</v>
      </c>
      <c r="X174" s="1">
        <f t="shared" si="38"/>
        <v>2.7687296416938114</v>
      </c>
      <c r="Y174" s="1">
        <f t="shared" si="39"/>
        <v>4.3150684931506849</v>
      </c>
      <c r="Z174" s="1">
        <f t="shared" si="40"/>
        <v>3.3248081841432224</v>
      </c>
      <c r="AA174" s="1">
        <f t="shared" si="41"/>
        <v>1.0638297872340425E-2</v>
      </c>
      <c r="AB174" s="1">
        <f>VLOOKUP($A174,Index!$G:$R,8,FALSE)</f>
        <v>9.1499000000000006</v>
      </c>
      <c r="AC174" s="1">
        <f>VLOOKUP($A174,Index!$G:$R,9,FALSE)</f>
        <v>5.6753384081342269</v>
      </c>
      <c r="AD174" s="1">
        <f>VLOOKUP($A174,Index!$G:$R,10,FALSE)</f>
        <v>4.4871794871794872</v>
      </c>
      <c r="AE174" s="1">
        <f>VLOOKUP($A174,Index!$G:$R,11,FALSE)</f>
        <v>4.2937418354435044</v>
      </c>
    </row>
    <row r="175" spans="1:31" x14ac:dyDescent="0.2">
      <c r="A175">
        <v>6001433200</v>
      </c>
      <c r="B175" s="1">
        <f>VLOOKUP($A175,DataForModel!$B:$BI,11,FALSE)</f>
        <v>6897</v>
      </c>
      <c r="C175" s="1">
        <f>VLOOKUP($A175,DataForModel!$B:$BI,16,FALSE)</f>
        <v>8.6979437700000002</v>
      </c>
      <c r="D175" s="1">
        <f>VLOOKUP($A175,DataForModel!$B:$BI,17,FALSE)</f>
        <v>37.462524010000003</v>
      </c>
      <c r="E175" s="1">
        <f>VLOOKUP($A175,DataForModel!$B:$BI,19,FALSE)</f>
        <v>0</v>
      </c>
      <c r="F175" s="1">
        <f>VLOOKUP($A175,DataForModel!$B:$BI,20,FALSE)</f>
        <v>458.7319918</v>
      </c>
      <c r="G175" s="1">
        <f>VLOOKUP($A175,DataForModel!$B:$BI,26,FALSE)</f>
        <v>15.5</v>
      </c>
      <c r="H175" s="1">
        <f>VLOOKUP($A175,DataForModel!$B:$BI,31,FALSE)</f>
        <v>999</v>
      </c>
      <c r="I175" s="1">
        <f>VLOOKUP($A175,DataForModel!$B:$BI,33,FALSE)</f>
        <v>28615</v>
      </c>
      <c r="J175" s="1">
        <f>VLOOKUP($A175,DataForModel!$B:$BI,46,FALSE)</f>
        <v>13.5</v>
      </c>
      <c r="K175" s="1">
        <f>VLOOKUP($A175,DataForModel!$B:$BI,49,FALSE)</f>
        <v>19.399999999999999</v>
      </c>
      <c r="L175" s="1">
        <f>VLOOKUP($A175,DataForModel!$B:$BI,51,FALSE)</f>
        <v>23.5</v>
      </c>
      <c r="M175" s="1">
        <f>VLOOKUP($A175,DataForModel!$B:$BI,52,FALSE)</f>
        <v>9.8000000000000007</v>
      </c>
      <c r="N175" s="1">
        <f>VLOOKUP($A175,DataForModel!$B:$BI,60,FALSE)</f>
        <v>1.6</v>
      </c>
      <c r="O175" s="1">
        <f t="shared" si="29"/>
        <v>5.3720875866905633</v>
      </c>
      <c r="P175" s="1">
        <f t="shared" si="30"/>
        <v>6.2205254951554849</v>
      </c>
      <c r="Q175" s="1">
        <f t="shared" si="31"/>
        <v>2.9881779747340271</v>
      </c>
      <c r="R175" s="1">
        <f t="shared" si="32"/>
        <v>0</v>
      </c>
      <c r="S175" s="1">
        <f t="shared" si="33"/>
        <v>0.81955114499388659</v>
      </c>
      <c r="T175" s="1">
        <f t="shared" si="34"/>
        <v>2.1678321678321675</v>
      </c>
      <c r="U175" s="1">
        <f t="shared" si="35"/>
        <v>3.3478552278820373</v>
      </c>
      <c r="V175" s="1">
        <f t="shared" si="36"/>
        <v>1.5119727475090852</v>
      </c>
      <c r="W175" s="1">
        <f t="shared" si="37"/>
        <v>2.36013986013986</v>
      </c>
      <c r="X175" s="1">
        <f t="shared" si="38"/>
        <v>3.1596091205211723</v>
      </c>
      <c r="Y175" s="1">
        <f t="shared" si="39"/>
        <v>5.365296803652968</v>
      </c>
      <c r="Z175" s="1">
        <f t="shared" si="40"/>
        <v>2.3017902813299234</v>
      </c>
      <c r="AA175" s="1">
        <f t="shared" si="41"/>
        <v>0.1702127659574468</v>
      </c>
      <c r="AB175" s="1">
        <f>VLOOKUP($A175,Index!$G:$R,8,FALSE)</f>
        <v>8.7053999999999991</v>
      </c>
      <c r="AC175" s="1">
        <f>VLOOKUP($A175,Index!$G:$R,9,FALSE)</f>
        <v>6.1497240515982927</v>
      </c>
      <c r="AD175" s="1">
        <f>VLOOKUP($A175,Index!$G:$R,10,FALSE)</f>
        <v>5.1282051282051286</v>
      </c>
      <c r="AE175" s="1">
        <f>VLOOKUP($A175,Index!$G:$R,11,FALSE)</f>
        <v>7.2266391228764437</v>
      </c>
    </row>
    <row r="176" spans="1:31" x14ac:dyDescent="0.2">
      <c r="A176">
        <v>6001433300</v>
      </c>
      <c r="B176" s="1">
        <f>VLOOKUP($A176,DataForModel!$B:$BI,11,FALSE)</f>
        <v>6834</v>
      </c>
      <c r="C176" s="1">
        <f>VLOOKUP($A176,DataForModel!$B:$BI,16,FALSE)</f>
        <v>8.6979437700000002</v>
      </c>
      <c r="D176" s="1">
        <f>VLOOKUP($A176,DataForModel!$B:$BI,17,FALSE)</f>
        <v>37.56</v>
      </c>
      <c r="E176" s="1">
        <f>VLOOKUP($A176,DataForModel!$B:$BI,19,FALSE)</f>
        <v>0</v>
      </c>
      <c r="F176" s="1">
        <f>VLOOKUP($A176,DataForModel!$B:$BI,20,FALSE)</f>
        <v>495.70204999999999</v>
      </c>
      <c r="G176" s="1">
        <f>VLOOKUP($A176,DataForModel!$B:$BI,26,FALSE)</f>
        <v>6.5</v>
      </c>
      <c r="H176" s="1">
        <f>VLOOKUP($A176,DataForModel!$B:$BI,31,FALSE)</f>
        <v>686</v>
      </c>
      <c r="I176" s="1">
        <f>VLOOKUP($A176,DataForModel!$B:$BI,33,FALSE)</f>
        <v>28259</v>
      </c>
      <c r="J176" s="1">
        <f>VLOOKUP($A176,DataForModel!$B:$BI,46,FALSE)</f>
        <v>9.1</v>
      </c>
      <c r="K176" s="1">
        <f>VLOOKUP($A176,DataForModel!$B:$BI,49,FALSE)</f>
        <v>15.8</v>
      </c>
      <c r="L176" s="1">
        <f>VLOOKUP($A176,DataForModel!$B:$BI,51,FALSE)</f>
        <v>21.7</v>
      </c>
      <c r="M176" s="1">
        <f>VLOOKUP($A176,DataForModel!$B:$BI,52,FALSE)</f>
        <v>10.9</v>
      </c>
      <c r="N176" s="1">
        <f>VLOOKUP($A176,DataForModel!$B:$BI,60,FALSE)</f>
        <v>0.5</v>
      </c>
      <c r="O176" s="1">
        <f t="shared" si="29"/>
        <v>5.3229954024779866</v>
      </c>
      <c r="P176" s="1">
        <f t="shared" si="30"/>
        <v>6.2205254951554849</v>
      </c>
      <c r="Q176" s="1">
        <f t="shared" si="31"/>
        <v>2.9960127302202464</v>
      </c>
      <c r="R176" s="1">
        <f t="shared" si="32"/>
        <v>0</v>
      </c>
      <c r="S176" s="1">
        <f t="shared" si="33"/>
        <v>0.88849133820960602</v>
      </c>
      <c r="T176" s="1">
        <f t="shared" si="34"/>
        <v>0.90909090909090917</v>
      </c>
      <c r="U176" s="1">
        <f t="shared" si="35"/>
        <v>2.2989276139410189</v>
      </c>
      <c r="V176" s="1">
        <f t="shared" si="36"/>
        <v>1.486654671398397</v>
      </c>
      <c r="W176" s="1">
        <f t="shared" si="37"/>
        <v>1.5909090909090908</v>
      </c>
      <c r="X176" s="1">
        <f t="shared" si="38"/>
        <v>2.5732899022801305</v>
      </c>
      <c r="Y176" s="1">
        <f t="shared" si="39"/>
        <v>4.9543378995433791</v>
      </c>
      <c r="Z176" s="1">
        <f t="shared" si="40"/>
        <v>2.5831202046035804</v>
      </c>
      <c r="AA176" s="1">
        <f t="shared" si="41"/>
        <v>5.3191489361702128E-2</v>
      </c>
      <c r="AB176" s="1">
        <f>VLOOKUP($A176,Index!$G:$R,8,FALSE)</f>
        <v>7.3007999999999997</v>
      </c>
      <c r="AC176" s="1">
        <f>VLOOKUP($A176,Index!$G:$R,9,FALSE)</f>
        <v>5.9424920743583947</v>
      </c>
      <c r="AD176" s="1">
        <f>VLOOKUP($A176,Index!$G:$R,10,FALSE)</f>
        <v>4.6581196581196584</v>
      </c>
      <c r="AE176" s="1">
        <f>VLOOKUP($A176,Index!$G:$R,11,FALSE)</f>
        <v>5.6946865581618447</v>
      </c>
    </row>
    <row r="177" spans="1:31" x14ac:dyDescent="0.2">
      <c r="A177">
        <v>6001433400</v>
      </c>
      <c r="B177" s="1">
        <f>VLOOKUP($A177,DataForModel!$B:$BI,11,FALSE)</f>
        <v>6305</v>
      </c>
      <c r="C177" s="1">
        <f>VLOOKUP($A177,DataForModel!$B:$BI,16,FALSE)</f>
        <v>8.6979437700000002</v>
      </c>
      <c r="D177" s="1">
        <f>VLOOKUP($A177,DataForModel!$B:$BI,17,FALSE)</f>
        <v>16.613673110000001</v>
      </c>
      <c r="E177" s="1">
        <f>VLOOKUP($A177,DataForModel!$B:$BI,19,FALSE)</f>
        <v>0</v>
      </c>
      <c r="F177" s="1">
        <f>VLOOKUP($A177,DataForModel!$B:$BI,20,FALSE)</f>
        <v>499.80986639999998</v>
      </c>
      <c r="G177" s="1">
        <f>VLOOKUP($A177,DataForModel!$B:$BI,26,FALSE)</f>
        <v>13</v>
      </c>
      <c r="H177" s="1">
        <f>VLOOKUP($A177,DataForModel!$B:$BI,31,FALSE)</f>
        <v>566</v>
      </c>
      <c r="I177" s="1">
        <f>VLOOKUP($A177,DataForModel!$B:$BI,33,FALSE)</f>
        <v>33983</v>
      </c>
      <c r="J177" s="1">
        <f>VLOOKUP($A177,DataForModel!$B:$BI,46,FALSE)</f>
        <v>8.6999999999999993</v>
      </c>
      <c r="K177" s="1">
        <f>VLOOKUP($A177,DataForModel!$B:$BI,49,FALSE)</f>
        <v>16.100000000000001</v>
      </c>
      <c r="L177" s="1">
        <f>VLOOKUP($A177,DataForModel!$B:$BI,51,FALSE)</f>
        <v>15.6</v>
      </c>
      <c r="M177" s="1">
        <f>VLOOKUP($A177,DataForModel!$B:$BI,52,FALSE)</f>
        <v>7.7</v>
      </c>
      <c r="N177" s="1">
        <f>VLOOKUP($A177,DataForModel!$B:$BI,60,FALSE)</f>
        <v>0.1</v>
      </c>
      <c r="O177" s="1">
        <f t="shared" si="29"/>
        <v>4.9107769032961892</v>
      </c>
      <c r="P177" s="1">
        <f t="shared" si="30"/>
        <v>6.2205254951554849</v>
      </c>
      <c r="Q177" s="1">
        <f t="shared" si="31"/>
        <v>1.3124253204634724</v>
      </c>
      <c r="R177" s="1">
        <f t="shared" si="32"/>
        <v>0</v>
      </c>
      <c r="S177" s="1">
        <f t="shared" si="33"/>
        <v>0.89615141964033251</v>
      </c>
      <c r="T177" s="1">
        <f t="shared" si="34"/>
        <v>1.8181818181818183</v>
      </c>
      <c r="U177" s="1">
        <f t="shared" si="35"/>
        <v>1.8967828418230561</v>
      </c>
      <c r="V177" s="1">
        <f t="shared" si="36"/>
        <v>1.8937351985264312</v>
      </c>
      <c r="W177" s="1">
        <f t="shared" si="37"/>
        <v>1.5209790209790208</v>
      </c>
      <c r="X177" s="1">
        <f t="shared" si="38"/>
        <v>2.6221498371335503</v>
      </c>
      <c r="Y177" s="1">
        <f t="shared" si="39"/>
        <v>3.5616438356164388</v>
      </c>
      <c r="Z177" s="1">
        <f t="shared" si="40"/>
        <v>1.7647058823529413</v>
      </c>
      <c r="AA177" s="1">
        <f t="shared" si="41"/>
        <v>1.0638297872340425E-2</v>
      </c>
      <c r="AB177" s="1">
        <f>VLOOKUP($A177,Index!$G:$R,8,FALSE)</f>
        <v>6.9020000000000001</v>
      </c>
      <c r="AC177" s="1">
        <f>VLOOKUP($A177,Index!$G:$R,9,FALSE)</f>
        <v>5.2160652701553936</v>
      </c>
      <c r="AD177" s="1">
        <f>VLOOKUP($A177,Index!$G:$R,10,FALSE)</f>
        <v>4.9572649572649574</v>
      </c>
      <c r="AE177" s="1">
        <f>VLOOKUP($A177,Index!$G:$R,11,FALSE)</f>
        <v>4.9663950732196884</v>
      </c>
    </row>
    <row r="178" spans="1:31" x14ac:dyDescent="0.2">
      <c r="A178">
        <v>6001433500</v>
      </c>
      <c r="B178" s="1">
        <f>VLOOKUP($A178,DataForModel!$B:$BI,11,FALSE)</f>
        <v>4352</v>
      </c>
      <c r="C178" s="1">
        <f>VLOOKUP($A178,DataForModel!$B:$BI,16,FALSE)</f>
        <v>8.6979437700000002</v>
      </c>
      <c r="D178" s="1">
        <f>VLOOKUP($A178,DataForModel!$B:$BI,17,FALSE)</f>
        <v>17.534061600000001</v>
      </c>
      <c r="E178" s="1">
        <f>VLOOKUP($A178,DataForModel!$B:$BI,19,FALSE)</f>
        <v>0</v>
      </c>
      <c r="F178" s="1">
        <f>VLOOKUP($A178,DataForModel!$B:$BI,20,FALSE)</f>
        <v>443.81548959999998</v>
      </c>
      <c r="G178" s="1">
        <f>VLOOKUP($A178,DataForModel!$B:$BI,26,FALSE)</f>
        <v>0</v>
      </c>
      <c r="H178" s="1">
        <f>VLOOKUP($A178,DataForModel!$B:$BI,31,FALSE)</f>
        <v>234</v>
      </c>
      <c r="I178" s="1">
        <f>VLOOKUP($A178,DataForModel!$B:$BI,33,FALSE)</f>
        <v>28818</v>
      </c>
      <c r="J178" s="1">
        <f>VLOOKUP($A178,DataForModel!$B:$BI,46,FALSE)</f>
        <v>4.8</v>
      </c>
      <c r="K178" s="1">
        <f>VLOOKUP($A178,DataForModel!$B:$BI,49,FALSE)</f>
        <v>19.600000000000001</v>
      </c>
      <c r="L178" s="1">
        <f>VLOOKUP($A178,DataForModel!$B:$BI,51,FALSE)</f>
        <v>20.100000000000001</v>
      </c>
      <c r="M178" s="1">
        <f>VLOOKUP($A178,DataForModel!$B:$BI,52,FALSE)</f>
        <v>13.8</v>
      </c>
      <c r="N178" s="1">
        <f>VLOOKUP($A178,DataForModel!$B:$BI,60,FALSE)</f>
        <v>0.3</v>
      </c>
      <c r="O178" s="1">
        <f t="shared" si="29"/>
        <v>3.3889191927063038</v>
      </c>
      <c r="P178" s="1">
        <f t="shared" si="30"/>
        <v>6.2205254951554849</v>
      </c>
      <c r="Q178" s="1">
        <f t="shared" si="31"/>
        <v>1.3864027047555518</v>
      </c>
      <c r="R178" s="1">
        <f t="shared" si="32"/>
        <v>0</v>
      </c>
      <c r="S178" s="1">
        <f t="shared" si="33"/>
        <v>0.79173548567824326</v>
      </c>
      <c r="T178" s="1">
        <f t="shared" si="34"/>
        <v>0</v>
      </c>
      <c r="U178" s="1">
        <f t="shared" si="35"/>
        <v>0.78418230563002678</v>
      </c>
      <c r="V178" s="1">
        <f t="shared" si="36"/>
        <v>1.5264097403474834</v>
      </c>
      <c r="W178" s="1">
        <f t="shared" si="37"/>
        <v>0.83916083916083906</v>
      </c>
      <c r="X178" s="1">
        <f t="shared" si="38"/>
        <v>3.1921824104234533</v>
      </c>
      <c r="Y178" s="1">
        <f t="shared" si="39"/>
        <v>4.589041095890412</v>
      </c>
      <c r="Z178" s="1">
        <f t="shared" si="40"/>
        <v>3.3248081841432224</v>
      </c>
      <c r="AA178" s="1">
        <f t="shared" si="41"/>
        <v>3.1914893617021274E-2</v>
      </c>
      <c r="AB178" s="1">
        <f>VLOOKUP($A178,Index!$G:$R,8,FALSE)</f>
        <v>7.2565999999999997</v>
      </c>
      <c r="AC178" s="1">
        <f>VLOOKUP($A178,Index!$G:$R,9,FALSE)</f>
        <v>5.5931047485787051</v>
      </c>
      <c r="AD178" s="1">
        <f>VLOOKUP($A178,Index!$G:$R,10,FALSE)</f>
        <v>4.6581196581196584</v>
      </c>
      <c r="AE178" s="1">
        <f>VLOOKUP($A178,Index!$G:$R,11,FALSE)</f>
        <v>2.8484964140667097</v>
      </c>
    </row>
    <row r="179" spans="1:31" x14ac:dyDescent="0.2">
      <c r="A179">
        <v>6001433600</v>
      </c>
      <c r="B179" s="1">
        <f>VLOOKUP($A179,DataForModel!$B:$BI,11,FALSE)</f>
        <v>5978</v>
      </c>
      <c r="C179" s="1">
        <f>VLOOKUP($A179,DataForModel!$B:$BI,16,FALSE)</f>
        <v>8.6979437700000002</v>
      </c>
      <c r="D179" s="1">
        <f>VLOOKUP($A179,DataForModel!$B:$BI,17,FALSE)</f>
        <v>18.873895780000002</v>
      </c>
      <c r="E179" s="1">
        <f>VLOOKUP($A179,DataForModel!$B:$BI,19,FALSE)</f>
        <v>0</v>
      </c>
      <c r="F179" s="1">
        <f>VLOOKUP($A179,DataForModel!$B:$BI,20,FALSE)</f>
        <v>418.9884644</v>
      </c>
      <c r="G179" s="1">
        <f>VLOOKUP($A179,DataForModel!$B:$BI,26,FALSE)</f>
        <v>0</v>
      </c>
      <c r="H179" s="1">
        <f>VLOOKUP($A179,DataForModel!$B:$BI,31,FALSE)</f>
        <v>726</v>
      </c>
      <c r="I179" s="1">
        <f>VLOOKUP($A179,DataForModel!$B:$BI,33,FALSE)</f>
        <v>29407</v>
      </c>
      <c r="J179" s="1">
        <f>VLOOKUP($A179,DataForModel!$B:$BI,46,FALSE)</f>
        <v>12.9</v>
      </c>
      <c r="K179" s="1">
        <f>VLOOKUP($A179,DataForModel!$B:$BI,49,FALSE)</f>
        <v>26.5</v>
      </c>
      <c r="L179" s="1">
        <f>VLOOKUP($A179,DataForModel!$B:$BI,51,FALSE)</f>
        <v>18.2</v>
      </c>
      <c r="M179" s="1">
        <f>VLOOKUP($A179,DataForModel!$B:$BI,52,FALSE)</f>
        <v>11</v>
      </c>
      <c r="N179" s="1">
        <f>VLOOKUP($A179,DataForModel!$B:$BI,60,FALSE)</f>
        <v>0</v>
      </c>
      <c r="O179" s="1">
        <f t="shared" si="29"/>
        <v>4.6559650900023373</v>
      </c>
      <c r="P179" s="1">
        <f t="shared" si="30"/>
        <v>6.2205254951554849</v>
      </c>
      <c r="Q179" s="1">
        <f t="shared" si="31"/>
        <v>1.494093564754815</v>
      </c>
      <c r="R179" s="1">
        <f t="shared" si="32"/>
        <v>0</v>
      </c>
      <c r="S179" s="1">
        <f t="shared" si="33"/>
        <v>0.74543910429306248</v>
      </c>
      <c r="T179" s="1">
        <f t="shared" si="34"/>
        <v>0</v>
      </c>
      <c r="U179" s="1">
        <f t="shared" si="35"/>
        <v>2.4329758713136727</v>
      </c>
      <c r="V179" s="1">
        <f t="shared" si="36"/>
        <v>1.5682983550362348</v>
      </c>
      <c r="W179" s="1">
        <f t="shared" si="37"/>
        <v>2.255244755244755</v>
      </c>
      <c r="X179" s="1">
        <f t="shared" si="38"/>
        <v>4.3159609120521178</v>
      </c>
      <c r="Y179" s="1">
        <f t="shared" si="39"/>
        <v>4.1552511415525117</v>
      </c>
      <c r="Z179" s="1">
        <f t="shared" si="40"/>
        <v>2.6086956521739131</v>
      </c>
      <c r="AA179" s="1">
        <f t="shared" si="41"/>
        <v>0</v>
      </c>
      <c r="AB179" s="1">
        <f>VLOOKUP($A179,Index!$G:$R,8,FALSE)</f>
        <v>8.2895000000000003</v>
      </c>
      <c r="AC179" s="1">
        <f>VLOOKUP($A179,Index!$G:$R,9,FALSE)</f>
        <v>6.582876165796824</v>
      </c>
      <c r="AD179" s="1">
        <f>VLOOKUP($A179,Index!$G:$R,10,FALSE)</f>
        <v>5.6410256410256405</v>
      </c>
      <c r="AE179" s="1">
        <f>VLOOKUP($A179,Index!$G:$R,11,FALSE)</f>
        <v>4.4478170488969573</v>
      </c>
    </row>
    <row r="180" spans="1:31" x14ac:dyDescent="0.2">
      <c r="A180">
        <v>6001433800</v>
      </c>
      <c r="B180" s="1">
        <f>VLOOKUP($A180,DataForModel!$B:$BI,11,FALSE)</f>
        <v>109</v>
      </c>
      <c r="C180" s="1">
        <f>VLOOKUP($A180,DataForModel!$B:$BI,16,FALSE)</f>
        <v>8.6979437700000002</v>
      </c>
      <c r="D180" s="1">
        <f>VLOOKUP($A180,DataForModel!$B:$BI,17,FALSE)</f>
        <v>31.2</v>
      </c>
      <c r="E180" s="1">
        <f>VLOOKUP($A180,DataForModel!$B:$BI,19,FALSE)</f>
        <v>0</v>
      </c>
      <c r="F180" s="1">
        <f>VLOOKUP($A180,DataForModel!$B:$BI,20,FALSE)</f>
        <v>389.43867899999998</v>
      </c>
      <c r="G180" s="1">
        <f>VLOOKUP($A180,DataForModel!$B:$BI,26,FALSE)</f>
        <v>0</v>
      </c>
      <c r="H180" s="1">
        <f>VLOOKUP($A180,DataForModel!$B:$BI,31,FALSE)</f>
        <v>902</v>
      </c>
      <c r="I180" s="1">
        <f>VLOOKUP($A180,DataForModel!$B:$BI,33,FALSE)</f>
        <v>22286</v>
      </c>
      <c r="J180" s="1">
        <f>VLOOKUP($A180,DataForModel!$B:$BI,46,FALSE)</f>
        <v>10.7</v>
      </c>
      <c r="K180" s="1">
        <f>VLOOKUP($A180,DataForModel!$B:$BI,49,FALSE)</f>
        <v>17.600000000000001</v>
      </c>
      <c r="L180" s="1">
        <f>VLOOKUP($A180,DataForModel!$B:$BI,51,FALSE)</f>
        <v>24.5</v>
      </c>
      <c r="M180" s="1">
        <f>VLOOKUP($A180,DataForModel!$B:$BI,52,FALSE)</f>
        <v>7.6</v>
      </c>
      <c r="N180" s="1">
        <f>VLOOKUP($A180,DataForModel!$B:$BI,60,FALSE)</f>
        <v>1.1000000000000001</v>
      </c>
      <c r="O180" s="1">
        <f t="shared" si="29"/>
        <v>8.2599548040208845E-2</v>
      </c>
      <c r="P180" s="1">
        <f t="shared" si="30"/>
        <v>6.2205254951554849</v>
      </c>
      <c r="Q180" s="1">
        <f t="shared" si="31"/>
        <v>2.484819718563152</v>
      </c>
      <c r="R180" s="1">
        <f t="shared" si="32"/>
        <v>0</v>
      </c>
      <c r="S180" s="1">
        <f t="shared" si="33"/>
        <v>0.69033592041549297</v>
      </c>
      <c r="T180" s="1">
        <f t="shared" si="34"/>
        <v>0</v>
      </c>
      <c r="U180" s="1">
        <f t="shared" si="35"/>
        <v>3.0227882037533509</v>
      </c>
      <c r="V180" s="1">
        <f t="shared" si="36"/>
        <v>1.0618657146311454</v>
      </c>
      <c r="W180" s="1">
        <f t="shared" si="37"/>
        <v>1.8706293706293704</v>
      </c>
      <c r="X180" s="1">
        <f t="shared" si="38"/>
        <v>2.8664495114006519</v>
      </c>
      <c r="Y180" s="1">
        <f t="shared" si="39"/>
        <v>5.5936073059360734</v>
      </c>
      <c r="Z180" s="1">
        <f t="shared" si="40"/>
        <v>1.7391304347826086</v>
      </c>
      <c r="AA180" s="1">
        <f t="shared" si="41"/>
        <v>0.1170212765957447</v>
      </c>
      <c r="AB180" s="1">
        <f>VLOOKUP($A180,Index!$G:$R,8,FALSE)</f>
        <v>8.8181999999999992</v>
      </c>
      <c r="AC180" s="1">
        <f>VLOOKUP($A180,Index!$G:$R,9,FALSE)</f>
        <v>4.890415445844468</v>
      </c>
      <c r="AD180" s="1">
        <f>VLOOKUP($A180,Index!$G:$R,10,FALSE)</f>
        <v>4.8717948717948723</v>
      </c>
      <c r="AE180" s="1">
        <f>VLOOKUP($A180,Index!$G:$R,11,FALSE)</f>
        <v>4.3202846665230528</v>
      </c>
    </row>
    <row r="181" spans="1:31" x14ac:dyDescent="0.2">
      <c r="A181">
        <v>6001435102</v>
      </c>
      <c r="B181" s="1">
        <f>VLOOKUP($A181,DataForModel!$B:$BI,11,FALSE)</f>
        <v>5179</v>
      </c>
      <c r="C181" s="1">
        <f>VLOOKUP($A181,DataForModel!$B:$BI,16,FALSE)</f>
        <v>8.6979437700000002</v>
      </c>
      <c r="D181" s="1">
        <f>VLOOKUP($A181,DataForModel!$B:$BI,17,FALSE)</f>
        <v>17.147269649999998</v>
      </c>
      <c r="E181" s="1">
        <f>VLOOKUP($A181,DataForModel!$B:$BI,19,FALSE)</f>
        <v>0</v>
      </c>
      <c r="F181" s="1">
        <f>VLOOKUP($A181,DataForModel!$B:$BI,20,FALSE)</f>
        <v>397.09577869999998</v>
      </c>
      <c r="G181" s="1">
        <f>VLOOKUP($A181,DataForModel!$B:$BI,26,FALSE)</f>
        <v>0</v>
      </c>
      <c r="H181" s="1">
        <f>VLOOKUP($A181,DataForModel!$B:$BI,31,FALSE)</f>
        <v>404</v>
      </c>
      <c r="I181" s="1">
        <f>VLOOKUP($A181,DataForModel!$B:$BI,33,FALSE)</f>
        <v>39408</v>
      </c>
      <c r="J181" s="1">
        <f>VLOOKUP($A181,DataForModel!$B:$BI,46,FALSE)</f>
        <v>9.1</v>
      </c>
      <c r="K181" s="1">
        <f>VLOOKUP($A181,DataForModel!$B:$BI,49,FALSE)</f>
        <v>3.5</v>
      </c>
      <c r="L181" s="1">
        <f>VLOOKUP($A181,DataForModel!$B:$BI,51,FALSE)</f>
        <v>14.4</v>
      </c>
      <c r="M181" s="1">
        <f>VLOOKUP($A181,DataForModel!$B:$BI,52,FALSE)</f>
        <v>6.7</v>
      </c>
      <c r="N181" s="1">
        <f>VLOOKUP($A181,DataForModel!$B:$BI,60,FALSE)</f>
        <v>23.5</v>
      </c>
      <c r="O181" s="1">
        <f t="shared" si="29"/>
        <v>4.0333515156237825</v>
      </c>
      <c r="P181" s="1">
        <f t="shared" si="30"/>
        <v>6.2205254951554849</v>
      </c>
      <c r="Q181" s="1">
        <f t="shared" si="31"/>
        <v>1.3553138145346049</v>
      </c>
      <c r="R181" s="1">
        <f t="shared" si="32"/>
        <v>0</v>
      </c>
      <c r="S181" s="1">
        <f t="shared" si="33"/>
        <v>0.70461455449105481</v>
      </c>
      <c r="T181" s="1">
        <f t="shared" si="34"/>
        <v>0</v>
      </c>
      <c r="U181" s="1">
        <f t="shared" si="35"/>
        <v>1.353887399463807</v>
      </c>
      <c r="V181" s="1">
        <f t="shared" si="36"/>
        <v>2.2795513864491399</v>
      </c>
      <c r="W181" s="1">
        <f t="shared" si="37"/>
        <v>1.5909090909090908</v>
      </c>
      <c r="X181" s="1">
        <f t="shared" si="38"/>
        <v>0.57003257328990231</v>
      </c>
      <c r="Y181" s="1">
        <f t="shared" si="39"/>
        <v>3.2876712328767126</v>
      </c>
      <c r="Z181" s="1">
        <f t="shared" si="40"/>
        <v>1.5089514066496166</v>
      </c>
      <c r="AA181" s="1">
        <f t="shared" si="41"/>
        <v>2.5</v>
      </c>
      <c r="AB181" s="1">
        <f>VLOOKUP($A181,Index!$G:$R,8,FALSE)</f>
        <v>5.6449999999999996</v>
      </c>
      <c r="AC181" s="1">
        <f>VLOOKUP($A181,Index!$G:$R,9,FALSE)</f>
        <v>3.7126394036039647</v>
      </c>
      <c r="AD181" s="1">
        <f>VLOOKUP($A181,Index!$G:$R,10,FALSE)</f>
        <v>3.4188034188034191</v>
      </c>
      <c r="AE181" s="1">
        <f>VLOOKUP($A181,Index!$G:$R,11,FALSE)</f>
        <v>2.5672737326174921</v>
      </c>
    </row>
    <row r="182" spans="1:31" x14ac:dyDescent="0.2">
      <c r="A182">
        <v>6001435103</v>
      </c>
      <c r="B182" s="1">
        <f>VLOOKUP($A182,DataForModel!$B:$BI,11,FALSE)</f>
        <v>2317</v>
      </c>
      <c r="C182" s="1">
        <f>VLOOKUP($A182,DataForModel!$B:$BI,16,FALSE)</f>
        <v>8.6979437700000002</v>
      </c>
      <c r="D182" s="1">
        <f>VLOOKUP($A182,DataForModel!$B:$BI,17,FALSE)</f>
        <v>3.8456672329999999</v>
      </c>
      <c r="E182" s="1">
        <f>VLOOKUP($A182,DataForModel!$B:$BI,19,FALSE)</f>
        <v>0.10736593799999999</v>
      </c>
      <c r="F182" s="1">
        <f>VLOOKUP($A182,DataForModel!$B:$BI,20,FALSE)</f>
        <v>260.94373280000002</v>
      </c>
      <c r="G182" s="1">
        <f>VLOOKUP($A182,DataForModel!$B:$BI,26,FALSE)</f>
        <v>0</v>
      </c>
      <c r="H182" s="1">
        <f>VLOOKUP($A182,DataForModel!$B:$BI,31,FALSE)</f>
        <v>345</v>
      </c>
      <c r="I182" s="1">
        <f>VLOOKUP($A182,DataForModel!$B:$BI,33,FALSE)</f>
        <v>61880</v>
      </c>
      <c r="J182" s="1">
        <f>VLOOKUP($A182,DataForModel!$B:$BI,46,FALSE)</f>
        <v>5.2</v>
      </c>
      <c r="K182" s="1">
        <f>VLOOKUP($A182,DataForModel!$B:$BI,49,FALSE)</f>
        <v>4.5999999999999996</v>
      </c>
      <c r="L182" s="1">
        <f>VLOOKUP($A182,DataForModel!$B:$BI,51,FALSE)</f>
        <v>25.4</v>
      </c>
      <c r="M182" s="1">
        <f>VLOOKUP($A182,DataForModel!$B:$BI,52,FALSE)</f>
        <v>6.7</v>
      </c>
      <c r="N182" s="1">
        <f>VLOOKUP($A182,DataForModel!$B:$BI,60,FALSE)</f>
        <v>0.8</v>
      </c>
      <c r="O182" s="1">
        <f t="shared" si="29"/>
        <v>1.8031637185381437</v>
      </c>
      <c r="P182" s="1">
        <f t="shared" si="30"/>
        <v>6.2205254951554849</v>
      </c>
      <c r="Q182" s="1">
        <f t="shared" si="31"/>
        <v>0.28618076431266826</v>
      </c>
      <c r="R182" s="1">
        <f t="shared" si="32"/>
        <v>1.336462711594637E-3</v>
      </c>
      <c r="S182" s="1">
        <f t="shared" si="33"/>
        <v>0.45072400608338442</v>
      </c>
      <c r="T182" s="1">
        <f t="shared" si="34"/>
        <v>0</v>
      </c>
      <c r="U182" s="1">
        <f t="shared" si="35"/>
        <v>1.156166219839142</v>
      </c>
      <c r="V182" s="1">
        <f t="shared" si="36"/>
        <v>3.8777193818406808</v>
      </c>
      <c r="W182" s="1">
        <f t="shared" si="37"/>
        <v>0.90909090909090917</v>
      </c>
      <c r="X182" s="1">
        <f t="shared" si="38"/>
        <v>0.74918566775244289</v>
      </c>
      <c r="Y182" s="1">
        <f t="shared" si="39"/>
        <v>5.7990867579908674</v>
      </c>
      <c r="Z182" s="1">
        <f t="shared" si="40"/>
        <v>1.5089514066496166</v>
      </c>
      <c r="AA182" s="1">
        <f t="shared" si="41"/>
        <v>8.5106382978723402E-2</v>
      </c>
      <c r="AB182" s="1">
        <f>VLOOKUP($A182,Index!$G:$R,8,FALSE)</f>
        <v>4.1844000000000001</v>
      </c>
      <c r="AC182" s="1">
        <f>VLOOKUP($A182,Index!$G:$R,9,FALSE)</f>
        <v>3.6048232475131536</v>
      </c>
      <c r="AD182" s="1">
        <f>VLOOKUP($A182,Index!$G:$R,10,FALSE)</f>
        <v>3.4188034188034191</v>
      </c>
      <c r="AE182" s="1">
        <f>VLOOKUP($A182,Index!$G:$R,11,FALSE)</f>
        <v>1.3931983108166328</v>
      </c>
    </row>
    <row r="183" spans="1:31" x14ac:dyDescent="0.2">
      <c r="A183">
        <v>6001435104</v>
      </c>
      <c r="B183" s="1">
        <f>VLOOKUP($A183,DataForModel!$B:$BI,11,FALSE)</f>
        <v>5216</v>
      </c>
      <c r="C183" s="1">
        <f>VLOOKUP($A183,DataForModel!$B:$BI,16,FALSE)</f>
        <v>8.6979437700000002</v>
      </c>
      <c r="D183" s="1">
        <f>VLOOKUP($A183,DataForModel!$B:$BI,17,FALSE)</f>
        <v>28.49494391</v>
      </c>
      <c r="E183" s="1">
        <f>VLOOKUP($A183,DataForModel!$B:$BI,19,FALSE)</f>
        <v>0</v>
      </c>
      <c r="F183" s="1">
        <f>VLOOKUP($A183,DataForModel!$B:$BI,20,FALSE)</f>
        <v>337.56323229999998</v>
      </c>
      <c r="G183" s="1">
        <f>VLOOKUP($A183,DataForModel!$B:$BI,26,FALSE)</f>
        <v>0</v>
      </c>
      <c r="H183" s="1">
        <f>VLOOKUP($A183,DataForModel!$B:$BI,31,FALSE)</f>
        <v>1148</v>
      </c>
      <c r="I183" s="1">
        <f>VLOOKUP($A183,DataForModel!$B:$BI,33,FALSE)</f>
        <v>24292</v>
      </c>
      <c r="J183" s="1">
        <f>VLOOKUP($A183,DataForModel!$B:$BI,46,FALSE)</f>
        <v>19.899999999999999</v>
      </c>
      <c r="K183" s="1">
        <f>VLOOKUP($A183,DataForModel!$B:$BI,49,FALSE)</f>
        <v>19.100000000000001</v>
      </c>
      <c r="L183" s="1">
        <f>VLOOKUP($A183,DataForModel!$B:$BI,51,FALSE)</f>
        <v>21.7</v>
      </c>
      <c r="M183" s="1">
        <f>VLOOKUP($A183,DataForModel!$B:$BI,52,FALSE)</f>
        <v>10</v>
      </c>
      <c r="N183" s="1">
        <f>VLOOKUP($A183,DataForModel!$B:$BI,60,FALSE)</f>
        <v>0.1</v>
      </c>
      <c r="O183" s="1">
        <f t="shared" si="29"/>
        <v>4.0621834333359308</v>
      </c>
      <c r="P183" s="1">
        <f t="shared" si="30"/>
        <v>6.2205254951554849</v>
      </c>
      <c r="Q183" s="1">
        <f t="shared" si="31"/>
        <v>2.2673974277850912</v>
      </c>
      <c r="R183" s="1">
        <f t="shared" si="32"/>
        <v>0</v>
      </c>
      <c r="S183" s="1">
        <f t="shared" si="33"/>
        <v>0.59360079223953155</v>
      </c>
      <c r="T183" s="1">
        <f t="shared" si="34"/>
        <v>0</v>
      </c>
      <c r="U183" s="1">
        <f t="shared" si="35"/>
        <v>3.8471849865951739</v>
      </c>
      <c r="V183" s="1">
        <f t="shared" si="36"/>
        <v>1.204528806423395</v>
      </c>
      <c r="W183" s="1">
        <f t="shared" si="37"/>
        <v>3.4790209790209787</v>
      </c>
      <c r="X183" s="1">
        <f t="shared" si="38"/>
        <v>3.1107491856677525</v>
      </c>
      <c r="Y183" s="1">
        <f t="shared" si="39"/>
        <v>4.9543378995433791</v>
      </c>
      <c r="Z183" s="1">
        <f t="shared" si="40"/>
        <v>2.3529411764705879</v>
      </c>
      <c r="AA183" s="1">
        <f t="shared" si="41"/>
        <v>1.0638297872340425E-2</v>
      </c>
      <c r="AB183" s="1">
        <f>VLOOKUP($A183,Index!$G:$R,8,FALSE)</f>
        <v>9.0711999999999993</v>
      </c>
      <c r="AC183" s="1">
        <f>VLOOKUP($A183,Index!$G:$R,9,FALSE)</f>
        <v>6.4966873107126508</v>
      </c>
      <c r="AD183" s="1">
        <f>VLOOKUP($A183,Index!$G:$R,10,FALSE)</f>
        <v>4.8717948717948723</v>
      </c>
      <c r="AE183" s="1">
        <f>VLOOKUP($A183,Index!$G:$R,11,FALSE)</f>
        <v>5.2467756387040385</v>
      </c>
    </row>
    <row r="184" spans="1:31" x14ac:dyDescent="0.2">
      <c r="A184">
        <v>6001435200</v>
      </c>
      <c r="B184" s="1">
        <f>VLOOKUP($A184,DataForModel!$B:$BI,11,FALSE)</f>
        <v>407</v>
      </c>
      <c r="C184" s="1">
        <f>VLOOKUP($A184,DataForModel!$B:$BI,16,FALSE)</f>
        <v>8.6979437700000002</v>
      </c>
      <c r="D184" s="1">
        <f>VLOOKUP($A184,DataForModel!$B:$BI,17,FALSE)</f>
        <v>20.3608893</v>
      </c>
      <c r="E184" s="1">
        <f>VLOOKUP($A184,DataForModel!$B:$BI,19,FALSE)</f>
        <v>0</v>
      </c>
      <c r="F184" s="1">
        <f>VLOOKUP($A184,DataForModel!$B:$BI,20,FALSE)</f>
        <v>363.20158220000002</v>
      </c>
      <c r="G184" s="1">
        <f>VLOOKUP($A184,DataForModel!$B:$BI,26,FALSE)</f>
        <v>0</v>
      </c>
      <c r="H184" s="1">
        <f>VLOOKUP($A184,DataForModel!$B:$BI,31,FALSE)</f>
        <v>497</v>
      </c>
      <c r="I184" s="1">
        <f>VLOOKUP($A184,DataForModel!$B:$BI,33,FALSE)</f>
        <v>35169</v>
      </c>
      <c r="J184" s="1">
        <f>VLOOKUP($A184,DataForModel!$B:$BI,46,FALSE)</f>
        <v>11.1</v>
      </c>
      <c r="K184" s="1">
        <f>VLOOKUP($A184,DataForModel!$B:$BI,49,FALSE)</f>
        <v>10.9</v>
      </c>
      <c r="L184" s="1">
        <f>VLOOKUP($A184,DataForModel!$B:$BI,51,FALSE)</f>
        <v>19.399999999999999</v>
      </c>
      <c r="M184" s="1">
        <f>VLOOKUP($A184,DataForModel!$B:$BI,52,FALSE)</f>
        <v>9.4</v>
      </c>
      <c r="N184" s="1">
        <f>VLOOKUP($A184,DataForModel!$B:$BI,60,FALSE)</f>
        <v>3.4</v>
      </c>
      <c r="O184" s="1">
        <f t="shared" si="29"/>
        <v>0.31481337177589025</v>
      </c>
      <c r="P184" s="1">
        <f t="shared" si="30"/>
        <v>6.2205254951554849</v>
      </c>
      <c r="Q184" s="1">
        <f t="shared" si="31"/>
        <v>1.613612542082391</v>
      </c>
      <c r="R184" s="1">
        <f t="shared" si="32"/>
        <v>0</v>
      </c>
      <c r="S184" s="1">
        <f t="shared" si="33"/>
        <v>0.64141009744203792</v>
      </c>
      <c r="T184" s="1">
        <f t="shared" si="34"/>
        <v>0</v>
      </c>
      <c r="U184" s="1">
        <f t="shared" si="35"/>
        <v>1.6655495978552279</v>
      </c>
      <c r="V184" s="1">
        <f t="shared" si="36"/>
        <v>1.9780813734345106</v>
      </c>
      <c r="W184" s="1">
        <f t="shared" si="37"/>
        <v>1.9405594405594404</v>
      </c>
      <c r="X184" s="1">
        <f t="shared" si="38"/>
        <v>1.7752442996742674</v>
      </c>
      <c r="Y184" s="1">
        <f t="shared" si="39"/>
        <v>4.4292237442922371</v>
      </c>
      <c r="Z184" s="1">
        <f t="shared" si="40"/>
        <v>2.199488491048593</v>
      </c>
      <c r="AA184" s="1">
        <f t="shared" si="41"/>
        <v>0.36170212765957444</v>
      </c>
      <c r="AB184" s="1">
        <f>VLOOKUP($A184,Index!$G:$R,8,FALSE)</f>
        <v>6.9409999999999998</v>
      </c>
      <c r="AC184" s="1">
        <f>VLOOKUP($A184,Index!$G:$R,9,FALSE)</f>
        <v>4.2145161012117329</v>
      </c>
      <c r="AD184" s="1">
        <f>VLOOKUP($A184,Index!$G:$R,10,FALSE)</f>
        <v>4.3589743589743595</v>
      </c>
      <c r="AE184" s="1">
        <f>VLOOKUP($A184,Index!$G:$R,11,FALSE)</f>
        <v>2.923326130376763</v>
      </c>
    </row>
    <row r="185" spans="1:31" x14ac:dyDescent="0.2">
      <c r="A185">
        <v>6001435300</v>
      </c>
      <c r="B185" s="1">
        <f>VLOOKUP($A185,DataForModel!$B:$BI,11,FALSE)</f>
        <v>3195</v>
      </c>
      <c r="C185" s="1">
        <f>VLOOKUP($A185,DataForModel!$B:$BI,16,FALSE)</f>
        <v>8.6979437700000002</v>
      </c>
      <c r="D185" s="1">
        <f>VLOOKUP($A185,DataForModel!$B:$BI,17,FALSE)</f>
        <v>20.79</v>
      </c>
      <c r="E185" s="1">
        <f>VLOOKUP($A185,DataForModel!$B:$BI,19,FALSE)</f>
        <v>0</v>
      </c>
      <c r="F185" s="1">
        <f>VLOOKUP($A185,DataForModel!$B:$BI,20,FALSE)</f>
        <v>370.35736910000003</v>
      </c>
      <c r="G185" s="1">
        <f>VLOOKUP($A185,DataForModel!$B:$BI,26,FALSE)</f>
        <v>0</v>
      </c>
      <c r="H185" s="1">
        <f>VLOOKUP($A185,DataForModel!$B:$BI,31,FALSE)</f>
        <v>529</v>
      </c>
      <c r="I185" s="1">
        <f>VLOOKUP($A185,DataForModel!$B:$BI,33,FALSE)</f>
        <v>31137</v>
      </c>
      <c r="J185" s="1">
        <f>VLOOKUP($A185,DataForModel!$B:$BI,46,FALSE)</f>
        <v>12.6</v>
      </c>
      <c r="K185" s="1">
        <f>VLOOKUP($A185,DataForModel!$B:$BI,49,FALSE)</f>
        <v>15.3</v>
      </c>
      <c r="L185" s="1">
        <f>VLOOKUP($A185,DataForModel!$B:$BI,51,FALSE)</f>
        <v>17.5</v>
      </c>
      <c r="M185" s="1">
        <f>VLOOKUP($A185,DataForModel!$B:$BI,52,FALSE)</f>
        <v>11.8</v>
      </c>
      <c r="N185" s="1">
        <f>VLOOKUP($A185,DataForModel!$B:$BI,60,FALSE)</f>
        <v>6.4</v>
      </c>
      <c r="O185" s="1">
        <f t="shared" si="29"/>
        <v>2.4873373334372322</v>
      </c>
      <c r="P185" s="1">
        <f t="shared" si="30"/>
        <v>6.2205254951554849</v>
      </c>
      <c r="Q185" s="1">
        <f t="shared" si="31"/>
        <v>1.6481028551432848</v>
      </c>
      <c r="R185" s="1">
        <f t="shared" si="32"/>
        <v>0</v>
      </c>
      <c r="S185" s="1">
        <f t="shared" si="33"/>
        <v>0.65475390471514938</v>
      </c>
      <c r="T185" s="1">
        <f t="shared" si="34"/>
        <v>0</v>
      </c>
      <c r="U185" s="1">
        <f t="shared" si="35"/>
        <v>1.7727882037533513</v>
      </c>
      <c r="V185" s="1">
        <f t="shared" si="36"/>
        <v>1.6913328260235685</v>
      </c>
      <c r="W185" s="1">
        <f t="shared" si="37"/>
        <v>2.2027972027972025</v>
      </c>
      <c r="X185" s="1">
        <f t="shared" si="38"/>
        <v>2.4918566775244302</v>
      </c>
      <c r="Y185" s="1">
        <f t="shared" si="39"/>
        <v>3.9954337899543377</v>
      </c>
      <c r="Z185" s="1">
        <f t="shared" si="40"/>
        <v>2.8132992327365729</v>
      </c>
      <c r="AA185" s="1">
        <f t="shared" si="41"/>
        <v>0.68085106382978722</v>
      </c>
      <c r="AB185" s="1">
        <f>VLOOKUP($A185,Index!$G:$R,8,FALSE)</f>
        <v>8.0894999999999992</v>
      </c>
      <c r="AC185" s="1">
        <f>VLOOKUP($A185,Index!$G:$R,9,FALSE)</f>
        <v>5.1372274158957634</v>
      </c>
      <c r="AD185" s="1">
        <f>VLOOKUP($A185,Index!$G:$R,10,FALSE)</f>
        <v>5.4273504273504267</v>
      </c>
      <c r="AE185" s="1">
        <f>VLOOKUP($A185,Index!$G:$R,11,FALSE)</f>
        <v>3.2873476487934421</v>
      </c>
    </row>
    <row r="186" spans="1:31" x14ac:dyDescent="0.2">
      <c r="A186">
        <v>6001435400</v>
      </c>
      <c r="B186" s="1">
        <f>VLOOKUP($A186,DataForModel!$B:$BI,11,FALSE)</f>
        <v>4503</v>
      </c>
      <c r="C186" s="1">
        <f>VLOOKUP($A186,DataForModel!$B:$BI,16,FALSE)</f>
        <v>8.6979437700000002</v>
      </c>
      <c r="D186" s="1">
        <f>VLOOKUP($A186,DataForModel!$B:$BI,17,FALSE)</f>
        <v>29.71123463</v>
      </c>
      <c r="E186" s="1">
        <f>VLOOKUP($A186,DataForModel!$B:$BI,19,FALSE)</f>
        <v>0</v>
      </c>
      <c r="F186" s="1">
        <f>VLOOKUP($A186,DataForModel!$B:$BI,20,FALSE)</f>
        <v>391.38694229999999</v>
      </c>
      <c r="G186" s="1">
        <f>VLOOKUP($A186,DataForModel!$B:$BI,26,FALSE)</f>
        <v>0</v>
      </c>
      <c r="H186" s="1">
        <f>VLOOKUP($A186,DataForModel!$B:$BI,31,FALSE)</f>
        <v>722</v>
      </c>
      <c r="I186" s="1">
        <f>VLOOKUP($A186,DataForModel!$B:$BI,33,FALSE)</f>
        <v>29436</v>
      </c>
      <c r="J186" s="1">
        <f>VLOOKUP($A186,DataForModel!$B:$BI,46,FALSE)</f>
        <v>16.600000000000001</v>
      </c>
      <c r="K186" s="1">
        <f>VLOOKUP($A186,DataForModel!$B:$BI,49,FALSE)</f>
        <v>17.899999999999999</v>
      </c>
      <c r="L186" s="1">
        <f>VLOOKUP($A186,DataForModel!$B:$BI,51,FALSE)</f>
        <v>25.7</v>
      </c>
      <c r="M186" s="1">
        <f>VLOOKUP($A186,DataForModel!$B:$BI,52,FALSE)</f>
        <v>12.9</v>
      </c>
      <c r="N186" s="1">
        <f>VLOOKUP($A186,DataForModel!$B:$BI,60,FALSE)</f>
        <v>2.4</v>
      </c>
      <c r="O186" s="1">
        <f t="shared" si="29"/>
        <v>3.5065845866126395</v>
      </c>
      <c r="P186" s="1">
        <f t="shared" si="30"/>
        <v>6.2205254951554849</v>
      </c>
      <c r="Q186" s="1">
        <f t="shared" si="31"/>
        <v>2.3651583265598362</v>
      </c>
      <c r="R186" s="1">
        <f t="shared" si="32"/>
        <v>0</v>
      </c>
      <c r="S186" s="1">
        <f t="shared" si="33"/>
        <v>0.69396895901149636</v>
      </c>
      <c r="T186" s="1">
        <f t="shared" si="34"/>
        <v>0</v>
      </c>
      <c r="U186" s="1">
        <f t="shared" si="35"/>
        <v>2.4195710455764075</v>
      </c>
      <c r="V186" s="1">
        <f t="shared" si="36"/>
        <v>1.5703607825845771</v>
      </c>
      <c r="W186" s="1">
        <f t="shared" si="37"/>
        <v>2.9020979020979021</v>
      </c>
      <c r="X186" s="1">
        <f t="shared" si="38"/>
        <v>2.9153094462540712</v>
      </c>
      <c r="Y186" s="1">
        <f t="shared" si="39"/>
        <v>5.8675799086757996</v>
      </c>
      <c r="Z186" s="1">
        <f t="shared" si="40"/>
        <v>3.0946291560102299</v>
      </c>
      <c r="AA186" s="1">
        <f t="shared" si="41"/>
        <v>0.25531914893617019</v>
      </c>
      <c r="AB186" s="1">
        <f>VLOOKUP($A186,Index!$G:$R,8,FALSE)</f>
        <v>9.1675000000000004</v>
      </c>
      <c r="AC186" s="1">
        <f>VLOOKUP($A186,Index!$G:$R,9,FALSE)</f>
        <v>6.2369839924002282</v>
      </c>
      <c r="AD186" s="1">
        <f>VLOOKUP($A186,Index!$G:$R,10,FALSE)</f>
        <v>4.9145299145299148</v>
      </c>
      <c r="AE186" s="1">
        <f>VLOOKUP($A186,Index!$G:$R,11,FALSE)</f>
        <v>4.9302101216738148</v>
      </c>
    </row>
    <row r="187" spans="1:31" x14ac:dyDescent="0.2">
      <c r="A187">
        <v>6001435500</v>
      </c>
      <c r="B187" s="1">
        <f>VLOOKUP($A187,DataForModel!$B:$BI,11,FALSE)</f>
        <v>2017</v>
      </c>
      <c r="C187" s="1">
        <f>VLOOKUP($A187,DataForModel!$B:$BI,16,FALSE)</f>
        <v>8.6979437700000002</v>
      </c>
      <c r="D187" s="1">
        <f>VLOOKUP($A187,DataForModel!$B:$BI,17,FALSE)</f>
        <v>47.218941749999999</v>
      </c>
      <c r="E187" s="1">
        <f>VLOOKUP($A187,DataForModel!$B:$BI,19,FALSE)</f>
        <v>0</v>
      </c>
      <c r="F187" s="1">
        <f>VLOOKUP($A187,DataForModel!$B:$BI,20,FALSE)</f>
        <v>377.82637729999999</v>
      </c>
      <c r="G187" s="1">
        <f>VLOOKUP($A187,DataForModel!$B:$BI,26,FALSE)</f>
        <v>0</v>
      </c>
      <c r="H187" s="1">
        <f>VLOOKUP($A187,DataForModel!$B:$BI,31,FALSE)</f>
        <v>603</v>
      </c>
      <c r="I187" s="1">
        <f>VLOOKUP($A187,DataForModel!$B:$BI,33,FALSE)</f>
        <v>26437</v>
      </c>
      <c r="J187" s="1">
        <f>VLOOKUP($A187,DataForModel!$B:$BI,46,FALSE)</f>
        <v>16.600000000000001</v>
      </c>
      <c r="K187" s="1">
        <f>VLOOKUP($A187,DataForModel!$B:$BI,49,FALSE)</f>
        <v>20.100000000000001</v>
      </c>
      <c r="L187" s="1">
        <f>VLOOKUP($A187,DataForModel!$B:$BI,51,FALSE)</f>
        <v>20.2</v>
      </c>
      <c r="M187" s="1">
        <f>VLOOKUP($A187,DataForModel!$B:$BI,52,FALSE)</f>
        <v>12.9</v>
      </c>
      <c r="N187" s="1">
        <f>VLOOKUP($A187,DataForModel!$B:$BI,60,FALSE)</f>
        <v>2.5</v>
      </c>
      <c r="O187" s="1">
        <f t="shared" si="29"/>
        <v>1.5693914127639679</v>
      </c>
      <c r="P187" s="1">
        <f t="shared" si="30"/>
        <v>6.2205254951554849</v>
      </c>
      <c r="Q187" s="1">
        <f t="shared" si="31"/>
        <v>3.7723623406924083</v>
      </c>
      <c r="R187" s="1">
        <f t="shared" si="32"/>
        <v>0</v>
      </c>
      <c r="S187" s="1">
        <f t="shared" si="33"/>
        <v>0.66868179375584857</v>
      </c>
      <c r="T187" s="1">
        <f t="shared" si="34"/>
        <v>0</v>
      </c>
      <c r="U187" s="1">
        <f t="shared" si="35"/>
        <v>2.0207774798927614</v>
      </c>
      <c r="V187" s="1">
        <f t="shared" si="36"/>
        <v>1.3570773268094247</v>
      </c>
      <c r="W187" s="1">
        <f t="shared" si="37"/>
        <v>2.9020979020979021</v>
      </c>
      <c r="X187" s="1">
        <f t="shared" si="38"/>
        <v>3.2736156351791532</v>
      </c>
      <c r="Y187" s="1">
        <f t="shared" si="39"/>
        <v>4.6118721461187215</v>
      </c>
      <c r="Z187" s="1">
        <f t="shared" si="40"/>
        <v>3.0946291560102299</v>
      </c>
      <c r="AA187" s="1">
        <f t="shared" si="41"/>
        <v>0.26595744680851063</v>
      </c>
      <c r="AB187" s="1">
        <f>VLOOKUP($A187,Index!$G:$R,8,FALSE)</f>
        <v>8.6684000000000001</v>
      </c>
      <c r="AC187" s="1">
        <f>VLOOKUP($A187,Index!$G:$R,9,FALSE)</f>
        <v>5.8025518291551084</v>
      </c>
      <c r="AD187" s="1">
        <f>VLOOKUP($A187,Index!$G:$R,10,FALSE)</f>
        <v>5.3418803418803416</v>
      </c>
      <c r="AE187" s="1">
        <f>VLOOKUP($A187,Index!$G:$R,11,FALSE)</f>
        <v>4.7862814144305021</v>
      </c>
    </row>
    <row r="188" spans="1:31" x14ac:dyDescent="0.2">
      <c r="A188">
        <v>6001436200</v>
      </c>
      <c r="B188" s="1">
        <f>VLOOKUP($A188,DataForModel!$B:$BI,11,FALSE)</f>
        <v>12</v>
      </c>
      <c r="C188" s="1">
        <f>VLOOKUP($A188,DataForModel!$B:$BI,16,FALSE)</f>
        <v>8.6979437700000002</v>
      </c>
      <c r="D188" s="1">
        <f>VLOOKUP($A188,DataForModel!$B:$BI,17,FALSE)</f>
        <v>47.26</v>
      </c>
      <c r="E188" s="1">
        <f>VLOOKUP($A188,DataForModel!$B:$BI,19,FALSE)</f>
        <v>0</v>
      </c>
      <c r="F188" s="1">
        <f>VLOOKUP($A188,DataForModel!$B:$BI,20,FALSE)</f>
        <v>425.63818140000001</v>
      </c>
      <c r="G188" s="1">
        <f>VLOOKUP($A188,DataForModel!$B:$BI,26,FALSE)</f>
        <v>0</v>
      </c>
      <c r="H188" s="1">
        <f>VLOOKUP($A188,DataForModel!$B:$BI,31,FALSE)</f>
        <v>670</v>
      </c>
      <c r="I188" s="1">
        <f>VLOOKUP($A188,DataForModel!$B:$BI,33,FALSE)</f>
        <v>17873</v>
      </c>
      <c r="J188" s="1">
        <f>VLOOKUP($A188,DataForModel!$B:$BI,46,FALSE)</f>
        <v>15.9</v>
      </c>
      <c r="K188" s="1">
        <f>VLOOKUP($A188,DataForModel!$B:$BI,49,FALSE)</f>
        <v>35.6</v>
      </c>
      <c r="L188" s="1">
        <f>VLOOKUP($A188,DataForModel!$B:$BI,51,FALSE)</f>
        <v>30.4</v>
      </c>
      <c r="M188" s="1">
        <f>VLOOKUP($A188,DataForModel!$B:$BI,52,FALSE)</f>
        <v>8.1999999999999993</v>
      </c>
      <c r="N188" s="1">
        <f>VLOOKUP($A188,DataForModel!$B:$BI,60,FALSE)</f>
        <v>3.8</v>
      </c>
      <c r="O188" s="1">
        <f t="shared" si="29"/>
        <v>7.0131691732252784E-3</v>
      </c>
      <c r="P188" s="1">
        <f t="shared" si="30"/>
        <v>6.2205254951554849</v>
      </c>
      <c r="Q188" s="1">
        <f t="shared" si="31"/>
        <v>3.7756624492570108</v>
      </c>
      <c r="R188" s="1">
        <f t="shared" si="32"/>
        <v>0</v>
      </c>
      <c r="S188" s="1">
        <f t="shared" si="33"/>
        <v>0.75783921392583153</v>
      </c>
      <c r="T188" s="1">
        <f t="shared" si="34"/>
        <v>0</v>
      </c>
      <c r="U188" s="1">
        <f t="shared" si="35"/>
        <v>2.2453083109919572</v>
      </c>
      <c r="V188" s="1">
        <f t="shared" si="36"/>
        <v>0.74802113632646094</v>
      </c>
      <c r="W188" s="1">
        <f t="shared" si="37"/>
        <v>2.7797202797202796</v>
      </c>
      <c r="X188" s="1">
        <f t="shared" si="38"/>
        <v>5.798045602605864</v>
      </c>
      <c r="Y188" s="1">
        <f t="shared" si="39"/>
        <v>6.9406392694063923</v>
      </c>
      <c r="Z188" s="1">
        <f t="shared" si="40"/>
        <v>1.8925831202046033</v>
      </c>
      <c r="AA188" s="1">
        <f t="shared" si="41"/>
        <v>0.40425531914893614</v>
      </c>
      <c r="AB188" s="1">
        <f>VLOOKUP($A188,Index!$G:$R,8,FALSE)</f>
        <v>10.7059</v>
      </c>
      <c r="AC188" s="1">
        <f>VLOOKUP($A188,Index!$G:$R,9,FALSE)</f>
        <v>6.4772840655749055</v>
      </c>
      <c r="AD188" s="1">
        <f>VLOOKUP($A188,Index!$G:$R,10,FALSE)</f>
        <v>0</v>
      </c>
      <c r="AE188" s="1">
        <f>VLOOKUP($A188,Index!$G:$R,11,FALSE)</f>
        <v>5.842890644048512</v>
      </c>
    </row>
    <row r="189" spans="1:31" x14ac:dyDescent="0.2">
      <c r="A189">
        <v>6001436300</v>
      </c>
      <c r="B189" s="1">
        <f>VLOOKUP($A189,DataForModel!$B:$BI,11,FALSE)</f>
        <v>5755</v>
      </c>
      <c r="C189" s="1">
        <f>VLOOKUP($A189,DataForModel!$B:$BI,16,FALSE)</f>
        <v>8.6979437700000002</v>
      </c>
      <c r="D189" s="1">
        <f>VLOOKUP($A189,DataForModel!$B:$BI,17,FALSE)</f>
        <v>45.096036609999999</v>
      </c>
      <c r="E189" s="1">
        <f>VLOOKUP($A189,DataForModel!$B:$BI,19,FALSE)</f>
        <v>0</v>
      </c>
      <c r="F189" s="1">
        <f>VLOOKUP($A189,DataForModel!$B:$BI,20,FALSE)</f>
        <v>430.15126309999999</v>
      </c>
      <c r="G189" s="1">
        <f>VLOOKUP($A189,DataForModel!$B:$BI,26,FALSE)</f>
        <v>0</v>
      </c>
      <c r="H189" s="1">
        <f>VLOOKUP($A189,DataForModel!$B:$BI,31,FALSE)</f>
        <v>1648</v>
      </c>
      <c r="I189" s="1">
        <f>VLOOKUP($A189,DataForModel!$B:$BI,33,FALSE)</f>
        <v>26672</v>
      </c>
      <c r="J189" s="1">
        <f>VLOOKUP($A189,DataForModel!$B:$BI,46,FALSE)</f>
        <v>21</v>
      </c>
      <c r="K189" s="1">
        <f>VLOOKUP($A189,DataForModel!$B:$BI,49,FALSE)</f>
        <v>24.4</v>
      </c>
      <c r="L189" s="1">
        <f>VLOOKUP($A189,DataForModel!$B:$BI,51,FALSE)</f>
        <v>22.3</v>
      </c>
      <c r="M189" s="1">
        <f>VLOOKUP($A189,DataForModel!$B:$BI,52,FALSE)</f>
        <v>9.9</v>
      </c>
      <c r="N189" s="1">
        <f>VLOOKUP($A189,DataForModel!$B:$BI,60,FALSE)</f>
        <v>1.3</v>
      </c>
      <c r="O189" s="1">
        <f t="shared" si="29"/>
        <v>4.4821943427102005</v>
      </c>
      <c r="P189" s="1">
        <f t="shared" si="30"/>
        <v>6.2205254951554849</v>
      </c>
      <c r="Q189" s="1">
        <f t="shared" si="31"/>
        <v>3.6017311658529545</v>
      </c>
      <c r="R189" s="1">
        <f t="shared" si="32"/>
        <v>0</v>
      </c>
      <c r="S189" s="1">
        <f t="shared" si="33"/>
        <v>0.76625501686325637</v>
      </c>
      <c r="T189" s="1">
        <f t="shared" si="34"/>
        <v>0</v>
      </c>
      <c r="U189" s="1">
        <f t="shared" si="35"/>
        <v>5.5227882037533513</v>
      </c>
      <c r="V189" s="1">
        <f t="shared" si="36"/>
        <v>1.3737901017701317</v>
      </c>
      <c r="W189" s="1">
        <f t="shared" si="37"/>
        <v>3.6713286713286712</v>
      </c>
      <c r="X189" s="1">
        <f t="shared" si="38"/>
        <v>3.9739413680781759</v>
      </c>
      <c r="Y189" s="1">
        <f t="shared" si="39"/>
        <v>5.0913242009132418</v>
      </c>
      <c r="Z189" s="1">
        <f t="shared" si="40"/>
        <v>2.3273657289002556</v>
      </c>
      <c r="AA189" s="1">
        <f t="shared" si="41"/>
        <v>0.13829787234042554</v>
      </c>
      <c r="AB189" s="1">
        <f>VLOOKUP($A189,Index!$G:$R,8,FALSE)</f>
        <v>8.8045000000000009</v>
      </c>
      <c r="AC189" s="1">
        <f>VLOOKUP($A189,Index!$G:$R,9,FALSE)</f>
        <v>7.0112385243084887</v>
      </c>
      <c r="AD189" s="1">
        <f>VLOOKUP($A189,Index!$G:$R,10,FALSE)</f>
        <v>5.1282051282051286</v>
      </c>
      <c r="AE189" s="1">
        <f>VLOOKUP($A189,Index!$G:$R,11,FALSE)</f>
        <v>5.3259900542231193</v>
      </c>
    </row>
    <row r="190" spans="1:31" x14ac:dyDescent="0.2">
      <c r="A190">
        <v>6001436401</v>
      </c>
      <c r="B190" s="1">
        <f>VLOOKUP($A190,DataForModel!$B:$BI,11,FALSE)</f>
        <v>3746</v>
      </c>
      <c r="C190" s="1">
        <f>VLOOKUP($A190,DataForModel!$B:$BI,16,FALSE)</f>
        <v>8.6979437700000002</v>
      </c>
      <c r="D190" s="1">
        <f>VLOOKUP($A190,DataForModel!$B:$BI,17,FALSE)</f>
        <v>20.79</v>
      </c>
      <c r="E190" s="1">
        <f>VLOOKUP($A190,DataForModel!$B:$BI,19,FALSE)</f>
        <v>0</v>
      </c>
      <c r="F190" s="1">
        <f>VLOOKUP($A190,DataForModel!$B:$BI,20,FALSE)</f>
        <v>391.1280691</v>
      </c>
      <c r="G190" s="1">
        <f>VLOOKUP($A190,DataForModel!$B:$BI,26,FALSE)</f>
        <v>0</v>
      </c>
      <c r="H190" s="1">
        <f>VLOOKUP($A190,DataForModel!$B:$BI,31,FALSE)</f>
        <v>1025</v>
      </c>
      <c r="I190" s="1">
        <f>VLOOKUP($A190,DataForModel!$B:$BI,33,FALSE)</f>
        <v>33917</v>
      </c>
      <c r="J190" s="1">
        <f>VLOOKUP($A190,DataForModel!$B:$BI,46,FALSE)</f>
        <v>13</v>
      </c>
      <c r="K190" s="1">
        <f>VLOOKUP($A190,DataForModel!$B:$BI,49,FALSE)</f>
        <v>12.2</v>
      </c>
      <c r="L190" s="1">
        <f>VLOOKUP($A190,DataForModel!$B:$BI,51,FALSE)</f>
        <v>20.9</v>
      </c>
      <c r="M190" s="1">
        <f>VLOOKUP($A190,DataForModel!$B:$BI,52,FALSE)</f>
        <v>12.5</v>
      </c>
      <c r="N190" s="1">
        <f>VLOOKUP($A190,DataForModel!$B:$BI,60,FALSE)</f>
        <v>0.9</v>
      </c>
      <c r="O190" s="1">
        <f t="shared" si="29"/>
        <v>2.9166991350424687</v>
      </c>
      <c r="P190" s="1">
        <f t="shared" si="30"/>
        <v>6.2205254951554849</v>
      </c>
      <c r="Q190" s="1">
        <f t="shared" si="31"/>
        <v>1.6481028551432848</v>
      </c>
      <c r="R190" s="1">
        <f t="shared" si="32"/>
        <v>0</v>
      </c>
      <c r="S190" s="1">
        <f t="shared" si="33"/>
        <v>0.69348622327086484</v>
      </c>
      <c r="T190" s="1">
        <f t="shared" si="34"/>
        <v>0</v>
      </c>
      <c r="U190" s="1">
        <f t="shared" si="35"/>
        <v>3.4349865951742626</v>
      </c>
      <c r="V190" s="1">
        <f t="shared" si="36"/>
        <v>1.8890413978991685</v>
      </c>
      <c r="W190" s="1">
        <f t="shared" si="37"/>
        <v>2.2727272727272725</v>
      </c>
      <c r="X190" s="1">
        <f t="shared" si="38"/>
        <v>1.9869706840390879</v>
      </c>
      <c r="Y190" s="1">
        <f t="shared" si="39"/>
        <v>4.7716894977168947</v>
      </c>
      <c r="Z190" s="1">
        <f t="shared" si="40"/>
        <v>2.9923273657289</v>
      </c>
      <c r="AA190" s="1">
        <f t="shared" si="41"/>
        <v>9.5744680851063829E-2</v>
      </c>
      <c r="AB190" s="1">
        <f>VLOOKUP($A190,Index!$G:$R,8,FALSE)</f>
        <v>7.6669999999999998</v>
      </c>
      <c r="AC190" s="1">
        <f>VLOOKUP($A190,Index!$G:$R,9,FALSE)</f>
        <v>5.3427573936076271</v>
      </c>
      <c r="AD190" s="1">
        <f>VLOOKUP($A190,Index!$G:$R,10,FALSE)</f>
        <v>4.5726495726495724</v>
      </c>
      <c r="AE190" s="1">
        <f>VLOOKUP($A190,Index!$G:$R,11,FALSE)</f>
        <v>3.3055191207292971</v>
      </c>
    </row>
    <row r="191" spans="1:31" x14ac:dyDescent="0.2">
      <c r="A191">
        <v>6001436402</v>
      </c>
      <c r="B191" s="1">
        <f>VLOOKUP($A191,DataForModel!$B:$BI,11,FALSE)</f>
        <v>1019</v>
      </c>
      <c r="C191" s="1">
        <f>VLOOKUP($A191,DataForModel!$B:$BI,16,FALSE)</f>
        <v>8.6979437700000002</v>
      </c>
      <c r="D191" s="1">
        <f>VLOOKUP($A191,DataForModel!$B:$BI,17,FALSE)</f>
        <v>13.844006329999999</v>
      </c>
      <c r="E191" s="1">
        <f>VLOOKUP($A191,DataForModel!$B:$BI,19,FALSE)</f>
        <v>0</v>
      </c>
      <c r="F191" s="1">
        <f>VLOOKUP($A191,DataForModel!$B:$BI,20,FALSE)</f>
        <v>382.58561209999999</v>
      </c>
      <c r="G191" s="1">
        <f>VLOOKUP($A191,DataForModel!$B:$BI,26,FALSE)</f>
        <v>0</v>
      </c>
      <c r="H191" s="1">
        <f>VLOOKUP($A191,DataForModel!$B:$BI,31,FALSE)</f>
        <v>132</v>
      </c>
      <c r="I191" s="1">
        <f>VLOOKUP($A191,DataForModel!$B:$BI,33,FALSE)</f>
        <v>47607</v>
      </c>
      <c r="J191" s="1">
        <f>VLOOKUP($A191,DataForModel!$B:$BI,46,FALSE)</f>
        <v>4.5999999999999996</v>
      </c>
      <c r="K191" s="1">
        <f>VLOOKUP($A191,DataForModel!$B:$BI,49,FALSE)</f>
        <v>7.8</v>
      </c>
      <c r="L191" s="1">
        <f>VLOOKUP($A191,DataForModel!$B:$BI,51,FALSE)</f>
        <v>18.100000000000001</v>
      </c>
      <c r="M191" s="1">
        <f>VLOOKUP($A191,DataForModel!$B:$BI,52,FALSE)</f>
        <v>10.8</v>
      </c>
      <c r="N191" s="1">
        <f>VLOOKUP($A191,DataForModel!$B:$BI,60,FALSE)</f>
        <v>0.8</v>
      </c>
      <c r="O191" s="1">
        <f t="shared" si="29"/>
        <v>0.79170887555520919</v>
      </c>
      <c r="P191" s="1">
        <f t="shared" si="30"/>
        <v>6.2205254951554849</v>
      </c>
      <c r="Q191" s="1">
        <f t="shared" si="31"/>
        <v>1.08980986408693</v>
      </c>
      <c r="R191" s="1">
        <f t="shared" si="32"/>
        <v>0</v>
      </c>
      <c r="S191" s="1">
        <f t="shared" si="33"/>
        <v>0.67755661253205957</v>
      </c>
      <c r="T191" s="1">
        <f t="shared" si="34"/>
        <v>0</v>
      </c>
      <c r="U191" s="1">
        <f t="shared" si="35"/>
        <v>0.44235924932975873</v>
      </c>
      <c r="V191" s="1">
        <f t="shared" si="36"/>
        <v>2.8626494370995159</v>
      </c>
      <c r="W191" s="1">
        <f t="shared" si="37"/>
        <v>0.80419580419580405</v>
      </c>
      <c r="X191" s="1">
        <f t="shared" si="38"/>
        <v>1.2703583061889252</v>
      </c>
      <c r="Y191" s="1">
        <f t="shared" si="39"/>
        <v>4.1324200913242013</v>
      </c>
      <c r="Z191" s="1">
        <f t="shared" si="40"/>
        <v>2.5575447570332481</v>
      </c>
      <c r="AA191" s="1">
        <f t="shared" si="41"/>
        <v>8.5106382978723402E-2</v>
      </c>
      <c r="AB191" s="1">
        <f>VLOOKUP($A191,Index!$G:$R,8,FALSE)</f>
        <v>5.2736999999999998</v>
      </c>
      <c r="AC191" s="1">
        <f>VLOOKUP($A191,Index!$G:$R,9,FALSE)</f>
        <v>3.7218866469299847</v>
      </c>
      <c r="AD191" s="1">
        <f>VLOOKUP($A191,Index!$G:$R,10,FALSE)</f>
        <v>4.4871794871794872</v>
      </c>
      <c r="AE191" s="1">
        <f>VLOOKUP($A191,Index!$G:$R,11,FALSE)</f>
        <v>1.3141941014095999</v>
      </c>
    </row>
    <row r="192" spans="1:31" x14ac:dyDescent="0.2">
      <c r="A192">
        <v>6001436500</v>
      </c>
      <c r="B192" s="1">
        <f>VLOOKUP($A192,DataForModel!$B:$BI,11,FALSE)</f>
        <v>4583</v>
      </c>
      <c r="C192" s="1">
        <f>VLOOKUP($A192,DataForModel!$B:$BI,16,FALSE)</f>
        <v>8.6979437700000002</v>
      </c>
      <c r="D192" s="1">
        <f>VLOOKUP($A192,DataForModel!$B:$BI,17,FALSE)</f>
        <v>21.007506710000001</v>
      </c>
      <c r="E192" s="1">
        <f>VLOOKUP($A192,DataForModel!$B:$BI,19,FALSE)</f>
        <v>0</v>
      </c>
      <c r="F192" s="1">
        <f>VLOOKUP($A192,DataForModel!$B:$BI,20,FALSE)</f>
        <v>441.58549729999999</v>
      </c>
      <c r="G192" s="1">
        <f>VLOOKUP($A192,DataForModel!$B:$BI,26,FALSE)</f>
        <v>0</v>
      </c>
      <c r="H192" s="1">
        <f>VLOOKUP($A192,DataForModel!$B:$BI,31,FALSE)</f>
        <v>1148</v>
      </c>
      <c r="I192" s="1">
        <f>VLOOKUP($A192,DataForModel!$B:$BI,33,FALSE)</f>
        <v>23985</v>
      </c>
      <c r="J192" s="1">
        <f>VLOOKUP($A192,DataForModel!$B:$BI,46,FALSE)</f>
        <v>23.2</v>
      </c>
      <c r="K192" s="1">
        <f>VLOOKUP($A192,DataForModel!$B:$BI,49,FALSE)</f>
        <v>18.3</v>
      </c>
      <c r="L192" s="1">
        <f>VLOOKUP($A192,DataForModel!$B:$BI,51,FALSE)</f>
        <v>20.9</v>
      </c>
      <c r="M192" s="1">
        <f>VLOOKUP($A192,DataForModel!$B:$BI,52,FALSE)</f>
        <v>6.8</v>
      </c>
      <c r="N192" s="1">
        <f>VLOOKUP($A192,DataForModel!$B:$BI,60,FALSE)</f>
        <v>0</v>
      </c>
      <c r="O192" s="1">
        <f t="shared" si="29"/>
        <v>3.5689238681524191</v>
      </c>
      <c r="P192" s="1">
        <f t="shared" si="30"/>
        <v>6.2205254951554849</v>
      </c>
      <c r="Q192" s="1">
        <f t="shared" si="31"/>
        <v>1.6655852309515438</v>
      </c>
      <c r="R192" s="1">
        <f t="shared" si="32"/>
        <v>0</v>
      </c>
      <c r="S192" s="1">
        <f t="shared" si="33"/>
        <v>0.78757709081719418</v>
      </c>
      <c r="T192" s="1">
        <f t="shared" si="34"/>
        <v>0</v>
      </c>
      <c r="U192" s="1">
        <f t="shared" si="35"/>
        <v>3.8471849865951739</v>
      </c>
      <c r="V192" s="1">
        <f t="shared" si="36"/>
        <v>1.1826955216874926</v>
      </c>
      <c r="W192" s="1">
        <f t="shared" si="37"/>
        <v>4.0559440559440558</v>
      </c>
      <c r="X192" s="1">
        <f t="shared" si="38"/>
        <v>2.9804560260586319</v>
      </c>
      <c r="Y192" s="1">
        <f t="shared" si="39"/>
        <v>4.7716894977168947</v>
      </c>
      <c r="Z192" s="1">
        <f t="shared" si="40"/>
        <v>1.5345268542199488</v>
      </c>
      <c r="AA192" s="1">
        <f t="shared" si="41"/>
        <v>0</v>
      </c>
      <c r="AB192" s="1">
        <f>VLOOKUP($A192,Index!$G:$R,8,FALSE)</f>
        <v>8.2030999999999992</v>
      </c>
      <c r="AC192" s="1">
        <f>VLOOKUP($A192,Index!$G:$R,9,FALSE)</f>
        <v>6.3360017232420454</v>
      </c>
      <c r="AD192" s="1">
        <f>VLOOKUP($A192,Index!$G:$R,10,FALSE)</f>
        <v>4.4444444444444446</v>
      </c>
      <c r="AE192" s="1">
        <f>VLOOKUP($A192,Index!$G:$R,11,FALSE)</f>
        <v>5.3164497358986065</v>
      </c>
    </row>
    <row r="193" spans="1:31" x14ac:dyDescent="0.2">
      <c r="A193">
        <v>6001436601</v>
      </c>
      <c r="B193" s="1">
        <f>VLOOKUP($A193,DataForModel!$B:$BI,11,FALSE)</f>
        <v>6091</v>
      </c>
      <c r="C193" s="1">
        <f>VLOOKUP($A193,DataForModel!$B:$BI,16,FALSE)</f>
        <v>8.6979437700000002</v>
      </c>
      <c r="D193" s="1">
        <f>VLOOKUP($A193,DataForModel!$B:$BI,17,FALSE)</f>
        <v>22.44362963</v>
      </c>
      <c r="E193" s="1">
        <f>VLOOKUP($A193,DataForModel!$B:$BI,19,FALSE)</f>
        <v>0</v>
      </c>
      <c r="F193" s="1">
        <f>VLOOKUP($A193,DataForModel!$B:$BI,20,FALSE)</f>
        <v>470.5555162</v>
      </c>
      <c r="G193" s="1">
        <f>VLOOKUP($A193,DataForModel!$B:$BI,26,FALSE)</f>
        <v>0</v>
      </c>
      <c r="H193" s="1">
        <f>VLOOKUP($A193,DataForModel!$B:$BI,31,FALSE)</f>
        <v>692</v>
      </c>
      <c r="I193" s="1">
        <f>VLOOKUP($A193,DataForModel!$B:$BI,33,FALSE)</f>
        <v>24560</v>
      </c>
      <c r="J193" s="1">
        <f>VLOOKUP($A193,DataForModel!$B:$BI,46,FALSE)</f>
        <v>10.7</v>
      </c>
      <c r="K193" s="1">
        <f>VLOOKUP($A193,DataForModel!$B:$BI,49,FALSE)</f>
        <v>23.1</v>
      </c>
      <c r="L193" s="1">
        <f>VLOOKUP($A193,DataForModel!$B:$BI,51,FALSE)</f>
        <v>23</v>
      </c>
      <c r="M193" s="1">
        <f>VLOOKUP($A193,DataForModel!$B:$BI,52,FALSE)</f>
        <v>10.7</v>
      </c>
      <c r="N193" s="1">
        <f>VLOOKUP($A193,DataForModel!$B:$BI,60,FALSE)</f>
        <v>0.4</v>
      </c>
      <c r="O193" s="1">
        <f t="shared" si="29"/>
        <v>4.7440193251772769</v>
      </c>
      <c r="P193" s="1">
        <f t="shared" si="30"/>
        <v>6.2205254951554849</v>
      </c>
      <c r="Q193" s="1">
        <f t="shared" si="31"/>
        <v>1.7810154197227042</v>
      </c>
      <c r="R193" s="1">
        <f t="shared" si="32"/>
        <v>0</v>
      </c>
      <c r="S193" s="1">
        <f t="shared" si="33"/>
        <v>0.84159915076702263</v>
      </c>
      <c r="T193" s="1">
        <f t="shared" si="34"/>
        <v>0</v>
      </c>
      <c r="U193" s="1">
        <f t="shared" si="35"/>
        <v>2.3190348525469169</v>
      </c>
      <c r="V193" s="1">
        <f t="shared" si="36"/>
        <v>1.2235884816977334</v>
      </c>
      <c r="W193" s="1">
        <f t="shared" si="37"/>
        <v>1.8706293706293704</v>
      </c>
      <c r="X193" s="1">
        <f t="shared" si="38"/>
        <v>3.7622149837133554</v>
      </c>
      <c r="Y193" s="1">
        <f t="shared" si="39"/>
        <v>5.2511415525114158</v>
      </c>
      <c r="Z193" s="1">
        <f t="shared" si="40"/>
        <v>2.5319693094629154</v>
      </c>
      <c r="AA193" s="1">
        <f t="shared" si="41"/>
        <v>4.2553191489361701E-2</v>
      </c>
      <c r="AB193" s="1">
        <f>VLOOKUP($A193,Index!$G:$R,8,FALSE)</f>
        <v>7.915</v>
      </c>
      <c r="AC193" s="1">
        <f>VLOOKUP($A193,Index!$G:$R,9,FALSE)</f>
        <v>6.4922919801008021</v>
      </c>
      <c r="AD193" s="1">
        <f>VLOOKUP($A193,Index!$G:$R,10,FALSE)</f>
        <v>5.1282051282051286</v>
      </c>
      <c r="AE193" s="1">
        <f>VLOOKUP($A193,Index!$G:$R,11,FALSE)</f>
        <v>4.3083691381232967</v>
      </c>
    </row>
    <row r="194" spans="1:31" x14ac:dyDescent="0.2">
      <c r="A194">
        <v>6001436602</v>
      </c>
      <c r="B194" s="1">
        <f>VLOOKUP($A194,DataForModel!$B:$BI,11,FALSE)</f>
        <v>4571</v>
      </c>
      <c r="C194" s="1">
        <f>VLOOKUP($A194,DataForModel!$B:$BI,16,FALSE)</f>
        <v>8.6979437700000002</v>
      </c>
      <c r="D194" s="1">
        <f>VLOOKUP($A194,DataForModel!$B:$BI,17,FALSE)</f>
        <v>33.90973631</v>
      </c>
      <c r="E194" s="1">
        <f>VLOOKUP($A194,DataForModel!$B:$BI,19,FALSE)</f>
        <v>0</v>
      </c>
      <c r="F194" s="1">
        <f>VLOOKUP($A194,DataForModel!$B:$BI,20,FALSE)</f>
        <v>532.57274519999999</v>
      </c>
      <c r="G194" s="1">
        <f>VLOOKUP($A194,DataForModel!$B:$BI,26,FALSE)</f>
        <v>0</v>
      </c>
      <c r="H194" s="1">
        <f>VLOOKUP($A194,DataForModel!$B:$BI,31,FALSE)</f>
        <v>1116</v>
      </c>
      <c r="I194" s="1">
        <f>VLOOKUP($A194,DataForModel!$B:$BI,33,FALSE)</f>
        <v>20571</v>
      </c>
      <c r="J194" s="1">
        <f>VLOOKUP($A194,DataForModel!$B:$BI,46,FALSE)</f>
        <v>21.3</v>
      </c>
      <c r="K194" s="1">
        <f>VLOOKUP($A194,DataForModel!$B:$BI,49,FALSE)</f>
        <v>25.2</v>
      </c>
      <c r="L194" s="1">
        <f>VLOOKUP($A194,DataForModel!$B:$BI,51,FALSE)</f>
        <v>24.8</v>
      </c>
      <c r="M194" s="1">
        <f>VLOOKUP($A194,DataForModel!$B:$BI,52,FALSE)</f>
        <v>7.5</v>
      </c>
      <c r="N194" s="1">
        <f>VLOOKUP($A194,DataForModel!$B:$BI,60,FALSE)</f>
        <v>0.2</v>
      </c>
      <c r="O194" s="1">
        <f t="shared" si="29"/>
        <v>3.5595729759214523</v>
      </c>
      <c r="P194" s="1">
        <f t="shared" si="30"/>
        <v>6.2205254951554849</v>
      </c>
      <c r="Q194" s="1">
        <f t="shared" si="31"/>
        <v>2.7026181879193603</v>
      </c>
      <c r="R194" s="1">
        <f t="shared" si="32"/>
        <v>0</v>
      </c>
      <c r="S194" s="1">
        <f t="shared" si="33"/>
        <v>0.95724624352608989</v>
      </c>
      <c r="T194" s="1">
        <f t="shared" si="34"/>
        <v>0</v>
      </c>
      <c r="U194" s="1">
        <f t="shared" si="35"/>
        <v>3.7399463806970514</v>
      </c>
      <c r="V194" s="1">
        <f t="shared" si="36"/>
        <v>0.93989801651364402</v>
      </c>
      <c r="W194" s="1">
        <f t="shared" si="37"/>
        <v>3.7237762237762242</v>
      </c>
      <c r="X194" s="1">
        <f t="shared" si="38"/>
        <v>4.1042345276872965</v>
      </c>
      <c r="Y194" s="1">
        <f t="shared" si="39"/>
        <v>5.6621004566210056</v>
      </c>
      <c r="Z194" s="1">
        <f t="shared" si="40"/>
        <v>1.7135549872122762</v>
      </c>
      <c r="AA194" s="1">
        <f t="shared" si="41"/>
        <v>2.1276595744680851E-2</v>
      </c>
      <c r="AB194" s="1">
        <f>VLOOKUP($A194,Index!$G:$R,8,FALSE)</f>
        <v>9.1854999999999993</v>
      </c>
      <c r="AC194" s="1">
        <f>VLOOKUP($A194,Index!$G:$R,9,FALSE)</f>
        <v>6.9023408501320995</v>
      </c>
      <c r="AD194" s="1">
        <f>VLOOKUP($A194,Index!$G:$R,10,FALSE)</f>
        <v>5.4700854700854702</v>
      </c>
      <c r="AE194" s="1">
        <f>VLOOKUP($A194,Index!$G:$R,11,FALSE)</f>
        <v>4.6381945517258014</v>
      </c>
    </row>
    <row r="195" spans="1:31" x14ac:dyDescent="0.2">
      <c r="A195">
        <v>6001436700</v>
      </c>
      <c r="B195" s="1">
        <f>VLOOKUP($A195,DataForModel!$B:$BI,11,FALSE)</f>
        <v>3284</v>
      </c>
      <c r="C195" s="1">
        <f>VLOOKUP($A195,DataForModel!$B:$BI,16,FALSE)</f>
        <v>8.6979437700000002</v>
      </c>
      <c r="D195" s="1">
        <f>VLOOKUP($A195,DataForModel!$B:$BI,17,FALSE)</f>
        <v>47.26</v>
      </c>
      <c r="E195" s="1">
        <f>VLOOKUP($A195,DataForModel!$B:$BI,19,FALSE)</f>
        <v>0</v>
      </c>
      <c r="F195" s="1">
        <f>VLOOKUP($A195,DataForModel!$B:$BI,20,FALSE)</f>
        <v>465.44610399999999</v>
      </c>
      <c r="G195" s="1">
        <f>VLOOKUP($A195,DataForModel!$B:$BI,26,FALSE)</f>
        <v>0</v>
      </c>
      <c r="H195" s="1">
        <f>VLOOKUP($A195,DataForModel!$B:$BI,31,FALSE)</f>
        <v>304</v>
      </c>
      <c r="I195" s="1">
        <f>VLOOKUP($A195,DataForModel!$B:$BI,33,FALSE)</f>
        <v>30206</v>
      </c>
      <c r="J195" s="1">
        <f>VLOOKUP($A195,DataForModel!$B:$BI,46,FALSE)</f>
        <v>9.6</v>
      </c>
      <c r="K195" s="1">
        <f>VLOOKUP($A195,DataForModel!$B:$BI,49,FALSE)</f>
        <v>18.3</v>
      </c>
      <c r="L195" s="1">
        <f>VLOOKUP($A195,DataForModel!$B:$BI,51,FALSE)</f>
        <v>18</v>
      </c>
      <c r="M195" s="1">
        <f>VLOOKUP($A195,DataForModel!$B:$BI,52,FALSE)</f>
        <v>10.8</v>
      </c>
      <c r="N195" s="1">
        <f>VLOOKUP($A195,DataForModel!$B:$BI,60,FALSE)</f>
        <v>0.9</v>
      </c>
      <c r="O195" s="1">
        <f t="shared" ref="O195:O258" si="42">((B195-$AH$3)/($AH$4-$AH$3))*10</f>
        <v>2.5566897841502376</v>
      </c>
      <c r="P195" s="1">
        <f t="shared" ref="P195:P258" si="43">((C195-$AI$3)/($AI$4-$AI$3))*10</f>
        <v>6.2205254951554849</v>
      </c>
      <c r="Q195" s="1">
        <f t="shared" ref="Q195:Q258" si="44">((D195-$AJ$3)/($AJ$4-$AJ$3))*10</f>
        <v>3.7756624492570108</v>
      </c>
      <c r="R195" s="1">
        <f t="shared" ref="R195:R258" si="45">((E195-$AK$3)/($AK$4-$AK$3))*10</f>
        <v>0</v>
      </c>
      <c r="S195" s="1">
        <f t="shared" ref="S195:S258" si="46">((F195-$AL$3)/($AL$4-$AL$3))*10</f>
        <v>0.83207133605866612</v>
      </c>
      <c r="T195" s="1">
        <f t="shared" ref="T195:T258" si="47">((G195-$AM$3)/($AM$4-$AM$3))*10</f>
        <v>0</v>
      </c>
      <c r="U195" s="1">
        <f t="shared" ref="U195:U258" si="48">((H195-$AN$3)/($AN$4-$AN$3))*10</f>
        <v>1.0187667560321716</v>
      </c>
      <c r="V195" s="1">
        <f t="shared" ref="V195:V258" si="49">((I195-$AO$3)/($AO$4-$AO$3))*10</f>
        <v>1.6251217899026391</v>
      </c>
      <c r="W195" s="1">
        <f t="shared" ref="W195:W258" si="50">((J195-$AP$3)/($AP$4-$AP$3))*10</f>
        <v>1.6783216783216781</v>
      </c>
      <c r="X195" s="1">
        <f t="shared" ref="X195:X258" si="51">((K195-$AQ$3)/($AQ$4-$AQ$3))*10</f>
        <v>2.9804560260586319</v>
      </c>
      <c r="Y195" s="1">
        <f t="shared" ref="Y195:Y258" si="52">((L195-$AR$3)/($AR$4-$AR$3))*10</f>
        <v>4.1095890410958908</v>
      </c>
      <c r="Z195" s="1">
        <f t="shared" ref="Z195:Z258" si="53">((M195-$AS$3)/($AS$4-$AS$3))*10</f>
        <v>2.5575447570332481</v>
      </c>
      <c r="AA195" s="1">
        <f t="shared" ref="AA195:AA258" si="54">((N195-$AT$3)/($AT$4-$AT$3))*10</f>
        <v>9.5744680851063829E-2</v>
      </c>
      <c r="AB195" s="1">
        <f>VLOOKUP($A195,Index!$G:$R,8,FALSE)</f>
        <v>8.4479000000000006</v>
      </c>
      <c r="AC195" s="1">
        <f>VLOOKUP($A195,Index!$G:$R,9,FALSE)</f>
        <v>5.4368673294037784</v>
      </c>
      <c r="AD195" s="1">
        <f>VLOOKUP($A195,Index!$G:$R,10,FALSE)</f>
        <v>4.6153846153846159</v>
      </c>
      <c r="AE195" s="1">
        <f>VLOOKUP($A195,Index!$G:$R,11,FALSE)</f>
        <v>4.175846631630888</v>
      </c>
    </row>
    <row r="196" spans="1:31" x14ac:dyDescent="0.2">
      <c r="A196">
        <v>6001436800</v>
      </c>
      <c r="B196" s="1">
        <f>VLOOKUP($A196,DataForModel!$B:$BI,11,FALSE)</f>
        <v>4027</v>
      </c>
      <c r="C196" s="1">
        <f>VLOOKUP($A196,DataForModel!$B:$BI,16,FALSE)</f>
        <v>8.6979437700000002</v>
      </c>
      <c r="D196" s="1">
        <f>VLOOKUP($A196,DataForModel!$B:$BI,17,FALSE)</f>
        <v>44.58134613</v>
      </c>
      <c r="E196" s="1">
        <f>VLOOKUP($A196,DataForModel!$B:$BI,19,FALSE)</f>
        <v>0</v>
      </c>
      <c r="F196" s="1">
        <f>VLOOKUP($A196,DataForModel!$B:$BI,20,FALSE)</f>
        <v>537.74613669999997</v>
      </c>
      <c r="G196" s="1">
        <f>VLOOKUP($A196,DataForModel!$B:$BI,26,FALSE)</f>
        <v>0</v>
      </c>
      <c r="H196" s="1">
        <f>VLOOKUP($A196,DataForModel!$B:$BI,31,FALSE)</f>
        <v>495</v>
      </c>
      <c r="I196" s="1">
        <f>VLOOKUP($A196,DataForModel!$B:$BI,33,FALSE)</f>
        <v>24195</v>
      </c>
      <c r="J196" s="1">
        <f>VLOOKUP($A196,DataForModel!$B:$BI,46,FALSE)</f>
        <v>11.7</v>
      </c>
      <c r="K196" s="1">
        <f>VLOOKUP($A196,DataForModel!$B:$BI,49,FALSE)</f>
        <v>16.600000000000001</v>
      </c>
      <c r="L196" s="1">
        <f>VLOOKUP($A196,DataForModel!$B:$BI,51,FALSE)</f>
        <v>23.1</v>
      </c>
      <c r="M196" s="1">
        <f>VLOOKUP($A196,DataForModel!$B:$BI,52,FALSE)</f>
        <v>4.8</v>
      </c>
      <c r="N196" s="1">
        <f>VLOOKUP($A196,DataForModel!$B:$BI,60,FALSE)</f>
        <v>0.4</v>
      </c>
      <c r="O196" s="1">
        <f t="shared" si="42"/>
        <v>3.1356658614509469</v>
      </c>
      <c r="P196" s="1">
        <f t="shared" si="43"/>
        <v>6.2205254951554849</v>
      </c>
      <c r="Q196" s="1">
        <f t="shared" si="44"/>
        <v>3.5603622701701814</v>
      </c>
      <c r="R196" s="1">
        <f t="shared" si="45"/>
        <v>0</v>
      </c>
      <c r="S196" s="1">
        <f t="shared" si="46"/>
        <v>0.96689336411381355</v>
      </c>
      <c r="T196" s="1">
        <f t="shared" si="47"/>
        <v>0</v>
      </c>
      <c r="U196" s="1">
        <f t="shared" si="48"/>
        <v>1.6588471849865951</v>
      </c>
      <c r="V196" s="1">
        <f t="shared" si="49"/>
        <v>1.1976303418651457</v>
      </c>
      <c r="W196" s="1">
        <f t="shared" si="50"/>
        <v>2.0454545454545454</v>
      </c>
      <c r="X196" s="1">
        <f t="shared" si="51"/>
        <v>2.7035830618892511</v>
      </c>
      <c r="Y196" s="1">
        <f t="shared" si="52"/>
        <v>5.2739726027397271</v>
      </c>
      <c r="Z196" s="1">
        <f t="shared" si="53"/>
        <v>1.0230179028132993</v>
      </c>
      <c r="AA196" s="1">
        <f t="shared" si="54"/>
        <v>4.2553191489361701E-2</v>
      </c>
      <c r="AB196" s="1">
        <f>VLOOKUP($A196,Index!$G:$R,8,FALSE)</f>
        <v>7.6626000000000003</v>
      </c>
      <c r="AC196" s="1">
        <f>VLOOKUP($A196,Index!$G:$R,9,FALSE)</f>
        <v>5.5835899921742174</v>
      </c>
      <c r="AD196" s="1">
        <f>VLOOKUP($A196,Index!$G:$R,10,FALSE)</f>
        <v>4.9572649572649574</v>
      </c>
      <c r="AE196" s="1">
        <f>VLOOKUP($A196,Index!$G:$R,11,FALSE)</f>
        <v>5.1234443858461933</v>
      </c>
    </row>
    <row r="197" spans="1:31" x14ac:dyDescent="0.2">
      <c r="A197">
        <v>6001436900</v>
      </c>
      <c r="B197" s="1">
        <f>VLOOKUP($A197,DataForModel!$B:$BI,11,FALSE)</f>
        <v>6724</v>
      </c>
      <c r="C197" s="1">
        <f>VLOOKUP($A197,DataForModel!$B:$BI,16,FALSE)</f>
        <v>8.6979437700000002</v>
      </c>
      <c r="D197" s="1">
        <f>VLOOKUP($A197,DataForModel!$B:$BI,17,FALSE)</f>
        <v>47.26</v>
      </c>
      <c r="E197" s="1">
        <f>VLOOKUP($A197,DataForModel!$B:$BI,19,FALSE)</f>
        <v>0</v>
      </c>
      <c r="F197" s="1">
        <f>VLOOKUP($A197,DataForModel!$B:$BI,20,FALSE)</f>
        <v>498.59403159999999</v>
      </c>
      <c r="G197" s="1">
        <f>VLOOKUP($A197,DataForModel!$B:$BI,26,FALSE)</f>
        <v>0</v>
      </c>
      <c r="H197" s="1">
        <f>VLOOKUP($A197,DataForModel!$B:$BI,31,FALSE)</f>
        <v>723</v>
      </c>
      <c r="I197" s="1">
        <f>VLOOKUP($A197,DataForModel!$B:$BI,33,FALSE)</f>
        <v>22817</v>
      </c>
      <c r="J197" s="1">
        <f>VLOOKUP($A197,DataForModel!$B:$BI,46,FALSE)</f>
        <v>11.1</v>
      </c>
      <c r="K197" s="1">
        <f>VLOOKUP($A197,DataForModel!$B:$BI,49,FALSE)</f>
        <v>30.6</v>
      </c>
      <c r="L197" s="1">
        <f>VLOOKUP($A197,DataForModel!$B:$BI,51,FALSE)</f>
        <v>27.9</v>
      </c>
      <c r="M197" s="1">
        <f>VLOOKUP($A197,DataForModel!$B:$BI,52,FALSE)</f>
        <v>9.6999999999999993</v>
      </c>
      <c r="N197" s="1">
        <f>VLOOKUP($A197,DataForModel!$B:$BI,60,FALSE)</f>
        <v>0.1</v>
      </c>
      <c r="O197" s="1">
        <f t="shared" si="42"/>
        <v>5.2372788903607876</v>
      </c>
      <c r="P197" s="1">
        <f t="shared" si="43"/>
        <v>6.2205254951554849</v>
      </c>
      <c r="Q197" s="1">
        <f t="shared" si="44"/>
        <v>3.7756624492570108</v>
      </c>
      <c r="R197" s="1">
        <f t="shared" si="45"/>
        <v>0</v>
      </c>
      <c r="S197" s="1">
        <f t="shared" si="46"/>
        <v>0.89388418258117108</v>
      </c>
      <c r="T197" s="1">
        <f t="shared" si="47"/>
        <v>0</v>
      </c>
      <c r="U197" s="1">
        <f t="shared" si="48"/>
        <v>2.4229222520107236</v>
      </c>
      <c r="V197" s="1">
        <f t="shared" si="49"/>
        <v>1.0996294742232116</v>
      </c>
      <c r="W197" s="1">
        <f t="shared" si="50"/>
        <v>1.9405594405594404</v>
      </c>
      <c r="X197" s="1">
        <f t="shared" si="51"/>
        <v>4.9837133550488604</v>
      </c>
      <c r="Y197" s="1">
        <f t="shared" si="52"/>
        <v>6.3698630136986303</v>
      </c>
      <c r="Z197" s="1">
        <f t="shared" si="53"/>
        <v>2.2762148337595902</v>
      </c>
      <c r="AA197" s="1">
        <f t="shared" si="54"/>
        <v>1.0638297872340425E-2</v>
      </c>
      <c r="AB197" s="1">
        <f>VLOOKUP($A197,Index!$G:$R,8,FALSE)</f>
        <v>7.7286999999999999</v>
      </c>
      <c r="AC197" s="1">
        <f>VLOOKUP($A197,Index!$G:$R,9,FALSE)</f>
        <v>7.3212348076120186</v>
      </c>
      <c r="AD197" s="1">
        <f>VLOOKUP($A197,Index!$G:$R,10,FALSE)</f>
        <v>5.4700854700854702</v>
      </c>
      <c r="AE197" s="1">
        <f>VLOOKUP($A197,Index!$G:$R,11,FALSE)</f>
        <v>5.7545800563296421</v>
      </c>
    </row>
    <row r="198" spans="1:31" x14ac:dyDescent="0.2">
      <c r="A198">
        <v>6001437000</v>
      </c>
      <c r="B198" s="1">
        <f>VLOOKUP($A198,DataForModel!$B:$BI,11,FALSE)</f>
        <v>3473</v>
      </c>
      <c r="C198" s="1">
        <f>VLOOKUP($A198,DataForModel!$B:$BI,16,FALSE)</f>
        <v>8.6979437700000002</v>
      </c>
      <c r="D198" s="1">
        <f>VLOOKUP($A198,DataForModel!$B:$BI,17,FALSE)</f>
        <v>37.812675329999998</v>
      </c>
      <c r="E198" s="1">
        <f>VLOOKUP($A198,DataForModel!$B:$BI,19,FALSE)</f>
        <v>0</v>
      </c>
      <c r="F198" s="1">
        <f>VLOOKUP($A198,DataForModel!$B:$BI,20,FALSE)</f>
        <v>688.5560471</v>
      </c>
      <c r="G198" s="1">
        <f>VLOOKUP($A198,DataForModel!$B:$BI,26,FALSE)</f>
        <v>0</v>
      </c>
      <c r="H198" s="1">
        <f>VLOOKUP($A198,DataForModel!$B:$BI,31,FALSE)</f>
        <v>269</v>
      </c>
      <c r="I198" s="1">
        <f>VLOOKUP($A198,DataForModel!$B:$BI,33,FALSE)</f>
        <v>31505</v>
      </c>
      <c r="J198" s="1">
        <f>VLOOKUP($A198,DataForModel!$B:$BI,46,FALSE)</f>
        <v>7.8</v>
      </c>
      <c r="K198" s="1">
        <f>VLOOKUP($A198,DataForModel!$B:$BI,49,FALSE)</f>
        <v>15.6</v>
      </c>
      <c r="L198" s="1">
        <f>VLOOKUP($A198,DataForModel!$B:$BI,51,FALSE)</f>
        <v>20.100000000000001</v>
      </c>
      <c r="M198" s="1">
        <f>VLOOKUP($A198,DataForModel!$B:$BI,52,FALSE)</f>
        <v>10.4</v>
      </c>
      <c r="N198" s="1">
        <f>VLOOKUP($A198,DataForModel!$B:$BI,60,FALSE)</f>
        <v>1.7</v>
      </c>
      <c r="O198" s="1">
        <f t="shared" si="42"/>
        <v>2.7039663367879685</v>
      </c>
      <c r="P198" s="1">
        <f t="shared" si="43"/>
        <v>6.2205254951554849</v>
      </c>
      <c r="Q198" s="1">
        <f t="shared" si="44"/>
        <v>3.0163218281627229</v>
      </c>
      <c r="R198" s="1">
        <f t="shared" si="45"/>
        <v>0</v>
      </c>
      <c r="S198" s="1">
        <f t="shared" si="46"/>
        <v>1.2481172752468865</v>
      </c>
      <c r="T198" s="1">
        <f t="shared" si="47"/>
        <v>0</v>
      </c>
      <c r="U198" s="1">
        <f t="shared" si="48"/>
        <v>0.90147453083109919</v>
      </c>
      <c r="V198" s="1">
        <f t="shared" si="49"/>
        <v>1.7175043204301228</v>
      </c>
      <c r="W198" s="1">
        <f t="shared" si="50"/>
        <v>1.3636363636363635</v>
      </c>
      <c r="X198" s="1">
        <f t="shared" si="51"/>
        <v>2.5407166123778504</v>
      </c>
      <c r="Y198" s="1">
        <f t="shared" si="52"/>
        <v>4.589041095890412</v>
      </c>
      <c r="Z198" s="1">
        <f t="shared" si="53"/>
        <v>2.4552429667519178</v>
      </c>
      <c r="AA198" s="1">
        <f t="shared" si="54"/>
        <v>0.18085106382978722</v>
      </c>
      <c r="AB198" s="1">
        <f>VLOOKUP($A198,Index!$G:$R,8,FALSE)</f>
        <v>7.5964</v>
      </c>
      <c r="AC198" s="1">
        <f>VLOOKUP($A198,Index!$G:$R,9,FALSE)</f>
        <v>5.2412880579276422</v>
      </c>
      <c r="AD198" s="1">
        <f>VLOOKUP($A198,Index!$G:$R,10,FALSE)</f>
        <v>4.6581196581196584</v>
      </c>
      <c r="AE198" s="1">
        <f>VLOOKUP($A198,Index!$G:$R,11,FALSE)</f>
        <v>5.0950099491787633</v>
      </c>
    </row>
    <row r="199" spans="1:31" x14ac:dyDescent="0.2">
      <c r="A199">
        <v>6001437101</v>
      </c>
      <c r="B199" s="1">
        <f>VLOOKUP($A199,DataForModel!$B:$BI,11,FALSE)</f>
        <v>6448</v>
      </c>
      <c r="C199" s="1">
        <f>VLOOKUP($A199,DataForModel!$B:$BI,16,FALSE)</f>
        <v>8.6979437700000002</v>
      </c>
      <c r="D199" s="1">
        <f>VLOOKUP($A199,DataForModel!$B:$BI,17,FALSE)</f>
        <v>15.046728809999999</v>
      </c>
      <c r="E199" s="1">
        <f>VLOOKUP($A199,DataForModel!$B:$BI,19,FALSE)</f>
        <v>0</v>
      </c>
      <c r="F199" s="1">
        <f>VLOOKUP($A199,DataForModel!$B:$BI,20,FALSE)</f>
        <v>766.25862219999999</v>
      </c>
      <c r="G199" s="1">
        <f>VLOOKUP($A199,DataForModel!$B:$BI,26,FALSE)</f>
        <v>33</v>
      </c>
      <c r="H199" s="1">
        <f>VLOOKUP($A199,DataForModel!$B:$BI,31,FALSE)</f>
        <v>210</v>
      </c>
      <c r="I199" s="1">
        <f>VLOOKUP($A199,DataForModel!$B:$BI,33,FALSE)</f>
        <v>35487</v>
      </c>
      <c r="J199" s="1">
        <f>VLOOKUP($A199,DataForModel!$B:$BI,46,FALSE)</f>
        <v>3.1</v>
      </c>
      <c r="K199" s="1">
        <f>VLOOKUP($A199,DataForModel!$B:$BI,49,FALSE)</f>
        <v>10.8</v>
      </c>
      <c r="L199" s="1">
        <f>VLOOKUP($A199,DataForModel!$B:$BI,51,FALSE)</f>
        <v>21.6</v>
      </c>
      <c r="M199" s="1">
        <f>VLOOKUP($A199,DataForModel!$B:$BI,52,FALSE)</f>
        <v>11.5</v>
      </c>
      <c r="N199" s="1">
        <f>VLOOKUP($A199,DataForModel!$B:$BI,60,FALSE)</f>
        <v>0.5</v>
      </c>
      <c r="O199" s="1">
        <f t="shared" si="42"/>
        <v>5.0222083690485464</v>
      </c>
      <c r="P199" s="1">
        <f t="shared" si="43"/>
        <v>6.2205254951554849</v>
      </c>
      <c r="Q199" s="1">
        <f t="shared" si="44"/>
        <v>1.1864801984798374</v>
      </c>
      <c r="R199" s="1">
        <f t="shared" si="45"/>
        <v>0</v>
      </c>
      <c r="S199" s="1">
        <f t="shared" si="46"/>
        <v>1.3930137347486178</v>
      </c>
      <c r="T199" s="1">
        <f t="shared" si="47"/>
        <v>4.6153846153846159</v>
      </c>
      <c r="U199" s="1">
        <f t="shared" si="48"/>
        <v>0.70375335120643434</v>
      </c>
      <c r="V199" s="1">
        <f t="shared" si="49"/>
        <v>2.0006969582749572</v>
      </c>
      <c r="W199" s="1">
        <f t="shared" si="50"/>
        <v>0.54195804195804187</v>
      </c>
      <c r="X199" s="1">
        <f t="shared" si="51"/>
        <v>1.7589576547231274</v>
      </c>
      <c r="Y199" s="1">
        <f t="shared" si="52"/>
        <v>4.9315068493150696</v>
      </c>
      <c r="Z199" s="1">
        <f t="shared" si="53"/>
        <v>2.7365728900255752</v>
      </c>
      <c r="AA199" s="1">
        <f t="shared" si="54"/>
        <v>5.3191489361702128E-2</v>
      </c>
      <c r="AB199" s="1">
        <f>VLOOKUP($A199,Index!$G:$R,8,FALSE)</f>
        <v>6.6428000000000003</v>
      </c>
      <c r="AC199" s="1">
        <f>VLOOKUP($A199,Index!$G:$R,9,FALSE)</f>
        <v>4.5272054974046885</v>
      </c>
      <c r="AD199" s="1">
        <f>VLOOKUP($A199,Index!$G:$R,10,FALSE)</f>
        <v>3.5042735042735043</v>
      </c>
      <c r="AE199" s="1">
        <f>VLOOKUP($A199,Index!$G:$R,11,FALSE)</f>
        <v>6.7526783356618818</v>
      </c>
    </row>
    <row r="200" spans="1:31" x14ac:dyDescent="0.2">
      <c r="A200">
        <v>6001437102</v>
      </c>
      <c r="B200" s="1">
        <f>VLOOKUP($A200,DataForModel!$B:$BI,11,FALSE)</f>
        <v>4251</v>
      </c>
      <c r="C200" s="1">
        <f>VLOOKUP($A200,DataForModel!$B:$BI,16,FALSE)</f>
        <v>8.6979437700000002</v>
      </c>
      <c r="D200" s="1">
        <f>VLOOKUP($A200,DataForModel!$B:$BI,17,FALSE)</f>
        <v>36.93</v>
      </c>
      <c r="E200" s="1">
        <f>VLOOKUP($A200,DataForModel!$B:$BI,19,FALSE)</f>
        <v>0</v>
      </c>
      <c r="F200" s="1">
        <f>VLOOKUP($A200,DataForModel!$B:$BI,20,FALSE)</f>
        <v>925.09827370000005</v>
      </c>
      <c r="G200" s="1">
        <f>VLOOKUP($A200,DataForModel!$B:$BI,26,FALSE)</f>
        <v>1.25</v>
      </c>
      <c r="H200" s="1">
        <f>VLOOKUP($A200,DataForModel!$B:$BI,31,FALSE)</f>
        <v>545</v>
      </c>
      <c r="I200" s="1">
        <f>VLOOKUP($A200,DataForModel!$B:$BI,33,FALSE)</f>
        <v>25890</v>
      </c>
      <c r="J200" s="1">
        <f>VLOOKUP($A200,DataForModel!$B:$BI,46,FALSE)</f>
        <v>12.2</v>
      </c>
      <c r="K200" s="1">
        <f>VLOOKUP($A200,DataForModel!$B:$BI,49,FALSE)</f>
        <v>15.2</v>
      </c>
      <c r="L200" s="1">
        <f>VLOOKUP($A200,DataForModel!$B:$BI,51,FALSE)</f>
        <v>18.2</v>
      </c>
      <c r="M200" s="1">
        <f>VLOOKUP($A200,DataForModel!$B:$BI,52,FALSE)</f>
        <v>11.4</v>
      </c>
      <c r="N200" s="1">
        <f>VLOOKUP($A200,DataForModel!$B:$BI,60,FALSE)</f>
        <v>0.2</v>
      </c>
      <c r="O200" s="1">
        <f t="shared" si="42"/>
        <v>3.3102158497623311</v>
      </c>
      <c r="P200" s="1">
        <f t="shared" si="43"/>
        <v>6.2205254951554849</v>
      </c>
      <c r="Q200" s="1">
        <f t="shared" si="44"/>
        <v>2.9453756866127039</v>
      </c>
      <c r="R200" s="1">
        <f t="shared" si="45"/>
        <v>0</v>
      </c>
      <c r="S200" s="1">
        <f t="shared" si="46"/>
        <v>1.6892111658018245</v>
      </c>
      <c r="T200" s="1">
        <f t="shared" si="47"/>
        <v>0.17482517482517484</v>
      </c>
      <c r="U200" s="1">
        <f t="shared" si="48"/>
        <v>1.826407506702413</v>
      </c>
      <c r="V200" s="1">
        <f t="shared" si="49"/>
        <v>1.318175676156204</v>
      </c>
      <c r="W200" s="1">
        <f t="shared" si="50"/>
        <v>2.1328671328671325</v>
      </c>
      <c r="X200" s="1">
        <f t="shared" si="51"/>
        <v>2.4755700325732901</v>
      </c>
      <c r="Y200" s="1">
        <f t="shared" si="52"/>
        <v>4.1552511415525117</v>
      </c>
      <c r="Z200" s="1">
        <f t="shared" si="53"/>
        <v>2.710997442455243</v>
      </c>
      <c r="AA200" s="1">
        <f t="shared" si="54"/>
        <v>2.1276595744680851E-2</v>
      </c>
      <c r="AB200" s="1">
        <f>VLOOKUP($A200,Index!$G:$R,8,FALSE)</f>
        <v>8.7713000000000001</v>
      </c>
      <c r="AC200" s="1">
        <f>VLOOKUP($A200,Index!$G:$R,9,FALSE)</f>
        <v>5.7356384287271087</v>
      </c>
      <c r="AD200" s="1">
        <f>VLOOKUP($A200,Index!$G:$R,10,FALSE)</f>
        <v>4.4017094017094021</v>
      </c>
      <c r="AE200" s="1">
        <f>VLOOKUP($A200,Index!$G:$R,11,FALSE)</f>
        <v>5.3475104580710742</v>
      </c>
    </row>
    <row r="201" spans="1:31" x14ac:dyDescent="0.2">
      <c r="A201">
        <v>6001437200</v>
      </c>
      <c r="B201" s="1">
        <f>VLOOKUP($A201,DataForModel!$B:$BI,11,FALSE)</f>
        <v>6573</v>
      </c>
      <c r="C201" s="1">
        <f>VLOOKUP($A201,DataForModel!$B:$BI,16,FALSE)</f>
        <v>8.6979437700000002</v>
      </c>
      <c r="D201" s="1">
        <f>VLOOKUP($A201,DataForModel!$B:$BI,17,FALSE)</f>
        <v>37.689452230000001</v>
      </c>
      <c r="E201" s="1">
        <f>VLOOKUP($A201,DataForModel!$B:$BI,19,FALSE)</f>
        <v>0</v>
      </c>
      <c r="F201" s="1">
        <f>VLOOKUP($A201,DataForModel!$B:$BI,20,FALSE)</f>
        <v>988.42259820000004</v>
      </c>
      <c r="G201" s="1">
        <f>VLOOKUP($A201,DataForModel!$B:$BI,26,FALSE)</f>
        <v>6.75</v>
      </c>
      <c r="H201" s="1">
        <f>VLOOKUP($A201,DataForModel!$B:$BI,31,FALSE)</f>
        <v>742</v>
      </c>
      <c r="I201" s="1">
        <f>VLOOKUP($A201,DataForModel!$B:$BI,33,FALSE)</f>
        <v>35768</v>
      </c>
      <c r="J201" s="1">
        <f>VLOOKUP($A201,DataForModel!$B:$BI,46,FALSE)</f>
        <v>9.9</v>
      </c>
      <c r="K201" s="1">
        <f>VLOOKUP($A201,DataForModel!$B:$BI,49,FALSE)</f>
        <v>8.3000000000000007</v>
      </c>
      <c r="L201" s="1">
        <f>VLOOKUP($A201,DataForModel!$B:$BI,51,FALSE)</f>
        <v>19.2</v>
      </c>
      <c r="M201" s="1">
        <f>VLOOKUP($A201,DataForModel!$B:$BI,52,FALSE)</f>
        <v>11.2</v>
      </c>
      <c r="N201" s="1">
        <f>VLOOKUP($A201,DataForModel!$B:$BI,60,FALSE)</f>
        <v>2.2999999999999998</v>
      </c>
      <c r="O201" s="1">
        <f t="shared" si="42"/>
        <v>5.1196134964544537</v>
      </c>
      <c r="P201" s="1">
        <f t="shared" si="43"/>
        <v>6.2205254951554849</v>
      </c>
      <c r="Q201" s="1">
        <f t="shared" si="44"/>
        <v>3.0064176162767602</v>
      </c>
      <c r="R201" s="1">
        <f t="shared" si="45"/>
        <v>0</v>
      </c>
      <c r="S201" s="1">
        <f t="shared" si="46"/>
        <v>1.8072956746946158</v>
      </c>
      <c r="T201" s="1">
        <f t="shared" si="47"/>
        <v>0.94405594405594395</v>
      </c>
      <c r="U201" s="1">
        <f t="shared" si="48"/>
        <v>2.4865951742627344</v>
      </c>
      <c r="V201" s="1">
        <f t="shared" si="49"/>
        <v>2.0206811700364833</v>
      </c>
      <c r="W201" s="1">
        <f t="shared" si="50"/>
        <v>1.7307692307692308</v>
      </c>
      <c r="X201" s="1">
        <f t="shared" si="51"/>
        <v>1.3517915309446256</v>
      </c>
      <c r="Y201" s="1">
        <f t="shared" si="52"/>
        <v>4.3835616438356171</v>
      </c>
      <c r="Z201" s="1">
        <f t="shared" si="53"/>
        <v>2.6598465473145776</v>
      </c>
      <c r="AA201" s="1">
        <f t="shared" si="54"/>
        <v>0.24468085106382975</v>
      </c>
      <c r="AB201" s="1">
        <f>VLOOKUP($A201,Index!$G:$R,8,FALSE)</f>
        <v>8.1662999999999997</v>
      </c>
      <c r="AC201" s="1">
        <f>VLOOKUP($A201,Index!$G:$R,9,FALSE)</f>
        <v>5.3824339050280292</v>
      </c>
      <c r="AD201" s="1">
        <f>VLOOKUP($A201,Index!$G:$R,10,FALSE)</f>
        <v>4.7863247863247862</v>
      </c>
      <c r="AE201" s="1">
        <f>VLOOKUP($A201,Index!$G:$R,11,FALSE)</f>
        <v>6.3064929020742451</v>
      </c>
    </row>
    <row r="202" spans="1:31" x14ac:dyDescent="0.2">
      <c r="A202">
        <v>6001437300</v>
      </c>
      <c r="B202" s="1">
        <f>VLOOKUP($A202,DataForModel!$B:$BI,11,FALSE)</f>
        <v>3111</v>
      </c>
      <c r="C202" s="1">
        <f>VLOOKUP($A202,DataForModel!$B:$BI,16,FALSE)</f>
        <v>8.6979437700000002</v>
      </c>
      <c r="D202" s="1">
        <f>VLOOKUP($A202,DataForModel!$B:$BI,17,FALSE)</f>
        <v>36.93</v>
      </c>
      <c r="E202" s="1">
        <f>VLOOKUP($A202,DataForModel!$B:$BI,19,FALSE)</f>
        <v>0</v>
      </c>
      <c r="F202" s="1">
        <f>VLOOKUP($A202,DataForModel!$B:$BI,20,FALSE)</f>
        <v>739.04520690000004</v>
      </c>
      <c r="G202" s="1">
        <f>VLOOKUP($A202,DataForModel!$B:$BI,26,FALSE)</f>
        <v>0</v>
      </c>
      <c r="H202" s="1">
        <f>VLOOKUP($A202,DataForModel!$B:$BI,31,FALSE)</f>
        <v>365</v>
      </c>
      <c r="I202" s="1">
        <f>VLOOKUP($A202,DataForModel!$B:$BI,33,FALSE)</f>
        <v>25947</v>
      </c>
      <c r="J202" s="1">
        <f>VLOOKUP($A202,DataForModel!$B:$BI,46,FALSE)</f>
        <v>11.2</v>
      </c>
      <c r="K202" s="1">
        <f>VLOOKUP($A202,DataForModel!$B:$BI,49,FALSE)</f>
        <v>18.5</v>
      </c>
      <c r="L202" s="1">
        <f>VLOOKUP($A202,DataForModel!$B:$BI,51,FALSE)</f>
        <v>24.9</v>
      </c>
      <c r="M202" s="1">
        <f>VLOOKUP($A202,DataForModel!$B:$BI,52,FALSE)</f>
        <v>12.2</v>
      </c>
      <c r="N202" s="1">
        <f>VLOOKUP($A202,DataForModel!$B:$BI,60,FALSE)</f>
        <v>1</v>
      </c>
      <c r="O202" s="1">
        <f t="shared" si="42"/>
        <v>2.4218810878204629</v>
      </c>
      <c r="P202" s="1">
        <f t="shared" si="43"/>
        <v>6.2205254951554849</v>
      </c>
      <c r="Q202" s="1">
        <f t="shared" si="44"/>
        <v>2.9453756866127039</v>
      </c>
      <c r="R202" s="1">
        <f t="shared" si="45"/>
        <v>0</v>
      </c>
      <c r="S202" s="1">
        <f t="shared" si="46"/>
        <v>1.3422673145322273</v>
      </c>
      <c r="T202" s="1">
        <f t="shared" si="47"/>
        <v>0</v>
      </c>
      <c r="U202" s="1">
        <f t="shared" si="48"/>
        <v>1.2231903485254692</v>
      </c>
      <c r="V202" s="1">
        <f t="shared" si="49"/>
        <v>1.3222294130615668</v>
      </c>
      <c r="W202" s="1">
        <f t="shared" si="50"/>
        <v>1.9580419580419579</v>
      </c>
      <c r="X202" s="1">
        <f t="shared" si="51"/>
        <v>3.0130293159609121</v>
      </c>
      <c r="Y202" s="1">
        <f t="shared" si="52"/>
        <v>5.6849315068493151</v>
      </c>
      <c r="Z202" s="1">
        <f t="shared" si="53"/>
        <v>2.9156010230179024</v>
      </c>
      <c r="AA202" s="1">
        <f t="shared" si="54"/>
        <v>0.10638297872340426</v>
      </c>
      <c r="AB202" s="1">
        <f>VLOOKUP($A202,Index!$G:$R,8,FALSE)</f>
        <v>9.4307999999999996</v>
      </c>
      <c r="AC202" s="1">
        <f>VLOOKUP($A202,Index!$G:$R,9,FALSE)</f>
        <v>5.8484098831740603</v>
      </c>
      <c r="AD202" s="1">
        <f>VLOOKUP($A202,Index!$G:$R,10,FALSE)</f>
        <v>5.0854700854700861</v>
      </c>
      <c r="AE202" s="1">
        <f>VLOOKUP($A202,Index!$G:$R,11,FALSE)</f>
        <v>5.3272939892836915</v>
      </c>
    </row>
    <row r="203" spans="1:31" x14ac:dyDescent="0.2">
      <c r="A203">
        <v>6001437400</v>
      </c>
      <c r="B203" s="1">
        <f>VLOOKUP($A203,DataForModel!$B:$BI,11,FALSE)</f>
        <v>3408</v>
      </c>
      <c r="C203" s="1">
        <f>VLOOKUP($A203,DataForModel!$B:$BI,16,FALSE)</f>
        <v>8.6979437700000002</v>
      </c>
      <c r="D203" s="1">
        <f>VLOOKUP($A203,DataForModel!$B:$BI,17,FALSE)</f>
        <v>35.975536720000001</v>
      </c>
      <c r="E203" s="1">
        <f>VLOOKUP($A203,DataForModel!$B:$BI,19,FALSE)</f>
        <v>0</v>
      </c>
      <c r="F203" s="1">
        <f>VLOOKUP($A203,DataForModel!$B:$BI,20,FALSE)</f>
        <v>622.91712770000004</v>
      </c>
      <c r="G203" s="1">
        <f>VLOOKUP($A203,DataForModel!$B:$BI,26,FALSE)</f>
        <v>0</v>
      </c>
      <c r="H203" s="1">
        <f>VLOOKUP($A203,DataForModel!$B:$BI,31,FALSE)</f>
        <v>137</v>
      </c>
      <c r="I203" s="1">
        <f>VLOOKUP($A203,DataForModel!$B:$BI,33,FALSE)</f>
        <v>25892</v>
      </c>
      <c r="J203" s="1">
        <f>VLOOKUP($A203,DataForModel!$B:$BI,46,FALSE)</f>
        <v>4.2</v>
      </c>
      <c r="K203" s="1">
        <f>VLOOKUP($A203,DataForModel!$B:$BI,49,FALSE)</f>
        <v>20.7</v>
      </c>
      <c r="L203" s="1">
        <f>VLOOKUP($A203,DataForModel!$B:$BI,51,FALSE)</f>
        <v>23.7</v>
      </c>
      <c r="M203" s="1">
        <f>VLOOKUP($A203,DataForModel!$B:$BI,52,FALSE)</f>
        <v>12</v>
      </c>
      <c r="N203" s="1">
        <f>VLOOKUP($A203,DataForModel!$B:$BI,60,FALSE)</f>
        <v>0.3</v>
      </c>
      <c r="O203" s="1">
        <f t="shared" si="42"/>
        <v>2.6533156705368972</v>
      </c>
      <c r="P203" s="1">
        <f t="shared" si="43"/>
        <v>6.2205254951554849</v>
      </c>
      <c r="Q203" s="1">
        <f t="shared" si="44"/>
        <v>2.8686594981505484</v>
      </c>
      <c r="R203" s="1">
        <f t="shared" si="45"/>
        <v>0</v>
      </c>
      <c r="S203" s="1">
        <f t="shared" si="46"/>
        <v>1.1257166081603784</v>
      </c>
      <c r="T203" s="1">
        <f t="shared" si="47"/>
        <v>0</v>
      </c>
      <c r="U203" s="1">
        <f t="shared" si="48"/>
        <v>0.45911528150134051</v>
      </c>
      <c r="V203" s="1">
        <f t="shared" si="49"/>
        <v>1.3183179125388484</v>
      </c>
      <c r="W203" s="1">
        <f t="shared" si="50"/>
        <v>0.73426573426573427</v>
      </c>
      <c r="X203" s="1">
        <f t="shared" si="51"/>
        <v>3.3713355048859932</v>
      </c>
      <c r="Y203" s="1">
        <f t="shared" si="52"/>
        <v>5.4109589041095898</v>
      </c>
      <c r="Z203" s="1">
        <f t="shared" si="53"/>
        <v>2.8644501278772379</v>
      </c>
      <c r="AA203" s="1">
        <f t="shared" si="54"/>
        <v>3.1914893617021274E-2</v>
      </c>
      <c r="AB203" s="1">
        <f>VLOOKUP($A203,Index!$G:$R,8,FALSE)</f>
        <v>7.3562000000000003</v>
      </c>
      <c r="AC203" s="1">
        <f>VLOOKUP($A203,Index!$G:$R,9,FALSE)</f>
        <v>5.6139305366070182</v>
      </c>
      <c r="AD203" s="1">
        <f>VLOOKUP($A203,Index!$G:$R,10,FALSE)</f>
        <v>4.9145299145299148</v>
      </c>
      <c r="AE203" s="1">
        <f>VLOOKUP($A203,Index!$G:$R,11,FALSE)</f>
        <v>4.8134152189148898</v>
      </c>
    </row>
    <row r="204" spans="1:31" x14ac:dyDescent="0.2">
      <c r="A204">
        <v>6001437500</v>
      </c>
      <c r="B204" s="1">
        <f>VLOOKUP($A204,DataForModel!$B:$BI,11,FALSE)</f>
        <v>4528</v>
      </c>
      <c r="C204" s="1">
        <f>VLOOKUP($A204,DataForModel!$B:$BI,16,FALSE)</f>
        <v>8.6979437700000002</v>
      </c>
      <c r="D204" s="1">
        <f>VLOOKUP($A204,DataForModel!$B:$BI,17,FALSE)</f>
        <v>31.48</v>
      </c>
      <c r="E204" s="1">
        <f>VLOOKUP($A204,DataForModel!$B:$BI,19,FALSE)</f>
        <v>0</v>
      </c>
      <c r="F204" s="1">
        <f>VLOOKUP($A204,DataForModel!$B:$BI,20,FALSE)</f>
        <v>540.11293760000001</v>
      </c>
      <c r="G204" s="1">
        <f>VLOOKUP($A204,DataForModel!$B:$BI,26,FALSE)</f>
        <v>0</v>
      </c>
      <c r="H204" s="1">
        <f>VLOOKUP($A204,DataForModel!$B:$BI,31,FALSE)</f>
        <v>1265</v>
      </c>
      <c r="I204" s="1">
        <f>VLOOKUP($A204,DataForModel!$B:$BI,33,FALSE)</f>
        <v>16617</v>
      </c>
      <c r="J204" s="1">
        <f>VLOOKUP($A204,DataForModel!$B:$BI,46,FALSE)</f>
        <v>27.6</v>
      </c>
      <c r="K204" s="1">
        <f>VLOOKUP($A204,DataForModel!$B:$BI,49,FALSE)</f>
        <v>36.799999999999997</v>
      </c>
      <c r="L204" s="1">
        <f>VLOOKUP($A204,DataForModel!$B:$BI,51,FALSE)</f>
        <v>34.4</v>
      </c>
      <c r="M204" s="1">
        <f>VLOOKUP($A204,DataForModel!$B:$BI,52,FALSE)</f>
        <v>7</v>
      </c>
      <c r="N204" s="1">
        <f>VLOOKUP($A204,DataForModel!$B:$BI,60,FALSE)</f>
        <v>2.8</v>
      </c>
      <c r="O204" s="1">
        <f t="shared" si="42"/>
        <v>3.5260656120938205</v>
      </c>
      <c r="P204" s="1">
        <f t="shared" si="43"/>
        <v>6.2205254951554849</v>
      </c>
      <c r="Q204" s="1">
        <f t="shared" si="44"/>
        <v>2.5073250712776152</v>
      </c>
      <c r="R204" s="1">
        <f t="shared" si="45"/>
        <v>0</v>
      </c>
      <c r="S204" s="1">
        <f t="shared" si="46"/>
        <v>0.97130687383745096</v>
      </c>
      <c r="T204" s="1">
        <f t="shared" si="47"/>
        <v>0</v>
      </c>
      <c r="U204" s="1">
        <f t="shared" si="48"/>
        <v>4.2392761394101877</v>
      </c>
      <c r="V204" s="1">
        <f t="shared" si="49"/>
        <v>0.65869668802583003</v>
      </c>
      <c r="W204" s="1">
        <f t="shared" si="50"/>
        <v>4.825174825174825</v>
      </c>
      <c r="X204" s="1">
        <f t="shared" si="51"/>
        <v>5.9934853420195431</v>
      </c>
      <c r="Y204" s="1">
        <f t="shared" si="52"/>
        <v>7.8538812785388137</v>
      </c>
      <c r="Z204" s="1">
        <f t="shared" si="53"/>
        <v>1.585677749360614</v>
      </c>
      <c r="AA204" s="1">
        <f t="shared" si="54"/>
        <v>0.2978723404255319</v>
      </c>
      <c r="AB204" s="1">
        <f>VLOOKUP($A204,Index!$G:$R,8,FALSE)</f>
        <v>9.9991000000000003</v>
      </c>
      <c r="AC204" s="1">
        <f>VLOOKUP($A204,Index!$G:$R,9,FALSE)</f>
        <v>8.1588399591135641</v>
      </c>
      <c r="AD204" s="1">
        <f>VLOOKUP($A204,Index!$G:$R,10,FALSE)</f>
        <v>6.5811965811965827</v>
      </c>
      <c r="AE204" s="1">
        <f>VLOOKUP($A204,Index!$G:$R,11,FALSE)</f>
        <v>4.4403237068888686</v>
      </c>
    </row>
    <row r="205" spans="1:31" x14ac:dyDescent="0.2">
      <c r="A205">
        <v>6001437600</v>
      </c>
      <c r="B205" s="1">
        <f>VLOOKUP($A205,DataForModel!$B:$BI,11,FALSE)</f>
        <v>3217</v>
      </c>
      <c r="C205" s="1">
        <f>VLOOKUP($A205,DataForModel!$B:$BI,16,FALSE)</f>
        <v>8.6979437700000002</v>
      </c>
      <c r="D205" s="1">
        <f>VLOOKUP($A205,DataForModel!$B:$BI,17,FALSE)</f>
        <v>31.988827619999999</v>
      </c>
      <c r="E205" s="1">
        <f>VLOOKUP($A205,DataForModel!$B:$BI,19,FALSE)</f>
        <v>0</v>
      </c>
      <c r="F205" s="1">
        <f>VLOOKUP($A205,DataForModel!$B:$BI,20,FALSE)</f>
        <v>535.95424860000003</v>
      </c>
      <c r="G205" s="1">
        <f>VLOOKUP($A205,DataForModel!$B:$BI,26,FALSE)</f>
        <v>0</v>
      </c>
      <c r="H205" s="1">
        <f>VLOOKUP($A205,DataForModel!$B:$BI,31,FALSE)</f>
        <v>477</v>
      </c>
      <c r="I205" s="1">
        <f>VLOOKUP($A205,DataForModel!$B:$BI,33,FALSE)</f>
        <v>21337</v>
      </c>
      <c r="J205" s="1">
        <f>VLOOKUP($A205,DataForModel!$B:$BI,46,FALSE)</f>
        <v>13.8</v>
      </c>
      <c r="K205" s="1">
        <f>VLOOKUP($A205,DataForModel!$B:$BI,49,FALSE)</f>
        <v>26.8</v>
      </c>
      <c r="L205" s="1">
        <f>VLOOKUP($A205,DataForModel!$B:$BI,51,FALSE)</f>
        <v>21.5</v>
      </c>
      <c r="M205" s="1">
        <f>VLOOKUP($A205,DataForModel!$B:$BI,52,FALSE)</f>
        <v>13.8</v>
      </c>
      <c r="N205" s="1">
        <f>VLOOKUP($A205,DataForModel!$B:$BI,60,FALSE)</f>
        <v>5.8</v>
      </c>
      <c r="O205" s="1">
        <f t="shared" si="42"/>
        <v>2.5044806358606717</v>
      </c>
      <c r="P205" s="1">
        <f t="shared" si="43"/>
        <v>6.2205254951554849</v>
      </c>
      <c r="Q205" s="1">
        <f t="shared" si="44"/>
        <v>2.5482227322024755</v>
      </c>
      <c r="R205" s="1">
        <f t="shared" si="45"/>
        <v>0</v>
      </c>
      <c r="S205" s="1">
        <f t="shared" si="46"/>
        <v>0.96355192734445128</v>
      </c>
      <c r="T205" s="1">
        <f t="shared" si="47"/>
        <v>0</v>
      </c>
      <c r="U205" s="1">
        <f t="shared" si="48"/>
        <v>1.5985254691689008</v>
      </c>
      <c r="V205" s="1">
        <f t="shared" si="49"/>
        <v>0.99437455106641726</v>
      </c>
      <c r="W205" s="1">
        <f t="shared" si="50"/>
        <v>2.4125874125874125</v>
      </c>
      <c r="X205" s="1">
        <f t="shared" si="51"/>
        <v>4.3648208469055376</v>
      </c>
      <c r="Y205" s="1">
        <f t="shared" si="52"/>
        <v>4.9086757990867582</v>
      </c>
      <c r="Z205" s="1">
        <f t="shared" si="53"/>
        <v>3.3248081841432224</v>
      </c>
      <c r="AA205" s="1">
        <f t="shared" si="54"/>
        <v>0.61702127659574468</v>
      </c>
      <c r="AB205" s="1">
        <f>VLOOKUP($A205,Index!$G:$R,8,FALSE)</f>
        <v>9.5871999999999993</v>
      </c>
      <c r="AC205" s="1">
        <f>VLOOKUP($A205,Index!$G:$R,9,FALSE)</f>
        <v>6.3306686843438431</v>
      </c>
      <c r="AD205" s="1">
        <f>VLOOKUP($A205,Index!$G:$R,10,FALSE)</f>
        <v>6.1111111111111116</v>
      </c>
      <c r="AE205" s="1">
        <f>VLOOKUP($A205,Index!$G:$R,11,FALSE)</f>
        <v>4.479645971022455</v>
      </c>
    </row>
    <row r="206" spans="1:31" x14ac:dyDescent="0.2">
      <c r="A206">
        <v>6001437701</v>
      </c>
      <c r="B206" s="1">
        <f>VLOOKUP($A206,DataForModel!$B:$BI,11,FALSE)</f>
        <v>3649</v>
      </c>
      <c r="C206" s="1">
        <f>VLOOKUP($A206,DataForModel!$B:$BI,16,FALSE)</f>
        <v>8.6979437700000002</v>
      </c>
      <c r="D206" s="1">
        <f>VLOOKUP($A206,DataForModel!$B:$BI,17,FALSE)</f>
        <v>31.48</v>
      </c>
      <c r="E206" s="1">
        <f>VLOOKUP($A206,DataForModel!$B:$BI,19,FALSE)</f>
        <v>0</v>
      </c>
      <c r="F206" s="1">
        <f>VLOOKUP($A206,DataForModel!$B:$BI,20,FALSE)</f>
        <v>446.89264630000002</v>
      </c>
      <c r="G206" s="1">
        <f>VLOOKUP($A206,DataForModel!$B:$BI,26,FALSE)</f>
        <v>0</v>
      </c>
      <c r="H206" s="1">
        <f>VLOOKUP($A206,DataForModel!$B:$BI,31,FALSE)</f>
        <v>973</v>
      </c>
      <c r="I206" s="1">
        <f>VLOOKUP($A206,DataForModel!$B:$BI,33,FALSE)</f>
        <v>16259</v>
      </c>
      <c r="J206" s="1">
        <f>VLOOKUP($A206,DataForModel!$B:$BI,46,FALSE)</f>
        <v>25.4</v>
      </c>
      <c r="K206" s="1">
        <f>VLOOKUP($A206,DataForModel!$B:$BI,49,FALSE)</f>
        <v>30.2</v>
      </c>
      <c r="L206" s="1">
        <f>VLOOKUP($A206,DataForModel!$B:$BI,51,FALSE)</f>
        <v>34.1</v>
      </c>
      <c r="M206" s="1">
        <f>VLOOKUP($A206,DataForModel!$B:$BI,52,FALSE)</f>
        <v>7.4</v>
      </c>
      <c r="N206" s="1">
        <f>VLOOKUP($A206,DataForModel!$B:$BI,60,FALSE)</f>
        <v>0.9</v>
      </c>
      <c r="O206" s="1">
        <f t="shared" si="42"/>
        <v>2.8411127561754852</v>
      </c>
      <c r="P206" s="1">
        <f t="shared" si="43"/>
        <v>6.2205254951554849</v>
      </c>
      <c r="Q206" s="1">
        <f t="shared" si="44"/>
        <v>2.5073250712776152</v>
      </c>
      <c r="R206" s="1">
        <f t="shared" si="45"/>
        <v>0</v>
      </c>
      <c r="S206" s="1">
        <f t="shared" si="46"/>
        <v>0.79747363670590521</v>
      </c>
      <c r="T206" s="1">
        <f t="shared" si="47"/>
        <v>0</v>
      </c>
      <c r="U206" s="1">
        <f t="shared" si="48"/>
        <v>3.2607238605898123</v>
      </c>
      <c r="V206" s="1">
        <f t="shared" si="49"/>
        <v>0.63323637553249745</v>
      </c>
      <c r="W206" s="1">
        <f t="shared" si="50"/>
        <v>4.44055944055944</v>
      </c>
      <c r="X206" s="1">
        <f t="shared" si="51"/>
        <v>4.9185667752442992</v>
      </c>
      <c r="Y206" s="1">
        <f t="shared" si="52"/>
        <v>7.7853881278538815</v>
      </c>
      <c r="Z206" s="1">
        <f t="shared" si="53"/>
        <v>1.6879795396419439</v>
      </c>
      <c r="AA206" s="1">
        <f t="shared" si="54"/>
        <v>9.5744680851063829E-2</v>
      </c>
      <c r="AB206" s="1">
        <f>VLOOKUP($A206,Index!$G:$R,8,FALSE)</f>
        <v>9.6006</v>
      </c>
      <c r="AC206" s="1">
        <f>VLOOKUP($A206,Index!$G:$R,9,FALSE)</f>
        <v>7.5153067433320118</v>
      </c>
      <c r="AD206" s="1">
        <f>VLOOKUP($A206,Index!$G:$R,10,FALSE)</f>
        <v>6.3247863247863254</v>
      </c>
      <c r="AE206" s="1">
        <f>VLOOKUP($A206,Index!$G:$R,11,FALSE)</f>
        <v>4.1648820920808243</v>
      </c>
    </row>
    <row r="207" spans="1:31" x14ac:dyDescent="0.2">
      <c r="A207">
        <v>6001437702</v>
      </c>
      <c r="B207" s="1">
        <f>VLOOKUP($A207,DataForModel!$B:$BI,11,FALSE)</f>
        <v>4256</v>
      </c>
      <c r="C207" s="1">
        <f>VLOOKUP($A207,DataForModel!$B:$BI,16,FALSE)</f>
        <v>8.6979437700000002</v>
      </c>
      <c r="D207" s="1">
        <f>VLOOKUP($A207,DataForModel!$B:$BI,17,FALSE)</f>
        <v>31.48</v>
      </c>
      <c r="E207" s="1">
        <f>VLOOKUP($A207,DataForModel!$B:$BI,19,FALSE)</f>
        <v>0</v>
      </c>
      <c r="F207" s="1">
        <f>VLOOKUP($A207,DataForModel!$B:$BI,20,FALSE)</f>
        <v>476.57797069999998</v>
      </c>
      <c r="G207" s="1">
        <f>VLOOKUP($A207,DataForModel!$B:$BI,26,FALSE)</f>
        <v>0</v>
      </c>
      <c r="H207" s="1">
        <f>VLOOKUP($A207,DataForModel!$B:$BI,31,FALSE)</f>
        <v>1166</v>
      </c>
      <c r="I207" s="1">
        <f>VLOOKUP($A207,DataForModel!$B:$BI,33,FALSE)</f>
        <v>15278</v>
      </c>
      <c r="J207" s="1">
        <f>VLOOKUP($A207,DataForModel!$B:$BI,46,FALSE)</f>
        <v>24.2</v>
      </c>
      <c r="K207" s="1">
        <f>VLOOKUP($A207,DataForModel!$B:$BI,49,FALSE)</f>
        <v>47</v>
      </c>
      <c r="L207" s="1">
        <f>VLOOKUP($A207,DataForModel!$B:$BI,51,FALSE)</f>
        <v>31.8</v>
      </c>
      <c r="M207" s="1">
        <f>VLOOKUP($A207,DataForModel!$B:$BI,52,FALSE)</f>
        <v>5.7</v>
      </c>
      <c r="N207" s="1">
        <f>VLOOKUP($A207,DataForModel!$B:$BI,60,FALSE)</f>
        <v>0</v>
      </c>
      <c r="O207" s="1">
        <f t="shared" si="42"/>
        <v>3.3141120548585681</v>
      </c>
      <c r="P207" s="1">
        <f t="shared" si="43"/>
        <v>6.2205254951554849</v>
      </c>
      <c r="Q207" s="1">
        <f t="shared" si="44"/>
        <v>2.5073250712776152</v>
      </c>
      <c r="R207" s="1">
        <f t="shared" si="45"/>
        <v>0</v>
      </c>
      <c r="S207" s="1">
        <f t="shared" si="46"/>
        <v>0.8528295679499438</v>
      </c>
      <c r="T207" s="1">
        <f t="shared" si="47"/>
        <v>0</v>
      </c>
      <c r="U207" s="1">
        <f t="shared" si="48"/>
        <v>3.9075067024128685</v>
      </c>
      <c r="V207" s="1">
        <f t="shared" si="49"/>
        <v>0.56346942984546022</v>
      </c>
      <c r="W207" s="1">
        <f t="shared" si="50"/>
        <v>4.2307692307692299</v>
      </c>
      <c r="X207" s="1">
        <f t="shared" si="51"/>
        <v>7.6547231270358305</v>
      </c>
      <c r="Y207" s="1">
        <f t="shared" si="52"/>
        <v>7.2602739726027394</v>
      </c>
      <c r="Z207" s="1">
        <f t="shared" si="53"/>
        <v>1.2531969309462916</v>
      </c>
      <c r="AA207" s="1">
        <f t="shared" si="54"/>
        <v>0</v>
      </c>
      <c r="AB207" s="1">
        <f>VLOOKUP($A207,Index!$G:$R,8,FALSE)</f>
        <v>9.4487000000000005</v>
      </c>
      <c r="AC207" s="1">
        <f>VLOOKUP($A207,Index!$G:$R,9,FALSE)</f>
        <v>8.4848765014071965</v>
      </c>
      <c r="AD207" s="1">
        <f>VLOOKUP($A207,Index!$G:$R,10,FALSE)</f>
        <v>6.1538461538461542</v>
      </c>
      <c r="AE207" s="1">
        <f>VLOOKUP($A207,Index!$G:$R,11,FALSE)</f>
        <v>3.7750851616363228</v>
      </c>
    </row>
    <row r="208" spans="1:31" x14ac:dyDescent="0.2">
      <c r="A208">
        <v>6001437800</v>
      </c>
      <c r="B208" s="1">
        <f>VLOOKUP($A208,DataForModel!$B:$BI,11,FALSE)</f>
        <v>4621</v>
      </c>
      <c r="C208" s="1">
        <f>VLOOKUP($A208,DataForModel!$B:$BI,16,FALSE)</f>
        <v>8.6979437700000002</v>
      </c>
      <c r="D208" s="1">
        <f>VLOOKUP($A208,DataForModel!$B:$BI,17,FALSE)</f>
        <v>31.48</v>
      </c>
      <c r="E208" s="1">
        <f>VLOOKUP($A208,DataForModel!$B:$BI,19,FALSE)</f>
        <v>0</v>
      </c>
      <c r="F208" s="1">
        <f>VLOOKUP($A208,DataForModel!$B:$BI,20,FALSE)</f>
        <v>460.0652187</v>
      </c>
      <c r="G208" s="1">
        <f>VLOOKUP($A208,DataForModel!$B:$BI,26,FALSE)</f>
        <v>0</v>
      </c>
      <c r="H208" s="1">
        <f>VLOOKUP($A208,DataForModel!$B:$BI,31,FALSE)</f>
        <v>243</v>
      </c>
      <c r="I208" s="1">
        <f>VLOOKUP($A208,DataForModel!$B:$BI,33,FALSE)</f>
        <v>29572</v>
      </c>
      <c r="J208" s="1">
        <f>VLOOKUP($A208,DataForModel!$B:$BI,46,FALSE)</f>
        <v>5.5</v>
      </c>
      <c r="K208" s="1">
        <f>VLOOKUP($A208,DataForModel!$B:$BI,49,FALSE)</f>
        <v>14.9</v>
      </c>
      <c r="L208" s="1">
        <f>VLOOKUP($A208,DataForModel!$B:$BI,51,FALSE)</f>
        <v>23.7</v>
      </c>
      <c r="M208" s="1">
        <f>VLOOKUP($A208,DataForModel!$B:$BI,52,FALSE)</f>
        <v>10.6</v>
      </c>
      <c r="N208" s="1">
        <f>VLOOKUP($A208,DataForModel!$B:$BI,60,FALSE)</f>
        <v>0.5</v>
      </c>
      <c r="O208" s="1">
        <f t="shared" si="42"/>
        <v>3.5985350268838152</v>
      </c>
      <c r="P208" s="1">
        <f t="shared" si="43"/>
        <v>6.2205254951554849</v>
      </c>
      <c r="Q208" s="1">
        <f t="shared" si="44"/>
        <v>2.5073250712776152</v>
      </c>
      <c r="R208" s="1">
        <f t="shared" si="45"/>
        <v>0</v>
      </c>
      <c r="S208" s="1">
        <f t="shared" si="46"/>
        <v>0.82203728985168378</v>
      </c>
      <c r="T208" s="1">
        <f t="shared" si="47"/>
        <v>0</v>
      </c>
      <c r="U208" s="1">
        <f t="shared" si="48"/>
        <v>0.81434316353887404</v>
      </c>
      <c r="V208" s="1">
        <f t="shared" si="49"/>
        <v>1.5800328566043909</v>
      </c>
      <c r="W208" s="1">
        <f t="shared" si="50"/>
        <v>0.96153846153846145</v>
      </c>
      <c r="X208" s="1">
        <f t="shared" si="51"/>
        <v>2.4267100977198699</v>
      </c>
      <c r="Y208" s="1">
        <f t="shared" si="52"/>
        <v>5.4109589041095898</v>
      </c>
      <c r="Z208" s="1">
        <f t="shared" si="53"/>
        <v>2.5063938618925832</v>
      </c>
      <c r="AA208" s="1">
        <f t="shared" si="54"/>
        <v>5.3191489361702128E-2</v>
      </c>
      <c r="AB208" s="1">
        <f>VLOOKUP($A208,Index!$G:$R,8,FALSE)</f>
        <v>6.5377000000000001</v>
      </c>
      <c r="AC208" s="1">
        <f>VLOOKUP($A208,Index!$G:$R,9,FALSE)</f>
        <v>5.4064890598359074</v>
      </c>
      <c r="AD208" s="1">
        <f>VLOOKUP($A208,Index!$G:$R,10,FALSE)</f>
        <v>4.5299145299145298</v>
      </c>
      <c r="AE208" s="1">
        <f>VLOOKUP($A208,Index!$G:$R,11,FALSE)</f>
        <v>3.4064436181552509</v>
      </c>
    </row>
    <row r="209" spans="1:31" x14ac:dyDescent="0.2">
      <c r="A209">
        <v>6001437900</v>
      </c>
      <c r="B209" s="1">
        <f>VLOOKUP($A209,DataForModel!$B:$BI,11,FALSE)</f>
        <v>2338</v>
      </c>
      <c r="C209" s="1">
        <f>VLOOKUP($A209,DataForModel!$B:$BI,16,FALSE)</f>
        <v>8.6979437700000002</v>
      </c>
      <c r="D209" s="1">
        <f>VLOOKUP($A209,DataForModel!$B:$BI,17,FALSE)</f>
        <v>31.48</v>
      </c>
      <c r="E209" s="1">
        <f>VLOOKUP($A209,DataForModel!$B:$BI,19,FALSE)</f>
        <v>0</v>
      </c>
      <c r="F209" s="1">
        <f>VLOOKUP($A209,DataForModel!$B:$BI,20,FALSE)</f>
        <v>412.04432359999998</v>
      </c>
      <c r="G209" s="1">
        <f>VLOOKUP($A209,DataForModel!$B:$BI,26,FALSE)</f>
        <v>0</v>
      </c>
      <c r="H209" s="1">
        <f>VLOOKUP($A209,DataForModel!$B:$BI,31,FALSE)</f>
        <v>194</v>
      </c>
      <c r="I209" s="1">
        <f>VLOOKUP($A209,DataForModel!$B:$BI,33,FALSE)</f>
        <v>21192</v>
      </c>
      <c r="J209" s="1">
        <f>VLOOKUP($A209,DataForModel!$B:$BI,46,FALSE)</f>
        <v>8.1</v>
      </c>
      <c r="K209" s="1">
        <f>VLOOKUP($A209,DataForModel!$B:$BI,49,FALSE)</f>
        <v>23.6</v>
      </c>
      <c r="L209" s="1">
        <f>VLOOKUP($A209,DataForModel!$B:$BI,51,FALSE)</f>
        <v>22.8</v>
      </c>
      <c r="M209" s="1">
        <f>VLOOKUP($A209,DataForModel!$B:$BI,52,FALSE)</f>
        <v>11.3</v>
      </c>
      <c r="N209" s="1">
        <f>VLOOKUP($A209,DataForModel!$B:$BI,60,FALSE)</f>
        <v>0</v>
      </c>
      <c r="O209" s="1">
        <f t="shared" si="42"/>
        <v>1.8195277799423362</v>
      </c>
      <c r="P209" s="1">
        <f t="shared" si="43"/>
        <v>6.2205254951554849</v>
      </c>
      <c r="Q209" s="1">
        <f t="shared" si="44"/>
        <v>2.5073250712776152</v>
      </c>
      <c r="R209" s="1">
        <f t="shared" si="45"/>
        <v>0</v>
      </c>
      <c r="S209" s="1">
        <f t="shared" si="46"/>
        <v>0.73248996567176694</v>
      </c>
      <c r="T209" s="1">
        <f t="shared" si="47"/>
        <v>0</v>
      </c>
      <c r="U209" s="1">
        <f t="shared" si="48"/>
        <v>0.65013404825737264</v>
      </c>
      <c r="V209" s="1">
        <f t="shared" si="49"/>
        <v>0.98406241332470434</v>
      </c>
      <c r="W209" s="1">
        <f t="shared" si="50"/>
        <v>1.4160839160839158</v>
      </c>
      <c r="X209" s="1">
        <f t="shared" si="51"/>
        <v>3.8436482084690562</v>
      </c>
      <c r="Y209" s="1">
        <f t="shared" si="52"/>
        <v>5.2054794520547958</v>
      </c>
      <c r="Z209" s="1">
        <f t="shared" si="53"/>
        <v>2.6854219948849107</v>
      </c>
      <c r="AA209" s="1">
        <f t="shared" si="54"/>
        <v>0</v>
      </c>
      <c r="AB209" s="1">
        <f>VLOOKUP($A209,Index!$G:$R,8,FALSE)</f>
        <v>7.9004000000000003</v>
      </c>
      <c r="AC209" s="1">
        <f>VLOOKUP($A209,Index!$G:$R,9,FALSE)</f>
        <v>5.7260479368150632</v>
      </c>
      <c r="AD209" s="1">
        <f>VLOOKUP($A209,Index!$G:$R,10,FALSE)</f>
        <v>4.9145299145299148</v>
      </c>
      <c r="AE209" s="1">
        <f>VLOOKUP($A209,Index!$G:$R,11,FALSE)</f>
        <v>3.3614265469124338</v>
      </c>
    </row>
    <row r="210" spans="1:31" x14ac:dyDescent="0.2">
      <c r="A210">
        <v>6001438000</v>
      </c>
      <c r="B210" s="1">
        <f>VLOOKUP($A210,DataForModel!$B:$BI,11,FALSE)</f>
        <v>2222</v>
      </c>
      <c r="C210" s="1">
        <f>VLOOKUP($A210,DataForModel!$B:$BI,16,FALSE)</f>
        <v>8.6979437700000002</v>
      </c>
      <c r="D210" s="1">
        <f>VLOOKUP($A210,DataForModel!$B:$BI,17,FALSE)</f>
        <v>9.6894697599999997</v>
      </c>
      <c r="E210" s="1">
        <f>VLOOKUP($A210,DataForModel!$B:$BI,19,FALSE)</f>
        <v>0</v>
      </c>
      <c r="F210" s="1">
        <f>VLOOKUP($A210,DataForModel!$B:$BI,20,FALSE)</f>
        <v>324.10572309999998</v>
      </c>
      <c r="G210" s="1">
        <f>VLOOKUP($A210,DataForModel!$B:$BI,26,FALSE)</f>
        <v>0</v>
      </c>
      <c r="H210" s="1">
        <f>VLOOKUP($A210,DataForModel!$B:$BI,31,FALSE)</f>
        <v>365</v>
      </c>
      <c r="I210" s="1">
        <f>VLOOKUP($A210,DataForModel!$B:$BI,33,FALSE)</f>
        <v>29637</v>
      </c>
      <c r="J210" s="1">
        <f>VLOOKUP($A210,DataForModel!$B:$BI,46,FALSE)</f>
        <v>9.8000000000000007</v>
      </c>
      <c r="K210" s="1">
        <f>VLOOKUP($A210,DataForModel!$B:$BI,49,FALSE)</f>
        <v>13</v>
      </c>
      <c r="L210" s="1">
        <f>VLOOKUP($A210,DataForModel!$B:$BI,51,FALSE)</f>
        <v>19</v>
      </c>
      <c r="M210" s="1">
        <f>VLOOKUP($A210,DataForModel!$B:$BI,52,FALSE)</f>
        <v>9.4</v>
      </c>
      <c r="N210" s="1">
        <f>VLOOKUP($A210,DataForModel!$B:$BI,60,FALSE)</f>
        <v>0.9</v>
      </c>
      <c r="O210" s="1">
        <f t="shared" si="42"/>
        <v>1.7291358217096549</v>
      </c>
      <c r="P210" s="1">
        <f t="shared" si="43"/>
        <v>6.2205254951554849</v>
      </c>
      <c r="Q210" s="1">
        <f t="shared" si="44"/>
        <v>0.75588375382626416</v>
      </c>
      <c r="R210" s="1">
        <f t="shared" si="45"/>
        <v>0</v>
      </c>
      <c r="S210" s="1">
        <f t="shared" si="46"/>
        <v>0.56850580105960635</v>
      </c>
      <c r="T210" s="1">
        <f t="shared" si="47"/>
        <v>0</v>
      </c>
      <c r="U210" s="1">
        <f t="shared" si="48"/>
        <v>1.2231903485254692</v>
      </c>
      <c r="V210" s="1">
        <f t="shared" si="49"/>
        <v>1.5846555390403312</v>
      </c>
      <c r="W210" s="1">
        <f t="shared" si="50"/>
        <v>1.7132867132867133</v>
      </c>
      <c r="X210" s="1">
        <f t="shared" si="51"/>
        <v>2.1172638436482085</v>
      </c>
      <c r="Y210" s="1">
        <f t="shared" si="52"/>
        <v>4.3378995433789953</v>
      </c>
      <c r="Z210" s="1">
        <f t="shared" si="53"/>
        <v>2.199488491048593</v>
      </c>
      <c r="AA210" s="1">
        <f t="shared" si="54"/>
        <v>9.5744680851063829E-2</v>
      </c>
      <c r="AB210" s="1">
        <f>VLOOKUP($A210,Index!$G:$R,8,FALSE)</f>
        <v>7.4523000000000001</v>
      </c>
      <c r="AC210" s="1">
        <f>VLOOKUP($A210,Index!$G:$R,9,FALSE)</f>
        <v>4.7214997785243815</v>
      </c>
      <c r="AD210" s="1">
        <f>VLOOKUP($A210,Index!$G:$R,10,FALSE)</f>
        <v>4.6153846153846159</v>
      </c>
      <c r="AE210" s="1">
        <f>VLOOKUP($A210,Index!$G:$R,11,FALSE)</f>
        <v>2.6095154952389694</v>
      </c>
    </row>
    <row r="211" spans="1:31" x14ac:dyDescent="0.2">
      <c r="A211">
        <v>6001438100</v>
      </c>
      <c r="B211" s="1">
        <f>VLOOKUP($A211,DataForModel!$B:$BI,11,FALSE)</f>
        <v>7675</v>
      </c>
      <c r="C211" s="1">
        <f>VLOOKUP($A211,DataForModel!$B:$BI,16,FALSE)</f>
        <v>8.6979437700000002</v>
      </c>
      <c r="D211" s="1">
        <f>VLOOKUP($A211,DataForModel!$B:$BI,17,FALSE)</f>
        <v>22.791653180000001</v>
      </c>
      <c r="E211" s="1">
        <f>VLOOKUP($A211,DataForModel!$B:$BI,19,FALSE)</f>
        <v>0</v>
      </c>
      <c r="F211" s="1">
        <f>VLOOKUP($A211,DataForModel!$B:$BI,20,FALSE)</f>
        <v>383.9251721</v>
      </c>
      <c r="G211" s="1">
        <f>VLOOKUP($A211,DataForModel!$B:$BI,26,FALSE)</f>
        <v>6.5</v>
      </c>
      <c r="H211" s="1">
        <f>VLOOKUP($A211,DataForModel!$B:$BI,31,FALSE)</f>
        <v>375</v>
      </c>
      <c r="I211" s="1">
        <f>VLOOKUP($A211,DataForModel!$B:$BI,33,FALSE)</f>
        <v>31379</v>
      </c>
      <c r="J211" s="1">
        <f>VLOOKUP($A211,DataForModel!$B:$BI,46,FALSE)</f>
        <v>4.8</v>
      </c>
      <c r="K211" s="1">
        <f>VLOOKUP($A211,DataForModel!$B:$BI,49,FALSE)</f>
        <v>15.9</v>
      </c>
      <c r="L211" s="1">
        <f>VLOOKUP($A211,DataForModel!$B:$BI,51,FALSE)</f>
        <v>23.5</v>
      </c>
      <c r="M211" s="1">
        <f>VLOOKUP($A211,DataForModel!$B:$BI,52,FALSE)</f>
        <v>15.2</v>
      </c>
      <c r="N211" s="1">
        <f>VLOOKUP($A211,DataForModel!$B:$BI,60,FALSE)</f>
        <v>0.7</v>
      </c>
      <c r="O211" s="1">
        <f t="shared" si="42"/>
        <v>5.9783370996649268</v>
      </c>
      <c r="P211" s="1">
        <f t="shared" si="43"/>
        <v>6.2205254951554849</v>
      </c>
      <c r="Q211" s="1">
        <f t="shared" si="44"/>
        <v>1.8089882509573103</v>
      </c>
      <c r="R211" s="1">
        <f t="shared" si="45"/>
        <v>0</v>
      </c>
      <c r="S211" s="1">
        <f t="shared" si="46"/>
        <v>0.680054567085565</v>
      </c>
      <c r="T211" s="1">
        <f t="shared" si="47"/>
        <v>0.90909090909090917</v>
      </c>
      <c r="U211" s="1">
        <f t="shared" si="48"/>
        <v>1.2567024128686328</v>
      </c>
      <c r="V211" s="1">
        <f t="shared" si="49"/>
        <v>1.708543428323531</v>
      </c>
      <c r="W211" s="1">
        <f t="shared" si="50"/>
        <v>0.83916083916083906</v>
      </c>
      <c r="X211" s="1">
        <f t="shared" si="51"/>
        <v>2.5895765472312702</v>
      </c>
      <c r="Y211" s="1">
        <f t="shared" si="52"/>
        <v>5.365296803652968</v>
      </c>
      <c r="Z211" s="1">
        <f t="shared" si="53"/>
        <v>3.6828644501278767</v>
      </c>
      <c r="AA211" s="1">
        <f t="shared" si="54"/>
        <v>7.4468085106382975E-2</v>
      </c>
      <c r="AB211" s="1">
        <f>VLOOKUP($A211,Index!$G:$R,8,FALSE)</f>
        <v>7.4573</v>
      </c>
      <c r="AC211" s="1">
        <f>VLOOKUP($A211,Index!$G:$R,9,FALSE)</f>
        <v>6.0059937659179949</v>
      </c>
      <c r="AD211" s="1">
        <f>VLOOKUP($A211,Index!$G:$R,10,FALSE)</f>
        <v>4.700854700854701</v>
      </c>
      <c r="AE211" s="1">
        <f>VLOOKUP($A211,Index!$G:$R,11,FALSE)</f>
        <v>6.1174394148183335</v>
      </c>
    </row>
    <row r="212" spans="1:31" x14ac:dyDescent="0.2">
      <c r="A212">
        <v>6001438201</v>
      </c>
      <c r="B212" s="1">
        <f>VLOOKUP($A212,DataForModel!$B:$BI,11,FALSE)</f>
        <v>4540</v>
      </c>
      <c r="C212" s="1">
        <f>VLOOKUP($A212,DataForModel!$B:$BI,16,FALSE)</f>
        <v>8.6979437700000002</v>
      </c>
      <c r="D212" s="1">
        <f>VLOOKUP($A212,DataForModel!$B:$BI,17,FALSE)</f>
        <v>31.48</v>
      </c>
      <c r="E212" s="1">
        <f>VLOOKUP($A212,DataForModel!$B:$BI,19,FALSE)</f>
        <v>0</v>
      </c>
      <c r="F212" s="1">
        <f>VLOOKUP($A212,DataForModel!$B:$BI,20,FALSE)</f>
        <v>480.98546570000002</v>
      </c>
      <c r="G212" s="1">
        <f>VLOOKUP($A212,DataForModel!$B:$BI,26,FALSE)</f>
        <v>0</v>
      </c>
      <c r="H212" s="1">
        <f>VLOOKUP($A212,DataForModel!$B:$BI,31,FALSE)</f>
        <v>348</v>
      </c>
      <c r="I212" s="1">
        <f>VLOOKUP($A212,DataForModel!$B:$BI,33,FALSE)</f>
        <v>21221</v>
      </c>
      <c r="J212" s="1">
        <f>VLOOKUP($A212,DataForModel!$B:$BI,46,FALSE)</f>
        <v>7.1</v>
      </c>
      <c r="K212" s="1">
        <f>VLOOKUP($A212,DataForModel!$B:$BI,49,FALSE)</f>
        <v>21</v>
      </c>
      <c r="L212" s="1">
        <f>VLOOKUP($A212,DataForModel!$B:$BI,51,FALSE)</f>
        <v>21.9</v>
      </c>
      <c r="M212" s="1">
        <f>VLOOKUP($A212,DataForModel!$B:$BI,52,FALSE)</f>
        <v>12.9</v>
      </c>
      <c r="N212" s="1">
        <f>VLOOKUP($A212,DataForModel!$B:$BI,60,FALSE)</f>
        <v>0.3</v>
      </c>
      <c r="O212" s="1">
        <f t="shared" si="42"/>
        <v>3.5354165043247878</v>
      </c>
      <c r="P212" s="1">
        <f t="shared" si="43"/>
        <v>6.2205254951554849</v>
      </c>
      <c r="Q212" s="1">
        <f t="shared" si="44"/>
        <v>2.5073250712776152</v>
      </c>
      <c r="R212" s="1">
        <f t="shared" si="45"/>
        <v>0</v>
      </c>
      <c r="S212" s="1">
        <f t="shared" si="46"/>
        <v>0.86104847729689526</v>
      </c>
      <c r="T212" s="1">
        <f t="shared" si="47"/>
        <v>0</v>
      </c>
      <c r="U212" s="1">
        <f t="shared" si="48"/>
        <v>1.166219839142091</v>
      </c>
      <c r="V212" s="1">
        <f t="shared" si="49"/>
        <v>0.98612484087304697</v>
      </c>
      <c r="W212" s="1">
        <f t="shared" si="50"/>
        <v>1.2412587412587412</v>
      </c>
      <c r="X212" s="1">
        <f t="shared" si="51"/>
        <v>3.4201954397394134</v>
      </c>
      <c r="Y212" s="1">
        <f t="shared" si="52"/>
        <v>5</v>
      </c>
      <c r="Z212" s="1">
        <f t="shared" si="53"/>
        <v>3.0946291560102299</v>
      </c>
      <c r="AA212" s="1">
        <f t="shared" si="54"/>
        <v>3.1914893617021274E-2</v>
      </c>
      <c r="AB212" s="1">
        <f>VLOOKUP($A212,Index!$G:$R,8,FALSE)</f>
        <v>8.9669000000000008</v>
      </c>
      <c r="AC212" s="1">
        <f>VLOOKUP($A212,Index!$G:$R,9,FALSE)</f>
        <v>6.0103886187822866</v>
      </c>
      <c r="AD212" s="1">
        <f>VLOOKUP($A212,Index!$G:$R,10,FALSE)</f>
        <v>5.0427350427350435</v>
      </c>
      <c r="AE212" s="1">
        <f>VLOOKUP($A212,Index!$G:$R,11,FALSE)</f>
        <v>4.3964442045440268</v>
      </c>
    </row>
    <row r="213" spans="1:31" x14ac:dyDescent="0.2">
      <c r="A213">
        <v>6001438203</v>
      </c>
      <c r="B213" s="1">
        <f>VLOOKUP($A213,DataForModel!$B:$BI,11,FALSE)</f>
        <v>3920</v>
      </c>
      <c r="C213" s="1">
        <f>VLOOKUP($A213,DataForModel!$B:$BI,16,FALSE)</f>
        <v>8.6979437700000002</v>
      </c>
      <c r="D213" s="1">
        <f>VLOOKUP($A213,DataForModel!$B:$BI,17,FALSE)</f>
        <v>31.708962140000001</v>
      </c>
      <c r="E213" s="1">
        <f>VLOOKUP($A213,DataForModel!$B:$BI,19,FALSE)</f>
        <v>0</v>
      </c>
      <c r="F213" s="1">
        <f>VLOOKUP($A213,DataForModel!$B:$BI,20,FALSE)</f>
        <v>449.68151410000002</v>
      </c>
      <c r="G213" s="1">
        <f>VLOOKUP($A213,DataForModel!$B:$BI,26,FALSE)</f>
        <v>6.25</v>
      </c>
      <c r="H213" s="1">
        <f>VLOOKUP($A213,DataForModel!$B:$BI,31,FALSE)</f>
        <v>337</v>
      </c>
      <c r="I213" s="1">
        <f>VLOOKUP($A213,DataForModel!$B:$BI,33,FALSE)</f>
        <v>26282</v>
      </c>
      <c r="J213" s="1">
        <f>VLOOKUP($A213,DataForModel!$B:$BI,46,FALSE)</f>
        <v>7.8</v>
      </c>
      <c r="K213" s="1">
        <f>VLOOKUP($A213,DataForModel!$B:$BI,49,FALSE)</f>
        <v>27.1</v>
      </c>
      <c r="L213" s="1">
        <f>VLOOKUP($A213,DataForModel!$B:$BI,51,FALSE)</f>
        <v>16.5</v>
      </c>
      <c r="M213" s="1">
        <f>VLOOKUP($A213,DataForModel!$B:$BI,52,FALSE)</f>
        <v>10.8</v>
      </c>
      <c r="N213" s="1">
        <f>VLOOKUP($A213,DataForModel!$B:$BI,60,FALSE)</f>
        <v>1.6</v>
      </c>
      <c r="O213" s="1">
        <f t="shared" si="42"/>
        <v>3.0522870723914908</v>
      </c>
      <c r="P213" s="1">
        <f t="shared" si="43"/>
        <v>6.2205254951554849</v>
      </c>
      <c r="Q213" s="1">
        <f t="shared" si="44"/>
        <v>2.5257281917024663</v>
      </c>
      <c r="R213" s="1">
        <f t="shared" si="45"/>
        <v>0</v>
      </c>
      <c r="S213" s="1">
        <f t="shared" si="46"/>
        <v>0.80267419884581259</v>
      </c>
      <c r="T213" s="1">
        <f t="shared" si="47"/>
        <v>0.87412587412587406</v>
      </c>
      <c r="U213" s="1">
        <f t="shared" si="48"/>
        <v>1.1293565683646114</v>
      </c>
      <c r="V213" s="1">
        <f t="shared" si="49"/>
        <v>1.34605400715449</v>
      </c>
      <c r="W213" s="1">
        <f t="shared" si="50"/>
        <v>1.3636363636363635</v>
      </c>
      <c r="X213" s="1">
        <f t="shared" si="51"/>
        <v>4.4136807817589583</v>
      </c>
      <c r="Y213" s="1">
        <f t="shared" si="52"/>
        <v>3.7671232876712328</v>
      </c>
      <c r="Z213" s="1">
        <f t="shared" si="53"/>
        <v>2.5575447570332481</v>
      </c>
      <c r="AA213" s="1">
        <f t="shared" si="54"/>
        <v>0.1702127659574468</v>
      </c>
      <c r="AB213" s="1">
        <f>VLOOKUP($A213,Index!$G:$R,8,FALSE)</f>
        <v>9.1651000000000007</v>
      </c>
      <c r="AC213" s="1">
        <f>VLOOKUP($A213,Index!$G:$R,9,FALSE)</f>
        <v>5.7755218386911622</v>
      </c>
      <c r="AD213" s="1">
        <f>VLOOKUP($A213,Index!$G:$R,10,FALSE)</f>
        <v>5</v>
      </c>
      <c r="AE213" s="1">
        <f>VLOOKUP($A213,Index!$G:$R,11,FALSE)</f>
        <v>6.9480258679231071</v>
      </c>
    </row>
    <row r="214" spans="1:31" x14ac:dyDescent="0.2">
      <c r="A214">
        <v>6001438204</v>
      </c>
      <c r="B214" s="1">
        <f>VLOOKUP($A214,DataForModel!$B:$BI,11,FALSE)</f>
        <v>5368</v>
      </c>
      <c r="C214" s="1">
        <f>VLOOKUP($A214,DataForModel!$B:$BI,16,FALSE)</f>
        <v>8.6979437700000002</v>
      </c>
      <c r="D214" s="1">
        <f>VLOOKUP($A214,DataForModel!$B:$BI,17,FALSE)</f>
        <v>31.48</v>
      </c>
      <c r="E214" s="1">
        <f>VLOOKUP($A214,DataForModel!$B:$BI,19,FALSE)</f>
        <v>0</v>
      </c>
      <c r="F214" s="1">
        <f>VLOOKUP($A214,DataForModel!$B:$BI,20,FALSE)</f>
        <v>401.17861690000001</v>
      </c>
      <c r="G214" s="1">
        <f>VLOOKUP($A214,DataForModel!$B:$BI,26,FALSE)</f>
        <v>3</v>
      </c>
      <c r="H214" s="1">
        <f>VLOOKUP($A214,DataForModel!$B:$BI,31,FALSE)</f>
        <v>208</v>
      </c>
      <c r="I214" s="1">
        <f>VLOOKUP($A214,DataForModel!$B:$BI,33,FALSE)</f>
        <v>30141</v>
      </c>
      <c r="J214" s="1">
        <f>VLOOKUP($A214,DataForModel!$B:$BI,46,FALSE)</f>
        <v>4</v>
      </c>
      <c r="K214" s="1">
        <f>VLOOKUP($A214,DataForModel!$B:$BI,49,FALSE)</f>
        <v>16.3</v>
      </c>
      <c r="L214" s="1">
        <f>VLOOKUP($A214,DataForModel!$B:$BI,51,FALSE)</f>
        <v>16.7</v>
      </c>
      <c r="M214" s="1">
        <f>VLOOKUP($A214,DataForModel!$B:$BI,52,FALSE)</f>
        <v>10.6</v>
      </c>
      <c r="N214" s="1">
        <f>VLOOKUP($A214,DataForModel!$B:$BI,60,FALSE)</f>
        <v>1.3</v>
      </c>
      <c r="O214" s="1">
        <f t="shared" si="42"/>
        <v>4.1806280682615133</v>
      </c>
      <c r="P214" s="1">
        <f t="shared" si="43"/>
        <v>6.2205254951554849</v>
      </c>
      <c r="Q214" s="1">
        <f t="shared" si="44"/>
        <v>2.5073250712776152</v>
      </c>
      <c r="R214" s="1">
        <f t="shared" si="45"/>
        <v>0</v>
      </c>
      <c r="S214" s="1">
        <f t="shared" si="46"/>
        <v>0.71222805763605457</v>
      </c>
      <c r="T214" s="1">
        <f t="shared" si="47"/>
        <v>0.41958041958041958</v>
      </c>
      <c r="U214" s="1">
        <f t="shared" si="48"/>
        <v>0.69705093833780163</v>
      </c>
      <c r="V214" s="1">
        <f t="shared" si="49"/>
        <v>1.6204991074666988</v>
      </c>
      <c r="W214" s="1">
        <f t="shared" si="50"/>
        <v>0.69930069930069916</v>
      </c>
      <c r="X214" s="1">
        <f t="shared" si="51"/>
        <v>2.6547231270358305</v>
      </c>
      <c r="Y214" s="1">
        <f t="shared" si="52"/>
        <v>3.8127853881278542</v>
      </c>
      <c r="Z214" s="1">
        <f t="shared" si="53"/>
        <v>2.5063938618925832</v>
      </c>
      <c r="AA214" s="1">
        <f t="shared" si="54"/>
        <v>0.13829787234042554</v>
      </c>
      <c r="AB214" s="1">
        <f>VLOOKUP($A214,Index!$G:$R,8,FALSE)</f>
        <v>7.4276999999999997</v>
      </c>
      <c r="AC214" s="1">
        <f>VLOOKUP($A214,Index!$G:$R,9,FALSE)</f>
        <v>5.2359035927913613</v>
      </c>
      <c r="AD214" s="1">
        <f>VLOOKUP($A214,Index!$G:$R,10,FALSE)</f>
        <v>4.6153846153846159</v>
      </c>
      <c r="AE214" s="1">
        <f>VLOOKUP($A214,Index!$G:$R,11,FALSE)</f>
        <v>5.2654265473203568</v>
      </c>
    </row>
    <row r="215" spans="1:31" x14ac:dyDescent="0.2">
      <c r="A215">
        <v>6001438300</v>
      </c>
      <c r="B215" s="1">
        <f>VLOOKUP($A215,DataForModel!$B:$BI,11,FALSE)</f>
        <v>3731</v>
      </c>
      <c r="C215" s="1">
        <f>VLOOKUP($A215,DataForModel!$B:$BI,16,FALSE)</f>
        <v>8.6979437700000002</v>
      </c>
      <c r="D215" s="1">
        <f>VLOOKUP($A215,DataForModel!$B:$BI,17,FALSE)</f>
        <v>35.738255700000003</v>
      </c>
      <c r="E215" s="1">
        <f>VLOOKUP($A215,DataForModel!$B:$BI,19,FALSE)</f>
        <v>0</v>
      </c>
      <c r="F215" s="1">
        <f>VLOOKUP($A215,DataForModel!$B:$BI,20,FALSE)</f>
        <v>624.9506652</v>
      </c>
      <c r="G215" s="1">
        <f>VLOOKUP($A215,DataForModel!$B:$BI,26,FALSE)</f>
        <v>0</v>
      </c>
      <c r="H215" s="1">
        <f>VLOOKUP($A215,DataForModel!$B:$BI,31,FALSE)</f>
        <v>355</v>
      </c>
      <c r="I215" s="1">
        <f>VLOOKUP($A215,DataForModel!$B:$BI,33,FALSE)</f>
        <v>21105</v>
      </c>
      <c r="J215" s="1">
        <f>VLOOKUP($A215,DataForModel!$B:$BI,46,FALSE)</f>
        <v>8.6999999999999993</v>
      </c>
      <c r="K215" s="1">
        <f>VLOOKUP($A215,DataForModel!$B:$BI,49,FALSE)</f>
        <v>21.8</v>
      </c>
      <c r="L215" s="1">
        <f>VLOOKUP($A215,DataForModel!$B:$BI,51,FALSE)</f>
        <v>21.9</v>
      </c>
      <c r="M215" s="1">
        <f>VLOOKUP($A215,DataForModel!$B:$BI,52,FALSE)</f>
        <v>9.4</v>
      </c>
      <c r="N215" s="1">
        <f>VLOOKUP($A215,DataForModel!$B:$BI,60,FALSE)</f>
        <v>1.7</v>
      </c>
      <c r="O215" s="1">
        <f t="shared" si="42"/>
        <v>2.9050105197537595</v>
      </c>
      <c r="P215" s="1">
        <f t="shared" si="43"/>
        <v>6.2205254951554849</v>
      </c>
      <c r="Q215" s="1">
        <f t="shared" si="44"/>
        <v>2.8495877372664502</v>
      </c>
      <c r="R215" s="1">
        <f t="shared" si="45"/>
        <v>0</v>
      </c>
      <c r="S215" s="1">
        <f t="shared" si="46"/>
        <v>1.1295086624601849</v>
      </c>
      <c r="T215" s="1">
        <f t="shared" si="47"/>
        <v>0</v>
      </c>
      <c r="U215" s="1">
        <f t="shared" si="48"/>
        <v>1.1896782841823055</v>
      </c>
      <c r="V215" s="1">
        <f t="shared" si="49"/>
        <v>0.97787513067967646</v>
      </c>
      <c r="W215" s="1">
        <f t="shared" si="50"/>
        <v>1.5209790209790208</v>
      </c>
      <c r="X215" s="1">
        <f t="shared" si="51"/>
        <v>3.5504885993485349</v>
      </c>
      <c r="Y215" s="1">
        <f t="shared" si="52"/>
        <v>5</v>
      </c>
      <c r="Z215" s="1">
        <f t="shared" si="53"/>
        <v>2.199488491048593</v>
      </c>
      <c r="AA215" s="1">
        <f t="shared" si="54"/>
        <v>0.18085106382978722</v>
      </c>
      <c r="AB215" s="1">
        <f>VLOOKUP($A215,Index!$G:$R,8,FALSE)</f>
        <v>8.3697999999999997</v>
      </c>
      <c r="AC215" s="1">
        <f>VLOOKUP($A215,Index!$G:$R,9,FALSE)</f>
        <v>5.8370706573508757</v>
      </c>
      <c r="AD215" s="1">
        <f>VLOOKUP($A215,Index!$G:$R,10,FALSE)</f>
        <v>4.9572649572649574</v>
      </c>
      <c r="AE215" s="1">
        <f>VLOOKUP($A215,Index!$G:$R,11,FALSE)</f>
        <v>4.4709130838547848</v>
      </c>
    </row>
    <row r="216" spans="1:31" x14ac:dyDescent="0.2">
      <c r="A216">
        <v>6001438400</v>
      </c>
      <c r="B216" s="1">
        <f>VLOOKUP($A216,DataForModel!$B:$BI,11,FALSE)</f>
        <v>2331</v>
      </c>
      <c r="C216" s="1">
        <f>VLOOKUP($A216,DataForModel!$B:$BI,16,FALSE)</f>
        <v>8.6979437700000002</v>
      </c>
      <c r="D216" s="1">
        <f>VLOOKUP($A216,DataForModel!$B:$BI,17,FALSE)</f>
        <v>33.092534139999998</v>
      </c>
      <c r="E216" s="1">
        <f>VLOOKUP($A216,DataForModel!$B:$BI,19,FALSE)</f>
        <v>0</v>
      </c>
      <c r="F216" s="1">
        <f>VLOOKUP($A216,DataForModel!$B:$BI,20,FALSE)</f>
        <v>484.76035760000002</v>
      </c>
      <c r="G216" s="1">
        <f>VLOOKUP($A216,DataForModel!$B:$BI,26,FALSE)</f>
        <v>1.25</v>
      </c>
      <c r="H216" s="1">
        <f>VLOOKUP($A216,DataForModel!$B:$BI,31,FALSE)</f>
        <v>125</v>
      </c>
      <c r="I216" s="1">
        <f>VLOOKUP($A216,DataForModel!$B:$BI,33,FALSE)</f>
        <v>27087</v>
      </c>
      <c r="J216" s="1">
        <f>VLOOKUP($A216,DataForModel!$B:$BI,46,FALSE)</f>
        <v>5</v>
      </c>
      <c r="K216" s="1">
        <f>VLOOKUP($A216,DataForModel!$B:$BI,49,FALSE)</f>
        <v>18.2</v>
      </c>
      <c r="L216" s="1">
        <f>VLOOKUP($A216,DataForModel!$B:$BI,51,FALSE)</f>
        <v>21.6</v>
      </c>
      <c r="M216" s="1">
        <f>VLOOKUP($A216,DataForModel!$B:$BI,52,FALSE)</f>
        <v>11.9</v>
      </c>
      <c r="N216" s="1">
        <f>VLOOKUP($A216,DataForModel!$B:$BI,60,FALSE)</f>
        <v>0.4</v>
      </c>
      <c r="O216" s="1">
        <f t="shared" si="42"/>
        <v>1.8140730928076054</v>
      </c>
      <c r="P216" s="1">
        <f t="shared" si="43"/>
        <v>6.2205254951554849</v>
      </c>
      <c r="Q216" s="1">
        <f t="shared" si="44"/>
        <v>2.6369345340805213</v>
      </c>
      <c r="R216" s="1">
        <f t="shared" si="45"/>
        <v>0</v>
      </c>
      <c r="S216" s="1">
        <f t="shared" si="46"/>
        <v>0.86808773527010707</v>
      </c>
      <c r="T216" s="1">
        <f t="shared" si="47"/>
        <v>0.17482517482517484</v>
      </c>
      <c r="U216" s="1">
        <f t="shared" si="48"/>
        <v>0.41890080428954424</v>
      </c>
      <c r="V216" s="1">
        <f t="shared" si="49"/>
        <v>1.4033041511688273</v>
      </c>
      <c r="W216" s="1">
        <f t="shared" si="50"/>
        <v>0.87412587412587406</v>
      </c>
      <c r="X216" s="1">
        <f t="shared" si="51"/>
        <v>2.9641693811074923</v>
      </c>
      <c r="Y216" s="1">
        <f t="shared" si="52"/>
        <v>4.9315068493150696</v>
      </c>
      <c r="Z216" s="1">
        <f t="shared" si="53"/>
        <v>2.8388746803069056</v>
      </c>
      <c r="AA216" s="1">
        <f t="shared" si="54"/>
        <v>4.2553191489361701E-2</v>
      </c>
      <c r="AB216" s="1">
        <f>VLOOKUP($A216,Index!$G:$R,8,FALSE)</f>
        <v>7.6166999999999998</v>
      </c>
      <c r="AC216" s="1">
        <f>VLOOKUP($A216,Index!$G:$R,9,FALSE)</f>
        <v>5.1308421184423878</v>
      </c>
      <c r="AD216" s="1">
        <f>VLOOKUP($A216,Index!$G:$R,10,FALSE)</f>
        <v>4.5726495726495724</v>
      </c>
      <c r="AE216" s="1">
        <f>VLOOKUP($A216,Index!$G:$R,11,FALSE)</f>
        <v>4.9133673038470604</v>
      </c>
    </row>
    <row r="217" spans="1:31" x14ac:dyDescent="0.2">
      <c r="A217">
        <v>6001440100</v>
      </c>
      <c r="B217" s="1">
        <f>VLOOKUP($A217,DataForModel!$B:$BI,11,FALSE)</f>
        <v>2261</v>
      </c>
      <c r="C217" s="1">
        <f>VLOOKUP($A217,DataForModel!$B:$BI,16,FALSE)</f>
        <v>8.6979437700000002</v>
      </c>
      <c r="D217" s="1">
        <f>VLOOKUP($A217,DataForModel!$B:$BI,17,FALSE)</f>
        <v>6.4602713490000001</v>
      </c>
      <c r="E217" s="1">
        <f>VLOOKUP($A217,DataForModel!$B:$BI,19,FALSE)</f>
        <v>1.3180097999999999E-2</v>
      </c>
      <c r="F217" s="1">
        <f>VLOOKUP($A217,DataForModel!$B:$BI,20,FALSE)</f>
        <v>219.73673339999999</v>
      </c>
      <c r="G217" s="1">
        <f>VLOOKUP($A217,DataForModel!$B:$BI,26,FALSE)</f>
        <v>0.2</v>
      </c>
      <c r="H217" s="1">
        <f>VLOOKUP($A217,DataForModel!$B:$BI,31,FALSE)</f>
        <v>256</v>
      </c>
      <c r="I217" s="1">
        <f>VLOOKUP($A217,DataForModel!$B:$BI,33,FALSE)</f>
        <v>34696</v>
      </c>
      <c r="J217" s="1">
        <f>VLOOKUP($A217,DataForModel!$B:$BI,46,FALSE)</f>
        <v>11.1</v>
      </c>
      <c r="K217" s="1">
        <f>VLOOKUP($A217,DataForModel!$B:$BI,49,FALSE)</f>
        <v>9.8000000000000007</v>
      </c>
      <c r="L217" s="1">
        <f>VLOOKUP($A217,DataForModel!$B:$BI,51,FALSE)</f>
        <v>13.3</v>
      </c>
      <c r="M217" s="1">
        <f>VLOOKUP($A217,DataForModel!$B:$BI,52,FALSE)</f>
        <v>14.4</v>
      </c>
      <c r="N217" s="1">
        <f>VLOOKUP($A217,DataForModel!$B:$BI,60,FALSE)</f>
        <v>2.5</v>
      </c>
      <c r="O217" s="1">
        <f t="shared" si="42"/>
        <v>1.7595262214602978</v>
      </c>
      <c r="P217" s="1">
        <f t="shared" si="43"/>
        <v>6.2205254951554849</v>
      </c>
      <c r="Q217" s="1">
        <f t="shared" si="44"/>
        <v>0.49633286373862356</v>
      </c>
      <c r="R217" s="1">
        <f t="shared" si="45"/>
        <v>1.6406236316924883E-4</v>
      </c>
      <c r="S217" s="1">
        <f t="shared" si="46"/>
        <v>0.37388294499801034</v>
      </c>
      <c r="T217" s="1">
        <f t="shared" si="47"/>
        <v>2.7972027972027972E-2</v>
      </c>
      <c r="U217" s="1">
        <f t="shared" si="48"/>
        <v>0.85790884718498661</v>
      </c>
      <c r="V217" s="1">
        <f t="shared" si="49"/>
        <v>1.9444424689391298</v>
      </c>
      <c r="W217" s="1">
        <f t="shared" si="50"/>
        <v>1.9405594405594404</v>
      </c>
      <c r="X217" s="1">
        <f t="shared" si="51"/>
        <v>1.5960912052117266</v>
      </c>
      <c r="Y217" s="1">
        <f t="shared" si="52"/>
        <v>3.0365296803652968</v>
      </c>
      <c r="Z217" s="1">
        <f t="shared" si="53"/>
        <v>3.4782608695652173</v>
      </c>
      <c r="AA217" s="1">
        <f t="shared" si="54"/>
        <v>0.26595744680851063</v>
      </c>
      <c r="AB217" s="1">
        <f>VLOOKUP($A217,Index!$G:$R,8,FALSE)</f>
        <v>7.6028000000000002</v>
      </c>
      <c r="AC217" s="1">
        <f>VLOOKUP($A217,Index!$G:$R,9,FALSE)</f>
        <v>4.5025500481702947</v>
      </c>
      <c r="AD217" s="1">
        <f>VLOOKUP($A217,Index!$G:$R,10,FALSE)</f>
        <v>4.4444444444444446</v>
      </c>
      <c r="AE217" s="1">
        <f>VLOOKUP($A217,Index!$G:$R,11,FALSE)</f>
        <v>3.0386889147986018</v>
      </c>
    </row>
    <row r="218" spans="1:31" x14ac:dyDescent="0.2">
      <c r="A218">
        <v>6001440200</v>
      </c>
      <c r="B218" s="1">
        <f>VLOOKUP($A218,DataForModel!$B:$BI,11,FALSE)</f>
        <v>5989</v>
      </c>
      <c r="C218" s="1">
        <f>VLOOKUP($A218,DataForModel!$B:$BI,16,FALSE)</f>
        <v>8.6979437700000002</v>
      </c>
      <c r="D218" s="1">
        <f>VLOOKUP($A218,DataForModel!$B:$BI,17,FALSE)</f>
        <v>13.23</v>
      </c>
      <c r="E218" s="1">
        <f>VLOOKUP($A218,DataForModel!$B:$BI,19,FALSE)</f>
        <v>0</v>
      </c>
      <c r="F218" s="1">
        <f>VLOOKUP($A218,DataForModel!$B:$BI,20,FALSE)</f>
        <v>352.23218350000002</v>
      </c>
      <c r="G218" s="1">
        <f>VLOOKUP($A218,DataForModel!$B:$BI,26,FALSE)</f>
        <v>6.2</v>
      </c>
      <c r="H218" s="1">
        <f>VLOOKUP($A218,DataForModel!$B:$BI,31,FALSE)</f>
        <v>711</v>
      </c>
      <c r="I218" s="1">
        <f>VLOOKUP($A218,DataForModel!$B:$BI,33,FALSE)</f>
        <v>19903</v>
      </c>
      <c r="J218" s="1">
        <f>VLOOKUP($A218,DataForModel!$B:$BI,46,FALSE)</f>
        <v>11.5</v>
      </c>
      <c r="K218" s="1">
        <f>VLOOKUP($A218,DataForModel!$B:$BI,49,FALSE)</f>
        <v>24.7</v>
      </c>
      <c r="L218" s="1">
        <f>VLOOKUP($A218,DataForModel!$B:$BI,51,FALSE)</f>
        <v>26.8</v>
      </c>
      <c r="M218" s="1">
        <f>VLOOKUP($A218,DataForModel!$B:$BI,52,FALSE)</f>
        <v>8.9</v>
      </c>
      <c r="N218" s="1">
        <f>VLOOKUP($A218,DataForModel!$B:$BI,60,FALSE)</f>
        <v>0.5</v>
      </c>
      <c r="O218" s="1">
        <f t="shared" si="42"/>
        <v>4.6645367412140573</v>
      </c>
      <c r="P218" s="1">
        <f t="shared" si="43"/>
        <v>6.2205254951554849</v>
      </c>
      <c r="Q218" s="1">
        <f t="shared" si="44"/>
        <v>1.0404583318527763</v>
      </c>
      <c r="R218" s="1">
        <f t="shared" si="45"/>
        <v>0</v>
      </c>
      <c r="S218" s="1">
        <f t="shared" si="46"/>
        <v>0.6209548289718827</v>
      </c>
      <c r="T218" s="1">
        <f t="shared" si="47"/>
        <v>0.86713286713286719</v>
      </c>
      <c r="U218" s="1">
        <f t="shared" si="48"/>
        <v>2.3827077747989276</v>
      </c>
      <c r="V218" s="1">
        <f t="shared" si="49"/>
        <v>0.89239106471044227</v>
      </c>
      <c r="W218" s="1">
        <f t="shared" si="50"/>
        <v>2.0104895104895104</v>
      </c>
      <c r="X218" s="1">
        <f t="shared" si="51"/>
        <v>4.0228013029315965</v>
      </c>
      <c r="Y218" s="1">
        <f t="shared" si="52"/>
        <v>6.1187214611872154</v>
      </c>
      <c r="Z218" s="1">
        <f t="shared" si="53"/>
        <v>2.0716112531969308</v>
      </c>
      <c r="AA218" s="1">
        <f t="shared" si="54"/>
        <v>5.3191489361702128E-2</v>
      </c>
      <c r="AB218" s="1">
        <f>VLOOKUP($A218,Index!$G:$R,8,FALSE)</f>
        <v>7.5021000000000004</v>
      </c>
      <c r="AC218" s="1">
        <f>VLOOKUP($A218,Index!$G:$R,9,FALSE)</f>
        <v>6.493279713110268</v>
      </c>
      <c r="AD218" s="1">
        <f>VLOOKUP($A218,Index!$G:$R,10,FALSE)</f>
        <v>5.3846153846153841</v>
      </c>
      <c r="AE218" s="1">
        <f>VLOOKUP($A218,Index!$G:$R,11,FALSE)</f>
        <v>4.18977406261636</v>
      </c>
    </row>
    <row r="219" spans="1:31" x14ac:dyDescent="0.2">
      <c r="A219">
        <v>6001440301</v>
      </c>
      <c r="B219" s="1">
        <f>VLOOKUP($A219,DataForModel!$B:$BI,11,FALSE)</f>
        <v>7312</v>
      </c>
      <c r="C219" s="1">
        <f>VLOOKUP($A219,DataForModel!$B:$BI,16,FALSE)</f>
        <v>8.6979437700000002</v>
      </c>
      <c r="D219" s="1">
        <f>VLOOKUP($A219,DataForModel!$B:$BI,17,FALSE)</f>
        <v>31.99275149</v>
      </c>
      <c r="E219" s="1">
        <f>VLOOKUP($A219,DataForModel!$B:$BI,19,FALSE)</f>
        <v>0</v>
      </c>
      <c r="F219" s="1">
        <f>VLOOKUP($A219,DataForModel!$B:$BI,20,FALSE)</f>
        <v>712.20384290000004</v>
      </c>
      <c r="G219" s="1">
        <f>VLOOKUP($A219,DataForModel!$B:$BI,26,FALSE)</f>
        <v>21.75</v>
      </c>
      <c r="H219" s="1">
        <f>VLOOKUP($A219,DataForModel!$B:$BI,31,FALSE)</f>
        <v>905</v>
      </c>
      <c r="I219" s="1">
        <f>VLOOKUP($A219,DataForModel!$B:$BI,33,FALSE)</f>
        <v>30918</v>
      </c>
      <c r="J219" s="1">
        <f>VLOOKUP($A219,DataForModel!$B:$BI,46,FALSE)</f>
        <v>13</v>
      </c>
      <c r="K219" s="1">
        <f>VLOOKUP($A219,DataForModel!$B:$BI,49,FALSE)</f>
        <v>9.4</v>
      </c>
      <c r="L219" s="1">
        <f>VLOOKUP($A219,DataForModel!$B:$BI,51,FALSE)</f>
        <v>19.100000000000001</v>
      </c>
      <c r="M219" s="1">
        <f>VLOOKUP($A219,DataForModel!$B:$BI,52,FALSE)</f>
        <v>8.9</v>
      </c>
      <c r="N219" s="1">
        <f>VLOOKUP($A219,DataForModel!$B:$BI,60,FALSE)</f>
        <v>1.5</v>
      </c>
      <c r="O219" s="1">
        <f t="shared" si="42"/>
        <v>5.6954726096781734</v>
      </c>
      <c r="P219" s="1">
        <f t="shared" si="43"/>
        <v>6.2205254951554849</v>
      </c>
      <c r="Q219" s="1">
        <f t="shared" si="44"/>
        <v>2.5485381181966034</v>
      </c>
      <c r="R219" s="1">
        <f t="shared" si="45"/>
        <v>0</v>
      </c>
      <c r="S219" s="1">
        <f t="shared" si="46"/>
        <v>1.2922146797670093</v>
      </c>
      <c r="T219" s="1">
        <f t="shared" si="47"/>
        <v>3.0419580419580421</v>
      </c>
      <c r="U219" s="1">
        <f t="shared" si="48"/>
        <v>3.0328418230563003</v>
      </c>
      <c r="V219" s="1">
        <f t="shared" si="49"/>
        <v>1.6757579421240161</v>
      </c>
      <c r="W219" s="1">
        <f t="shared" si="50"/>
        <v>2.2727272727272725</v>
      </c>
      <c r="X219" s="1">
        <f t="shared" si="51"/>
        <v>1.5309446254071664</v>
      </c>
      <c r="Y219" s="1">
        <f t="shared" si="52"/>
        <v>4.3607305936073066</v>
      </c>
      <c r="Z219" s="1">
        <f t="shared" si="53"/>
        <v>2.0716112531969308</v>
      </c>
      <c r="AA219" s="1">
        <f t="shared" si="54"/>
        <v>0.15957446808510636</v>
      </c>
      <c r="AB219" s="1">
        <f>VLOOKUP($A219,Index!$G:$R,8,FALSE)</f>
        <v>7.4253999999999998</v>
      </c>
      <c r="AC219" s="1">
        <f>VLOOKUP($A219,Index!$G:$R,9,FALSE)</f>
        <v>5.2995913936177432</v>
      </c>
      <c r="AD219" s="1">
        <f>VLOOKUP($A219,Index!$G:$R,10,FALSE)</f>
        <v>4.4017094017094021</v>
      </c>
      <c r="AE219" s="1">
        <f>VLOOKUP($A219,Index!$G:$R,11,FALSE)</f>
        <v>6.3580548382137803</v>
      </c>
    </row>
    <row r="220" spans="1:31" x14ac:dyDescent="0.2">
      <c r="A220">
        <v>6001440304</v>
      </c>
      <c r="B220" s="1">
        <f>VLOOKUP($A220,DataForModel!$B:$BI,11,FALSE)</f>
        <v>4674</v>
      </c>
      <c r="C220" s="1">
        <f>VLOOKUP($A220,DataForModel!$B:$BI,16,FALSE)</f>
        <v>8.6979437700000002</v>
      </c>
      <c r="D220" s="1">
        <f>VLOOKUP($A220,DataForModel!$B:$BI,17,FALSE)</f>
        <v>37.26</v>
      </c>
      <c r="E220" s="1">
        <f>VLOOKUP($A220,DataForModel!$B:$BI,19,FALSE)</f>
        <v>0</v>
      </c>
      <c r="F220" s="1">
        <f>VLOOKUP($A220,DataForModel!$B:$BI,20,FALSE)</f>
        <v>294.69633399999998</v>
      </c>
      <c r="G220" s="1">
        <f>VLOOKUP($A220,DataForModel!$B:$BI,26,FALSE)</f>
        <v>1.5</v>
      </c>
      <c r="H220" s="1">
        <f>VLOOKUP($A220,DataForModel!$B:$BI,31,FALSE)</f>
        <v>284</v>
      </c>
      <c r="I220" s="1">
        <f>VLOOKUP($A220,DataForModel!$B:$BI,33,FALSE)</f>
        <v>28584</v>
      </c>
      <c r="J220" s="1">
        <f>VLOOKUP($A220,DataForModel!$B:$BI,46,FALSE)</f>
        <v>5.7</v>
      </c>
      <c r="K220" s="1">
        <f>VLOOKUP($A220,DataForModel!$B:$BI,49,FALSE)</f>
        <v>18.899999999999999</v>
      </c>
      <c r="L220" s="1">
        <f>VLOOKUP($A220,DataForModel!$B:$BI,51,FALSE)</f>
        <v>24.3</v>
      </c>
      <c r="M220" s="1">
        <f>VLOOKUP($A220,DataForModel!$B:$BI,52,FALSE)</f>
        <v>6.5</v>
      </c>
      <c r="N220" s="1">
        <f>VLOOKUP($A220,DataForModel!$B:$BI,60,FALSE)</f>
        <v>0.7</v>
      </c>
      <c r="O220" s="1">
        <f t="shared" si="42"/>
        <v>3.6398348009039196</v>
      </c>
      <c r="P220" s="1">
        <f t="shared" si="43"/>
        <v>6.2205254951554849</v>
      </c>
      <c r="Q220" s="1">
        <f t="shared" si="44"/>
        <v>2.9718998523118927</v>
      </c>
      <c r="R220" s="1">
        <f t="shared" si="45"/>
        <v>0</v>
      </c>
      <c r="S220" s="1">
        <f t="shared" si="46"/>
        <v>0.51366442223509934</v>
      </c>
      <c r="T220" s="1">
        <f t="shared" si="47"/>
        <v>0.20979020979020979</v>
      </c>
      <c r="U220" s="1">
        <f t="shared" si="48"/>
        <v>0.95174262734584447</v>
      </c>
      <c r="V220" s="1">
        <f t="shared" si="49"/>
        <v>1.5097680835780984</v>
      </c>
      <c r="W220" s="1">
        <f t="shared" si="50"/>
        <v>0.99650349650349646</v>
      </c>
      <c r="X220" s="1">
        <f t="shared" si="51"/>
        <v>3.0781758957654719</v>
      </c>
      <c r="Y220" s="1">
        <f t="shared" si="52"/>
        <v>5.5479452054794525</v>
      </c>
      <c r="Z220" s="1">
        <f t="shared" si="53"/>
        <v>1.4578005115089514</v>
      </c>
      <c r="AA220" s="1">
        <f t="shared" si="54"/>
        <v>7.4468085106382975E-2</v>
      </c>
      <c r="AB220" s="1">
        <f>VLOOKUP($A220,Index!$G:$R,8,FALSE)</f>
        <v>7.2289000000000003</v>
      </c>
      <c r="AC220" s="1">
        <f>VLOOKUP($A220,Index!$G:$R,9,FALSE)</f>
        <v>5.4573062008996338</v>
      </c>
      <c r="AD220" s="1">
        <f>VLOOKUP($A220,Index!$G:$R,10,FALSE)</f>
        <v>4.1880341880341891</v>
      </c>
      <c r="AE220" s="1">
        <f>VLOOKUP($A220,Index!$G:$R,11,FALSE)</f>
        <v>3.0511253421741769</v>
      </c>
    </row>
    <row r="221" spans="1:31" x14ac:dyDescent="0.2">
      <c r="A221">
        <v>6001440305</v>
      </c>
      <c r="B221" s="1">
        <f>VLOOKUP($A221,DataForModel!$B:$BI,11,FALSE)</f>
        <v>3883</v>
      </c>
      <c r="C221" s="1">
        <f>VLOOKUP($A221,DataForModel!$B:$BI,16,FALSE)</f>
        <v>8.6979437700000002</v>
      </c>
      <c r="D221" s="1">
        <f>VLOOKUP($A221,DataForModel!$B:$BI,17,FALSE)</f>
        <v>33.360988769999999</v>
      </c>
      <c r="E221" s="1">
        <f>VLOOKUP($A221,DataForModel!$B:$BI,19,FALSE)</f>
        <v>0</v>
      </c>
      <c r="F221" s="1">
        <f>VLOOKUP($A221,DataForModel!$B:$BI,20,FALSE)</f>
        <v>227.2251693</v>
      </c>
      <c r="G221" s="1">
        <f>VLOOKUP($A221,DataForModel!$B:$BI,26,FALSE)</f>
        <v>0.7</v>
      </c>
      <c r="H221" s="1">
        <f>VLOOKUP($A221,DataForModel!$B:$BI,31,FALSE)</f>
        <v>251</v>
      </c>
      <c r="I221" s="1">
        <f>VLOOKUP($A221,DataForModel!$B:$BI,33,FALSE)</f>
        <v>31616</v>
      </c>
      <c r="J221" s="1">
        <f>VLOOKUP($A221,DataForModel!$B:$BI,46,FALSE)</f>
        <v>6.1</v>
      </c>
      <c r="K221" s="1">
        <f>VLOOKUP($A221,DataForModel!$B:$BI,49,FALSE)</f>
        <v>8.5</v>
      </c>
      <c r="L221" s="1">
        <f>VLOOKUP($A221,DataForModel!$B:$BI,51,FALSE)</f>
        <v>17.7</v>
      </c>
      <c r="M221" s="1">
        <f>VLOOKUP($A221,DataForModel!$B:$BI,52,FALSE)</f>
        <v>9.9</v>
      </c>
      <c r="N221" s="1">
        <f>VLOOKUP($A221,DataForModel!$B:$BI,60,FALSE)</f>
        <v>2.8</v>
      </c>
      <c r="O221" s="1">
        <f t="shared" si="42"/>
        <v>3.0234551546793424</v>
      </c>
      <c r="P221" s="1">
        <f t="shared" si="43"/>
        <v>6.2205254951554849</v>
      </c>
      <c r="Q221" s="1">
        <f t="shared" si="44"/>
        <v>2.6585119131375956</v>
      </c>
      <c r="R221" s="1">
        <f t="shared" si="45"/>
        <v>0</v>
      </c>
      <c r="S221" s="1">
        <f t="shared" si="46"/>
        <v>0.387847061987946</v>
      </c>
      <c r="T221" s="1">
        <f t="shared" si="47"/>
        <v>9.790209790209789E-2</v>
      </c>
      <c r="U221" s="1">
        <f t="shared" si="48"/>
        <v>0.84115281501340489</v>
      </c>
      <c r="V221" s="1">
        <f t="shared" si="49"/>
        <v>1.7253984396668822</v>
      </c>
      <c r="W221" s="1">
        <f t="shared" si="50"/>
        <v>1.0664335664335662</v>
      </c>
      <c r="X221" s="1">
        <f t="shared" si="51"/>
        <v>1.3843648208469057</v>
      </c>
      <c r="Y221" s="1">
        <f t="shared" si="52"/>
        <v>4.0410958904109586</v>
      </c>
      <c r="Z221" s="1">
        <f t="shared" si="53"/>
        <v>2.3273657289002556</v>
      </c>
      <c r="AA221" s="1">
        <f t="shared" si="54"/>
        <v>0.2978723404255319</v>
      </c>
      <c r="AB221" s="1">
        <f>VLOOKUP($A221,Index!$G:$R,8,FALSE)</f>
        <v>7.0987</v>
      </c>
      <c r="AC221" s="1">
        <f>VLOOKUP($A221,Index!$G:$R,9,FALSE)</f>
        <v>4.5364561457272838</v>
      </c>
      <c r="AD221" s="1">
        <f>VLOOKUP($A221,Index!$G:$R,10,FALSE)</f>
        <v>4.1452991452991448</v>
      </c>
      <c r="AE221" s="1">
        <f>VLOOKUP($A221,Index!$G:$R,11,FALSE)</f>
        <v>2.505093370623384</v>
      </c>
    </row>
    <row r="222" spans="1:31" x14ac:dyDescent="0.2">
      <c r="A222">
        <v>6001440306</v>
      </c>
      <c r="B222" s="1">
        <f>VLOOKUP($A222,DataForModel!$B:$BI,11,FALSE)</f>
        <v>3841</v>
      </c>
      <c r="C222" s="1">
        <f>VLOOKUP($A222,DataForModel!$B:$BI,16,FALSE)</f>
        <v>8.6979437700000002</v>
      </c>
      <c r="D222" s="1">
        <f>VLOOKUP($A222,DataForModel!$B:$BI,17,FALSE)</f>
        <v>37.26</v>
      </c>
      <c r="E222" s="1">
        <f>VLOOKUP($A222,DataForModel!$B:$BI,19,FALSE)</f>
        <v>0</v>
      </c>
      <c r="F222" s="1">
        <f>VLOOKUP($A222,DataForModel!$B:$BI,20,FALSE)</f>
        <v>257.57970690000002</v>
      </c>
      <c r="G222" s="1">
        <f>VLOOKUP($A222,DataForModel!$B:$BI,26,FALSE)</f>
        <v>0.2</v>
      </c>
      <c r="H222" s="1">
        <f>VLOOKUP($A222,DataForModel!$B:$BI,31,FALSE)</f>
        <v>681</v>
      </c>
      <c r="I222" s="1">
        <f>VLOOKUP($A222,DataForModel!$B:$BI,33,FALSE)</f>
        <v>24945</v>
      </c>
      <c r="J222" s="1">
        <f>VLOOKUP($A222,DataForModel!$B:$BI,46,FALSE)</f>
        <v>16.5</v>
      </c>
      <c r="K222" s="1">
        <f>VLOOKUP($A222,DataForModel!$B:$BI,49,FALSE)</f>
        <v>13.5</v>
      </c>
      <c r="L222" s="1">
        <f>VLOOKUP($A222,DataForModel!$B:$BI,51,FALSE)</f>
        <v>23.7</v>
      </c>
      <c r="M222" s="1">
        <f>VLOOKUP($A222,DataForModel!$B:$BI,52,FALSE)</f>
        <v>5.5</v>
      </c>
      <c r="N222" s="1">
        <f>VLOOKUP($A222,DataForModel!$B:$BI,60,FALSE)</f>
        <v>1.3</v>
      </c>
      <c r="O222" s="1">
        <f t="shared" si="42"/>
        <v>2.990727031870958</v>
      </c>
      <c r="P222" s="1">
        <f t="shared" si="43"/>
        <v>6.2205254951554849</v>
      </c>
      <c r="Q222" s="1">
        <f t="shared" si="44"/>
        <v>2.9718998523118927</v>
      </c>
      <c r="R222" s="1">
        <f t="shared" si="45"/>
        <v>0</v>
      </c>
      <c r="S222" s="1">
        <f t="shared" si="46"/>
        <v>0.44445091356418781</v>
      </c>
      <c r="T222" s="1">
        <f t="shared" si="47"/>
        <v>2.7972027972027972E-2</v>
      </c>
      <c r="U222" s="1">
        <f t="shared" si="48"/>
        <v>2.282171581769437</v>
      </c>
      <c r="V222" s="1">
        <f t="shared" si="49"/>
        <v>1.2509689853567643</v>
      </c>
      <c r="W222" s="1">
        <f t="shared" si="50"/>
        <v>2.8846153846153841</v>
      </c>
      <c r="X222" s="1">
        <f t="shared" si="51"/>
        <v>2.1986970684039089</v>
      </c>
      <c r="Y222" s="1">
        <f t="shared" si="52"/>
        <v>5.4109589041095898</v>
      </c>
      <c r="Z222" s="1">
        <f t="shared" si="53"/>
        <v>1.2020460358056266</v>
      </c>
      <c r="AA222" s="1">
        <f t="shared" si="54"/>
        <v>0.13829787234042554</v>
      </c>
      <c r="AB222" s="1">
        <f>VLOOKUP($A222,Index!$G:$R,8,FALSE)</f>
        <v>7.9851000000000001</v>
      </c>
      <c r="AC222" s="1">
        <f>VLOOKUP($A222,Index!$G:$R,9,FALSE)</f>
        <v>5.5290281896396154</v>
      </c>
      <c r="AD222" s="1">
        <f>VLOOKUP($A222,Index!$G:$R,10,FALSE)</f>
        <v>3.9316239316239314</v>
      </c>
      <c r="AE222" s="1">
        <f>VLOOKUP($A222,Index!$G:$R,11,FALSE)</f>
        <v>3.2941610130331482</v>
      </c>
    </row>
    <row r="223" spans="1:31" x14ac:dyDescent="0.2">
      <c r="A223">
        <v>6001440307</v>
      </c>
      <c r="B223" s="1">
        <f>VLOOKUP($A223,DataForModel!$B:$BI,11,FALSE)</f>
        <v>4219</v>
      </c>
      <c r="C223" s="1">
        <f>VLOOKUP($A223,DataForModel!$B:$BI,16,FALSE)</f>
        <v>8.6979437700000002</v>
      </c>
      <c r="D223" s="1">
        <f>VLOOKUP($A223,DataForModel!$B:$BI,17,FALSE)</f>
        <v>36.904839850000002</v>
      </c>
      <c r="E223" s="1">
        <f>VLOOKUP($A223,DataForModel!$B:$BI,19,FALSE)</f>
        <v>0</v>
      </c>
      <c r="F223" s="1">
        <f>VLOOKUP($A223,DataForModel!$B:$BI,20,FALSE)</f>
        <v>306.16159019999998</v>
      </c>
      <c r="G223" s="1">
        <f>VLOOKUP($A223,DataForModel!$B:$BI,26,FALSE)</f>
        <v>1.75</v>
      </c>
      <c r="H223" s="1">
        <f>VLOOKUP($A223,DataForModel!$B:$BI,31,FALSE)</f>
        <v>433</v>
      </c>
      <c r="I223" s="1">
        <f>VLOOKUP($A223,DataForModel!$B:$BI,33,FALSE)</f>
        <v>26046</v>
      </c>
      <c r="J223" s="1">
        <f>VLOOKUP($A223,DataForModel!$B:$BI,46,FALSE)</f>
        <v>10.199999999999999</v>
      </c>
      <c r="K223" s="1">
        <f>VLOOKUP($A223,DataForModel!$B:$BI,49,FALSE)</f>
        <v>9.9</v>
      </c>
      <c r="L223" s="1">
        <f>VLOOKUP($A223,DataForModel!$B:$BI,51,FALSE)</f>
        <v>15.5</v>
      </c>
      <c r="M223" s="1">
        <f>VLOOKUP($A223,DataForModel!$B:$BI,52,FALSE)</f>
        <v>15.6</v>
      </c>
      <c r="N223" s="1">
        <f>VLOOKUP($A223,DataForModel!$B:$BI,60,FALSE)</f>
        <v>2.1</v>
      </c>
      <c r="O223" s="1">
        <f t="shared" si="42"/>
        <v>3.2852801371464198</v>
      </c>
      <c r="P223" s="1">
        <f t="shared" si="43"/>
        <v>6.2205254951554849</v>
      </c>
      <c r="Q223" s="1">
        <f t="shared" si="44"/>
        <v>2.9433534078623511</v>
      </c>
      <c r="R223" s="1">
        <f t="shared" si="45"/>
        <v>0</v>
      </c>
      <c r="S223" s="1">
        <f t="shared" si="46"/>
        <v>0.53504434469612816</v>
      </c>
      <c r="T223" s="1">
        <f t="shared" si="47"/>
        <v>0.24475524475524477</v>
      </c>
      <c r="U223" s="1">
        <f t="shared" si="48"/>
        <v>1.4510723860589814</v>
      </c>
      <c r="V223" s="1">
        <f t="shared" si="49"/>
        <v>1.3292701140024608</v>
      </c>
      <c r="W223" s="1">
        <f t="shared" si="50"/>
        <v>1.7832167832167831</v>
      </c>
      <c r="X223" s="1">
        <f t="shared" si="51"/>
        <v>1.6123778501628667</v>
      </c>
      <c r="Y223" s="1">
        <f t="shared" si="52"/>
        <v>3.5388127853881279</v>
      </c>
      <c r="Z223" s="1">
        <f t="shared" si="53"/>
        <v>3.7851662404092066</v>
      </c>
      <c r="AA223" s="1">
        <f t="shared" si="54"/>
        <v>0.22340425531914895</v>
      </c>
      <c r="AB223" s="1">
        <f>VLOOKUP($A223,Index!$G:$R,8,FALSE)</f>
        <v>8.6883999999999997</v>
      </c>
      <c r="AC223" s="1">
        <f>VLOOKUP($A223,Index!$G:$R,9,FALSE)</f>
        <v>5.1923373037601266</v>
      </c>
      <c r="AD223" s="1">
        <f>VLOOKUP($A223,Index!$G:$R,10,FALSE)</f>
        <v>5.1282051282051286</v>
      </c>
      <c r="AE223" s="1">
        <f>VLOOKUP($A223,Index!$G:$R,11,FALSE)</f>
        <v>4.3665008541267065</v>
      </c>
    </row>
    <row r="224" spans="1:31" x14ac:dyDescent="0.2">
      <c r="A224">
        <v>6001440308</v>
      </c>
      <c r="B224" s="1">
        <f>VLOOKUP($A224,DataForModel!$B:$BI,11,FALSE)</f>
        <v>5883</v>
      </c>
      <c r="C224" s="1">
        <f>VLOOKUP($A224,DataForModel!$B:$BI,16,FALSE)</f>
        <v>8.6979437700000002</v>
      </c>
      <c r="D224" s="1">
        <f>VLOOKUP($A224,DataForModel!$B:$BI,17,FALSE)</f>
        <v>13.562747590000001</v>
      </c>
      <c r="E224" s="1">
        <f>VLOOKUP($A224,DataForModel!$B:$BI,19,FALSE)</f>
        <v>0</v>
      </c>
      <c r="F224" s="1">
        <f>VLOOKUP($A224,DataForModel!$B:$BI,20,FALSE)</f>
        <v>233.42996009999999</v>
      </c>
      <c r="G224" s="1">
        <f>VLOOKUP($A224,DataForModel!$B:$BI,26,FALSE)</f>
        <v>11.2</v>
      </c>
      <c r="H224" s="1">
        <f>VLOOKUP($A224,DataForModel!$B:$BI,31,FALSE)</f>
        <v>478</v>
      </c>
      <c r="I224" s="1">
        <f>VLOOKUP($A224,DataForModel!$B:$BI,33,FALSE)</f>
        <v>35806</v>
      </c>
      <c r="J224" s="1">
        <f>VLOOKUP($A224,DataForModel!$B:$BI,46,FALSE)</f>
        <v>8</v>
      </c>
      <c r="K224" s="1">
        <f>VLOOKUP($A224,DataForModel!$B:$BI,49,FALSE)</f>
        <v>10.9</v>
      </c>
      <c r="L224" s="1">
        <f>VLOOKUP($A224,DataForModel!$B:$BI,51,FALSE)</f>
        <v>20.100000000000001</v>
      </c>
      <c r="M224" s="1">
        <f>VLOOKUP($A224,DataForModel!$B:$BI,52,FALSE)</f>
        <v>8.6999999999999993</v>
      </c>
      <c r="N224" s="1">
        <f>VLOOKUP($A224,DataForModel!$B:$BI,60,FALSE)</f>
        <v>1.1000000000000001</v>
      </c>
      <c r="O224" s="1">
        <f t="shared" si="42"/>
        <v>4.5819371931738484</v>
      </c>
      <c r="P224" s="1">
        <f t="shared" si="43"/>
        <v>6.2205254951554849</v>
      </c>
      <c r="Q224" s="1">
        <f t="shared" si="44"/>
        <v>1.0672033385593391</v>
      </c>
      <c r="R224" s="1">
        <f t="shared" si="45"/>
        <v>0</v>
      </c>
      <c r="S224" s="1">
        <f t="shared" si="46"/>
        <v>0.39941749215337963</v>
      </c>
      <c r="T224" s="1">
        <f t="shared" si="47"/>
        <v>1.5664335664335662</v>
      </c>
      <c r="U224" s="1">
        <f t="shared" si="48"/>
        <v>1.6018766756032172</v>
      </c>
      <c r="V224" s="1">
        <f t="shared" si="49"/>
        <v>2.0233836613067258</v>
      </c>
      <c r="W224" s="1">
        <f t="shared" si="50"/>
        <v>1.3986013986013983</v>
      </c>
      <c r="X224" s="1">
        <f t="shared" si="51"/>
        <v>1.7752442996742674</v>
      </c>
      <c r="Y224" s="1">
        <f t="shared" si="52"/>
        <v>4.589041095890412</v>
      </c>
      <c r="Z224" s="1">
        <f t="shared" si="53"/>
        <v>2.0204603580562659</v>
      </c>
      <c r="AA224" s="1">
        <f t="shared" si="54"/>
        <v>0.1170212765957447</v>
      </c>
      <c r="AB224" s="1">
        <f>VLOOKUP($A224,Index!$G:$R,8,FALSE)</f>
        <v>7.0568</v>
      </c>
      <c r="AC224" s="1">
        <f>VLOOKUP($A224,Index!$G:$R,9,FALSE)</f>
        <v>4.8752841499351449</v>
      </c>
      <c r="AD224" s="1">
        <f>VLOOKUP($A224,Index!$G:$R,10,FALSE)</f>
        <v>4.1452991452991448</v>
      </c>
      <c r="AE224" s="1">
        <f>VLOOKUP($A224,Index!$G:$R,11,FALSE)</f>
        <v>4.3699783716789327</v>
      </c>
    </row>
    <row r="225" spans="1:31" x14ac:dyDescent="0.2">
      <c r="A225">
        <v>6001440331</v>
      </c>
      <c r="B225" s="1">
        <f>VLOOKUP($A225,DataForModel!$B:$BI,11,FALSE)</f>
        <v>3205</v>
      </c>
      <c r="C225" s="1">
        <f>VLOOKUP($A225,DataForModel!$B:$BI,16,FALSE)</f>
        <v>8.6979437700000002</v>
      </c>
      <c r="D225" s="1">
        <f>VLOOKUP($A225,DataForModel!$B:$BI,17,FALSE)</f>
        <v>19.744550919999998</v>
      </c>
      <c r="E225" s="1">
        <f>VLOOKUP($A225,DataForModel!$B:$BI,19,FALSE)</f>
        <v>0</v>
      </c>
      <c r="F225" s="1">
        <f>VLOOKUP($A225,DataForModel!$B:$BI,20,FALSE)</f>
        <v>442.12757440000001</v>
      </c>
      <c r="G225" s="1">
        <f>VLOOKUP($A225,DataForModel!$B:$BI,26,FALSE)</f>
        <v>0.2</v>
      </c>
      <c r="H225" s="1">
        <f>VLOOKUP($A225,DataForModel!$B:$BI,31,FALSE)</f>
        <v>325</v>
      </c>
      <c r="I225" s="1">
        <f>VLOOKUP($A225,DataForModel!$B:$BI,33,FALSE)</f>
        <v>24501</v>
      </c>
      <c r="J225" s="1">
        <f>VLOOKUP($A225,DataForModel!$B:$BI,46,FALSE)</f>
        <v>9.3000000000000007</v>
      </c>
      <c r="K225" s="1">
        <f>VLOOKUP($A225,DataForModel!$B:$BI,49,FALSE)</f>
        <v>12.9</v>
      </c>
      <c r="L225" s="1">
        <f>VLOOKUP($A225,DataForModel!$B:$BI,51,FALSE)</f>
        <v>24.4</v>
      </c>
      <c r="M225" s="1">
        <f>VLOOKUP($A225,DataForModel!$B:$BI,52,FALSE)</f>
        <v>10.9</v>
      </c>
      <c r="N225" s="1">
        <f>VLOOKUP($A225,DataForModel!$B:$BI,60,FALSE)</f>
        <v>0</v>
      </c>
      <c r="O225" s="1">
        <f t="shared" si="42"/>
        <v>2.4951297436297044</v>
      </c>
      <c r="P225" s="1">
        <f t="shared" si="43"/>
        <v>6.2205254951554849</v>
      </c>
      <c r="Q225" s="1">
        <f t="shared" si="44"/>
        <v>1.5640735683918163</v>
      </c>
      <c r="R225" s="1">
        <f t="shared" si="45"/>
        <v>0</v>
      </c>
      <c r="S225" s="1">
        <f t="shared" si="46"/>
        <v>0.78858793315370479</v>
      </c>
      <c r="T225" s="1">
        <f t="shared" si="47"/>
        <v>2.7972027972027972E-2</v>
      </c>
      <c r="U225" s="1">
        <f t="shared" si="48"/>
        <v>1.0891420911528151</v>
      </c>
      <c r="V225" s="1">
        <f t="shared" si="49"/>
        <v>1.2193925084097261</v>
      </c>
      <c r="W225" s="1">
        <f t="shared" si="50"/>
        <v>1.6258741258741261</v>
      </c>
      <c r="X225" s="1">
        <f t="shared" si="51"/>
        <v>2.1009771986970684</v>
      </c>
      <c r="Y225" s="1">
        <f t="shared" si="52"/>
        <v>5.570776255707762</v>
      </c>
      <c r="Z225" s="1">
        <f t="shared" si="53"/>
        <v>2.5831202046035804</v>
      </c>
      <c r="AA225" s="1">
        <f t="shared" si="54"/>
        <v>0</v>
      </c>
      <c r="AB225" s="1">
        <f>VLOOKUP($A225,Index!$G:$R,8,FALSE)</f>
        <v>7.6294000000000004</v>
      </c>
      <c r="AC225" s="1">
        <f>VLOOKUP($A225,Index!$G:$R,9,FALSE)</f>
        <v>5.2675473526471572</v>
      </c>
      <c r="AD225" s="1">
        <f>VLOOKUP($A225,Index!$G:$R,10,FALSE)</f>
        <v>4.1452991452991448</v>
      </c>
      <c r="AE225" s="1">
        <f>VLOOKUP($A225,Index!$G:$R,11,FALSE)</f>
        <v>4.1766515027791034</v>
      </c>
    </row>
    <row r="226" spans="1:31" x14ac:dyDescent="0.2">
      <c r="A226">
        <v>6001440332</v>
      </c>
      <c r="B226" s="1">
        <f>VLOOKUP($A226,DataForModel!$B:$BI,11,FALSE)</f>
        <v>3310</v>
      </c>
      <c r="C226" s="1">
        <f>VLOOKUP($A226,DataForModel!$B:$BI,16,FALSE)</f>
        <v>8.6979437700000002</v>
      </c>
      <c r="D226" s="1">
        <f>VLOOKUP($A226,DataForModel!$B:$BI,17,FALSE)</f>
        <v>11.18441881</v>
      </c>
      <c r="E226" s="1">
        <f>VLOOKUP($A226,DataForModel!$B:$BI,19,FALSE)</f>
        <v>0</v>
      </c>
      <c r="F226" s="1">
        <f>VLOOKUP($A226,DataForModel!$B:$BI,20,FALSE)</f>
        <v>305.60685289999998</v>
      </c>
      <c r="G226" s="1">
        <f>VLOOKUP($A226,DataForModel!$B:$BI,26,FALSE)</f>
        <v>3</v>
      </c>
      <c r="H226" s="1">
        <f>VLOOKUP($A226,DataForModel!$B:$BI,31,FALSE)</f>
        <v>100</v>
      </c>
      <c r="I226" s="1">
        <f>VLOOKUP($A226,DataForModel!$B:$BI,33,FALSE)</f>
        <v>48342</v>
      </c>
      <c r="J226" s="1">
        <f>VLOOKUP($A226,DataForModel!$B:$BI,46,FALSE)</f>
        <v>2.8</v>
      </c>
      <c r="K226" s="1">
        <f>VLOOKUP($A226,DataForModel!$B:$BI,49,FALSE)</f>
        <v>7.1</v>
      </c>
      <c r="L226" s="1">
        <f>VLOOKUP($A226,DataForModel!$B:$BI,51,FALSE)</f>
        <v>21.9</v>
      </c>
      <c r="M226" s="1">
        <f>VLOOKUP($A226,DataForModel!$B:$BI,52,FALSE)</f>
        <v>7.4</v>
      </c>
      <c r="N226" s="1">
        <f>VLOOKUP($A226,DataForModel!$B:$BI,60,FALSE)</f>
        <v>0</v>
      </c>
      <c r="O226" s="1">
        <f t="shared" si="42"/>
        <v>2.5769500506506664</v>
      </c>
      <c r="P226" s="1">
        <f t="shared" si="43"/>
        <v>6.2205254951554849</v>
      </c>
      <c r="Q226" s="1">
        <f t="shared" si="44"/>
        <v>0.87604216689912784</v>
      </c>
      <c r="R226" s="1">
        <f t="shared" si="45"/>
        <v>0</v>
      </c>
      <c r="S226" s="1">
        <f t="shared" si="46"/>
        <v>0.53400989415674638</v>
      </c>
      <c r="T226" s="1">
        <f t="shared" si="47"/>
        <v>0.41958041958041958</v>
      </c>
      <c r="U226" s="1">
        <f t="shared" si="48"/>
        <v>0.33512064343163539</v>
      </c>
      <c r="V226" s="1">
        <f t="shared" si="49"/>
        <v>2.9149213077213023</v>
      </c>
      <c r="W226" s="1">
        <f t="shared" si="50"/>
        <v>0.48951048951048948</v>
      </c>
      <c r="X226" s="1">
        <f t="shared" si="51"/>
        <v>1.1563517915309447</v>
      </c>
      <c r="Y226" s="1">
        <f t="shared" si="52"/>
        <v>5</v>
      </c>
      <c r="Z226" s="1">
        <f t="shared" si="53"/>
        <v>1.6879795396419439</v>
      </c>
      <c r="AA226" s="1">
        <f t="shared" si="54"/>
        <v>0</v>
      </c>
      <c r="AB226" s="1">
        <f>VLOOKUP($A226,Index!$G:$R,8,FALSE)</f>
        <v>3.9100999999999999</v>
      </c>
      <c r="AC226" s="1">
        <f>VLOOKUP($A226,Index!$G:$R,9,FALSE)</f>
        <v>3.9213546311178016</v>
      </c>
      <c r="AD226" s="1">
        <f>VLOOKUP($A226,Index!$G:$R,10,FALSE)</f>
        <v>2.7777777777777777</v>
      </c>
      <c r="AE226" s="1">
        <f>VLOOKUP($A226,Index!$G:$R,11,FALSE)</f>
        <v>2.1473604003501401</v>
      </c>
    </row>
    <row r="227" spans="1:31" x14ac:dyDescent="0.2">
      <c r="A227">
        <v>6001440333</v>
      </c>
      <c r="B227" s="1">
        <f>VLOOKUP($A227,DataForModel!$B:$BI,11,FALSE)</f>
        <v>2839</v>
      </c>
      <c r="C227" s="1">
        <f>VLOOKUP($A227,DataForModel!$B:$BI,16,FALSE)</f>
        <v>8.6979437700000002</v>
      </c>
      <c r="D227" s="1">
        <f>VLOOKUP($A227,DataForModel!$B:$BI,17,FALSE)</f>
        <v>37.26</v>
      </c>
      <c r="E227" s="1">
        <f>VLOOKUP($A227,DataForModel!$B:$BI,19,FALSE)</f>
        <v>0</v>
      </c>
      <c r="F227" s="1">
        <f>VLOOKUP($A227,DataForModel!$B:$BI,20,FALSE)</f>
        <v>371.25562289999999</v>
      </c>
      <c r="G227" s="1">
        <f>VLOOKUP($A227,DataForModel!$B:$BI,26,FALSE)</f>
        <v>2.5</v>
      </c>
      <c r="H227" s="1">
        <f>VLOOKUP($A227,DataForModel!$B:$BI,31,FALSE)</f>
        <v>97</v>
      </c>
      <c r="I227" s="1">
        <f>VLOOKUP($A227,DataForModel!$B:$BI,33,FALSE)</f>
        <v>39078</v>
      </c>
      <c r="J227" s="1">
        <f>VLOOKUP($A227,DataForModel!$B:$BI,46,FALSE)</f>
        <v>3.2</v>
      </c>
      <c r="K227" s="1">
        <f>VLOOKUP($A227,DataForModel!$B:$BI,49,FALSE)</f>
        <v>6.2</v>
      </c>
      <c r="L227" s="1">
        <f>VLOOKUP($A227,DataForModel!$B:$BI,51,FALSE)</f>
        <v>20.6</v>
      </c>
      <c r="M227" s="1">
        <f>VLOOKUP($A227,DataForModel!$B:$BI,52,FALSE)</f>
        <v>6.3</v>
      </c>
      <c r="N227" s="1">
        <f>VLOOKUP($A227,DataForModel!$B:$BI,60,FALSE)</f>
        <v>0.1</v>
      </c>
      <c r="O227" s="1">
        <f t="shared" si="42"/>
        <v>2.20992753058521</v>
      </c>
      <c r="P227" s="1">
        <f t="shared" si="43"/>
        <v>6.2205254951554849</v>
      </c>
      <c r="Q227" s="1">
        <f t="shared" si="44"/>
        <v>2.9718998523118927</v>
      </c>
      <c r="R227" s="1">
        <f t="shared" si="45"/>
        <v>0</v>
      </c>
      <c r="S227" s="1">
        <f t="shared" si="46"/>
        <v>0.6564289302234606</v>
      </c>
      <c r="T227" s="1">
        <f t="shared" si="47"/>
        <v>0.34965034965034969</v>
      </c>
      <c r="U227" s="1">
        <f t="shared" si="48"/>
        <v>0.32506702412868632</v>
      </c>
      <c r="V227" s="1">
        <f t="shared" si="49"/>
        <v>2.2560823833128278</v>
      </c>
      <c r="W227" s="1">
        <f t="shared" si="50"/>
        <v>0.55944055944055948</v>
      </c>
      <c r="X227" s="1">
        <f t="shared" si="51"/>
        <v>1.009771986970684</v>
      </c>
      <c r="Y227" s="1">
        <f t="shared" si="52"/>
        <v>4.7031963470319642</v>
      </c>
      <c r="Z227" s="1">
        <f t="shared" si="53"/>
        <v>1.4066496163682864</v>
      </c>
      <c r="AA227" s="1">
        <f t="shared" si="54"/>
        <v>1.0638297872340425E-2</v>
      </c>
      <c r="AB227" s="1">
        <f>VLOOKUP($A227,Index!$G:$R,8,FALSE)</f>
        <v>4.9250999999999996</v>
      </c>
      <c r="AC227" s="1">
        <f>VLOOKUP($A227,Index!$G:$R,9,FALSE)</f>
        <v>3.9477679253759912</v>
      </c>
      <c r="AD227" s="1">
        <f>VLOOKUP($A227,Index!$G:$R,10,FALSE)</f>
        <v>3.3760683760683765</v>
      </c>
      <c r="AE227" s="1">
        <f>VLOOKUP($A227,Index!$G:$R,11,FALSE)</f>
        <v>4.4975875324425427</v>
      </c>
    </row>
    <row r="228" spans="1:31" x14ac:dyDescent="0.2">
      <c r="A228">
        <v>6001440334</v>
      </c>
      <c r="B228" s="1">
        <f>VLOOKUP($A228,DataForModel!$B:$BI,11,FALSE)</f>
        <v>4016</v>
      </c>
      <c r="C228" s="1">
        <f>VLOOKUP($A228,DataForModel!$B:$BI,16,FALSE)</f>
        <v>8.6979437700000002</v>
      </c>
      <c r="D228" s="1">
        <f>VLOOKUP($A228,DataForModel!$B:$BI,17,FALSE)</f>
        <v>37.26</v>
      </c>
      <c r="E228" s="1">
        <f>VLOOKUP($A228,DataForModel!$B:$BI,19,FALSE)</f>
        <v>0</v>
      </c>
      <c r="F228" s="1">
        <f>VLOOKUP($A228,DataForModel!$B:$BI,20,FALSE)</f>
        <v>315.94460989999999</v>
      </c>
      <c r="G228" s="1">
        <f>VLOOKUP($A228,DataForModel!$B:$BI,26,FALSE)</f>
        <v>0</v>
      </c>
      <c r="H228" s="1">
        <f>VLOOKUP($A228,DataForModel!$B:$BI,31,FALSE)</f>
        <v>378</v>
      </c>
      <c r="I228" s="1">
        <f>VLOOKUP($A228,DataForModel!$B:$BI,33,FALSE)</f>
        <v>29353</v>
      </c>
      <c r="J228" s="1">
        <f>VLOOKUP($A228,DataForModel!$B:$BI,46,FALSE)</f>
        <v>8.6999999999999993</v>
      </c>
      <c r="K228" s="1">
        <f>VLOOKUP($A228,DataForModel!$B:$BI,49,FALSE)</f>
        <v>7.7</v>
      </c>
      <c r="L228" s="1">
        <f>VLOOKUP($A228,DataForModel!$B:$BI,51,FALSE)</f>
        <v>15.8</v>
      </c>
      <c r="M228" s="1">
        <f>VLOOKUP($A228,DataForModel!$B:$BI,52,FALSE)</f>
        <v>8.9</v>
      </c>
      <c r="N228" s="1">
        <f>VLOOKUP($A228,DataForModel!$B:$BI,60,FALSE)</f>
        <v>2</v>
      </c>
      <c r="O228" s="1">
        <f t="shared" si="42"/>
        <v>3.127094210239227</v>
      </c>
      <c r="P228" s="1">
        <f t="shared" si="43"/>
        <v>6.2205254951554849</v>
      </c>
      <c r="Q228" s="1">
        <f t="shared" si="44"/>
        <v>2.9718998523118927</v>
      </c>
      <c r="R228" s="1">
        <f t="shared" si="45"/>
        <v>0</v>
      </c>
      <c r="S228" s="1">
        <f t="shared" si="46"/>
        <v>0.55328730403102022</v>
      </c>
      <c r="T228" s="1">
        <f t="shared" si="47"/>
        <v>0</v>
      </c>
      <c r="U228" s="1">
        <f t="shared" si="48"/>
        <v>1.2667560321715818</v>
      </c>
      <c r="V228" s="1">
        <f t="shared" si="49"/>
        <v>1.5644579727048382</v>
      </c>
      <c r="W228" s="1">
        <f t="shared" si="50"/>
        <v>1.5209790209790208</v>
      </c>
      <c r="X228" s="1">
        <f t="shared" si="51"/>
        <v>1.2540716612377851</v>
      </c>
      <c r="Y228" s="1">
        <f t="shared" si="52"/>
        <v>3.6073059360730597</v>
      </c>
      <c r="Z228" s="1">
        <f t="shared" si="53"/>
        <v>2.0716112531969308</v>
      </c>
      <c r="AA228" s="1">
        <f t="shared" si="54"/>
        <v>0.21276595744680851</v>
      </c>
      <c r="AB228" s="1">
        <f>VLOOKUP($A228,Index!$G:$R,8,FALSE)</f>
        <v>6.6935000000000002</v>
      </c>
      <c r="AC228" s="1">
        <f>VLOOKUP($A228,Index!$G:$R,9,FALSE)</f>
        <v>4.6571455823119168</v>
      </c>
      <c r="AD228" s="1">
        <f>VLOOKUP($A228,Index!$G:$R,10,FALSE)</f>
        <v>3.9743589743589745</v>
      </c>
      <c r="AE228" s="1">
        <f>VLOOKUP($A228,Index!$G:$R,11,FALSE)</f>
        <v>3.461996147937056</v>
      </c>
    </row>
    <row r="229" spans="1:31" x14ac:dyDescent="0.2">
      <c r="A229">
        <v>6001440335</v>
      </c>
      <c r="B229" s="1">
        <f>VLOOKUP($A229,DataForModel!$B:$BI,11,FALSE)</f>
        <v>6496</v>
      </c>
      <c r="C229" s="1">
        <f>VLOOKUP($A229,DataForModel!$B:$BI,16,FALSE)</f>
        <v>8.6979437700000002</v>
      </c>
      <c r="D229" s="1">
        <f>VLOOKUP($A229,DataForModel!$B:$BI,17,FALSE)</f>
        <v>13.23</v>
      </c>
      <c r="E229" s="1">
        <f>VLOOKUP($A229,DataForModel!$B:$BI,19,FALSE)</f>
        <v>0.246977219</v>
      </c>
      <c r="F229" s="1">
        <f>VLOOKUP($A229,DataForModel!$B:$BI,20,FALSE)</f>
        <v>209.0963228</v>
      </c>
      <c r="G229" s="1">
        <f>VLOOKUP($A229,DataForModel!$B:$BI,26,FALSE)</f>
        <v>2</v>
      </c>
      <c r="H229" s="1">
        <f>VLOOKUP($A229,DataForModel!$B:$BI,31,FALSE)</f>
        <v>165</v>
      </c>
      <c r="I229" s="1">
        <f>VLOOKUP($A229,DataForModel!$B:$BI,33,FALSE)</f>
        <v>44332</v>
      </c>
      <c r="J229" s="1">
        <f>VLOOKUP($A229,DataForModel!$B:$BI,46,FALSE)</f>
        <v>2.4</v>
      </c>
      <c r="K229" s="1">
        <f>VLOOKUP($A229,DataForModel!$B:$BI,49,FALSE)</f>
        <v>8.4</v>
      </c>
      <c r="L229" s="1">
        <f>VLOOKUP($A229,DataForModel!$B:$BI,51,FALSE)</f>
        <v>20.6</v>
      </c>
      <c r="M229" s="1">
        <f>VLOOKUP($A229,DataForModel!$B:$BI,52,FALSE)</f>
        <v>5.2</v>
      </c>
      <c r="N229" s="1">
        <f>VLOOKUP($A229,DataForModel!$B:$BI,60,FALSE)</f>
        <v>0</v>
      </c>
      <c r="O229" s="1">
        <f t="shared" si="42"/>
        <v>5.0596119379724147</v>
      </c>
      <c r="P229" s="1">
        <f t="shared" si="43"/>
        <v>6.2205254951554849</v>
      </c>
      <c r="Q229" s="1">
        <f t="shared" si="44"/>
        <v>1.0404583318527763</v>
      </c>
      <c r="R229" s="1">
        <f t="shared" si="45"/>
        <v>3.0743068980298252E-3</v>
      </c>
      <c r="S229" s="1">
        <f t="shared" si="46"/>
        <v>0.35404115955395637</v>
      </c>
      <c r="T229" s="1">
        <f t="shared" si="47"/>
        <v>0.27972027972027974</v>
      </c>
      <c r="U229" s="1">
        <f t="shared" si="48"/>
        <v>0.55294906166219837</v>
      </c>
      <c r="V229" s="1">
        <f t="shared" si="49"/>
        <v>2.6297373605194476</v>
      </c>
      <c r="W229" s="1">
        <f t="shared" si="50"/>
        <v>0.41958041958041953</v>
      </c>
      <c r="X229" s="1">
        <f t="shared" si="51"/>
        <v>1.3680781758957656</v>
      </c>
      <c r="Y229" s="1">
        <f t="shared" si="52"/>
        <v>4.7031963470319642</v>
      </c>
      <c r="Z229" s="1">
        <f t="shared" si="53"/>
        <v>1.1253196930946292</v>
      </c>
      <c r="AA229" s="1">
        <f t="shared" si="54"/>
        <v>0</v>
      </c>
      <c r="AB229" s="1">
        <f>VLOOKUP($A229,Index!$G:$R,8,FALSE)</f>
        <v>5.133</v>
      </c>
      <c r="AC229" s="1">
        <f>VLOOKUP($A229,Index!$G:$R,9,FALSE)</f>
        <v>4.5422118576522417</v>
      </c>
      <c r="AD229" s="1">
        <f>VLOOKUP($A229,Index!$G:$R,10,FALSE)</f>
        <v>2.6068376068376069</v>
      </c>
      <c r="AE229" s="1">
        <f>VLOOKUP($A229,Index!$G:$R,11,FALSE)</f>
        <v>3.6348494348286975</v>
      </c>
    </row>
    <row r="230" spans="1:31" x14ac:dyDescent="0.2">
      <c r="A230">
        <v>6001440336</v>
      </c>
      <c r="B230" s="1">
        <f>VLOOKUP($A230,DataForModel!$B:$BI,11,FALSE)</f>
        <v>4459</v>
      </c>
      <c r="C230" s="1">
        <f>VLOOKUP($A230,DataForModel!$B:$BI,16,FALSE)</f>
        <v>8.6979437700000002</v>
      </c>
      <c r="D230" s="1">
        <f>VLOOKUP($A230,DataForModel!$B:$BI,17,FALSE)</f>
        <v>16.225166179999999</v>
      </c>
      <c r="E230" s="1">
        <f>VLOOKUP($A230,DataForModel!$B:$BI,19,FALSE)</f>
        <v>0</v>
      </c>
      <c r="F230" s="1">
        <f>VLOOKUP($A230,DataForModel!$B:$BI,20,FALSE)</f>
        <v>179.20759519999999</v>
      </c>
      <c r="G230" s="1">
        <f>VLOOKUP($A230,DataForModel!$B:$BI,26,FALSE)</f>
        <v>1</v>
      </c>
      <c r="H230" s="1">
        <f>VLOOKUP($A230,DataForModel!$B:$BI,31,FALSE)</f>
        <v>433</v>
      </c>
      <c r="I230" s="1">
        <f>VLOOKUP($A230,DataForModel!$B:$BI,33,FALSE)</f>
        <v>27755</v>
      </c>
      <c r="J230" s="1">
        <f>VLOOKUP($A230,DataForModel!$B:$BI,46,FALSE)</f>
        <v>8.1</v>
      </c>
      <c r="K230" s="1">
        <f>VLOOKUP($A230,DataForModel!$B:$BI,49,FALSE)</f>
        <v>10.9</v>
      </c>
      <c r="L230" s="1">
        <f>VLOOKUP($A230,DataForModel!$B:$BI,51,FALSE)</f>
        <v>21.6</v>
      </c>
      <c r="M230" s="1">
        <f>VLOOKUP($A230,DataForModel!$B:$BI,52,FALSE)</f>
        <v>6.9</v>
      </c>
      <c r="N230" s="1">
        <f>VLOOKUP($A230,DataForModel!$B:$BI,60,FALSE)</f>
        <v>1.4</v>
      </c>
      <c r="O230" s="1">
        <f t="shared" si="42"/>
        <v>3.47229798176576</v>
      </c>
      <c r="P230" s="1">
        <f t="shared" si="43"/>
        <v>6.2205254951554849</v>
      </c>
      <c r="Q230" s="1">
        <f t="shared" si="44"/>
        <v>1.2811985865646747</v>
      </c>
      <c r="R230" s="1">
        <f t="shared" si="45"/>
        <v>0</v>
      </c>
      <c r="S230" s="1">
        <f t="shared" si="46"/>
        <v>0.29830593066767869</v>
      </c>
      <c r="T230" s="1">
        <f t="shared" si="47"/>
        <v>0.13986013986013987</v>
      </c>
      <c r="U230" s="1">
        <f t="shared" si="48"/>
        <v>1.4510723860589814</v>
      </c>
      <c r="V230" s="1">
        <f t="shared" si="49"/>
        <v>1.4508111029720292</v>
      </c>
      <c r="W230" s="1">
        <f t="shared" si="50"/>
        <v>1.4160839160839158</v>
      </c>
      <c r="X230" s="1">
        <f t="shared" si="51"/>
        <v>1.7752442996742674</v>
      </c>
      <c r="Y230" s="1">
        <f t="shared" si="52"/>
        <v>4.9315068493150696</v>
      </c>
      <c r="Z230" s="1">
        <f t="shared" si="53"/>
        <v>1.5601023017902815</v>
      </c>
      <c r="AA230" s="1">
        <f t="shared" si="54"/>
        <v>0.14893617021276595</v>
      </c>
      <c r="AB230" s="1">
        <f>VLOOKUP($A230,Index!$G:$R,8,FALSE)</f>
        <v>7.6009000000000002</v>
      </c>
      <c r="AC230" s="1">
        <f>VLOOKUP($A230,Index!$G:$R,9,FALSE)</f>
        <v>4.8968090255408905</v>
      </c>
      <c r="AD230" s="1">
        <f>VLOOKUP($A230,Index!$G:$R,10,FALSE)</f>
        <v>4.1025641025641022</v>
      </c>
      <c r="AE230" s="1">
        <f>VLOOKUP($A230,Index!$G:$R,11,FALSE)</f>
        <v>3.6634456441943151</v>
      </c>
    </row>
    <row r="231" spans="1:31" x14ac:dyDescent="0.2">
      <c r="A231">
        <v>6001441100</v>
      </c>
      <c r="B231" s="1">
        <f>VLOOKUP($A231,DataForModel!$B:$BI,11,FALSE)</f>
        <v>4308</v>
      </c>
      <c r="C231" s="1">
        <f>VLOOKUP($A231,DataForModel!$B:$BI,16,FALSE)</f>
        <v>8.6979437700000002</v>
      </c>
      <c r="D231" s="1">
        <f>VLOOKUP($A231,DataForModel!$B:$BI,17,FALSE)</f>
        <v>5.8026387010000002</v>
      </c>
      <c r="E231" s="1">
        <f>VLOOKUP($A231,DataForModel!$B:$BI,19,FALSE)</f>
        <v>0.227158041</v>
      </c>
      <c r="F231" s="1">
        <f>VLOOKUP($A231,DataForModel!$B:$BI,20,FALSE)</f>
        <v>127.7325543</v>
      </c>
      <c r="G231" s="1">
        <f>VLOOKUP($A231,DataForModel!$B:$BI,26,FALSE)</f>
        <v>0.2</v>
      </c>
      <c r="H231" s="1">
        <f>VLOOKUP($A231,DataForModel!$B:$BI,31,FALSE)</f>
        <v>252</v>
      </c>
      <c r="I231" s="1">
        <f>VLOOKUP($A231,DataForModel!$B:$BI,33,FALSE)</f>
        <v>46164</v>
      </c>
      <c r="J231" s="1">
        <f>VLOOKUP($A231,DataForModel!$B:$BI,46,FALSE)</f>
        <v>6.2</v>
      </c>
      <c r="K231" s="1">
        <f>VLOOKUP($A231,DataForModel!$B:$BI,49,FALSE)</f>
        <v>4.2</v>
      </c>
      <c r="L231" s="1">
        <f>VLOOKUP($A231,DataForModel!$B:$BI,51,FALSE)</f>
        <v>18.399999999999999</v>
      </c>
      <c r="M231" s="1">
        <f>VLOOKUP($A231,DataForModel!$B:$BI,52,FALSE)</f>
        <v>11.1</v>
      </c>
      <c r="N231" s="1">
        <f>VLOOKUP($A231,DataForModel!$B:$BI,60,FALSE)</f>
        <v>1.7</v>
      </c>
      <c r="O231" s="1">
        <f t="shared" si="42"/>
        <v>3.3546325878594252</v>
      </c>
      <c r="P231" s="1">
        <f t="shared" si="43"/>
        <v>6.2205254951554849</v>
      </c>
      <c r="Q231" s="1">
        <f t="shared" si="44"/>
        <v>0.44347481123938609</v>
      </c>
      <c r="R231" s="1">
        <f t="shared" si="45"/>
        <v>2.8276030283960799E-3</v>
      </c>
      <c r="S231" s="1">
        <f t="shared" si="46"/>
        <v>0.20231746220935587</v>
      </c>
      <c r="T231" s="1">
        <f t="shared" si="47"/>
        <v>2.7972027972027972E-2</v>
      </c>
      <c r="U231" s="1">
        <f t="shared" si="48"/>
        <v>0.84450402144772119</v>
      </c>
      <c r="V231" s="1">
        <f t="shared" si="49"/>
        <v>2.7600258870216416</v>
      </c>
      <c r="W231" s="1">
        <f t="shared" si="50"/>
        <v>1.0839160839160837</v>
      </c>
      <c r="X231" s="1">
        <f t="shared" si="51"/>
        <v>0.68403908794788282</v>
      </c>
      <c r="Y231" s="1">
        <f t="shared" si="52"/>
        <v>4.2009132420091326</v>
      </c>
      <c r="Z231" s="1">
        <f t="shared" si="53"/>
        <v>2.6342710997442453</v>
      </c>
      <c r="AA231" s="1">
        <f t="shared" si="54"/>
        <v>0.18085106382978722</v>
      </c>
      <c r="AB231" s="1">
        <f>VLOOKUP($A231,Index!$G:$R,8,FALSE)</f>
        <v>6.6765999999999996</v>
      </c>
      <c r="AC231" s="1">
        <f>VLOOKUP($A231,Index!$G:$R,9,FALSE)</f>
        <v>4.1705641896402943</v>
      </c>
      <c r="AD231" s="1">
        <f>VLOOKUP($A231,Index!$G:$R,10,FALSE)</f>
        <v>4.3589743589743595</v>
      </c>
      <c r="AE231" s="1">
        <f>VLOOKUP($A231,Index!$G:$R,11,FALSE)</f>
        <v>2.4914639984380131</v>
      </c>
    </row>
    <row r="232" spans="1:31" x14ac:dyDescent="0.2">
      <c r="A232">
        <v>6001441200</v>
      </c>
      <c r="B232" s="1">
        <f>VLOOKUP($A232,DataForModel!$B:$BI,11,FALSE)</f>
        <v>6816</v>
      </c>
      <c r="C232" s="1">
        <f>VLOOKUP($A232,DataForModel!$B:$BI,16,FALSE)</f>
        <v>8.6979437700000002</v>
      </c>
      <c r="D232" s="1">
        <f>VLOOKUP($A232,DataForModel!$B:$BI,17,FALSE)</f>
        <v>17.273813749999999</v>
      </c>
      <c r="E232" s="1">
        <f>VLOOKUP($A232,DataForModel!$B:$BI,19,FALSE)</f>
        <v>1.0013007110000001</v>
      </c>
      <c r="F232" s="1">
        <f>VLOOKUP($A232,DataForModel!$B:$BI,20,FALSE)</f>
        <v>143.42807110000001</v>
      </c>
      <c r="G232" s="1">
        <f>VLOOKUP($A232,DataForModel!$B:$BI,26,FALSE)</f>
        <v>0.5</v>
      </c>
      <c r="H232" s="1">
        <f>VLOOKUP($A232,DataForModel!$B:$BI,31,FALSE)</f>
        <v>232</v>
      </c>
      <c r="I232" s="1">
        <f>VLOOKUP($A232,DataForModel!$B:$BI,33,FALSE)</f>
        <v>44315</v>
      </c>
      <c r="J232" s="1">
        <f>VLOOKUP($A232,DataForModel!$B:$BI,46,FALSE)</f>
        <v>3.2</v>
      </c>
      <c r="K232" s="1">
        <f>VLOOKUP($A232,DataForModel!$B:$BI,49,FALSE)</f>
        <v>7.1</v>
      </c>
      <c r="L232" s="1">
        <f>VLOOKUP($A232,DataForModel!$B:$BI,51,FALSE)</f>
        <v>26.2</v>
      </c>
      <c r="M232" s="1">
        <f>VLOOKUP($A232,DataForModel!$B:$BI,52,FALSE)</f>
        <v>8</v>
      </c>
      <c r="N232" s="1">
        <f>VLOOKUP($A232,DataForModel!$B:$BI,60,FALSE)</f>
        <v>0.7</v>
      </c>
      <c r="O232" s="1">
        <f t="shared" si="42"/>
        <v>5.3089690641315359</v>
      </c>
      <c r="P232" s="1">
        <f t="shared" si="43"/>
        <v>6.2205254951554849</v>
      </c>
      <c r="Q232" s="1">
        <f t="shared" si="44"/>
        <v>1.3654849559790132</v>
      </c>
      <c r="R232" s="1">
        <f t="shared" si="45"/>
        <v>1.2463925601289845E-2</v>
      </c>
      <c r="S232" s="1">
        <f t="shared" si="46"/>
        <v>0.23158579484110084</v>
      </c>
      <c r="T232" s="1">
        <f t="shared" si="47"/>
        <v>6.9930069930069935E-2</v>
      </c>
      <c r="U232" s="1">
        <f t="shared" si="48"/>
        <v>0.77747989276139406</v>
      </c>
      <c r="V232" s="1">
        <f t="shared" si="49"/>
        <v>2.6285283512669704</v>
      </c>
      <c r="W232" s="1">
        <f t="shared" si="50"/>
        <v>0.55944055944055948</v>
      </c>
      <c r="X232" s="1">
        <f t="shared" si="51"/>
        <v>1.1563517915309447</v>
      </c>
      <c r="Y232" s="1">
        <f t="shared" si="52"/>
        <v>5.9817351598173518</v>
      </c>
      <c r="Z232" s="1">
        <f t="shared" si="53"/>
        <v>1.8414322250639388</v>
      </c>
      <c r="AA232" s="1">
        <f t="shared" si="54"/>
        <v>7.4468085106382975E-2</v>
      </c>
      <c r="AB232" s="1">
        <f>VLOOKUP($A232,Index!$G:$R,8,FALSE)</f>
        <v>5.3818999999999999</v>
      </c>
      <c r="AC232" s="1">
        <f>VLOOKUP($A232,Index!$G:$R,9,FALSE)</f>
        <v>4.8745352752432938</v>
      </c>
      <c r="AD232" s="1">
        <f>VLOOKUP($A232,Index!$G:$R,10,FALSE)</f>
        <v>3.5042735042735043</v>
      </c>
      <c r="AE232" s="1">
        <f>VLOOKUP($A232,Index!$G:$R,11,FALSE)</f>
        <v>2.5636294884248354</v>
      </c>
    </row>
    <row r="233" spans="1:31" x14ac:dyDescent="0.2">
      <c r="A233">
        <v>6001441301</v>
      </c>
      <c r="B233" s="1">
        <f>VLOOKUP($A233,DataForModel!$B:$BI,11,FALSE)</f>
        <v>3179</v>
      </c>
      <c r="C233" s="1">
        <f>VLOOKUP($A233,DataForModel!$B:$BI,16,FALSE)</f>
        <v>8.6979437700000002</v>
      </c>
      <c r="D233" s="1">
        <f>VLOOKUP($A233,DataForModel!$B:$BI,17,FALSE)</f>
        <v>24.342884699999999</v>
      </c>
      <c r="E233" s="1">
        <f>VLOOKUP($A233,DataForModel!$B:$BI,19,FALSE)</f>
        <v>8.8568219000000004E-2</v>
      </c>
      <c r="F233" s="1">
        <f>VLOOKUP($A233,DataForModel!$B:$BI,20,FALSE)</f>
        <v>149.3758378</v>
      </c>
      <c r="G233" s="1">
        <f>VLOOKUP($A233,DataForModel!$B:$BI,26,FALSE)</f>
        <v>0.5</v>
      </c>
      <c r="H233" s="1">
        <f>VLOOKUP($A233,DataForModel!$B:$BI,31,FALSE)</f>
        <v>129</v>
      </c>
      <c r="I233" s="1">
        <f>VLOOKUP($A233,DataForModel!$B:$BI,33,FALSE)</f>
        <v>52885</v>
      </c>
      <c r="J233" s="1">
        <f>VLOOKUP($A233,DataForModel!$B:$BI,46,FALSE)</f>
        <v>4</v>
      </c>
      <c r="K233" s="1">
        <f>VLOOKUP($A233,DataForModel!$B:$BI,49,FALSE)</f>
        <v>3.6</v>
      </c>
      <c r="L233" s="1">
        <f>VLOOKUP($A233,DataForModel!$B:$BI,51,FALSE)</f>
        <v>26.1</v>
      </c>
      <c r="M233" s="1">
        <f>VLOOKUP($A233,DataForModel!$B:$BI,52,FALSE)</f>
        <v>4.3</v>
      </c>
      <c r="N233" s="1">
        <f>VLOOKUP($A233,DataForModel!$B:$BI,60,FALSE)</f>
        <v>0.2</v>
      </c>
      <c r="O233" s="1">
        <f t="shared" si="42"/>
        <v>2.4748694771292761</v>
      </c>
      <c r="P233" s="1">
        <f t="shared" si="43"/>
        <v>6.2205254951554849</v>
      </c>
      <c r="Q233" s="1">
        <f t="shared" si="44"/>
        <v>1.933670438455142</v>
      </c>
      <c r="R233" s="1">
        <f t="shared" si="45"/>
        <v>1.102473692595576E-3</v>
      </c>
      <c r="S233" s="1">
        <f t="shared" si="46"/>
        <v>0.24267693738899171</v>
      </c>
      <c r="T233" s="1">
        <f t="shared" si="47"/>
        <v>6.9930069930069935E-2</v>
      </c>
      <c r="U233" s="1">
        <f t="shared" si="48"/>
        <v>0.43230563002680966</v>
      </c>
      <c r="V233" s="1">
        <f t="shared" si="49"/>
        <v>3.2380112508978671</v>
      </c>
      <c r="W233" s="1">
        <f t="shared" si="50"/>
        <v>0.69930069930069916</v>
      </c>
      <c r="X233" s="1">
        <f t="shared" si="51"/>
        <v>0.58631921824104238</v>
      </c>
      <c r="Y233" s="1">
        <f t="shared" si="52"/>
        <v>5.9589041095890414</v>
      </c>
      <c r="Z233" s="1">
        <f t="shared" si="53"/>
        <v>0.8951406649616368</v>
      </c>
      <c r="AA233" s="1">
        <f t="shared" si="54"/>
        <v>2.1276595744680851E-2</v>
      </c>
      <c r="AB233" s="1">
        <f>VLOOKUP($A233,Index!$G:$R,8,FALSE)</f>
        <v>4.5746000000000002</v>
      </c>
      <c r="AC233" s="1">
        <f>VLOOKUP($A233,Index!$G:$R,9,FALSE)</f>
        <v>3.7404339783906924</v>
      </c>
      <c r="AD233" s="1">
        <f>VLOOKUP($A233,Index!$G:$R,10,FALSE)</f>
        <v>2.7777777777777777</v>
      </c>
      <c r="AE233" s="1">
        <f>VLOOKUP($A233,Index!$G:$R,11,FALSE)</f>
        <v>2.8009810911449664</v>
      </c>
    </row>
    <row r="234" spans="1:31" x14ac:dyDescent="0.2">
      <c r="A234">
        <v>6001441302</v>
      </c>
      <c r="B234" s="1">
        <f>VLOOKUP($A234,DataForModel!$B:$BI,11,FALSE)</f>
        <v>5553</v>
      </c>
      <c r="C234" s="1">
        <f>VLOOKUP($A234,DataForModel!$B:$BI,16,FALSE)</f>
        <v>8.6979437700000002</v>
      </c>
      <c r="D234" s="1">
        <f>VLOOKUP($A234,DataForModel!$B:$BI,17,FALSE)</f>
        <v>27.2</v>
      </c>
      <c r="E234" s="1">
        <f>VLOOKUP($A234,DataForModel!$B:$BI,19,FALSE)</f>
        <v>0</v>
      </c>
      <c r="F234" s="1">
        <f>VLOOKUP($A234,DataForModel!$B:$BI,20,FALSE)</f>
        <v>154.82464329999999</v>
      </c>
      <c r="G234" s="1">
        <f>VLOOKUP($A234,DataForModel!$B:$BI,26,FALSE)</f>
        <v>0</v>
      </c>
      <c r="H234" s="1">
        <f>VLOOKUP($A234,DataForModel!$B:$BI,31,FALSE)</f>
        <v>625</v>
      </c>
      <c r="I234" s="1">
        <f>VLOOKUP($A234,DataForModel!$B:$BI,33,FALSE)</f>
        <v>43884</v>
      </c>
      <c r="J234" s="1">
        <f>VLOOKUP($A234,DataForModel!$B:$BI,46,FALSE)</f>
        <v>10.8</v>
      </c>
      <c r="K234" s="1">
        <f>VLOOKUP($A234,DataForModel!$B:$BI,49,FALSE)</f>
        <v>7.3</v>
      </c>
      <c r="L234" s="1">
        <f>VLOOKUP($A234,DataForModel!$B:$BI,51,FALSE)</f>
        <v>20.2</v>
      </c>
      <c r="M234" s="1">
        <f>VLOOKUP($A234,DataForModel!$B:$BI,52,FALSE)</f>
        <v>8.6999999999999993</v>
      </c>
      <c r="N234" s="1">
        <f>VLOOKUP($A234,DataForModel!$B:$BI,60,FALSE)</f>
        <v>0.8</v>
      </c>
      <c r="O234" s="1">
        <f t="shared" si="42"/>
        <v>4.324787656822255</v>
      </c>
      <c r="P234" s="1">
        <f t="shared" si="43"/>
        <v>6.2205254951554849</v>
      </c>
      <c r="Q234" s="1">
        <f t="shared" si="44"/>
        <v>2.1633146797851048</v>
      </c>
      <c r="R234" s="1">
        <f t="shared" si="45"/>
        <v>0</v>
      </c>
      <c r="S234" s="1">
        <f t="shared" si="46"/>
        <v>0.25283763829816353</v>
      </c>
      <c r="T234" s="1">
        <f t="shared" si="47"/>
        <v>0</v>
      </c>
      <c r="U234" s="1">
        <f t="shared" si="48"/>
        <v>2.0945040214477211</v>
      </c>
      <c r="V234" s="1">
        <f t="shared" si="49"/>
        <v>2.5978764108071206</v>
      </c>
      <c r="W234" s="1">
        <f t="shared" si="50"/>
        <v>1.8881118881118879</v>
      </c>
      <c r="X234" s="1">
        <f t="shared" si="51"/>
        <v>1.1889250814332248</v>
      </c>
      <c r="Y234" s="1">
        <f t="shared" si="52"/>
        <v>4.6118721461187215</v>
      </c>
      <c r="Z234" s="1">
        <f t="shared" si="53"/>
        <v>2.0204603580562659</v>
      </c>
      <c r="AA234" s="1">
        <f t="shared" si="54"/>
        <v>8.5106382978723402E-2</v>
      </c>
      <c r="AB234" s="1">
        <f>VLOOKUP($A234,Index!$G:$R,8,FALSE)</f>
        <v>6.1515000000000004</v>
      </c>
      <c r="AC234" s="1">
        <f>VLOOKUP($A234,Index!$G:$R,9,FALSE)</f>
        <v>4.9435852293139542</v>
      </c>
      <c r="AD234" s="1">
        <f>VLOOKUP($A234,Index!$G:$R,10,FALSE)</f>
        <v>3.7606837606837611</v>
      </c>
      <c r="AE234" s="1">
        <f>VLOOKUP($A234,Index!$G:$R,11,FALSE)</f>
        <v>2.0866975652598918</v>
      </c>
    </row>
    <row r="235" spans="1:31" x14ac:dyDescent="0.2">
      <c r="A235">
        <v>6001441401</v>
      </c>
      <c r="B235" s="1">
        <f>VLOOKUP($A235,DataForModel!$B:$BI,11,FALSE)</f>
        <v>6931</v>
      </c>
      <c r="C235" s="1">
        <f>VLOOKUP($A235,DataForModel!$B:$BI,16,FALSE)</f>
        <v>8.6979437700000002</v>
      </c>
      <c r="D235" s="1">
        <f>VLOOKUP($A235,DataForModel!$B:$BI,17,FALSE)</f>
        <v>27.426328850000001</v>
      </c>
      <c r="E235" s="1">
        <f>VLOOKUP($A235,DataForModel!$B:$BI,19,FALSE)</f>
        <v>0</v>
      </c>
      <c r="F235" s="1">
        <f>VLOOKUP($A235,DataForModel!$B:$BI,20,FALSE)</f>
        <v>175.68688030000001</v>
      </c>
      <c r="G235" s="1">
        <f>VLOOKUP($A235,DataForModel!$B:$BI,26,FALSE)</f>
        <v>0</v>
      </c>
      <c r="H235" s="1">
        <f>VLOOKUP($A235,DataForModel!$B:$BI,31,FALSE)</f>
        <v>492</v>
      </c>
      <c r="I235" s="1">
        <f>VLOOKUP($A235,DataForModel!$B:$BI,33,FALSE)</f>
        <v>42261</v>
      </c>
      <c r="J235" s="1">
        <f>VLOOKUP($A235,DataForModel!$B:$BI,46,FALSE)</f>
        <v>6.6</v>
      </c>
      <c r="K235" s="1">
        <f>VLOOKUP($A235,DataForModel!$B:$BI,49,FALSE)</f>
        <v>9.1999999999999993</v>
      </c>
      <c r="L235" s="1">
        <f>VLOOKUP($A235,DataForModel!$B:$BI,51,FALSE)</f>
        <v>25.4</v>
      </c>
      <c r="M235" s="1">
        <f>VLOOKUP($A235,DataForModel!$B:$BI,52,FALSE)</f>
        <v>10.6</v>
      </c>
      <c r="N235" s="1">
        <f>VLOOKUP($A235,DataForModel!$B:$BI,60,FALSE)</f>
        <v>0.5</v>
      </c>
      <c r="O235" s="1">
        <f t="shared" si="42"/>
        <v>5.3985817813449701</v>
      </c>
      <c r="P235" s="1">
        <f t="shared" si="43"/>
        <v>6.2205254951554849</v>
      </c>
      <c r="Q235" s="1">
        <f t="shared" si="44"/>
        <v>2.1815061462090655</v>
      </c>
      <c r="R235" s="1">
        <f t="shared" si="45"/>
        <v>0</v>
      </c>
      <c r="S235" s="1">
        <f t="shared" si="46"/>
        <v>0.29174065116093828</v>
      </c>
      <c r="T235" s="1">
        <f t="shared" si="47"/>
        <v>0</v>
      </c>
      <c r="U235" s="1">
        <f t="shared" si="48"/>
        <v>1.6487935656836461</v>
      </c>
      <c r="V235" s="1">
        <f t="shared" si="49"/>
        <v>2.4824515862912575</v>
      </c>
      <c r="W235" s="1">
        <f t="shared" si="50"/>
        <v>1.1538461538461537</v>
      </c>
      <c r="X235" s="1">
        <f t="shared" si="51"/>
        <v>1.4983713355048858</v>
      </c>
      <c r="Y235" s="1">
        <f t="shared" si="52"/>
        <v>5.7990867579908674</v>
      </c>
      <c r="Z235" s="1">
        <f t="shared" si="53"/>
        <v>2.5063938618925832</v>
      </c>
      <c r="AA235" s="1">
        <f t="shared" si="54"/>
        <v>5.3191489361702128E-2</v>
      </c>
      <c r="AB235" s="1">
        <f>VLOOKUP($A235,Index!$G:$R,8,FALSE)</f>
        <v>6.3872999999999998</v>
      </c>
      <c r="AC235" s="1">
        <f>VLOOKUP($A235,Index!$G:$R,9,FALSE)</f>
        <v>5.3867569150866252</v>
      </c>
      <c r="AD235" s="1">
        <f>VLOOKUP($A235,Index!$G:$R,10,FALSE)</f>
        <v>3.5897435897435903</v>
      </c>
      <c r="AE235" s="1">
        <f>VLOOKUP($A235,Index!$G:$R,11,FALSE)</f>
        <v>2.3206270624714658</v>
      </c>
    </row>
    <row r="236" spans="1:31" x14ac:dyDescent="0.2">
      <c r="A236">
        <v>6001441402</v>
      </c>
      <c r="B236" s="1">
        <f>VLOOKUP($A236,DataForModel!$B:$BI,11,FALSE)</f>
        <v>5233</v>
      </c>
      <c r="C236" s="1">
        <f>VLOOKUP($A236,DataForModel!$B:$BI,16,FALSE)</f>
        <v>8.6979437700000002</v>
      </c>
      <c r="D236" s="1">
        <f>VLOOKUP($A236,DataForModel!$B:$BI,17,FALSE)</f>
        <v>30.357848690000001</v>
      </c>
      <c r="E236" s="1">
        <f>VLOOKUP($A236,DataForModel!$B:$BI,19,FALSE)</f>
        <v>0</v>
      </c>
      <c r="F236" s="1">
        <f>VLOOKUP($A236,DataForModel!$B:$BI,20,FALSE)</f>
        <v>205.97964999999999</v>
      </c>
      <c r="G236" s="1">
        <f>VLOOKUP($A236,DataForModel!$B:$BI,26,FALSE)</f>
        <v>0</v>
      </c>
      <c r="H236" s="1">
        <f>VLOOKUP($A236,DataForModel!$B:$BI,31,FALSE)</f>
        <v>90</v>
      </c>
      <c r="I236" s="1">
        <f>VLOOKUP($A236,DataForModel!$B:$BI,33,FALSE)</f>
        <v>44451</v>
      </c>
      <c r="J236" s="1">
        <f>VLOOKUP($A236,DataForModel!$B:$BI,46,FALSE)</f>
        <v>1.7</v>
      </c>
      <c r="K236" s="1">
        <f>VLOOKUP($A236,DataForModel!$B:$BI,49,FALSE)</f>
        <v>4</v>
      </c>
      <c r="L236" s="1">
        <f>VLOOKUP($A236,DataForModel!$B:$BI,51,FALSE)</f>
        <v>24.1</v>
      </c>
      <c r="M236" s="1">
        <f>VLOOKUP($A236,DataForModel!$B:$BI,52,FALSE)</f>
        <v>5.9</v>
      </c>
      <c r="N236" s="1">
        <f>VLOOKUP($A236,DataForModel!$B:$BI,60,FALSE)</f>
        <v>0.5</v>
      </c>
      <c r="O236" s="1">
        <f t="shared" si="42"/>
        <v>4.0754305306631338</v>
      </c>
      <c r="P236" s="1">
        <f t="shared" si="43"/>
        <v>6.2205254951554849</v>
      </c>
      <c r="Q236" s="1">
        <f t="shared" si="44"/>
        <v>2.4171307461685188</v>
      </c>
      <c r="R236" s="1">
        <f t="shared" si="45"/>
        <v>0</v>
      </c>
      <c r="S236" s="1">
        <f t="shared" si="46"/>
        <v>0.34822932058254308</v>
      </c>
      <c r="T236" s="1">
        <f t="shared" si="47"/>
        <v>0</v>
      </c>
      <c r="U236" s="1">
        <f t="shared" si="48"/>
        <v>0.30160857908847183</v>
      </c>
      <c r="V236" s="1">
        <f t="shared" si="49"/>
        <v>2.6382004252867839</v>
      </c>
      <c r="W236" s="1">
        <f t="shared" si="50"/>
        <v>0.29720279720279719</v>
      </c>
      <c r="X236" s="1">
        <f t="shared" si="51"/>
        <v>0.65146579804560267</v>
      </c>
      <c r="Y236" s="1">
        <f t="shared" si="52"/>
        <v>5.5022831050228316</v>
      </c>
      <c r="Z236" s="1">
        <f t="shared" si="53"/>
        <v>1.3043478260869565</v>
      </c>
      <c r="AA236" s="1">
        <f t="shared" si="54"/>
        <v>5.3191489361702128E-2</v>
      </c>
      <c r="AB236" s="1">
        <f>VLOOKUP($A236,Index!$G:$R,8,FALSE)</f>
        <v>5.3776999999999999</v>
      </c>
      <c r="AC236" s="1">
        <f>VLOOKUP($A236,Index!$G:$R,9,FALSE)</f>
        <v>4.2159851902313932</v>
      </c>
      <c r="AD236" s="1">
        <f>VLOOKUP($A236,Index!$G:$R,10,FALSE)</f>
        <v>3.2905982905982913</v>
      </c>
      <c r="AE236" s="1">
        <f>VLOOKUP($A236,Index!$G:$R,11,FALSE)</f>
        <v>2.3613103354369396</v>
      </c>
    </row>
    <row r="237" spans="1:31" x14ac:dyDescent="0.2">
      <c r="A237">
        <v>6001441501</v>
      </c>
      <c r="B237" s="1">
        <f>VLOOKUP($A237,DataForModel!$B:$BI,11,FALSE)</f>
        <v>6068</v>
      </c>
      <c r="C237" s="1">
        <f>VLOOKUP($A237,DataForModel!$B:$BI,16,FALSE)</f>
        <v>8.6979437700000002</v>
      </c>
      <c r="D237" s="1">
        <f>VLOOKUP($A237,DataForModel!$B:$BI,17,FALSE)</f>
        <v>27.48162086</v>
      </c>
      <c r="E237" s="1">
        <f>VLOOKUP($A237,DataForModel!$B:$BI,19,FALSE)</f>
        <v>0</v>
      </c>
      <c r="F237" s="1">
        <f>VLOOKUP($A237,DataForModel!$B:$BI,20,FALSE)</f>
        <v>197.1538999</v>
      </c>
      <c r="G237" s="1">
        <f>VLOOKUP($A237,DataForModel!$B:$BI,26,FALSE)</f>
        <v>0.1</v>
      </c>
      <c r="H237" s="1">
        <f>VLOOKUP($A237,DataForModel!$B:$BI,31,FALSE)</f>
        <v>185</v>
      </c>
      <c r="I237" s="1">
        <f>VLOOKUP($A237,DataForModel!$B:$BI,33,FALSE)</f>
        <v>42797</v>
      </c>
      <c r="J237" s="1">
        <f>VLOOKUP($A237,DataForModel!$B:$BI,46,FALSE)</f>
        <v>2.9</v>
      </c>
      <c r="K237" s="1">
        <f>VLOOKUP($A237,DataForModel!$B:$BI,49,FALSE)</f>
        <v>5</v>
      </c>
      <c r="L237" s="1">
        <f>VLOOKUP($A237,DataForModel!$B:$BI,51,FALSE)</f>
        <v>19.899999999999999</v>
      </c>
      <c r="M237" s="1">
        <f>VLOOKUP($A237,DataForModel!$B:$BI,52,FALSE)</f>
        <v>7.1</v>
      </c>
      <c r="N237" s="1">
        <f>VLOOKUP($A237,DataForModel!$B:$BI,60,FALSE)</f>
        <v>0.2</v>
      </c>
      <c r="O237" s="1">
        <f t="shared" si="42"/>
        <v>4.7260967817345909</v>
      </c>
      <c r="P237" s="1">
        <f t="shared" si="43"/>
        <v>6.2205254951554849</v>
      </c>
      <c r="Q237" s="1">
        <f t="shared" si="44"/>
        <v>2.1859503111638565</v>
      </c>
      <c r="R237" s="1">
        <f t="shared" si="45"/>
        <v>0</v>
      </c>
      <c r="S237" s="1">
        <f t="shared" si="46"/>
        <v>0.33177143691149019</v>
      </c>
      <c r="T237" s="1">
        <f t="shared" si="47"/>
        <v>1.3986013986013986E-2</v>
      </c>
      <c r="U237" s="1">
        <f t="shared" si="48"/>
        <v>0.61997319034852549</v>
      </c>
      <c r="V237" s="1">
        <f t="shared" si="49"/>
        <v>2.5205709368399343</v>
      </c>
      <c r="W237" s="1">
        <f t="shared" si="50"/>
        <v>0.50699300699300698</v>
      </c>
      <c r="X237" s="1">
        <f t="shared" si="51"/>
        <v>0.8143322475570034</v>
      </c>
      <c r="Y237" s="1">
        <f t="shared" si="52"/>
        <v>4.5433789954337902</v>
      </c>
      <c r="Z237" s="1">
        <f t="shared" si="53"/>
        <v>1.6112531969309463</v>
      </c>
      <c r="AA237" s="1">
        <f t="shared" si="54"/>
        <v>2.1276595744680851E-2</v>
      </c>
      <c r="AB237" s="1">
        <f>VLOOKUP($A237,Index!$G:$R,8,FALSE)</f>
        <v>4.4004000000000003</v>
      </c>
      <c r="AC237" s="1">
        <f>VLOOKUP($A237,Index!$G:$R,9,FALSE)</f>
        <v>4.4506707977641238</v>
      </c>
      <c r="AD237" s="1">
        <f>VLOOKUP($A237,Index!$G:$R,10,FALSE)</f>
        <v>3.1196581196581197</v>
      </c>
      <c r="AE237" s="1">
        <f>VLOOKUP($A237,Index!$G:$R,11,FALSE)</f>
        <v>1.7778557661346035</v>
      </c>
    </row>
    <row r="238" spans="1:31" x14ac:dyDescent="0.2">
      <c r="A238">
        <v>6001441503</v>
      </c>
      <c r="B238" s="1">
        <f>VLOOKUP($A238,DataForModel!$B:$BI,11,FALSE)</f>
        <v>5389</v>
      </c>
      <c r="C238" s="1">
        <f>VLOOKUP($A238,DataForModel!$B:$BI,16,FALSE)</f>
        <v>9.5363030299999991</v>
      </c>
      <c r="D238" s="1">
        <f>VLOOKUP($A238,DataForModel!$B:$BI,17,FALSE)</f>
        <v>26.30423644</v>
      </c>
      <c r="E238" s="1">
        <f>VLOOKUP($A238,DataForModel!$B:$BI,19,FALSE)</f>
        <v>0.113244236</v>
      </c>
      <c r="F238" s="1">
        <f>VLOOKUP($A238,DataForModel!$B:$BI,20,FALSE)</f>
        <v>180.04221140000001</v>
      </c>
      <c r="G238" s="1">
        <f>VLOOKUP($A238,DataForModel!$B:$BI,26,FALSE)</f>
        <v>8.85</v>
      </c>
      <c r="H238" s="1">
        <f>VLOOKUP($A238,DataForModel!$B:$BI,31,FALSE)</f>
        <v>256</v>
      </c>
      <c r="I238" s="1">
        <f>VLOOKUP($A238,DataForModel!$B:$BI,33,FALSE)</f>
        <v>51533</v>
      </c>
      <c r="J238" s="1">
        <f>VLOOKUP($A238,DataForModel!$B:$BI,46,FALSE)</f>
        <v>3.9</v>
      </c>
      <c r="K238" s="1">
        <f>VLOOKUP($A238,DataForModel!$B:$BI,49,FALSE)</f>
        <v>3.9</v>
      </c>
      <c r="L238" s="1">
        <f>VLOOKUP($A238,DataForModel!$B:$BI,51,FALSE)</f>
        <v>28.4</v>
      </c>
      <c r="M238" s="1">
        <f>VLOOKUP($A238,DataForModel!$B:$BI,52,FALSE)</f>
        <v>4.5999999999999996</v>
      </c>
      <c r="N238" s="1">
        <f>VLOOKUP($A238,DataForModel!$B:$BI,60,FALSE)</f>
        <v>0.8</v>
      </c>
      <c r="O238" s="1">
        <f t="shared" si="42"/>
        <v>4.1969921296657056</v>
      </c>
      <c r="P238" s="1">
        <f t="shared" si="43"/>
        <v>8.1155320100203063</v>
      </c>
      <c r="Q238" s="1">
        <f t="shared" si="44"/>
        <v>2.0913165552616646</v>
      </c>
      <c r="R238" s="1">
        <f t="shared" si="45"/>
        <v>1.4096342055617585E-3</v>
      </c>
      <c r="S238" s="1">
        <f t="shared" si="46"/>
        <v>0.29986228748425986</v>
      </c>
      <c r="T238" s="1">
        <f t="shared" si="47"/>
        <v>1.2377622377622377</v>
      </c>
      <c r="U238" s="1">
        <f t="shared" si="48"/>
        <v>0.85790884718498661</v>
      </c>
      <c r="V238" s="1">
        <f t="shared" si="49"/>
        <v>3.1418594562303093</v>
      </c>
      <c r="W238" s="1">
        <f t="shared" si="50"/>
        <v>0.68181818181818177</v>
      </c>
      <c r="X238" s="1">
        <f t="shared" si="51"/>
        <v>0.6351791530944626</v>
      </c>
      <c r="Y238" s="1">
        <f t="shared" si="52"/>
        <v>6.4840182648401825</v>
      </c>
      <c r="Z238" s="1">
        <f t="shared" si="53"/>
        <v>0.97186700767263423</v>
      </c>
      <c r="AA238" s="1">
        <f t="shared" si="54"/>
        <v>8.5106382978723402E-2</v>
      </c>
      <c r="AB238" s="1">
        <f>VLOOKUP($A238,Index!$G:$R,8,FALSE)</f>
        <v>5.5388999999999999</v>
      </c>
      <c r="AC238" s="1">
        <f>VLOOKUP($A238,Index!$G:$R,9,FALSE)</f>
        <v>4.0368717825638525</v>
      </c>
      <c r="AD238" s="1">
        <f>VLOOKUP($A238,Index!$G:$R,10,FALSE)</f>
        <v>2.0940170940170946</v>
      </c>
      <c r="AE238" s="1">
        <f>VLOOKUP($A238,Index!$G:$R,11,FALSE)</f>
        <v>3.3222771283480097</v>
      </c>
    </row>
    <row r="239" spans="1:31" x14ac:dyDescent="0.2">
      <c r="A239">
        <v>6001441521</v>
      </c>
      <c r="B239" s="1">
        <f>VLOOKUP($A239,DataForModel!$B:$BI,11,FALSE)</f>
        <v>5869</v>
      </c>
      <c r="C239" s="1">
        <f>VLOOKUP($A239,DataForModel!$B:$BI,16,FALSE)</f>
        <v>8.6979437700000002</v>
      </c>
      <c r="D239" s="1">
        <f>VLOOKUP($A239,DataForModel!$B:$BI,17,FALSE)</f>
        <v>30.236241459999999</v>
      </c>
      <c r="E239" s="1">
        <f>VLOOKUP($A239,DataForModel!$B:$BI,19,FALSE)</f>
        <v>0</v>
      </c>
      <c r="F239" s="1">
        <f>VLOOKUP($A239,DataForModel!$B:$BI,20,FALSE)</f>
        <v>188.37231439999999</v>
      </c>
      <c r="G239" s="1">
        <f>VLOOKUP($A239,DataForModel!$B:$BI,26,FALSE)</f>
        <v>0</v>
      </c>
      <c r="H239" s="1">
        <f>VLOOKUP($A239,DataForModel!$B:$BI,31,FALSE)</f>
        <v>141</v>
      </c>
      <c r="I239" s="1">
        <f>VLOOKUP($A239,DataForModel!$B:$BI,33,FALSE)</f>
        <v>44175</v>
      </c>
      <c r="J239" s="1">
        <f>VLOOKUP($A239,DataForModel!$B:$BI,46,FALSE)</f>
        <v>2.2999999999999998</v>
      </c>
      <c r="K239" s="1">
        <f>VLOOKUP($A239,DataForModel!$B:$BI,49,FALSE)</f>
        <v>6.3</v>
      </c>
      <c r="L239" s="1">
        <f>VLOOKUP($A239,DataForModel!$B:$BI,51,FALSE)</f>
        <v>26.1</v>
      </c>
      <c r="M239" s="1">
        <f>VLOOKUP($A239,DataForModel!$B:$BI,52,FALSE)</f>
        <v>6.5</v>
      </c>
      <c r="N239" s="1">
        <f>VLOOKUP($A239,DataForModel!$B:$BI,60,FALSE)</f>
        <v>0.3</v>
      </c>
      <c r="O239" s="1">
        <f t="shared" si="42"/>
        <v>4.5710278189043869</v>
      </c>
      <c r="P239" s="1">
        <f t="shared" si="43"/>
        <v>6.2205254951554849</v>
      </c>
      <c r="Q239" s="1">
        <f t="shared" si="44"/>
        <v>2.4073564118693085</v>
      </c>
      <c r="R239" s="1">
        <f t="shared" si="45"/>
        <v>0</v>
      </c>
      <c r="S239" s="1">
        <f t="shared" si="46"/>
        <v>0.31539590950941643</v>
      </c>
      <c r="T239" s="1">
        <f t="shared" si="47"/>
        <v>0</v>
      </c>
      <c r="U239" s="1">
        <f t="shared" si="48"/>
        <v>0.47252010723860588</v>
      </c>
      <c r="V239" s="1">
        <f t="shared" si="49"/>
        <v>2.6185718044818684</v>
      </c>
      <c r="W239" s="1">
        <f t="shared" si="50"/>
        <v>0.40209790209790203</v>
      </c>
      <c r="X239" s="1">
        <f t="shared" si="51"/>
        <v>1.0260586319218241</v>
      </c>
      <c r="Y239" s="1">
        <f t="shared" si="52"/>
        <v>5.9589041095890414</v>
      </c>
      <c r="Z239" s="1">
        <f t="shared" si="53"/>
        <v>1.4578005115089514</v>
      </c>
      <c r="AA239" s="1">
        <f t="shared" si="54"/>
        <v>3.1914893617021274E-2</v>
      </c>
      <c r="AB239" s="1">
        <f>VLOOKUP($A239,Index!$G:$R,8,FALSE)</f>
        <v>5.6757999999999997</v>
      </c>
      <c r="AC239" s="1">
        <f>VLOOKUP($A239,Index!$G:$R,9,FALSE)</f>
        <v>4.6046255581716728</v>
      </c>
      <c r="AD239" s="1">
        <f>VLOOKUP($A239,Index!$G:$R,10,FALSE)</f>
        <v>3.2051282051282053</v>
      </c>
      <c r="AE239" s="1">
        <f>VLOOKUP($A239,Index!$G:$R,11,FALSE)</f>
        <v>1.907062414417342</v>
      </c>
    </row>
    <row r="240" spans="1:31" x14ac:dyDescent="0.2">
      <c r="A240">
        <v>6001441522</v>
      </c>
      <c r="B240" s="1">
        <f>VLOOKUP($A240,DataForModel!$B:$BI,11,FALSE)</f>
        <v>4980</v>
      </c>
      <c r="C240" s="1">
        <f>VLOOKUP($A240,DataForModel!$B:$BI,16,FALSE)</f>
        <v>8.6979437700000002</v>
      </c>
      <c r="D240" s="1">
        <f>VLOOKUP($A240,DataForModel!$B:$BI,17,FALSE)</f>
        <v>36.960143950000003</v>
      </c>
      <c r="E240" s="1">
        <f>VLOOKUP($A240,DataForModel!$B:$BI,19,FALSE)</f>
        <v>0</v>
      </c>
      <c r="F240" s="1">
        <f>VLOOKUP($A240,DataForModel!$B:$BI,20,FALSE)</f>
        <v>250.571113</v>
      </c>
      <c r="G240" s="1">
        <f>VLOOKUP($A240,DataForModel!$B:$BI,26,FALSE)</f>
        <v>0</v>
      </c>
      <c r="H240" s="1">
        <f>VLOOKUP($A240,DataForModel!$B:$BI,31,FALSE)</f>
        <v>418</v>
      </c>
      <c r="I240" s="1">
        <f>VLOOKUP($A240,DataForModel!$B:$BI,33,FALSE)</f>
        <v>36504</v>
      </c>
      <c r="J240" s="1">
        <f>VLOOKUP($A240,DataForModel!$B:$BI,46,FALSE)</f>
        <v>7.8</v>
      </c>
      <c r="K240" s="1">
        <f>VLOOKUP($A240,DataForModel!$B:$BI,49,FALSE)</f>
        <v>11.8</v>
      </c>
      <c r="L240" s="1">
        <f>VLOOKUP($A240,DataForModel!$B:$BI,51,FALSE)</f>
        <v>25.4</v>
      </c>
      <c r="M240" s="1">
        <f>VLOOKUP($A240,DataForModel!$B:$BI,52,FALSE)</f>
        <v>6.8</v>
      </c>
      <c r="N240" s="1">
        <f>VLOOKUP($A240,DataForModel!$B:$BI,60,FALSE)</f>
        <v>0.7</v>
      </c>
      <c r="O240" s="1">
        <f t="shared" si="42"/>
        <v>3.8782825527935789</v>
      </c>
      <c r="P240" s="1">
        <f t="shared" si="43"/>
        <v>6.2205254951554849</v>
      </c>
      <c r="Q240" s="1">
        <f t="shared" si="44"/>
        <v>2.947798544566123</v>
      </c>
      <c r="R240" s="1">
        <f t="shared" si="45"/>
        <v>0</v>
      </c>
      <c r="S240" s="1">
        <f t="shared" si="46"/>
        <v>0.43138158554142275</v>
      </c>
      <c r="T240" s="1">
        <f t="shared" si="47"/>
        <v>0</v>
      </c>
      <c r="U240" s="1">
        <f t="shared" si="48"/>
        <v>1.4008042895442361</v>
      </c>
      <c r="V240" s="1">
        <f t="shared" si="49"/>
        <v>2.0730241588495919</v>
      </c>
      <c r="W240" s="1">
        <f t="shared" si="50"/>
        <v>1.3636363636363635</v>
      </c>
      <c r="X240" s="1">
        <f t="shared" si="51"/>
        <v>1.9218241042345281</v>
      </c>
      <c r="Y240" s="1">
        <f t="shared" si="52"/>
        <v>5.7990867579908674</v>
      </c>
      <c r="Z240" s="1">
        <f t="shared" si="53"/>
        <v>1.5345268542199488</v>
      </c>
      <c r="AA240" s="1">
        <f t="shared" si="54"/>
        <v>7.4468085106382975E-2</v>
      </c>
      <c r="AB240" s="1">
        <f>VLOOKUP($A240,Index!$G:$R,8,FALSE)</f>
        <v>6.6955999999999998</v>
      </c>
      <c r="AC240" s="1">
        <f>VLOOKUP($A240,Index!$G:$R,9,FALSE)</f>
        <v>5.1693691533574873</v>
      </c>
      <c r="AD240" s="1">
        <f>VLOOKUP($A240,Index!$G:$R,10,FALSE)</f>
        <v>3.8034188034188037</v>
      </c>
      <c r="AE240" s="1">
        <f>VLOOKUP($A240,Index!$G:$R,11,FALSE)</f>
        <v>1.8293979191226541</v>
      </c>
    </row>
    <row r="241" spans="1:31" x14ac:dyDescent="0.2">
      <c r="A241">
        <v>6001441523</v>
      </c>
      <c r="B241" s="1">
        <f>VLOOKUP($A241,DataForModel!$B:$BI,11,FALSE)</f>
        <v>4077</v>
      </c>
      <c r="C241" s="1">
        <f>VLOOKUP($A241,DataForModel!$B:$BI,16,FALSE)</f>
        <v>8.6979437700000002</v>
      </c>
      <c r="D241" s="1">
        <f>VLOOKUP($A241,DataForModel!$B:$BI,17,FALSE)</f>
        <v>29.76</v>
      </c>
      <c r="E241" s="1">
        <f>VLOOKUP($A241,DataForModel!$B:$BI,19,FALSE)</f>
        <v>0</v>
      </c>
      <c r="F241" s="1">
        <f>VLOOKUP($A241,DataForModel!$B:$BI,20,FALSE)</f>
        <v>163.07362449999999</v>
      </c>
      <c r="G241" s="1">
        <f>VLOOKUP($A241,DataForModel!$B:$BI,26,FALSE)</f>
        <v>0</v>
      </c>
      <c r="H241" s="1">
        <f>VLOOKUP($A241,DataForModel!$B:$BI,31,FALSE)</f>
        <v>183</v>
      </c>
      <c r="I241" s="1">
        <f>VLOOKUP($A241,DataForModel!$B:$BI,33,FALSE)</f>
        <v>45235</v>
      </c>
      <c r="J241" s="1">
        <f>VLOOKUP($A241,DataForModel!$B:$BI,46,FALSE)</f>
        <v>4.3</v>
      </c>
      <c r="K241" s="1">
        <f>VLOOKUP($A241,DataForModel!$B:$BI,49,FALSE)</f>
        <v>4</v>
      </c>
      <c r="L241" s="1">
        <f>VLOOKUP($A241,DataForModel!$B:$BI,51,FALSE)</f>
        <v>29.5</v>
      </c>
      <c r="M241" s="1">
        <f>VLOOKUP($A241,DataForModel!$B:$BI,52,FALSE)</f>
        <v>3.9</v>
      </c>
      <c r="N241" s="1">
        <f>VLOOKUP($A241,DataForModel!$B:$BI,60,FALSE)</f>
        <v>0</v>
      </c>
      <c r="O241" s="1">
        <f t="shared" si="42"/>
        <v>3.1746279124133094</v>
      </c>
      <c r="P241" s="1">
        <f t="shared" si="43"/>
        <v>6.2205254951554849</v>
      </c>
      <c r="Q241" s="1">
        <f t="shared" si="44"/>
        <v>2.3690779046030555</v>
      </c>
      <c r="R241" s="1">
        <f t="shared" si="45"/>
        <v>0</v>
      </c>
      <c r="S241" s="1">
        <f t="shared" si="46"/>
        <v>0.26821998783855017</v>
      </c>
      <c r="T241" s="1">
        <f t="shared" si="47"/>
        <v>0</v>
      </c>
      <c r="U241" s="1">
        <f t="shared" si="48"/>
        <v>0.61327077747989278</v>
      </c>
      <c r="V241" s="1">
        <f t="shared" si="49"/>
        <v>2.6939570872833563</v>
      </c>
      <c r="W241" s="1">
        <f t="shared" si="50"/>
        <v>0.75174825174825166</v>
      </c>
      <c r="X241" s="1">
        <f t="shared" si="51"/>
        <v>0.65146579804560267</v>
      </c>
      <c r="Y241" s="1">
        <f t="shared" si="52"/>
        <v>6.7351598173515983</v>
      </c>
      <c r="Z241" s="1">
        <f t="shared" si="53"/>
        <v>0.79283887468030678</v>
      </c>
      <c r="AA241" s="1">
        <f t="shared" si="54"/>
        <v>0</v>
      </c>
      <c r="AB241" s="1">
        <f>VLOOKUP($A241,Index!$G:$R,8,FALSE)</f>
        <v>4.4852999999999996</v>
      </c>
      <c r="AC241" s="1">
        <f>VLOOKUP($A241,Index!$G:$R,9,FALSE)</f>
        <v>4.1861183678452294</v>
      </c>
      <c r="AD241" s="1">
        <f>VLOOKUP($A241,Index!$G:$R,10,FALSE)</f>
        <v>2.5213675213675217</v>
      </c>
      <c r="AE241" s="1">
        <f>VLOOKUP($A241,Index!$G:$R,11,FALSE)</f>
        <v>2.1588849251091311</v>
      </c>
    </row>
    <row r="242" spans="1:31" x14ac:dyDescent="0.2">
      <c r="A242">
        <v>6001441524</v>
      </c>
      <c r="B242" s="1">
        <f>VLOOKUP($A242,DataForModel!$B:$BI,11,FALSE)</f>
        <v>4010</v>
      </c>
      <c r="C242" s="1">
        <f>VLOOKUP($A242,DataForModel!$B:$BI,16,FALSE)</f>
        <v>8.6979437700000002</v>
      </c>
      <c r="D242" s="1">
        <f>VLOOKUP($A242,DataForModel!$B:$BI,17,FALSE)</f>
        <v>29.76</v>
      </c>
      <c r="E242" s="1">
        <f>VLOOKUP($A242,DataForModel!$B:$BI,19,FALSE)</f>
        <v>0</v>
      </c>
      <c r="F242" s="1">
        <f>VLOOKUP($A242,DataForModel!$B:$BI,20,FALSE)</f>
        <v>158.85256570000001</v>
      </c>
      <c r="G242" s="1">
        <f>VLOOKUP($A242,DataForModel!$B:$BI,26,FALSE)</f>
        <v>0</v>
      </c>
      <c r="H242" s="1">
        <f>VLOOKUP($A242,DataForModel!$B:$BI,31,FALSE)</f>
        <v>136</v>
      </c>
      <c r="I242" s="1">
        <f>VLOOKUP($A242,DataForModel!$B:$BI,33,FALSE)</f>
        <v>51492</v>
      </c>
      <c r="J242" s="1">
        <f>VLOOKUP($A242,DataForModel!$B:$BI,46,FALSE)</f>
        <v>3.1</v>
      </c>
      <c r="K242" s="1">
        <f>VLOOKUP($A242,DataForModel!$B:$BI,49,FALSE)</f>
        <v>3.8</v>
      </c>
      <c r="L242" s="1">
        <f>VLOOKUP($A242,DataForModel!$B:$BI,51,FALSE)</f>
        <v>32.6</v>
      </c>
      <c r="M242" s="1">
        <f>VLOOKUP($A242,DataForModel!$B:$BI,52,FALSE)</f>
        <v>4.4000000000000004</v>
      </c>
      <c r="N242" s="1">
        <f>VLOOKUP($A242,DataForModel!$B:$BI,60,FALSE)</f>
        <v>0</v>
      </c>
      <c r="O242" s="1">
        <f t="shared" si="42"/>
        <v>3.1224187641237435</v>
      </c>
      <c r="P242" s="1">
        <f t="shared" si="43"/>
        <v>6.2205254951554849</v>
      </c>
      <c r="Q242" s="1">
        <f t="shared" si="44"/>
        <v>2.3690779046030555</v>
      </c>
      <c r="R242" s="1">
        <f t="shared" si="45"/>
        <v>0</v>
      </c>
      <c r="S242" s="1">
        <f t="shared" si="46"/>
        <v>0.26034873679337567</v>
      </c>
      <c r="T242" s="1">
        <f t="shared" si="47"/>
        <v>0</v>
      </c>
      <c r="U242" s="1">
        <f t="shared" si="48"/>
        <v>0.45576407506702415</v>
      </c>
      <c r="V242" s="1">
        <f t="shared" si="49"/>
        <v>3.1389436103861006</v>
      </c>
      <c r="W242" s="1">
        <f t="shared" si="50"/>
        <v>0.54195804195804187</v>
      </c>
      <c r="X242" s="1">
        <f t="shared" si="51"/>
        <v>0.61889250814332253</v>
      </c>
      <c r="Y242" s="1">
        <f t="shared" si="52"/>
        <v>7.4429223744292248</v>
      </c>
      <c r="Z242" s="1">
        <f t="shared" si="53"/>
        <v>0.9207161125319695</v>
      </c>
      <c r="AA242" s="1">
        <f t="shared" si="54"/>
        <v>0</v>
      </c>
      <c r="AB242" s="1">
        <f>VLOOKUP($A242,Index!$G:$R,8,FALSE)</f>
        <v>4.5823999999999998</v>
      </c>
      <c r="AC242" s="1">
        <f>VLOOKUP($A242,Index!$G:$R,9,FALSE)</f>
        <v>4.1281030276712922</v>
      </c>
      <c r="AD242" s="1">
        <f>VLOOKUP($A242,Index!$G:$R,10,FALSE)</f>
        <v>2.1794871794871797</v>
      </c>
      <c r="AE242" s="1">
        <f>VLOOKUP($A242,Index!$G:$R,11,FALSE)</f>
        <v>3.1627328125543732</v>
      </c>
    </row>
    <row r="243" spans="1:31" x14ac:dyDescent="0.2">
      <c r="A243">
        <v>6001441601</v>
      </c>
      <c r="B243" s="1">
        <f>VLOOKUP($A243,DataForModel!$B:$BI,11,FALSE)</f>
        <v>4561</v>
      </c>
      <c r="C243" s="1">
        <f>VLOOKUP($A243,DataForModel!$B:$BI,16,FALSE)</f>
        <v>8.6979437700000002</v>
      </c>
      <c r="D243" s="1">
        <f>VLOOKUP($A243,DataForModel!$B:$BI,17,FALSE)</f>
        <v>27.2541458</v>
      </c>
      <c r="E243" s="1">
        <f>VLOOKUP($A243,DataForModel!$B:$BI,19,FALSE)</f>
        <v>0</v>
      </c>
      <c r="F243" s="1">
        <f>VLOOKUP($A243,DataForModel!$B:$BI,20,FALSE)</f>
        <v>152.60956179999999</v>
      </c>
      <c r="G243" s="1">
        <f>VLOOKUP($A243,DataForModel!$B:$BI,26,FALSE)</f>
        <v>0</v>
      </c>
      <c r="H243" s="1">
        <f>VLOOKUP($A243,DataForModel!$B:$BI,31,FALSE)</f>
        <v>286</v>
      </c>
      <c r="I243" s="1">
        <f>VLOOKUP($A243,DataForModel!$B:$BI,33,FALSE)</f>
        <v>40374</v>
      </c>
      <c r="J243" s="1">
        <f>VLOOKUP($A243,DataForModel!$B:$BI,46,FALSE)</f>
        <v>5.9</v>
      </c>
      <c r="K243" s="1">
        <f>VLOOKUP($A243,DataForModel!$B:$BI,49,FALSE)</f>
        <v>9.1</v>
      </c>
      <c r="L243" s="1">
        <f>VLOOKUP($A243,DataForModel!$B:$BI,51,FALSE)</f>
        <v>23.6</v>
      </c>
      <c r="M243" s="1">
        <f>VLOOKUP($A243,DataForModel!$B:$BI,52,FALSE)</f>
        <v>6.4</v>
      </c>
      <c r="N243" s="1">
        <f>VLOOKUP($A243,DataForModel!$B:$BI,60,FALSE)</f>
        <v>0.6</v>
      </c>
      <c r="O243" s="1">
        <f t="shared" si="42"/>
        <v>3.5517805657289796</v>
      </c>
      <c r="P243" s="1">
        <f t="shared" si="43"/>
        <v>6.2205254951554849</v>
      </c>
      <c r="Q243" s="1">
        <f t="shared" si="44"/>
        <v>2.1676667166672723</v>
      </c>
      <c r="R243" s="1">
        <f t="shared" si="45"/>
        <v>0</v>
      </c>
      <c r="S243" s="1">
        <f t="shared" si="46"/>
        <v>0.24870704846320985</v>
      </c>
      <c r="T243" s="1">
        <f t="shared" si="47"/>
        <v>0</v>
      </c>
      <c r="U243" s="1">
        <f t="shared" si="48"/>
        <v>0.95844504021447718</v>
      </c>
      <c r="V243" s="1">
        <f t="shared" si="49"/>
        <v>2.3482515592663447</v>
      </c>
      <c r="W243" s="1">
        <f t="shared" si="50"/>
        <v>1.0314685314685315</v>
      </c>
      <c r="X243" s="1">
        <f t="shared" si="51"/>
        <v>1.4820846905537461</v>
      </c>
      <c r="Y243" s="1">
        <f t="shared" si="52"/>
        <v>5.3881278538812793</v>
      </c>
      <c r="Z243" s="1">
        <f t="shared" si="53"/>
        <v>1.4322250639386191</v>
      </c>
      <c r="AA243" s="1">
        <f t="shared" si="54"/>
        <v>6.3829787234042548E-2</v>
      </c>
      <c r="AB243" s="1">
        <f>VLOOKUP($A243,Index!$G:$R,8,FALSE)</f>
        <v>5.6336000000000004</v>
      </c>
      <c r="AC243" s="1">
        <f>VLOOKUP($A243,Index!$G:$R,9,FALSE)</f>
        <v>4.6441303885044958</v>
      </c>
      <c r="AD243" s="1">
        <f>VLOOKUP($A243,Index!$G:$R,10,FALSE)</f>
        <v>4.1025641025641022</v>
      </c>
      <c r="AE243" s="1">
        <f>VLOOKUP($A243,Index!$G:$R,11,FALSE)</f>
        <v>3.0103509744681265</v>
      </c>
    </row>
    <row r="244" spans="1:31" x14ac:dyDescent="0.2">
      <c r="A244">
        <v>6001441602</v>
      </c>
      <c r="B244" s="1">
        <f>VLOOKUP($A244,DataForModel!$B:$BI,11,FALSE)</f>
        <v>6802</v>
      </c>
      <c r="C244" s="1">
        <f>VLOOKUP($A244,DataForModel!$B:$BI,16,FALSE)</f>
        <v>9.1171234000000005</v>
      </c>
      <c r="D244" s="1">
        <f>VLOOKUP($A244,DataForModel!$B:$BI,17,FALSE)</f>
        <v>27.2</v>
      </c>
      <c r="E244" s="1">
        <f>VLOOKUP($A244,DataForModel!$B:$BI,19,FALSE)</f>
        <v>0</v>
      </c>
      <c r="F244" s="1">
        <f>VLOOKUP($A244,DataForModel!$B:$BI,20,FALSE)</f>
        <v>143.92912229999999</v>
      </c>
      <c r="G244" s="1">
        <f>VLOOKUP($A244,DataForModel!$B:$BI,26,FALSE)</f>
        <v>0</v>
      </c>
      <c r="H244" s="1">
        <f>VLOOKUP($A244,DataForModel!$B:$BI,31,FALSE)</f>
        <v>506</v>
      </c>
      <c r="I244" s="1">
        <f>VLOOKUP($A244,DataForModel!$B:$BI,33,FALSE)</f>
        <v>32766</v>
      </c>
      <c r="J244" s="1">
        <f>VLOOKUP($A244,DataForModel!$B:$BI,46,FALSE)</f>
        <v>6.4</v>
      </c>
      <c r="K244" s="1">
        <f>VLOOKUP($A244,DataForModel!$B:$BI,49,FALSE)</f>
        <v>16.8</v>
      </c>
      <c r="L244" s="1">
        <f>VLOOKUP($A244,DataForModel!$B:$BI,51,FALSE)</f>
        <v>24.9</v>
      </c>
      <c r="M244" s="1">
        <f>VLOOKUP($A244,DataForModel!$B:$BI,52,FALSE)</f>
        <v>6.6</v>
      </c>
      <c r="N244" s="1">
        <f>VLOOKUP($A244,DataForModel!$B:$BI,60,FALSE)</f>
        <v>0.6</v>
      </c>
      <c r="O244" s="1">
        <f t="shared" si="42"/>
        <v>5.2980596898620744</v>
      </c>
      <c r="P244" s="1">
        <f t="shared" si="43"/>
        <v>7.1680287525878974</v>
      </c>
      <c r="Q244" s="1">
        <f t="shared" si="44"/>
        <v>2.1633146797851048</v>
      </c>
      <c r="R244" s="1">
        <f t="shared" si="45"/>
        <v>0</v>
      </c>
      <c r="S244" s="1">
        <f t="shared" si="46"/>
        <v>0.23252013382298989</v>
      </c>
      <c r="T244" s="1">
        <f t="shared" si="47"/>
        <v>0</v>
      </c>
      <c r="U244" s="1">
        <f t="shared" si="48"/>
        <v>1.695710455764075</v>
      </c>
      <c r="V244" s="1">
        <f t="shared" si="49"/>
        <v>1.8071843596873642</v>
      </c>
      <c r="W244" s="1">
        <f t="shared" si="50"/>
        <v>1.118881118881119</v>
      </c>
      <c r="X244" s="1">
        <f t="shared" si="51"/>
        <v>2.7361563517915313</v>
      </c>
      <c r="Y244" s="1">
        <f t="shared" si="52"/>
        <v>5.6849315068493151</v>
      </c>
      <c r="Z244" s="1">
        <f t="shared" si="53"/>
        <v>1.4833759590792839</v>
      </c>
      <c r="AA244" s="1">
        <f t="shared" si="54"/>
        <v>6.3829787234042548E-2</v>
      </c>
      <c r="AB244" s="1">
        <f>VLOOKUP($A244,Index!$G:$R,8,FALSE)</f>
        <v>6.9516999999999998</v>
      </c>
      <c r="AC244" s="1">
        <f>VLOOKUP($A244,Index!$G:$R,9,FALSE)</f>
        <v>5.6998023242443177</v>
      </c>
      <c r="AD244" s="1">
        <f>VLOOKUP($A244,Index!$G:$R,10,FALSE)</f>
        <v>4.1880341880341891</v>
      </c>
      <c r="AE244" s="1">
        <f>VLOOKUP($A244,Index!$G:$R,11,FALSE)</f>
        <v>3.849940789835939</v>
      </c>
    </row>
    <row r="245" spans="1:31" x14ac:dyDescent="0.2">
      <c r="A245">
        <v>6001441700</v>
      </c>
      <c r="B245" s="1">
        <f>VLOOKUP($A245,DataForModel!$B:$BI,11,FALSE)</f>
        <v>7436</v>
      </c>
      <c r="C245" s="1">
        <f>VLOOKUP($A245,DataForModel!$B:$BI,16,FALSE)</f>
        <v>9.1171234000000005</v>
      </c>
      <c r="D245" s="1">
        <f>VLOOKUP($A245,DataForModel!$B:$BI,17,FALSE)</f>
        <v>27.256551300000002</v>
      </c>
      <c r="E245" s="1">
        <f>VLOOKUP($A245,DataForModel!$B:$BI,19,FALSE)</f>
        <v>0</v>
      </c>
      <c r="F245" s="1">
        <f>VLOOKUP($A245,DataForModel!$B:$BI,20,FALSE)</f>
        <v>141.06040920000001</v>
      </c>
      <c r="G245" s="1">
        <f>VLOOKUP($A245,DataForModel!$B:$BI,26,FALSE)</f>
        <v>0.5</v>
      </c>
      <c r="H245" s="1">
        <f>VLOOKUP($A245,DataForModel!$B:$BI,31,FALSE)</f>
        <v>676</v>
      </c>
      <c r="I245" s="1">
        <f>VLOOKUP($A245,DataForModel!$B:$BI,33,FALSE)</f>
        <v>39842</v>
      </c>
      <c r="J245" s="1">
        <f>VLOOKUP($A245,DataForModel!$B:$BI,46,FALSE)</f>
        <v>9.3000000000000007</v>
      </c>
      <c r="K245" s="1">
        <f>VLOOKUP($A245,DataForModel!$B:$BI,49,FALSE)</f>
        <v>12</v>
      </c>
      <c r="L245" s="1">
        <f>VLOOKUP($A245,DataForModel!$B:$BI,51,FALSE)</f>
        <v>25.9</v>
      </c>
      <c r="M245" s="1">
        <f>VLOOKUP($A245,DataForModel!$B:$BI,52,FALSE)</f>
        <v>5.2</v>
      </c>
      <c r="N245" s="1">
        <f>VLOOKUP($A245,DataForModel!$B:$BI,60,FALSE)</f>
        <v>0.9</v>
      </c>
      <c r="O245" s="1">
        <f t="shared" si="42"/>
        <v>5.792098496064833</v>
      </c>
      <c r="P245" s="1">
        <f t="shared" si="43"/>
        <v>7.1680287525878974</v>
      </c>
      <c r="Q245" s="1">
        <f t="shared" si="44"/>
        <v>2.1678600617599675</v>
      </c>
      <c r="R245" s="1">
        <f t="shared" si="45"/>
        <v>0</v>
      </c>
      <c r="S245" s="1">
        <f t="shared" si="46"/>
        <v>0.22717067956125803</v>
      </c>
      <c r="T245" s="1">
        <f t="shared" si="47"/>
        <v>6.9930069930069935E-2</v>
      </c>
      <c r="U245" s="1">
        <f t="shared" si="48"/>
        <v>2.2654155495978552</v>
      </c>
      <c r="V245" s="1">
        <f t="shared" si="49"/>
        <v>2.3104166814829568</v>
      </c>
      <c r="W245" s="1">
        <f t="shared" si="50"/>
        <v>1.6258741258741261</v>
      </c>
      <c r="X245" s="1">
        <f t="shared" si="51"/>
        <v>1.9543973941368078</v>
      </c>
      <c r="Y245" s="1">
        <f t="shared" si="52"/>
        <v>5.9132420091324196</v>
      </c>
      <c r="Z245" s="1">
        <f t="shared" si="53"/>
        <v>1.1253196930946292</v>
      </c>
      <c r="AA245" s="1">
        <f t="shared" si="54"/>
        <v>9.5744680851063829E-2</v>
      </c>
      <c r="AB245" s="1">
        <f>VLOOKUP($A245,Index!$G:$R,8,FALSE)</f>
        <v>6.6981999999999999</v>
      </c>
      <c r="AC245" s="1">
        <f>VLOOKUP($A245,Index!$G:$R,9,FALSE)</f>
        <v>5.5461551466417438</v>
      </c>
      <c r="AD245" s="1">
        <f>VLOOKUP($A245,Index!$G:$R,10,FALSE)</f>
        <v>4.0598290598290596</v>
      </c>
      <c r="AE245" s="1">
        <f>VLOOKUP($A245,Index!$G:$R,11,FALSE)</f>
        <v>4.0761392607211562</v>
      </c>
    </row>
    <row r="246" spans="1:31" x14ac:dyDescent="0.2">
      <c r="A246">
        <v>6001441800</v>
      </c>
      <c r="B246" s="1">
        <f>VLOOKUP($A246,DataForModel!$B:$BI,11,FALSE)</f>
        <v>6786</v>
      </c>
      <c r="C246" s="1">
        <f>VLOOKUP($A246,DataForModel!$B:$BI,16,FALSE)</f>
        <v>9.1171234000000005</v>
      </c>
      <c r="D246" s="1">
        <f>VLOOKUP($A246,DataForModel!$B:$BI,17,FALSE)</f>
        <v>22.687502460000001</v>
      </c>
      <c r="E246" s="1">
        <f>VLOOKUP($A246,DataForModel!$B:$BI,19,FALSE)</f>
        <v>0</v>
      </c>
      <c r="F246" s="1">
        <f>VLOOKUP($A246,DataForModel!$B:$BI,20,FALSE)</f>
        <v>135.09350090000001</v>
      </c>
      <c r="G246" s="1">
        <f>VLOOKUP($A246,DataForModel!$B:$BI,26,FALSE)</f>
        <v>0</v>
      </c>
      <c r="H246" s="1">
        <f>VLOOKUP($A246,DataForModel!$B:$BI,31,FALSE)</f>
        <v>469</v>
      </c>
      <c r="I246" s="1">
        <f>VLOOKUP($A246,DataForModel!$B:$BI,33,FALSE)</f>
        <v>39884</v>
      </c>
      <c r="J246" s="1">
        <f>VLOOKUP($A246,DataForModel!$B:$BI,46,FALSE)</f>
        <v>6.4</v>
      </c>
      <c r="K246" s="1">
        <f>VLOOKUP($A246,DataForModel!$B:$BI,49,FALSE)</f>
        <v>5.5</v>
      </c>
      <c r="L246" s="1">
        <f>VLOOKUP($A246,DataForModel!$B:$BI,51,FALSE)</f>
        <v>23.4</v>
      </c>
      <c r="M246" s="1">
        <f>VLOOKUP($A246,DataForModel!$B:$BI,52,FALSE)</f>
        <v>7.8</v>
      </c>
      <c r="N246" s="1">
        <f>VLOOKUP($A246,DataForModel!$B:$BI,60,FALSE)</f>
        <v>0.5</v>
      </c>
      <c r="O246" s="1">
        <f t="shared" si="42"/>
        <v>5.2855918335541183</v>
      </c>
      <c r="P246" s="1">
        <f t="shared" si="43"/>
        <v>7.1680287525878974</v>
      </c>
      <c r="Q246" s="1">
        <f t="shared" si="44"/>
        <v>1.8006170056392199</v>
      </c>
      <c r="R246" s="1">
        <f t="shared" si="45"/>
        <v>0</v>
      </c>
      <c r="S246" s="1">
        <f t="shared" si="46"/>
        <v>0.21604384257125081</v>
      </c>
      <c r="T246" s="1">
        <f t="shared" si="47"/>
        <v>0</v>
      </c>
      <c r="U246" s="1">
        <f t="shared" si="48"/>
        <v>1.57171581769437</v>
      </c>
      <c r="V246" s="1">
        <f t="shared" si="49"/>
        <v>2.3134036455184872</v>
      </c>
      <c r="W246" s="1">
        <f t="shared" si="50"/>
        <v>1.118881118881119</v>
      </c>
      <c r="X246" s="1">
        <f t="shared" si="51"/>
        <v>0.89576547231270354</v>
      </c>
      <c r="Y246" s="1">
        <f t="shared" si="52"/>
        <v>5.3424657534246576</v>
      </c>
      <c r="Z246" s="1">
        <f t="shared" si="53"/>
        <v>1.7902813299232736</v>
      </c>
      <c r="AA246" s="1">
        <f t="shared" si="54"/>
        <v>5.3191489361702128E-2</v>
      </c>
      <c r="AB246" s="1">
        <f>VLOOKUP($A246,Index!$G:$R,8,FALSE)</f>
        <v>5.4187000000000003</v>
      </c>
      <c r="AC246" s="1">
        <f>VLOOKUP($A246,Index!$G:$R,9,FALSE)</f>
        <v>4.9167781191907078</v>
      </c>
      <c r="AD246" s="1">
        <f>VLOOKUP($A246,Index!$G:$R,10,FALSE)</f>
        <v>3.4615384615384617</v>
      </c>
      <c r="AE246" s="1">
        <f>VLOOKUP($A246,Index!$G:$R,11,FALSE)</f>
        <v>2.684544607894797</v>
      </c>
    </row>
    <row r="247" spans="1:31" x14ac:dyDescent="0.2">
      <c r="A247">
        <v>6001441921</v>
      </c>
      <c r="B247" s="1">
        <f>VLOOKUP($A247,DataForModel!$B:$BI,11,FALSE)</f>
        <v>3663</v>
      </c>
      <c r="C247" s="1">
        <f>VLOOKUP($A247,DataForModel!$B:$BI,16,FALSE)</f>
        <v>9.5363030299999991</v>
      </c>
      <c r="D247" s="1">
        <f>VLOOKUP($A247,DataForModel!$B:$BI,17,FALSE)</f>
        <v>27.764844239999999</v>
      </c>
      <c r="E247" s="1">
        <f>VLOOKUP($A247,DataForModel!$B:$BI,19,FALSE)</f>
        <v>0</v>
      </c>
      <c r="F247" s="1">
        <f>VLOOKUP($A247,DataForModel!$B:$BI,20,FALSE)</f>
        <v>127.8468136</v>
      </c>
      <c r="G247" s="1">
        <f>VLOOKUP($A247,DataForModel!$B:$BI,26,FALSE)</f>
        <v>0</v>
      </c>
      <c r="H247" s="1">
        <f>VLOOKUP($A247,DataForModel!$B:$BI,31,FALSE)</f>
        <v>83</v>
      </c>
      <c r="I247" s="1">
        <f>VLOOKUP($A247,DataForModel!$B:$BI,33,FALSE)</f>
        <v>41722</v>
      </c>
      <c r="J247" s="1">
        <f>VLOOKUP($A247,DataForModel!$B:$BI,46,FALSE)</f>
        <v>2.1</v>
      </c>
      <c r="K247" s="1">
        <f>VLOOKUP($A247,DataForModel!$B:$BI,49,FALSE)</f>
        <v>10.7</v>
      </c>
      <c r="L247" s="1">
        <f>VLOOKUP($A247,DataForModel!$B:$BI,51,FALSE)</f>
        <v>17.2</v>
      </c>
      <c r="M247" s="1">
        <f>VLOOKUP($A247,DataForModel!$B:$BI,52,FALSE)</f>
        <v>5.7</v>
      </c>
      <c r="N247" s="1">
        <f>VLOOKUP($A247,DataForModel!$B:$BI,60,FALSE)</f>
        <v>0.6</v>
      </c>
      <c r="O247" s="1">
        <f t="shared" si="42"/>
        <v>2.8520221304449467</v>
      </c>
      <c r="P247" s="1">
        <f t="shared" si="43"/>
        <v>8.1155320100203063</v>
      </c>
      <c r="Q247" s="1">
        <f t="shared" si="44"/>
        <v>2.2087147471062938</v>
      </c>
      <c r="R247" s="1">
        <f t="shared" si="45"/>
        <v>0</v>
      </c>
      <c r="S247" s="1">
        <f t="shared" si="46"/>
        <v>0.20253052809570316</v>
      </c>
      <c r="T247" s="1">
        <f t="shared" si="47"/>
        <v>0</v>
      </c>
      <c r="U247" s="1">
        <f t="shared" si="48"/>
        <v>0.27815013404825739</v>
      </c>
      <c r="V247" s="1">
        <f t="shared" si="49"/>
        <v>2.4441188811686141</v>
      </c>
      <c r="W247" s="1">
        <f t="shared" si="50"/>
        <v>0.36713286713286714</v>
      </c>
      <c r="X247" s="1">
        <f t="shared" si="51"/>
        <v>1.7426710097719869</v>
      </c>
      <c r="Y247" s="1">
        <f t="shared" si="52"/>
        <v>3.9269406392694068</v>
      </c>
      <c r="Z247" s="1">
        <f t="shared" si="53"/>
        <v>1.2531969309462916</v>
      </c>
      <c r="AA247" s="1">
        <f t="shared" si="54"/>
        <v>6.3829787234042548E-2</v>
      </c>
      <c r="AB247" s="1">
        <f>VLOOKUP($A247,Index!$G:$R,8,FALSE)</f>
        <v>5.2545999999999999</v>
      </c>
      <c r="AC247" s="1">
        <f>VLOOKUP($A247,Index!$G:$R,9,FALSE)</f>
        <v>4.0566056517458762</v>
      </c>
      <c r="AD247" s="1">
        <f>VLOOKUP($A247,Index!$G:$R,10,FALSE)</f>
        <v>3.0769230769230771</v>
      </c>
      <c r="AE247" s="1">
        <f>VLOOKUP($A247,Index!$G:$R,11,FALSE)</f>
        <v>2.4373923457916771</v>
      </c>
    </row>
    <row r="248" spans="1:31" x14ac:dyDescent="0.2">
      <c r="A248">
        <v>6001441923</v>
      </c>
      <c r="B248" s="1">
        <f>VLOOKUP($A248,DataForModel!$B:$BI,11,FALSE)</f>
        <v>5605</v>
      </c>
      <c r="C248" s="1">
        <f>VLOOKUP($A248,DataForModel!$B:$BI,16,FALSE)</f>
        <v>9.1171234000000005</v>
      </c>
      <c r="D248" s="1">
        <f>VLOOKUP($A248,DataForModel!$B:$BI,17,FALSE)</f>
        <v>18.802097239999998</v>
      </c>
      <c r="E248" s="1">
        <f>VLOOKUP($A248,DataForModel!$B:$BI,19,FALSE)</f>
        <v>0</v>
      </c>
      <c r="F248" s="1">
        <f>VLOOKUP($A248,DataForModel!$B:$BI,20,FALSE)</f>
        <v>132.38702269999999</v>
      </c>
      <c r="G248" s="1">
        <f>VLOOKUP($A248,DataForModel!$B:$BI,26,FALSE)</f>
        <v>0</v>
      </c>
      <c r="H248" s="1">
        <f>VLOOKUP($A248,DataForModel!$B:$BI,31,FALSE)</f>
        <v>681</v>
      </c>
      <c r="I248" s="1">
        <f>VLOOKUP($A248,DataForModel!$B:$BI,33,FALSE)</f>
        <v>34998</v>
      </c>
      <c r="J248" s="1">
        <f>VLOOKUP($A248,DataForModel!$B:$BI,46,FALSE)</f>
        <v>11.4</v>
      </c>
      <c r="K248" s="1">
        <f>VLOOKUP($A248,DataForModel!$B:$BI,49,FALSE)</f>
        <v>7.5</v>
      </c>
      <c r="L248" s="1">
        <f>VLOOKUP($A248,DataForModel!$B:$BI,51,FALSE)</f>
        <v>19.899999999999999</v>
      </c>
      <c r="M248" s="1">
        <f>VLOOKUP($A248,DataForModel!$B:$BI,52,FALSE)</f>
        <v>13.2</v>
      </c>
      <c r="N248" s="1">
        <f>VLOOKUP($A248,DataForModel!$B:$BI,60,FALSE)</f>
        <v>5.8</v>
      </c>
      <c r="O248" s="1">
        <f t="shared" si="42"/>
        <v>4.3653081898231125</v>
      </c>
      <c r="P248" s="1">
        <f t="shared" si="43"/>
        <v>7.1680287525878974</v>
      </c>
      <c r="Q248" s="1">
        <f t="shared" si="44"/>
        <v>1.488322666658088</v>
      </c>
      <c r="R248" s="1">
        <f t="shared" si="45"/>
        <v>0</v>
      </c>
      <c r="S248" s="1">
        <f t="shared" si="46"/>
        <v>0.21099691705566875</v>
      </c>
      <c r="T248" s="1">
        <f t="shared" si="47"/>
        <v>0</v>
      </c>
      <c r="U248" s="1">
        <f t="shared" si="48"/>
        <v>2.282171581769437</v>
      </c>
      <c r="V248" s="1">
        <f t="shared" si="49"/>
        <v>1.9659201627184217</v>
      </c>
      <c r="W248" s="1">
        <f t="shared" si="50"/>
        <v>1.9930069930069929</v>
      </c>
      <c r="X248" s="1">
        <f t="shared" si="51"/>
        <v>1.221498371335505</v>
      </c>
      <c r="Y248" s="1">
        <f t="shared" si="52"/>
        <v>4.5433789954337902</v>
      </c>
      <c r="Z248" s="1">
        <f t="shared" si="53"/>
        <v>3.1713554987212271</v>
      </c>
      <c r="AA248" s="1">
        <f t="shared" si="54"/>
        <v>0.61702127659574468</v>
      </c>
      <c r="AB248" s="1">
        <f>VLOOKUP($A248,Index!$G:$R,8,FALSE)</f>
        <v>8.5399999999999991</v>
      </c>
      <c r="AC248" s="1">
        <f>VLOOKUP($A248,Index!$G:$R,9,FALSE)</f>
        <v>5.0956740048697498</v>
      </c>
      <c r="AD248" s="1">
        <f>VLOOKUP($A248,Index!$G:$R,10,FALSE)</f>
        <v>3.5042735042735043</v>
      </c>
      <c r="AE248" s="1">
        <f>VLOOKUP($A248,Index!$G:$R,11,FALSE)</f>
        <v>3.1397879438411151</v>
      </c>
    </row>
    <row r="249" spans="1:31" x14ac:dyDescent="0.2">
      <c r="A249">
        <v>6001441924</v>
      </c>
      <c r="B249" s="1">
        <f>VLOOKUP($A249,DataForModel!$B:$BI,11,FALSE)</f>
        <v>7301</v>
      </c>
      <c r="C249" s="1">
        <f>VLOOKUP($A249,DataForModel!$B:$BI,16,FALSE)</f>
        <v>8.6979437700000002</v>
      </c>
      <c r="D249" s="1">
        <f>VLOOKUP($A249,DataForModel!$B:$BI,17,FALSE)</f>
        <v>16.559999999999999</v>
      </c>
      <c r="E249" s="1">
        <f>VLOOKUP($A249,DataForModel!$B:$BI,19,FALSE)</f>
        <v>0</v>
      </c>
      <c r="F249" s="1">
        <f>VLOOKUP($A249,DataForModel!$B:$BI,20,FALSE)</f>
        <v>125.96412410000001</v>
      </c>
      <c r="G249" s="1">
        <f>VLOOKUP($A249,DataForModel!$B:$BI,26,FALSE)</f>
        <v>0</v>
      </c>
      <c r="H249" s="1">
        <f>VLOOKUP($A249,DataForModel!$B:$BI,31,FALSE)</f>
        <v>574</v>
      </c>
      <c r="I249" s="1">
        <f>VLOOKUP($A249,DataForModel!$B:$BI,33,FALSE)</f>
        <v>44777</v>
      </c>
      <c r="J249" s="1">
        <f>VLOOKUP($A249,DataForModel!$B:$BI,46,FALSE)</f>
        <v>7.4</v>
      </c>
      <c r="K249" s="1">
        <f>VLOOKUP($A249,DataForModel!$B:$BI,49,FALSE)</f>
        <v>4.2</v>
      </c>
      <c r="L249" s="1">
        <f>VLOOKUP($A249,DataForModel!$B:$BI,51,FALSE)</f>
        <v>22.7</v>
      </c>
      <c r="M249" s="1">
        <f>VLOOKUP($A249,DataForModel!$B:$BI,52,FALSE)</f>
        <v>6.9</v>
      </c>
      <c r="N249" s="1">
        <f>VLOOKUP($A249,DataForModel!$B:$BI,60,FALSE)</f>
        <v>0</v>
      </c>
      <c r="O249" s="1">
        <f t="shared" si="42"/>
        <v>5.6869009584664534</v>
      </c>
      <c r="P249" s="1">
        <f t="shared" si="43"/>
        <v>6.2205254951554849</v>
      </c>
      <c r="Q249" s="1">
        <f t="shared" si="44"/>
        <v>1.3081112766354999</v>
      </c>
      <c r="R249" s="1">
        <f t="shared" si="45"/>
        <v>0</v>
      </c>
      <c r="S249" s="1">
        <f t="shared" si="46"/>
        <v>0.1990197687348968</v>
      </c>
      <c r="T249" s="1">
        <f t="shared" si="47"/>
        <v>0</v>
      </c>
      <c r="U249" s="1">
        <f t="shared" si="48"/>
        <v>1.923592493297587</v>
      </c>
      <c r="V249" s="1">
        <f t="shared" si="49"/>
        <v>2.661384955657808</v>
      </c>
      <c r="W249" s="1">
        <f t="shared" si="50"/>
        <v>1.2937062937062938</v>
      </c>
      <c r="X249" s="1">
        <f t="shared" si="51"/>
        <v>0.68403908794788282</v>
      </c>
      <c r="Y249" s="1">
        <f t="shared" si="52"/>
        <v>5.1826484018264836</v>
      </c>
      <c r="Z249" s="1">
        <f t="shared" si="53"/>
        <v>1.5601023017902815</v>
      </c>
      <c r="AA249" s="1">
        <f t="shared" si="54"/>
        <v>0</v>
      </c>
      <c r="AB249" s="1">
        <f>VLOOKUP($A249,Index!$G:$R,8,FALSE)</f>
        <v>4.8746999999999998</v>
      </c>
      <c r="AC249" s="1">
        <f>VLOOKUP($A249,Index!$G:$R,9,FALSE)</f>
        <v>4.8890206179020721</v>
      </c>
      <c r="AD249" s="1">
        <f>VLOOKUP($A249,Index!$G:$R,10,FALSE)</f>
        <v>3.3760683760683765</v>
      </c>
      <c r="AE249" s="1">
        <f>VLOOKUP($A249,Index!$G:$R,11,FALSE)</f>
        <v>2.5292749583057388</v>
      </c>
    </row>
    <row r="250" spans="1:31" x14ac:dyDescent="0.2">
      <c r="A250">
        <v>6001441925</v>
      </c>
      <c r="B250" s="1">
        <f>VLOOKUP($A250,DataForModel!$B:$BI,11,FALSE)</f>
        <v>6159</v>
      </c>
      <c r="C250" s="1">
        <f>VLOOKUP($A250,DataForModel!$B:$BI,16,FALSE)</f>
        <v>9.1171234000000005</v>
      </c>
      <c r="D250" s="1">
        <f>VLOOKUP($A250,DataForModel!$B:$BI,17,FALSE)</f>
        <v>17.008824130000001</v>
      </c>
      <c r="E250" s="1">
        <f>VLOOKUP($A250,DataForModel!$B:$BI,19,FALSE)</f>
        <v>0</v>
      </c>
      <c r="F250" s="1">
        <f>VLOOKUP($A250,DataForModel!$B:$BI,20,FALSE)</f>
        <v>122.08097669999999</v>
      </c>
      <c r="G250" s="1">
        <f>VLOOKUP($A250,DataForModel!$B:$BI,26,FALSE)</f>
        <v>0</v>
      </c>
      <c r="H250" s="1">
        <f>VLOOKUP($A250,DataForModel!$B:$BI,31,FALSE)</f>
        <v>333</v>
      </c>
      <c r="I250" s="1">
        <f>VLOOKUP($A250,DataForModel!$B:$BI,33,FALSE)</f>
        <v>54293</v>
      </c>
      <c r="J250" s="1">
        <f>VLOOKUP($A250,DataForModel!$B:$BI,46,FALSE)</f>
        <v>5</v>
      </c>
      <c r="K250" s="1">
        <f>VLOOKUP($A250,DataForModel!$B:$BI,49,FALSE)</f>
        <v>2.6</v>
      </c>
      <c r="L250" s="1">
        <f>VLOOKUP($A250,DataForModel!$B:$BI,51,FALSE)</f>
        <v>15.8</v>
      </c>
      <c r="M250" s="1">
        <f>VLOOKUP($A250,DataForModel!$B:$BI,52,FALSE)</f>
        <v>6</v>
      </c>
      <c r="N250" s="1">
        <f>VLOOKUP($A250,DataForModel!$B:$BI,60,FALSE)</f>
        <v>0</v>
      </c>
      <c r="O250" s="1">
        <f t="shared" si="42"/>
        <v>4.7970077144860905</v>
      </c>
      <c r="P250" s="1">
        <f t="shared" si="43"/>
        <v>7.1680287525878974</v>
      </c>
      <c r="Q250" s="1">
        <f t="shared" si="44"/>
        <v>1.3441860814655435</v>
      </c>
      <c r="R250" s="1">
        <f t="shared" si="45"/>
        <v>0</v>
      </c>
      <c r="S250" s="1">
        <f t="shared" si="46"/>
        <v>0.19177864050640189</v>
      </c>
      <c r="T250" s="1">
        <f t="shared" si="47"/>
        <v>0</v>
      </c>
      <c r="U250" s="1">
        <f t="shared" si="48"/>
        <v>1.115951742627346</v>
      </c>
      <c r="V250" s="1">
        <f t="shared" si="49"/>
        <v>3.338145664279466</v>
      </c>
      <c r="W250" s="1">
        <f t="shared" si="50"/>
        <v>0.87412587412587406</v>
      </c>
      <c r="X250" s="1">
        <f t="shared" si="51"/>
        <v>0.42345276872964177</v>
      </c>
      <c r="Y250" s="1">
        <f t="shared" si="52"/>
        <v>3.6073059360730597</v>
      </c>
      <c r="Z250" s="1">
        <f t="shared" si="53"/>
        <v>1.3299232736572892</v>
      </c>
      <c r="AA250" s="1">
        <f t="shared" si="54"/>
        <v>0</v>
      </c>
      <c r="AB250" s="1">
        <f>VLOOKUP($A250,Index!$G:$R,8,FALSE)</f>
        <v>4.1334999999999997</v>
      </c>
      <c r="AC250" s="1">
        <f>VLOOKUP($A250,Index!$G:$R,9,FALSE)</f>
        <v>4.0368476313761628</v>
      </c>
      <c r="AD250" s="1">
        <f>VLOOKUP($A250,Index!$G:$R,10,FALSE)</f>
        <v>2.0512820512820511</v>
      </c>
      <c r="AE250" s="1">
        <f>VLOOKUP($A250,Index!$G:$R,11,FALSE)</f>
        <v>1.7002981547550897</v>
      </c>
    </row>
    <row r="251" spans="1:31" x14ac:dyDescent="0.2">
      <c r="A251">
        <v>6001441926</v>
      </c>
      <c r="B251" s="1">
        <f>VLOOKUP($A251,DataForModel!$B:$BI,11,FALSE)</f>
        <v>4080</v>
      </c>
      <c r="C251" s="1">
        <f>VLOOKUP($A251,DataForModel!$B:$BI,16,FALSE)</f>
        <v>9.5363030299999991</v>
      </c>
      <c r="D251" s="1">
        <f>VLOOKUP($A251,DataForModel!$B:$BI,17,FALSE)</f>
        <v>33.901433949999998</v>
      </c>
      <c r="E251" s="1">
        <f>VLOOKUP($A251,DataForModel!$B:$BI,19,FALSE)</f>
        <v>0</v>
      </c>
      <c r="F251" s="1">
        <f>VLOOKUP($A251,DataForModel!$B:$BI,20,FALSE)</f>
        <v>133.8603124</v>
      </c>
      <c r="G251" s="1">
        <f>VLOOKUP($A251,DataForModel!$B:$BI,26,FALSE)</f>
        <v>0</v>
      </c>
      <c r="H251" s="1">
        <f>VLOOKUP($A251,DataForModel!$B:$BI,31,FALSE)</f>
        <v>240</v>
      </c>
      <c r="I251" s="1">
        <f>VLOOKUP($A251,DataForModel!$B:$BI,33,FALSE)</f>
        <v>31770</v>
      </c>
      <c r="J251" s="1">
        <f>VLOOKUP($A251,DataForModel!$B:$BI,46,FALSE)</f>
        <v>5.2</v>
      </c>
      <c r="K251" s="1">
        <f>VLOOKUP($A251,DataForModel!$B:$BI,49,FALSE)</f>
        <v>13.1</v>
      </c>
      <c r="L251" s="1">
        <f>VLOOKUP($A251,DataForModel!$B:$BI,51,FALSE)</f>
        <v>25.4</v>
      </c>
      <c r="M251" s="1">
        <f>VLOOKUP($A251,DataForModel!$B:$BI,52,FALSE)</f>
        <v>5.6</v>
      </c>
      <c r="N251" s="1">
        <f>VLOOKUP($A251,DataForModel!$B:$BI,60,FALSE)</f>
        <v>0</v>
      </c>
      <c r="O251" s="1">
        <f t="shared" si="42"/>
        <v>3.1769656354710514</v>
      </c>
      <c r="P251" s="1">
        <f t="shared" si="43"/>
        <v>8.1155320100203063</v>
      </c>
      <c r="Q251" s="1">
        <f t="shared" si="44"/>
        <v>2.7019508752759225</v>
      </c>
      <c r="R251" s="1">
        <f t="shared" si="45"/>
        <v>0</v>
      </c>
      <c r="S251" s="1">
        <f t="shared" si="46"/>
        <v>0.213744245069903</v>
      </c>
      <c r="T251" s="1">
        <f t="shared" si="47"/>
        <v>0</v>
      </c>
      <c r="U251" s="1">
        <f t="shared" si="48"/>
        <v>0.80428954423592491</v>
      </c>
      <c r="V251" s="1">
        <f t="shared" si="49"/>
        <v>1.7363506411304948</v>
      </c>
      <c r="W251" s="1">
        <f t="shared" si="50"/>
        <v>0.90909090909090917</v>
      </c>
      <c r="X251" s="1">
        <f t="shared" si="51"/>
        <v>2.1335504885993486</v>
      </c>
      <c r="Y251" s="1">
        <f t="shared" si="52"/>
        <v>5.7990867579908674</v>
      </c>
      <c r="Z251" s="1">
        <f t="shared" si="53"/>
        <v>1.2276214833759589</v>
      </c>
      <c r="AA251" s="1">
        <f t="shared" si="54"/>
        <v>0</v>
      </c>
      <c r="AB251" s="1">
        <f>VLOOKUP($A251,Index!$G:$R,8,FALSE)</f>
        <v>6.4333</v>
      </c>
      <c r="AC251" s="1">
        <f>VLOOKUP($A251,Index!$G:$R,9,FALSE)</f>
        <v>4.8614062882937716</v>
      </c>
      <c r="AD251" s="1">
        <f>VLOOKUP($A251,Index!$G:$R,10,FALSE)</f>
        <v>3.6324786324786329</v>
      </c>
      <c r="AE251" s="1">
        <f>VLOOKUP($A251,Index!$G:$R,11,FALSE)</f>
        <v>3.9040583909048494</v>
      </c>
    </row>
    <row r="252" spans="1:31" x14ac:dyDescent="0.2">
      <c r="A252">
        <v>6001441927</v>
      </c>
      <c r="B252" s="1">
        <f>VLOOKUP($A252,DataForModel!$B:$BI,11,FALSE)</f>
        <v>4103</v>
      </c>
      <c r="C252" s="1">
        <f>VLOOKUP($A252,DataForModel!$B:$BI,16,FALSE)</f>
        <v>9.1171234000000005</v>
      </c>
      <c r="D252" s="1">
        <f>VLOOKUP($A252,DataForModel!$B:$BI,17,FALSE)</f>
        <v>17.690953619999998</v>
      </c>
      <c r="E252" s="1">
        <f>VLOOKUP($A252,DataForModel!$B:$BI,19,FALSE)</f>
        <v>0</v>
      </c>
      <c r="F252" s="1">
        <f>VLOOKUP($A252,DataForModel!$B:$BI,20,FALSE)</f>
        <v>130.5452305</v>
      </c>
      <c r="G252" s="1">
        <f>VLOOKUP($A252,DataForModel!$B:$BI,26,FALSE)</f>
        <v>0</v>
      </c>
      <c r="H252" s="1">
        <f>VLOOKUP($A252,DataForModel!$B:$BI,31,FALSE)</f>
        <v>240</v>
      </c>
      <c r="I252" s="1">
        <f>VLOOKUP($A252,DataForModel!$B:$BI,33,FALSE)</f>
        <v>44954</v>
      </c>
      <c r="J252" s="1">
        <f>VLOOKUP($A252,DataForModel!$B:$BI,46,FALSE)</f>
        <v>5.3</v>
      </c>
      <c r="K252" s="1">
        <f>VLOOKUP($A252,DataForModel!$B:$BI,49,FALSE)</f>
        <v>4.2</v>
      </c>
      <c r="L252" s="1">
        <f>VLOOKUP($A252,DataForModel!$B:$BI,51,FALSE)</f>
        <v>22.5</v>
      </c>
      <c r="M252" s="1">
        <f>VLOOKUP($A252,DataForModel!$B:$BI,52,FALSE)</f>
        <v>8.1</v>
      </c>
      <c r="N252" s="1">
        <f>VLOOKUP($A252,DataForModel!$B:$BI,60,FALSE)</f>
        <v>0</v>
      </c>
      <c r="O252" s="1">
        <f t="shared" si="42"/>
        <v>3.1948881789137378</v>
      </c>
      <c r="P252" s="1">
        <f t="shared" si="43"/>
        <v>7.1680287525878974</v>
      </c>
      <c r="Q252" s="1">
        <f t="shared" si="44"/>
        <v>1.3990130984990681</v>
      </c>
      <c r="R252" s="1">
        <f t="shared" si="45"/>
        <v>0</v>
      </c>
      <c r="S252" s="1">
        <f t="shared" si="46"/>
        <v>0.20756242124166963</v>
      </c>
      <c r="T252" s="1">
        <f t="shared" si="47"/>
        <v>0</v>
      </c>
      <c r="U252" s="1">
        <f t="shared" si="48"/>
        <v>0.80428954423592491</v>
      </c>
      <c r="V252" s="1">
        <f t="shared" si="49"/>
        <v>2.6739728755218293</v>
      </c>
      <c r="W252" s="1">
        <f t="shared" si="50"/>
        <v>0.92657342657342656</v>
      </c>
      <c r="X252" s="1">
        <f t="shared" si="51"/>
        <v>0.68403908794788282</v>
      </c>
      <c r="Y252" s="1">
        <f t="shared" si="52"/>
        <v>5.1369863013698636</v>
      </c>
      <c r="Z252" s="1">
        <f t="shared" si="53"/>
        <v>1.867007672634271</v>
      </c>
      <c r="AA252" s="1">
        <f t="shared" si="54"/>
        <v>0</v>
      </c>
      <c r="AB252" s="1">
        <f>VLOOKUP($A252,Index!$G:$R,8,FALSE)</f>
        <v>5.6284999999999998</v>
      </c>
      <c r="AC252" s="1">
        <f>VLOOKUP($A252,Index!$G:$R,9,FALSE)</f>
        <v>4.1564824760336609</v>
      </c>
      <c r="AD252" s="1">
        <f>VLOOKUP($A252,Index!$G:$R,10,FALSE)</f>
        <v>2.4358974358974361</v>
      </c>
      <c r="AE252" s="1">
        <f>VLOOKUP($A252,Index!$G:$R,11,FALSE)</f>
        <v>2.866735150096849</v>
      </c>
    </row>
    <row r="253" spans="1:31" x14ac:dyDescent="0.2">
      <c r="A253">
        <v>6001442000</v>
      </c>
      <c r="B253" s="1">
        <f>VLOOKUP($A253,DataForModel!$B:$BI,11,FALSE)</f>
        <v>3212</v>
      </c>
      <c r="C253" s="1">
        <f>VLOOKUP($A253,DataForModel!$B:$BI,16,FALSE)</f>
        <v>9.1171234000000005</v>
      </c>
      <c r="D253" s="1">
        <f>VLOOKUP($A253,DataForModel!$B:$BI,17,FALSE)</f>
        <v>13.00739813</v>
      </c>
      <c r="E253" s="1">
        <f>VLOOKUP($A253,DataForModel!$B:$BI,19,FALSE)</f>
        <v>2.29619E-3</v>
      </c>
      <c r="F253" s="1">
        <f>VLOOKUP($A253,DataForModel!$B:$BI,20,FALSE)</f>
        <v>106.9391998</v>
      </c>
      <c r="G253" s="1">
        <f>VLOOKUP($A253,DataForModel!$B:$BI,26,FALSE)</f>
        <v>0</v>
      </c>
      <c r="H253" s="1">
        <f>VLOOKUP($A253,DataForModel!$B:$BI,31,FALSE)</f>
        <v>101</v>
      </c>
      <c r="I253" s="1">
        <f>VLOOKUP($A253,DataForModel!$B:$BI,33,FALSE)</f>
        <v>57784</v>
      </c>
      <c r="J253" s="1">
        <f>VLOOKUP($A253,DataForModel!$B:$BI,46,FALSE)</f>
        <v>3</v>
      </c>
      <c r="K253" s="1">
        <f>VLOOKUP($A253,DataForModel!$B:$BI,49,FALSE)</f>
        <v>6.5</v>
      </c>
      <c r="L253" s="1">
        <f>VLOOKUP($A253,DataForModel!$B:$BI,51,FALSE)</f>
        <v>20.9</v>
      </c>
      <c r="M253" s="1">
        <f>VLOOKUP($A253,DataForModel!$B:$BI,52,FALSE)</f>
        <v>8.1</v>
      </c>
      <c r="N253" s="1">
        <f>VLOOKUP($A253,DataForModel!$B:$BI,60,FALSE)</f>
        <v>0.5</v>
      </c>
      <c r="O253" s="1">
        <f t="shared" si="42"/>
        <v>2.5005844307644356</v>
      </c>
      <c r="P253" s="1">
        <f t="shared" si="43"/>
        <v>7.1680287525878974</v>
      </c>
      <c r="Q253" s="1">
        <f t="shared" si="44"/>
        <v>1.0225664261411722</v>
      </c>
      <c r="R253" s="1">
        <f t="shared" si="45"/>
        <v>2.8582363931254343E-5</v>
      </c>
      <c r="S253" s="1">
        <f t="shared" si="46"/>
        <v>0.16354289850491061</v>
      </c>
      <c r="T253" s="1">
        <f t="shared" si="47"/>
        <v>0</v>
      </c>
      <c r="U253" s="1">
        <f t="shared" si="48"/>
        <v>0.33847184986595175</v>
      </c>
      <c r="V253" s="1">
        <f t="shared" si="49"/>
        <v>3.5864192701851207</v>
      </c>
      <c r="W253" s="1">
        <f t="shared" si="50"/>
        <v>0.52447552447552448</v>
      </c>
      <c r="X253" s="1">
        <f t="shared" si="51"/>
        <v>1.0586319218241043</v>
      </c>
      <c r="Y253" s="1">
        <f t="shared" si="52"/>
        <v>4.7716894977168947</v>
      </c>
      <c r="Z253" s="1">
        <f t="shared" si="53"/>
        <v>1.867007672634271</v>
      </c>
      <c r="AA253" s="1">
        <f t="shared" si="54"/>
        <v>5.3191489361702128E-2</v>
      </c>
      <c r="AB253" s="1">
        <f>VLOOKUP($A253,Index!$G:$R,8,FALSE)</f>
        <v>3.8443000000000001</v>
      </c>
      <c r="AC253" s="1">
        <f>VLOOKUP($A253,Index!$G:$R,9,FALSE)</f>
        <v>3.7397183099530231</v>
      </c>
      <c r="AD253" s="1">
        <f>VLOOKUP($A253,Index!$G:$R,10,FALSE)</f>
        <v>2.9914529914529915</v>
      </c>
      <c r="AE253" s="1">
        <f>VLOOKUP($A253,Index!$G:$R,11,FALSE)</f>
        <v>0.83121356291248683</v>
      </c>
    </row>
    <row r="254" spans="1:31" x14ac:dyDescent="0.2">
      <c r="A254">
        <v>6001442100</v>
      </c>
      <c r="B254" s="1">
        <f>VLOOKUP($A254,DataForModel!$B:$BI,11,FALSE)</f>
        <v>5166</v>
      </c>
      <c r="C254" s="1">
        <f>VLOOKUP($A254,DataForModel!$B:$BI,16,FALSE)</f>
        <v>9.1171234000000005</v>
      </c>
      <c r="D254" s="1">
        <f>VLOOKUP($A254,DataForModel!$B:$BI,17,FALSE)</f>
        <v>19.67263286</v>
      </c>
      <c r="E254" s="1">
        <f>VLOOKUP($A254,DataForModel!$B:$BI,19,FALSE)</f>
        <v>2.0184329000000001E-2</v>
      </c>
      <c r="F254" s="1">
        <f>VLOOKUP($A254,DataForModel!$B:$BI,20,FALSE)</f>
        <v>116.9284596</v>
      </c>
      <c r="G254" s="1">
        <f>VLOOKUP($A254,DataForModel!$B:$BI,26,FALSE)</f>
        <v>0</v>
      </c>
      <c r="H254" s="1">
        <f>VLOOKUP($A254,DataForModel!$B:$BI,31,FALSE)</f>
        <v>136</v>
      </c>
      <c r="I254" s="1">
        <f>VLOOKUP($A254,DataForModel!$B:$BI,33,FALSE)</f>
        <v>54894</v>
      </c>
      <c r="J254" s="1">
        <f>VLOOKUP($A254,DataForModel!$B:$BI,46,FALSE)</f>
        <v>2.6</v>
      </c>
      <c r="K254" s="1">
        <f>VLOOKUP($A254,DataForModel!$B:$BI,49,FALSE)</f>
        <v>4.5999999999999996</v>
      </c>
      <c r="L254" s="1">
        <f>VLOOKUP($A254,DataForModel!$B:$BI,51,FALSE)</f>
        <v>27.5</v>
      </c>
      <c r="M254" s="1">
        <f>VLOOKUP($A254,DataForModel!$B:$BI,52,FALSE)</f>
        <v>6.9</v>
      </c>
      <c r="N254" s="1">
        <f>VLOOKUP($A254,DataForModel!$B:$BI,60,FALSE)</f>
        <v>0</v>
      </c>
      <c r="O254" s="1">
        <f t="shared" si="42"/>
        <v>4.0232213823735679</v>
      </c>
      <c r="P254" s="1">
        <f t="shared" si="43"/>
        <v>7.1680287525878974</v>
      </c>
      <c r="Q254" s="1">
        <f t="shared" si="44"/>
        <v>1.5582930637245309</v>
      </c>
      <c r="R254" s="1">
        <f t="shared" si="45"/>
        <v>2.5124917240566813E-4</v>
      </c>
      <c r="S254" s="1">
        <f t="shared" si="46"/>
        <v>0.1821704456125865</v>
      </c>
      <c r="T254" s="1">
        <f t="shared" si="47"/>
        <v>0</v>
      </c>
      <c r="U254" s="1">
        <f t="shared" si="48"/>
        <v>0.45576407506702415</v>
      </c>
      <c r="V254" s="1">
        <f t="shared" si="49"/>
        <v>3.3808876972640833</v>
      </c>
      <c r="W254" s="1">
        <f t="shared" si="50"/>
        <v>0.45454545454545459</v>
      </c>
      <c r="X254" s="1">
        <f t="shared" si="51"/>
        <v>0.74918566775244289</v>
      </c>
      <c r="Y254" s="1">
        <f t="shared" si="52"/>
        <v>6.2785388127853885</v>
      </c>
      <c r="Z254" s="1">
        <f t="shared" si="53"/>
        <v>1.5601023017902815</v>
      </c>
      <c r="AA254" s="1">
        <f t="shared" si="54"/>
        <v>0</v>
      </c>
      <c r="AB254" s="1">
        <f>VLOOKUP($A254,Index!$G:$R,8,FALSE)</f>
        <v>5.0110999999999999</v>
      </c>
      <c r="AC254" s="1">
        <f>VLOOKUP($A254,Index!$G:$R,9,FALSE)</f>
        <v>4.2196667505999574</v>
      </c>
      <c r="AD254" s="1">
        <f>VLOOKUP($A254,Index!$G:$R,10,FALSE)</f>
        <v>2.9059829059829063</v>
      </c>
      <c r="AE254" s="1">
        <f>VLOOKUP($A254,Index!$G:$R,11,FALSE)</f>
        <v>1.324212833372965</v>
      </c>
    </row>
    <row r="255" spans="1:31" x14ac:dyDescent="0.2">
      <c r="A255">
        <v>6001442200</v>
      </c>
      <c r="B255" s="1">
        <f>VLOOKUP($A255,DataForModel!$B:$BI,11,FALSE)</f>
        <v>6875</v>
      </c>
      <c r="C255" s="1">
        <f>VLOOKUP($A255,DataForModel!$B:$BI,16,FALSE)</f>
        <v>9.5363030299999991</v>
      </c>
      <c r="D255" s="1">
        <f>VLOOKUP($A255,DataForModel!$B:$BI,17,FALSE)</f>
        <v>27.454879550000001</v>
      </c>
      <c r="E255" s="1">
        <f>VLOOKUP($A255,DataForModel!$B:$BI,19,FALSE)</f>
        <v>3.3695389999999999E-2</v>
      </c>
      <c r="F255" s="1">
        <f>VLOOKUP($A255,DataForModel!$B:$BI,20,FALSE)</f>
        <v>127.09932449999999</v>
      </c>
      <c r="G255" s="1">
        <f>VLOOKUP($A255,DataForModel!$B:$BI,26,FALSE)</f>
        <v>0</v>
      </c>
      <c r="H255" s="1">
        <f>VLOOKUP($A255,DataForModel!$B:$BI,31,FALSE)</f>
        <v>116</v>
      </c>
      <c r="I255" s="1">
        <f>VLOOKUP($A255,DataForModel!$B:$BI,33,FALSE)</f>
        <v>50893</v>
      </c>
      <c r="J255" s="1">
        <f>VLOOKUP($A255,DataForModel!$B:$BI,46,FALSE)</f>
        <v>1.6</v>
      </c>
      <c r="K255" s="1">
        <f>VLOOKUP($A255,DataForModel!$B:$BI,49,FALSE)</f>
        <v>4.2</v>
      </c>
      <c r="L255" s="1">
        <f>VLOOKUP($A255,DataForModel!$B:$BI,51,FALSE)</f>
        <v>27.2</v>
      </c>
      <c r="M255" s="1">
        <f>VLOOKUP($A255,DataForModel!$B:$BI,52,FALSE)</f>
        <v>5.4</v>
      </c>
      <c r="N255" s="1">
        <f>VLOOKUP($A255,DataForModel!$B:$BI,60,FALSE)</f>
        <v>0.3</v>
      </c>
      <c r="O255" s="1">
        <f t="shared" si="42"/>
        <v>5.3549442842671233</v>
      </c>
      <c r="P255" s="1">
        <f t="shared" si="43"/>
        <v>8.1155320100203063</v>
      </c>
      <c r="Q255" s="1">
        <f t="shared" si="44"/>
        <v>2.1838009446867255</v>
      </c>
      <c r="R255" s="1">
        <f t="shared" si="45"/>
        <v>4.1943127519305812E-4</v>
      </c>
      <c r="S255" s="1">
        <f t="shared" si="46"/>
        <v>0.20113664219209251</v>
      </c>
      <c r="T255" s="1">
        <f t="shared" si="47"/>
        <v>0</v>
      </c>
      <c r="U255" s="1">
        <f t="shared" si="48"/>
        <v>0.38873994638069703</v>
      </c>
      <c r="V255" s="1">
        <f t="shared" si="49"/>
        <v>3.0963438137841277</v>
      </c>
      <c r="W255" s="1">
        <f t="shared" si="50"/>
        <v>0.27972027972027974</v>
      </c>
      <c r="X255" s="1">
        <f t="shared" si="51"/>
        <v>0.68403908794788282</v>
      </c>
      <c r="Y255" s="1">
        <f t="shared" si="52"/>
        <v>6.2100456621004572</v>
      </c>
      <c r="Z255" s="1">
        <f t="shared" si="53"/>
        <v>1.1764705882352942</v>
      </c>
      <c r="AA255" s="1">
        <f t="shared" si="54"/>
        <v>3.1914893617021274E-2</v>
      </c>
      <c r="AB255" s="1">
        <f>VLOOKUP($A255,Index!$G:$R,8,FALSE)</f>
        <v>4.1532999999999998</v>
      </c>
      <c r="AC255" s="1">
        <f>VLOOKUP($A255,Index!$G:$R,9,FALSE)</f>
        <v>4.4561383332307418</v>
      </c>
      <c r="AD255" s="1">
        <f>VLOOKUP($A255,Index!$G:$R,10,FALSE)</f>
        <v>3.1196581196581197</v>
      </c>
      <c r="AE255" s="1">
        <f>VLOOKUP($A255,Index!$G:$R,11,FALSE)</f>
        <v>1.6933188154602428</v>
      </c>
    </row>
    <row r="256" spans="1:31" x14ac:dyDescent="0.2">
      <c r="A256">
        <v>6001442301</v>
      </c>
      <c r="B256" s="1">
        <f>VLOOKUP($A256,DataForModel!$B:$BI,11,FALSE)</f>
        <v>4388</v>
      </c>
      <c r="C256" s="1">
        <f>VLOOKUP($A256,DataForModel!$B:$BI,16,FALSE)</f>
        <v>9.5363030299999991</v>
      </c>
      <c r="D256" s="1">
        <f>VLOOKUP($A256,DataForModel!$B:$BI,17,FALSE)</f>
        <v>37.65</v>
      </c>
      <c r="E256" s="1">
        <f>VLOOKUP($A256,DataForModel!$B:$BI,19,FALSE)</f>
        <v>0</v>
      </c>
      <c r="F256" s="1">
        <f>VLOOKUP($A256,DataForModel!$B:$BI,20,FALSE)</f>
        <v>150.37370999999999</v>
      </c>
      <c r="G256" s="1">
        <f>VLOOKUP($A256,DataForModel!$B:$BI,26,FALSE)</f>
        <v>0</v>
      </c>
      <c r="H256" s="1">
        <f>VLOOKUP($A256,DataForModel!$B:$BI,31,FALSE)</f>
        <v>477</v>
      </c>
      <c r="I256" s="1">
        <f>VLOOKUP($A256,DataForModel!$B:$BI,33,FALSE)</f>
        <v>35495</v>
      </c>
      <c r="J256" s="1">
        <f>VLOOKUP($A256,DataForModel!$B:$BI,46,FALSE)</f>
        <v>9.8000000000000007</v>
      </c>
      <c r="K256" s="1">
        <f>VLOOKUP($A256,DataForModel!$B:$BI,49,FALSE)</f>
        <v>5.8</v>
      </c>
      <c r="L256" s="1">
        <f>VLOOKUP($A256,DataForModel!$B:$BI,51,FALSE)</f>
        <v>24.3</v>
      </c>
      <c r="M256" s="1">
        <f>VLOOKUP($A256,DataForModel!$B:$BI,52,FALSE)</f>
        <v>8.4</v>
      </c>
      <c r="N256" s="1">
        <f>VLOOKUP($A256,DataForModel!$B:$BI,60,FALSE)</f>
        <v>0.4</v>
      </c>
      <c r="O256" s="1">
        <f t="shared" si="42"/>
        <v>3.4169718693992053</v>
      </c>
      <c r="P256" s="1">
        <f t="shared" si="43"/>
        <v>8.1155320100203063</v>
      </c>
      <c r="Q256" s="1">
        <f t="shared" si="44"/>
        <v>3.0032465935927526</v>
      </c>
      <c r="R256" s="1">
        <f t="shared" si="45"/>
        <v>0</v>
      </c>
      <c r="S256" s="1">
        <f t="shared" si="46"/>
        <v>0.24453772705560345</v>
      </c>
      <c r="T256" s="1">
        <f t="shared" si="47"/>
        <v>0</v>
      </c>
      <c r="U256" s="1">
        <f t="shared" si="48"/>
        <v>1.5985254691689008</v>
      </c>
      <c r="V256" s="1">
        <f t="shared" si="49"/>
        <v>2.0012659038055345</v>
      </c>
      <c r="W256" s="1">
        <f t="shared" si="50"/>
        <v>1.7132867132867133</v>
      </c>
      <c r="X256" s="1">
        <f t="shared" si="51"/>
        <v>0.94462540716612375</v>
      </c>
      <c r="Y256" s="1">
        <f t="shared" si="52"/>
        <v>5.5479452054794525</v>
      </c>
      <c r="Z256" s="1">
        <f t="shared" si="53"/>
        <v>1.9437340153452687</v>
      </c>
      <c r="AA256" s="1">
        <f t="shared" si="54"/>
        <v>4.2553191489361701E-2</v>
      </c>
      <c r="AB256" s="1">
        <f>VLOOKUP($A256,Index!$G:$R,8,FALSE)</f>
        <v>6.8532000000000002</v>
      </c>
      <c r="AC256" s="1">
        <f>VLOOKUP($A256,Index!$G:$R,9,FALSE)</f>
        <v>4.7765810220151721</v>
      </c>
      <c r="AD256" s="1">
        <f>VLOOKUP($A256,Index!$G:$R,10,FALSE)</f>
        <v>3.9316239316239314</v>
      </c>
      <c r="AE256" s="1">
        <f>VLOOKUP($A256,Index!$G:$R,11,FALSE)</f>
        <v>2.3305463065698291</v>
      </c>
    </row>
    <row r="257" spans="1:31" x14ac:dyDescent="0.2">
      <c r="A257">
        <v>6001442302</v>
      </c>
      <c r="B257" s="1">
        <f>VLOOKUP($A257,DataForModel!$B:$BI,11,FALSE)</f>
        <v>4788</v>
      </c>
      <c r="C257" s="1">
        <f>VLOOKUP($A257,DataForModel!$B:$BI,16,FALSE)</f>
        <v>9.5363030299999991</v>
      </c>
      <c r="D257" s="1">
        <f>VLOOKUP($A257,DataForModel!$B:$BI,17,FALSE)</f>
        <v>37.65</v>
      </c>
      <c r="E257" s="1">
        <f>VLOOKUP($A257,DataForModel!$B:$BI,19,FALSE)</f>
        <v>0</v>
      </c>
      <c r="F257" s="1">
        <f>VLOOKUP($A257,DataForModel!$B:$BI,20,FALSE)</f>
        <v>131.13833819999999</v>
      </c>
      <c r="G257" s="1">
        <f>VLOOKUP($A257,DataForModel!$B:$BI,26,FALSE)</f>
        <v>0</v>
      </c>
      <c r="H257" s="1">
        <f>VLOOKUP($A257,DataForModel!$B:$BI,31,FALSE)</f>
        <v>572</v>
      </c>
      <c r="I257" s="1">
        <f>VLOOKUP($A257,DataForModel!$B:$BI,33,FALSE)</f>
        <v>35078</v>
      </c>
      <c r="J257" s="1">
        <f>VLOOKUP($A257,DataForModel!$B:$BI,46,FALSE)</f>
        <v>9.9</v>
      </c>
      <c r="K257" s="1">
        <f>VLOOKUP($A257,DataForModel!$B:$BI,49,FALSE)</f>
        <v>7.1</v>
      </c>
      <c r="L257" s="1">
        <f>VLOOKUP($A257,DataForModel!$B:$BI,51,FALSE)</f>
        <v>20.7</v>
      </c>
      <c r="M257" s="1">
        <f>VLOOKUP($A257,DataForModel!$B:$BI,52,FALSE)</f>
        <v>10</v>
      </c>
      <c r="N257" s="1">
        <f>VLOOKUP($A257,DataForModel!$B:$BI,60,FALSE)</f>
        <v>0.2</v>
      </c>
      <c r="O257" s="1">
        <f t="shared" si="42"/>
        <v>3.7286682770981066</v>
      </c>
      <c r="P257" s="1">
        <f t="shared" si="43"/>
        <v>8.1155320100203063</v>
      </c>
      <c r="Q257" s="1">
        <f t="shared" si="44"/>
        <v>3.0032465935927526</v>
      </c>
      <c r="R257" s="1">
        <f t="shared" si="45"/>
        <v>0</v>
      </c>
      <c r="S257" s="1">
        <f t="shared" si="46"/>
        <v>0.20866842327213792</v>
      </c>
      <c r="T257" s="1">
        <f t="shared" si="47"/>
        <v>0</v>
      </c>
      <c r="U257" s="1">
        <f t="shared" si="48"/>
        <v>1.9168900804289544</v>
      </c>
      <c r="V257" s="1">
        <f t="shared" si="49"/>
        <v>1.9716096180241944</v>
      </c>
      <c r="W257" s="1">
        <f t="shared" si="50"/>
        <v>1.7307692307692308</v>
      </c>
      <c r="X257" s="1">
        <f t="shared" si="51"/>
        <v>1.1563517915309447</v>
      </c>
      <c r="Y257" s="1">
        <f t="shared" si="52"/>
        <v>4.7260273972602738</v>
      </c>
      <c r="Z257" s="1">
        <f t="shared" si="53"/>
        <v>2.3529411764705879</v>
      </c>
      <c r="AA257" s="1">
        <f t="shared" si="54"/>
        <v>2.1276595744680851E-2</v>
      </c>
      <c r="AB257" s="1">
        <f>VLOOKUP($A257,Index!$G:$R,8,FALSE)</f>
        <v>7.1677999999999997</v>
      </c>
      <c r="AC257" s="1">
        <f>VLOOKUP($A257,Index!$G:$R,9,FALSE)</f>
        <v>4.9102755717226536</v>
      </c>
      <c r="AD257" s="1">
        <f>VLOOKUP($A257,Index!$G:$R,10,FALSE)</f>
        <v>3.5897435897435903</v>
      </c>
      <c r="AE257" s="1">
        <f>VLOOKUP($A257,Index!$G:$R,11,FALSE)</f>
        <v>3.4446551797714102</v>
      </c>
    </row>
    <row r="258" spans="1:31" x14ac:dyDescent="0.2">
      <c r="A258">
        <v>6001442400</v>
      </c>
      <c r="B258" s="1">
        <f>VLOOKUP($A258,DataForModel!$B:$BI,11,FALSE)</f>
        <v>6253</v>
      </c>
      <c r="C258" s="1">
        <f>VLOOKUP($A258,DataForModel!$B:$BI,16,FALSE)</f>
        <v>9.5363030299999991</v>
      </c>
      <c r="D258" s="1">
        <f>VLOOKUP($A258,DataForModel!$B:$BI,17,FALSE)</f>
        <v>37.65</v>
      </c>
      <c r="E258" s="1">
        <f>VLOOKUP($A258,DataForModel!$B:$BI,19,FALSE)</f>
        <v>0</v>
      </c>
      <c r="F258" s="1">
        <f>VLOOKUP($A258,DataForModel!$B:$BI,20,FALSE)</f>
        <v>145.7262786</v>
      </c>
      <c r="G258" s="1">
        <f>VLOOKUP($A258,DataForModel!$B:$BI,26,FALSE)</f>
        <v>0</v>
      </c>
      <c r="H258" s="1">
        <f>VLOOKUP($A258,DataForModel!$B:$BI,31,FALSE)</f>
        <v>647</v>
      </c>
      <c r="I258" s="1">
        <f>VLOOKUP($A258,DataForModel!$B:$BI,33,FALSE)</f>
        <v>38611</v>
      </c>
      <c r="J258" s="1">
        <f>VLOOKUP($A258,DataForModel!$B:$BI,46,FALSE)</f>
        <v>10</v>
      </c>
      <c r="K258" s="1">
        <f>VLOOKUP($A258,DataForModel!$B:$BI,49,FALSE)</f>
        <v>10</v>
      </c>
      <c r="L258" s="1">
        <f>VLOOKUP($A258,DataForModel!$B:$BI,51,FALSE)</f>
        <v>19.600000000000001</v>
      </c>
      <c r="M258" s="1">
        <f>VLOOKUP($A258,DataForModel!$B:$BI,52,FALSE)</f>
        <v>7.1</v>
      </c>
      <c r="N258" s="1">
        <f>VLOOKUP($A258,DataForModel!$B:$BI,60,FALSE)</f>
        <v>0.2</v>
      </c>
      <c r="O258" s="1">
        <f t="shared" si="42"/>
        <v>4.8702563702953325</v>
      </c>
      <c r="P258" s="1">
        <f t="shared" si="43"/>
        <v>8.1155320100203063</v>
      </c>
      <c r="Q258" s="1">
        <f t="shared" si="44"/>
        <v>3.0032465935927526</v>
      </c>
      <c r="R258" s="1">
        <f t="shared" si="45"/>
        <v>0</v>
      </c>
      <c r="S258" s="1">
        <f t="shared" si="46"/>
        <v>0.23587139450780126</v>
      </c>
      <c r="T258" s="1">
        <f t="shared" si="47"/>
        <v>0</v>
      </c>
      <c r="U258" s="1">
        <f t="shared" si="48"/>
        <v>2.1682305630026812</v>
      </c>
      <c r="V258" s="1">
        <f t="shared" si="49"/>
        <v>2.2228701879653796</v>
      </c>
      <c r="W258" s="1">
        <f t="shared" si="50"/>
        <v>1.7482517482517481</v>
      </c>
      <c r="X258" s="1">
        <f t="shared" si="51"/>
        <v>1.6286644951140068</v>
      </c>
      <c r="Y258" s="1">
        <f t="shared" si="52"/>
        <v>4.4748858447488598</v>
      </c>
      <c r="Z258" s="1">
        <f t="shared" si="53"/>
        <v>1.6112531969309463</v>
      </c>
      <c r="AA258" s="1">
        <f t="shared" si="54"/>
        <v>2.1276595744680851E-2</v>
      </c>
      <c r="AB258" s="1">
        <f>VLOOKUP($A258,Index!$G:$R,8,FALSE)</f>
        <v>5.3419999999999996</v>
      </c>
      <c r="AC258" s="1">
        <f>VLOOKUP($A258,Index!$G:$R,9,FALSE)</f>
        <v>5.1797641269073269</v>
      </c>
      <c r="AD258" s="1">
        <f>VLOOKUP($A258,Index!$G:$R,10,FALSE)</f>
        <v>4.1025641025641022</v>
      </c>
      <c r="AE258" s="1">
        <f>VLOOKUP($A258,Index!$G:$R,11,FALSE)</f>
        <v>3.1916721070003993</v>
      </c>
    </row>
    <row r="259" spans="1:31" x14ac:dyDescent="0.2">
      <c r="A259">
        <v>6001442500</v>
      </c>
      <c r="B259" s="1">
        <f>VLOOKUP($A259,DataForModel!$B:$BI,11,FALSE)</f>
        <v>7371</v>
      </c>
      <c r="C259" s="1">
        <f>VLOOKUP($A259,DataForModel!$B:$BI,16,FALSE)</f>
        <v>9.5363030299999991</v>
      </c>
      <c r="D259" s="1">
        <f>VLOOKUP($A259,DataForModel!$B:$BI,17,FALSE)</f>
        <v>33.40481218</v>
      </c>
      <c r="E259" s="1">
        <f>VLOOKUP($A259,DataForModel!$B:$BI,19,FALSE)</f>
        <v>25.590217769999999</v>
      </c>
      <c r="F259" s="1">
        <f>VLOOKUP($A259,DataForModel!$B:$BI,20,FALSE)</f>
        <v>144.4178546</v>
      </c>
      <c r="G259" s="1">
        <f>VLOOKUP($A259,DataForModel!$B:$BI,26,FALSE)</f>
        <v>0</v>
      </c>
      <c r="H259" s="1">
        <f>VLOOKUP($A259,DataForModel!$B:$BI,31,FALSE)</f>
        <v>370</v>
      </c>
      <c r="I259" s="1">
        <f>VLOOKUP($A259,DataForModel!$B:$BI,33,FALSE)</f>
        <v>28685</v>
      </c>
      <c r="J259" s="1">
        <f>VLOOKUP($A259,DataForModel!$B:$BI,46,FALSE)</f>
        <v>5.0999999999999996</v>
      </c>
      <c r="K259" s="1">
        <f>VLOOKUP($A259,DataForModel!$B:$BI,49,FALSE)</f>
        <v>11.1</v>
      </c>
      <c r="L259" s="1">
        <f>VLOOKUP($A259,DataForModel!$B:$BI,51,FALSE)</f>
        <v>17.3</v>
      </c>
      <c r="M259" s="1">
        <f>VLOOKUP($A259,DataForModel!$B:$BI,52,FALSE)</f>
        <v>9.5</v>
      </c>
      <c r="N259" s="1">
        <f>VLOOKUP($A259,DataForModel!$B:$BI,60,FALSE)</f>
        <v>3.5</v>
      </c>
      <c r="O259" s="1">
        <f t="shared" ref="O259:O322" si="55">((B259-$AH$3)/($AH$4-$AH$3))*10</f>
        <v>5.7414478298137617</v>
      </c>
      <c r="P259" s="1">
        <f t="shared" ref="P259:P322" si="56">((C259-$AI$3)/($AI$4-$AI$3))*10</f>
        <v>8.1155320100203063</v>
      </c>
      <c r="Q259" s="1">
        <f t="shared" ref="Q259:Q322" si="57">((D259-$AJ$3)/($AJ$4-$AJ$3))*10</f>
        <v>2.6620342749204546</v>
      </c>
      <c r="R259" s="1">
        <f t="shared" ref="R259:R322" si="58">((E259-$AK$3)/($AK$4-$AK$3))*10</f>
        <v>0.31854024160988065</v>
      </c>
      <c r="S259" s="1">
        <f t="shared" ref="S259:S322" si="59">((F259-$AL$3)/($AL$4-$AL$3))*10</f>
        <v>0.23343150104374161</v>
      </c>
      <c r="T259" s="1">
        <f t="shared" ref="T259:T322" si="60">((G259-$AM$3)/($AM$4-$AM$3))*10</f>
        <v>0</v>
      </c>
      <c r="U259" s="1">
        <f t="shared" ref="U259:U322" si="61">((H259-$AN$3)/($AN$4-$AN$3))*10</f>
        <v>1.239946380697051</v>
      </c>
      <c r="V259" s="1">
        <f t="shared" ref="V259:V322" si="62">((I259-$AO$3)/($AO$4-$AO$3))*10</f>
        <v>1.5169510209016366</v>
      </c>
      <c r="W259" s="1">
        <f t="shared" ref="W259:W322" si="63">((J259-$AP$3)/($AP$4-$AP$3))*10</f>
        <v>0.89160839160839156</v>
      </c>
      <c r="X259" s="1">
        <f t="shared" ref="X259:X322" si="64">((K259-$AQ$3)/($AQ$4-$AQ$3))*10</f>
        <v>1.8078175895765471</v>
      </c>
      <c r="Y259" s="1">
        <f t="shared" ref="Y259:Y322" si="65">((L259-$AR$3)/($AR$4-$AR$3))*10</f>
        <v>3.9497716894977177</v>
      </c>
      <c r="Z259" s="1">
        <f t="shared" ref="Z259:Z322" si="66">((M259-$AS$3)/($AS$4-$AS$3))*10</f>
        <v>2.2250639386189257</v>
      </c>
      <c r="AA259" s="1">
        <f t="shared" ref="AA259:AA322" si="67">((N259-$AT$3)/($AT$4-$AT$3))*10</f>
        <v>0.37234042553191488</v>
      </c>
      <c r="AB259" s="1">
        <f>VLOOKUP($A259,Index!$G:$R,8,FALSE)</f>
        <v>7.0487000000000002</v>
      </c>
      <c r="AC259" s="1">
        <f>VLOOKUP($A259,Index!$G:$R,9,FALSE)</f>
        <v>5.2080922930052642</v>
      </c>
      <c r="AD259" s="1">
        <f>VLOOKUP($A259,Index!$G:$R,10,FALSE)</f>
        <v>3.9743589743589745</v>
      </c>
      <c r="AE259" s="1">
        <f>VLOOKUP($A259,Index!$G:$R,11,FALSE)</f>
        <v>4.7434979877321517</v>
      </c>
    </row>
    <row r="260" spans="1:31" x14ac:dyDescent="0.2">
      <c r="A260">
        <v>6001442601</v>
      </c>
      <c r="B260" s="1">
        <f>VLOOKUP($A260,DataForModel!$B:$BI,11,FALSE)</f>
        <v>3844</v>
      </c>
      <c r="C260" s="1">
        <f>VLOOKUP($A260,DataForModel!$B:$BI,16,FALSE)</f>
        <v>9.1171234000000005</v>
      </c>
      <c r="D260" s="1">
        <f>VLOOKUP($A260,DataForModel!$B:$BI,17,FALSE)</f>
        <v>28.098257690000001</v>
      </c>
      <c r="E260" s="1">
        <f>VLOOKUP($A260,DataForModel!$B:$BI,19,FALSE)</f>
        <v>0</v>
      </c>
      <c r="F260" s="1">
        <f>VLOOKUP($A260,DataForModel!$B:$BI,20,FALSE)</f>
        <v>140.19443720000001</v>
      </c>
      <c r="G260" s="1">
        <f>VLOOKUP($A260,DataForModel!$B:$BI,26,FALSE)</f>
        <v>0</v>
      </c>
      <c r="H260" s="1">
        <f>VLOOKUP($A260,DataForModel!$B:$BI,31,FALSE)</f>
        <v>100</v>
      </c>
      <c r="I260" s="1">
        <f>VLOOKUP($A260,DataForModel!$B:$BI,33,FALSE)</f>
        <v>45454</v>
      </c>
      <c r="J260" s="1">
        <f>VLOOKUP($A260,DataForModel!$B:$BI,46,FALSE)</f>
        <v>2.5</v>
      </c>
      <c r="K260" s="1">
        <f>VLOOKUP($A260,DataForModel!$B:$BI,49,FALSE)</f>
        <v>4.8</v>
      </c>
      <c r="L260" s="1">
        <f>VLOOKUP($A260,DataForModel!$B:$BI,51,FALSE)</f>
        <v>21</v>
      </c>
      <c r="M260" s="1">
        <f>VLOOKUP($A260,DataForModel!$B:$BI,52,FALSE)</f>
        <v>6</v>
      </c>
      <c r="N260" s="1">
        <f>VLOOKUP($A260,DataForModel!$B:$BI,60,FALSE)</f>
        <v>1.5</v>
      </c>
      <c r="O260" s="1">
        <f t="shared" si="55"/>
        <v>2.9930647549286995</v>
      </c>
      <c r="P260" s="1">
        <f t="shared" si="56"/>
        <v>7.1680287525878974</v>
      </c>
      <c r="Q260" s="1">
        <f t="shared" si="57"/>
        <v>2.2355132731491372</v>
      </c>
      <c r="R260" s="1">
        <f t="shared" si="58"/>
        <v>0</v>
      </c>
      <c r="S260" s="1">
        <f t="shared" si="59"/>
        <v>0.22555585178153326</v>
      </c>
      <c r="T260" s="1">
        <f t="shared" si="60"/>
        <v>0</v>
      </c>
      <c r="U260" s="1">
        <f t="shared" si="61"/>
        <v>0.33512064343163539</v>
      </c>
      <c r="V260" s="1">
        <f t="shared" si="62"/>
        <v>2.7095319711829093</v>
      </c>
      <c r="W260" s="1">
        <f t="shared" si="63"/>
        <v>0.43706293706293703</v>
      </c>
      <c r="X260" s="1">
        <f t="shared" si="64"/>
        <v>0.78175895765472303</v>
      </c>
      <c r="Y260" s="1">
        <f t="shared" si="65"/>
        <v>4.794520547945206</v>
      </c>
      <c r="Z260" s="1">
        <f t="shared" si="66"/>
        <v>1.3299232736572892</v>
      </c>
      <c r="AA260" s="1">
        <f t="shared" si="67"/>
        <v>0.15957446808510636</v>
      </c>
      <c r="AB260" s="1">
        <f>VLOOKUP($A260,Index!$G:$R,8,FALSE)</f>
        <v>4.5683999999999996</v>
      </c>
      <c r="AC260" s="1">
        <f>VLOOKUP($A260,Index!$G:$R,9,FALSE)</f>
        <v>3.8443619304386791</v>
      </c>
      <c r="AD260" s="1">
        <f>VLOOKUP($A260,Index!$G:$R,10,FALSE)</f>
        <v>3.3760683760683765</v>
      </c>
      <c r="AE260" s="1">
        <f>VLOOKUP($A260,Index!$G:$R,11,FALSE)</f>
        <v>2.3302126705084589</v>
      </c>
    </row>
    <row r="261" spans="1:31" x14ac:dyDescent="0.2">
      <c r="A261">
        <v>6001442602</v>
      </c>
      <c r="B261" s="1">
        <f>VLOOKUP($A261,DataForModel!$B:$BI,11,FALSE)</f>
        <v>5074</v>
      </c>
      <c r="C261" s="1">
        <f>VLOOKUP($A261,DataForModel!$B:$BI,16,FALSE)</f>
        <v>9.1171234000000005</v>
      </c>
      <c r="D261" s="1">
        <f>VLOOKUP($A261,DataForModel!$B:$BI,17,FALSE)</f>
        <v>27.309225619999999</v>
      </c>
      <c r="E261" s="1">
        <f>VLOOKUP($A261,DataForModel!$B:$BI,19,FALSE)</f>
        <v>0</v>
      </c>
      <c r="F261" s="1">
        <f>VLOOKUP($A261,DataForModel!$B:$BI,20,FALSE)</f>
        <v>138.79836510000001</v>
      </c>
      <c r="G261" s="1">
        <f>VLOOKUP($A261,DataForModel!$B:$BI,26,FALSE)</f>
        <v>0</v>
      </c>
      <c r="H261" s="1">
        <f>VLOOKUP($A261,DataForModel!$B:$BI,31,FALSE)</f>
        <v>612</v>
      </c>
      <c r="I261" s="1">
        <f>VLOOKUP($A261,DataForModel!$B:$BI,33,FALSE)</f>
        <v>41923</v>
      </c>
      <c r="J261" s="1">
        <f>VLOOKUP($A261,DataForModel!$B:$BI,46,FALSE)</f>
        <v>12.1</v>
      </c>
      <c r="K261" s="1">
        <f>VLOOKUP($A261,DataForModel!$B:$BI,49,FALSE)</f>
        <v>9.5</v>
      </c>
      <c r="L261" s="1">
        <f>VLOOKUP($A261,DataForModel!$B:$BI,51,FALSE)</f>
        <v>25.3</v>
      </c>
      <c r="M261" s="1">
        <f>VLOOKUP($A261,DataForModel!$B:$BI,52,FALSE)</f>
        <v>7.7</v>
      </c>
      <c r="N261" s="1">
        <f>VLOOKUP($A261,DataForModel!$B:$BI,60,FALSE)</f>
        <v>0</v>
      </c>
      <c r="O261" s="1">
        <f t="shared" si="55"/>
        <v>3.9515312086028209</v>
      </c>
      <c r="P261" s="1">
        <f t="shared" si="56"/>
        <v>7.1680287525878974</v>
      </c>
      <c r="Q261" s="1">
        <f t="shared" si="57"/>
        <v>2.1720938265835192</v>
      </c>
      <c r="R261" s="1">
        <f t="shared" si="58"/>
        <v>0</v>
      </c>
      <c r="S261" s="1">
        <f t="shared" si="59"/>
        <v>0.22295251586584688</v>
      </c>
      <c r="T261" s="1">
        <f t="shared" si="60"/>
        <v>0</v>
      </c>
      <c r="U261" s="1">
        <f t="shared" si="61"/>
        <v>2.0509383378016084</v>
      </c>
      <c r="V261" s="1">
        <f t="shared" si="62"/>
        <v>2.4584136376243677</v>
      </c>
      <c r="W261" s="1">
        <f t="shared" si="63"/>
        <v>2.115384615384615</v>
      </c>
      <c r="X261" s="1">
        <f t="shared" si="64"/>
        <v>1.5472312703583064</v>
      </c>
      <c r="Y261" s="1">
        <f t="shared" si="65"/>
        <v>5.7762557077625578</v>
      </c>
      <c r="Z261" s="1">
        <f t="shared" si="66"/>
        <v>1.7647058823529413</v>
      </c>
      <c r="AA261" s="1">
        <f t="shared" si="67"/>
        <v>0</v>
      </c>
      <c r="AB261" s="1">
        <f>VLOOKUP($A261,Index!$G:$R,8,FALSE)</f>
        <v>6.1729000000000003</v>
      </c>
      <c r="AC261" s="1">
        <f>VLOOKUP($A261,Index!$G:$R,9,FALSE)</f>
        <v>5.1730223341168511</v>
      </c>
      <c r="AD261" s="1">
        <f>VLOOKUP($A261,Index!$G:$R,10,FALSE)</f>
        <v>4.8290598290598297</v>
      </c>
      <c r="AE261" s="1">
        <f>VLOOKUP($A261,Index!$G:$R,11,FALSE)</f>
        <v>3.111554042887609</v>
      </c>
    </row>
    <row r="262" spans="1:31" x14ac:dyDescent="0.2">
      <c r="A262">
        <v>6001442700</v>
      </c>
      <c r="B262" s="1">
        <f>VLOOKUP($A262,DataForModel!$B:$BI,11,FALSE)</f>
        <v>2873</v>
      </c>
      <c r="C262" s="1">
        <f>VLOOKUP($A262,DataForModel!$B:$BI,16,FALSE)</f>
        <v>9.5363030299999991</v>
      </c>
      <c r="D262" s="1">
        <f>VLOOKUP($A262,DataForModel!$B:$BI,17,FALSE)</f>
        <v>29.931344630000002</v>
      </c>
      <c r="E262" s="1">
        <f>VLOOKUP($A262,DataForModel!$B:$BI,19,FALSE)</f>
        <v>49.25453323</v>
      </c>
      <c r="F262" s="1">
        <f>VLOOKUP($A262,DataForModel!$B:$BI,20,FALSE)</f>
        <v>156.76266179999999</v>
      </c>
      <c r="G262" s="1">
        <f>VLOOKUP($A262,DataForModel!$B:$BI,26,FALSE)</f>
        <v>0.5</v>
      </c>
      <c r="H262" s="1">
        <f>VLOOKUP($A262,DataForModel!$B:$BI,31,FALSE)</f>
        <v>64</v>
      </c>
      <c r="I262" s="1">
        <f>VLOOKUP($A262,DataForModel!$B:$BI,33,FALSE)</f>
        <v>41483</v>
      </c>
      <c r="J262" s="1">
        <f>VLOOKUP($A262,DataForModel!$B:$BI,46,FALSE)</f>
        <v>2</v>
      </c>
      <c r="K262" s="1">
        <f>VLOOKUP($A262,DataForModel!$B:$BI,49,FALSE)</f>
        <v>3.7</v>
      </c>
      <c r="L262" s="1">
        <f>VLOOKUP($A262,DataForModel!$B:$BI,51,FALSE)</f>
        <v>24.8</v>
      </c>
      <c r="M262" s="1">
        <f>VLOOKUP($A262,DataForModel!$B:$BI,52,FALSE)</f>
        <v>8</v>
      </c>
      <c r="N262" s="1">
        <f>VLOOKUP($A262,DataForModel!$B:$BI,60,FALSE)</f>
        <v>0.4</v>
      </c>
      <c r="O262" s="1">
        <f t="shared" si="55"/>
        <v>2.2364217252396164</v>
      </c>
      <c r="P262" s="1">
        <f t="shared" si="56"/>
        <v>8.1155320100203063</v>
      </c>
      <c r="Q262" s="1">
        <f t="shared" si="57"/>
        <v>2.3828499450811953</v>
      </c>
      <c r="R262" s="1">
        <f t="shared" si="58"/>
        <v>0.6131073622147647</v>
      </c>
      <c r="S262" s="1">
        <f t="shared" si="59"/>
        <v>0.25645157282655545</v>
      </c>
      <c r="T262" s="1">
        <f t="shared" si="60"/>
        <v>6.9930069930069935E-2</v>
      </c>
      <c r="U262" s="1">
        <f t="shared" si="61"/>
        <v>0.21447721179624665</v>
      </c>
      <c r="V262" s="1">
        <f t="shared" si="62"/>
        <v>2.427121633442618</v>
      </c>
      <c r="W262" s="1">
        <f t="shared" si="63"/>
        <v>0.34965034965034958</v>
      </c>
      <c r="X262" s="1">
        <f t="shared" si="64"/>
        <v>0.60260586319218246</v>
      </c>
      <c r="Y262" s="1">
        <f t="shared" si="65"/>
        <v>5.6621004566210056</v>
      </c>
      <c r="Z262" s="1">
        <f t="shared" si="66"/>
        <v>1.8414322250639388</v>
      </c>
      <c r="AA262" s="1">
        <f t="shared" si="67"/>
        <v>4.2553191489361701E-2</v>
      </c>
      <c r="AB262" s="1">
        <f>VLOOKUP($A262,Index!$G:$R,8,FALSE)</f>
        <v>4.1071999999999997</v>
      </c>
      <c r="AC262" s="1">
        <f>VLOOKUP($A262,Index!$G:$R,9,FALSE)</f>
        <v>3.6978307960728012</v>
      </c>
      <c r="AD262" s="1">
        <f>VLOOKUP($A262,Index!$G:$R,10,FALSE)</f>
        <v>3.8461538461538463</v>
      </c>
      <c r="AE262" s="1">
        <f>VLOOKUP($A262,Index!$G:$R,11,FALSE)</f>
        <v>3.672444078053176</v>
      </c>
    </row>
    <row r="263" spans="1:31" x14ac:dyDescent="0.2">
      <c r="A263">
        <v>6001442800</v>
      </c>
      <c r="B263" s="1">
        <f>VLOOKUP($A263,DataForModel!$B:$BI,11,FALSE)</f>
        <v>2816</v>
      </c>
      <c r="C263" s="1">
        <f>VLOOKUP($A263,DataForModel!$B:$BI,16,FALSE)</f>
        <v>9.5363030299999991</v>
      </c>
      <c r="D263" s="1">
        <f>VLOOKUP($A263,DataForModel!$B:$BI,17,FALSE)</f>
        <v>31.729427250000001</v>
      </c>
      <c r="E263" s="1">
        <f>VLOOKUP($A263,DataForModel!$B:$BI,19,FALSE)</f>
        <v>263.73568030000001</v>
      </c>
      <c r="F263" s="1">
        <f>VLOOKUP($A263,DataForModel!$B:$BI,20,FALSE)</f>
        <v>171.01454910000001</v>
      </c>
      <c r="G263" s="1">
        <f>VLOOKUP($A263,DataForModel!$B:$BI,26,FALSE)</f>
        <v>0</v>
      </c>
      <c r="H263" s="1">
        <f>VLOOKUP($A263,DataForModel!$B:$BI,31,FALSE)</f>
        <v>256</v>
      </c>
      <c r="I263" s="1">
        <f>VLOOKUP($A263,DataForModel!$B:$BI,33,FALSE)</f>
        <v>34774</v>
      </c>
      <c r="J263" s="1">
        <f>VLOOKUP($A263,DataForModel!$B:$BI,46,FALSE)</f>
        <v>8.5</v>
      </c>
      <c r="K263" s="1">
        <f>VLOOKUP($A263,DataForModel!$B:$BI,49,FALSE)</f>
        <v>7.8</v>
      </c>
      <c r="L263" s="1">
        <f>VLOOKUP($A263,DataForModel!$B:$BI,51,FALSE)</f>
        <v>19.899999999999999</v>
      </c>
      <c r="M263" s="1">
        <f>VLOOKUP($A263,DataForModel!$B:$BI,52,FALSE)</f>
        <v>8.8000000000000007</v>
      </c>
      <c r="N263" s="1">
        <f>VLOOKUP($A263,DataForModel!$B:$BI,60,FALSE)</f>
        <v>0.9</v>
      </c>
      <c r="O263" s="1">
        <f t="shared" si="55"/>
        <v>2.1920049871425231</v>
      </c>
      <c r="P263" s="1">
        <f t="shared" si="56"/>
        <v>8.1155320100203063</v>
      </c>
      <c r="Q263" s="1">
        <f t="shared" si="57"/>
        <v>2.5273731006985036</v>
      </c>
      <c r="R263" s="1">
        <f t="shared" si="58"/>
        <v>3.2829117782028261</v>
      </c>
      <c r="S263" s="1">
        <f t="shared" si="59"/>
        <v>0.28302788652439692</v>
      </c>
      <c r="T263" s="1">
        <f t="shared" si="60"/>
        <v>0</v>
      </c>
      <c r="U263" s="1">
        <f t="shared" si="61"/>
        <v>0.85790884718498661</v>
      </c>
      <c r="V263" s="1">
        <f t="shared" si="62"/>
        <v>1.9499896878622582</v>
      </c>
      <c r="W263" s="1">
        <f t="shared" si="63"/>
        <v>1.4860139860139858</v>
      </c>
      <c r="X263" s="1">
        <f t="shared" si="64"/>
        <v>1.2703583061889252</v>
      </c>
      <c r="Y263" s="1">
        <f t="shared" si="65"/>
        <v>4.5433789954337902</v>
      </c>
      <c r="Z263" s="1">
        <f t="shared" si="66"/>
        <v>2.0460358056265986</v>
      </c>
      <c r="AA263" s="1">
        <f t="shared" si="67"/>
        <v>9.5744680851063829E-2</v>
      </c>
      <c r="AB263" s="1">
        <f>VLOOKUP($A263,Index!$G:$R,8,FALSE)</f>
        <v>5.5923999999999996</v>
      </c>
      <c r="AC263" s="1">
        <f>VLOOKUP($A263,Index!$G:$R,9,FALSE)</f>
        <v>3.7627754016040056</v>
      </c>
      <c r="AD263" s="1">
        <f>VLOOKUP($A263,Index!$G:$R,10,FALSE)</f>
        <v>4.3589743589743595</v>
      </c>
      <c r="AE263" s="1">
        <f>VLOOKUP($A263,Index!$G:$R,11,FALSE)</f>
        <v>5.2332653666639732</v>
      </c>
    </row>
    <row r="264" spans="1:31" x14ac:dyDescent="0.2">
      <c r="A264">
        <v>6001442900</v>
      </c>
      <c r="B264" s="1">
        <f>VLOOKUP($A264,DataForModel!$B:$BI,11,FALSE)</f>
        <v>7194</v>
      </c>
      <c r="C264" s="1">
        <f>VLOOKUP($A264,DataForModel!$B:$BI,16,FALSE)</f>
        <v>9.5363030299999991</v>
      </c>
      <c r="D264" s="1">
        <f>VLOOKUP($A264,DataForModel!$B:$BI,17,FALSE)</f>
        <v>37.65</v>
      </c>
      <c r="E264" s="1">
        <f>VLOOKUP($A264,DataForModel!$B:$BI,19,FALSE)</f>
        <v>0.11689614199999999</v>
      </c>
      <c r="F264" s="1">
        <f>VLOOKUP($A264,DataForModel!$B:$BI,20,FALSE)</f>
        <v>240.34101240000001</v>
      </c>
      <c r="G264" s="1">
        <f>VLOOKUP($A264,DataForModel!$B:$BI,26,FALSE)</f>
        <v>0</v>
      </c>
      <c r="H264" s="1">
        <f>VLOOKUP($A264,DataForModel!$B:$BI,31,FALSE)</f>
        <v>98</v>
      </c>
      <c r="I264" s="1">
        <f>VLOOKUP($A264,DataForModel!$B:$BI,33,FALSE)</f>
        <v>37233</v>
      </c>
      <c r="J264" s="1">
        <f>VLOOKUP($A264,DataForModel!$B:$BI,46,FALSE)</f>
        <v>1.2</v>
      </c>
      <c r="K264" s="1">
        <f>VLOOKUP($A264,DataForModel!$B:$BI,49,FALSE)</f>
        <v>7.6</v>
      </c>
      <c r="L264" s="1">
        <f>VLOOKUP($A264,DataForModel!$B:$BI,51,FALSE)</f>
        <v>22.8</v>
      </c>
      <c r="M264" s="1">
        <f>VLOOKUP($A264,DataForModel!$B:$BI,52,FALSE)</f>
        <v>8</v>
      </c>
      <c r="N264" s="1">
        <f>VLOOKUP($A264,DataForModel!$B:$BI,60,FALSE)</f>
        <v>0.3</v>
      </c>
      <c r="O264" s="1">
        <f t="shared" si="55"/>
        <v>5.6035221694069985</v>
      </c>
      <c r="P264" s="1">
        <f t="shared" si="56"/>
        <v>8.1155320100203063</v>
      </c>
      <c r="Q264" s="1">
        <f t="shared" si="57"/>
        <v>3.0032465935927526</v>
      </c>
      <c r="R264" s="1">
        <f t="shared" si="58"/>
        <v>1.4550921625839262E-3</v>
      </c>
      <c r="S264" s="1">
        <f t="shared" si="59"/>
        <v>0.41230492874621527</v>
      </c>
      <c r="T264" s="1">
        <f t="shared" si="60"/>
        <v>0</v>
      </c>
      <c r="U264" s="1">
        <f t="shared" si="61"/>
        <v>0.32841823056300268</v>
      </c>
      <c r="V264" s="1">
        <f t="shared" si="62"/>
        <v>2.1248693203234454</v>
      </c>
      <c r="W264" s="1">
        <f t="shared" si="63"/>
        <v>0.20979020979020976</v>
      </c>
      <c r="X264" s="1">
        <f t="shared" si="64"/>
        <v>1.2377850162866451</v>
      </c>
      <c r="Y264" s="1">
        <f t="shared" si="65"/>
        <v>5.2054794520547958</v>
      </c>
      <c r="Z264" s="1">
        <f t="shared" si="66"/>
        <v>1.8414322250639388</v>
      </c>
      <c r="AA264" s="1">
        <f t="shared" si="67"/>
        <v>3.1914893617021274E-2</v>
      </c>
      <c r="AB264" s="1">
        <f>VLOOKUP($A264,Index!$G:$R,8,FALSE)</f>
        <v>5.6470000000000002</v>
      </c>
      <c r="AC264" s="1">
        <f>VLOOKUP($A264,Index!$G:$R,9,FALSE)</f>
        <v>4.9308772247867703</v>
      </c>
      <c r="AD264" s="1">
        <f>VLOOKUP($A264,Index!$G:$R,10,FALSE)</f>
        <v>3.6752136752136755</v>
      </c>
      <c r="AE264" s="1">
        <f>VLOOKUP($A264,Index!$G:$R,11,FALSE)</f>
        <v>3.6458310062322026</v>
      </c>
    </row>
    <row r="265" spans="1:31" x14ac:dyDescent="0.2">
      <c r="A265">
        <v>6001443001</v>
      </c>
      <c r="B265" s="1">
        <f>VLOOKUP($A265,DataForModel!$B:$BI,11,FALSE)</f>
        <v>2917</v>
      </c>
      <c r="C265" s="1">
        <f>VLOOKUP($A265,DataForModel!$B:$BI,16,FALSE)</f>
        <v>9.5363030299999991</v>
      </c>
      <c r="D265" s="1">
        <f>VLOOKUP($A265,DataForModel!$B:$BI,17,FALSE)</f>
        <v>37.65</v>
      </c>
      <c r="E265" s="1">
        <f>VLOOKUP($A265,DataForModel!$B:$BI,19,FALSE)</f>
        <v>0</v>
      </c>
      <c r="F265" s="1">
        <f>VLOOKUP($A265,DataForModel!$B:$BI,20,FALSE)</f>
        <v>165.5617427</v>
      </c>
      <c r="G265" s="1">
        <f>VLOOKUP($A265,DataForModel!$B:$BI,26,FALSE)</f>
        <v>0</v>
      </c>
      <c r="H265" s="1">
        <f>VLOOKUP($A265,DataForModel!$B:$BI,31,FALSE)</f>
        <v>68</v>
      </c>
      <c r="I265" s="1">
        <f>VLOOKUP($A265,DataForModel!$B:$BI,33,FALSE)</f>
        <v>30980</v>
      </c>
      <c r="J265" s="1">
        <f>VLOOKUP($A265,DataForModel!$B:$BI,46,FALSE)</f>
        <v>2.4</v>
      </c>
      <c r="K265" s="1">
        <f>VLOOKUP($A265,DataForModel!$B:$BI,49,FALSE)</f>
        <v>8</v>
      </c>
      <c r="L265" s="1">
        <f>VLOOKUP($A265,DataForModel!$B:$BI,51,FALSE)</f>
        <v>21.1</v>
      </c>
      <c r="M265" s="1">
        <f>VLOOKUP($A265,DataForModel!$B:$BI,52,FALSE)</f>
        <v>9.6</v>
      </c>
      <c r="N265" s="1">
        <f>VLOOKUP($A265,DataForModel!$B:$BI,60,FALSE)</f>
        <v>0.4</v>
      </c>
      <c r="O265" s="1">
        <f t="shared" si="55"/>
        <v>2.2707083300864959</v>
      </c>
      <c r="P265" s="1">
        <f t="shared" si="56"/>
        <v>8.1155320100203063</v>
      </c>
      <c r="Q265" s="1">
        <f t="shared" si="57"/>
        <v>3.0032465935927526</v>
      </c>
      <c r="R265" s="1">
        <f t="shared" si="58"/>
        <v>0</v>
      </c>
      <c r="S265" s="1">
        <f t="shared" si="59"/>
        <v>0.27285972490695293</v>
      </c>
      <c r="T265" s="1">
        <f t="shared" si="60"/>
        <v>0</v>
      </c>
      <c r="U265" s="1">
        <f t="shared" si="61"/>
        <v>0.22788203753351208</v>
      </c>
      <c r="V265" s="1">
        <f t="shared" si="62"/>
        <v>1.6801672699859895</v>
      </c>
      <c r="W265" s="1">
        <f t="shared" si="63"/>
        <v>0.41958041958041953</v>
      </c>
      <c r="X265" s="1">
        <f t="shared" si="64"/>
        <v>1.3029315960912053</v>
      </c>
      <c r="Y265" s="1">
        <f t="shared" si="65"/>
        <v>4.8173515981735164</v>
      </c>
      <c r="Z265" s="1">
        <f t="shared" si="66"/>
        <v>2.250639386189258</v>
      </c>
      <c r="AA265" s="1">
        <f t="shared" si="67"/>
        <v>4.2553191489361701E-2</v>
      </c>
      <c r="AB265" s="1">
        <f>VLOOKUP($A265,Index!$G:$R,8,FALSE)</f>
        <v>5.3895</v>
      </c>
      <c r="AC265" s="1">
        <f>VLOOKUP($A265,Index!$G:$R,9,FALSE)</f>
        <v>4.2416595743229122</v>
      </c>
      <c r="AD265" s="1">
        <f>VLOOKUP($A265,Index!$G:$R,10,FALSE)</f>
        <v>3.7606837606837611</v>
      </c>
      <c r="AE265" s="1">
        <f>VLOOKUP($A265,Index!$G:$R,11,FALSE)</f>
        <v>3.5625849991352441</v>
      </c>
    </row>
    <row r="266" spans="1:31" x14ac:dyDescent="0.2">
      <c r="A266">
        <v>6001443002</v>
      </c>
      <c r="B266" s="1">
        <f>VLOOKUP($A266,DataForModel!$B:$BI,11,FALSE)</f>
        <v>5918</v>
      </c>
      <c r="C266" s="1">
        <f>VLOOKUP($A266,DataForModel!$B:$BI,16,FALSE)</f>
        <v>9.5363030299999991</v>
      </c>
      <c r="D266" s="1">
        <f>VLOOKUP($A266,DataForModel!$B:$BI,17,FALSE)</f>
        <v>37.65</v>
      </c>
      <c r="E266" s="1">
        <f>VLOOKUP($A266,DataForModel!$B:$BI,19,FALSE)</f>
        <v>0</v>
      </c>
      <c r="F266" s="1">
        <f>VLOOKUP($A266,DataForModel!$B:$BI,20,FALSE)</f>
        <v>197.3605968</v>
      </c>
      <c r="G266" s="1">
        <f>VLOOKUP($A266,DataForModel!$B:$BI,26,FALSE)</f>
        <v>0</v>
      </c>
      <c r="H266" s="1">
        <f>VLOOKUP($A266,DataForModel!$B:$BI,31,FALSE)</f>
        <v>224</v>
      </c>
      <c r="I266" s="1">
        <f>VLOOKUP($A266,DataForModel!$B:$BI,33,FALSE)</f>
        <v>30368</v>
      </c>
      <c r="J266" s="1">
        <f>VLOOKUP($A266,DataForModel!$B:$BI,46,FALSE)</f>
        <v>3.4</v>
      </c>
      <c r="K266" s="1">
        <f>VLOOKUP($A266,DataForModel!$B:$BI,49,FALSE)</f>
        <v>11.2</v>
      </c>
      <c r="L266" s="1">
        <f>VLOOKUP($A266,DataForModel!$B:$BI,51,FALSE)</f>
        <v>24.4</v>
      </c>
      <c r="M266" s="1">
        <f>VLOOKUP($A266,DataForModel!$B:$BI,52,FALSE)</f>
        <v>6.3</v>
      </c>
      <c r="N266" s="1">
        <f>VLOOKUP($A266,DataForModel!$B:$BI,60,FALSE)</f>
        <v>0.7</v>
      </c>
      <c r="O266" s="1">
        <f t="shared" si="55"/>
        <v>4.609210628847503</v>
      </c>
      <c r="P266" s="1">
        <f t="shared" si="56"/>
        <v>8.1155320100203063</v>
      </c>
      <c r="Q266" s="1">
        <f t="shared" si="57"/>
        <v>3.0032465935927526</v>
      </c>
      <c r="R266" s="1">
        <f t="shared" si="58"/>
        <v>0</v>
      </c>
      <c r="S266" s="1">
        <f t="shared" si="59"/>
        <v>0.33215687650549897</v>
      </c>
      <c r="T266" s="1">
        <f t="shared" si="60"/>
        <v>0</v>
      </c>
      <c r="U266" s="1">
        <f t="shared" si="61"/>
        <v>0.75067024128686322</v>
      </c>
      <c r="V266" s="1">
        <f t="shared" si="62"/>
        <v>1.6366429368968287</v>
      </c>
      <c r="W266" s="1">
        <f t="shared" si="63"/>
        <v>0.59440559440559437</v>
      </c>
      <c r="X266" s="1">
        <f t="shared" si="64"/>
        <v>1.8241042345276872</v>
      </c>
      <c r="Y266" s="1">
        <f t="shared" si="65"/>
        <v>5.570776255707762</v>
      </c>
      <c r="Z266" s="1">
        <f t="shared" si="66"/>
        <v>1.4066496163682864</v>
      </c>
      <c r="AA266" s="1">
        <f t="shared" si="67"/>
        <v>7.4468085106382975E-2</v>
      </c>
      <c r="AB266" s="1">
        <f>VLOOKUP($A266,Index!$G:$R,8,FALSE)</f>
        <v>6.3662999999999998</v>
      </c>
      <c r="AC266" s="1">
        <f>VLOOKUP($A266,Index!$G:$R,9,FALSE)</f>
        <v>5.0490418667777117</v>
      </c>
      <c r="AD266" s="1">
        <f>VLOOKUP($A266,Index!$G:$R,10,FALSE)</f>
        <v>3.9743589743589745</v>
      </c>
      <c r="AE266" s="1">
        <f>VLOOKUP($A266,Index!$G:$R,11,FALSE)</f>
        <v>4.3495514150106391</v>
      </c>
    </row>
    <row r="267" spans="1:31" x14ac:dyDescent="0.2">
      <c r="A267">
        <v>6001443102</v>
      </c>
      <c r="B267" s="1">
        <f>VLOOKUP($A267,DataForModel!$B:$BI,11,FALSE)</f>
        <v>4611</v>
      </c>
      <c r="C267" s="1">
        <f>VLOOKUP($A267,DataForModel!$B:$BI,16,FALSE)</f>
        <v>9.5363030299999991</v>
      </c>
      <c r="D267" s="1">
        <f>VLOOKUP($A267,DataForModel!$B:$BI,17,FALSE)</f>
        <v>26.146258660000001</v>
      </c>
      <c r="E267" s="1">
        <f>VLOOKUP($A267,DataForModel!$B:$BI,19,FALSE)</f>
        <v>0</v>
      </c>
      <c r="F267" s="1">
        <f>VLOOKUP($A267,DataForModel!$B:$BI,20,FALSE)</f>
        <v>148.9760029</v>
      </c>
      <c r="G267" s="1">
        <f>VLOOKUP($A267,DataForModel!$B:$BI,26,FALSE)</f>
        <v>0</v>
      </c>
      <c r="H267" s="1">
        <f>VLOOKUP($A267,DataForModel!$B:$BI,31,FALSE)</f>
        <v>111</v>
      </c>
      <c r="I267" s="1">
        <f>VLOOKUP($A267,DataForModel!$B:$BI,33,FALSE)</f>
        <v>59175</v>
      </c>
      <c r="J267" s="1">
        <f>VLOOKUP($A267,DataForModel!$B:$BI,46,FALSE)</f>
        <v>2.2999999999999998</v>
      </c>
      <c r="K267" s="1">
        <f>VLOOKUP($A267,DataForModel!$B:$BI,49,FALSE)</f>
        <v>3.7</v>
      </c>
      <c r="L267" s="1">
        <f>VLOOKUP($A267,DataForModel!$B:$BI,51,FALSE)</f>
        <v>25.9</v>
      </c>
      <c r="M267" s="1">
        <f>VLOOKUP($A267,DataForModel!$B:$BI,52,FALSE)</f>
        <v>6.9</v>
      </c>
      <c r="N267" s="1">
        <f>VLOOKUP($A267,DataForModel!$B:$BI,60,FALSE)</f>
        <v>0.3</v>
      </c>
      <c r="O267" s="1">
        <f t="shared" si="55"/>
        <v>3.5907426166913425</v>
      </c>
      <c r="P267" s="1">
        <f t="shared" si="56"/>
        <v>8.1155320100203063</v>
      </c>
      <c r="Q267" s="1">
        <f t="shared" si="57"/>
        <v>2.0786188921904221</v>
      </c>
      <c r="R267" s="1">
        <f t="shared" si="58"/>
        <v>0</v>
      </c>
      <c r="S267" s="1">
        <f t="shared" si="59"/>
        <v>0.2419313422614085</v>
      </c>
      <c r="T267" s="1">
        <f t="shared" si="60"/>
        <v>0</v>
      </c>
      <c r="U267" s="1">
        <f t="shared" si="61"/>
        <v>0.37198391420911525</v>
      </c>
      <c r="V267" s="1">
        <f t="shared" si="62"/>
        <v>3.6853446743142424</v>
      </c>
      <c r="W267" s="1">
        <f t="shared" si="63"/>
        <v>0.40209790209790203</v>
      </c>
      <c r="X267" s="1">
        <f t="shared" si="64"/>
        <v>0.60260586319218246</v>
      </c>
      <c r="Y267" s="1">
        <f t="shared" si="65"/>
        <v>5.9132420091324196</v>
      </c>
      <c r="Z267" s="1">
        <f t="shared" si="66"/>
        <v>1.5601023017902815</v>
      </c>
      <c r="AA267" s="1">
        <f t="shared" si="67"/>
        <v>3.1914893617021274E-2</v>
      </c>
      <c r="AB267" s="1">
        <f>VLOOKUP($A267,Index!$G:$R,8,FALSE)</f>
        <v>4.0209999999999999</v>
      </c>
      <c r="AC267" s="1">
        <f>VLOOKUP($A267,Index!$G:$R,9,FALSE)</f>
        <v>3.9275546727751576</v>
      </c>
      <c r="AD267" s="1">
        <f>VLOOKUP($A267,Index!$G:$R,10,FALSE)</f>
        <v>2.8205128205128203</v>
      </c>
      <c r="AE267" s="1">
        <f>VLOOKUP($A267,Index!$G:$R,11,FALSE)</f>
        <v>1.8921753687181517</v>
      </c>
    </row>
    <row r="268" spans="1:31" x14ac:dyDescent="0.2">
      <c r="A268">
        <v>6001443103</v>
      </c>
      <c r="B268" s="1">
        <f>VLOOKUP($A268,DataForModel!$B:$BI,11,FALSE)</f>
        <v>4029</v>
      </c>
      <c r="C268" s="1">
        <f>VLOOKUP($A268,DataForModel!$B:$BI,16,FALSE)</f>
        <v>9.1171234000000005</v>
      </c>
      <c r="D268" s="1">
        <f>VLOOKUP($A268,DataForModel!$B:$BI,17,FALSE)</f>
        <v>12.82832082</v>
      </c>
      <c r="E268" s="1">
        <f>VLOOKUP($A268,DataForModel!$B:$BI,19,FALSE)</f>
        <v>0</v>
      </c>
      <c r="F268" s="1">
        <f>VLOOKUP($A268,DataForModel!$B:$BI,20,FALSE)</f>
        <v>108.15545229999999</v>
      </c>
      <c r="G268" s="1">
        <f>VLOOKUP($A268,DataForModel!$B:$BI,26,FALSE)</f>
        <v>0</v>
      </c>
      <c r="H268" s="1">
        <f>VLOOKUP($A268,DataForModel!$B:$BI,31,FALSE)</f>
        <v>141</v>
      </c>
      <c r="I268" s="1">
        <f>VLOOKUP($A268,DataForModel!$B:$BI,33,FALSE)</f>
        <v>76590</v>
      </c>
      <c r="J268" s="1">
        <f>VLOOKUP($A268,DataForModel!$B:$BI,46,FALSE)</f>
        <v>3.5</v>
      </c>
      <c r="K268" s="1">
        <f>VLOOKUP($A268,DataForModel!$B:$BI,49,FALSE)</f>
        <v>6</v>
      </c>
      <c r="L268" s="1">
        <f>VLOOKUP($A268,DataForModel!$B:$BI,51,FALSE)</f>
        <v>20.5</v>
      </c>
      <c r="M268" s="1">
        <f>VLOOKUP($A268,DataForModel!$B:$BI,52,FALSE)</f>
        <v>7.1</v>
      </c>
      <c r="N268" s="1">
        <f>VLOOKUP($A268,DataForModel!$B:$BI,60,FALSE)</f>
        <v>2.6</v>
      </c>
      <c r="O268" s="1">
        <f t="shared" si="55"/>
        <v>3.1372243434894416</v>
      </c>
      <c r="P268" s="1">
        <f t="shared" si="56"/>
        <v>7.1680287525878974</v>
      </c>
      <c r="Q268" s="1">
        <f t="shared" si="57"/>
        <v>1.0081728617672177</v>
      </c>
      <c r="R268" s="1">
        <f t="shared" si="58"/>
        <v>0</v>
      </c>
      <c r="S268" s="1">
        <f t="shared" si="59"/>
        <v>0.16581091447327878</v>
      </c>
      <c r="T268" s="1">
        <f t="shared" si="60"/>
        <v>0</v>
      </c>
      <c r="U268" s="1">
        <f t="shared" si="61"/>
        <v>0.47252010723860588</v>
      </c>
      <c r="V268" s="1">
        <f t="shared" si="62"/>
        <v>4.92386797618963</v>
      </c>
      <c r="W268" s="1">
        <f t="shared" si="63"/>
        <v>0.61188811188811187</v>
      </c>
      <c r="X268" s="1">
        <f t="shared" si="64"/>
        <v>0.9771986970684039</v>
      </c>
      <c r="Y268" s="1">
        <f t="shared" si="65"/>
        <v>4.6803652968036538</v>
      </c>
      <c r="Z268" s="1">
        <f t="shared" si="66"/>
        <v>1.6112531969309463</v>
      </c>
      <c r="AA268" s="1">
        <f t="shared" si="67"/>
        <v>0.27659574468085107</v>
      </c>
      <c r="AB268" s="1">
        <f>VLOOKUP($A268,Index!$G:$R,8,FALSE)</f>
        <v>4.5168999999999997</v>
      </c>
      <c r="AC268" s="1">
        <f>VLOOKUP($A268,Index!$G:$R,9,FALSE)</f>
        <v>3.5349842230238444</v>
      </c>
      <c r="AD268" s="1">
        <f>VLOOKUP($A268,Index!$G:$R,10,FALSE)</f>
        <v>2.6923076923076921</v>
      </c>
      <c r="AE268" s="1">
        <f>VLOOKUP($A268,Index!$G:$R,11,FALSE)</f>
        <v>1.7990018671087225</v>
      </c>
    </row>
    <row r="269" spans="1:31" x14ac:dyDescent="0.2">
      <c r="A269">
        <v>6001443104</v>
      </c>
      <c r="B269" s="1">
        <f>VLOOKUP($A269,DataForModel!$B:$BI,11,FALSE)</f>
        <v>5558</v>
      </c>
      <c r="C269" s="1">
        <f>VLOOKUP($A269,DataForModel!$B:$BI,16,FALSE)</f>
        <v>9.5363030299999991</v>
      </c>
      <c r="D269" s="1">
        <f>VLOOKUP($A269,DataForModel!$B:$BI,17,FALSE)</f>
        <v>19.41</v>
      </c>
      <c r="E269" s="1">
        <f>VLOOKUP($A269,DataForModel!$B:$BI,19,FALSE)</f>
        <v>6.0723699999999995E-4</v>
      </c>
      <c r="F269" s="1">
        <f>VLOOKUP($A269,DataForModel!$B:$BI,20,FALSE)</f>
        <v>115.8184013</v>
      </c>
      <c r="G269" s="1">
        <f>VLOOKUP($A269,DataForModel!$B:$BI,26,FALSE)</f>
        <v>0</v>
      </c>
      <c r="H269" s="1">
        <f>VLOOKUP($A269,DataForModel!$B:$BI,31,FALSE)</f>
        <v>269</v>
      </c>
      <c r="I269" s="1">
        <f>VLOOKUP($A269,DataForModel!$B:$BI,33,FALSE)</f>
        <v>47280</v>
      </c>
      <c r="J269" s="1">
        <f>VLOOKUP($A269,DataForModel!$B:$BI,46,FALSE)</f>
        <v>4.9000000000000004</v>
      </c>
      <c r="K269" s="1">
        <f>VLOOKUP($A269,DataForModel!$B:$BI,49,FALSE)</f>
        <v>4.9000000000000004</v>
      </c>
      <c r="L269" s="1">
        <f>VLOOKUP($A269,DataForModel!$B:$BI,51,FALSE)</f>
        <v>28</v>
      </c>
      <c r="M269" s="1">
        <f>VLOOKUP($A269,DataForModel!$B:$BI,52,FALSE)</f>
        <v>6.7</v>
      </c>
      <c r="N269" s="1">
        <f>VLOOKUP($A269,DataForModel!$B:$BI,60,FALSE)</f>
        <v>1.4</v>
      </c>
      <c r="O269" s="1">
        <f t="shared" si="55"/>
        <v>4.3286838619184911</v>
      </c>
      <c r="P269" s="1">
        <f t="shared" si="56"/>
        <v>8.1155320100203063</v>
      </c>
      <c r="Q269" s="1">
        <f t="shared" si="57"/>
        <v>1.5371836167648587</v>
      </c>
      <c r="R269" s="1">
        <f t="shared" si="58"/>
        <v>7.5587250735013613E-6</v>
      </c>
      <c r="S269" s="1">
        <f t="shared" si="59"/>
        <v>0.18010045607487152</v>
      </c>
      <c r="T269" s="1">
        <f t="shared" si="60"/>
        <v>0</v>
      </c>
      <c r="U269" s="1">
        <f t="shared" si="61"/>
        <v>0.90147453083109919</v>
      </c>
      <c r="V269" s="1">
        <f t="shared" si="62"/>
        <v>2.8393937885371701</v>
      </c>
      <c r="W269" s="1">
        <f t="shared" si="63"/>
        <v>0.85664335664335667</v>
      </c>
      <c r="X269" s="1">
        <f t="shared" si="64"/>
        <v>0.79804560260586332</v>
      </c>
      <c r="Y269" s="1">
        <f t="shared" si="65"/>
        <v>6.3926940639269416</v>
      </c>
      <c r="Z269" s="1">
        <f t="shared" si="66"/>
        <v>1.5089514066496166</v>
      </c>
      <c r="AA269" s="1">
        <f t="shared" si="67"/>
        <v>0.14893617021276595</v>
      </c>
      <c r="AB269" s="1">
        <f>VLOOKUP($A269,Index!$G:$R,8,FALSE)</f>
        <v>6.1306000000000003</v>
      </c>
      <c r="AC269" s="1">
        <f>VLOOKUP($A269,Index!$G:$R,9,FALSE)</f>
        <v>4.4741984180903698</v>
      </c>
      <c r="AD269" s="1">
        <f>VLOOKUP($A269,Index!$G:$R,10,FALSE)</f>
        <v>2.9059829059829063</v>
      </c>
      <c r="AE269" s="1">
        <f>VLOOKUP($A269,Index!$G:$R,11,FALSE)</f>
        <v>1.807197242550058</v>
      </c>
    </row>
    <row r="270" spans="1:31" x14ac:dyDescent="0.2">
      <c r="A270">
        <v>6001443105</v>
      </c>
      <c r="B270" s="1">
        <f>VLOOKUP($A270,DataForModel!$B:$BI,11,FALSE)</f>
        <v>4456</v>
      </c>
      <c r="C270" s="1">
        <f>VLOOKUP($A270,DataForModel!$B:$BI,16,FALSE)</f>
        <v>9.5363030299999991</v>
      </c>
      <c r="D270" s="1">
        <f>VLOOKUP($A270,DataForModel!$B:$BI,17,FALSE)</f>
        <v>20.875194</v>
      </c>
      <c r="E270" s="1">
        <f>VLOOKUP($A270,DataForModel!$B:$BI,19,FALSE)</f>
        <v>0</v>
      </c>
      <c r="F270" s="1">
        <f>VLOOKUP($A270,DataForModel!$B:$BI,20,FALSE)</f>
        <v>131.48990950000001</v>
      </c>
      <c r="G270" s="1">
        <f>VLOOKUP($A270,DataForModel!$B:$BI,26,FALSE)</f>
        <v>0</v>
      </c>
      <c r="H270" s="1">
        <f>VLOOKUP($A270,DataForModel!$B:$BI,31,FALSE)</f>
        <v>51</v>
      </c>
      <c r="I270" s="1">
        <f>VLOOKUP($A270,DataForModel!$B:$BI,33,FALSE)</f>
        <v>55634</v>
      </c>
      <c r="J270" s="1">
        <f>VLOOKUP($A270,DataForModel!$B:$BI,46,FALSE)</f>
        <v>1.1000000000000001</v>
      </c>
      <c r="K270" s="1">
        <f>VLOOKUP($A270,DataForModel!$B:$BI,49,FALSE)</f>
        <v>2.5</v>
      </c>
      <c r="L270" s="1">
        <f>VLOOKUP($A270,DataForModel!$B:$BI,51,FALSE)</f>
        <v>24</v>
      </c>
      <c r="M270" s="1">
        <f>VLOOKUP($A270,DataForModel!$B:$BI,52,FALSE)</f>
        <v>6</v>
      </c>
      <c r="N270" s="1">
        <f>VLOOKUP($A270,DataForModel!$B:$BI,60,FALSE)</f>
        <v>0</v>
      </c>
      <c r="O270" s="1">
        <f t="shared" si="55"/>
        <v>3.4699602587080185</v>
      </c>
      <c r="P270" s="1">
        <f t="shared" si="56"/>
        <v>8.1155320100203063</v>
      </c>
      <c r="Q270" s="1">
        <f t="shared" si="57"/>
        <v>1.6549504302116991</v>
      </c>
      <c r="R270" s="1">
        <f t="shared" si="58"/>
        <v>0</v>
      </c>
      <c r="S270" s="1">
        <f t="shared" si="59"/>
        <v>0.20932401848975923</v>
      </c>
      <c r="T270" s="1">
        <f t="shared" si="60"/>
        <v>0</v>
      </c>
      <c r="U270" s="1">
        <f t="shared" si="61"/>
        <v>0.17091152815013405</v>
      </c>
      <c r="V270" s="1">
        <f t="shared" si="62"/>
        <v>3.4335151588424799</v>
      </c>
      <c r="W270" s="1">
        <f t="shared" si="63"/>
        <v>0.19230769230769232</v>
      </c>
      <c r="X270" s="1">
        <f t="shared" si="64"/>
        <v>0.4071661237785017</v>
      </c>
      <c r="Y270" s="1">
        <f t="shared" si="65"/>
        <v>5.4794520547945211</v>
      </c>
      <c r="Z270" s="1">
        <f t="shared" si="66"/>
        <v>1.3299232736572892</v>
      </c>
      <c r="AA270" s="1">
        <f t="shared" si="67"/>
        <v>0</v>
      </c>
      <c r="AB270" s="1">
        <f>VLOOKUP($A270,Index!$G:$R,8,FALSE)</f>
        <v>3.1642999999999999</v>
      </c>
      <c r="AC270" s="1">
        <f>VLOOKUP($A270,Index!$G:$R,9,FALSE)</f>
        <v>3.6963302669581068</v>
      </c>
      <c r="AD270" s="1">
        <f>VLOOKUP($A270,Index!$G:$R,10,FALSE)</f>
        <v>2.6495726495726495</v>
      </c>
      <c r="AE270" s="1">
        <f>VLOOKUP($A270,Index!$G:$R,11,FALSE)</f>
        <v>1.8189327895423277</v>
      </c>
    </row>
    <row r="271" spans="1:31" x14ac:dyDescent="0.2">
      <c r="A271">
        <v>6001443200</v>
      </c>
      <c r="B271" s="1">
        <f>VLOOKUP($A271,DataForModel!$B:$BI,11,FALSE)</f>
        <v>3704</v>
      </c>
      <c r="C271" s="1">
        <f>VLOOKUP($A271,DataForModel!$B:$BI,16,FALSE)</f>
        <v>9.5363030299999991</v>
      </c>
      <c r="D271" s="1">
        <f>VLOOKUP($A271,DataForModel!$B:$BI,17,FALSE)</f>
        <v>19.82509263</v>
      </c>
      <c r="E271" s="1">
        <f>VLOOKUP($A271,DataForModel!$B:$BI,19,FALSE)</f>
        <v>0.176845158</v>
      </c>
      <c r="F271" s="1">
        <f>VLOOKUP($A271,DataForModel!$B:$BI,20,FALSE)</f>
        <v>136.97573449999999</v>
      </c>
      <c r="G271" s="1">
        <f>VLOOKUP($A271,DataForModel!$B:$BI,26,FALSE)</f>
        <v>0</v>
      </c>
      <c r="H271" s="1">
        <f>VLOOKUP($A271,DataForModel!$B:$BI,31,FALSE)</f>
        <v>205</v>
      </c>
      <c r="I271" s="1">
        <f>VLOOKUP($A271,DataForModel!$B:$BI,33,FALSE)</f>
        <v>75207</v>
      </c>
      <c r="J271" s="1">
        <f>VLOOKUP($A271,DataForModel!$B:$BI,46,FALSE)</f>
        <v>5.4</v>
      </c>
      <c r="K271" s="1">
        <f>VLOOKUP($A271,DataForModel!$B:$BI,49,FALSE)</f>
        <v>4.2</v>
      </c>
      <c r="L271" s="1">
        <f>VLOOKUP($A271,DataForModel!$B:$BI,51,FALSE)</f>
        <v>20.100000000000001</v>
      </c>
      <c r="M271" s="1">
        <f>VLOOKUP($A271,DataForModel!$B:$BI,52,FALSE)</f>
        <v>5</v>
      </c>
      <c r="N271" s="1">
        <f>VLOOKUP($A271,DataForModel!$B:$BI,60,FALSE)</f>
        <v>0</v>
      </c>
      <c r="O271" s="1">
        <f t="shared" si="55"/>
        <v>2.8839710122340838</v>
      </c>
      <c r="P271" s="1">
        <f t="shared" si="56"/>
        <v>8.1155320100203063</v>
      </c>
      <c r="Q271" s="1">
        <f t="shared" si="57"/>
        <v>1.5705472097910165</v>
      </c>
      <c r="R271" s="1">
        <f t="shared" si="58"/>
        <v>2.2013216090289458E-3</v>
      </c>
      <c r="S271" s="1">
        <f t="shared" si="59"/>
        <v>0.21955375178911399</v>
      </c>
      <c r="T271" s="1">
        <f t="shared" si="60"/>
        <v>0</v>
      </c>
      <c r="U271" s="1">
        <f t="shared" si="61"/>
        <v>0.68699731903485262</v>
      </c>
      <c r="V271" s="1">
        <f t="shared" si="62"/>
        <v>4.8255115175910843</v>
      </c>
      <c r="W271" s="1">
        <f t="shared" si="63"/>
        <v>0.94405594405594395</v>
      </c>
      <c r="X271" s="1">
        <f t="shared" si="64"/>
        <v>0.68403908794788282</v>
      </c>
      <c r="Y271" s="1">
        <f t="shared" si="65"/>
        <v>4.589041095890412</v>
      </c>
      <c r="Z271" s="1">
        <f t="shared" si="66"/>
        <v>1.0741687979539642</v>
      </c>
      <c r="AA271" s="1">
        <f t="shared" si="67"/>
        <v>0</v>
      </c>
      <c r="AB271" s="1">
        <f>VLOOKUP($A271,Index!$G:$R,8,FALSE)</f>
        <v>3.4443000000000001</v>
      </c>
      <c r="AC271" s="1">
        <f>VLOOKUP($A271,Index!$G:$R,9,FALSE)</f>
        <v>3.4538746839137451</v>
      </c>
      <c r="AD271" s="1">
        <f>VLOOKUP($A271,Index!$G:$R,10,FALSE)</f>
        <v>2.9059829059829063</v>
      </c>
      <c r="AE271" s="1">
        <f>VLOOKUP($A271,Index!$G:$R,11,FALSE)</f>
        <v>0.76611737645184697</v>
      </c>
    </row>
    <row r="272" spans="1:31" x14ac:dyDescent="0.2">
      <c r="A272">
        <v>6001443301</v>
      </c>
      <c r="B272" s="1">
        <f>VLOOKUP($A272,DataForModel!$B:$BI,11,FALSE)</f>
        <v>4074</v>
      </c>
      <c r="C272" s="1">
        <f>VLOOKUP($A272,DataForModel!$B:$BI,16,FALSE)</f>
        <v>9.9554826599999995</v>
      </c>
      <c r="D272" s="1">
        <f>VLOOKUP($A272,DataForModel!$B:$BI,17,FALSE)</f>
        <v>33.13626361</v>
      </c>
      <c r="E272" s="1">
        <f>VLOOKUP($A272,DataForModel!$B:$BI,19,FALSE)</f>
        <v>3.9108052999999997E-2</v>
      </c>
      <c r="F272" s="1">
        <f>VLOOKUP($A272,DataForModel!$B:$BI,20,FALSE)</f>
        <v>186.8877334</v>
      </c>
      <c r="G272" s="1">
        <f>VLOOKUP($A272,DataForModel!$B:$BI,26,FALSE)</f>
        <v>1</v>
      </c>
      <c r="H272" s="1">
        <f>VLOOKUP($A272,DataForModel!$B:$BI,31,FALSE)</f>
        <v>132</v>
      </c>
      <c r="I272" s="1">
        <f>VLOOKUP($A272,DataForModel!$B:$BI,33,FALSE)</f>
        <v>48426</v>
      </c>
      <c r="J272" s="1">
        <f>VLOOKUP($A272,DataForModel!$B:$BI,46,FALSE)</f>
        <v>3.2</v>
      </c>
      <c r="K272" s="1">
        <f>VLOOKUP($A272,DataForModel!$B:$BI,49,FALSE)</f>
        <v>4.0999999999999996</v>
      </c>
      <c r="L272" s="1">
        <f>VLOOKUP($A272,DataForModel!$B:$BI,51,FALSE)</f>
        <v>26.6</v>
      </c>
      <c r="M272" s="1">
        <f>VLOOKUP($A272,DataForModel!$B:$BI,52,FALSE)</f>
        <v>6.2</v>
      </c>
      <c r="N272" s="1">
        <f>VLOOKUP($A272,DataForModel!$B:$BI,60,FALSE)</f>
        <v>0</v>
      </c>
      <c r="O272" s="1">
        <f t="shared" si="55"/>
        <v>3.1722901893555679</v>
      </c>
      <c r="P272" s="1">
        <f t="shared" si="56"/>
        <v>9.0630352674527188</v>
      </c>
      <c r="Q272" s="1">
        <f t="shared" si="57"/>
        <v>2.6404493453175446</v>
      </c>
      <c r="R272" s="1">
        <f t="shared" si="58"/>
        <v>4.8680666821507941E-4</v>
      </c>
      <c r="S272" s="1">
        <f t="shared" si="59"/>
        <v>0.31262752595884946</v>
      </c>
      <c r="T272" s="1">
        <f t="shared" si="60"/>
        <v>0.13986013986013987</v>
      </c>
      <c r="U272" s="1">
        <f t="shared" si="61"/>
        <v>0.44235924932975873</v>
      </c>
      <c r="V272" s="1">
        <f t="shared" si="62"/>
        <v>2.9208952357923632</v>
      </c>
      <c r="W272" s="1">
        <f t="shared" si="63"/>
        <v>0.55944055944055948</v>
      </c>
      <c r="X272" s="1">
        <f t="shared" si="64"/>
        <v>0.66775244299674275</v>
      </c>
      <c r="Y272" s="1">
        <f t="shared" si="65"/>
        <v>6.0730593607305936</v>
      </c>
      <c r="Z272" s="1">
        <f t="shared" si="66"/>
        <v>1.3810741687979542</v>
      </c>
      <c r="AA272" s="1">
        <f t="shared" si="67"/>
        <v>0</v>
      </c>
      <c r="AB272" s="1">
        <f>VLOOKUP($A272,Index!$G:$R,8,FALSE)</f>
        <v>3.5051999999999999</v>
      </c>
      <c r="AC272" s="1">
        <f>VLOOKUP($A272,Index!$G:$R,9,FALSE)</f>
        <v>4.0133485032895795</v>
      </c>
      <c r="AD272" s="1">
        <f>VLOOKUP($A272,Index!$G:$R,10,FALSE)</f>
        <v>3.1623931623931627</v>
      </c>
      <c r="AE272" s="1">
        <f>VLOOKUP($A272,Index!$G:$R,11,FALSE)</f>
        <v>2.7108661534199845</v>
      </c>
    </row>
    <row r="273" spans="1:31" x14ac:dyDescent="0.2">
      <c r="A273">
        <v>6001443321</v>
      </c>
      <c r="B273" s="1">
        <f>VLOOKUP($A273,DataForModel!$B:$BI,11,FALSE)</f>
        <v>3142</v>
      </c>
      <c r="C273" s="1">
        <f>VLOOKUP($A273,DataForModel!$B:$BI,16,FALSE)</f>
        <v>9.5363030299999991</v>
      </c>
      <c r="D273" s="1">
        <f>VLOOKUP($A273,DataForModel!$B:$BI,17,FALSE)</f>
        <v>36.369999999999997</v>
      </c>
      <c r="E273" s="1">
        <f>VLOOKUP($A273,DataForModel!$B:$BI,19,FALSE)</f>
        <v>0</v>
      </c>
      <c r="F273" s="1">
        <f>VLOOKUP($A273,DataForModel!$B:$BI,20,FALSE)</f>
        <v>147.406329</v>
      </c>
      <c r="G273" s="1">
        <f>VLOOKUP($A273,DataForModel!$B:$BI,26,FALSE)</f>
        <v>0</v>
      </c>
      <c r="H273" s="1">
        <f>VLOOKUP($A273,DataForModel!$B:$BI,31,FALSE)</f>
        <v>159</v>
      </c>
      <c r="I273" s="1">
        <f>VLOOKUP($A273,DataForModel!$B:$BI,33,FALSE)</f>
        <v>41990</v>
      </c>
      <c r="J273" s="1">
        <f>VLOOKUP($A273,DataForModel!$B:$BI,46,FALSE)</f>
        <v>4.8</v>
      </c>
      <c r="K273" s="1">
        <f>VLOOKUP($A273,DataForModel!$B:$BI,49,FALSE)</f>
        <v>7</v>
      </c>
      <c r="L273" s="1">
        <f>VLOOKUP($A273,DataForModel!$B:$BI,51,FALSE)</f>
        <v>26.9</v>
      </c>
      <c r="M273" s="1">
        <f>VLOOKUP($A273,DataForModel!$B:$BI,52,FALSE)</f>
        <v>3.4</v>
      </c>
      <c r="N273" s="1">
        <f>VLOOKUP($A273,DataForModel!$B:$BI,60,FALSE)</f>
        <v>0</v>
      </c>
      <c r="O273" s="1">
        <f t="shared" si="55"/>
        <v>2.4460375594171277</v>
      </c>
      <c r="P273" s="1">
        <f t="shared" si="56"/>
        <v>8.1155320100203063</v>
      </c>
      <c r="Q273" s="1">
        <f t="shared" si="57"/>
        <v>2.9003649811837775</v>
      </c>
      <c r="R273" s="1">
        <f t="shared" si="58"/>
        <v>0</v>
      </c>
      <c r="S273" s="1">
        <f t="shared" si="59"/>
        <v>0.23900428108757266</v>
      </c>
      <c r="T273" s="1">
        <f t="shared" si="60"/>
        <v>0</v>
      </c>
      <c r="U273" s="1">
        <f t="shared" si="61"/>
        <v>0.53284182305630023</v>
      </c>
      <c r="V273" s="1">
        <f t="shared" si="62"/>
        <v>2.4631785564429527</v>
      </c>
      <c r="W273" s="1">
        <f t="shared" si="63"/>
        <v>0.83916083916083906</v>
      </c>
      <c r="X273" s="1">
        <f t="shared" si="64"/>
        <v>1.1400651465798046</v>
      </c>
      <c r="Y273" s="1">
        <f t="shared" si="65"/>
        <v>6.1415525114155258</v>
      </c>
      <c r="Z273" s="1">
        <f t="shared" si="66"/>
        <v>0.6649616368286444</v>
      </c>
      <c r="AA273" s="1">
        <f t="shared" si="67"/>
        <v>0</v>
      </c>
      <c r="AB273" s="1">
        <f>VLOOKUP($A273,Index!$G:$R,8,FALSE)</f>
        <v>5.7165999999999997</v>
      </c>
      <c r="AC273" s="1">
        <f>VLOOKUP($A273,Index!$G:$R,9,FALSE)</f>
        <v>4.1103538958254084</v>
      </c>
      <c r="AD273" s="1">
        <f>VLOOKUP($A273,Index!$G:$R,10,FALSE)</f>
        <v>2.6923076923076921</v>
      </c>
      <c r="AE273" s="1">
        <f>VLOOKUP($A273,Index!$G:$R,11,FALSE)</f>
        <v>2.4271960955005984</v>
      </c>
    </row>
    <row r="274" spans="1:31" x14ac:dyDescent="0.2">
      <c r="A274">
        <v>6001443322</v>
      </c>
      <c r="B274" s="1">
        <f>VLOOKUP($A274,DataForModel!$B:$BI,11,FALSE)</f>
        <v>2985</v>
      </c>
      <c r="C274" s="1">
        <f>VLOOKUP($A274,DataForModel!$B:$BI,16,FALSE)</f>
        <v>9.5363030299999991</v>
      </c>
      <c r="D274" s="1">
        <f>VLOOKUP($A274,DataForModel!$B:$BI,17,FALSE)</f>
        <v>36.369999999999997</v>
      </c>
      <c r="E274" s="1">
        <f>VLOOKUP($A274,DataForModel!$B:$BI,19,FALSE)</f>
        <v>0</v>
      </c>
      <c r="F274" s="1">
        <f>VLOOKUP($A274,DataForModel!$B:$BI,20,FALSE)</f>
        <v>210.05057719999999</v>
      </c>
      <c r="G274" s="1">
        <f>VLOOKUP($A274,DataForModel!$B:$BI,26,FALSE)</f>
        <v>0</v>
      </c>
      <c r="H274" s="1">
        <f>VLOOKUP($A274,DataForModel!$B:$BI,31,FALSE)</f>
        <v>105</v>
      </c>
      <c r="I274" s="1">
        <f>VLOOKUP($A274,DataForModel!$B:$BI,33,FALSE)</f>
        <v>47840</v>
      </c>
      <c r="J274" s="1">
        <f>VLOOKUP($A274,DataForModel!$B:$BI,46,FALSE)</f>
        <v>3.3</v>
      </c>
      <c r="K274" s="1">
        <f>VLOOKUP($A274,DataForModel!$B:$BI,49,FALSE)</f>
        <v>5.3</v>
      </c>
      <c r="L274" s="1">
        <f>VLOOKUP($A274,DataForModel!$B:$BI,51,FALSE)</f>
        <v>26.3</v>
      </c>
      <c r="M274" s="1">
        <f>VLOOKUP($A274,DataForModel!$B:$BI,52,FALSE)</f>
        <v>7</v>
      </c>
      <c r="N274" s="1">
        <f>VLOOKUP($A274,DataForModel!$B:$BI,60,FALSE)</f>
        <v>0</v>
      </c>
      <c r="O274" s="1">
        <f t="shared" si="55"/>
        <v>2.3236967193953091</v>
      </c>
      <c r="P274" s="1">
        <f t="shared" si="56"/>
        <v>8.1155320100203063</v>
      </c>
      <c r="Q274" s="1">
        <f t="shared" si="57"/>
        <v>2.9003649811837775</v>
      </c>
      <c r="R274" s="1">
        <f t="shared" si="58"/>
        <v>0</v>
      </c>
      <c r="S274" s="1">
        <f t="shared" si="59"/>
        <v>0.35582061260098863</v>
      </c>
      <c r="T274" s="1">
        <f t="shared" si="60"/>
        <v>0</v>
      </c>
      <c r="U274" s="1">
        <f t="shared" si="61"/>
        <v>0.35187667560321717</v>
      </c>
      <c r="V274" s="1">
        <f t="shared" si="62"/>
        <v>2.8792199756775787</v>
      </c>
      <c r="W274" s="1">
        <f t="shared" si="63"/>
        <v>0.57692307692307687</v>
      </c>
      <c r="X274" s="1">
        <f t="shared" si="64"/>
        <v>0.86319218241042339</v>
      </c>
      <c r="Y274" s="1">
        <f t="shared" si="65"/>
        <v>6.0045662100456632</v>
      </c>
      <c r="Z274" s="1">
        <f t="shared" si="66"/>
        <v>1.585677749360614</v>
      </c>
      <c r="AA274" s="1">
        <f t="shared" si="67"/>
        <v>0</v>
      </c>
      <c r="AB274" s="1">
        <f>VLOOKUP($A274,Index!$G:$R,8,FALSE)</f>
        <v>4.415</v>
      </c>
      <c r="AC274" s="1">
        <f>VLOOKUP($A274,Index!$G:$R,9,FALSE)</f>
        <v>3.9763615667319128</v>
      </c>
      <c r="AD274" s="1">
        <f>VLOOKUP($A274,Index!$G:$R,10,FALSE)</f>
        <v>3.0769230769230771</v>
      </c>
      <c r="AE274" s="1">
        <f>VLOOKUP($A274,Index!$G:$R,11,FALSE)</f>
        <v>1.5755301924389915</v>
      </c>
    </row>
    <row r="275" spans="1:31" x14ac:dyDescent="0.2">
      <c r="A275">
        <v>6001450601</v>
      </c>
      <c r="B275" s="1">
        <f>VLOOKUP($A275,DataForModel!$B:$BI,11,FALSE)</f>
        <v>4</v>
      </c>
      <c r="C275" s="1">
        <f>VLOOKUP($A275,DataForModel!$B:$BI,16,FALSE)</f>
        <v>8.6979437700000002</v>
      </c>
      <c r="D275" s="1">
        <f>VLOOKUP($A275,DataForModel!$B:$BI,17,FALSE)</f>
        <v>11.618270649999999</v>
      </c>
      <c r="E275" s="1">
        <f>VLOOKUP($A275,DataForModel!$B:$BI,19,FALSE)</f>
        <v>0.27765990899999998</v>
      </c>
      <c r="F275" s="1">
        <f>VLOOKUP($A275,DataForModel!$B:$BI,20,FALSE)</f>
        <v>206.89324640000001</v>
      </c>
      <c r="G275" s="1">
        <f>VLOOKUP($A275,DataForModel!$B:$BI,26,FALSE)</f>
        <v>0</v>
      </c>
      <c r="H275" s="1">
        <f>VLOOKUP($A275,DataForModel!$B:$BI,31,FALSE)</f>
        <v>223</v>
      </c>
      <c r="I275" s="1">
        <f>VLOOKUP($A275,DataForModel!$B:$BI,33,FALSE)</f>
        <v>71655</v>
      </c>
      <c r="J275" s="1">
        <f>VLOOKUP($A275,DataForModel!$B:$BI,46,FALSE)</f>
        <v>6.1</v>
      </c>
      <c r="K275" s="1">
        <f>VLOOKUP($A275,DataForModel!$B:$BI,49,FALSE)</f>
        <v>1.9</v>
      </c>
      <c r="L275" s="1">
        <f>VLOOKUP($A275,DataForModel!$B:$BI,51,FALSE)</f>
        <v>19.7</v>
      </c>
      <c r="M275" s="1">
        <f>VLOOKUP($A275,DataForModel!$B:$BI,52,FALSE)</f>
        <v>5.6</v>
      </c>
      <c r="N275" s="1">
        <f>VLOOKUP($A275,DataForModel!$B:$BI,60,FALSE)</f>
        <v>0</v>
      </c>
      <c r="O275" s="1">
        <f t="shared" si="55"/>
        <v>7.7924101924725317E-4</v>
      </c>
      <c r="P275" s="1">
        <f t="shared" si="56"/>
        <v>6.2205254951554849</v>
      </c>
      <c r="Q275" s="1">
        <f t="shared" si="57"/>
        <v>0.91091355505990956</v>
      </c>
      <c r="R275" s="1">
        <f t="shared" si="58"/>
        <v>3.4562368829047082E-3</v>
      </c>
      <c r="S275" s="1">
        <f t="shared" si="59"/>
        <v>0.34993295631923726</v>
      </c>
      <c r="T275" s="1">
        <f t="shared" si="60"/>
        <v>0</v>
      </c>
      <c r="U275" s="1">
        <f t="shared" si="61"/>
        <v>0.74731903485254692</v>
      </c>
      <c r="V275" s="1">
        <f t="shared" si="62"/>
        <v>4.5728997020147784</v>
      </c>
      <c r="W275" s="1">
        <f t="shared" si="63"/>
        <v>1.0664335664335662</v>
      </c>
      <c r="X275" s="1">
        <f t="shared" si="64"/>
        <v>0.30944625407166126</v>
      </c>
      <c r="Y275" s="1">
        <f t="shared" si="65"/>
        <v>4.4977168949771693</v>
      </c>
      <c r="Z275" s="1">
        <f t="shared" si="66"/>
        <v>1.2276214833759589</v>
      </c>
      <c r="AA275" s="1">
        <f t="shared" si="67"/>
        <v>0</v>
      </c>
      <c r="AB275" s="1">
        <f>VLOOKUP($A275,Index!$G:$R,8,FALSE)</f>
        <v>2.7730999999999999</v>
      </c>
      <c r="AC275" s="1">
        <f>VLOOKUP($A275,Index!$G:$R,9,FALSE)</f>
        <v>2.7161958890532771</v>
      </c>
      <c r="AD275" s="1">
        <f>VLOOKUP($A275,Index!$G:$R,10,FALSE)</f>
        <v>0</v>
      </c>
      <c r="AE275" s="1">
        <f>VLOOKUP($A275,Index!$G:$R,11,FALSE)</f>
        <v>1.3408416072391258</v>
      </c>
    </row>
    <row r="276" spans="1:31" x14ac:dyDescent="0.2">
      <c r="A276">
        <v>6001450602</v>
      </c>
      <c r="B276" s="1">
        <f>VLOOKUP($A276,DataForModel!$B:$BI,11,FALSE)</f>
        <v>8718</v>
      </c>
      <c r="C276" s="1">
        <f>VLOOKUP($A276,DataForModel!$B:$BI,16,FALSE)</f>
        <v>8.6979437700000002</v>
      </c>
      <c r="D276" s="1">
        <f>VLOOKUP($A276,DataForModel!$B:$BI,17,FALSE)</f>
        <v>15.74538433</v>
      </c>
      <c r="E276" s="1">
        <f>VLOOKUP($A276,DataForModel!$B:$BI,19,FALSE)</f>
        <v>0.11039376100000001</v>
      </c>
      <c r="F276" s="1">
        <f>VLOOKUP($A276,DataForModel!$B:$BI,20,FALSE)</f>
        <v>199.66483099999999</v>
      </c>
      <c r="G276" s="1">
        <f>VLOOKUP($A276,DataForModel!$B:$BI,26,FALSE)</f>
        <v>0</v>
      </c>
      <c r="H276" s="1">
        <f>VLOOKUP($A276,DataForModel!$B:$BI,31,FALSE)</f>
        <v>520</v>
      </c>
      <c r="I276" s="1">
        <f>VLOOKUP($A276,DataForModel!$B:$BI,33,FALSE)</f>
        <v>56793</v>
      </c>
      <c r="J276" s="1">
        <f>VLOOKUP($A276,DataForModel!$B:$BI,46,FALSE)</f>
        <v>5.3</v>
      </c>
      <c r="K276" s="1">
        <f>VLOOKUP($A276,DataForModel!$B:$BI,49,FALSE)</f>
        <v>3.9</v>
      </c>
      <c r="L276" s="1">
        <f>VLOOKUP($A276,DataForModel!$B:$BI,51,FALSE)</f>
        <v>29.2</v>
      </c>
      <c r="M276" s="1">
        <f>VLOOKUP($A276,DataForModel!$B:$BI,52,FALSE)</f>
        <v>6.3</v>
      </c>
      <c r="N276" s="1">
        <f>VLOOKUP($A276,DataForModel!$B:$BI,60,FALSE)</f>
        <v>0.2</v>
      </c>
      <c r="O276" s="1">
        <f t="shared" si="55"/>
        <v>6.7910854827398115</v>
      </c>
      <c r="P276" s="1">
        <f t="shared" si="56"/>
        <v>6.2205254951554849</v>
      </c>
      <c r="Q276" s="1">
        <f t="shared" si="57"/>
        <v>1.2426355159923617</v>
      </c>
      <c r="R276" s="1">
        <f t="shared" si="58"/>
        <v>1.3741522490046175E-3</v>
      </c>
      <c r="S276" s="1">
        <f t="shared" si="59"/>
        <v>0.33645371450621026</v>
      </c>
      <c r="T276" s="1">
        <f t="shared" si="60"/>
        <v>0</v>
      </c>
      <c r="U276" s="1">
        <f t="shared" si="61"/>
        <v>1.7426273458445041</v>
      </c>
      <c r="V276" s="1">
        <f t="shared" si="62"/>
        <v>3.5159411425848619</v>
      </c>
      <c r="W276" s="1">
        <f t="shared" si="63"/>
        <v>0.92657342657342656</v>
      </c>
      <c r="X276" s="1">
        <f t="shared" si="64"/>
        <v>0.6351791530944626</v>
      </c>
      <c r="Y276" s="1">
        <f t="shared" si="65"/>
        <v>6.6666666666666679</v>
      </c>
      <c r="Z276" s="1">
        <f t="shared" si="66"/>
        <v>1.4066496163682864</v>
      </c>
      <c r="AA276" s="1">
        <f t="shared" si="67"/>
        <v>2.1276595744680851E-2</v>
      </c>
      <c r="AB276" s="1">
        <f>VLOOKUP($A276,Index!$G:$R,8,FALSE)</f>
        <v>4.3616000000000001</v>
      </c>
      <c r="AC276" s="1">
        <f>VLOOKUP($A276,Index!$G:$R,9,FALSE)</f>
        <v>5.0618347759038249</v>
      </c>
      <c r="AD276" s="1">
        <f>VLOOKUP($A276,Index!$G:$R,10,FALSE)</f>
        <v>3.3760683760683765</v>
      </c>
      <c r="AE276" s="1">
        <f>VLOOKUP($A276,Index!$G:$R,11,FALSE)</f>
        <v>2.9788380230656148</v>
      </c>
    </row>
    <row r="277" spans="1:31" x14ac:dyDescent="0.2">
      <c r="A277">
        <v>6001450603</v>
      </c>
      <c r="B277" s="1">
        <f>VLOOKUP($A277,DataForModel!$B:$BI,11,FALSE)</f>
        <v>4657</v>
      </c>
      <c r="C277" s="1">
        <f>VLOOKUP($A277,DataForModel!$B:$BI,16,FALSE)</f>
        <v>8.6979437700000002</v>
      </c>
      <c r="D277" s="1">
        <f>VLOOKUP($A277,DataForModel!$B:$BI,17,FALSE)</f>
        <v>16.81414887</v>
      </c>
      <c r="E277" s="1">
        <f>VLOOKUP($A277,DataForModel!$B:$BI,19,FALSE)</f>
        <v>3.652667718</v>
      </c>
      <c r="F277" s="1">
        <f>VLOOKUP($A277,DataForModel!$B:$BI,20,FALSE)</f>
        <v>215.10412539999999</v>
      </c>
      <c r="G277" s="1">
        <f>VLOOKUP($A277,DataForModel!$B:$BI,26,FALSE)</f>
        <v>0</v>
      </c>
      <c r="H277" s="1">
        <f>VLOOKUP($A277,DataForModel!$B:$BI,31,FALSE)</f>
        <v>47</v>
      </c>
      <c r="I277" s="1">
        <f>VLOOKUP($A277,DataForModel!$B:$BI,33,FALSE)</f>
        <v>45208</v>
      </c>
      <c r="J277" s="1">
        <f>VLOOKUP($A277,DataForModel!$B:$BI,46,FALSE)</f>
        <v>0.9</v>
      </c>
      <c r="K277" s="1">
        <f>VLOOKUP($A277,DataForModel!$B:$BI,49,FALSE)</f>
        <v>5.5</v>
      </c>
      <c r="L277" s="1">
        <f>VLOOKUP($A277,DataForModel!$B:$BI,51,FALSE)</f>
        <v>25.3</v>
      </c>
      <c r="M277" s="1">
        <f>VLOOKUP($A277,DataForModel!$B:$BI,52,FALSE)</f>
        <v>8.5</v>
      </c>
      <c r="N277" s="1">
        <f>VLOOKUP($A277,DataForModel!$B:$BI,60,FALSE)</f>
        <v>0.9</v>
      </c>
      <c r="O277" s="1">
        <f t="shared" si="55"/>
        <v>3.6265877035767162</v>
      </c>
      <c r="P277" s="1">
        <f t="shared" si="56"/>
        <v>6.2205254951554849</v>
      </c>
      <c r="Q277" s="1">
        <f t="shared" si="57"/>
        <v>1.3285388122116868</v>
      </c>
      <c r="R277" s="1">
        <f t="shared" si="58"/>
        <v>4.5467438685744779E-2</v>
      </c>
      <c r="S277" s="1">
        <f t="shared" si="59"/>
        <v>0.36524425449649833</v>
      </c>
      <c r="T277" s="1">
        <f t="shared" si="60"/>
        <v>0</v>
      </c>
      <c r="U277" s="1">
        <f t="shared" si="61"/>
        <v>0.15750670241286863</v>
      </c>
      <c r="V277" s="1">
        <f t="shared" si="62"/>
        <v>2.6920368961176577</v>
      </c>
      <c r="W277" s="1">
        <f t="shared" si="63"/>
        <v>0.15734265734265732</v>
      </c>
      <c r="X277" s="1">
        <f t="shared" si="64"/>
        <v>0.89576547231270354</v>
      </c>
      <c r="Y277" s="1">
        <f t="shared" si="65"/>
        <v>5.7762557077625578</v>
      </c>
      <c r="Z277" s="1">
        <f t="shared" si="66"/>
        <v>1.9693094629156009</v>
      </c>
      <c r="AA277" s="1">
        <f t="shared" si="67"/>
        <v>9.5744680851063829E-2</v>
      </c>
      <c r="AB277" s="1">
        <f>VLOOKUP($A277,Index!$G:$R,8,FALSE)</f>
        <v>4.609</v>
      </c>
      <c r="AC277" s="1">
        <f>VLOOKUP($A277,Index!$G:$R,9,FALSE)</f>
        <v>4.2219145983023481</v>
      </c>
      <c r="AD277" s="1">
        <f>VLOOKUP($A277,Index!$G:$R,10,FALSE)</f>
        <v>3.7179487179487181</v>
      </c>
      <c r="AE277" s="1">
        <f>VLOOKUP($A277,Index!$G:$R,11,FALSE)</f>
        <v>2.9798864823123106</v>
      </c>
    </row>
    <row r="278" spans="1:31" x14ac:dyDescent="0.2">
      <c r="A278">
        <v>6001450604</v>
      </c>
      <c r="B278" s="1">
        <f>VLOOKUP($A278,DataForModel!$B:$BI,11,FALSE)</f>
        <v>4796</v>
      </c>
      <c r="C278" s="1">
        <f>VLOOKUP($A278,DataForModel!$B:$BI,16,FALSE)</f>
        <v>8.6979437700000002</v>
      </c>
      <c r="D278" s="1">
        <f>VLOOKUP($A278,DataForModel!$B:$BI,17,FALSE)</f>
        <v>22.8011692</v>
      </c>
      <c r="E278" s="1">
        <f>VLOOKUP($A278,DataForModel!$B:$BI,19,FALSE)</f>
        <v>4.5088120000000001E-3</v>
      </c>
      <c r="F278" s="1">
        <f>VLOOKUP($A278,DataForModel!$B:$BI,20,FALSE)</f>
        <v>165.656049</v>
      </c>
      <c r="G278" s="1">
        <f>VLOOKUP($A278,DataForModel!$B:$BI,26,FALSE)</f>
        <v>0</v>
      </c>
      <c r="H278" s="1">
        <f>VLOOKUP($A278,DataForModel!$B:$BI,31,FALSE)</f>
        <v>222</v>
      </c>
      <c r="I278" s="1">
        <f>VLOOKUP($A278,DataForModel!$B:$BI,33,FALSE)</f>
        <v>50039</v>
      </c>
      <c r="J278" s="1">
        <f>VLOOKUP($A278,DataForModel!$B:$BI,46,FALSE)</f>
        <v>4.0999999999999996</v>
      </c>
      <c r="K278" s="1">
        <f>VLOOKUP($A278,DataForModel!$B:$BI,49,FALSE)</f>
        <v>4.2</v>
      </c>
      <c r="L278" s="1">
        <f>VLOOKUP($A278,DataForModel!$B:$BI,51,FALSE)</f>
        <v>25.3</v>
      </c>
      <c r="M278" s="1">
        <f>VLOOKUP($A278,DataForModel!$B:$BI,52,FALSE)</f>
        <v>8.1</v>
      </c>
      <c r="N278" s="1">
        <f>VLOOKUP($A278,DataForModel!$B:$BI,60,FALSE)</f>
        <v>1.2</v>
      </c>
      <c r="O278" s="1">
        <f t="shared" si="55"/>
        <v>3.7349022052520846</v>
      </c>
      <c r="P278" s="1">
        <f t="shared" si="56"/>
        <v>6.2205254951554849</v>
      </c>
      <c r="Q278" s="1">
        <f t="shared" si="57"/>
        <v>1.8097531130520883</v>
      </c>
      <c r="R278" s="1">
        <f t="shared" si="58"/>
        <v>5.6124495569446231E-5</v>
      </c>
      <c r="S278" s="1">
        <f t="shared" si="59"/>
        <v>0.27303558328695027</v>
      </c>
      <c r="T278" s="1">
        <f t="shared" si="60"/>
        <v>0</v>
      </c>
      <c r="U278" s="1">
        <f t="shared" si="61"/>
        <v>0.7439678284182305</v>
      </c>
      <c r="V278" s="1">
        <f t="shared" si="62"/>
        <v>3.0356088783950046</v>
      </c>
      <c r="W278" s="1">
        <f t="shared" si="63"/>
        <v>0.71678321678321666</v>
      </c>
      <c r="X278" s="1">
        <f t="shared" si="64"/>
        <v>0.68403908794788282</v>
      </c>
      <c r="Y278" s="1">
        <f t="shared" si="65"/>
        <v>5.7762557077625578</v>
      </c>
      <c r="Z278" s="1">
        <f t="shared" si="66"/>
        <v>1.867007672634271</v>
      </c>
      <c r="AA278" s="1">
        <f t="shared" si="67"/>
        <v>0.1276595744680851</v>
      </c>
      <c r="AB278" s="1">
        <f>VLOOKUP($A278,Index!$G:$R,8,FALSE)</f>
        <v>4.3654000000000002</v>
      </c>
      <c r="AC278" s="1">
        <f>VLOOKUP($A278,Index!$G:$R,9,FALSE)</f>
        <v>4.2696584735805843</v>
      </c>
      <c r="AD278" s="1">
        <f>VLOOKUP($A278,Index!$G:$R,10,FALSE)</f>
        <v>3.8461538461538463</v>
      </c>
      <c r="AE278" s="1">
        <f>VLOOKUP($A278,Index!$G:$R,11,FALSE)</f>
        <v>0.62613529218889419</v>
      </c>
    </row>
    <row r="279" spans="1:31" x14ac:dyDescent="0.2">
      <c r="A279">
        <v>6001450605</v>
      </c>
      <c r="B279" s="1">
        <f>VLOOKUP($A279,DataForModel!$B:$BI,11,FALSE)</f>
        <v>3685</v>
      </c>
      <c r="C279" s="1">
        <f>VLOOKUP($A279,DataForModel!$B:$BI,16,FALSE)</f>
        <v>8.6979437700000002</v>
      </c>
      <c r="D279" s="1">
        <f>VLOOKUP($A279,DataForModel!$B:$BI,17,FALSE)</f>
        <v>23.13</v>
      </c>
      <c r="E279" s="1">
        <f>VLOOKUP($A279,DataForModel!$B:$BI,19,FALSE)</f>
        <v>1.1435259999999999E-2</v>
      </c>
      <c r="F279" s="1">
        <f>VLOOKUP($A279,DataForModel!$B:$BI,20,FALSE)</f>
        <v>164.2999571</v>
      </c>
      <c r="G279" s="1">
        <f>VLOOKUP($A279,DataForModel!$B:$BI,26,FALSE)</f>
        <v>0</v>
      </c>
      <c r="H279" s="1">
        <f>VLOOKUP($A279,DataForModel!$B:$BI,31,FALSE)</f>
        <v>114</v>
      </c>
      <c r="I279" s="1">
        <f>VLOOKUP($A279,DataForModel!$B:$BI,33,FALSE)</f>
        <v>56860</v>
      </c>
      <c r="J279" s="1">
        <f>VLOOKUP($A279,DataForModel!$B:$BI,46,FALSE)</f>
        <v>2.9</v>
      </c>
      <c r="K279" s="1">
        <f>VLOOKUP($A279,DataForModel!$B:$BI,49,FALSE)</f>
        <v>2.6</v>
      </c>
      <c r="L279" s="1">
        <f>VLOOKUP($A279,DataForModel!$B:$BI,51,FALSE)</f>
        <v>23.8</v>
      </c>
      <c r="M279" s="1">
        <f>VLOOKUP($A279,DataForModel!$B:$BI,52,FALSE)</f>
        <v>9.5</v>
      </c>
      <c r="N279" s="1">
        <f>VLOOKUP($A279,DataForModel!$B:$BI,60,FALSE)</f>
        <v>0.6</v>
      </c>
      <c r="O279" s="1">
        <f t="shared" si="55"/>
        <v>2.8691654328683862</v>
      </c>
      <c r="P279" s="1">
        <f t="shared" si="56"/>
        <v>6.2205254951554849</v>
      </c>
      <c r="Q279" s="1">
        <f t="shared" si="57"/>
        <v>1.8361833028284422</v>
      </c>
      <c r="R279" s="1">
        <f t="shared" si="58"/>
        <v>1.4234308265801849E-4</v>
      </c>
      <c r="S279" s="1">
        <f t="shared" si="59"/>
        <v>0.27050680074897004</v>
      </c>
      <c r="T279" s="1">
        <f t="shared" si="60"/>
        <v>0</v>
      </c>
      <c r="U279" s="1">
        <f t="shared" si="61"/>
        <v>0.38203753351206432</v>
      </c>
      <c r="V279" s="1">
        <f t="shared" si="62"/>
        <v>3.5207060614034464</v>
      </c>
      <c r="W279" s="1">
        <f t="shared" si="63"/>
        <v>0.50699300699300698</v>
      </c>
      <c r="X279" s="1">
        <f t="shared" si="64"/>
        <v>0.42345276872964177</v>
      </c>
      <c r="Y279" s="1">
        <f t="shared" si="65"/>
        <v>5.4337899543379002</v>
      </c>
      <c r="Z279" s="1">
        <f t="shared" si="66"/>
        <v>2.2250639386189257</v>
      </c>
      <c r="AA279" s="1">
        <f t="shared" si="67"/>
        <v>6.3829787234042548E-2</v>
      </c>
      <c r="AB279" s="1">
        <f>VLOOKUP($A279,Index!$G:$R,8,FALSE)</f>
        <v>4.7561</v>
      </c>
      <c r="AC279" s="1">
        <f>VLOOKUP($A279,Index!$G:$R,9,FALSE)</f>
        <v>3.8322425289567836</v>
      </c>
      <c r="AD279" s="1">
        <f>VLOOKUP($A279,Index!$G:$R,10,FALSE)</f>
        <v>3.6324786324786329</v>
      </c>
      <c r="AE279" s="1">
        <f>VLOOKUP($A279,Index!$G:$R,11,FALSE)</f>
        <v>0.93435167530411545</v>
      </c>
    </row>
    <row r="280" spans="1:31" x14ac:dyDescent="0.2">
      <c r="A280">
        <v>6001450606</v>
      </c>
      <c r="B280" s="1">
        <f>VLOOKUP($A280,DataForModel!$B:$BI,11,FALSE)</f>
        <v>5733</v>
      </c>
      <c r="C280" s="1">
        <f>VLOOKUP($A280,DataForModel!$B:$BI,16,FALSE)</f>
        <v>8.6979437700000002</v>
      </c>
      <c r="D280" s="1">
        <f>VLOOKUP($A280,DataForModel!$B:$BI,17,FALSE)</f>
        <v>19.457974870000001</v>
      </c>
      <c r="E280" s="1">
        <f>VLOOKUP($A280,DataForModel!$B:$BI,19,FALSE)</f>
        <v>4.2713669999999999E-3</v>
      </c>
      <c r="F280" s="1">
        <f>VLOOKUP($A280,DataForModel!$B:$BI,20,FALSE)</f>
        <v>167.13566599999999</v>
      </c>
      <c r="G280" s="1">
        <f>VLOOKUP($A280,DataForModel!$B:$BI,26,FALSE)</f>
        <v>0</v>
      </c>
      <c r="H280" s="1">
        <f>VLOOKUP($A280,DataForModel!$B:$BI,31,FALSE)</f>
        <v>104</v>
      </c>
      <c r="I280" s="1">
        <f>VLOOKUP($A280,DataForModel!$B:$BI,33,FALSE)</f>
        <v>60600</v>
      </c>
      <c r="J280" s="1">
        <f>VLOOKUP($A280,DataForModel!$B:$BI,46,FALSE)</f>
        <v>1.7</v>
      </c>
      <c r="K280" s="1">
        <f>VLOOKUP($A280,DataForModel!$B:$BI,49,FALSE)</f>
        <v>2.9</v>
      </c>
      <c r="L280" s="1">
        <f>VLOOKUP($A280,DataForModel!$B:$BI,51,FALSE)</f>
        <v>23.3</v>
      </c>
      <c r="M280" s="1">
        <f>VLOOKUP($A280,DataForModel!$B:$BI,52,FALSE)</f>
        <v>6.7</v>
      </c>
      <c r="N280" s="1">
        <f>VLOOKUP($A280,DataForModel!$B:$BI,60,FALSE)</f>
        <v>0.3</v>
      </c>
      <c r="O280" s="1">
        <f t="shared" si="55"/>
        <v>4.4650510402867605</v>
      </c>
      <c r="P280" s="1">
        <f t="shared" si="56"/>
        <v>6.2205254951554849</v>
      </c>
      <c r="Q280" s="1">
        <f t="shared" si="57"/>
        <v>1.5410396573747893</v>
      </c>
      <c r="R280" s="1">
        <f t="shared" si="58"/>
        <v>5.3168843204591114E-5</v>
      </c>
      <c r="S280" s="1">
        <f t="shared" si="59"/>
        <v>0.27579471018129914</v>
      </c>
      <c r="T280" s="1">
        <f t="shared" si="60"/>
        <v>0</v>
      </c>
      <c r="U280" s="1">
        <f t="shared" si="61"/>
        <v>0.34852546916890081</v>
      </c>
      <c r="V280" s="1">
        <f t="shared" si="62"/>
        <v>3.7866880969483185</v>
      </c>
      <c r="W280" s="1">
        <f t="shared" si="63"/>
        <v>0.29720279720279719</v>
      </c>
      <c r="X280" s="1">
        <f t="shared" si="64"/>
        <v>0.47231270358306188</v>
      </c>
      <c r="Y280" s="1">
        <f t="shared" si="65"/>
        <v>5.319634703196348</v>
      </c>
      <c r="Z280" s="1">
        <f t="shared" si="66"/>
        <v>1.5089514066496166</v>
      </c>
      <c r="AA280" s="1">
        <f t="shared" si="67"/>
        <v>3.1914893617021274E-2</v>
      </c>
      <c r="AB280" s="1">
        <f>VLOOKUP($A280,Index!$G:$R,8,FALSE)</f>
        <v>3.3532000000000002</v>
      </c>
      <c r="AC280" s="1">
        <f>VLOOKUP($A280,Index!$G:$R,9,FALSE)</f>
        <v>4.0058776625347425</v>
      </c>
      <c r="AD280" s="1">
        <f>VLOOKUP($A280,Index!$G:$R,10,FALSE)</f>
        <v>3.3333333333333339</v>
      </c>
      <c r="AE280" s="1">
        <f>VLOOKUP($A280,Index!$G:$R,11,FALSE)</f>
        <v>1.3020104351343567</v>
      </c>
    </row>
    <row r="281" spans="1:31" x14ac:dyDescent="0.2">
      <c r="A281">
        <v>6001450607</v>
      </c>
      <c r="B281" s="1">
        <f>VLOOKUP($A281,DataForModel!$B:$BI,11,FALSE)</f>
        <v>5251</v>
      </c>
      <c r="C281" s="1">
        <f>VLOOKUP($A281,DataForModel!$B:$BI,16,FALSE)</f>
        <v>8.6979437700000002</v>
      </c>
      <c r="D281" s="1">
        <f>VLOOKUP($A281,DataForModel!$B:$BI,17,FALSE)</f>
        <v>22.339705840000001</v>
      </c>
      <c r="E281" s="1">
        <f>VLOOKUP($A281,DataForModel!$B:$BI,19,FALSE)</f>
        <v>7.8077300000000001E-4</v>
      </c>
      <c r="F281" s="1">
        <f>VLOOKUP($A281,DataForModel!$B:$BI,20,FALSE)</f>
        <v>164.15222449999999</v>
      </c>
      <c r="G281" s="1">
        <f>VLOOKUP($A281,DataForModel!$B:$BI,26,FALSE)</f>
        <v>0</v>
      </c>
      <c r="H281" s="1">
        <f>VLOOKUP($A281,DataForModel!$B:$BI,31,FALSE)</f>
        <v>455</v>
      </c>
      <c r="I281" s="1">
        <f>VLOOKUP($A281,DataForModel!$B:$BI,33,FALSE)</f>
        <v>49578</v>
      </c>
      <c r="J281" s="1">
        <f>VLOOKUP($A281,DataForModel!$B:$BI,46,FALSE)</f>
        <v>8.6999999999999993</v>
      </c>
      <c r="K281" s="1">
        <f>VLOOKUP($A281,DataForModel!$B:$BI,49,FALSE)</f>
        <v>5.3</v>
      </c>
      <c r="L281" s="1">
        <f>VLOOKUP($A281,DataForModel!$B:$BI,51,FALSE)</f>
        <v>22.6</v>
      </c>
      <c r="M281" s="1">
        <f>VLOOKUP($A281,DataForModel!$B:$BI,52,FALSE)</f>
        <v>9.8000000000000007</v>
      </c>
      <c r="N281" s="1">
        <f>VLOOKUP($A281,DataForModel!$B:$BI,60,FALSE)</f>
        <v>0</v>
      </c>
      <c r="O281" s="1">
        <f t="shared" si="55"/>
        <v>4.0894568690095845</v>
      </c>
      <c r="P281" s="1">
        <f t="shared" si="56"/>
        <v>6.2205254951554849</v>
      </c>
      <c r="Q281" s="1">
        <f t="shared" si="57"/>
        <v>1.7726624141892264</v>
      </c>
      <c r="R281" s="1">
        <f t="shared" si="58"/>
        <v>9.7188551616796716E-6</v>
      </c>
      <c r="S281" s="1">
        <f t="shared" si="59"/>
        <v>0.27023131527547783</v>
      </c>
      <c r="T281" s="1">
        <f t="shared" si="60"/>
        <v>0</v>
      </c>
      <c r="U281" s="1">
        <f t="shared" si="61"/>
        <v>1.5247989276139409</v>
      </c>
      <c r="V281" s="1">
        <f t="shared" si="62"/>
        <v>3.0028233921954897</v>
      </c>
      <c r="W281" s="1">
        <f t="shared" si="63"/>
        <v>1.5209790209790208</v>
      </c>
      <c r="X281" s="1">
        <f t="shared" si="64"/>
        <v>0.86319218241042339</v>
      </c>
      <c r="Y281" s="1">
        <f t="shared" si="65"/>
        <v>5.159817351598174</v>
      </c>
      <c r="Z281" s="1">
        <f t="shared" si="66"/>
        <v>2.3017902813299234</v>
      </c>
      <c r="AA281" s="1">
        <f t="shared" si="67"/>
        <v>0</v>
      </c>
      <c r="AB281" s="1">
        <f>VLOOKUP($A281,Index!$G:$R,8,FALSE)</f>
        <v>5.7686999999999999</v>
      </c>
      <c r="AC281" s="1">
        <f>VLOOKUP($A281,Index!$G:$R,9,FALSE)</f>
        <v>4.7044269367002975</v>
      </c>
      <c r="AD281" s="1">
        <f>VLOOKUP($A281,Index!$G:$R,10,FALSE)</f>
        <v>4.017094017094017</v>
      </c>
      <c r="AE281" s="1">
        <f>VLOOKUP($A281,Index!$G:$R,11,FALSE)</f>
        <v>2.4740530550768911</v>
      </c>
    </row>
    <row r="282" spans="1:31" x14ac:dyDescent="0.2">
      <c r="A282">
        <v>6001450701</v>
      </c>
      <c r="B282" s="1">
        <f>VLOOKUP($A282,DataForModel!$B:$BI,11,FALSE)</f>
        <v>7479</v>
      </c>
      <c r="C282" s="1">
        <f>VLOOKUP($A282,DataForModel!$B:$BI,16,FALSE)</f>
        <v>9.1171234000000005</v>
      </c>
      <c r="D282" s="1">
        <f>VLOOKUP($A282,DataForModel!$B:$BI,17,FALSE)</f>
        <v>5.3008904369999996</v>
      </c>
      <c r="E282" s="1">
        <f>VLOOKUP($A282,DataForModel!$B:$BI,19,FALSE)</f>
        <v>1.352598865</v>
      </c>
      <c r="F282" s="1">
        <f>VLOOKUP($A282,DataForModel!$B:$BI,20,FALSE)</f>
        <v>84.285370330000006</v>
      </c>
      <c r="G282" s="1">
        <f>VLOOKUP($A282,DataForModel!$B:$BI,26,FALSE)</f>
        <v>8</v>
      </c>
      <c r="H282" s="1">
        <f>VLOOKUP($A282,DataForModel!$B:$BI,31,FALSE)</f>
        <v>524</v>
      </c>
      <c r="I282" s="1">
        <f>VLOOKUP($A282,DataForModel!$B:$BI,33,FALSE)</f>
        <v>76864</v>
      </c>
      <c r="J282" s="1">
        <f>VLOOKUP($A282,DataForModel!$B:$BI,46,FALSE)</f>
        <v>6</v>
      </c>
      <c r="K282" s="1">
        <f>VLOOKUP($A282,DataForModel!$B:$BI,49,FALSE)</f>
        <v>2.8</v>
      </c>
      <c r="L282" s="1">
        <f>VLOOKUP($A282,DataForModel!$B:$BI,51,FALSE)</f>
        <v>26.8</v>
      </c>
      <c r="M282" s="1">
        <f>VLOOKUP($A282,DataForModel!$B:$BI,52,FALSE)</f>
        <v>6.6</v>
      </c>
      <c r="N282" s="1">
        <f>VLOOKUP($A282,DataForModel!$B:$BI,60,FALSE)</f>
        <v>0</v>
      </c>
      <c r="O282" s="1">
        <f t="shared" si="55"/>
        <v>5.8256058598924643</v>
      </c>
      <c r="P282" s="1">
        <f t="shared" si="56"/>
        <v>7.1680287525878974</v>
      </c>
      <c r="Q282" s="1">
        <f t="shared" si="57"/>
        <v>0.40314616247085161</v>
      </c>
      <c r="R282" s="1">
        <f t="shared" si="58"/>
        <v>1.6836791821422253E-2</v>
      </c>
      <c r="S282" s="1">
        <f t="shared" si="59"/>
        <v>0.12129900015103251</v>
      </c>
      <c r="T282" s="1">
        <f t="shared" si="60"/>
        <v>1.118881118881119</v>
      </c>
      <c r="U282" s="1">
        <f t="shared" si="61"/>
        <v>1.7560321715817695</v>
      </c>
      <c r="V282" s="1">
        <f t="shared" si="62"/>
        <v>4.9433543606119006</v>
      </c>
      <c r="W282" s="1">
        <f t="shared" si="63"/>
        <v>1.048951048951049</v>
      </c>
      <c r="X282" s="1">
        <f t="shared" si="64"/>
        <v>0.4560260586319218</v>
      </c>
      <c r="Y282" s="1">
        <f t="shared" si="65"/>
        <v>6.1187214611872154</v>
      </c>
      <c r="Z282" s="1">
        <f t="shared" si="66"/>
        <v>1.4833759590792839</v>
      </c>
      <c r="AA282" s="1">
        <f t="shared" si="67"/>
        <v>0</v>
      </c>
      <c r="AB282" s="1">
        <f>VLOOKUP($A282,Index!$G:$R,8,FALSE)</f>
        <v>3.7734999999999999</v>
      </c>
      <c r="AC282" s="1">
        <f>VLOOKUP($A282,Index!$G:$R,9,FALSE)</f>
        <v>4.1789989524240294</v>
      </c>
      <c r="AD282" s="1">
        <f>VLOOKUP($A282,Index!$G:$R,10,FALSE)</f>
        <v>3.5042735042735043</v>
      </c>
      <c r="AE282" s="1">
        <f>VLOOKUP($A282,Index!$G:$R,11,FALSE)</f>
        <v>1.3768034494183206</v>
      </c>
    </row>
    <row r="283" spans="1:31" x14ac:dyDescent="0.2">
      <c r="A283">
        <v>6001450741</v>
      </c>
      <c r="B283" s="1">
        <f>VLOOKUP($A283,DataForModel!$B:$BI,11,FALSE)</f>
        <v>4676</v>
      </c>
      <c r="C283" s="1">
        <f>VLOOKUP($A283,DataForModel!$B:$BI,16,FALSE)</f>
        <v>8.6979437700000002</v>
      </c>
      <c r="D283" s="1">
        <f>VLOOKUP($A283,DataForModel!$B:$BI,17,FALSE)</f>
        <v>22.855298300000001</v>
      </c>
      <c r="E283" s="1">
        <f>VLOOKUP($A283,DataForModel!$B:$BI,19,FALSE)</f>
        <v>1.1836016E-2</v>
      </c>
      <c r="F283" s="1">
        <f>VLOOKUP($A283,DataForModel!$B:$BI,20,FALSE)</f>
        <v>159.0085302</v>
      </c>
      <c r="G283" s="1">
        <f>VLOOKUP($A283,DataForModel!$B:$BI,26,FALSE)</f>
        <v>0.5</v>
      </c>
      <c r="H283" s="1">
        <f>VLOOKUP($A283,DataForModel!$B:$BI,31,FALSE)</f>
        <v>194</v>
      </c>
      <c r="I283" s="1">
        <f>VLOOKUP($A283,DataForModel!$B:$BI,33,FALSE)</f>
        <v>53594</v>
      </c>
      <c r="J283" s="1">
        <f>VLOOKUP($A283,DataForModel!$B:$BI,46,FALSE)</f>
        <v>3.9</v>
      </c>
      <c r="K283" s="1">
        <f>VLOOKUP($A283,DataForModel!$B:$BI,49,FALSE)</f>
        <v>8.3000000000000007</v>
      </c>
      <c r="L283" s="1">
        <f>VLOOKUP($A283,DataForModel!$B:$BI,51,FALSE)</f>
        <v>21.6</v>
      </c>
      <c r="M283" s="1">
        <f>VLOOKUP($A283,DataForModel!$B:$BI,52,FALSE)</f>
        <v>7.4</v>
      </c>
      <c r="N283" s="1">
        <f>VLOOKUP($A283,DataForModel!$B:$BI,60,FALSE)</f>
        <v>2.8</v>
      </c>
      <c r="O283" s="1">
        <f t="shared" si="55"/>
        <v>3.6413932829424138</v>
      </c>
      <c r="P283" s="1">
        <f t="shared" si="56"/>
        <v>6.2205254951554849</v>
      </c>
      <c r="Q283" s="1">
        <f t="shared" si="57"/>
        <v>1.8141038076507185</v>
      </c>
      <c r="R283" s="1">
        <f t="shared" si="58"/>
        <v>1.4733158702378692E-4</v>
      </c>
      <c r="S283" s="1">
        <f t="shared" si="59"/>
        <v>0.26063957276411243</v>
      </c>
      <c r="T283" s="1">
        <f t="shared" si="60"/>
        <v>6.9930069930069935E-2</v>
      </c>
      <c r="U283" s="1">
        <f t="shared" si="61"/>
        <v>0.65013404825737264</v>
      </c>
      <c r="V283" s="1">
        <f t="shared" si="62"/>
        <v>3.2884340485452772</v>
      </c>
      <c r="W283" s="1">
        <f t="shared" si="63"/>
        <v>0.68181818181818177</v>
      </c>
      <c r="X283" s="1">
        <f t="shared" si="64"/>
        <v>1.3517915309446256</v>
      </c>
      <c r="Y283" s="1">
        <f t="shared" si="65"/>
        <v>4.9315068493150696</v>
      </c>
      <c r="Z283" s="1">
        <f t="shared" si="66"/>
        <v>1.6879795396419439</v>
      </c>
      <c r="AA283" s="1">
        <f t="shared" si="67"/>
        <v>0.2978723404255319</v>
      </c>
      <c r="AB283" s="1">
        <f>VLOOKUP($A283,Index!$G:$R,8,FALSE)</f>
        <v>5.9234</v>
      </c>
      <c r="AC283" s="1">
        <f>VLOOKUP($A283,Index!$G:$R,9,FALSE)</f>
        <v>4.2333456771547064</v>
      </c>
      <c r="AD283" s="1">
        <f>VLOOKUP($A283,Index!$G:$R,10,FALSE)</f>
        <v>4.2735042735042743</v>
      </c>
      <c r="AE283" s="1">
        <f>VLOOKUP($A283,Index!$G:$R,11,FALSE)</f>
        <v>2.0958564633839623</v>
      </c>
    </row>
    <row r="284" spans="1:31" x14ac:dyDescent="0.2">
      <c r="A284">
        <v>6001450742</v>
      </c>
      <c r="B284" s="1">
        <f>VLOOKUP($A284,DataForModel!$B:$BI,11,FALSE)</f>
        <v>4576</v>
      </c>
      <c r="C284" s="1">
        <f>VLOOKUP($A284,DataForModel!$B:$BI,16,FALSE)</f>
        <v>8.6979437700000002</v>
      </c>
      <c r="D284" s="1">
        <f>VLOOKUP($A284,DataForModel!$B:$BI,17,FALSE)</f>
        <v>17.739316129999999</v>
      </c>
      <c r="E284" s="1">
        <f>VLOOKUP($A284,DataForModel!$B:$BI,19,FALSE)</f>
        <v>30.532125839999999</v>
      </c>
      <c r="F284" s="1">
        <f>VLOOKUP($A284,DataForModel!$B:$BI,20,FALSE)</f>
        <v>152.19523369999999</v>
      </c>
      <c r="G284" s="1">
        <f>VLOOKUP($A284,DataForModel!$B:$BI,26,FALSE)</f>
        <v>10.5</v>
      </c>
      <c r="H284" s="1">
        <f>VLOOKUP($A284,DataForModel!$B:$BI,31,FALSE)</f>
        <v>91</v>
      </c>
      <c r="I284" s="1">
        <f>VLOOKUP($A284,DataForModel!$B:$BI,33,FALSE)</f>
        <v>56977</v>
      </c>
      <c r="J284" s="1">
        <f>VLOOKUP($A284,DataForModel!$B:$BI,46,FALSE)</f>
        <v>1.9</v>
      </c>
      <c r="K284" s="1">
        <f>VLOOKUP($A284,DataForModel!$B:$BI,49,FALSE)</f>
        <v>4</v>
      </c>
      <c r="L284" s="1">
        <f>VLOOKUP($A284,DataForModel!$B:$BI,51,FALSE)</f>
        <v>22.6</v>
      </c>
      <c r="M284" s="1">
        <f>VLOOKUP($A284,DataForModel!$B:$BI,52,FALSE)</f>
        <v>7.4</v>
      </c>
      <c r="N284" s="1">
        <f>VLOOKUP($A284,DataForModel!$B:$BI,60,FALSE)</f>
        <v>0</v>
      </c>
      <c r="O284" s="1">
        <f t="shared" si="55"/>
        <v>3.5634691810176888</v>
      </c>
      <c r="P284" s="1">
        <f t="shared" si="56"/>
        <v>6.2205254951554849</v>
      </c>
      <c r="Q284" s="1">
        <f t="shared" si="57"/>
        <v>1.4029002961623065</v>
      </c>
      <c r="R284" s="1">
        <f t="shared" si="58"/>
        <v>0.38005580215650037</v>
      </c>
      <c r="S284" s="1">
        <f t="shared" si="59"/>
        <v>0.24793442703226221</v>
      </c>
      <c r="T284" s="1">
        <f t="shared" si="60"/>
        <v>1.4685314685314685</v>
      </c>
      <c r="U284" s="1">
        <f t="shared" si="61"/>
        <v>0.30495978552278818</v>
      </c>
      <c r="V284" s="1">
        <f t="shared" si="62"/>
        <v>3.5290268897881387</v>
      </c>
      <c r="W284" s="1">
        <f t="shared" si="63"/>
        <v>0.33216783216783219</v>
      </c>
      <c r="X284" s="1">
        <f t="shared" si="64"/>
        <v>0.65146579804560267</v>
      </c>
      <c r="Y284" s="1">
        <f t="shared" si="65"/>
        <v>5.159817351598174</v>
      </c>
      <c r="Z284" s="1">
        <f t="shared" si="66"/>
        <v>1.6879795396419439</v>
      </c>
      <c r="AA284" s="1">
        <f t="shared" si="67"/>
        <v>0</v>
      </c>
      <c r="AB284" s="1">
        <f>VLOOKUP($A284,Index!$G:$R,8,FALSE)</f>
        <v>4.4095000000000004</v>
      </c>
      <c r="AC284" s="1">
        <f>VLOOKUP($A284,Index!$G:$R,9,FALSE)</f>
        <v>3.5858185002280303</v>
      </c>
      <c r="AD284" s="1">
        <f>VLOOKUP($A284,Index!$G:$R,10,FALSE)</f>
        <v>3.6324786324786329</v>
      </c>
      <c r="AE284" s="1">
        <f>VLOOKUP($A284,Index!$G:$R,11,FALSE)</f>
        <v>2.5476481154087063</v>
      </c>
    </row>
    <row r="285" spans="1:31" x14ac:dyDescent="0.2">
      <c r="A285">
        <v>6001450743</v>
      </c>
      <c r="B285" s="1">
        <f>VLOOKUP($A285,DataForModel!$B:$BI,11,FALSE)</f>
        <v>4734</v>
      </c>
      <c r="C285" s="1">
        <f>VLOOKUP($A285,DataForModel!$B:$BI,16,FALSE)</f>
        <v>8.6979437700000002</v>
      </c>
      <c r="D285" s="1">
        <f>VLOOKUP($A285,DataForModel!$B:$BI,17,FALSE)</f>
        <v>33.428547539999997</v>
      </c>
      <c r="E285" s="1">
        <f>VLOOKUP($A285,DataForModel!$B:$BI,19,FALSE)</f>
        <v>2.9371188880000001</v>
      </c>
      <c r="F285" s="1">
        <f>VLOOKUP($A285,DataForModel!$B:$BI,20,FALSE)</f>
        <v>201.35005630000001</v>
      </c>
      <c r="G285" s="1">
        <f>VLOOKUP($A285,DataForModel!$B:$BI,26,FALSE)</f>
        <v>0</v>
      </c>
      <c r="H285" s="1">
        <f>VLOOKUP($A285,DataForModel!$B:$BI,31,FALSE)</f>
        <v>438</v>
      </c>
      <c r="I285" s="1">
        <f>VLOOKUP($A285,DataForModel!$B:$BI,33,FALSE)</f>
        <v>42057</v>
      </c>
      <c r="J285" s="1">
        <f>VLOOKUP($A285,DataForModel!$B:$BI,46,FALSE)</f>
        <v>7.2</v>
      </c>
      <c r="K285" s="1">
        <f>VLOOKUP($A285,DataForModel!$B:$BI,49,FALSE)</f>
        <v>7.1</v>
      </c>
      <c r="L285" s="1">
        <f>VLOOKUP($A285,DataForModel!$B:$BI,51,FALSE)</f>
        <v>30.9</v>
      </c>
      <c r="M285" s="1">
        <f>VLOOKUP($A285,DataForModel!$B:$BI,52,FALSE)</f>
        <v>3.9</v>
      </c>
      <c r="N285" s="1">
        <f>VLOOKUP($A285,DataForModel!$B:$BI,60,FALSE)</f>
        <v>0</v>
      </c>
      <c r="O285" s="1">
        <f t="shared" si="55"/>
        <v>3.6865892620587548</v>
      </c>
      <c r="P285" s="1">
        <f t="shared" si="56"/>
        <v>6.2205254951554849</v>
      </c>
      <c r="Q285" s="1">
        <f t="shared" si="57"/>
        <v>2.6639420343797573</v>
      </c>
      <c r="R285" s="1">
        <f t="shared" si="58"/>
        <v>3.656047668798186E-2</v>
      </c>
      <c r="S285" s="1">
        <f t="shared" si="59"/>
        <v>0.33959625101955609</v>
      </c>
      <c r="T285" s="1">
        <f t="shared" si="60"/>
        <v>0</v>
      </c>
      <c r="U285" s="1">
        <f t="shared" si="61"/>
        <v>1.467828418230563</v>
      </c>
      <c r="V285" s="1">
        <f t="shared" si="62"/>
        <v>2.4679434752615368</v>
      </c>
      <c r="W285" s="1">
        <f t="shared" si="63"/>
        <v>1.2587412587412585</v>
      </c>
      <c r="X285" s="1">
        <f t="shared" si="64"/>
        <v>1.1563517915309447</v>
      </c>
      <c r="Y285" s="1">
        <f t="shared" si="65"/>
        <v>7.0547945205479454</v>
      </c>
      <c r="Z285" s="1">
        <f t="shared" si="66"/>
        <v>0.79283887468030678</v>
      </c>
      <c r="AA285" s="1">
        <f t="shared" si="67"/>
        <v>0</v>
      </c>
      <c r="AB285" s="1">
        <f>VLOOKUP($A285,Index!$G:$R,8,FALSE)</f>
        <v>5.3994</v>
      </c>
      <c r="AC285" s="1">
        <f>VLOOKUP($A285,Index!$G:$R,9,FALSE)</f>
        <v>4.757335941081581</v>
      </c>
      <c r="AD285" s="1">
        <f>VLOOKUP($A285,Index!$G:$R,10,FALSE)</f>
        <v>2.6923076923076921</v>
      </c>
      <c r="AE285" s="1">
        <f>VLOOKUP($A285,Index!$G:$R,11,FALSE)</f>
        <v>2.9183423963549924</v>
      </c>
    </row>
    <row r="286" spans="1:31" x14ac:dyDescent="0.2">
      <c r="A286">
        <v>6001450744</v>
      </c>
      <c r="B286" s="1">
        <f>VLOOKUP($A286,DataForModel!$B:$BI,11,FALSE)</f>
        <v>4799</v>
      </c>
      <c r="C286" s="1">
        <f>VLOOKUP($A286,DataForModel!$B:$BI,16,FALSE)</f>
        <v>8.6979437700000002</v>
      </c>
      <c r="D286" s="1">
        <f>VLOOKUP($A286,DataForModel!$B:$BI,17,FALSE)</f>
        <v>39.521303680000003</v>
      </c>
      <c r="E286" s="1">
        <f>VLOOKUP($A286,DataForModel!$B:$BI,19,FALSE)</f>
        <v>0</v>
      </c>
      <c r="F286" s="1">
        <f>VLOOKUP($A286,DataForModel!$B:$BI,20,FALSE)</f>
        <v>199.56333910000001</v>
      </c>
      <c r="G286" s="1">
        <f>VLOOKUP($A286,DataForModel!$B:$BI,26,FALSE)</f>
        <v>0</v>
      </c>
      <c r="H286" s="1">
        <f>VLOOKUP($A286,DataForModel!$B:$BI,31,FALSE)</f>
        <v>153</v>
      </c>
      <c r="I286" s="1">
        <f>VLOOKUP($A286,DataForModel!$B:$BI,33,FALSE)</f>
        <v>44270</v>
      </c>
      <c r="J286" s="1">
        <f>VLOOKUP($A286,DataForModel!$B:$BI,46,FALSE)</f>
        <v>2.9</v>
      </c>
      <c r="K286" s="1">
        <f>VLOOKUP($A286,DataForModel!$B:$BI,49,FALSE)</f>
        <v>4</v>
      </c>
      <c r="L286" s="1">
        <f>VLOOKUP($A286,DataForModel!$B:$BI,51,FALSE)</f>
        <v>30.1</v>
      </c>
      <c r="M286" s="1">
        <f>VLOOKUP($A286,DataForModel!$B:$BI,52,FALSE)</f>
        <v>5.2</v>
      </c>
      <c r="N286" s="1">
        <f>VLOOKUP($A286,DataForModel!$B:$BI,60,FALSE)</f>
        <v>0.3</v>
      </c>
      <c r="O286" s="1">
        <f t="shared" si="55"/>
        <v>3.7372399283098261</v>
      </c>
      <c r="P286" s="1">
        <f t="shared" si="56"/>
        <v>6.2205254951554849</v>
      </c>
      <c r="Q286" s="1">
        <f t="shared" si="57"/>
        <v>3.1536549841437282</v>
      </c>
      <c r="R286" s="1">
        <f t="shared" si="58"/>
        <v>0</v>
      </c>
      <c r="S286" s="1">
        <f t="shared" si="59"/>
        <v>0.33626445672473809</v>
      </c>
      <c r="T286" s="1">
        <f t="shared" si="60"/>
        <v>0</v>
      </c>
      <c r="U286" s="1">
        <f t="shared" si="61"/>
        <v>0.5127345844504021</v>
      </c>
      <c r="V286" s="1">
        <f t="shared" si="62"/>
        <v>2.6253280326574737</v>
      </c>
      <c r="W286" s="1">
        <f t="shared" si="63"/>
        <v>0.50699300699300698</v>
      </c>
      <c r="X286" s="1">
        <f t="shared" si="64"/>
        <v>0.65146579804560267</v>
      </c>
      <c r="Y286" s="1">
        <f t="shared" si="65"/>
        <v>6.8721461187214619</v>
      </c>
      <c r="Z286" s="1">
        <f t="shared" si="66"/>
        <v>1.1253196930946292</v>
      </c>
      <c r="AA286" s="1">
        <f t="shared" si="67"/>
        <v>3.1914893617021274E-2</v>
      </c>
      <c r="AB286" s="1">
        <f>VLOOKUP($A286,Index!$G:$R,8,FALSE)</f>
        <v>4.7671000000000001</v>
      </c>
      <c r="AC286" s="1">
        <f>VLOOKUP($A286,Index!$G:$R,9,FALSE)</f>
        <v>4.3803524954281015</v>
      </c>
      <c r="AD286" s="1">
        <f>VLOOKUP($A286,Index!$G:$R,10,FALSE)</f>
        <v>3.4188034188034191</v>
      </c>
      <c r="AE286" s="1">
        <f>VLOOKUP($A286,Index!$G:$R,11,FALSE)</f>
        <v>1.2347653491261541</v>
      </c>
    </row>
    <row r="287" spans="1:31" x14ac:dyDescent="0.2">
      <c r="A287">
        <v>6001450745</v>
      </c>
      <c r="B287" s="1">
        <f>VLOOKUP($A287,DataForModel!$B:$BI,11,FALSE)</f>
        <v>5956</v>
      </c>
      <c r="C287" s="1">
        <f>VLOOKUP($A287,DataForModel!$B:$BI,16,FALSE)</f>
        <v>8.6979437700000002</v>
      </c>
      <c r="D287" s="1">
        <f>VLOOKUP($A287,DataForModel!$B:$BI,17,FALSE)</f>
        <v>25.706025799999999</v>
      </c>
      <c r="E287" s="1">
        <f>VLOOKUP($A287,DataForModel!$B:$BI,19,FALSE)</f>
        <v>4.3136193000000003E-2</v>
      </c>
      <c r="F287" s="1">
        <f>VLOOKUP($A287,DataForModel!$B:$BI,20,FALSE)</f>
        <v>161.4675593</v>
      </c>
      <c r="G287" s="1">
        <f>VLOOKUP($A287,DataForModel!$B:$BI,26,FALSE)</f>
        <v>5</v>
      </c>
      <c r="H287" s="1">
        <f>VLOOKUP($A287,DataForModel!$B:$BI,31,FALSE)</f>
        <v>135</v>
      </c>
      <c r="I287" s="1">
        <f>VLOOKUP($A287,DataForModel!$B:$BI,33,FALSE)</f>
        <v>62547</v>
      </c>
      <c r="J287" s="1">
        <f>VLOOKUP($A287,DataForModel!$B:$BI,46,FALSE)</f>
        <v>2.2000000000000002</v>
      </c>
      <c r="K287" s="1">
        <f>VLOOKUP($A287,DataForModel!$B:$BI,49,FALSE)</f>
        <v>4.7</v>
      </c>
      <c r="L287" s="1">
        <f>VLOOKUP($A287,DataForModel!$B:$BI,51,FALSE)</f>
        <v>27.7</v>
      </c>
      <c r="M287" s="1">
        <f>VLOOKUP($A287,DataForModel!$B:$BI,52,FALSE)</f>
        <v>5.9</v>
      </c>
      <c r="N287" s="1">
        <f>VLOOKUP($A287,DataForModel!$B:$BI,60,FALSE)</f>
        <v>0</v>
      </c>
      <c r="O287" s="1">
        <f t="shared" si="55"/>
        <v>4.6388217875788982</v>
      </c>
      <c r="P287" s="1">
        <f t="shared" si="56"/>
        <v>6.2205254951554849</v>
      </c>
      <c r="Q287" s="1">
        <f t="shared" si="57"/>
        <v>2.0432346215090043</v>
      </c>
      <c r="R287" s="1">
        <f t="shared" si="58"/>
        <v>5.3694788625280408E-4</v>
      </c>
      <c r="S287" s="1">
        <f t="shared" si="59"/>
        <v>0.26522506571519133</v>
      </c>
      <c r="T287" s="1">
        <f t="shared" si="60"/>
        <v>0.69930069930069938</v>
      </c>
      <c r="U287" s="1">
        <f t="shared" si="61"/>
        <v>0.4524128686327078</v>
      </c>
      <c r="V287" s="1">
        <f t="shared" si="62"/>
        <v>3.9251552154525604</v>
      </c>
      <c r="W287" s="1">
        <f t="shared" si="63"/>
        <v>0.38461538461538464</v>
      </c>
      <c r="X287" s="1">
        <f t="shared" si="64"/>
        <v>0.76547231270358318</v>
      </c>
      <c r="Y287" s="1">
        <f t="shared" si="65"/>
        <v>6.3242009132420094</v>
      </c>
      <c r="Z287" s="1">
        <f t="shared" si="66"/>
        <v>1.3043478260869565</v>
      </c>
      <c r="AA287" s="1">
        <f t="shared" si="67"/>
        <v>0</v>
      </c>
      <c r="AB287" s="1">
        <f>VLOOKUP($A287,Index!$G:$R,8,FALSE)</f>
        <v>4.0667999999999997</v>
      </c>
      <c r="AC287" s="1">
        <f>VLOOKUP($A287,Index!$G:$R,9,FALSE)</f>
        <v>4.1662979695727991</v>
      </c>
      <c r="AD287" s="1">
        <f>VLOOKUP($A287,Index!$G:$R,10,FALSE)</f>
        <v>2.9059829059829063</v>
      </c>
      <c r="AE287" s="1">
        <f>VLOOKUP($A287,Index!$G:$R,11,FALSE)</f>
        <v>2.6281602802211164</v>
      </c>
    </row>
    <row r="288" spans="1:31" x14ac:dyDescent="0.2">
      <c r="A288">
        <v>6001450746</v>
      </c>
      <c r="B288" s="1">
        <f>VLOOKUP($A288,DataForModel!$B:$BI,11,FALSE)</f>
        <v>3152</v>
      </c>
      <c r="C288" s="1">
        <f>VLOOKUP($A288,DataForModel!$B:$BI,16,FALSE)</f>
        <v>8.6979437700000002</v>
      </c>
      <c r="D288" s="1">
        <f>VLOOKUP($A288,DataForModel!$B:$BI,17,FALSE)</f>
        <v>23.13</v>
      </c>
      <c r="E288" s="1">
        <f>VLOOKUP($A288,DataForModel!$B:$BI,19,FALSE)</f>
        <v>4.3296719999999997E-3</v>
      </c>
      <c r="F288" s="1">
        <f>VLOOKUP($A288,DataForModel!$B:$BI,20,FALSE)</f>
        <v>162.03473410000001</v>
      </c>
      <c r="G288" s="1">
        <f>VLOOKUP($A288,DataForModel!$B:$BI,26,FALSE)</f>
        <v>1.25</v>
      </c>
      <c r="H288" s="1">
        <f>VLOOKUP($A288,DataForModel!$B:$BI,31,FALSE)</f>
        <v>89</v>
      </c>
      <c r="I288" s="1">
        <f>VLOOKUP($A288,DataForModel!$B:$BI,33,FALSE)</f>
        <v>44993</v>
      </c>
      <c r="J288" s="1">
        <f>VLOOKUP($A288,DataForModel!$B:$BI,46,FALSE)</f>
        <v>2.5</v>
      </c>
      <c r="K288" s="1">
        <f>VLOOKUP($A288,DataForModel!$B:$BI,49,FALSE)</f>
        <v>4.0999999999999996</v>
      </c>
      <c r="L288" s="1">
        <f>VLOOKUP($A288,DataForModel!$B:$BI,51,FALSE)</f>
        <v>24.7</v>
      </c>
      <c r="M288" s="1">
        <f>VLOOKUP($A288,DataForModel!$B:$BI,52,FALSE)</f>
        <v>11.1</v>
      </c>
      <c r="N288" s="1">
        <f>VLOOKUP($A288,DataForModel!$B:$BI,60,FALSE)</f>
        <v>0</v>
      </c>
      <c r="O288" s="1">
        <f t="shared" si="55"/>
        <v>2.4538299696096004</v>
      </c>
      <c r="P288" s="1">
        <f t="shared" si="56"/>
        <v>6.2205254951554849</v>
      </c>
      <c r="Q288" s="1">
        <f t="shared" si="57"/>
        <v>1.8361833028284422</v>
      </c>
      <c r="R288" s="1">
        <f t="shared" si="58"/>
        <v>5.3894608376032395E-5</v>
      </c>
      <c r="S288" s="1">
        <f t="shared" si="59"/>
        <v>0.26628270917594976</v>
      </c>
      <c r="T288" s="1">
        <f t="shared" si="60"/>
        <v>0.17482517482517484</v>
      </c>
      <c r="U288" s="1">
        <f t="shared" si="61"/>
        <v>0.29825737265415547</v>
      </c>
      <c r="V288" s="1">
        <f t="shared" si="62"/>
        <v>2.676746484983394</v>
      </c>
      <c r="W288" s="1">
        <f t="shared" si="63"/>
        <v>0.43706293706293703</v>
      </c>
      <c r="X288" s="1">
        <f t="shared" si="64"/>
        <v>0.66775244299674275</v>
      </c>
      <c r="Y288" s="1">
        <f t="shared" si="65"/>
        <v>5.6392694063926943</v>
      </c>
      <c r="Z288" s="1">
        <f t="shared" si="66"/>
        <v>2.6342710997442453</v>
      </c>
      <c r="AA288" s="1">
        <f t="shared" si="67"/>
        <v>0</v>
      </c>
      <c r="AB288" s="1">
        <f>VLOOKUP($A288,Index!$G:$R,8,FALSE)</f>
        <v>4.9941000000000004</v>
      </c>
      <c r="AC288" s="1">
        <f>VLOOKUP($A288,Index!$G:$R,9,FALSE)</f>
        <v>4.0352712455337922</v>
      </c>
      <c r="AD288" s="1">
        <f>VLOOKUP($A288,Index!$G:$R,10,FALSE)</f>
        <v>3.8888888888888888</v>
      </c>
      <c r="AE288" s="1">
        <f>VLOOKUP($A288,Index!$G:$R,11,FALSE)</f>
        <v>2.1430328811959169</v>
      </c>
    </row>
    <row r="289" spans="1:31" x14ac:dyDescent="0.2">
      <c r="A289">
        <v>6001450752</v>
      </c>
      <c r="B289" s="1">
        <f>VLOOKUP($A289,DataForModel!$B:$BI,11,FALSE)</f>
        <v>554</v>
      </c>
      <c r="C289" s="1">
        <f>VLOOKUP($A289,DataForModel!$B:$BI,16,FALSE)</f>
        <v>8.6979437700000002</v>
      </c>
      <c r="D289" s="1">
        <f>VLOOKUP($A289,DataForModel!$B:$BI,17,FALSE)</f>
        <v>17.59837864</v>
      </c>
      <c r="E289" s="1">
        <f>VLOOKUP($A289,DataForModel!$B:$BI,19,FALSE)</f>
        <v>2.0577461160000001</v>
      </c>
      <c r="F289" s="1">
        <f>VLOOKUP($A289,DataForModel!$B:$BI,20,FALSE)</f>
        <v>224.2830357</v>
      </c>
      <c r="G289" s="1">
        <f>VLOOKUP($A289,DataForModel!$B:$BI,26,FALSE)</f>
        <v>2</v>
      </c>
      <c r="H289" s="1">
        <f>VLOOKUP($A289,DataForModel!$B:$BI,31,FALSE)</f>
        <v>61</v>
      </c>
      <c r="I289" s="1">
        <f>VLOOKUP($A289,DataForModel!$B:$BI,33,FALSE)</f>
        <v>59336</v>
      </c>
      <c r="J289" s="1">
        <f>VLOOKUP($A289,DataForModel!$B:$BI,46,FALSE)</f>
        <v>1.1000000000000001</v>
      </c>
      <c r="K289" s="1">
        <f>VLOOKUP($A289,DataForModel!$B:$BI,49,FALSE)</f>
        <v>5.6</v>
      </c>
      <c r="L289" s="1">
        <f>VLOOKUP($A289,DataForModel!$B:$BI,51,FALSE)</f>
        <v>31.5</v>
      </c>
      <c r="M289" s="1">
        <f>VLOOKUP($A289,DataForModel!$B:$BI,52,FALSE)</f>
        <v>3.8</v>
      </c>
      <c r="N289" s="1">
        <f>VLOOKUP($A289,DataForModel!$B:$BI,60,FALSE)</f>
        <v>0</v>
      </c>
      <c r="O289" s="1">
        <f t="shared" si="55"/>
        <v>0.42936180160523646</v>
      </c>
      <c r="P289" s="1">
        <f t="shared" si="56"/>
        <v>6.2205254951554849</v>
      </c>
      <c r="Q289" s="1">
        <f t="shared" si="57"/>
        <v>1.3915722678653741</v>
      </c>
      <c r="R289" s="1">
        <f t="shared" si="58"/>
        <v>2.5614277723375291E-2</v>
      </c>
      <c r="S289" s="1">
        <f t="shared" si="59"/>
        <v>0.3823606962983605</v>
      </c>
      <c r="T289" s="1">
        <f t="shared" si="60"/>
        <v>0.27972027972027974</v>
      </c>
      <c r="U289" s="1">
        <f t="shared" si="61"/>
        <v>0.20442359249329758</v>
      </c>
      <c r="V289" s="1">
        <f t="shared" si="62"/>
        <v>3.6967947031171104</v>
      </c>
      <c r="W289" s="1">
        <f t="shared" si="63"/>
        <v>0.19230769230769232</v>
      </c>
      <c r="X289" s="1">
        <f t="shared" si="64"/>
        <v>0.91205211726384361</v>
      </c>
      <c r="Y289" s="1">
        <f t="shared" si="65"/>
        <v>7.191780821917809</v>
      </c>
      <c r="Z289" s="1">
        <f t="shared" si="66"/>
        <v>0.76726342710997442</v>
      </c>
      <c r="AA289" s="1">
        <f t="shared" si="67"/>
        <v>0</v>
      </c>
      <c r="AB289" s="1">
        <f>VLOOKUP($A289,Index!$G:$R,8,FALSE)</f>
        <v>3.7406000000000001</v>
      </c>
      <c r="AC289" s="1">
        <f>VLOOKUP($A289,Index!$G:$R,9,FALSE)</f>
        <v>3.1927063963556184</v>
      </c>
      <c r="AD289" s="1">
        <f>VLOOKUP($A289,Index!$G:$R,10,FALSE)</f>
        <v>2.9487179487179489</v>
      </c>
      <c r="AE289" s="1">
        <f>VLOOKUP($A289,Index!$G:$R,11,FALSE)</f>
        <v>2.6193748466985616</v>
      </c>
    </row>
    <row r="290" spans="1:31" x14ac:dyDescent="0.2">
      <c r="A290">
        <v>6001451101</v>
      </c>
      <c r="B290" s="1">
        <f>VLOOKUP($A290,DataForModel!$B:$BI,11,FALSE)</f>
        <v>5353</v>
      </c>
      <c r="C290" s="1">
        <f>VLOOKUP($A290,DataForModel!$B:$BI,16,FALSE)</f>
        <v>9.5363030299999991</v>
      </c>
      <c r="D290" s="1">
        <f>VLOOKUP($A290,DataForModel!$B:$BI,17,FALSE)</f>
        <v>2.8061945170000002</v>
      </c>
      <c r="E290" s="1">
        <f>VLOOKUP($A290,DataForModel!$B:$BI,19,FALSE)</f>
        <v>5.9940070390000004</v>
      </c>
      <c r="F290" s="1">
        <f>VLOOKUP($A290,DataForModel!$B:$BI,20,FALSE)</f>
        <v>77.004630919999997</v>
      </c>
      <c r="G290" s="1">
        <f>VLOOKUP($A290,DataForModel!$B:$BI,26,FALSE)</f>
        <v>30</v>
      </c>
      <c r="H290" s="1">
        <f>VLOOKUP($A290,DataForModel!$B:$BI,31,FALSE)</f>
        <v>349</v>
      </c>
      <c r="I290" s="1">
        <f>VLOOKUP($A290,DataForModel!$B:$BI,33,FALSE)</f>
        <v>61734</v>
      </c>
      <c r="J290" s="1">
        <f>VLOOKUP($A290,DataForModel!$B:$BI,46,FALSE)</f>
        <v>4.8</v>
      </c>
      <c r="K290" s="1">
        <f>VLOOKUP($A290,DataForModel!$B:$BI,49,FALSE)</f>
        <v>3.9</v>
      </c>
      <c r="L290" s="1">
        <f>VLOOKUP($A290,DataForModel!$B:$BI,51,FALSE)</f>
        <v>24.8</v>
      </c>
      <c r="M290" s="1">
        <f>VLOOKUP($A290,DataForModel!$B:$BI,52,FALSE)</f>
        <v>5.3</v>
      </c>
      <c r="N290" s="1">
        <f>VLOOKUP($A290,DataForModel!$B:$BI,60,FALSE)</f>
        <v>1.2</v>
      </c>
      <c r="O290" s="1">
        <f t="shared" si="55"/>
        <v>4.168939452972805</v>
      </c>
      <c r="P290" s="1">
        <f t="shared" si="56"/>
        <v>8.1155320100203063</v>
      </c>
      <c r="Q290" s="1">
        <f t="shared" si="57"/>
        <v>0.2026318353460928</v>
      </c>
      <c r="R290" s="1">
        <f t="shared" si="58"/>
        <v>7.4611809386504718E-2</v>
      </c>
      <c r="S290" s="1">
        <f t="shared" si="59"/>
        <v>0.10772218674805269</v>
      </c>
      <c r="T290" s="1">
        <f t="shared" si="60"/>
        <v>4.1958041958041958</v>
      </c>
      <c r="U290" s="1">
        <f t="shared" si="61"/>
        <v>1.1695710455764075</v>
      </c>
      <c r="V290" s="1">
        <f t="shared" si="62"/>
        <v>3.867336125907646</v>
      </c>
      <c r="W290" s="1">
        <f t="shared" si="63"/>
        <v>0.83916083916083906</v>
      </c>
      <c r="X290" s="1">
        <f t="shared" si="64"/>
        <v>0.6351791530944626</v>
      </c>
      <c r="Y290" s="1">
        <f t="shared" si="65"/>
        <v>5.6621004566210056</v>
      </c>
      <c r="Z290" s="1">
        <f t="shared" si="66"/>
        <v>1.1508951406649617</v>
      </c>
      <c r="AA290" s="1">
        <f t="shared" si="67"/>
        <v>0.1276595744680851</v>
      </c>
      <c r="AB290" s="1">
        <f>VLOOKUP($A290,Index!$G:$R,8,FALSE)</f>
        <v>4.4005000000000001</v>
      </c>
      <c r="AC290" s="1">
        <f>VLOOKUP($A290,Index!$G:$R,9,FALSE)</f>
        <v>3.2277378337068612</v>
      </c>
      <c r="AD290" s="1">
        <f>VLOOKUP($A290,Index!$G:$R,10,FALSE)</f>
        <v>3.4615384615384617</v>
      </c>
      <c r="AE290" s="1">
        <f>VLOOKUP($A290,Index!$G:$R,11,FALSE)</f>
        <v>3.2902401561852135</v>
      </c>
    </row>
    <row r="291" spans="1:31" x14ac:dyDescent="0.2">
      <c r="A291">
        <v>6001451102</v>
      </c>
      <c r="B291" s="1">
        <f>VLOOKUP($A291,DataForModel!$B:$BI,11,FALSE)</f>
        <v>3742</v>
      </c>
      <c r="C291" s="1">
        <f>VLOOKUP($A291,DataForModel!$B:$BI,16,FALSE)</f>
        <v>8.6979437700000002</v>
      </c>
      <c r="D291" s="1">
        <f>VLOOKUP($A291,DataForModel!$B:$BI,17,FALSE)</f>
        <v>8.8157325400000008</v>
      </c>
      <c r="E291" s="1">
        <f>VLOOKUP($A291,DataForModel!$B:$BI,19,FALSE)</f>
        <v>56.090920699999998</v>
      </c>
      <c r="F291" s="1">
        <f>VLOOKUP($A291,DataForModel!$B:$BI,20,FALSE)</f>
        <v>116.2856165</v>
      </c>
      <c r="G291" s="1">
        <f>VLOOKUP($A291,DataForModel!$B:$BI,26,FALSE)</f>
        <v>0</v>
      </c>
      <c r="H291" s="1">
        <f>VLOOKUP($A291,DataForModel!$B:$BI,31,FALSE)</f>
        <v>216</v>
      </c>
      <c r="I291" s="1">
        <f>VLOOKUP($A291,DataForModel!$B:$BI,33,FALSE)</f>
        <v>64389</v>
      </c>
      <c r="J291" s="1">
        <f>VLOOKUP($A291,DataForModel!$B:$BI,46,FALSE)</f>
        <v>5.3</v>
      </c>
      <c r="K291" s="1">
        <f>VLOOKUP($A291,DataForModel!$B:$BI,49,FALSE)</f>
        <v>6.7</v>
      </c>
      <c r="L291" s="1">
        <f>VLOOKUP($A291,DataForModel!$B:$BI,51,FALSE)</f>
        <v>23.3</v>
      </c>
      <c r="M291" s="1">
        <f>VLOOKUP($A291,DataForModel!$B:$BI,52,FALSE)</f>
        <v>7.5</v>
      </c>
      <c r="N291" s="1">
        <f>VLOOKUP($A291,DataForModel!$B:$BI,60,FALSE)</f>
        <v>0.4</v>
      </c>
      <c r="O291" s="1">
        <f t="shared" si="55"/>
        <v>2.9135821709654799</v>
      </c>
      <c r="P291" s="1">
        <f t="shared" si="56"/>
        <v>6.2205254951554849</v>
      </c>
      <c r="Q291" s="1">
        <f t="shared" si="57"/>
        <v>0.6856560241267835</v>
      </c>
      <c r="R291" s="1">
        <f t="shared" si="58"/>
        <v>0.69820489971932964</v>
      </c>
      <c r="S291" s="1">
        <f t="shared" si="59"/>
        <v>0.18097169912207134</v>
      </c>
      <c r="T291" s="1">
        <f t="shared" si="60"/>
        <v>0</v>
      </c>
      <c r="U291" s="1">
        <f t="shared" si="61"/>
        <v>0.72386058981233248</v>
      </c>
      <c r="V291" s="1">
        <f t="shared" si="62"/>
        <v>4.0561549238679762</v>
      </c>
      <c r="W291" s="1">
        <f t="shared" si="63"/>
        <v>0.92657342657342656</v>
      </c>
      <c r="X291" s="1">
        <f t="shared" si="64"/>
        <v>1.0912052117263844</v>
      </c>
      <c r="Y291" s="1">
        <f t="shared" si="65"/>
        <v>5.319634703196348</v>
      </c>
      <c r="Z291" s="1">
        <f t="shared" si="66"/>
        <v>1.7135549872122762</v>
      </c>
      <c r="AA291" s="1">
        <f t="shared" si="67"/>
        <v>4.2553191489361701E-2</v>
      </c>
      <c r="AB291" s="1">
        <f>VLOOKUP($A291,Index!$G:$R,8,FALSE)</f>
        <v>3.2736999999999998</v>
      </c>
      <c r="AC291" s="1">
        <f>VLOOKUP($A291,Index!$G:$R,9,FALSE)</f>
        <v>3.8264274356354373</v>
      </c>
      <c r="AD291" s="1">
        <f>VLOOKUP($A291,Index!$G:$R,10,FALSE)</f>
        <v>3.6752136752136755</v>
      </c>
      <c r="AE291" s="1">
        <f>VLOOKUP($A291,Index!$G:$R,11,FALSE)</f>
        <v>1.1123646801166629</v>
      </c>
    </row>
    <row r="292" spans="1:31" x14ac:dyDescent="0.2">
      <c r="A292">
        <v>6001451201</v>
      </c>
      <c r="B292" s="1">
        <f>VLOOKUP($A292,DataForModel!$B:$BI,11,FALSE)</f>
        <v>6594</v>
      </c>
      <c r="C292" s="1">
        <f>VLOOKUP($A292,DataForModel!$B:$BI,16,FALSE)</f>
        <v>8.6979437700000002</v>
      </c>
      <c r="D292" s="1">
        <f>VLOOKUP($A292,DataForModel!$B:$BI,17,FALSE)</f>
        <v>30.3</v>
      </c>
      <c r="E292" s="1">
        <f>VLOOKUP($A292,DataForModel!$B:$BI,19,FALSE)</f>
        <v>0</v>
      </c>
      <c r="F292" s="1">
        <f>VLOOKUP($A292,DataForModel!$B:$BI,20,FALSE)</f>
        <v>151.53801730000001</v>
      </c>
      <c r="G292" s="1">
        <f>VLOOKUP($A292,DataForModel!$B:$BI,26,FALSE)</f>
        <v>0</v>
      </c>
      <c r="H292" s="1">
        <f>VLOOKUP($A292,DataForModel!$B:$BI,31,FALSE)</f>
        <v>479</v>
      </c>
      <c r="I292" s="1">
        <f>VLOOKUP($A292,DataForModel!$B:$BI,33,FALSE)</f>
        <v>40027</v>
      </c>
      <c r="J292" s="1">
        <f>VLOOKUP($A292,DataForModel!$B:$BI,46,FALSE)</f>
        <v>6.7</v>
      </c>
      <c r="K292" s="1">
        <f>VLOOKUP($A292,DataForModel!$B:$BI,49,FALSE)</f>
        <v>4.5999999999999996</v>
      </c>
      <c r="L292" s="1">
        <f>VLOOKUP($A292,DataForModel!$B:$BI,51,FALSE)</f>
        <v>26</v>
      </c>
      <c r="M292" s="1">
        <f>VLOOKUP($A292,DataForModel!$B:$BI,52,FALSE)</f>
        <v>6.4</v>
      </c>
      <c r="N292" s="1">
        <f>VLOOKUP($A292,DataForModel!$B:$BI,60,FALSE)</f>
        <v>0.3</v>
      </c>
      <c r="O292" s="1">
        <f t="shared" si="55"/>
        <v>5.1359775578586451</v>
      </c>
      <c r="P292" s="1">
        <f t="shared" si="56"/>
        <v>6.2205254951554849</v>
      </c>
      <c r="Q292" s="1">
        <f t="shared" si="57"/>
        <v>2.4124810848380913</v>
      </c>
      <c r="R292" s="1">
        <f t="shared" si="58"/>
        <v>0</v>
      </c>
      <c r="S292" s="1">
        <f t="shared" si="59"/>
        <v>0.24670887782280657</v>
      </c>
      <c r="T292" s="1">
        <f t="shared" si="60"/>
        <v>0</v>
      </c>
      <c r="U292" s="1">
        <f t="shared" si="61"/>
        <v>1.6052278820375334</v>
      </c>
      <c r="V292" s="1">
        <f t="shared" si="62"/>
        <v>2.3235735468775558</v>
      </c>
      <c r="W292" s="1">
        <f t="shared" si="63"/>
        <v>1.1713286713286712</v>
      </c>
      <c r="X292" s="1">
        <f t="shared" si="64"/>
        <v>0.74918566775244289</v>
      </c>
      <c r="Y292" s="1">
        <f t="shared" si="65"/>
        <v>5.9360730593607318</v>
      </c>
      <c r="Z292" s="1">
        <f t="shared" si="66"/>
        <v>1.4322250639386191</v>
      </c>
      <c r="AA292" s="1">
        <f t="shared" si="67"/>
        <v>3.1914893617021274E-2</v>
      </c>
      <c r="AB292" s="1">
        <f>VLOOKUP($A292,Index!$G:$R,8,FALSE)</f>
        <v>5.0408999999999997</v>
      </c>
      <c r="AC292" s="1">
        <f>VLOOKUP($A292,Index!$G:$R,9,FALSE)</f>
        <v>4.9201271772075064</v>
      </c>
      <c r="AD292" s="1">
        <f>VLOOKUP($A292,Index!$G:$R,10,FALSE)</f>
        <v>3.9743589743589745</v>
      </c>
      <c r="AE292" s="1">
        <f>VLOOKUP($A292,Index!$G:$R,11,FALSE)</f>
        <v>1.7699549066334652</v>
      </c>
    </row>
    <row r="293" spans="1:31" x14ac:dyDescent="0.2">
      <c r="A293">
        <v>6001451202</v>
      </c>
      <c r="B293" s="1">
        <f>VLOOKUP($A293,DataForModel!$B:$BI,11,FALSE)</f>
        <v>3419</v>
      </c>
      <c r="C293" s="1">
        <f>VLOOKUP($A293,DataForModel!$B:$BI,16,FALSE)</f>
        <v>8.6979437700000002</v>
      </c>
      <c r="D293" s="1">
        <f>VLOOKUP($A293,DataForModel!$B:$BI,17,FALSE)</f>
        <v>10.63620723</v>
      </c>
      <c r="E293" s="1">
        <f>VLOOKUP($A293,DataForModel!$B:$BI,19,FALSE)</f>
        <v>0.77026136700000003</v>
      </c>
      <c r="F293" s="1">
        <f>VLOOKUP($A293,DataForModel!$B:$BI,20,FALSE)</f>
        <v>173.0475935</v>
      </c>
      <c r="G293" s="1">
        <f>VLOOKUP($A293,DataForModel!$B:$BI,26,FALSE)</f>
        <v>8</v>
      </c>
      <c r="H293" s="1">
        <f>VLOOKUP($A293,DataForModel!$B:$BI,31,FALSE)</f>
        <v>101</v>
      </c>
      <c r="I293" s="1">
        <f>VLOOKUP($A293,DataForModel!$B:$BI,33,FALSE)</f>
        <v>45477</v>
      </c>
      <c r="J293" s="1">
        <f>VLOOKUP($A293,DataForModel!$B:$BI,46,FALSE)</f>
        <v>2.4</v>
      </c>
      <c r="K293" s="1">
        <f>VLOOKUP($A293,DataForModel!$B:$BI,49,FALSE)</f>
        <v>7.5</v>
      </c>
      <c r="L293" s="1">
        <f>VLOOKUP($A293,DataForModel!$B:$BI,51,FALSE)</f>
        <v>19.8</v>
      </c>
      <c r="M293" s="1">
        <f>VLOOKUP($A293,DataForModel!$B:$BI,52,FALSE)</f>
        <v>8.9</v>
      </c>
      <c r="N293" s="1">
        <f>VLOOKUP($A293,DataForModel!$B:$BI,60,FALSE)</f>
        <v>0.5</v>
      </c>
      <c r="O293" s="1">
        <f t="shared" si="55"/>
        <v>2.6618873217486168</v>
      </c>
      <c r="P293" s="1">
        <f t="shared" si="56"/>
        <v>6.2205254951554849</v>
      </c>
      <c r="Q293" s="1">
        <f t="shared" si="57"/>
        <v>0.83197897057750925</v>
      </c>
      <c r="R293" s="1">
        <f t="shared" si="58"/>
        <v>9.588009142875574E-3</v>
      </c>
      <c r="S293" s="1">
        <f t="shared" si="59"/>
        <v>0.28681902131228149</v>
      </c>
      <c r="T293" s="1">
        <f t="shared" si="60"/>
        <v>1.118881118881119</v>
      </c>
      <c r="U293" s="1">
        <f t="shared" si="61"/>
        <v>0.33847184986595175</v>
      </c>
      <c r="V293" s="1">
        <f t="shared" si="62"/>
        <v>2.7111676895833186</v>
      </c>
      <c r="W293" s="1">
        <f t="shared" si="63"/>
        <v>0.41958041958041953</v>
      </c>
      <c r="X293" s="1">
        <f t="shared" si="64"/>
        <v>1.221498371335505</v>
      </c>
      <c r="Y293" s="1">
        <f t="shared" si="65"/>
        <v>4.5205479452054798</v>
      </c>
      <c r="Z293" s="1">
        <f t="shared" si="66"/>
        <v>2.0716112531969308</v>
      </c>
      <c r="AA293" s="1">
        <f t="shared" si="67"/>
        <v>5.3191489361702128E-2</v>
      </c>
      <c r="AB293" s="1">
        <f>VLOOKUP($A293,Index!$G:$R,8,FALSE)</f>
        <v>3.8368000000000002</v>
      </c>
      <c r="AC293" s="1">
        <f>VLOOKUP($A293,Index!$G:$R,9,FALSE)</f>
        <v>3.818366179979634</v>
      </c>
      <c r="AD293" s="1">
        <f>VLOOKUP($A293,Index!$G:$R,10,FALSE)</f>
        <v>3.9316239316239314</v>
      </c>
      <c r="AE293" s="1">
        <f>VLOOKUP($A293,Index!$G:$R,11,FALSE)</f>
        <v>2.7752818407488884</v>
      </c>
    </row>
    <row r="294" spans="1:31" x14ac:dyDescent="0.2">
      <c r="A294">
        <v>6001451300</v>
      </c>
      <c r="B294" s="1">
        <f>VLOOKUP($A294,DataForModel!$B:$BI,11,FALSE)</f>
        <v>6534</v>
      </c>
      <c r="C294" s="1">
        <f>VLOOKUP($A294,DataForModel!$B:$BI,16,FALSE)</f>
        <v>8.6979437700000002</v>
      </c>
      <c r="D294" s="1">
        <f>VLOOKUP($A294,DataForModel!$B:$BI,17,FALSE)</f>
        <v>23.201674059999998</v>
      </c>
      <c r="E294" s="1">
        <f>VLOOKUP($A294,DataForModel!$B:$BI,19,FALSE)</f>
        <v>1.2278777809999999</v>
      </c>
      <c r="F294" s="1">
        <f>VLOOKUP($A294,DataForModel!$B:$BI,20,FALSE)</f>
        <v>158.41381290000001</v>
      </c>
      <c r="G294" s="1">
        <f>VLOOKUP($A294,DataForModel!$B:$BI,26,FALSE)</f>
        <v>0</v>
      </c>
      <c r="H294" s="1">
        <f>VLOOKUP($A294,DataForModel!$B:$BI,31,FALSE)</f>
        <v>467</v>
      </c>
      <c r="I294" s="1">
        <f>VLOOKUP($A294,DataForModel!$B:$BI,33,FALSE)</f>
        <v>39387</v>
      </c>
      <c r="J294" s="1">
        <f>VLOOKUP($A294,DataForModel!$B:$BI,46,FALSE)</f>
        <v>6.6</v>
      </c>
      <c r="K294" s="1">
        <f>VLOOKUP($A294,DataForModel!$B:$BI,49,FALSE)</f>
        <v>8.8000000000000007</v>
      </c>
      <c r="L294" s="1">
        <f>VLOOKUP($A294,DataForModel!$B:$BI,51,FALSE)</f>
        <v>25.2</v>
      </c>
      <c r="M294" s="1">
        <f>VLOOKUP($A294,DataForModel!$B:$BI,52,FALSE)</f>
        <v>5.0999999999999996</v>
      </c>
      <c r="N294" s="1">
        <f>VLOOKUP($A294,DataForModel!$B:$BI,60,FALSE)</f>
        <v>0</v>
      </c>
      <c r="O294" s="1">
        <f t="shared" si="55"/>
        <v>5.0892230967038108</v>
      </c>
      <c r="P294" s="1">
        <f t="shared" si="56"/>
        <v>6.2205254951554849</v>
      </c>
      <c r="Q294" s="1">
        <f t="shared" si="57"/>
        <v>1.8419441956883622</v>
      </c>
      <c r="R294" s="1">
        <f t="shared" si="58"/>
        <v>1.5284296856811944E-2</v>
      </c>
      <c r="S294" s="1">
        <f t="shared" si="59"/>
        <v>0.25953056921997603</v>
      </c>
      <c r="T294" s="1">
        <f t="shared" si="60"/>
        <v>0</v>
      </c>
      <c r="U294" s="1">
        <f t="shared" si="61"/>
        <v>1.5650134048257371</v>
      </c>
      <c r="V294" s="1">
        <f t="shared" si="62"/>
        <v>2.2780579044313747</v>
      </c>
      <c r="W294" s="1">
        <f t="shared" si="63"/>
        <v>1.1538461538461537</v>
      </c>
      <c r="X294" s="1">
        <f t="shared" si="64"/>
        <v>1.4332247557003259</v>
      </c>
      <c r="Y294" s="1">
        <f t="shared" si="65"/>
        <v>5.7534246575342465</v>
      </c>
      <c r="Z294" s="1">
        <f t="shared" si="66"/>
        <v>1.0997442455242965</v>
      </c>
      <c r="AA294" s="1">
        <f t="shared" si="67"/>
        <v>0</v>
      </c>
      <c r="AB294" s="1">
        <f>VLOOKUP($A294,Index!$G:$R,8,FALSE)</f>
        <v>4.5713999999999997</v>
      </c>
      <c r="AC294" s="1">
        <f>VLOOKUP($A294,Index!$G:$R,9,FALSE)</f>
        <v>5.0639086187486226</v>
      </c>
      <c r="AD294" s="1">
        <f>VLOOKUP($A294,Index!$G:$R,10,FALSE)</f>
        <v>4.1025641025641022</v>
      </c>
      <c r="AE294" s="1">
        <f>VLOOKUP($A294,Index!$G:$R,11,FALSE)</f>
        <v>2.6070687423480217</v>
      </c>
    </row>
    <row r="295" spans="1:31" x14ac:dyDescent="0.2">
      <c r="A295">
        <v>6001451401</v>
      </c>
      <c r="B295" s="1">
        <f>VLOOKUP($A295,DataForModel!$B:$BI,11,FALSE)</f>
        <v>5833</v>
      </c>
      <c r="C295" s="1">
        <f>VLOOKUP($A295,DataForModel!$B:$BI,16,FALSE)</f>
        <v>8.6979437700000002</v>
      </c>
      <c r="D295" s="1">
        <f>VLOOKUP($A295,DataForModel!$B:$BI,17,FALSE)</f>
        <v>26.035488839999999</v>
      </c>
      <c r="E295" s="1">
        <f>VLOOKUP($A295,DataForModel!$B:$BI,19,FALSE)</f>
        <v>0</v>
      </c>
      <c r="F295" s="1">
        <f>VLOOKUP($A295,DataForModel!$B:$BI,20,FALSE)</f>
        <v>151.1194136</v>
      </c>
      <c r="G295" s="1">
        <f>VLOOKUP($A295,DataForModel!$B:$BI,26,FALSE)</f>
        <v>0.5</v>
      </c>
      <c r="H295" s="1">
        <f>VLOOKUP($A295,DataForModel!$B:$BI,31,FALSE)</f>
        <v>532</v>
      </c>
      <c r="I295" s="1">
        <f>VLOOKUP($A295,DataForModel!$B:$BI,33,FALSE)</f>
        <v>46173</v>
      </c>
      <c r="J295" s="1">
        <f>VLOOKUP($A295,DataForModel!$B:$BI,46,FALSE)</f>
        <v>8.6999999999999993</v>
      </c>
      <c r="K295" s="1">
        <f>VLOOKUP($A295,DataForModel!$B:$BI,49,FALSE)</f>
        <v>6.2</v>
      </c>
      <c r="L295" s="1">
        <f>VLOOKUP($A295,DataForModel!$B:$BI,51,FALSE)</f>
        <v>21.1</v>
      </c>
      <c r="M295" s="1">
        <f>VLOOKUP($A295,DataForModel!$B:$BI,52,FALSE)</f>
        <v>9.1</v>
      </c>
      <c r="N295" s="1">
        <f>VLOOKUP($A295,DataForModel!$B:$BI,60,FALSE)</f>
        <v>0.4</v>
      </c>
      <c r="O295" s="1">
        <f t="shared" si="55"/>
        <v>4.5429751422114864</v>
      </c>
      <c r="P295" s="1">
        <f t="shared" si="56"/>
        <v>6.2205254951554849</v>
      </c>
      <c r="Q295" s="1">
        <f t="shared" si="57"/>
        <v>2.0697156283717879</v>
      </c>
      <c r="R295" s="1">
        <f t="shared" si="58"/>
        <v>0</v>
      </c>
      <c r="S295" s="1">
        <f t="shared" si="59"/>
        <v>0.24592828343470211</v>
      </c>
      <c r="T295" s="1">
        <f t="shared" si="60"/>
        <v>6.9930069930069935E-2</v>
      </c>
      <c r="U295" s="1">
        <f t="shared" si="61"/>
        <v>1.7828418230563003</v>
      </c>
      <c r="V295" s="1">
        <f t="shared" si="62"/>
        <v>2.7606659507435403</v>
      </c>
      <c r="W295" s="1">
        <f t="shared" si="63"/>
        <v>1.5209790209790208</v>
      </c>
      <c r="X295" s="1">
        <f t="shared" si="64"/>
        <v>1.009771986970684</v>
      </c>
      <c r="Y295" s="1">
        <f t="shared" si="65"/>
        <v>4.8173515981735164</v>
      </c>
      <c r="Z295" s="1">
        <f t="shared" si="66"/>
        <v>2.1227621483375954</v>
      </c>
      <c r="AA295" s="1">
        <f t="shared" si="67"/>
        <v>4.2553191489361701E-2</v>
      </c>
      <c r="AB295" s="1">
        <f>VLOOKUP($A295,Index!$G:$R,8,FALSE)</f>
        <v>5.1216999999999997</v>
      </c>
      <c r="AC295" s="1">
        <f>VLOOKUP($A295,Index!$G:$R,9,FALSE)</f>
        <v>4.8312923203805962</v>
      </c>
      <c r="AD295" s="1">
        <f>VLOOKUP($A295,Index!$G:$R,10,FALSE)</f>
        <v>4.3589743589743595</v>
      </c>
      <c r="AE295" s="1">
        <f>VLOOKUP($A295,Index!$G:$R,11,FALSE)</f>
        <v>3.4974578256578326</v>
      </c>
    </row>
    <row r="296" spans="1:31" x14ac:dyDescent="0.2">
      <c r="A296">
        <v>6001451403</v>
      </c>
      <c r="B296" s="1">
        <f>VLOOKUP($A296,DataForModel!$B:$BI,11,FALSE)</f>
        <v>2220</v>
      </c>
      <c r="C296" s="1">
        <f>VLOOKUP($A296,DataForModel!$B:$BI,16,FALSE)</f>
        <v>8.6979437700000002</v>
      </c>
      <c r="D296" s="1">
        <f>VLOOKUP($A296,DataForModel!$B:$BI,17,FALSE)</f>
        <v>21.453267140000001</v>
      </c>
      <c r="E296" s="1">
        <f>VLOOKUP($A296,DataForModel!$B:$BI,19,FALSE)</f>
        <v>0</v>
      </c>
      <c r="F296" s="1">
        <f>VLOOKUP($A296,DataForModel!$B:$BI,20,FALSE)</f>
        <v>151.7222611</v>
      </c>
      <c r="G296" s="1">
        <f>VLOOKUP($A296,DataForModel!$B:$BI,26,FALSE)</f>
        <v>0</v>
      </c>
      <c r="H296" s="1">
        <f>VLOOKUP($A296,DataForModel!$B:$BI,31,FALSE)</f>
        <v>136</v>
      </c>
      <c r="I296" s="1">
        <f>VLOOKUP($A296,DataForModel!$B:$BI,33,FALSE)</f>
        <v>39742</v>
      </c>
      <c r="J296" s="1">
        <f>VLOOKUP($A296,DataForModel!$B:$BI,46,FALSE)</f>
        <v>5.8</v>
      </c>
      <c r="K296" s="1">
        <f>VLOOKUP($A296,DataForModel!$B:$BI,49,FALSE)</f>
        <v>13.1</v>
      </c>
      <c r="L296" s="1">
        <f>VLOOKUP($A296,DataForModel!$B:$BI,51,FALSE)</f>
        <v>21.5</v>
      </c>
      <c r="M296" s="1">
        <f>VLOOKUP($A296,DataForModel!$B:$BI,52,FALSE)</f>
        <v>9.8000000000000007</v>
      </c>
      <c r="N296" s="1">
        <f>VLOOKUP($A296,DataForModel!$B:$BI,60,FALSE)</f>
        <v>0.6</v>
      </c>
      <c r="O296" s="1">
        <f t="shared" si="55"/>
        <v>1.7275773396711602</v>
      </c>
      <c r="P296" s="1">
        <f t="shared" si="56"/>
        <v>6.2205254951554849</v>
      </c>
      <c r="Q296" s="1">
        <f t="shared" si="57"/>
        <v>1.701413787034761</v>
      </c>
      <c r="R296" s="1">
        <f t="shared" si="58"/>
        <v>0</v>
      </c>
      <c r="S296" s="1">
        <f t="shared" si="59"/>
        <v>0.24705244783024566</v>
      </c>
      <c r="T296" s="1">
        <f t="shared" si="60"/>
        <v>0</v>
      </c>
      <c r="U296" s="1">
        <f t="shared" si="61"/>
        <v>0.45576407506702415</v>
      </c>
      <c r="V296" s="1">
        <f t="shared" si="62"/>
        <v>2.3033048623507408</v>
      </c>
      <c r="W296" s="1">
        <f t="shared" si="63"/>
        <v>1.013986013986014</v>
      </c>
      <c r="X296" s="1">
        <f t="shared" si="64"/>
        <v>2.1335504885993486</v>
      </c>
      <c r="Y296" s="1">
        <f t="shared" si="65"/>
        <v>4.9086757990867582</v>
      </c>
      <c r="Z296" s="1">
        <f t="shared" si="66"/>
        <v>2.3017902813299234</v>
      </c>
      <c r="AA296" s="1">
        <f t="shared" si="67"/>
        <v>6.3829787234042548E-2</v>
      </c>
      <c r="AB296" s="1">
        <f>VLOOKUP($A296,Index!$G:$R,8,FALSE)</f>
        <v>5.8301999999999996</v>
      </c>
      <c r="AC296" s="1">
        <f>VLOOKUP($A296,Index!$G:$R,9,FALSE)</f>
        <v>4.4838419864931627</v>
      </c>
      <c r="AD296" s="1">
        <f>VLOOKUP($A296,Index!$G:$R,10,FALSE)</f>
        <v>4.1880341880341891</v>
      </c>
      <c r="AE296" s="1">
        <f>VLOOKUP($A296,Index!$G:$R,11,FALSE)</f>
        <v>1.202148608589984</v>
      </c>
    </row>
    <row r="297" spans="1:31" x14ac:dyDescent="0.2">
      <c r="A297">
        <v>6001451404</v>
      </c>
      <c r="B297" s="1">
        <f>VLOOKUP($A297,DataForModel!$B:$BI,11,FALSE)</f>
        <v>6610</v>
      </c>
      <c r="C297" s="1">
        <f>VLOOKUP($A297,DataForModel!$B:$BI,16,FALSE)</f>
        <v>8.6979437700000002</v>
      </c>
      <c r="D297" s="1">
        <f>VLOOKUP($A297,DataForModel!$B:$BI,17,FALSE)</f>
        <v>20.05</v>
      </c>
      <c r="E297" s="1">
        <f>VLOOKUP($A297,DataForModel!$B:$BI,19,FALSE)</f>
        <v>0</v>
      </c>
      <c r="F297" s="1">
        <f>VLOOKUP($A297,DataForModel!$B:$BI,20,FALSE)</f>
        <v>151.68542729999999</v>
      </c>
      <c r="G297" s="1">
        <f>VLOOKUP($A297,DataForModel!$B:$BI,26,FALSE)</f>
        <v>0</v>
      </c>
      <c r="H297" s="1">
        <f>VLOOKUP($A297,DataForModel!$B:$BI,31,FALSE)</f>
        <v>594</v>
      </c>
      <c r="I297" s="1">
        <f>VLOOKUP($A297,DataForModel!$B:$BI,33,FALSE)</f>
        <v>24340</v>
      </c>
      <c r="J297" s="1">
        <f>VLOOKUP($A297,DataForModel!$B:$BI,46,FALSE)</f>
        <v>9.5</v>
      </c>
      <c r="K297" s="1">
        <f>VLOOKUP($A297,DataForModel!$B:$BI,49,FALSE)</f>
        <v>26.4</v>
      </c>
      <c r="L297" s="1">
        <f>VLOOKUP($A297,DataForModel!$B:$BI,51,FALSE)</f>
        <v>25.7</v>
      </c>
      <c r="M297" s="1">
        <f>VLOOKUP($A297,DataForModel!$B:$BI,52,FALSE)</f>
        <v>7</v>
      </c>
      <c r="N297" s="1">
        <f>VLOOKUP($A297,DataForModel!$B:$BI,60,FALSE)</f>
        <v>0.5</v>
      </c>
      <c r="O297" s="1">
        <f t="shared" si="55"/>
        <v>5.1484454141666012</v>
      </c>
      <c r="P297" s="1">
        <f t="shared" si="56"/>
        <v>6.2205254951554849</v>
      </c>
      <c r="Q297" s="1">
        <f t="shared" si="57"/>
        <v>1.588624422969346</v>
      </c>
      <c r="R297" s="1">
        <f t="shared" si="58"/>
        <v>0</v>
      </c>
      <c r="S297" s="1">
        <f t="shared" si="59"/>
        <v>0.24698376172552997</v>
      </c>
      <c r="T297" s="1">
        <f t="shared" si="60"/>
        <v>0</v>
      </c>
      <c r="U297" s="1">
        <f t="shared" si="61"/>
        <v>1.9906166219839141</v>
      </c>
      <c r="V297" s="1">
        <f t="shared" si="62"/>
        <v>1.2079424796068585</v>
      </c>
      <c r="W297" s="1">
        <f t="shared" si="63"/>
        <v>1.6608391608391606</v>
      </c>
      <c r="X297" s="1">
        <f t="shared" si="64"/>
        <v>4.2996742671009773</v>
      </c>
      <c r="Y297" s="1">
        <f t="shared" si="65"/>
        <v>5.8675799086757996</v>
      </c>
      <c r="Z297" s="1">
        <f t="shared" si="66"/>
        <v>1.585677749360614</v>
      </c>
      <c r="AA297" s="1">
        <f t="shared" si="67"/>
        <v>5.3191489361702128E-2</v>
      </c>
      <c r="AB297" s="1">
        <f>VLOOKUP($A297,Index!$G:$R,8,FALSE)</f>
        <v>7.7247000000000003</v>
      </c>
      <c r="AC297" s="1">
        <f>VLOOKUP($A297,Index!$G:$R,9,FALSE)</f>
        <v>6.5628027720130415</v>
      </c>
      <c r="AD297" s="1">
        <f>VLOOKUP($A297,Index!$G:$R,10,FALSE)</f>
        <v>5.5982905982905979</v>
      </c>
      <c r="AE297" s="1">
        <f>VLOOKUP($A297,Index!$G:$R,11,FALSE)</f>
        <v>3.0448973162157191</v>
      </c>
    </row>
    <row r="298" spans="1:31" x14ac:dyDescent="0.2">
      <c r="A298">
        <v>6001451501</v>
      </c>
      <c r="B298" s="1">
        <f>VLOOKUP($A298,DataForModel!$B:$BI,11,FALSE)</f>
        <v>4324</v>
      </c>
      <c r="C298" s="1">
        <f>VLOOKUP($A298,DataForModel!$B:$BI,16,FALSE)</f>
        <v>8.6979437700000002</v>
      </c>
      <c r="D298" s="1">
        <f>VLOOKUP($A298,DataForModel!$B:$BI,17,FALSE)</f>
        <v>22.357553970000001</v>
      </c>
      <c r="E298" s="1">
        <f>VLOOKUP($A298,DataForModel!$B:$BI,19,FALSE)</f>
        <v>74.313579270000005</v>
      </c>
      <c r="F298" s="1">
        <f>VLOOKUP($A298,DataForModel!$B:$BI,20,FALSE)</f>
        <v>108.43050580000001</v>
      </c>
      <c r="G298" s="1">
        <f>VLOOKUP($A298,DataForModel!$B:$BI,26,FALSE)</f>
        <v>0</v>
      </c>
      <c r="H298" s="1">
        <f>VLOOKUP($A298,DataForModel!$B:$BI,31,FALSE)</f>
        <v>95</v>
      </c>
      <c r="I298" s="1">
        <f>VLOOKUP($A298,DataForModel!$B:$BI,33,FALSE)</f>
        <v>47682</v>
      </c>
      <c r="J298" s="1">
        <f>VLOOKUP($A298,DataForModel!$B:$BI,46,FALSE)</f>
        <v>2</v>
      </c>
      <c r="K298" s="1">
        <f>VLOOKUP($A298,DataForModel!$B:$BI,49,FALSE)</f>
        <v>8.5</v>
      </c>
      <c r="L298" s="1">
        <f>VLOOKUP($A298,DataForModel!$B:$BI,51,FALSE)</f>
        <v>25.3</v>
      </c>
      <c r="M298" s="1">
        <f>VLOOKUP($A298,DataForModel!$B:$BI,52,FALSE)</f>
        <v>10.8</v>
      </c>
      <c r="N298" s="1">
        <f>VLOOKUP($A298,DataForModel!$B:$BI,60,FALSE)</f>
        <v>0.3</v>
      </c>
      <c r="O298" s="1">
        <f t="shared" si="55"/>
        <v>3.3671004441673809</v>
      </c>
      <c r="P298" s="1">
        <f t="shared" si="56"/>
        <v>6.2205254951554849</v>
      </c>
      <c r="Q298" s="1">
        <f t="shared" si="57"/>
        <v>1.7740969801211679</v>
      </c>
      <c r="R298" s="1">
        <f t="shared" si="58"/>
        <v>0.92503571905167181</v>
      </c>
      <c r="S298" s="1">
        <f t="shared" si="59"/>
        <v>0.16632382254964911</v>
      </c>
      <c r="T298" s="1">
        <f t="shared" si="60"/>
        <v>0</v>
      </c>
      <c r="U298" s="1">
        <f t="shared" si="61"/>
        <v>0.31836461126005361</v>
      </c>
      <c r="V298" s="1">
        <f t="shared" si="62"/>
        <v>2.8679833014486777</v>
      </c>
      <c r="W298" s="1">
        <f t="shared" si="63"/>
        <v>0.34965034965034958</v>
      </c>
      <c r="X298" s="1">
        <f t="shared" si="64"/>
        <v>1.3843648208469057</v>
      </c>
      <c r="Y298" s="1">
        <f t="shared" si="65"/>
        <v>5.7762557077625578</v>
      </c>
      <c r="Z298" s="1">
        <f t="shared" si="66"/>
        <v>2.5575447570332481</v>
      </c>
      <c r="AA298" s="1">
        <f t="shared" si="67"/>
        <v>3.1914893617021274E-2</v>
      </c>
      <c r="AB298" s="1">
        <f>VLOOKUP($A298,Index!$G:$R,8,FALSE)</f>
        <v>5.9004000000000003</v>
      </c>
      <c r="AC298" s="1">
        <f>VLOOKUP($A298,Index!$G:$R,9,FALSE)</f>
        <v>4.3098677508708141</v>
      </c>
      <c r="AD298" s="1">
        <f>VLOOKUP($A298,Index!$G:$R,10,FALSE)</f>
        <v>4.017094017094017</v>
      </c>
      <c r="AE298" s="1">
        <f>VLOOKUP($A298,Index!$G:$R,11,FALSE)</f>
        <v>4.1147613963408789</v>
      </c>
    </row>
    <row r="299" spans="1:31" x14ac:dyDescent="0.2">
      <c r="A299">
        <v>6001451503</v>
      </c>
      <c r="B299" s="1">
        <f>VLOOKUP($A299,DataForModel!$B:$BI,11,FALSE)</f>
        <v>5660</v>
      </c>
      <c r="C299" s="1">
        <f>VLOOKUP($A299,DataForModel!$B:$BI,16,FALSE)</f>
        <v>8.6979437700000002</v>
      </c>
      <c r="D299" s="1">
        <f>VLOOKUP($A299,DataForModel!$B:$BI,17,FALSE)</f>
        <v>22.241309560000001</v>
      </c>
      <c r="E299" s="1">
        <f>VLOOKUP($A299,DataForModel!$B:$BI,19,FALSE)</f>
        <v>0</v>
      </c>
      <c r="F299" s="1">
        <f>VLOOKUP($A299,DataForModel!$B:$BI,20,FALSE)</f>
        <v>132.1246902</v>
      </c>
      <c r="G299" s="1">
        <f>VLOOKUP($A299,DataForModel!$B:$BI,26,FALSE)</f>
        <v>0.5</v>
      </c>
      <c r="H299" s="1">
        <f>VLOOKUP($A299,DataForModel!$B:$BI,31,FALSE)</f>
        <v>316</v>
      </c>
      <c r="I299" s="1">
        <f>VLOOKUP($A299,DataForModel!$B:$BI,33,FALSE)</f>
        <v>36388</v>
      </c>
      <c r="J299" s="1">
        <f>VLOOKUP($A299,DataForModel!$B:$BI,46,FALSE)</f>
        <v>5.4</v>
      </c>
      <c r="K299" s="1">
        <f>VLOOKUP($A299,DataForModel!$B:$BI,49,FALSE)</f>
        <v>8.6999999999999993</v>
      </c>
      <c r="L299" s="1">
        <f>VLOOKUP($A299,DataForModel!$B:$BI,51,FALSE)</f>
        <v>24.7</v>
      </c>
      <c r="M299" s="1">
        <f>VLOOKUP($A299,DataForModel!$B:$BI,52,FALSE)</f>
        <v>10.4</v>
      </c>
      <c r="N299" s="1">
        <f>VLOOKUP($A299,DataForModel!$B:$BI,60,FALSE)</f>
        <v>0.9</v>
      </c>
      <c r="O299" s="1">
        <f t="shared" si="55"/>
        <v>4.4081664458817107</v>
      </c>
      <c r="P299" s="1">
        <f t="shared" si="56"/>
        <v>6.2205254951554849</v>
      </c>
      <c r="Q299" s="1">
        <f t="shared" si="57"/>
        <v>1.7647536892349724</v>
      </c>
      <c r="R299" s="1">
        <f t="shared" si="58"/>
        <v>0</v>
      </c>
      <c r="S299" s="1">
        <f t="shared" si="59"/>
        <v>0.21050773055942565</v>
      </c>
      <c r="T299" s="1">
        <f t="shared" si="60"/>
        <v>6.9930069930069935E-2</v>
      </c>
      <c r="U299" s="1">
        <f t="shared" si="61"/>
        <v>1.0589812332439679</v>
      </c>
      <c r="V299" s="1">
        <f t="shared" si="62"/>
        <v>2.0647744486562218</v>
      </c>
      <c r="W299" s="1">
        <f t="shared" si="63"/>
        <v>0.94405594405594395</v>
      </c>
      <c r="X299" s="1">
        <f t="shared" si="64"/>
        <v>1.4169381107491854</v>
      </c>
      <c r="Y299" s="1">
        <f t="shared" si="65"/>
        <v>5.6392694063926943</v>
      </c>
      <c r="Z299" s="1">
        <f t="shared" si="66"/>
        <v>2.4552429667519178</v>
      </c>
      <c r="AA299" s="1">
        <f t="shared" si="67"/>
        <v>9.5744680851063829E-2</v>
      </c>
      <c r="AB299" s="1">
        <f>VLOOKUP($A299,Index!$G:$R,8,FALSE)</f>
        <v>6.3996000000000004</v>
      </c>
      <c r="AC299" s="1">
        <f>VLOOKUP($A299,Index!$G:$R,9,FALSE)</f>
        <v>5.0328988645893187</v>
      </c>
      <c r="AD299" s="1">
        <f>VLOOKUP($A299,Index!$G:$R,10,FALSE)</f>
        <v>4.5299145299145298</v>
      </c>
      <c r="AE299" s="1">
        <f>VLOOKUP($A299,Index!$G:$R,11,FALSE)</f>
        <v>2.6232279317398852</v>
      </c>
    </row>
    <row r="300" spans="1:31" x14ac:dyDescent="0.2">
      <c r="A300">
        <v>6001451504</v>
      </c>
      <c r="B300" s="1">
        <f>VLOOKUP($A300,DataForModel!$B:$BI,11,FALSE)</f>
        <v>1509</v>
      </c>
      <c r="C300" s="1">
        <f>VLOOKUP($A300,DataForModel!$B:$BI,16,FALSE)</f>
        <v>8.6979437700000002</v>
      </c>
      <c r="D300" s="1">
        <f>VLOOKUP($A300,DataForModel!$B:$BI,17,FALSE)</f>
        <v>28.33971704</v>
      </c>
      <c r="E300" s="1">
        <f>VLOOKUP($A300,DataForModel!$B:$BI,19,FALSE)</f>
        <v>0.102958494</v>
      </c>
      <c r="F300" s="1">
        <f>VLOOKUP($A300,DataForModel!$B:$BI,20,FALSE)</f>
        <v>132.412555</v>
      </c>
      <c r="G300" s="1">
        <f>VLOOKUP($A300,DataForModel!$B:$BI,26,FALSE)</f>
        <v>1</v>
      </c>
      <c r="H300" s="1">
        <f>VLOOKUP($A300,DataForModel!$B:$BI,31,FALSE)</f>
        <v>51</v>
      </c>
      <c r="I300" s="1">
        <f>VLOOKUP($A300,DataForModel!$B:$BI,33,FALSE)</f>
        <v>44778</v>
      </c>
      <c r="J300" s="1">
        <f>VLOOKUP($A300,DataForModel!$B:$BI,46,FALSE)</f>
        <v>3</v>
      </c>
      <c r="K300" s="1">
        <f>VLOOKUP($A300,DataForModel!$B:$BI,49,FALSE)</f>
        <v>9.1</v>
      </c>
      <c r="L300" s="1">
        <f>VLOOKUP($A300,DataForModel!$B:$BI,51,FALSE)</f>
        <v>24</v>
      </c>
      <c r="M300" s="1">
        <f>VLOOKUP($A300,DataForModel!$B:$BI,52,FALSE)</f>
        <v>6.7</v>
      </c>
      <c r="N300" s="1">
        <f>VLOOKUP($A300,DataForModel!$B:$BI,60,FALSE)</f>
        <v>0</v>
      </c>
      <c r="O300" s="1">
        <f t="shared" si="55"/>
        <v>1.1735369749863633</v>
      </c>
      <c r="P300" s="1">
        <f t="shared" si="56"/>
        <v>6.2205254951554849</v>
      </c>
      <c r="Q300" s="1">
        <f t="shared" si="57"/>
        <v>2.2549208725704055</v>
      </c>
      <c r="R300" s="1">
        <f t="shared" si="58"/>
        <v>1.2816000179958393E-3</v>
      </c>
      <c r="S300" s="1">
        <f t="shared" si="59"/>
        <v>0.21104452860352513</v>
      </c>
      <c r="T300" s="1">
        <f t="shared" si="60"/>
        <v>0.13986013986013987</v>
      </c>
      <c r="U300" s="1">
        <f t="shared" si="61"/>
        <v>0.17091152815013405</v>
      </c>
      <c r="V300" s="1">
        <f t="shared" si="62"/>
        <v>2.6614560738491297</v>
      </c>
      <c r="W300" s="1">
        <f t="shared" si="63"/>
        <v>0.52447552447552448</v>
      </c>
      <c r="X300" s="1">
        <f t="shared" si="64"/>
        <v>1.4820846905537461</v>
      </c>
      <c r="Y300" s="1">
        <f t="shared" si="65"/>
        <v>5.4794520547945211</v>
      </c>
      <c r="Z300" s="1">
        <f t="shared" si="66"/>
        <v>1.5089514066496166</v>
      </c>
      <c r="AA300" s="1">
        <f t="shared" si="67"/>
        <v>0</v>
      </c>
      <c r="AB300" s="1">
        <f>VLOOKUP($A300,Index!$G:$R,8,FALSE)</f>
        <v>4.0275999999999996</v>
      </c>
      <c r="AC300" s="1">
        <f>VLOOKUP($A300,Index!$G:$R,9,FALSE)</f>
        <v>3.8370212730269344</v>
      </c>
      <c r="AD300" s="1">
        <f>VLOOKUP($A300,Index!$G:$R,10,FALSE)</f>
        <v>4.1025641025641022</v>
      </c>
      <c r="AE300" s="1">
        <f>VLOOKUP($A300,Index!$G:$R,11,FALSE)</f>
        <v>2.9810432173217185</v>
      </c>
    </row>
    <row r="301" spans="1:31" x14ac:dyDescent="0.2">
      <c r="A301">
        <v>6001451505</v>
      </c>
      <c r="B301" s="1">
        <f>VLOOKUP($A301,DataForModel!$B:$BI,11,FALSE)</f>
        <v>3337</v>
      </c>
      <c r="C301" s="1">
        <f>VLOOKUP($A301,DataForModel!$B:$BI,16,FALSE)</f>
        <v>8.6979437700000002</v>
      </c>
      <c r="D301" s="1">
        <f>VLOOKUP($A301,DataForModel!$B:$BI,17,FALSE)</f>
        <v>23.53264845</v>
      </c>
      <c r="E301" s="1">
        <f>VLOOKUP($A301,DataForModel!$B:$BI,19,FALSE)</f>
        <v>4.9376216380000004</v>
      </c>
      <c r="F301" s="1">
        <f>VLOOKUP($A301,DataForModel!$B:$BI,20,FALSE)</f>
        <v>122.38704730000001</v>
      </c>
      <c r="G301" s="1">
        <f>VLOOKUP($A301,DataForModel!$B:$BI,26,FALSE)</f>
        <v>0.1</v>
      </c>
      <c r="H301" s="1">
        <f>VLOOKUP($A301,DataForModel!$B:$BI,31,FALSE)</f>
        <v>33</v>
      </c>
      <c r="I301" s="1">
        <f>VLOOKUP($A301,DataForModel!$B:$BI,33,FALSE)</f>
        <v>62858</v>
      </c>
      <c r="J301" s="1">
        <f>VLOOKUP($A301,DataForModel!$B:$BI,46,FALSE)</f>
        <v>1</v>
      </c>
      <c r="K301" s="1">
        <f>VLOOKUP($A301,DataForModel!$B:$BI,49,FALSE)</f>
        <v>4.9000000000000004</v>
      </c>
      <c r="L301" s="1">
        <f>VLOOKUP($A301,DataForModel!$B:$BI,51,FALSE)</f>
        <v>21</v>
      </c>
      <c r="M301" s="1">
        <f>VLOOKUP($A301,DataForModel!$B:$BI,52,FALSE)</f>
        <v>7.8</v>
      </c>
      <c r="N301" s="1">
        <f>VLOOKUP($A301,DataForModel!$B:$BI,60,FALSE)</f>
        <v>0</v>
      </c>
      <c r="O301" s="1">
        <f t="shared" si="55"/>
        <v>2.5979895581703421</v>
      </c>
      <c r="P301" s="1">
        <f t="shared" si="56"/>
        <v>6.2205254951554849</v>
      </c>
      <c r="Q301" s="1">
        <f t="shared" si="57"/>
        <v>1.8685466792112349</v>
      </c>
      <c r="R301" s="1">
        <f t="shared" si="58"/>
        <v>6.146220417829195E-2</v>
      </c>
      <c r="S301" s="1">
        <f t="shared" si="59"/>
        <v>0.19234938795255146</v>
      </c>
      <c r="T301" s="1">
        <f t="shared" si="60"/>
        <v>1.3986013986013986E-2</v>
      </c>
      <c r="U301" s="1">
        <f t="shared" si="61"/>
        <v>0.11058981233243968</v>
      </c>
      <c r="V301" s="1">
        <f t="shared" si="62"/>
        <v>3.9472729729537521</v>
      </c>
      <c r="W301" s="1">
        <f t="shared" si="63"/>
        <v>0.17482517482517479</v>
      </c>
      <c r="X301" s="1">
        <f t="shared" si="64"/>
        <v>0.79804560260586332</v>
      </c>
      <c r="Y301" s="1">
        <f t="shared" si="65"/>
        <v>4.794520547945206</v>
      </c>
      <c r="Z301" s="1">
        <f t="shared" si="66"/>
        <v>1.7902813299232736</v>
      </c>
      <c r="AA301" s="1">
        <f t="shared" si="67"/>
        <v>0</v>
      </c>
      <c r="AB301" s="1">
        <f>VLOOKUP($A301,Index!$G:$R,8,FALSE)</f>
        <v>1.8199000000000001</v>
      </c>
      <c r="AC301" s="1">
        <f>VLOOKUP($A301,Index!$G:$R,9,FALSE)</f>
        <v>3.5568110748087105</v>
      </c>
      <c r="AD301" s="1">
        <f>VLOOKUP($A301,Index!$G:$R,10,FALSE)</f>
        <v>3.6752136752136755</v>
      </c>
      <c r="AE301" s="1">
        <f>VLOOKUP($A301,Index!$G:$R,11,FALSE)</f>
        <v>2.3125334828946245</v>
      </c>
    </row>
    <row r="302" spans="1:31" x14ac:dyDescent="0.2">
      <c r="A302">
        <v>6001451506</v>
      </c>
      <c r="B302" s="1">
        <f>VLOOKUP($A302,DataForModel!$B:$BI,11,FALSE)</f>
        <v>3138</v>
      </c>
      <c r="C302" s="1">
        <f>VLOOKUP($A302,DataForModel!$B:$BI,16,FALSE)</f>
        <v>8.6979437700000002</v>
      </c>
      <c r="D302" s="1">
        <f>VLOOKUP($A302,DataForModel!$B:$BI,17,FALSE)</f>
        <v>22.41</v>
      </c>
      <c r="E302" s="1">
        <f>VLOOKUP($A302,DataForModel!$B:$BI,19,FALSE)</f>
        <v>4.1102861869999998</v>
      </c>
      <c r="F302" s="1">
        <f>VLOOKUP($A302,DataForModel!$B:$BI,20,FALSE)</f>
        <v>110.2320789</v>
      </c>
      <c r="G302" s="1">
        <f>VLOOKUP($A302,DataForModel!$B:$BI,26,FALSE)</f>
        <v>0.25</v>
      </c>
      <c r="H302" s="1">
        <f>VLOOKUP($A302,DataForModel!$B:$BI,31,FALSE)</f>
        <v>390</v>
      </c>
      <c r="I302" s="1">
        <f>VLOOKUP($A302,DataForModel!$B:$BI,33,FALSE)</f>
        <v>32267</v>
      </c>
      <c r="J302" s="1">
        <f>VLOOKUP($A302,DataForModel!$B:$BI,46,FALSE)</f>
        <v>11.1</v>
      </c>
      <c r="K302" s="1">
        <f>VLOOKUP($A302,DataForModel!$B:$BI,49,FALSE)</f>
        <v>18.7</v>
      </c>
      <c r="L302" s="1">
        <f>VLOOKUP($A302,DataForModel!$B:$BI,51,FALSE)</f>
        <v>26.9</v>
      </c>
      <c r="M302" s="1">
        <f>VLOOKUP($A302,DataForModel!$B:$BI,52,FALSE)</f>
        <v>7.8</v>
      </c>
      <c r="N302" s="1">
        <f>VLOOKUP($A302,DataForModel!$B:$BI,60,FALSE)</f>
        <v>0.3</v>
      </c>
      <c r="O302" s="1">
        <f t="shared" si="55"/>
        <v>2.4429205953401385</v>
      </c>
      <c r="P302" s="1">
        <f t="shared" si="56"/>
        <v>6.2205254951554849</v>
      </c>
      <c r="Q302" s="1">
        <f t="shared" si="57"/>
        <v>1.7783123958483937</v>
      </c>
      <c r="R302" s="1">
        <f t="shared" si="58"/>
        <v>5.1163751979775948E-2</v>
      </c>
      <c r="S302" s="1">
        <f t="shared" si="59"/>
        <v>0.16968331949537593</v>
      </c>
      <c r="T302" s="1">
        <f t="shared" si="60"/>
        <v>3.4965034965034968E-2</v>
      </c>
      <c r="U302" s="1">
        <f t="shared" si="61"/>
        <v>1.3069705093833781</v>
      </c>
      <c r="V302" s="1">
        <f t="shared" si="62"/>
        <v>1.7716963822176073</v>
      </c>
      <c r="W302" s="1">
        <f t="shared" si="63"/>
        <v>1.9405594405594404</v>
      </c>
      <c r="X302" s="1">
        <f t="shared" si="64"/>
        <v>3.0456026058631918</v>
      </c>
      <c r="Y302" s="1">
        <f t="shared" si="65"/>
        <v>6.1415525114155258</v>
      </c>
      <c r="Z302" s="1">
        <f t="shared" si="66"/>
        <v>1.7902813299232736</v>
      </c>
      <c r="AA302" s="1">
        <f t="shared" si="67"/>
        <v>3.1914893617021274E-2</v>
      </c>
      <c r="AB302" s="1">
        <f>VLOOKUP($A302,Index!$G:$R,8,FALSE)</f>
        <v>6.4852999999999996</v>
      </c>
      <c r="AC302" s="1">
        <f>VLOOKUP($A302,Index!$G:$R,9,FALSE)</f>
        <v>5.4435218805754291</v>
      </c>
      <c r="AD302" s="1">
        <f>VLOOKUP($A302,Index!$G:$R,10,FALSE)</f>
        <v>4.8717948717948723</v>
      </c>
      <c r="AE302" s="1">
        <f>VLOOKUP($A302,Index!$G:$R,11,FALSE)</f>
        <v>3.6369147571530007</v>
      </c>
    </row>
    <row r="303" spans="1:31" x14ac:dyDescent="0.2">
      <c r="A303">
        <v>6001451601</v>
      </c>
      <c r="B303" s="1">
        <f>VLOOKUP($A303,DataForModel!$B:$BI,11,FALSE)</f>
        <v>4510</v>
      </c>
      <c r="C303" s="1">
        <f>VLOOKUP($A303,DataForModel!$B:$BI,16,FALSE)</f>
        <v>8.6979437700000002</v>
      </c>
      <c r="D303" s="1">
        <f>VLOOKUP($A303,DataForModel!$B:$BI,17,FALSE)</f>
        <v>20.996664630000001</v>
      </c>
      <c r="E303" s="1">
        <f>VLOOKUP($A303,DataForModel!$B:$BI,19,FALSE)</f>
        <v>41.421704800000001</v>
      </c>
      <c r="F303" s="1">
        <f>VLOOKUP($A303,DataForModel!$B:$BI,20,FALSE)</f>
        <v>121.693331</v>
      </c>
      <c r="G303" s="1">
        <f>VLOOKUP($A303,DataForModel!$B:$BI,26,FALSE)</f>
        <v>0</v>
      </c>
      <c r="H303" s="1">
        <f>VLOOKUP($A303,DataForModel!$B:$BI,31,FALSE)</f>
        <v>144</v>
      </c>
      <c r="I303" s="1">
        <f>VLOOKUP($A303,DataForModel!$B:$BI,33,FALSE)</f>
        <v>58622</v>
      </c>
      <c r="J303" s="1">
        <f>VLOOKUP($A303,DataForModel!$B:$BI,46,FALSE)</f>
        <v>2.8</v>
      </c>
      <c r="K303" s="1">
        <f>VLOOKUP($A303,DataForModel!$B:$BI,49,FALSE)</f>
        <v>5.9</v>
      </c>
      <c r="L303" s="1">
        <f>VLOOKUP($A303,DataForModel!$B:$BI,51,FALSE)</f>
        <v>20</v>
      </c>
      <c r="M303" s="1">
        <f>VLOOKUP($A303,DataForModel!$B:$BI,52,FALSE)</f>
        <v>7.9</v>
      </c>
      <c r="N303" s="1">
        <f>VLOOKUP($A303,DataForModel!$B:$BI,60,FALSE)</f>
        <v>0.6</v>
      </c>
      <c r="O303" s="1">
        <f t="shared" si="55"/>
        <v>3.5120392737473698</v>
      </c>
      <c r="P303" s="1">
        <f t="shared" si="56"/>
        <v>6.2205254951554849</v>
      </c>
      <c r="Q303" s="1">
        <f t="shared" si="57"/>
        <v>1.6647137851138352</v>
      </c>
      <c r="R303" s="1">
        <f t="shared" si="58"/>
        <v>0.51560639200004565</v>
      </c>
      <c r="S303" s="1">
        <f t="shared" si="59"/>
        <v>0.19105577528090861</v>
      </c>
      <c r="T303" s="1">
        <f t="shared" si="60"/>
        <v>0</v>
      </c>
      <c r="U303" s="1">
        <f t="shared" si="61"/>
        <v>0.48257372654155495</v>
      </c>
      <c r="V303" s="1">
        <f t="shared" si="62"/>
        <v>3.6460163145130893</v>
      </c>
      <c r="W303" s="1">
        <f t="shared" si="63"/>
        <v>0.48951048951048948</v>
      </c>
      <c r="X303" s="1">
        <f t="shared" si="64"/>
        <v>0.96091205211726405</v>
      </c>
      <c r="Y303" s="1">
        <f t="shared" si="65"/>
        <v>4.5662100456621006</v>
      </c>
      <c r="Z303" s="1">
        <f t="shared" si="66"/>
        <v>1.8158567774936063</v>
      </c>
      <c r="AA303" s="1">
        <f t="shared" si="67"/>
        <v>6.3829787234042548E-2</v>
      </c>
      <c r="AB303" s="1">
        <f>VLOOKUP($A303,Index!$G:$R,8,FALSE)</f>
        <v>4.3802000000000003</v>
      </c>
      <c r="AC303" s="1">
        <f>VLOOKUP($A303,Index!$G:$R,9,FALSE)</f>
        <v>3.8690083650031304</v>
      </c>
      <c r="AD303" s="1">
        <f>VLOOKUP($A303,Index!$G:$R,10,FALSE)</f>
        <v>3.8034188034188037</v>
      </c>
      <c r="AE303" s="1">
        <f>VLOOKUP($A303,Index!$G:$R,11,FALSE)</f>
        <v>2.2714145009454705</v>
      </c>
    </row>
    <row r="304" spans="1:31" x14ac:dyDescent="0.2">
      <c r="A304">
        <v>6001451602</v>
      </c>
      <c r="B304" s="1">
        <f>VLOOKUP($A304,DataForModel!$B:$BI,11,FALSE)</f>
        <v>6224</v>
      </c>
      <c r="C304" s="1">
        <f>VLOOKUP($A304,DataForModel!$B:$BI,16,FALSE)</f>
        <v>8.6979437700000002</v>
      </c>
      <c r="D304" s="1">
        <f>VLOOKUP($A304,DataForModel!$B:$BI,17,FALSE)</f>
        <v>20.05</v>
      </c>
      <c r="E304" s="1">
        <f>VLOOKUP($A304,DataForModel!$B:$BI,19,FALSE)</f>
        <v>6.8424407780000003</v>
      </c>
      <c r="F304" s="1">
        <f>VLOOKUP($A304,DataForModel!$B:$BI,20,FALSE)</f>
        <v>139.19468879999999</v>
      </c>
      <c r="G304" s="1">
        <f>VLOOKUP($A304,DataForModel!$B:$BI,26,FALSE)</f>
        <v>0</v>
      </c>
      <c r="H304" s="1">
        <f>VLOOKUP($A304,DataForModel!$B:$BI,31,FALSE)</f>
        <v>305</v>
      </c>
      <c r="I304" s="1">
        <f>VLOOKUP($A304,DataForModel!$B:$BI,33,FALSE)</f>
        <v>42468</v>
      </c>
      <c r="J304" s="1">
        <f>VLOOKUP($A304,DataForModel!$B:$BI,46,FALSE)</f>
        <v>4.4000000000000004</v>
      </c>
      <c r="K304" s="1">
        <f>VLOOKUP($A304,DataForModel!$B:$BI,49,FALSE)</f>
        <v>7.2</v>
      </c>
      <c r="L304" s="1">
        <f>VLOOKUP($A304,DataForModel!$B:$BI,51,FALSE)</f>
        <v>19.399999999999999</v>
      </c>
      <c r="M304" s="1">
        <f>VLOOKUP($A304,DataForModel!$B:$BI,52,FALSE)</f>
        <v>13.1</v>
      </c>
      <c r="N304" s="1">
        <f>VLOOKUP($A304,DataForModel!$B:$BI,60,FALSE)</f>
        <v>1.9</v>
      </c>
      <c r="O304" s="1">
        <f t="shared" si="55"/>
        <v>4.8476583807371618</v>
      </c>
      <c r="P304" s="1">
        <f t="shared" si="56"/>
        <v>6.2205254951554849</v>
      </c>
      <c r="Q304" s="1">
        <f t="shared" si="57"/>
        <v>1.588624422969346</v>
      </c>
      <c r="R304" s="1">
        <f t="shared" si="58"/>
        <v>8.5172887476581263E-2</v>
      </c>
      <c r="S304" s="1">
        <f t="shared" si="59"/>
        <v>0.22369156345690444</v>
      </c>
      <c r="T304" s="1">
        <f t="shared" si="60"/>
        <v>0</v>
      </c>
      <c r="U304" s="1">
        <f t="shared" si="61"/>
        <v>1.022117962466488</v>
      </c>
      <c r="V304" s="1">
        <f t="shared" si="62"/>
        <v>2.4971730518949444</v>
      </c>
      <c r="W304" s="1">
        <f t="shared" si="63"/>
        <v>0.76923076923076927</v>
      </c>
      <c r="X304" s="1">
        <f t="shared" si="64"/>
        <v>1.1726384364820848</v>
      </c>
      <c r="Y304" s="1">
        <f t="shared" si="65"/>
        <v>4.4292237442922371</v>
      </c>
      <c r="Z304" s="1">
        <f t="shared" si="66"/>
        <v>3.1457800511508949</v>
      </c>
      <c r="AA304" s="1">
        <f t="shared" si="67"/>
        <v>0.20212765957446807</v>
      </c>
      <c r="AB304" s="1">
        <f>VLOOKUP($A304,Index!$G:$R,8,FALSE)</f>
        <v>6.6105999999999998</v>
      </c>
      <c r="AC304" s="1">
        <f>VLOOKUP($A304,Index!$G:$R,9,FALSE)</f>
        <v>4.8448876825535887</v>
      </c>
      <c r="AD304" s="1">
        <f>VLOOKUP($A304,Index!$G:$R,10,FALSE)</f>
        <v>4.3162393162393169</v>
      </c>
      <c r="AE304" s="1">
        <f>VLOOKUP($A304,Index!$G:$R,11,FALSE)</f>
        <v>2.4148953626356091</v>
      </c>
    </row>
    <row r="305" spans="1:31" x14ac:dyDescent="0.2">
      <c r="A305">
        <v>6001451701</v>
      </c>
      <c r="B305" s="1">
        <f>VLOOKUP($A305,DataForModel!$B:$BI,11,FALSE)</f>
        <v>3102</v>
      </c>
      <c r="C305" s="1">
        <f>VLOOKUP($A305,DataForModel!$B:$BI,16,FALSE)</f>
        <v>8.6979437700000002</v>
      </c>
      <c r="D305" s="1">
        <f>VLOOKUP($A305,DataForModel!$B:$BI,17,FALSE)</f>
        <v>20.05</v>
      </c>
      <c r="E305" s="1">
        <f>VLOOKUP($A305,DataForModel!$B:$BI,19,FALSE)</f>
        <v>0</v>
      </c>
      <c r="F305" s="1">
        <f>VLOOKUP($A305,DataForModel!$B:$BI,20,FALSE)</f>
        <v>146.3754812</v>
      </c>
      <c r="G305" s="1">
        <f>VLOOKUP($A305,DataForModel!$B:$BI,26,FALSE)</f>
        <v>0</v>
      </c>
      <c r="H305" s="1">
        <f>VLOOKUP($A305,DataForModel!$B:$BI,31,FALSE)</f>
        <v>153</v>
      </c>
      <c r="I305" s="1">
        <f>VLOOKUP($A305,DataForModel!$B:$BI,33,FALSE)</f>
        <v>38805</v>
      </c>
      <c r="J305" s="1">
        <f>VLOOKUP($A305,DataForModel!$B:$BI,46,FALSE)</f>
        <v>5.0999999999999996</v>
      </c>
      <c r="K305" s="1">
        <f>VLOOKUP($A305,DataForModel!$B:$BI,49,FALSE)</f>
        <v>6</v>
      </c>
      <c r="L305" s="1">
        <f>VLOOKUP($A305,DataForModel!$B:$BI,51,FALSE)</f>
        <v>25</v>
      </c>
      <c r="M305" s="1">
        <f>VLOOKUP($A305,DataForModel!$B:$BI,52,FALSE)</f>
        <v>8.1999999999999993</v>
      </c>
      <c r="N305" s="1">
        <f>VLOOKUP($A305,DataForModel!$B:$BI,60,FALSE)</f>
        <v>0.8</v>
      </c>
      <c r="O305" s="1">
        <f t="shared" si="55"/>
        <v>2.4148679186472375</v>
      </c>
      <c r="P305" s="1">
        <f t="shared" si="56"/>
        <v>6.2205254951554849</v>
      </c>
      <c r="Q305" s="1">
        <f t="shared" si="57"/>
        <v>1.588624422969346</v>
      </c>
      <c r="R305" s="1">
        <f t="shared" si="58"/>
        <v>0</v>
      </c>
      <c r="S305" s="1">
        <f t="shared" si="59"/>
        <v>0.2370819999236225</v>
      </c>
      <c r="T305" s="1">
        <f t="shared" si="60"/>
        <v>0</v>
      </c>
      <c r="U305" s="1">
        <f t="shared" si="61"/>
        <v>0.5127345844504021</v>
      </c>
      <c r="V305" s="1">
        <f t="shared" si="62"/>
        <v>2.2366671170818782</v>
      </c>
      <c r="W305" s="1">
        <f t="shared" si="63"/>
        <v>0.89160839160839156</v>
      </c>
      <c r="X305" s="1">
        <f t="shared" si="64"/>
        <v>0.9771986970684039</v>
      </c>
      <c r="Y305" s="1">
        <f t="shared" si="65"/>
        <v>5.7077625570776256</v>
      </c>
      <c r="Z305" s="1">
        <f t="shared" si="66"/>
        <v>1.8925831202046033</v>
      </c>
      <c r="AA305" s="1">
        <f t="shared" si="67"/>
        <v>8.5106382978723402E-2</v>
      </c>
      <c r="AB305" s="1">
        <f>VLOOKUP($A305,Index!$G:$R,8,FALSE)</f>
        <v>4.0156999999999998</v>
      </c>
      <c r="AC305" s="1">
        <f>VLOOKUP($A305,Index!$G:$R,9,FALSE)</f>
        <v>4.2312791197796322</v>
      </c>
      <c r="AD305" s="1">
        <f>VLOOKUP($A305,Index!$G:$R,10,FALSE)</f>
        <v>4.1880341880341891</v>
      </c>
      <c r="AE305" s="1">
        <f>VLOOKUP($A305,Index!$G:$R,11,FALSE)</f>
        <v>1.9312323022444735</v>
      </c>
    </row>
    <row r="306" spans="1:31" x14ac:dyDescent="0.2">
      <c r="A306">
        <v>6001451703</v>
      </c>
      <c r="B306" s="1">
        <f>VLOOKUP($A306,DataForModel!$B:$BI,11,FALSE)</f>
        <v>3856</v>
      </c>
      <c r="C306" s="1">
        <f>VLOOKUP($A306,DataForModel!$B:$BI,16,FALSE)</f>
        <v>8.6979437700000002</v>
      </c>
      <c r="D306" s="1">
        <f>VLOOKUP($A306,DataForModel!$B:$BI,17,FALSE)</f>
        <v>20.034945520000001</v>
      </c>
      <c r="E306" s="1">
        <f>VLOOKUP($A306,DataForModel!$B:$BI,19,FALSE)</f>
        <v>8.1136478230000009</v>
      </c>
      <c r="F306" s="1">
        <f>VLOOKUP($A306,DataForModel!$B:$BI,20,FALSE)</f>
        <v>147.93826820000001</v>
      </c>
      <c r="G306" s="1">
        <f>VLOOKUP($A306,DataForModel!$B:$BI,26,FALSE)</f>
        <v>0</v>
      </c>
      <c r="H306" s="1">
        <f>VLOOKUP($A306,DataForModel!$B:$BI,31,FALSE)</f>
        <v>167</v>
      </c>
      <c r="I306" s="1">
        <f>VLOOKUP($A306,DataForModel!$B:$BI,33,FALSE)</f>
        <v>45925</v>
      </c>
      <c r="J306" s="1">
        <f>VLOOKUP($A306,DataForModel!$B:$BI,46,FALSE)</f>
        <v>3.7</v>
      </c>
      <c r="K306" s="1">
        <f>VLOOKUP($A306,DataForModel!$B:$BI,49,FALSE)</f>
        <v>3.1</v>
      </c>
      <c r="L306" s="1">
        <f>VLOOKUP($A306,DataForModel!$B:$BI,51,FALSE)</f>
        <v>28.8</v>
      </c>
      <c r="M306" s="1">
        <f>VLOOKUP($A306,DataForModel!$B:$BI,52,FALSE)</f>
        <v>8.8000000000000007</v>
      </c>
      <c r="N306" s="1">
        <f>VLOOKUP($A306,DataForModel!$B:$BI,60,FALSE)</f>
        <v>0</v>
      </c>
      <c r="O306" s="1">
        <f t="shared" si="55"/>
        <v>3.0024156471596664</v>
      </c>
      <c r="P306" s="1">
        <f t="shared" si="56"/>
        <v>6.2205254951554849</v>
      </c>
      <c r="Q306" s="1">
        <f t="shared" si="57"/>
        <v>1.5874144001753003</v>
      </c>
      <c r="R306" s="1">
        <f t="shared" si="58"/>
        <v>0.10099653551623147</v>
      </c>
      <c r="S306" s="1">
        <f t="shared" si="59"/>
        <v>0.23999621869904811</v>
      </c>
      <c r="T306" s="1">
        <f t="shared" si="60"/>
        <v>0</v>
      </c>
      <c r="U306" s="1">
        <f t="shared" si="61"/>
        <v>0.55965147453083108</v>
      </c>
      <c r="V306" s="1">
        <f t="shared" si="62"/>
        <v>2.7430286392956456</v>
      </c>
      <c r="W306" s="1">
        <f t="shared" si="63"/>
        <v>0.64685314685314688</v>
      </c>
      <c r="X306" s="1">
        <f t="shared" si="64"/>
        <v>0.50488599348534202</v>
      </c>
      <c r="Y306" s="1">
        <f t="shared" si="65"/>
        <v>6.5753424657534252</v>
      </c>
      <c r="Z306" s="1">
        <f t="shared" si="66"/>
        <v>2.0460358056265986</v>
      </c>
      <c r="AA306" s="1">
        <f t="shared" si="67"/>
        <v>0</v>
      </c>
      <c r="AB306" s="1">
        <f>VLOOKUP($A306,Index!$G:$R,8,FALSE)</f>
        <v>3.9174000000000002</v>
      </c>
      <c r="AC306" s="1">
        <f>VLOOKUP($A306,Index!$G:$R,9,FALSE)</f>
        <v>4.1848534156194468</v>
      </c>
      <c r="AD306" s="1">
        <f>VLOOKUP($A306,Index!$G:$R,10,FALSE)</f>
        <v>3.7606837606837611</v>
      </c>
      <c r="AE306" s="1">
        <f>VLOOKUP($A306,Index!$G:$R,11,FALSE)</f>
        <v>1.5190679346872495</v>
      </c>
    </row>
    <row r="307" spans="1:31" x14ac:dyDescent="0.2">
      <c r="A307">
        <v>6001451704</v>
      </c>
      <c r="B307" s="1">
        <f>VLOOKUP($A307,DataForModel!$B:$BI,11,FALSE)</f>
        <v>4449</v>
      </c>
      <c r="C307" s="1">
        <f>VLOOKUP($A307,DataForModel!$B:$BI,16,FALSE)</f>
        <v>8.6979437700000002</v>
      </c>
      <c r="D307" s="1">
        <f>VLOOKUP($A307,DataForModel!$B:$BI,17,FALSE)</f>
        <v>20.05</v>
      </c>
      <c r="E307" s="1">
        <f>VLOOKUP($A307,DataForModel!$B:$BI,19,FALSE)</f>
        <v>14.63049131</v>
      </c>
      <c r="F307" s="1">
        <f>VLOOKUP($A307,DataForModel!$B:$BI,20,FALSE)</f>
        <v>138.05587629999999</v>
      </c>
      <c r="G307" s="1">
        <f>VLOOKUP($A307,DataForModel!$B:$BI,26,FALSE)</f>
        <v>0</v>
      </c>
      <c r="H307" s="1">
        <f>VLOOKUP($A307,DataForModel!$B:$BI,31,FALSE)</f>
        <v>258</v>
      </c>
      <c r="I307" s="1">
        <f>VLOOKUP($A307,DataForModel!$B:$BI,33,FALSE)</f>
        <v>47499</v>
      </c>
      <c r="J307" s="1">
        <f>VLOOKUP($A307,DataForModel!$B:$BI,46,FALSE)</f>
        <v>5.6</v>
      </c>
      <c r="K307" s="1">
        <f>VLOOKUP($A307,DataForModel!$B:$BI,49,FALSE)</f>
        <v>7.2</v>
      </c>
      <c r="L307" s="1">
        <f>VLOOKUP($A307,DataForModel!$B:$BI,51,FALSE)</f>
        <v>22.1</v>
      </c>
      <c r="M307" s="1">
        <f>VLOOKUP($A307,DataForModel!$B:$BI,52,FALSE)</f>
        <v>6.4</v>
      </c>
      <c r="N307" s="1">
        <f>VLOOKUP($A307,DataForModel!$B:$BI,60,FALSE)</f>
        <v>0</v>
      </c>
      <c r="O307" s="1">
        <f t="shared" si="55"/>
        <v>3.4645055715732873</v>
      </c>
      <c r="P307" s="1">
        <f t="shared" si="56"/>
        <v>6.2205254951554849</v>
      </c>
      <c r="Q307" s="1">
        <f t="shared" si="57"/>
        <v>1.588624422969346</v>
      </c>
      <c r="R307" s="1">
        <f t="shared" si="58"/>
        <v>0.18211647429675859</v>
      </c>
      <c r="S307" s="1">
        <f t="shared" si="59"/>
        <v>0.22156795430915155</v>
      </c>
      <c r="T307" s="1">
        <f t="shared" si="60"/>
        <v>0</v>
      </c>
      <c r="U307" s="1">
        <f t="shared" si="61"/>
        <v>0.86461126005361932</v>
      </c>
      <c r="V307" s="1">
        <f t="shared" si="62"/>
        <v>2.8549686724367223</v>
      </c>
      <c r="W307" s="1">
        <f t="shared" si="63"/>
        <v>0.97902097902097895</v>
      </c>
      <c r="X307" s="1">
        <f t="shared" si="64"/>
        <v>1.1726384364820848</v>
      </c>
      <c r="Y307" s="1">
        <f t="shared" si="65"/>
        <v>5.0456621004566218</v>
      </c>
      <c r="Z307" s="1">
        <f t="shared" si="66"/>
        <v>1.4322250639386191</v>
      </c>
      <c r="AA307" s="1">
        <f t="shared" si="67"/>
        <v>0</v>
      </c>
      <c r="AB307" s="1">
        <f>VLOOKUP($A307,Index!$G:$R,8,FALSE)</f>
        <v>4.2538</v>
      </c>
      <c r="AC307" s="1">
        <f>VLOOKUP($A307,Index!$G:$R,9,FALSE)</f>
        <v>4.3066203403492453</v>
      </c>
      <c r="AD307" s="1">
        <f>VLOOKUP($A307,Index!$G:$R,10,FALSE)</f>
        <v>4.1452991452991448</v>
      </c>
      <c r="AE307" s="1">
        <f>VLOOKUP($A307,Index!$G:$R,11,FALSE)</f>
        <v>1.9688640767674586</v>
      </c>
    </row>
    <row r="308" spans="1:31" x14ac:dyDescent="0.2">
      <c r="A308">
        <v>6001981900</v>
      </c>
      <c r="B308" s="1">
        <f>VLOOKUP($A308,DataForModel!$B:$BI,11,FALSE)</f>
        <v>38</v>
      </c>
      <c r="C308" s="1">
        <f>VLOOKUP($A308,DataForModel!$B:$BI,16,FALSE)</f>
        <v>8.6979437700000002</v>
      </c>
      <c r="D308" s="1">
        <f>VLOOKUP($A308,DataForModel!$B:$BI,17,FALSE)</f>
        <v>76.11</v>
      </c>
      <c r="E308" s="1">
        <f>VLOOKUP($A308,DataForModel!$B:$BI,19,FALSE)</f>
        <v>0</v>
      </c>
      <c r="F308" s="1">
        <f>VLOOKUP($A308,DataForModel!$B:$BI,20,FALSE)</f>
        <v>306.44022360000002</v>
      </c>
      <c r="G308" s="1">
        <f>VLOOKUP($A308,DataForModel!$B:$BI,26,FALSE)</f>
        <v>0.5</v>
      </c>
      <c r="H308" s="1">
        <f>VLOOKUP($A308,DataForModel!$B:$BI,31,FALSE)</f>
        <v>0</v>
      </c>
      <c r="I308" s="1">
        <f>VLOOKUP($A308,DataForModel!$B:$BI,33,FALSE)</f>
        <v>57553</v>
      </c>
      <c r="J308" s="1">
        <f>VLOOKUP($A308,DataForModel!$B:$BI,46,FALSE)</f>
        <v>0</v>
      </c>
      <c r="K308" s="1">
        <f>VLOOKUP($A308,DataForModel!$B:$BI,49,FALSE)</f>
        <v>0</v>
      </c>
      <c r="L308" s="1">
        <f>VLOOKUP($A308,DataForModel!$B:$BI,51,FALSE)</f>
        <v>0</v>
      </c>
      <c r="M308" s="1">
        <f>VLOOKUP($A308,DataForModel!$B:$BI,52,FALSE)</f>
        <v>11.3</v>
      </c>
      <c r="N308" s="1">
        <f>VLOOKUP($A308,DataForModel!$B:$BI,60,FALSE)</f>
        <v>0</v>
      </c>
      <c r="O308" s="1">
        <f t="shared" si="55"/>
        <v>2.7273435673653861E-2</v>
      </c>
      <c r="P308" s="1">
        <f t="shared" si="56"/>
        <v>6.2205254951554849</v>
      </c>
      <c r="Q308" s="1">
        <f t="shared" si="57"/>
        <v>6.0945175414436745</v>
      </c>
      <c r="R308" s="1">
        <f t="shared" si="58"/>
        <v>0</v>
      </c>
      <c r="S308" s="1">
        <f t="shared" si="59"/>
        <v>0.53556392841786427</v>
      </c>
      <c r="T308" s="1">
        <f t="shared" si="60"/>
        <v>6.9930069930069935E-2</v>
      </c>
      <c r="U308" s="1">
        <f t="shared" si="61"/>
        <v>0</v>
      </c>
      <c r="V308" s="1">
        <f t="shared" si="62"/>
        <v>3.5699909679897019</v>
      </c>
      <c r="W308" s="1">
        <f t="shared" si="63"/>
        <v>0</v>
      </c>
      <c r="X308" s="1">
        <f t="shared" si="64"/>
        <v>0</v>
      </c>
      <c r="Y308" s="1">
        <f t="shared" si="65"/>
        <v>0</v>
      </c>
      <c r="Z308" s="1">
        <f t="shared" si="66"/>
        <v>2.6854219948849107</v>
      </c>
      <c r="AA308" s="1">
        <f t="shared" si="67"/>
        <v>0</v>
      </c>
      <c r="AB308" s="1">
        <f>VLOOKUP($A308,Index!$G:$R,8,FALSE)</f>
        <v>3.2395999999999998</v>
      </c>
      <c r="AC308" s="1">
        <f>VLOOKUP($A308,Index!$G:$R,9,FALSE)</f>
        <v>2.3814858894599125</v>
      </c>
      <c r="AD308" s="1">
        <f>VLOOKUP($A308,Index!$G:$R,10,FALSE)</f>
        <v>0</v>
      </c>
      <c r="AE308" s="1" t="e">
        <f>VLOOKUP($A308,Index!$G:$R,11,FALSE)</f>
        <v>#VALUE!</v>
      </c>
    </row>
    <row r="309" spans="1:31" x14ac:dyDescent="0.2">
      <c r="A309">
        <v>6001982000</v>
      </c>
      <c r="B309" s="1">
        <f>VLOOKUP($A309,DataForModel!$B:$BI,11,FALSE)</f>
        <v>71</v>
      </c>
      <c r="C309" s="1">
        <f>VLOOKUP($A309,DataForModel!$B:$BI,16,FALSE)</f>
        <v>8.6979437700000002</v>
      </c>
      <c r="D309" s="1">
        <f>VLOOKUP($A309,DataForModel!$B:$BI,17,FALSE)</f>
        <v>72.7705986</v>
      </c>
      <c r="E309" s="1">
        <f>VLOOKUP($A309,DataForModel!$B:$BI,19,FALSE)</f>
        <v>0</v>
      </c>
      <c r="F309" s="1">
        <f>VLOOKUP($A309,DataForModel!$B:$BI,20,FALSE)</f>
        <v>315.28558700000002</v>
      </c>
      <c r="G309" s="1">
        <f>VLOOKUP($A309,DataForModel!$B:$BI,26,FALSE)</f>
        <v>0</v>
      </c>
      <c r="H309" s="1">
        <f>VLOOKUP($A309,DataForModel!$B:$BI,31,FALSE)</f>
        <v>0</v>
      </c>
      <c r="I309" s="1">
        <f>VLOOKUP($A309,DataForModel!$B:$BI,33,FALSE)</f>
        <v>75403</v>
      </c>
      <c r="J309" s="1">
        <f>VLOOKUP($A309,DataForModel!$B:$BI,46,FALSE)</f>
        <v>0</v>
      </c>
      <c r="K309" s="1">
        <f>VLOOKUP($A309,DataForModel!$B:$BI,49,FALSE)</f>
        <v>0</v>
      </c>
      <c r="L309" s="1">
        <f>VLOOKUP($A309,DataForModel!$B:$BI,51,FALSE)</f>
        <v>19</v>
      </c>
      <c r="M309" s="1">
        <f>VLOOKUP($A309,DataForModel!$B:$BI,52,FALSE)</f>
        <v>13.8</v>
      </c>
      <c r="N309" s="1">
        <f>VLOOKUP($A309,DataForModel!$B:$BI,60,FALSE)</f>
        <v>0</v>
      </c>
      <c r="O309" s="1">
        <f t="shared" si="55"/>
        <v>5.2988389308813222E-2</v>
      </c>
      <c r="P309" s="1">
        <f t="shared" si="56"/>
        <v>6.2205254951554849</v>
      </c>
      <c r="Q309" s="1">
        <f t="shared" si="57"/>
        <v>5.8261089472930578</v>
      </c>
      <c r="R309" s="1">
        <f t="shared" si="58"/>
        <v>0</v>
      </c>
      <c r="S309" s="1">
        <f t="shared" si="59"/>
        <v>0.55205838613714509</v>
      </c>
      <c r="T309" s="1">
        <f t="shared" si="60"/>
        <v>0</v>
      </c>
      <c r="U309" s="1">
        <f t="shared" si="61"/>
        <v>0</v>
      </c>
      <c r="V309" s="1">
        <f t="shared" si="62"/>
        <v>4.8394506830902282</v>
      </c>
      <c r="W309" s="1">
        <f t="shared" si="63"/>
        <v>0</v>
      </c>
      <c r="X309" s="1">
        <f t="shared" si="64"/>
        <v>0</v>
      </c>
      <c r="Y309" s="1">
        <f t="shared" si="65"/>
        <v>4.3378995433789953</v>
      </c>
      <c r="Z309" s="1">
        <f t="shared" si="66"/>
        <v>3.3248081841432224</v>
      </c>
      <c r="AA309" s="1">
        <f t="shared" si="67"/>
        <v>0</v>
      </c>
      <c r="AB309" s="1">
        <f>VLOOKUP($A309,Index!$G:$R,8,FALSE)</f>
        <v>2.1859999999999999</v>
      </c>
      <c r="AC309" s="1">
        <f>VLOOKUP($A309,Index!$G:$R,9,FALSE)</f>
        <v>2.8322015258775068</v>
      </c>
      <c r="AD309" s="1">
        <f>VLOOKUP($A309,Index!$G:$R,10,FALSE)</f>
        <v>2.7777777777777777</v>
      </c>
      <c r="AE309" s="1" t="e">
        <f>VLOOKUP($A309,Index!$G:$R,11,FALSE)</f>
        <v>#VALUE!</v>
      </c>
    </row>
    <row r="310" spans="1:31" x14ac:dyDescent="0.2">
      <c r="A310">
        <v>6001983200</v>
      </c>
      <c r="B310" s="1">
        <f>VLOOKUP($A310,DataForModel!$B:$BI,11,FALSE)</f>
        <v>540</v>
      </c>
      <c r="C310" s="1">
        <f>VLOOKUP($A310,DataForModel!$B:$BI,16,FALSE)</f>
        <v>8.6979437700000002</v>
      </c>
      <c r="D310" s="1">
        <f>VLOOKUP($A310,DataForModel!$B:$BI,17,FALSE)</f>
        <v>57.300322940000001</v>
      </c>
      <c r="E310" s="1">
        <f>VLOOKUP($A310,DataForModel!$B:$BI,19,FALSE)</f>
        <v>0</v>
      </c>
      <c r="F310" s="1">
        <f>VLOOKUP($A310,DataForModel!$B:$BI,20,FALSE)</f>
        <v>320.99053179999999</v>
      </c>
      <c r="G310" s="1">
        <f>VLOOKUP($A310,DataForModel!$B:$BI,26,FALSE)</f>
        <v>0.25</v>
      </c>
      <c r="H310" s="1">
        <f>VLOOKUP($A310,DataForModel!$B:$BI,31,FALSE)</f>
        <v>40</v>
      </c>
      <c r="I310" s="1">
        <f>VLOOKUP($A310,DataForModel!$B:$BI,33,FALSE)</f>
        <v>93163</v>
      </c>
      <c r="J310" s="1">
        <f>VLOOKUP($A310,DataForModel!$B:$BI,46,FALSE)</f>
        <v>7</v>
      </c>
      <c r="K310" s="1">
        <f>VLOOKUP($A310,DataForModel!$B:$BI,49,FALSE)</f>
        <v>7</v>
      </c>
      <c r="L310" s="1">
        <f>VLOOKUP($A310,DataForModel!$B:$BI,51,FALSE)</f>
        <v>6.6</v>
      </c>
      <c r="M310" s="1">
        <f>VLOOKUP($A310,DataForModel!$B:$BI,52,FALSE)</f>
        <v>8.4</v>
      </c>
      <c r="N310" s="1">
        <f>VLOOKUP($A310,DataForModel!$B:$BI,60,FALSE)</f>
        <v>6.6</v>
      </c>
      <c r="O310" s="1">
        <f t="shared" si="55"/>
        <v>0.41845242733577492</v>
      </c>
      <c r="P310" s="1">
        <f t="shared" si="56"/>
        <v>6.2205254951554849</v>
      </c>
      <c r="Q310" s="1">
        <f t="shared" si="57"/>
        <v>4.5826660532992145</v>
      </c>
      <c r="R310" s="1">
        <f t="shared" si="58"/>
        <v>0</v>
      </c>
      <c r="S310" s="1">
        <f t="shared" si="59"/>
        <v>0.56269672472642573</v>
      </c>
      <c r="T310" s="1">
        <f t="shared" si="60"/>
        <v>3.4965034965034968E-2</v>
      </c>
      <c r="U310" s="1">
        <f t="shared" si="61"/>
        <v>0.13404825737265416</v>
      </c>
      <c r="V310" s="1">
        <f t="shared" si="62"/>
        <v>6.1025097609717598</v>
      </c>
      <c r="W310" s="1">
        <f t="shared" si="63"/>
        <v>1.2237762237762237</v>
      </c>
      <c r="X310" s="1">
        <f t="shared" si="64"/>
        <v>1.1400651465798046</v>
      </c>
      <c r="Y310" s="1">
        <f t="shared" si="65"/>
        <v>1.506849315068493</v>
      </c>
      <c r="Z310" s="1">
        <f t="shared" si="66"/>
        <v>1.9437340153452687</v>
      </c>
      <c r="AA310" s="1">
        <f t="shared" si="67"/>
        <v>0.70212765957446799</v>
      </c>
      <c r="AB310" s="1">
        <f>VLOOKUP($A310,Index!$G:$R,8,FALSE)</f>
        <v>5.4870000000000001</v>
      </c>
      <c r="AC310" s="1">
        <f>VLOOKUP($A310,Index!$G:$R,9,FALSE)</f>
        <v>2.6235133267480073</v>
      </c>
      <c r="AD310" s="1">
        <f>VLOOKUP($A310,Index!$G:$R,10,FALSE)</f>
        <v>2.5641025641025643</v>
      </c>
      <c r="AE310" s="1" t="e">
        <f>VLOOKUP($A310,Index!$G:$R,11,FALSE)</f>
        <v>#VALUE!</v>
      </c>
    </row>
    <row r="311" spans="1:31" x14ac:dyDescent="0.2">
      <c r="A311">
        <v>6013302009</v>
      </c>
      <c r="B311" s="1">
        <f>VLOOKUP($A311,DataForModel!$B:$BI,11,FALSE)</f>
        <v>5641</v>
      </c>
      <c r="C311" s="1">
        <f>VLOOKUP($A311,DataForModel!$B:$BI,16,FALSE)</f>
        <v>7.8595845100000004</v>
      </c>
      <c r="D311" s="1">
        <f>VLOOKUP($A311,DataForModel!$B:$BI,17,FALSE)</f>
        <v>27.158364519999999</v>
      </c>
      <c r="E311" s="1">
        <f>VLOOKUP($A311,DataForModel!$B:$BI,19,FALSE)</f>
        <v>15.48600381</v>
      </c>
      <c r="F311" s="1">
        <f>VLOOKUP($A311,DataForModel!$B:$BI,20,FALSE)</f>
        <v>216.4463379</v>
      </c>
      <c r="G311" s="1">
        <f>VLOOKUP($A311,DataForModel!$B:$BI,26,FALSE)</f>
        <v>0</v>
      </c>
      <c r="H311" s="1">
        <f>VLOOKUP($A311,DataForModel!$B:$BI,31,FALSE)</f>
        <v>916</v>
      </c>
      <c r="I311" s="1">
        <f>VLOOKUP($A311,DataForModel!$B:$BI,33,FALSE)</f>
        <v>28642</v>
      </c>
      <c r="J311" s="1">
        <f>VLOOKUP($A311,DataForModel!$B:$BI,46,FALSE)</f>
        <v>13</v>
      </c>
      <c r="K311" s="1">
        <f>VLOOKUP($A311,DataForModel!$B:$BI,49,FALSE)</f>
        <v>11.4</v>
      </c>
      <c r="L311" s="1">
        <f>VLOOKUP($A311,DataForModel!$B:$BI,51,FALSE)</f>
        <v>29.1</v>
      </c>
      <c r="M311" s="1">
        <f>VLOOKUP($A311,DataForModel!$B:$BI,52,FALSE)</f>
        <v>9.8000000000000007</v>
      </c>
      <c r="N311" s="1">
        <f>VLOOKUP($A311,DataForModel!$B:$BI,60,FALSE)</f>
        <v>0.2</v>
      </c>
      <c r="O311" s="1">
        <f t="shared" si="55"/>
        <v>4.3933608665160131</v>
      </c>
      <c r="P311" s="1">
        <f t="shared" si="56"/>
        <v>4.3255189802906617</v>
      </c>
      <c r="Q311" s="1">
        <f t="shared" si="57"/>
        <v>2.1599681756321192</v>
      </c>
      <c r="R311" s="1">
        <f t="shared" si="58"/>
        <v>0.19276566692573843</v>
      </c>
      <c r="S311" s="1">
        <f t="shared" si="59"/>
        <v>0.36774715531926616</v>
      </c>
      <c r="T311" s="1">
        <f t="shared" si="60"/>
        <v>0</v>
      </c>
      <c r="U311" s="1">
        <f t="shared" si="61"/>
        <v>3.0697050938337798</v>
      </c>
      <c r="V311" s="1">
        <f t="shared" si="62"/>
        <v>1.5138929386747837</v>
      </c>
      <c r="W311" s="1">
        <f t="shared" si="63"/>
        <v>2.2727272727272725</v>
      </c>
      <c r="X311" s="1">
        <f t="shared" si="64"/>
        <v>1.8566775244299674</v>
      </c>
      <c r="Y311" s="1">
        <f t="shared" si="65"/>
        <v>6.6438356164383574</v>
      </c>
      <c r="Z311" s="1">
        <f t="shared" si="66"/>
        <v>2.3017902813299234</v>
      </c>
      <c r="AA311" s="1">
        <f t="shared" si="67"/>
        <v>2.1276595744680851E-2</v>
      </c>
      <c r="AB311" s="1">
        <f>VLOOKUP($A311,Index!$G:$R,8,FALSE)</f>
        <v>6.0105000000000004</v>
      </c>
      <c r="AC311" s="1">
        <f>VLOOKUP($A311,Index!$G:$R,9,FALSE)</f>
        <v>5.8933165218600632</v>
      </c>
      <c r="AD311" s="1">
        <f>VLOOKUP($A311,Index!$G:$R,10,FALSE)</f>
        <v>4.700854700854701</v>
      </c>
      <c r="AE311" s="1">
        <f>VLOOKUP($A311,Index!$G:$R,11,FALSE)</f>
        <v>3.2784401404871053</v>
      </c>
    </row>
    <row r="312" spans="1:31" x14ac:dyDescent="0.2">
      <c r="A312">
        <v>6013303201</v>
      </c>
      <c r="B312" s="1">
        <f>VLOOKUP($A312,DataForModel!$B:$BI,11,FALSE)</f>
        <v>5950</v>
      </c>
      <c r="C312" s="1">
        <f>VLOOKUP($A312,DataForModel!$B:$BI,16,FALSE)</f>
        <v>7.8595845100000004</v>
      </c>
      <c r="D312" s="1">
        <f>VLOOKUP($A312,DataForModel!$B:$BI,17,FALSE)</f>
        <v>17.007688479999999</v>
      </c>
      <c r="E312" s="1">
        <f>VLOOKUP($A312,DataForModel!$B:$BI,19,FALSE)</f>
        <v>16.33707235</v>
      </c>
      <c r="F312" s="1">
        <f>VLOOKUP($A312,DataForModel!$B:$BI,20,FALSE)</f>
        <v>276.32677660000002</v>
      </c>
      <c r="G312" s="1">
        <f>VLOOKUP($A312,DataForModel!$B:$BI,26,FALSE)</f>
        <v>0</v>
      </c>
      <c r="H312" s="1">
        <f>VLOOKUP($A312,DataForModel!$B:$BI,31,FALSE)</f>
        <v>1105</v>
      </c>
      <c r="I312" s="1">
        <f>VLOOKUP($A312,DataForModel!$B:$BI,33,FALSE)</f>
        <v>32000</v>
      </c>
      <c r="J312" s="1">
        <f>VLOOKUP($A312,DataForModel!$B:$BI,46,FALSE)</f>
        <v>9.6999999999999993</v>
      </c>
      <c r="K312" s="1">
        <f>VLOOKUP($A312,DataForModel!$B:$BI,49,FALSE)</f>
        <v>6.8</v>
      </c>
      <c r="L312" s="1">
        <f>VLOOKUP($A312,DataForModel!$B:$BI,51,FALSE)</f>
        <v>30.2</v>
      </c>
      <c r="M312" s="1">
        <f>VLOOKUP($A312,DataForModel!$B:$BI,52,FALSE)</f>
        <v>10.9</v>
      </c>
      <c r="N312" s="1">
        <f>VLOOKUP($A312,DataForModel!$B:$BI,60,FALSE)</f>
        <v>0.7</v>
      </c>
      <c r="O312" s="1">
        <f t="shared" si="55"/>
        <v>4.6341463414634152</v>
      </c>
      <c r="P312" s="1">
        <f t="shared" si="56"/>
        <v>4.3255189802906617</v>
      </c>
      <c r="Q312" s="1">
        <f t="shared" si="57"/>
        <v>1.3440948021662213</v>
      </c>
      <c r="R312" s="1">
        <f t="shared" si="58"/>
        <v>0.20335954231963932</v>
      </c>
      <c r="S312" s="1">
        <f t="shared" si="59"/>
        <v>0.47940965234557703</v>
      </c>
      <c r="T312" s="1">
        <f t="shared" si="60"/>
        <v>0</v>
      </c>
      <c r="U312" s="1">
        <f t="shared" si="61"/>
        <v>3.7030831099195711</v>
      </c>
      <c r="V312" s="1">
        <f t="shared" si="62"/>
        <v>1.7527078251345913</v>
      </c>
      <c r="W312" s="1">
        <f t="shared" si="63"/>
        <v>1.6958041958041956</v>
      </c>
      <c r="X312" s="1">
        <f t="shared" si="64"/>
        <v>1.1074918566775245</v>
      </c>
      <c r="Y312" s="1">
        <f t="shared" si="65"/>
        <v>6.8949771689497723</v>
      </c>
      <c r="Z312" s="1">
        <f t="shared" si="66"/>
        <v>2.5831202046035804</v>
      </c>
      <c r="AA312" s="1">
        <f t="shared" si="67"/>
        <v>7.4468085106382975E-2</v>
      </c>
      <c r="AB312" s="1">
        <f>VLOOKUP($A312,Index!$G:$R,8,FALSE)</f>
        <v>5.6162000000000001</v>
      </c>
      <c r="AC312" s="1">
        <f>VLOOKUP($A312,Index!$G:$R,9,FALSE)</f>
        <v>5.502462448059088</v>
      </c>
      <c r="AD312" s="1">
        <f>VLOOKUP($A312,Index!$G:$R,10,FALSE)</f>
        <v>4.1025641025641022</v>
      </c>
      <c r="AE312" s="1">
        <f>VLOOKUP($A312,Index!$G:$R,11,FALSE)</f>
        <v>3.8893954659651051</v>
      </c>
    </row>
    <row r="313" spans="1:31" x14ac:dyDescent="0.2">
      <c r="A313">
        <v>6013305000</v>
      </c>
      <c r="B313" s="1">
        <f>VLOOKUP($A313,DataForModel!$B:$BI,11,FALSE)</f>
        <v>6620</v>
      </c>
      <c r="C313" s="1">
        <f>VLOOKUP($A313,DataForModel!$B:$BI,16,FALSE)</f>
        <v>7.8595845100000004</v>
      </c>
      <c r="D313" s="1">
        <f>VLOOKUP($A313,DataForModel!$B:$BI,17,FALSE)</f>
        <v>16.3712819</v>
      </c>
      <c r="E313" s="1">
        <f>VLOOKUP($A313,DataForModel!$B:$BI,19,FALSE)</f>
        <v>0</v>
      </c>
      <c r="F313" s="1">
        <f>VLOOKUP($A313,DataForModel!$B:$BI,20,FALSE)</f>
        <v>989.5911873</v>
      </c>
      <c r="G313" s="1">
        <f>VLOOKUP($A313,DataForModel!$B:$BI,26,FALSE)</f>
        <v>0.2</v>
      </c>
      <c r="H313" s="1">
        <f>VLOOKUP($A313,DataForModel!$B:$BI,31,FALSE)</f>
        <v>1390</v>
      </c>
      <c r="I313" s="1">
        <f>VLOOKUP($A313,DataForModel!$B:$BI,33,FALSE)</f>
        <v>19443</v>
      </c>
      <c r="J313" s="1">
        <f>VLOOKUP($A313,DataForModel!$B:$BI,46,FALSE)</f>
        <v>21.8</v>
      </c>
      <c r="K313" s="1">
        <f>VLOOKUP($A313,DataForModel!$B:$BI,49,FALSE)</f>
        <v>20.6</v>
      </c>
      <c r="L313" s="1">
        <f>VLOOKUP($A313,DataForModel!$B:$BI,51,FALSE)</f>
        <v>29.7</v>
      </c>
      <c r="M313" s="1">
        <f>VLOOKUP($A313,DataForModel!$B:$BI,52,FALSE)</f>
        <v>23.2</v>
      </c>
      <c r="N313" s="1">
        <f>VLOOKUP($A313,DataForModel!$B:$BI,60,FALSE)</f>
        <v>0.5</v>
      </c>
      <c r="O313" s="1">
        <f t="shared" si="55"/>
        <v>5.1562378243590743</v>
      </c>
      <c r="P313" s="1">
        <f t="shared" si="56"/>
        <v>4.3255189802906617</v>
      </c>
      <c r="Q313" s="1">
        <f t="shared" si="57"/>
        <v>1.2929428216208452</v>
      </c>
      <c r="R313" s="1">
        <f t="shared" si="58"/>
        <v>0</v>
      </c>
      <c r="S313" s="1">
        <f t="shared" si="59"/>
        <v>1.8094748099804718</v>
      </c>
      <c r="T313" s="1">
        <f t="shared" si="60"/>
        <v>2.7972027972027972E-2</v>
      </c>
      <c r="U313" s="1">
        <f t="shared" si="61"/>
        <v>4.6581769436997318</v>
      </c>
      <c r="V313" s="1">
        <f t="shared" si="62"/>
        <v>0.85967669670224944</v>
      </c>
      <c r="W313" s="1">
        <f t="shared" si="63"/>
        <v>3.8111888111888108</v>
      </c>
      <c r="X313" s="1">
        <f t="shared" si="64"/>
        <v>3.355048859934854</v>
      </c>
      <c r="Y313" s="1">
        <f t="shared" si="65"/>
        <v>6.7808219178082201</v>
      </c>
      <c r="Z313" s="1">
        <f t="shared" si="66"/>
        <v>5.7289002557544757</v>
      </c>
      <c r="AA313" s="1">
        <f t="shared" si="67"/>
        <v>5.3191489361702128E-2</v>
      </c>
      <c r="AB313" s="1">
        <f>VLOOKUP($A313,Index!$G:$R,8,FALSE)</f>
        <v>9.9751999999999992</v>
      </c>
      <c r="AC313" s="1">
        <f>VLOOKUP($A313,Index!$G:$R,9,FALSE)</f>
        <v>8.0101936246112508</v>
      </c>
      <c r="AD313" s="1">
        <f>VLOOKUP($A313,Index!$G:$R,10,FALSE)</f>
        <v>6.9658119658119668</v>
      </c>
      <c r="AE313" s="1">
        <f>VLOOKUP($A313,Index!$G:$R,11,FALSE)</f>
        <v>7.4989045558897702</v>
      </c>
    </row>
    <row r="314" spans="1:31" x14ac:dyDescent="0.2">
      <c r="A314">
        <v>6013306002</v>
      </c>
      <c r="B314" s="1">
        <f>VLOOKUP($A314,DataForModel!$B:$BI,11,FALSE)</f>
        <v>2378</v>
      </c>
      <c r="C314" s="1">
        <f>VLOOKUP($A314,DataForModel!$B:$BI,16,FALSE)</f>
        <v>7.8595845100000004</v>
      </c>
      <c r="D314" s="1">
        <f>VLOOKUP($A314,DataForModel!$B:$BI,17,FALSE)</f>
        <v>18.15531395</v>
      </c>
      <c r="E314" s="1">
        <f>VLOOKUP($A314,DataForModel!$B:$BI,19,FALSE)</f>
        <v>18.505158170000001</v>
      </c>
      <c r="F314" s="1">
        <f>VLOOKUP($A314,DataForModel!$B:$BI,20,FALSE)</f>
        <v>223.38374830000001</v>
      </c>
      <c r="G314" s="1">
        <f>VLOOKUP($A314,DataForModel!$B:$BI,26,FALSE)</f>
        <v>0</v>
      </c>
      <c r="H314" s="1">
        <f>VLOOKUP($A314,DataForModel!$B:$BI,31,FALSE)</f>
        <v>301</v>
      </c>
      <c r="I314" s="1">
        <f>VLOOKUP($A314,DataForModel!$B:$BI,33,FALSE)</f>
        <v>28324</v>
      </c>
      <c r="J314" s="1">
        <f>VLOOKUP($A314,DataForModel!$B:$BI,46,FALSE)</f>
        <v>10</v>
      </c>
      <c r="K314" s="1">
        <f>VLOOKUP($A314,DataForModel!$B:$BI,49,FALSE)</f>
        <v>13.6</v>
      </c>
      <c r="L314" s="1">
        <f>VLOOKUP($A314,DataForModel!$B:$BI,51,FALSE)</f>
        <v>19.899999999999999</v>
      </c>
      <c r="M314" s="1">
        <f>VLOOKUP($A314,DataForModel!$B:$BI,52,FALSE)</f>
        <v>13.7</v>
      </c>
      <c r="N314" s="1">
        <f>VLOOKUP($A314,DataForModel!$B:$BI,60,FALSE)</f>
        <v>0</v>
      </c>
      <c r="O314" s="1">
        <f t="shared" si="55"/>
        <v>1.8506974207122262</v>
      </c>
      <c r="P314" s="1">
        <f t="shared" si="56"/>
        <v>4.3255189802906617</v>
      </c>
      <c r="Q314" s="1">
        <f t="shared" si="57"/>
        <v>1.4363366449749773</v>
      </c>
      <c r="R314" s="1">
        <f t="shared" si="58"/>
        <v>0.23034729940482479</v>
      </c>
      <c r="S314" s="1">
        <f t="shared" si="59"/>
        <v>0.38068374337669963</v>
      </c>
      <c r="T314" s="1">
        <f t="shared" si="60"/>
        <v>0</v>
      </c>
      <c r="U314" s="1">
        <f t="shared" si="61"/>
        <v>1.0087131367292226</v>
      </c>
      <c r="V314" s="1">
        <f t="shared" si="62"/>
        <v>1.4912773538343373</v>
      </c>
      <c r="W314" s="1">
        <f t="shared" si="63"/>
        <v>1.7482517482517481</v>
      </c>
      <c r="X314" s="1">
        <f t="shared" si="64"/>
        <v>2.214983713355049</v>
      </c>
      <c r="Y314" s="1">
        <f t="shared" si="65"/>
        <v>4.5433789954337902</v>
      </c>
      <c r="Z314" s="1">
        <f t="shared" si="66"/>
        <v>3.2992327365728897</v>
      </c>
      <c r="AA314" s="1">
        <f t="shared" si="67"/>
        <v>0</v>
      </c>
      <c r="AB314" s="1">
        <f>VLOOKUP($A314,Index!$G:$R,8,FALSE)</f>
        <v>7.2192999999999996</v>
      </c>
      <c r="AC314" s="1">
        <f>VLOOKUP($A314,Index!$G:$R,9,FALSE)</f>
        <v>5.0811352779911054</v>
      </c>
      <c r="AD314" s="1">
        <f>VLOOKUP($A314,Index!$G:$R,10,FALSE)</f>
        <v>5.5555555555555554</v>
      </c>
      <c r="AE314" s="1">
        <f>VLOOKUP($A314,Index!$G:$R,11,FALSE)</f>
        <v>6.2519176579602895</v>
      </c>
    </row>
    <row r="315" spans="1:31" x14ac:dyDescent="0.2">
      <c r="A315">
        <v>6013306003</v>
      </c>
      <c r="B315" s="1">
        <f>VLOOKUP($A315,DataForModel!$B:$BI,11,FALSE)</f>
        <v>4881</v>
      </c>
      <c r="C315" s="1">
        <f>VLOOKUP($A315,DataForModel!$B:$BI,16,FALSE)</f>
        <v>7.8595845100000004</v>
      </c>
      <c r="D315" s="1">
        <f>VLOOKUP($A315,DataForModel!$B:$BI,17,FALSE)</f>
        <v>12.64</v>
      </c>
      <c r="E315" s="1">
        <f>VLOOKUP($A315,DataForModel!$B:$BI,19,FALSE)</f>
        <v>9.8085180000000004E-3</v>
      </c>
      <c r="F315" s="1">
        <f>VLOOKUP($A315,DataForModel!$B:$BI,20,FALSE)</f>
        <v>267.43532040000002</v>
      </c>
      <c r="G315" s="1">
        <f>VLOOKUP($A315,DataForModel!$B:$BI,26,FALSE)</f>
        <v>0</v>
      </c>
      <c r="H315" s="1">
        <f>VLOOKUP($A315,DataForModel!$B:$BI,31,FALSE)</f>
        <v>1244</v>
      </c>
      <c r="I315" s="1">
        <f>VLOOKUP($A315,DataForModel!$B:$BI,33,FALSE)</f>
        <v>20811</v>
      </c>
      <c r="J315" s="1">
        <f>VLOOKUP($A315,DataForModel!$B:$BI,46,FALSE)</f>
        <v>24.1</v>
      </c>
      <c r="K315" s="1">
        <f>VLOOKUP($A315,DataForModel!$B:$BI,49,FALSE)</f>
        <v>14</v>
      </c>
      <c r="L315" s="1">
        <f>VLOOKUP($A315,DataForModel!$B:$BI,51,FALSE)</f>
        <v>29</v>
      </c>
      <c r="M315" s="1">
        <f>VLOOKUP($A315,DataForModel!$B:$BI,52,FALSE)</f>
        <v>10.8</v>
      </c>
      <c r="N315" s="1">
        <f>VLOOKUP($A315,DataForModel!$B:$BI,60,FALSE)</f>
        <v>2.2999999999999998</v>
      </c>
      <c r="O315" s="1">
        <f t="shared" si="55"/>
        <v>3.8011376918881012</v>
      </c>
      <c r="P315" s="1">
        <f t="shared" si="56"/>
        <v>4.3255189802906617</v>
      </c>
      <c r="Q315" s="1">
        <f t="shared" si="57"/>
        <v>0.99303633863301433</v>
      </c>
      <c r="R315" s="1">
        <f t="shared" si="58"/>
        <v>1.2209382982342881E-4</v>
      </c>
      <c r="S315" s="1">
        <f t="shared" si="59"/>
        <v>0.46282924273191017</v>
      </c>
      <c r="T315" s="1">
        <f t="shared" si="60"/>
        <v>0</v>
      </c>
      <c r="U315" s="1">
        <f t="shared" si="61"/>
        <v>4.1689008042895441</v>
      </c>
      <c r="V315" s="1">
        <f t="shared" si="62"/>
        <v>0.95696638243096199</v>
      </c>
      <c r="W315" s="1">
        <f t="shared" si="63"/>
        <v>4.2132867132867133</v>
      </c>
      <c r="X315" s="1">
        <f t="shared" si="64"/>
        <v>2.2801302931596092</v>
      </c>
      <c r="Y315" s="1">
        <f t="shared" si="65"/>
        <v>6.6210045662100461</v>
      </c>
      <c r="Z315" s="1">
        <f t="shared" si="66"/>
        <v>2.5575447570332481</v>
      </c>
      <c r="AA315" s="1">
        <f t="shared" si="67"/>
        <v>0.24468085106382975</v>
      </c>
      <c r="AB315" s="1">
        <f>VLOOKUP($A315,Index!$G:$R,8,FALSE)</f>
        <v>9.1737000000000002</v>
      </c>
      <c r="AC315" s="1">
        <f>VLOOKUP($A315,Index!$G:$R,9,FALSE)</f>
        <v>6.5650765345891271</v>
      </c>
      <c r="AD315" s="1">
        <f>VLOOKUP($A315,Index!$G:$R,10,FALSE)</f>
        <v>6.2393162393162394</v>
      </c>
      <c r="AE315" s="1">
        <f>VLOOKUP($A315,Index!$G:$R,11,FALSE)</f>
        <v>4.7250812527348582</v>
      </c>
    </row>
    <row r="316" spans="1:31" x14ac:dyDescent="0.2">
      <c r="A316">
        <v>6013306004</v>
      </c>
      <c r="B316" s="1">
        <f>VLOOKUP($A316,DataForModel!$B:$BI,11,FALSE)</f>
        <v>3173</v>
      </c>
      <c r="C316" s="1">
        <f>VLOOKUP($A316,DataForModel!$B:$BI,16,FALSE)</f>
        <v>7.8595845100000004</v>
      </c>
      <c r="D316" s="1">
        <f>VLOOKUP($A316,DataForModel!$B:$BI,17,FALSE)</f>
        <v>12.64</v>
      </c>
      <c r="E316" s="1">
        <f>VLOOKUP($A316,DataForModel!$B:$BI,19,FALSE)</f>
        <v>0.99865116499999995</v>
      </c>
      <c r="F316" s="1">
        <f>VLOOKUP($A316,DataForModel!$B:$BI,20,FALSE)</f>
        <v>241.49309070000001</v>
      </c>
      <c r="G316" s="1">
        <f>VLOOKUP($A316,DataForModel!$B:$BI,26,FALSE)</f>
        <v>0</v>
      </c>
      <c r="H316" s="1">
        <f>VLOOKUP($A316,DataForModel!$B:$BI,31,FALSE)</f>
        <v>480</v>
      </c>
      <c r="I316" s="1">
        <f>VLOOKUP($A316,DataForModel!$B:$BI,33,FALSE)</f>
        <v>23239</v>
      </c>
      <c r="J316" s="1">
        <f>VLOOKUP($A316,DataForModel!$B:$BI,46,FALSE)</f>
        <v>14.3</v>
      </c>
      <c r="K316" s="1">
        <f>VLOOKUP($A316,DataForModel!$B:$BI,49,FALSE)</f>
        <v>16.3</v>
      </c>
      <c r="L316" s="1">
        <f>VLOOKUP($A316,DataForModel!$B:$BI,51,FALSE)</f>
        <v>25.3</v>
      </c>
      <c r="M316" s="1">
        <f>VLOOKUP($A316,DataForModel!$B:$BI,52,FALSE)</f>
        <v>21.1</v>
      </c>
      <c r="N316" s="1">
        <f>VLOOKUP($A316,DataForModel!$B:$BI,60,FALSE)</f>
        <v>1.4</v>
      </c>
      <c r="O316" s="1">
        <f t="shared" si="55"/>
        <v>2.4701940310137926</v>
      </c>
      <c r="P316" s="1">
        <f t="shared" si="56"/>
        <v>4.3255189802906617</v>
      </c>
      <c r="Q316" s="1">
        <f t="shared" si="57"/>
        <v>0.99303633863301433</v>
      </c>
      <c r="R316" s="1">
        <f t="shared" si="58"/>
        <v>1.2430944755617403E-2</v>
      </c>
      <c r="S316" s="1">
        <f t="shared" si="59"/>
        <v>0.41445327539398003</v>
      </c>
      <c r="T316" s="1">
        <f t="shared" si="60"/>
        <v>0</v>
      </c>
      <c r="U316" s="1">
        <f t="shared" si="61"/>
        <v>1.6085790884718498</v>
      </c>
      <c r="V316" s="1">
        <f t="shared" si="62"/>
        <v>1.1296413509611622</v>
      </c>
      <c r="W316" s="1">
        <f t="shared" si="63"/>
        <v>2.5</v>
      </c>
      <c r="X316" s="1">
        <f t="shared" si="64"/>
        <v>2.6547231270358305</v>
      </c>
      <c r="Y316" s="1">
        <f t="shared" si="65"/>
        <v>5.7762557077625578</v>
      </c>
      <c r="Z316" s="1">
        <f t="shared" si="66"/>
        <v>5.1918158567774944</v>
      </c>
      <c r="AA316" s="1">
        <f t="shared" si="67"/>
        <v>0.14893617021276595</v>
      </c>
      <c r="AB316" s="1">
        <f>VLOOKUP($A316,Index!$G:$R,8,FALSE)</f>
        <v>8.8655000000000008</v>
      </c>
      <c r="AC316" s="1">
        <f>VLOOKUP($A316,Index!$G:$R,9,FALSE)</f>
        <v>6.1710867979127464</v>
      </c>
      <c r="AD316" s="1">
        <f>VLOOKUP($A316,Index!$G:$R,10,FALSE)</f>
        <v>5.982905982905983</v>
      </c>
      <c r="AE316" s="1">
        <f>VLOOKUP($A316,Index!$G:$R,11,FALSE)</f>
        <v>5.9162820763296642</v>
      </c>
    </row>
    <row r="317" spans="1:31" x14ac:dyDescent="0.2">
      <c r="A317">
        <v>6013307101</v>
      </c>
      <c r="B317" s="1">
        <f>VLOOKUP($A317,DataForModel!$B:$BI,11,FALSE)</f>
        <v>4166</v>
      </c>
      <c r="C317" s="1">
        <f>VLOOKUP($A317,DataForModel!$B:$BI,16,FALSE)</f>
        <v>7.8595845100000004</v>
      </c>
      <c r="D317" s="1">
        <f>VLOOKUP($A317,DataForModel!$B:$BI,17,FALSE)</f>
        <v>9.5114530380000009</v>
      </c>
      <c r="E317" s="1">
        <f>VLOOKUP($A317,DataForModel!$B:$BI,19,FALSE)</f>
        <v>0</v>
      </c>
      <c r="F317" s="1">
        <f>VLOOKUP($A317,DataForModel!$B:$BI,20,FALSE)</f>
        <v>370.13627079999998</v>
      </c>
      <c r="G317" s="1">
        <f>VLOOKUP($A317,DataForModel!$B:$BI,26,FALSE)</f>
        <v>0</v>
      </c>
      <c r="H317" s="1">
        <f>VLOOKUP($A317,DataForModel!$B:$BI,31,FALSE)</f>
        <v>465</v>
      </c>
      <c r="I317" s="1">
        <f>VLOOKUP($A317,DataForModel!$B:$BI,33,FALSE)</f>
        <v>25827</v>
      </c>
      <c r="J317" s="1">
        <f>VLOOKUP($A317,DataForModel!$B:$BI,46,FALSE)</f>
        <v>10.199999999999999</v>
      </c>
      <c r="K317" s="1">
        <f>VLOOKUP($A317,DataForModel!$B:$BI,49,FALSE)</f>
        <v>10</v>
      </c>
      <c r="L317" s="1">
        <f>VLOOKUP($A317,DataForModel!$B:$BI,51,FALSE)</f>
        <v>24</v>
      </c>
      <c r="M317" s="1">
        <f>VLOOKUP($A317,DataForModel!$B:$BI,52,FALSE)</f>
        <v>20</v>
      </c>
      <c r="N317" s="1">
        <f>VLOOKUP($A317,DataForModel!$B:$BI,60,FALSE)</f>
        <v>0.2</v>
      </c>
      <c r="O317" s="1">
        <f t="shared" si="55"/>
        <v>3.2439803631263149</v>
      </c>
      <c r="P317" s="1">
        <f t="shared" si="56"/>
        <v>4.3255189802906617</v>
      </c>
      <c r="Q317" s="1">
        <f t="shared" si="57"/>
        <v>0.74157543554882666</v>
      </c>
      <c r="R317" s="1">
        <f t="shared" si="58"/>
        <v>0</v>
      </c>
      <c r="S317" s="1">
        <f t="shared" si="59"/>
        <v>0.65434161000251434</v>
      </c>
      <c r="T317" s="1">
        <f t="shared" si="60"/>
        <v>0</v>
      </c>
      <c r="U317" s="1">
        <f t="shared" si="61"/>
        <v>1.5583109919571045</v>
      </c>
      <c r="V317" s="1">
        <f t="shared" si="62"/>
        <v>1.3136952301029081</v>
      </c>
      <c r="W317" s="1">
        <f t="shared" si="63"/>
        <v>1.7832167832167831</v>
      </c>
      <c r="X317" s="1">
        <f t="shared" si="64"/>
        <v>1.6286644951140068</v>
      </c>
      <c r="Y317" s="1">
        <f t="shared" si="65"/>
        <v>5.4794520547945211</v>
      </c>
      <c r="Z317" s="1">
        <f t="shared" si="66"/>
        <v>4.9104859335038356</v>
      </c>
      <c r="AA317" s="1">
        <f t="shared" si="67"/>
        <v>2.1276595744680851E-2</v>
      </c>
      <c r="AB317" s="1">
        <f>VLOOKUP($A317,Index!$G:$R,8,FALSE)</f>
        <v>7.5606999999999998</v>
      </c>
      <c r="AC317" s="1">
        <f>VLOOKUP($A317,Index!$G:$R,9,FALSE)</f>
        <v>5.7096970900799837</v>
      </c>
      <c r="AD317" s="1">
        <f>VLOOKUP($A317,Index!$G:$R,10,FALSE)</f>
        <v>5.7692307692307701</v>
      </c>
      <c r="AE317" s="1">
        <f>VLOOKUP($A317,Index!$G:$R,11,FALSE)</f>
        <v>1.5908590653948493</v>
      </c>
    </row>
    <row r="318" spans="1:31" x14ac:dyDescent="0.2">
      <c r="A318">
        <v>6013307102</v>
      </c>
      <c r="B318" s="1">
        <f>VLOOKUP($A318,DataForModel!$B:$BI,11,FALSE)</f>
        <v>5038</v>
      </c>
      <c r="C318" s="1">
        <f>VLOOKUP($A318,DataForModel!$B:$BI,16,FALSE)</f>
        <v>7.8595845100000004</v>
      </c>
      <c r="D318" s="1">
        <f>VLOOKUP($A318,DataForModel!$B:$BI,17,FALSE)</f>
        <v>17.19168054</v>
      </c>
      <c r="E318" s="1">
        <f>VLOOKUP($A318,DataForModel!$B:$BI,19,FALSE)</f>
        <v>0</v>
      </c>
      <c r="F318" s="1">
        <f>VLOOKUP($A318,DataForModel!$B:$BI,20,FALSE)</f>
        <v>347.07039509999998</v>
      </c>
      <c r="G318" s="1">
        <f>VLOOKUP($A318,DataForModel!$B:$BI,26,FALSE)</f>
        <v>0</v>
      </c>
      <c r="H318" s="1">
        <f>VLOOKUP($A318,DataForModel!$B:$BI,31,FALSE)</f>
        <v>1283</v>
      </c>
      <c r="I318" s="1">
        <f>VLOOKUP($A318,DataForModel!$B:$BI,33,FALSE)</f>
        <v>16408</v>
      </c>
      <c r="J318" s="1">
        <f>VLOOKUP($A318,DataForModel!$B:$BI,46,FALSE)</f>
        <v>24.1</v>
      </c>
      <c r="K318" s="1">
        <f>VLOOKUP($A318,DataForModel!$B:$BI,49,FALSE)</f>
        <v>34.5</v>
      </c>
      <c r="L318" s="1">
        <f>VLOOKUP($A318,DataForModel!$B:$BI,51,FALSE)</f>
        <v>32</v>
      </c>
      <c r="M318" s="1">
        <f>VLOOKUP($A318,DataForModel!$B:$BI,52,FALSE)</f>
        <v>13.7</v>
      </c>
      <c r="N318" s="1">
        <f>VLOOKUP($A318,DataForModel!$B:$BI,60,FALSE)</f>
        <v>0</v>
      </c>
      <c r="O318" s="1">
        <f t="shared" si="55"/>
        <v>3.9234785319099199</v>
      </c>
      <c r="P318" s="1">
        <f t="shared" si="56"/>
        <v>4.3255189802906617</v>
      </c>
      <c r="Q318" s="1">
        <f t="shared" si="57"/>
        <v>1.3588833957625095</v>
      </c>
      <c r="R318" s="1">
        <f t="shared" si="58"/>
        <v>0</v>
      </c>
      <c r="S318" s="1">
        <f t="shared" si="59"/>
        <v>0.61132934535187966</v>
      </c>
      <c r="T318" s="1">
        <f t="shared" si="60"/>
        <v>0</v>
      </c>
      <c r="U318" s="1">
        <f t="shared" si="61"/>
        <v>4.2995978552278817</v>
      </c>
      <c r="V318" s="1">
        <f t="shared" si="62"/>
        <v>0.64383298603949912</v>
      </c>
      <c r="W318" s="1">
        <f t="shared" si="63"/>
        <v>4.2132867132867133</v>
      </c>
      <c r="X318" s="1">
        <f t="shared" si="64"/>
        <v>5.6188925081433228</v>
      </c>
      <c r="Y318" s="1">
        <f t="shared" si="65"/>
        <v>7.3059360730593612</v>
      </c>
      <c r="Z318" s="1">
        <f t="shared" si="66"/>
        <v>3.2992327365728897</v>
      </c>
      <c r="AA318" s="1">
        <f t="shared" si="67"/>
        <v>0</v>
      </c>
      <c r="AB318" s="1">
        <f>VLOOKUP($A318,Index!$G:$R,8,FALSE)</f>
        <v>9.2361000000000004</v>
      </c>
      <c r="AC318" s="1">
        <f>VLOOKUP($A318,Index!$G:$R,9,FALSE)</f>
        <v>8.2058486759106888</v>
      </c>
      <c r="AD318" s="1">
        <f>VLOOKUP($A318,Index!$G:$R,10,FALSE)</f>
        <v>8.2051282051282044</v>
      </c>
      <c r="AE318" s="1">
        <f>VLOOKUP($A318,Index!$G:$R,11,FALSE)</f>
        <v>5.4327372735535251</v>
      </c>
    </row>
    <row r="319" spans="1:31" x14ac:dyDescent="0.2">
      <c r="A319">
        <v>6013307201</v>
      </c>
      <c r="B319" s="1">
        <f>VLOOKUP($A319,DataForModel!$B:$BI,11,FALSE)</f>
        <v>3467</v>
      </c>
      <c r="C319" s="1">
        <f>VLOOKUP($A319,DataForModel!$B:$BI,16,FALSE)</f>
        <v>7.8595845100000004</v>
      </c>
      <c r="D319" s="1">
        <f>VLOOKUP($A319,DataForModel!$B:$BI,17,FALSE)</f>
        <v>18.579999999999998</v>
      </c>
      <c r="E319" s="1">
        <f>VLOOKUP($A319,DataForModel!$B:$BI,19,FALSE)</f>
        <v>0</v>
      </c>
      <c r="F319" s="1">
        <f>VLOOKUP($A319,DataForModel!$B:$BI,20,FALSE)</f>
        <v>704.01200010000002</v>
      </c>
      <c r="G319" s="1">
        <f>VLOOKUP($A319,DataForModel!$B:$BI,26,FALSE)</f>
        <v>1.3</v>
      </c>
      <c r="H319" s="1">
        <f>VLOOKUP($A319,DataForModel!$B:$BI,31,FALSE)</f>
        <v>607</v>
      </c>
      <c r="I319" s="1">
        <f>VLOOKUP($A319,DataForModel!$B:$BI,33,FALSE)</f>
        <v>18027</v>
      </c>
      <c r="J319" s="1">
        <f>VLOOKUP($A319,DataForModel!$B:$BI,46,FALSE)</f>
        <v>18.3</v>
      </c>
      <c r="K319" s="1">
        <f>VLOOKUP($A319,DataForModel!$B:$BI,49,FALSE)</f>
        <v>21.2</v>
      </c>
      <c r="L319" s="1">
        <f>VLOOKUP($A319,DataForModel!$B:$BI,51,FALSE)</f>
        <v>25.4</v>
      </c>
      <c r="M319" s="1">
        <f>VLOOKUP($A319,DataForModel!$B:$BI,52,FALSE)</f>
        <v>15.3</v>
      </c>
      <c r="N319" s="1">
        <f>VLOOKUP($A319,DataForModel!$B:$BI,60,FALSE)</f>
        <v>2.2000000000000002</v>
      </c>
      <c r="O319" s="1">
        <f t="shared" si="55"/>
        <v>2.6992908906724851</v>
      </c>
      <c r="P319" s="1">
        <f t="shared" si="56"/>
        <v>4.3255189802906617</v>
      </c>
      <c r="Q319" s="1">
        <f t="shared" si="57"/>
        <v>1.4704713212184137</v>
      </c>
      <c r="R319" s="1">
        <f t="shared" si="58"/>
        <v>0</v>
      </c>
      <c r="S319" s="1">
        <f t="shared" si="59"/>
        <v>1.2769388794864243</v>
      </c>
      <c r="T319" s="1">
        <f t="shared" si="60"/>
        <v>0.18181818181818182</v>
      </c>
      <c r="U319" s="1">
        <f t="shared" si="61"/>
        <v>2.0341823056300266</v>
      </c>
      <c r="V319" s="1">
        <f t="shared" si="62"/>
        <v>0.75897333779007325</v>
      </c>
      <c r="W319" s="1">
        <f t="shared" si="63"/>
        <v>3.1993006993006996</v>
      </c>
      <c r="X319" s="1">
        <f t="shared" si="64"/>
        <v>3.4527687296416936</v>
      </c>
      <c r="Y319" s="1">
        <f t="shared" si="65"/>
        <v>5.7990867579908674</v>
      </c>
      <c r="Z319" s="1">
        <f t="shared" si="66"/>
        <v>3.7084398976982098</v>
      </c>
      <c r="AA319" s="1">
        <f t="shared" si="67"/>
        <v>0.23404255319148939</v>
      </c>
      <c r="AB319" s="1">
        <f>VLOOKUP($A319,Index!$G:$R,8,FALSE)</f>
        <v>10.2637</v>
      </c>
      <c r="AC319" s="1">
        <f>VLOOKUP($A319,Index!$G:$R,9,FALSE)</f>
        <v>6.6325573131009179</v>
      </c>
      <c r="AD319" s="1">
        <f>VLOOKUP($A319,Index!$G:$R,10,FALSE)</f>
        <v>6.4529914529914532</v>
      </c>
      <c r="AE319" s="1">
        <f>VLOOKUP($A319,Index!$G:$R,11,FALSE)</f>
        <v>5.3884991480956623</v>
      </c>
    </row>
    <row r="320" spans="1:31" x14ac:dyDescent="0.2">
      <c r="A320">
        <v>6013307202</v>
      </c>
      <c r="B320" s="1">
        <f>VLOOKUP($A320,DataForModel!$B:$BI,11,FALSE)</f>
        <v>3933</v>
      </c>
      <c r="C320" s="1">
        <f>VLOOKUP($A320,DataForModel!$B:$BI,16,FALSE)</f>
        <v>7.8595845100000004</v>
      </c>
      <c r="D320" s="1">
        <f>VLOOKUP($A320,DataForModel!$B:$BI,17,FALSE)</f>
        <v>18.579999999999998</v>
      </c>
      <c r="E320" s="1">
        <f>VLOOKUP($A320,DataForModel!$B:$BI,19,FALSE)</f>
        <v>0</v>
      </c>
      <c r="F320" s="1">
        <f>VLOOKUP($A320,DataForModel!$B:$BI,20,FALSE)</f>
        <v>444.32360929999999</v>
      </c>
      <c r="G320" s="1">
        <f>VLOOKUP($A320,DataForModel!$B:$BI,26,FALSE)</f>
        <v>0</v>
      </c>
      <c r="H320" s="1">
        <f>VLOOKUP($A320,DataForModel!$B:$BI,31,FALSE)</f>
        <v>1574</v>
      </c>
      <c r="I320" s="1">
        <f>VLOOKUP($A320,DataForModel!$B:$BI,33,FALSE)</f>
        <v>13139</v>
      </c>
      <c r="J320" s="1">
        <f>VLOOKUP($A320,DataForModel!$B:$BI,46,FALSE)</f>
        <v>36.299999999999997</v>
      </c>
      <c r="K320" s="1">
        <f>VLOOKUP($A320,DataForModel!$B:$BI,49,FALSE)</f>
        <v>25.7</v>
      </c>
      <c r="L320" s="1">
        <f>VLOOKUP($A320,DataForModel!$B:$BI,51,FALSE)</f>
        <v>34.1</v>
      </c>
      <c r="M320" s="1">
        <f>VLOOKUP($A320,DataForModel!$B:$BI,52,FALSE)</f>
        <v>16.100000000000001</v>
      </c>
      <c r="N320" s="1">
        <f>VLOOKUP($A320,DataForModel!$B:$BI,60,FALSE)</f>
        <v>0</v>
      </c>
      <c r="O320" s="1">
        <f t="shared" si="55"/>
        <v>3.0624172056417049</v>
      </c>
      <c r="P320" s="1">
        <f t="shared" si="56"/>
        <v>4.3255189802906617</v>
      </c>
      <c r="Q320" s="1">
        <f t="shared" si="57"/>
        <v>1.4704713212184137</v>
      </c>
      <c r="R320" s="1">
        <f t="shared" si="58"/>
        <v>0</v>
      </c>
      <c r="S320" s="1">
        <f t="shared" si="59"/>
        <v>0.79268300569850436</v>
      </c>
      <c r="T320" s="1">
        <f t="shared" si="60"/>
        <v>0</v>
      </c>
      <c r="U320" s="1">
        <f t="shared" si="61"/>
        <v>5.2747989276139409</v>
      </c>
      <c r="V320" s="1">
        <f t="shared" si="62"/>
        <v>0.41134761860736357</v>
      </c>
      <c r="W320" s="1">
        <f t="shared" si="63"/>
        <v>6.3461538461538458</v>
      </c>
      <c r="X320" s="1">
        <f t="shared" si="64"/>
        <v>4.1856677524429973</v>
      </c>
      <c r="Y320" s="1">
        <f t="shared" si="65"/>
        <v>7.7853881278538815</v>
      </c>
      <c r="Z320" s="1">
        <f t="shared" si="66"/>
        <v>3.9130434782608696</v>
      </c>
      <c r="AA320" s="1">
        <f t="shared" si="67"/>
        <v>0</v>
      </c>
      <c r="AB320" s="1">
        <f>VLOOKUP($A320,Index!$G:$R,8,FALSE)</f>
        <v>10.0899</v>
      </c>
      <c r="AC320" s="1">
        <f>VLOOKUP($A320,Index!$G:$R,9,FALSE)</f>
        <v>8.3427267906246847</v>
      </c>
      <c r="AD320" s="1">
        <f>VLOOKUP($A320,Index!$G:$R,10,FALSE)</f>
        <v>7.4358974358974361</v>
      </c>
      <c r="AE320" s="1">
        <f>VLOOKUP($A320,Index!$G:$R,11,FALSE)</f>
        <v>5.605910086579927</v>
      </c>
    </row>
    <row r="321" spans="1:31" x14ac:dyDescent="0.2">
      <c r="A321">
        <v>6013307204</v>
      </c>
      <c r="B321" s="1">
        <f>VLOOKUP($A321,DataForModel!$B:$BI,11,FALSE)</f>
        <v>4300</v>
      </c>
      <c r="C321" s="1">
        <f>VLOOKUP($A321,DataForModel!$B:$BI,16,FALSE)</f>
        <v>7.8595845100000004</v>
      </c>
      <c r="D321" s="1">
        <f>VLOOKUP($A321,DataForModel!$B:$BI,17,FALSE)</f>
        <v>18.579999999999998</v>
      </c>
      <c r="E321" s="1">
        <f>VLOOKUP($A321,DataForModel!$B:$BI,19,FALSE)</f>
        <v>0</v>
      </c>
      <c r="F321" s="1">
        <f>VLOOKUP($A321,DataForModel!$B:$BI,20,FALSE)</f>
        <v>453.53984580000002</v>
      </c>
      <c r="G321" s="1">
        <f>VLOOKUP($A321,DataForModel!$B:$BI,26,FALSE)</f>
        <v>1</v>
      </c>
      <c r="H321" s="1">
        <f>VLOOKUP($A321,DataForModel!$B:$BI,31,FALSE)</f>
        <v>772</v>
      </c>
      <c r="I321" s="1">
        <f>VLOOKUP($A321,DataForModel!$B:$BI,33,FALSE)</f>
        <v>23279</v>
      </c>
      <c r="J321" s="1">
        <f>VLOOKUP($A321,DataForModel!$B:$BI,46,FALSE)</f>
        <v>19.7</v>
      </c>
      <c r="K321" s="1">
        <f>VLOOKUP($A321,DataForModel!$B:$BI,49,FALSE)</f>
        <v>8.9</v>
      </c>
      <c r="L321" s="1">
        <f>VLOOKUP($A321,DataForModel!$B:$BI,51,FALSE)</f>
        <v>26.4</v>
      </c>
      <c r="M321" s="1">
        <f>VLOOKUP($A321,DataForModel!$B:$BI,52,FALSE)</f>
        <v>16.399999999999999</v>
      </c>
      <c r="N321" s="1">
        <f>VLOOKUP($A321,DataForModel!$B:$BI,60,FALSE)</f>
        <v>0.4</v>
      </c>
      <c r="O321" s="1">
        <f t="shared" si="55"/>
        <v>3.3483986597054471</v>
      </c>
      <c r="P321" s="1">
        <f t="shared" si="56"/>
        <v>4.3255189802906617</v>
      </c>
      <c r="Q321" s="1">
        <f t="shared" si="57"/>
        <v>1.4704713212184137</v>
      </c>
      <c r="R321" s="1">
        <f t="shared" si="58"/>
        <v>0</v>
      </c>
      <c r="S321" s="1">
        <f t="shared" si="59"/>
        <v>0.80986905181167401</v>
      </c>
      <c r="T321" s="1">
        <f t="shared" si="60"/>
        <v>0.13986013986013987</v>
      </c>
      <c r="U321" s="1">
        <f t="shared" si="61"/>
        <v>2.5871313672922254</v>
      </c>
      <c r="V321" s="1">
        <f t="shared" si="62"/>
        <v>1.1324860786140487</v>
      </c>
      <c r="W321" s="1">
        <f t="shared" si="63"/>
        <v>3.4440559440559437</v>
      </c>
      <c r="X321" s="1">
        <f t="shared" si="64"/>
        <v>1.449511400651466</v>
      </c>
      <c r="Y321" s="1">
        <f t="shared" si="65"/>
        <v>6.0273972602739718</v>
      </c>
      <c r="Z321" s="1">
        <f t="shared" si="66"/>
        <v>3.9897698209718664</v>
      </c>
      <c r="AA321" s="1">
        <f t="shared" si="67"/>
        <v>4.2553191489361701E-2</v>
      </c>
      <c r="AB321" s="1">
        <f>VLOOKUP($A321,Index!$G:$R,8,FALSE)</f>
        <v>6.9169999999999998</v>
      </c>
      <c r="AC321" s="1">
        <f>VLOOKUP($A321,Index!$G:$R,9,FALSE)</f>
        <v>6.1436130522691101</v>
      </c>
      <c r="AD321" s="1">
        <f>VLOOKUP($A321,Index!$G:$R,10,FALSE)</f>
        <v>5.8974358974358978</v>
      </c>
      <c r="AE321" s="1">
        <f>VLOOKUP($A321,Index!$G:$R,11,FALSE)</f>
        <v>3.6016365857689858</v>
      </c>
    </row>
    <row r="322" spans="1:31" x14ac:dyDescent="0.2">
      <c r="A322">
        <v>6013307205</v>
      </c>
      <c r="B322" s="1">
        <f>VLOOKUP($A322,DataForModel!$B:$BI,11,FALSE)</f>
        <v>6595</v>
      </c>
      <c r="C322" s="1">
        <f>VLOOKUP($A322,DataForModel!$B:$BI,16,FALSE)</f>
        <v>7.8595845100000004</v>
      </c>
      <c r="D322" s="1">
        <f>VLOOKUP($A322,DataForModel!$B:$BI,17,FALSE)</f>
        <v>13.2483377</v>
      </c>
      <c r="E322" s="1">
        <f>VLOOKUP($A322,DataForModel!$B:$BI,19,FALSE)</f>
        <v>0</v>
      </c>
      <c r="F322" s="1">
        <f>VLOOKUP($A322,DataForModel!$B:$BI,20,FALSE)</f>
        <v>494.81490589999999</v>
      </c>
      <c r="G322" s="1">
        <f>VLOOKUP($A322,DataForModel!$B:$BI,26,FALSE)</f>
        <v>11</v>
      </c>
      <c r="H322" s="1">
        <f>VLOOKUP($A322,DataForModel!$B:$BI,31,FALSE)</f>
        <v>1308</v>
      </c>
      <c r="I322" s="1">
        <f>VLOOKUP($A322,DataForModel!$B:$BI,33,FALSE)</f>
        <v>21052</v>
      </c>
      <c r="J322" s="1">
        <f>VLOOKUP($A322,DataForModel!$B:$BI,46,FALSE)</f>
        <v>19.2</v>
      </c>
      <c r="K322" s="1">
        <f>VLOOKUP($A322,DataForModel!$B:$BI,49,FALSE)</f>
        <v>20.5</v>
      </c>
      <c r="L322" s="1">
        <f>VLOOKUP($A322,DataForModel!$B:$BI,51,FALSE)</f>
        <v>24</v>
      </c>
      <c r="M322" s="1">
        <f>VLOOKUP($A322,DataForModel!$B:$BI,52,FALSE)</f>
        <v>17.399999999999999</v>
      </c>
      <c r="N322" s="1">
        <f>VLOOKUP($A322,DataForModel!$B:$BI,60,FALSE)</f>
        <v>0.4</v>
      </c>
      <c r="O322" s="1">
        <f t="shared" si="55"/>
        <v>5.1367567988778928</v>
      </c>
      <c r="P322" s="1">
        <f t="shared" si="56"/>
        <v>4.3255189802906617</v>
      </c>
      <c r="Q322" s="1">
        <f t="shared" si="57"/>
        <v>1.0419322475901762</v>
      </c>
      <c r="R322" s="1">
        <f t="shared" si="58"/>
        <v>0</v>
      </c>
      <c r="S322" s="1">
        <f t="shared" si="59"/>
        <v>0.88683702959766586</v>
      </c>
      <c r="T322" s="1">
        <f t="shared" si="60"/>
        <v>1.5384615384615385</v>
      </c>
      <c r="U322" s="1">
        <f t="shared" si="61"/>
        <v>4.3833780160857909</v>
      </c>
      <c r="V322" s="1">
        <f t="shared" si="62"/>
        <v>0.97410586653960207</v>
      </c>
      <c r="W322" s="1">
        <f t="shared" si="63"/>
        <v>3.3566433566433562</v>
      </c>
      <c r="X322" s="1">
        <f t="shared" si="64"/>
        <v>3.3387622149837131</v>
      </c>
      <c r="Y322" s="1">
        <f t="shared" si="65"/>
        <v>5.4794520547945211</v>
      </c>
      <c r="Z322" s="1">
        <f t="shared" si="66"/>
        <v>4.2455242966751907</v>
      </c>
      <c r="AA322" s="1">
        <f t="shared" si="67"/>
        <v>4.2553191489361701E-2</v>
      </c>
      <c r="AB322" s="1">
        <f>VLOOKUP($A322,Index!$G:$R,8,FALSE)</f>
        <v>9.2873000000000001</v>
      </c>
      <c r="AC322" s="1">
        <f>VLOOKUP($A322,Index!$G:$R,9,FALSE)</f>
        <v>7.0291048988099538</v>
      </c>
      <c r="AD322" s="1">
        <f>VLOOKUP($A322,Index!$G:$R,10,FALSE)</f>
        <v>5.5555555555555554</v>
      </c>
      <c r="AE322" s="1">
        <f>VLOOKUP($A322,Index!$G:$R,11,FALSE)</f>
        <v>4.8820550477256184</v>
      </c>
    </row>
    <row r="323" spans="1:31" x14ac:dyDescent="0.2">
      <c r="A323">
        <v>6013308001</v>
      </c>
      <c r="B323" s="1">
        <f>VLOOKUP($A323,DataForModel!$B:$BI,11,FALSE)</f>
        <v>7229</v>
      </c>
      <c r="C323" s="1">
        <f>VLOOKUP($A323,DataForModel!$B:$BI,16,FALSE)</f>
        <v>7.8595845100000004</v>
      </c>
      <c r="D323" s="1">
        <f>VLOOKUP($A323,DataForModel!$B:$BI,17,FALSE)</f>
        <v>11.69741984</v>
      </c>
      <c r="E323" s="1">
        <f>VLOOKUP($A323,DataForModel!$B:$BI,19,FALSE)</f>
        <v>4.5315420000000004E-3</v>
      </c>
      <c r="F323" s="1">
        <f>VLOOKUP($A323,DataForModel!$B:$BI,20,FALSE)</f>
        <v>285.05545599999999</v>
      </c>
      <c r="G323" s="1">
        <f>VLOOKUP($A323,DataForModel!$B:$BI,26,FALSE)</f>
        <v>0</v>
      </c>
      <c r="H323" s="1">
        <f>VLOOKUP($A323,DataForModel!$B:$BI,31,FALSE)</f>
        <v>1114</v>
      </c>
      <c r="I323" s="1">
        <f>VLOOKUP($A323,DataForModel!$B:$BI,33,FALSE)</f>
        <v>27314</v>
      </c>
      <c r="J323" s="1">
        <f>VLOOKUP($A323,DataForModel!$B:$BI,46,FALSE)</f>
        <v>16.3</v>
      </c>
      <c r="K323" s="1">
        <f>VLOOKUP($A323,DataForModel!$B:$BI,49,FALSE)</f>
        <v>13.9</v>
      </c>
      <c r="L323" s="1">
        <f>VLOOKUP($A323,DataForModel!$B:$BI,51,FALSE)</f>
        <v>17.399999999999999</v>
      </c>
      <c r="M323" s="1">
        <f>VLOOKUP($A323,DataForModel!$B:$BI,52,FALSE)</f>
        <v>17.7</v>
      </c>
      <c r="N323" s="1">
        <f>VLOOKUP($A323,DataForModel!$B:$BI,60,FALSE)</f>
        <v>0.1</v>
      </c>
      <c r="O323" s="1">
        <f t="shared" ref="O323:O386" si="68">((B323-$AH$3)/($AH$4-$AH$3))*10</f>
        <v>5.6307956050806514</v>
      </c>
      <c r="P323" s="1">
        <f t="shared" ref="P323:P386" si="69">((C323-$AI$3)/($AI$4-$AI$3))*10</f>
        <v>4.3255189802906617</v>
      </c>
      <c r="Q323" s="1">
        <f t="shared" ref="Q323:Q386" si="70">((D323-$AJ$3)/($AJ$4-$AJ$3))*10</f>
        <v>0.91727527090995975</v>
      </c>
      <c r="R323" s="1">
        <f t="shared" ref="R323:R386" si="71">((E323-$AK$3)/($AK$4-$AK$3))*10</f>
        <v>5.6407432579082815E-5</v>
      </c>
      <c r="S323" s="1">
        <f t="shared" ref="S323:S386" si="72">((F323-$AL$3)/($AL$4-$AL$3))*10</f>
        <v>0.4956865227010061</v>
      </c>
      <c r="T323" s="1">
        <f t="shared" ref="T323:T386" si="73">((G323-$AM$3)/($AM$4-$AM$3))*10</f>
        <v>0</v>
      </c>
      <c r="U323" s="1">
        <f t="shared" ref="U323:U386" si="74">((H323-$AN$3)/($AN$4-$AN$3))*10</f>
        <v>3.7332439678284186</v>
      </c>
      <c r="V323" s="1">
        <f t="shared" ref="V323:V386" si="75">((I323-$AO$3)/($AO$4-$AO$3))*10</f>
        <v>1.4194479805989575</v>
      </c>
      <c r="W323" s="1">
        <f t="shared" ref="W323:W386" si="76">((J323-$AP$3)/($AP$4-$AP$3))*10</f>
        <v>2.8496503496503496</v>
      </c>
      <c r="X323" s="1">
        <f t="shared" ref="X323:X386" si="77">((K323-$AQ$3)/($AQ$4-$AQ$3))*10</f>
        <v>2.2638436482084692</v>
      </c>
      <c r="Y323" s="1">
        <f t="shared" ref="Y323:Y386" si="78">((L323-$AR$3)/($AR$4-$AR$3))*10</f>
        <v>3.9726027397260273</v>
      </c>
      <c r="Z323" s="1">
        <f t="shared" ref="Z323:Z386" si="79">((M323-$AS$3)/($AS$4-$AS$3))*10</f>
        <v>4.3222506393861888</v>
      </c>
      <c r="AA323" s="1">
        <f t="shared" ref="AA323:AA386" si="80">((N323-$AT$3)/($AT$4-$AT$3))*10</f>
        <v>1.0638297872340425E-2</v>
      </c>
      <c r="AB323" s="1">
        <f>VLOOKUP($A323,Index!$G:$R,8,FALSE)</f>
        <v>7.1375000000000002</v>
      </c>
      <c r="AC323" s="1">
        <f>VLOOKUP($A323,Index!$G:$R,9,FALSE)</f>
        <v>6.5545665194209581</v>
      </c>
      <c r="AD323" s="1">
        <f>VLOOKUP($A323,Index!$G:$R,10,FALSE)</f>
        <v>6.1965811965811968</v>
      </c>
      <c r="AE323" s="1">
        <f>VLOOKUP($A323,Index!$G:$R,11,FALSE)</f>
        <v>4.9858196611313375</v>
      </c>
    </row>
    <row r="324" spans="1:31" x14ac:dyDescent="0.2">
      <c r="A324">
        <v>6013308002</v>
      </c>
      <c r="B324" s="1">
        <f>VLOOKUP($A324,DataForModel!$B:$BI,11,FALSE)</f>
        <v>4194</v>
      </c>
      <c r="C324" s="1">
        <f>VLOOKUP($A324,DataForModel!$B:$BI,16,FALSE)</f>
        <v>7.8595845100000004</v>
      </c>
      <c r="D324" s="1">
        <f>VLOOKUP($A324,DataForModel!$B:$BI,17,FALSE)</f>
        <v>17.94171339</v>
      </c>
      <c r="E324" s="1">
        <f>VLOOKUP($A324,DataForModel!$B:$BI,19,FALSE)</f>
        <v>1.2033842379999999</v>
      </c>
      <c r="F324" s="1">
        <f>VLOOKUP($A324,DataForModel!$B:$BI,20,FALSE)</f>
        <v>223.76859820000001</v>
      </c>
      <c r="G324" s="1">
        <f>VLOOKUP($A324,DataForModel!$B:$BI,26,FALSE)</f>
        <v>0</v>
      </c>
      <c r="H324" s="1">
        <f>VLOOKUP($A324,DataForModel!$B:$BI,31,FALSE)</f>
        <v>210</v>
      </c>
      <c r="I324" s="1">
        <f>VLOOKUP($A324,DataForModel!$B:$BI,33,FALSE)</f>
        <v>33148</v>
      </c>
      <c r="J324" s="1">
        <f>VLOOKUP($A324,DataForModel!$B:$BI,46,FALSE)</f>
        <v>4.8</v>
      </c>
      <c r="K324" s="1">
        <f>VLOOKUP($A324,DataForModel!$B:$BI,49,FALSE)</f>
        <v>6.5</v>
      </c>
      <c r="L324" s="1">
        <f>VLOOKUP($A324,DataForModel!$B:$BI,51,FALSE)</f>
        <v>21.8</v>
      </c>
      <c r="M324" s="1">
        <f>VLOOKUP($A324,DataForModel!$B:$BI,52,FALSE)</f>
        <v>14.5</v>
      </c>
      <c r="N324" s="1">
        <f>VLOOKUP($A324,DataForModel!$B:$BI,60,FALSE)</f>
        <v>0.3</v>
      </c>
      <c r="O324" s="1">
        <f t="shared" si="68"/>
        <v>3.2657991116652378</v>
      </c>
      <c r="P324" s="1">
        <f t="shared" si="69"/>
        <v>4.3255189802906617</v>
      </c>
      <c r="Q324" s="1">
        <f t="shared" si="70"/>
        <v>1.4191682308935243</v>
      </c>
      <c r="R324" s="1">
        <f t="shared" si="71"/>
        <v>1.4979407731786651E-2</v>
      </c>
      <c r="S324" s="1">
        <f t="shared" si="72"/>
        <v>0.38140139511318111</v>
      </c>
      <c r="T324" s="1">
        <f t="shared" si="73"/>
        <v>0</v>
      </c>
      <c r="U324" s="1">
        <f t="shared" si="74"/>
        <v>0.70375335120643434</v>
      </c>
      <c r="V324" s="1">
        <f t="shared" si="75"/>
        <v>1.8343515087724289</v>
      </c>
      <c r="W324" s="1">
        <f t="shared" si="76"/>
        <v>0.83916083916083906</v>
      </c>
      <c r="X324" s="1">
        <f t="shared" si="77"/>
        <v>1.0586319218241043</v>
      </c>
      <c r="Y324" s="1">
        <f t="shared" si="78"/>
        <v>4.9771689497716896</v>
      </c>
      <c r="Z324" s="1">
        <f t="shared" si="79"/>
        <v>3.5038363171355495</v>
      </c>
      <c r="AA324" s="1">
        <f t="shared" si="80"/>
        <v>3.1914893617021274E-2</v>
      </c>
      <c r="AB324" s="1">
        <f>VLOOKUP($A324,Index!$G:$R,8,FALSE)</f>
        <v>4.9710999999999999</v>
      </c>
      <c r="AC324" s="1">
        <f>VLOOKUP($A324,Index!$G:$R,9,FALSE)</f>
        <v>4.8029595925434645</v>
      </c>
      <c r="AD324" s="1">
        <f>VLOOKUP($A324,Index!$G:$R,10,FALSE)</f>
        <v>4.1880341880341891</v>
      </c>
      <c r="AE324" s="1">
        <f>VLOOKUP($A324,Index!$G:$R,11,FALSE)</f>
        <v>3.2175348846675842</v>
      </c>
    </row>
    <row r="325" spans="1:31" x14ac:dyDescent="0.2">
      <c r="A325">
        <v>6013313103</v>
      </c>
      <c r="B325" s="1">
        <f>VLOOKUP($A325,DataForModel!$B:$BI,11,FALSE)</f>
        <v>498</v>
      </c>
      <c r="C325" s="1">
        <f>VLOOKUP($A325,DataForModel!$B:$BI,16,FALSE)</f>
        <v>7.8595845100000004</v>
      </c>
      <c r="D325" s="1">
        <f>VLOOKUP($A325,DataForModel!$B:$BI,17,FALSE)</f>
        <v>11.28555776</v>
      </c>
      <c r="E325" s="1">
        <f>VLOOKUP($A325,DataForModel!$B:$BI,19,FALSE)</f>
        <v>0</v>
      </c>
      <c r="F325" s="1">
        <f>VLOOKUP($A325,DataForModel!$B:$BI,20,FALSE)</f>
        <v>668.94581249999999</v>
      </c>
      <c r="G325" s="1">
        <f>VLOOKUP($A325,DataForModel!$B:$BI,26,FALSE)</f>
        <v>9</v>
      </c>
      <c r="H325" s="1">
        <f>VLOOKUP($A325,DataForModel!$B:$BI,31,FALSE)</f>
        <v>1044</v>
      </c>
      <c r="I325" s="1">
        <f>VLOOKUP($A325,DataForModel!$B:$BI,33,FALSE)</f>
        <v>31701</v>
      </c>
      <c r="J325" s="1">
        <f>VLOOKUP($A325,DataForModel!$B:$BI,46,FALSE)</f>
        <v>12.7</v>
      </c>
      <c r="K325" s="1">
        <f>VLOOKUP($A325,DataForModel!$B:$BI,49,FALSE)</f>
        <v>13.5</v>
      </c>
      <c r="L325" s="1">
        <f>VLOOKUP($A325,DataForModel!$B:$BI,51,FALSE)</f>
        <v>22.2</v>
      </c>
      <c r="M325" s="1">
        <f>VLOOKUP($A325,DataForModel!$B:$BI,52,FALSE)</f>
        <v>15.8</v>
      </c>
      <c r="N325" s="1">
        <f>VLOOKUP($A325,DataForModel!$B:$BI,60,FALSE)</f>
        <v>0.5</v>
      </c>
      <c r="O325" s="1">
        <f t="shared" si="68"/>
        <v>0.38572430452739032</v>
      </c>
      <c r="P325" s="1">
        <f t="shared" si="69"/>
        <v>4.3255189802906617</v>
      </c>
      <c r="Q325" s="1">
        <f t="shared" si="70"/>
        <v>0.88417133740955811</v>
      </c>
      <c r="R325" s="1">
        <f t="shared" si="71"/>
        <v>0</v>
      </c>
      <c r="S325" s="1">
        <f t="shared" si="72"/>
        <v>1.2115489432465438</v>
      </c>
      <c r="T325" s="1">
        <f t="shared" si="73"/>
        <v>1.2587412587412588</v>
      </c>
      <c r="U325" s="1">
        <f t="shared" si="74"/>
        <v>3.4986595174262733</v>
      </c>
      <c r="V325" s="1">
        <f t="shared" si="75"/>
        <v>1.7314434859292658</v>
      </c>
      <c r="W325" s="1">
        <f t="shared" si="76"/>
        <v>2.22027972027972</v>
      </c>
      <c r="X325" s="1">
        <f t="shared" si="77"/>
        <v>2.1986970684039089</v>
      </c>
      <c r="Y325" s="1">
        <f t="shared" si="78"/>
        <v>5.0684931506849313</v>
      </c>
      <c r="Z325" s="1">
        <f t="shared" si="79"/>
        <v>3.836317135549872</v>
      </c>
      <c r="AA325" s="1">
        <f t="shared" si="80"/>
        <v>5.3191489361702128E-2</v>
      </c>
      <c r="AB325" s="1">
        <f>VLOOKUP($A325,Index!$G:$R,8,FALSE)</f>
        <v>7.0469999999999997</v>
      </c>
      <c r="AC325" s="1">
        <f>VLOOKUP($A325,Index!$G:$R,9,FALSE)</f>
        <v>4.854257279077129</v>
      </c>
      <c r="AD325" s="1">
        <f>VLOOKUP($A325,Index!$G:$R,10,FALSE)</f>
        <v>3.9743589743589745</v>
      </c>
      <c r="AE325" s="1">
        <f>VLOOKUP($A325,Index!$G:$R,11,FALSE)</f>
        <v>4.0510778441684074</v>
      </c>
    </row>
    <row r="326" spans="1:31" x14ac:dyDescent="0.2">
      <c r="A326">
        <v>6013313204</v>
      </c>
      <c r="B326" s="1">
        <f>VLOOKUP($A326,DataForModel!$B:$BI,11,FALSE)</f>
        <v>393</v>
      </c>
      <c r="C326" s="1">
        <f>VLOOKUP($A326,DataForModel!$B:$BI,16,FALSE)</f>
        <v>7.8595845100000004</v>
      </c>
      <c r="D326" s="1">
        <f>VLOOKUP($A326,DataForModel!$B:$BI,17,FALSE)</f>
        <v>9.3480750799999992</v>
      </c>
      <c r="E326" s="1">
        <f>VLOOKUP($A326,DataForModel!$B:$BI,19,FALSE)</f>
        <v>0</v>
      </c>
      <c r="F326" s="1">
        <f>VLOOKUP($A326,DataForModel!$B:$BI,20,FALSE)</f>
        <v>934.69862980000005</v>
      </c>
      <c r="G326" s="1">
        <f>VLOOKUP($A326,DataForModel!$B:$BI,26,FALSE)</f>
        <v>7</v>
      </c>
      <c r="H326" s="1">
        <f>VLOOKUP($A326,DataForModel!$B:$BI,31,FALSE)</f>
        <v>787</v>
      </c>
      <c r="I326" s="1">
        <f>VLOOKUP($A326,DataForModel!$B:$BI,33,FALSE)</f>
        <v>26141</v>
      </c>
      <c r="J326" s="1">
        <f>VLOOKUP($A326,DataForModel!$B:$BI,46,FALSE)</f>
        <v>15.2</v>
      </c>
      <c r="K326" s="1">
        <f>VLOOKUP($A326,DataForModel!$B:$BI,49,FALSE)</f>
        <v>25</v>
      </c>
      <c r="L326" s="1">
        <f>VLOOKUP($A326,DataForModel!$B:$BI,51,FALSE)</f>
        <v>25.2</v>
      </c>
      <c r="M326" s="1">
        <f>VLOOKUP($A326,DataForModel!$B:$BI,52,FALSE)</f>
        <v>10.9</v>
      </c>
      <c r="N326" s="1">
        <f>VLOOKUP($A326,DataForModel!$B:$BI,60,FALSE)</f>
        <v>0.5</v>
      </c>
      <c r="O326" s="1">
        <f t="shared" si="68"/>
        <v>0.30390399750642871</v>
      </c>
      <c r="P326" s="1">
        <f t="shared" si="69"/>
        <v>4.3255189802906617</v>
      </c>
      <c r="Q326" s="1">
        <f t="shared" si="70"/>
        <v>0.72844372636825949</v>
      </c>
      <c r="R326" s="1">
        <f t="shared" si="71"/>
        <v>0</v>
      </c>
      <c r="S326" s="1">
        <f t="shared" si="72"/>
        <v>1.7071135018190751</v>
      </c>
      <c r="T326" s="1">
        <f t="shared" si="73"/>
        <v>0.97902097902097907</v>
      </c>
      <c r="U326" s="1">
        <f t="shared" si="74"/>
        <v>2.6373994638069704</v>
      </c>
      <c r="V326" s="1">
        <f t="shared" si="75"/>
        <v>1.3360263421780658</v>
      </c>
      <c r="W326" s="1">
        <f t="shared" si="76"/>
        <v>2.6573426573426575</v>
      </c>
      <c r="X326" s="1">
        <f t="shared" si="77"/>
        <v>4.0716612377850163</v>
      </c>
      <c r="Y326" s="1">
        <f t="shared" si="78"/>
        <v>5.7534246575342465</v>
      </c>
      <c r="Z326" s="1">
        <f t="shared" si="79"/>
        <v>2.5831202046035804</v>
      </c>
      <c r="AA326" s="1">
        <f t="shared" si="80"/>
        <v>5.3191489361702128E-2</v>
      </c>
      <c r="AB326" s="1">
        <f>VLOOKUP($A326,Index!$G:$R,8,FALSE)</f>
        <v>8.7369000000000003</v>
      </c>
      <c r="AC326" s="1">
        <f>VLOOKUP($A326,Index!$G:$R,9,FALSE)</f>
        <v>5.7070545948950855</v>
      </c>
      <c r="AD326" s="1">
        <f>VLOOKUP($A326,Index!$G:$R,10,FALSE)</f>
        <v>5.982905982905983</v>
      </c>
      <c r="AE326" s="1">
        <f>VLOOKUP($A326,Index!$G:$R,11,FALSE)</f>
        <v>4.9641403445675323</v>
      </c>
    </row>
    <row r="327" spans="1:31" x14ac:dyDescent="0.2">
      <c r="A327">
        <v>6013315000</v>
      </c>
      <c r="B327" s="1">
        <f>VLOOKUP($A327,DataForModel!$B:$BI,11,FALSE)</f>
        <v>117</v>
      </c>
      <c r="C327" s="1">
        <f>VLOOKUP($A327,DataForModel!$B:$BI,16,FALSE)</f>
        <v>7.8595845100000004</v>
      </c>
      <c r="D327" s="1">
        <f>VLOOKUP($A327,DataForModel!$B:$BI,17,FALSE)</f>
        <v>8.0961011079999992</v>
      </c>
      <c r="E327" s="1">
        <f>VLOOKUP($A327,DataForModel!$B:$BI,19,FALSE)</f>
        <v>0</v>
      </c>
      <c r="F327" s="1">
        <f>VLOOKUP($A327,DataForModel!$B:$BI,20,FALSE)</f>
        <v>3217.3744390000002</v>
      </c>
      <c r="G327" s="1">
        <f>VLOOKUP($A327,DataForModel!$B:$BI,26,FALSE)</f>
        <v>3</v>
      </c>
      <c r="H327" s="1">
        <f>VLOOKUP($A327,DataForModel!$B:$BI,31,FALSE)</f>
        <v>421</v>
      </c>
      <c r="I327" s="1">
        <f>VLOOKUP($A327,DataForModel!$B:$BI,33,FALSE)</f>
        <v>30506</v>
      </c>
      <c r="J327" s="1">
        <f>VLOOKUP($A327,DataForModel!$B:$BI,46,FALSE)</f>
        <v>12</v>
      </c>
      <c r="K327" s="1">
        <f>VLOOKUP($A327,DataForModel!$B:$BI,49,FALSE)</f>
        <v>6.6</v>
      </c>
      <c r="L327" s="1">
        <f>VLOOKUP($A327,DataForModel!$B:$BI,51,FALSE)</f>
        <v>18.899999999999999</v>
      </c>
      <c r="M327" s="1">
        <f>VLOOKUP($A327,DataForModel!$B:$BI,52,FALSE)</f>
        <v>12.1</v>
      </c>
      <c r="N327" s="1">
        <f>VLOOKUP($A327,DataForModel!$B:$BI,60,FALSE)</f>
        <v>3.2</v>
      </c>
      <c r="O327" s="1">
        <f t="shared" si="68"/>
        <v>8.8833476194186856E-2</v>
      </c>
      <c r="P327" s="1">
        <f t="shared" si="69"/>
        <v>4.3255189802906617</v>
      </c>
      <c r="Q327" s="1">
        <f t="shared" si="70"/>
        <v>0.62781474126401793</v>
      </c>
      <c r="R327" s="1">
        <f t="shared" si="71"/>
        <v>0</v>
      </c>
      <c r="S327" s="1">
        <f t="shared" si="72"/>
        <v>5.963750331649563</v>
      </c>
      <c r="T327" s="1">
        <f t="shared" si="73"/>
        <v>0.41958041958041958</v>
      </c>
      <c r="U327" s="1">
        <f t="shared" si="74"/>
        <v>1.4108579088471851</v>
      </c>
      <c r="V327" s="1">
        <f t="shared" si="75"/>
        <v>1.6464572472992867</v>
      </c>
      <c r="W327" s="1">
        <f t="shared" si="76"/>
        <v>2.0979020979020979</v>
      </c>
      <c r="X327" s="1">
        <f t="shared" si="77"/>
        <v>1.0749185667752443</v>
      </c>
      <c r="Y327" s="1">
        <f t="shared" si="78"/>
        <v>4.3150684931506849</v>
      </c>
      <c r="Z327" s="1">
        <f t="shared" si="79"/>
        <v>2.8900255754475701</v>
      </c>
      <c r="AA327" s="1">
        <f t="shared" si="80"/>
        <v>0.34042553191489361</v>
      </c>
      <c r="AB327" s="1">
        <f>VLOOKUP($A327,Index!$G:$R,8,FALSE)</f>
        <v>5.4672999999999998</v>
      </c>
      <c r="AC327" s="1">
        <f>VLOOKUP($A327,Index!$G:$R,9,FALSE)</f>
        <v>4.744994061271294</v>
      </c>
      <c r="AD327" s="1">
        <f>VLOOKUP($A327,Index!$G:$R,10,FALSE)</f>
        <v>4.9145299145299148</v>
      </c>
      <c r="AE327" s="1">
        <f>VLOOKUP($A327,Index!$G:$R,11,FALSE)</f>
        <v>6.2016075607275569</v>
      </c>
    </row>
    <row r="328" spans="1:31" x14ac:dyDescent="0.2">
      <c r="A328">
        <v>6013324002</v>
      </c>
      <c r="B328" s="1">
        <f>VLOOKUP($A328,DataForModel!$B:$BI,11,FALSE)</f>
        <v>9</v>
      </c>
      <c r="C328" s="1">
        <f>VLOOKUP($A328,DataForModel!$B:$BI,16,FALSE)</f>
        <v>7.8595845100000004</v>
      </c>
      <c r="D328" s="1">
        <f>VLOOKUP($A328,DataForModel!$B:$BI,17,FALSE)</f>
        <v>20.871511529999999</v>
      </c>
      <c r="E328" s="1">
        <f>VLOOKUP($A328,DataForModel!$B:$BI,19,FALSE)</f>
        <v>0</v>
      </c>
      <c r="F328" s="1">
        <f>VLOOKUP($A328,DataForModel!$B:$BI,20,FALSE)</f>
        <v>835.52700630000004</v>
      </c>
      <c r="G328" s="1">
        <f>VLOOKUP($A328,DataForModel!$B:$BI,26,FALSE)</f>
        <v>0</v>
      </c>
      <c r="H328" s="1">
        <f>VLOOKUP($A328,DataForModel!$B:$BI,31,FALSE)</f>
        <v>334</v>
      </c>
      <c r="I328" s="1">
        <f>VLOOKUP($A328,DataForModel!$B:$BI,33,FALSE)</f>
        <v>53068</v>
      </c>
      <c r="J328" s="1">
        <f>VLOOKUP($A328,DataForModel!$B:$BI,46,FALSE)</f>
        <v>6.4</v>
      </c>
      <c r="K328" s="1">
        <f>VLOOKUP($A328,DataForModel!$B:$BI,49,FALSE)</f>
        <v>3.9</v>
      </c>
      <c r="L328" s="1">
        <f>VLOOKUP($A328,DataForModel!$B:$BI,51,FALSE)</f>
        <v>14</v>
      </c>
      <c r="M328" s="1">
        <f>VLOOKUP($A328,DataForModel!$B:$BI,52,FALSE)</f>
        <v>11.1</v>
      </c>
      <c r="N328" s="1">
        <f>VLOOKUP($A328,DataForModel!$B:$BI,60,FALSE)</f>
        <v>2.5</v>
      </c>
      <c r="O328" s="1">
        <f t="shared" si="68"/>
        <v>4.6754461154835192E-3</v>
      </c>
      <c r="P328" s="1">
        <f t="shared" si="69"/>
        <v>4.3255189802906617</v>
      </c>
      <c r="Q328" s="1">
        <f t="shared" si="70"/>
        <v>1.6546544470466618</v>
      </c>
      <c r="R328" s="1">
        <f t="shared" si="71"/>
        <v>0</v>
      </c>
      <c r="S328" s="1">
        <f t="shared" si="72"/>
        <v>1.5221824733467806</v>
      </c>
      <c r="T328" s="1">
        <f t="shared" si="73"/>
        <v>0</v>
      </c>
      <c r="U328" s="1">
        <f t="shared" si="74"/>
        <v>1.1193029490616622</v>
      </c>
      <c r="V328" s="1">
        <f t="shared" si="75"/>
        <v>3.2510258799098226</v>
      </c>
      <c r="W328" s="1">
        <f t="shared" si="76"/>
        <v>1.118881118881119</v>
      </c>
      <c r="X328" s="1">
        <f t="shared" si="77"/>
        <v>0.6351791530944626</v>
      </c>
      <c r="Y328" s="1">
        <f t="shared" si="78"/>
        <v>3.1963470319634708</v>
      </c>
      <c r="Z328" s="1">
        <f t="shared" si="79"/>
        <v>2.6342710997442453</v>
      </c>
      <c r="AA328" s="1">
        <f t="shared" si="80"/>
        <v>0.26595744680851063</v>
      </c>
      <c r="AB328" s="1">
        <f>VLOOKUP($A328,Index!$G:$R,8,FALSE)</f>
        <v>4.8375000000000004</v>
      </c>
      <c r="AC328" s="1">
        <f>VLOOKUP($A328,Index!$G:$R,9,FALSE)</f>
        <v>3.3421684257392039</v>
      </c>
      <c r="AD328" s="1">
        <f>VLOOKUP($A328,Index!$G:$R,10,FALSE)</f>
        <v>0</v>
      </c>
      <c r="AE328" s="1">
        <f>VLOOKUP($A328,Index!$G:$R,11,FALSE)</f>
        <v>2.3896849737009136</v>
      </c>
    </row>
    <row r="329" spans="1:31" x14ac:dyDescent="0.2">
      <c r="A329">
        <v>6013327000</v>
      </c>
      <c r="B329" s="1">
        <f>VLOOKUP($A329,DataForModel!$B:$BI,11,FALSE)</f>
        <v>5306</v>
      </c>
      <c r="C329" s="1">
        <f>VLOOKUP($A329,DataForModel!$B:$BI,16,FALSE)</f>
        <v>7.8595845100000004</v>
      </c>
      <c r="D329" s="1">
        <f>VLOOKUP($A329,DataForModel!$B:$BI,17,FALSE)</f>
        <v>17.933533239999999</v>
      </c>
      <c r="E329" s="1">
        <f>VLOOKUP($A329,DataForModel!$B:$BI,19,FALSE)</f>
        <v>0</v>
      </c>
      <c r="F329" s="1">
        <f>VLOOKUP($A329,DataForModel!$B:$BI,20,FALSE)</f>
        <v>1140.1767299999999</v>
      </c>
      <c r="G329" s="1">
        <f>VLOOKUP($A329,DataForModel!$B:$BI,26,FALSE)</f>
        <v>5.5</v>
      </c>
      <c r="H329" s="1">
        <f>VLOOKUP($A329,DataForModel!$B:$BI,31,FALSE)</f>
        <v>848</v>
      </c>
      <c r="I329" s="1">
        <f>VLOOKUP($A329,DataForModel!$B:$BI,33,FALSE)</f>
        <v>28432</v>
      </c>
      <c r="J329" s="1">
        <f>VLOOKUP($A329,DataForModel!$B:$BI,46,FALSE)</f>
        <v>11</v>
      </c>
      <c r="K329" s="1">
        <f>VLOOKUP($A329,DataForModel!$B:$BI,49,FALSE)</f>
        <v>14.3</v>
      </c>
      <c r="L329" s="1">
        <f>VLOOKUP($A329,DataForModel!$B:$BI,51,FALSE)</f>
        <v>22.8</v>
      </c>
      <c r="M329" s="1">
        <f>VLOOKUP($A329,DataForModel!$B:$BI,52,FALSE)</f>
        <v>12.1</v>
      </c>
      <c r="N329" s="1">
        <f>VLOOKUP($A329,DataForModel!$B:$BI,60,FALSE)</f>
        <v>0.2</v>
      </c>
      <c r="O329" s="1">
        <f t="shared" si="68"/>
        <v>4.1323151250681835</v>
      </c>
      <c r="P329" s="1">
        <f t="shared" si="69"/>
        <v>4.3255189802906617</v>
      </c>
      <c r="Q329" s="1">
        <f t="shared" si="70"/>
        <v>1.418510741032784</v>
      </c>
      <c r="R329" s="1">
        <f t="shared" si="71"/>
        <v>0</v>
      </c>
      <c r="S329" s="1">
        <f t="shared" si="72"/>
        <v>2.0902803297627468</v>
      </c>
      <c r="T329" s="1">
        <f t="shared" si="73"/>
        <v>0.76923076923076927</v>
      </c>
      <c r="U329" s="1">
        <f t="shared" si="74"/>
        <v>2.8418230563002682</v>
      </c>
      <c r="V329" s="1">
        <f t="shared" si="75"/>
        <v>1.4989581184971303</v>
      </c>
      <c r="W329" s="1">
        <f t="shared" si="76"/>
        <v>1.9230769230769229</v>
      </c>
      <c r="X329" s="1">
        <f t="shared" si="77"/>
        <v>2.3289902280130295</v>
      </c>
      <c r="Y329" s="1">
        <f t="shared" si="78"/>
        <v>5.2054794520547958</v>
      </c>
      <c r="Z329" s="1">
        <f t="shared" si="79"/>
        <v>2.8900255754475701</v>
      </c>
      <c r="AA329" s="1">
        <f t="shared" si="80"/>
        <v>2.1276595744680851E-2</v>
      </c>
      <c r="AB329" s="1">
        <f>VLOOKUP($A329,Index!$G:$R,8,FALSE)</f>
        <v>7.8430999999999997</v>
      </c>
      <c r="AC329" s="1">
        <f>VLOOKUP($A329,Index!$G:$R,9,FALSE)</f>
        <v>5.9041744317203513</v>
      </c>
      <c r="AD329" s="1">
        <f>VLOOKUP($A329,Index!$G:$R,10,FALSE)</f>
        <v>5</v>
      </c>
      <c r="AE329" s="1">
        <f>VLOOKUP($A329,Index!$G:$R,11,FALSE)</f>
        <v>5.9728838328018981</v>
      </c>
    </row>
    <row r="330" spans="1:31" x14ac:dyDescent="0.2">
      <c r="A330">
        <v>6013328000</v>
      </c>
      <c r="B330" s="1">
        <f>VLOOKUP($A330,DataForModel!$B:$BI,11,FALSE)</f>
        <v>2281</v>
      </c>
      <c r="C330" s="1">
        <f>VLOOKUP($A330,DataForModel!$B:$BI,16,FALSE)</f>
        <v>7.8595845100000004</v>
      </c>
      <c r="D330" s="1">
        <f>VLOOKUP($A330,DataForModel!$B:$BI,17,FALSE)</f>
        <v>15.33911292</v>
      </c>
      <c r="E330" s="1">
        <f>VLOOKUP($A330,DataForModel!$B:$BI,19,FALSE)</f>
        <v>0</v>
      </c>
      <c r="F330" s="1">
        <f>VLOOKUP($A330,DataForModel!$B:$BI,20,FALSE)</f>
        <v>1002.674926</v>
      </c>
      <c r="G330" s="1">
        <f>VLOOKUP($A330,DataForModel!$B:$BI,26,FALSE)</f>
        <v>2.5</v>
      </c>
      <c r="H330" s="1">
        <f>VLOOKUP($A330,DataForModel!$B:$BI,31,FALSE)</f>
        <v>615</v>
      </c>
      <c r="I330" s="1">
        <f>VLOOKUP($A330,DataForModel!$B:$BI,33,FALSE)</f>
        <v>33216</v>
      </c>
      <c r="J330" s="1">
        <f>VLOOKUP($A330,DataForModel!$B:$BI,46,FALSE)</f>
        <v>25.3</v>
      </c>
      <c r="K330" s="1">
        <f>VLOOKUP($A330,DataForModel!$B:$BI,49,FALSE)</f>
        <v>11</v>
      </c>
      <c r="L330" s="1">
        <f>VLOOKUP($A330,DataForModel!$B:$BI,51,FALSE)</f>
        <v>7.1</v>
      </c>
      <c r="M330" s="1">
        <f>VLOOKUP($A330,DataForModel!$B:$BI,52,FALSE)</f>
        <v>32.9</v>
      </c>
      <c r="N330" s="1">
        <f>VLOOKUP($A330,DataForModel!$B:$BI,60,FALSE)</f>
        <v>6.1</v>
      </c>
      <c r="O330" s="1">
        <f t="shared" si="68"/>
        <v>1.7751110418452427</v>
      </c>
      <c r="P330" s="1">
        <f t="shared" si="69"/>
        <v>4.3255189802906617</v>
      </c>
      <c r="Q330" s="1">
        <f t="shared" si="70"/>
        <v>1.2099809396357462</v>
      </c>
      <c r="R330" s="1">
        <f t="shared" si="71"/>
        <v>0</v>
      </c>
      <c r="S330" s="1">
        <f t="shared" si="72"/>
        <v>1.8338728098181352</v>
      </c>
      <c r="T330" s="1">
        <f t="shared" si="73"/>
        <v>0.34965034965034969</v>
      </c>
      <c r="U330" s="1">
        <f t="shared" si="74"/>
        <v>2.0609919571045578</v>
      </c>
      <c r="V330" s="1">
        <f t="shared" si="75"/>
        <v>1.8391875457823357</v>
      </c>
      <c r="W330" s="1">
        <f t="shared" si="76"/>
        <v>4.4230769230769234</v>
      </c>
      <c r="X330" s="1">
        <f t="shared" si="77"/>
        <v>1.7915309446254071</v>
      </c>
      <c r="Y330" s="1">
        <f t="shared" si="78"/>
        <v>1.6210045662100456</v>
      </c>
      <c r="Z330" s="1">
        <f t="shared" si="79"/>
        <v>8.2097186700767271</v>
      </c>
      <c r="AA330" s="1">
        <f t="shared" si="80"/>
        <v>0.64893617021276595</v>
      </c>
      <c r="AB330" s="1">
        <f>VLOOKUP($A330,Index!$G:$R,8,FALSE)</f>
        <v>9.1859999999999999</v>
      </c>
      <c r="AC330" s="1">
        <f>VLOOKUP($A330,Index!$G:$R,9,FALSE)</f>
        <v>6.1035082305038131</v>
      </c>
      <c r="AD330" s="1">
        <f>VLOOKUP($A330,Index!$G:$R,10,FALSE)</f>
        <v>5.5555555555555554</v>
      </c>
      <c r="AE330" s="1">
        <f>VLOOKUP($A330,Index!$G:$R,11,FALSE)</f>
        <v>4.2231466121592218</v>
      </c>
    </row>
    <row r="331" spans="1:31" x14ac:dyDescent="0.2">
      <c r="A331">
        <v>6013329000</v>
      </c>
      <c r="B331" s="1">
        <f>VLOOKUP($A331,DataForModel!$B:$BI,11,FALSE)</f>
        <v>6309</v>
      </c>
      <c r="C331" s="1">
        <f>VLOOKUP($A331,DataForModel!$B:$BI,16,FALSE)</f>
        <v>7.8595845100000004</v>
      </c>
      <c r="D331" s="1">
        <f>VLOOKUP($A331,DataForModel!$B:$BI,17,FALSE)</f>
        <v>14.809132249999999</v>
      </c>
      <c r="E331" s="1">
        <f>VLOOKUP($A331,DataForModel!$B:$BI,19,FALSE)</f>
        <v>0</v>
      </c>
      <c r="F331" s="1">
        <f>VLOOKUP($A331,DataForModel!$B:$BI,20,FALSE)</f>
        <v>1217.89915</v>
      </c>
      <c r="G331" s="1">
        <f>VLOOKUP($A331,DataForModel!$B:$BI,26,FALSE)</f>
        <v>1.75</v>
      </c>
      <c r="H331" s="1">
        <f>VLOOKUP($A331,DataForModel!$B:$BI,31,FALSE)</f>
        <v>568</v>
      </c>
      <c r="I331" s="1">
        <f>VLOOKUP($A331,DataForModel!$B:$BI,33,FALSE)</f>
        <v>29361</v>
      </c>
      <c r="J331" s="1">
        <f>VLOOKUP($A331,DataForModel!$B:$BI,46,FALSE)</f>
        <v>8.6</v>
      </c>
      <c r="K331" s="1">
        <f>VLOOKUP($A331,DataForModel!$B:$BI,49,FALSE)</f>
        <v>9.4</v>
      </c>
      <c r="L331" s="1">
        <f>VLOOKUP($A331,DataForModel!$B:$BI,51,FALSE)</f>
        <v>22.5</v>
      </c>
      <c r="M331" s="1">
        <f>VLOOKUP($A331,DataForModel!$B:$BI,52,FALSE)</f>
        <v>10.1</v>
      </c>
      <c r="N331" s="1">
        <f>VLOOKUP($A331,DataForModel!$B:$BI,60,FALSE)</f>
        <v>0.9</v>
      </c>
      <c r="O331" s="1">
        <f t="shared" si="68"/>
        <v>4.9138938673731785</v>
      </c>
      <c r="P331" s="1">
        <f t="shared" si="69"/>
        <v>4.3255189802906617</v>
      </c>
      <c r="Q331" s="1">
        <f t="shared" si="70"/>
        <v>1.1673830756707546</v>
      </c>
      <c r="R331" s="1">
        <f t="shared" si="71"/>
        <v>0</v>
      </c>
      <c r="S331" s="1">
        <f t="shared" si="72"/>
        <v>2.2352137951905426</v>
      </c>
      <c r="T331" s="1">
        <f t="shared" si="73"/>
        <v>0.24475524475524477</v>
      </c>
      <c r="U331" s="1">
        <f t="shared" si="74"/>
        <v>1.9034852546916889</v>
      </c>
      <c r="V331" s="1">
        <f t="shared" si="75"/>
        <v>1.5650269182354153</v>
      </c>
      <c r="W331" s="1">
        <f t="shared" si="76"/>
        <v>1.5034965034965033</v>
      </c>
      <c r="X331" s="1">
        <f t="shared" si="77"/>
        <v>1.5309446254071664</v>
      </c>
      <c r="Y331" s="1">
        <f t="shared" si="78"/>
        <v>5.1369863013698636</v>
      </c>
      <c r="Z331" s="1">
        <f t="shared" si="79"/>
        <v>2.3785166240409201</v>
      </c>
      <c r="AA331" s="1">
        <f t="shared" si="80"/>
        <v>9.5744680851063829E-2</v>
      </c>
      <c r="AB331" s="1">
        <f>VLOOKUP($A331,Index!$G:$R,8,FALSE)</f>
        <v>5.9107000000000003</v>
      </c>
      <c r="AC331" s="1">
        <f>VLOOKUP($A331,Index!$G:$R,9,FALSE)</f>
        <v>5.6507427859201345</v>
      </c>
      <c r="AD331" s="1">
        <f>VLOOKUP($A331,Index!$G:$R,10,FALSE)</f>
        <v>5.3418803418803416</v>
      </c>
      <c r="AE331" s="1">
        <f>VLOOKUP($A331,Index!$G:$R,11,FALSE)</f>
        <v>4.6676226134898098</v>
      </c>
    </row>
    <row r="332" spans="1:31" x14ac:dyDescent="0.2">
      <c r="A332">
        <v>6013330000</v>
      </c>
      <c r="B332" s="1">
        <f>VLOOKUP($A332,DataForModel!$B:$BI,11,FALSE)</f>
        <v>5353</v>
      </c>
      <c r="C332" s="1">
        <f>VLOOKUP($A332,DataForModel!$B:$BI,16,FALSE)</f>
        <v>7.8595845100000004</v>
      </c>
      <c r="D332" s="1">
        <f>VLOOKUP($A332,DataForModel!$B:$BI,17,FALSE)</f>
        <v>14.866882260000001</v>
      </c>
      <c r="E332" s="1">
        <f>VLOOKUP($A332,DataForModel!$B:$BI,19,FALSE)</f>
        <v>0</v>
      </c>
      <c r="F332" s="1">
        <f>VLOOKUP($A332,DataForModel!$B:$BI,20,FALSE)</f>
        <v>1133.769532</v>
      </c>
      <c r="G332" s="1">
        <f>VLOOKUP($A332,DataForModel!$B:$BI,26,FALSE)</f>
        <v>0.2</v>
      </c>
      <c r="H332" s="1">
        <f>VLOOKUP($A332,DataForModel!$B:$BI,31,FALSE)</f>
        <v>845</v>
      </c>
      <c r="I332" s="1">
        <f>VLOOKUP($A332,DataForModel!$B:$BI,33,FALSE)</f>
        <v>31209</v>
      </c>
      <c r="J332" s="1">
        <f>VLOOKUP($A332,DataForModel!$B:$BI,46,FALSE)</f>
        <v>14.8</v>
      </c>
      <c r="K332" s="1">
        <f>VLOOKUP($A332,DataForModel!$B:$BI,49,FALSE)</f>
        <v>10.5</v>
      </c>
      <c r="L332" s="1">
        <f>VLOOKUP($A332,DataForModel!$B:$BI,51,FALSE)</f>
        <v>19.100000000000001</v>
      </c>
      <c r="M332" s="1">
        <f>VLOOKUP($A332,DataForModel!$B:$BI,52,FALSE)</f>
        <v>13.6</v>
      </c>
      <c r="N332" s="1">
        <f>VLOOKUP($A332,DataForModel!$B:$BI,60,FALSE)</f>
        <v>0.8</v>
      </c>
      <c r="O332" s="1">
        <f t="shared" si="68"/>
        <v>4.168939452972805</v>
      </c>
      <c r="P332" s="1">
        <f t="shared" si="69"/>
        <v>4.3255189802906617</v>
      </c>
      <c r="Q332" s="1">
        <f t="shared" si="70"/>
        <v>1.1720248054718756</v>
      </c>
      <c r="R332" s="1">
        <f t="shared" si="71"/>
        <v>0</v>
      </c>
      <c r="S332" s="1">
        <f t="shared" si="72"/>
        <v>2.0783324592535419</v>
      </c>
      <c r="T332" s="1">
        <f t="shared" si="73"/>
        <v>2.7972027972027972E-2</v>
      </c>
      <c r="U332" s="1">
        <f t="shared" si="74"/>
        <v>2.8317694369973188</v>
      </c>
      <c r="V332" s="1">
        <f t="shared" si="75"/>
        <v>1.6964533357987641</v>
      </c>
      <c r="W332" s="1">
        <f t="shared" si="76"/>
        <v>2.5874125874125875</v>
      </c>
      <c r="X332" s="1">
        <f t="shared" si="77"/>
        <v>1.7100977198697067</v>
      </c>
      <c r="Y332" s="1">
        <f t="shared" si="78"/>
        <v>4.3607305936073066</v>
      </c>
      <c r="Z332" s="1">
        <f t="shared" si="79"/>
        <v>3.273657289002557</v>
      </c>
      <c r="AA332" s="1">
        <f t="shared" si="80"/>
        <v>8.5106382978723402E-2</v>
      </c>
      <c r="AB332" s="1">
        <f>VLOOKUP($A332,Index!$G:$R,8,FALSE)</f>
        <v>6.7530000000000001</v>
      </c>
      <c r="AC332" s="1">
        <f>VLOOKUP($A332,Index!$G:$R,9,FALSE)</f>
        <v>5.9024203148331731</v>
      </c>
      <c r="AD332" s="1">
        <f>VLOOKUP($A332,Index!$G:$R,10,FALSE)</f>
        <v>5.2136752136752138</v>
      </c>
      <c r="AE332" s="1">
        <f>VLOOKUP($A332,Index!$G:$R,11,FALSE)</f>
        <v>2.8945831453879931</v>
      </c>
    </row>
    <row r="333" spans="1:31" x14ac:dyDescent="0.2">
      <c r="A333">
        <v>6013331000</v>
      </c>
      <c r="B333" s="1">
        <f>VLOOKUP($A333,DataForModel!$B:$BI,11,FALSE)</f>
        <v>7013</v>
      </c>
      <c r="C333" s="1">
        <f>VLOOKUP($A333,DataForModel!$B:$BI,16,FALSE)</f>
        <v>7.8595845100000004</v>
      </c>
      <c r="D333" s="1">
        <f>VLOOKUP($A333,DataForModel!$B:$BI,17,FALSE)</f>
        <v>15.000037349999999</v>
      </c>
      <c r="E333" s="1">
        <f>VLOOKUP($A333,DataForModel!$B:$BI,19,FALSE)</f>
        <v>0</v>
      </c>
      <c r="F333" s="1">
        <f>VLOOKUP($A333,DataForModel!$B:$BI,20,FALSE)</f>
        <v>986.13535769999999</v>
      </c>
      <c r="G333" s="1">
        <f>VLOOKUP($A333,DataForModel!$B:$BI,26,FALSE)</f>
        <v>0</v>
      </c>
      <c r="H333" s="1">
        <f>VLOOKUP($A333,DataForModel!$B:$BI,31,FALSE)</f>
        <v>1175</v>
      </c>
      <c r="I333" s="1">
        <f>VLOOKUP($A333,DataForModel!$B:$BI,33,FALSE)</f>
        <v>30908</v>
      </c>
      <c r="J333" s="1">
        <f>VLOOKUP($A333,DataForModel!$B:$BI,46,FALSE)</f>
        <v>15.7</v>
      </c>
      <c r="K333" s="1">
        <f>VLOOKUP($A333,DataForModel!$B:$BI,49,FALSE)</f>
        <v>10.5</v>
      </c>
      <c r="L333" s="1">
        <f>VLOOKUP($A333,DataForModel!$B:$BI,51,FALSE)</f>
        <v>23.3</v>
      </c>
      <c r="M333" s="1">
        <f>VLOOKUP($A333,DataForModel!$B:$BI,52,FALSE)</f>
        <v>11.2</v>
      </c>
      <c r="N333" s="1">
        <f>VLOOKUP($A333,DataForModel!$B:$BI,60,FALSE)</f>
        <v>1.9</v>
      </c>
      <c r="O333" s="1">
        <f t="shared" si="68"/>
        <v>5.4624795449232444</v>
      </c>
      <c r="P333" s="1">
        <f t="shared" si="69"/>
        <v>4.3255189802906617</v>
      </c>
      <c r="Q333" s="1">
        <f t="shared" si="70"/>
        <v>1.1827273135653615</v>
      </c>
      <c r="R333" s="1">
        <f t="shared" si="71"/>
        <v>0</v>
      </c>
      <c r="S333" s="1">
        <f t="shared" si="72"/>
        <v>1.8030305258233916</v>
      </c>
      <c r="T333" s="1">
        <f t="shared" si="73"/>
        <v>0</v>
      </c>
      <c r="U333" s="1">
        <f t="shared" si="74"/>
        <v>3.9376675603217159</v>
      </c>
      <c r="V333" s="1">
        <f t="shared" si="75"/>
        <v>1.6750467602107943</v>
      </c>
      <c r="W333" s="1">
        <f t="shared" si="76"/>
        <v>2.7447552447552441</v>
      </c>
      <c r="X333" s="1">
        <f t="shared" si="77"/>
        <v>1.7100977198697067</v>
      </c>
      <c r="Y333" s="1">
        <f t="shared" si="78"/>
        <v>5.319634703196348</v>
      </c>
      <c r="Z333" s="1">
        <f t="shared" si="79"/>
        <v>2.6598465473145776</v>
      </c>
      <c r="AA333" s="1">
        <f t="shared" si="80"/>
        <v>0.20212765957446807</v>
      </c>
      <c r="AB333" s="1">
        <f>VLOOKUP($A333,Index!$G:$R,8,FALSE)</f>
        <v>8.0414999999999992</v>
      </c>
      <c r="AC333" s="1">
        <f>VLOOKUP($A333,Index!$G:$R,9,FALSE)</f>
        <v>6.2446073594647746</v>
      </c>
      <c r="AD333" s="1">
        <f>VLOOKUP($A333,Index!$G:$R,10,FALSE)</f>
        <v>5.299145299145299</v>
      </c>
      <c r="AE333" s="1">
        <f>VLOOKUP($A333,Index!$G:$R,11,FALSE)</f>
        <v>2.9844610102615339</v>
      </c>
    </row>
    <row r="334" spans="1:31" x14ac:dyDescent="0.2">
      <c r="A334">
        <v>6013332000</v>
      </c>
      <c r="B334" s="1">
        <f>VLOOKUP($A334,DataForModel!$B:$BI,11,FALSE)</f>
        <v>7534</v>
      </c>
      <c r="C334" s="1">
        <f>VLOOKUP($A334,DataForModel!$B:$BI,16,FALSE)</f>
        <v>7.8595845100000004</v>
      </c>
      <c r="D334" s="1">
        <f>VLOOKUP($A334,DataForModel!$B:$BI,17,FALSE)</f>
        <v>11.15451878</v>
      </c>
      <c r="E334" s="1">
        <f>VLOOKUP($A334,DataForModel!$B:$BI,19,FALSE)</f>
        <v>0</v>
      </c>
      <c r="F334" s="1">
        <f>VLOOKUP($A334,DataForModel!$B:$BI,20,FALSE)</f>
        <v>957.97913300000005</v>
      </c>
      <c r="G334" s="1">
        <f>VLOOKUP($A334,DataForModel!$B:$BI,26,FALSE)</f>
        <v>0</v>
      </c>
      <c r="H334" s="1">
        <f>VLOOKUP($A334,DataForModel!$B:$BI,31,FALSE)</f>
        <v>861</v>
      </c>
      <c r="I334" s="1">
        <f>VLOOKUP($A334,DataForModel!$B:$BI,33,FALSE)</f>
        <v>35615</v>
      </c>
      <c r="J334" s="1">
        <f>VLOOKUP($A334,DataForModel!$B:$BI,46,FALSE)</f>
        <v>10.5</v>
      </c>
      <c r="K334" s="1">
        <f>VLOOKUP($A334,DataForModel!$B:$BI,49,FALSE)</f>
        <v>9.1</v>
      </c>
      <c r="L334" s="1">
        <f>VLOOKUP($A334,DataForModel!$B:$BI,51,FALSE)</f>
        <v>19.3</v>
      </c>
      <c r="M334" s="1">
        <f>VLOOKUP($A334,DataForModel!$B:$BI,52,FALSE)</f>
        <v>18.3</v>
      </c>
      <c r="N334" s="1">
        <f>VLOOKUP($A334,DataForModel!$B:$BI,60,FALSE)</f>
        <v>0.9</v>
      </c>
      <c r="O334" s="1">
        <f t="shared" si="68"/>
        <v>5.8684641159510642</v>
      </c>
      <c r="P334" s="1">
        <f t="shared" si="69"/>
        <v>4.3255189802906617</v>
      </c>
      <c r="Q334" s="1">
        <f t="shared" si="70"/>
        <v>0.87363891432297414</v>
      </c>
      <c r="R334" s="1">
        <f t="shared" si="71"/>
        <v>0</v>
      </c>
      <c r="S334" s="1">
        <f t="shared" si="72"/>
        <v>1.7505259947095291</v>
      </c>
      <c r="T334" s="1">
        <f t="shared" si="73"/>
        <v>0</v>
      </c>
      <c r="U334" s="1">
        <f t="shared" si="74"/>
        <v>2.8853887399463805</v>
      </c>
      <c r="V334" s="1">
        <f t="shared" si="75"/>
        <v>2.0098000867641934</v>
      </c>
      <c r="W334" s="1">
        <f t="shared" si="76"/>
        <v>1.8356643356643356</v>
      </c>
      <c r="X334" s="1">
        <f t="shared" si="77"/>
        <v>1.4820846905537461</v>
      </c>
      <c r="Y334" s="1">
        <f t="shared" si="78"/>
        <v>4.4063926940639275</v>
      </c>
      <c r="Z334" s="1">
        <f t="shared" si="79"/>
        <v>4.4757033248081841</v>
      </c>
      <c r="AA334" s="1">
        <f t="shared" si="80"/>
        <v>9.5744680851063829E-2</v>
      </c>
      <c r="AB334" s="1">
        <f>VLOOKUP($A334,Index!$G:$R,8,FALSE)</f>
        <v>6.8947000000000003</v>
      </c>
      <c r="AC334" s="1">
        <f>VLOOKUP($A334,Index!$G:$R,9,FALSE)</f>
        <v>6.1301539758243209</v>
      </c>
      <c r="AD334" s="1">
        <f>VLOOKUP($A334,Index!$G:$R,10,FALSE)</f>
        <v>4.8290598290598297</v>
      </c>
      <c r="AE334" s="1">
        <f>VLOOKUP($A334,Index!$G:$R,11,FALSE)</f>
        <v>2.3173823503137241</v>
      </c>
    </row>
    <row r="335" spans="1:31" x14ac:dyDescent="0.2">
      <c r="A335">
        <v>6013333101</v>
      </c>
      <c r="B335" s="1">
        <f>VLOOKUP($A335,DataForModel!$B:$BI,11,FALSE)</f>
        <v>3417</v>
      </c>
      <c r="C335" s="1">
        <f>VLOOKUP($A335,DataForModel!$B:$BI,16,FALSE)</f>
        <v>7.8595845100000004</v>
      </c>
      <c r="D335" s="1">
        <f>VLOOKUP($A335,DataForModel!$B:$BI,17,FALSE)</f>
        <v>7.8562221000000001</v>
      </c>
      <c r="E335" s="1">
        <f>VLOOKUP($A335,DataForModel!$B:$BI,19,FALSE)</f>
        <v>0</v>
      </c>
      <c r="F335" s="1">
        <f>VLOOKUP($A335,DataForModel!$B:$BI,20,FALSE)</f>
        <v>795.92991589999997</v>
      </c>
      <c r="G335" s="1">
        <f>VLOOKUP($A335,DataForModel!$B:$BI,26,FALSE)</f>
        <v>0</v>
      </c>
      <c r="H335" s="1">
        <f>VLOOKUP($A335,DataForModel!$B:$BI,31,FALSE)</f>
        <v>277</v>
      </c>
      <c r="I335" s="1">
        <f>VLOOKUP($A335,DataForModel!$B:$BI,33,FALSE)</f>
        <v>30929</v>
      </c>
      <c r="J335" s="1">
        <f>VLOOKUP($A335,DataForModel!$B:$BI,46,FALSE)</f>
        <v>6.4</v>
      </c>
      <c r="K335" s="1">
        <f>VLOOKUP($A335,DataForModel!$B:$BI,49,FALSE)</f>
        <v>12.5</v>
      </c>
      <c r="L335" s="1">
        <f>VLOOKUP($A335,DataForModel!$B:$BI,51,FALSE)</f>
        <v>20.6</v>
      </c>
      <c r="M335" s="1">
        <f>VLOOKUP($A335,DataForModel!$B:$BI,52,FALSE)</f>
        <v>17.2</v>
      </c>
      <c r="N335" s="1">
        <f>VLOOKUP($A335,DataForModel!$B:$BI,60,FALSE)</f>
        <v>0.1</v>
      </c>
      <c r="O335" s="1">
        <f t="shared" si="68"/>
        <v>2.6603288397101221</v>
      </c>
      <c r="P335" s="1">
        <f t="shared" si="69"/>
        <v>4.3255189802906617</v>
      </c>
      <c r="Q335" s="1">
        <f t="shared" si="70"/>
        <v>0.6085341638217483</v>
      </c>
      <c r="R335" s="1">
        <f t="shared" si="71"/>
        <v>0</v>
      </c>
      <c r="S335" s="1">
        <f t="shared" si="72"/>
        <v>1.4483435021396347</v>
      </c>
      <c r="T335" s="1">
        <f t="shared" si="73"/>
        <v>0</v>
      </c>
      <c r="U335" s="1">
        <f t="shared" si="74"/>
        <v>0.92828418230563003</v>
      </c>
      <c r="V335" s="1">
        <f t="shared" si="75"/>
        <v>1.6765402422285596</v>
      </c>
      <c r="W335" s="1">
        <f t="shared" si="76"/>
        <v>1.118881118881119</v>
      </c>
      <c r="X335" s="1">
        <f t="shared" si="77"/>
        <v>2.0358306188925082</v>
      </c>
      <c r="Y335" s="1">
        <f t="shared" si="78"/>
        <v>4.7031963470319642</v>
      </c>
      <c r="Z335" s="1">
        <f t="shared" si="79"/>
        <v>4.1943734015345262</v>
      </c>
      <c r="AA335" s="1">
        <f t="shared" si="80"/>
        <v>1.0638297872340425E-2</v>
      </c>
      <c r="AB335" s="1">
        <f>VLOOKUP($A335,Index!$G:$R,8,FALSE)</f>
        <v>5.9790000000000001</v>
      </c>
      <c r="AC335" s="1">
        <f>VLOOKUP($A335,Index!$G:$R,9,FALSE)</f>
        <v>5.3145095891829506</v>
      </c>
      <c r="AD335" s="1">
        <f>VLOOKUP($A335,Index!$G:$R,10,FALSE)</f>
        <v>4.9572649572649574</v>
      </c>
      <c r="AE335" s="1">
        <f>VLOOKUP($A335,Index!$G:$R,11,FALSE)</f>
        <v>1.6837200067019287</v>
      </c>
    </row>
    <row r="336" spans="1:31" x14ac:dyDescent="0.2">
      <c r="A336">
        <v>6013333102</v>
      </c>
      <c r="B336" s="1">
        <f>VLOOKUP($A336,DataForModel!$B:$BI,11,FALSE)</f>
        <v>3722</v>
      </c>
      <c r="C336" s="1">
        <f>VLOOKUP($A336,DataForModel!$B:$BI,16,FALSE)</f>
        <v>7.8595845100000004</v>
      </c>
      <c r="D336" s="1">
        <f>VLOOKUP($A336,DataForModel!$B:$BI,17,FALSE)</f>
        <v>7.1724448379999997</v>
      </c>
      <c r="E336" s="1">
        <f>VLOOKUP($A336,DataForModel!$B:$BI,19,FALSE)</f>
        <v>0</v>
      </c>
      <c r="F336" s="1">
        <f>VLOOKUP($A336,DataForModel!$B:$BI,20,FALSE)</f>
        <v>755.90856840000004</v>
      </c>
      <c r="G336" s="1">
        <f>VLOOKUP($A336,DataForModel!$B:$BI,26,FALSE)</f>
        <v>0</v>
      </c>
      <c r="H336" s="1">
        <f>VLOOKUP($A336,DataForModel!$B:$BI,31,FALSE)</f>
        <v>256</v>
      </c>
      <c r="I336" s="1">
        <f>VLOOKUP($A336,DataForModel!$B:$BI,33,FALSE)</f>
        <v>42718</v>
      </c>
      <c r="J336" s="1">
        <f>VLOOKUP($A336,DataForModel!$B:$BI,46,FALSE)</f>
        <v>6.5</v>
      </c>
      <c r="K336" s="1">
        <f>VLOOKUP($A336,DataForModel!$B:$BI,49,FALSE)</f>
        <v>4.5</v>
      </c>
      <c r="L336" s="1">
        <f>VLOOKUP($A336,DataForModel!$B:$BI,51,FALSE)</f>
        <v>19.2</v>
      </c>
      <c r="M336" s="1">
        <f>VLOOKUP($A336,DataForModel!$B:$BI,52,FALSE)</f>
        <v>11</v>
      </c>
      <c r="N336" s="1">
        <f>VLOOKUP($A336,DataForModel!$B:$BI,60,FALSE)</f>
        <v>0.5</v>
      </c>
      <c r="O336" s="1">
        <f t="shared" si="68"/>
        <v>2.8979973505805345</v>
      </c>
      <c r="P336" s="1">
        <f t="shared" si="69"/>
        <v>4.3255189802906617</v>
      </c>
      <c r="Q336" s="1">
        <f t="shared" si="70"/>
        <v>0.55357470503803397</v>
      </c>
      <c r="R336" s="1">
        <f t="shared" si="71"/>
        <v>0</v>
      </c>
      <c r="S336" s="1">
        <f t="shared" si="72"/>
        <v>1.3737133943243474</v>
      </c>
      <c r="T336" s="1">
        <f t="shared" si="73"/>
        <v>0</v>
      </c>
      <c r="U336" s="1">
        <f t="shared" si="74"/>
        <v>0.85790884718498661</v>
      </c>
      <c r="V336" s="1">
        <f t="shared" si="75"/>
        <v>2.514952599725484</v>
      </c>
      <c r="W336" s="1">
        <f t="shared" si="76"/>
        <v>1.1363636363636362</v>
      </c>
      <c r="X336" s="1">
        <f t="shared" si="77"/>
        <v>0.73289902280130304</v>
      </c>
      <c r="Y336" s="1">
        <f t="shared" si="78"/>
        <v>4.3835616438356171</v>
      </c>
      <c r="Z336" s="1">
        <f t="shared" si="79"/>
        <v>2.6086956521739131</v>
      </c>
      <c r="AA336" s="1">
        <f t="shared" si="80"/>
        <v>5.3191489361702128E-2</v>
      </c>
      <c r="AB336" s="1">
        <f>VLOOKUP($A336,Index!$G:$R,8,FALSE)</f>
        <v>4.9192</v>
      </c>
      <c r="AC336" s="1">
        <f>VLOOKUP($A336,Index!$G:$R,9,FALSE)</f>
        <v>4.4054890010745442</v>
      </c>
      <c r="AD336" s="1">
        <f>VLOOKUP($A336,Index!$G:$R,10,FALSE)</f>
        <v>4.4017094017094021</v>
      </c>
      <c r="AE336" s="1">
        <f>VLOOKUP($A336,Index!$G:$R,11,FALSE)</f>
        <v>1.7981694318457913</v>
      </c>
    </row>
    <row r="337" spans="1:31" x14ac:dyDescent="0.2">
      <c r="A337">
        <v>6013333200</v>
      </c>
      <c r="B337" s="1">
        <f>VLOOKUP($A337,DataForModel!$B:$BI,11,FALSE)</f>
        <v>5926</v>
      </c>
      <c r="C337" s="1">
        <f>VLOOKUP($A337,DataForModel!$B:$BI,16,FALSE)</f>
        <v>7.8595845100000004</v>
      </c>
      <c r="D337" s="1">
        <f>VLOOKUP($A337,DataForModel!$B:$BI,17,FALSE)</f>
        <v>8.0021143620000004</v>
      </c>
      <c r="E337" s="1">
        <f>VLOOKUP($A337,DataForModel!$B:$BI,19,FALSE)</f>
        <v>0</v>
      </c>
      <c r="F337" s="1">
        <f>VLOOKUP($A337,DataForModel!$B:$BI,20,FALSE)</f>
        <v>862.84562040000003</v>
      </c>
      <c r="G337" s="1">
        <f>VLOOKUP($A337,DataForModel!$B:$BI,26,FALSE)</f>
        <v>0</v>
      </c>
      <c r="H337" s="1">
        <f>VLOOKUP($A337,DataForModel!$B:$BI,31,FALSE)</f>
        <v>361</v>
      </c>
      <c r="I337" s="1">
        <f>VLOOKUP($A337,DataForModel!$B:$BI,33,FALSE)</f>
        <v>40123</v>
      </c>
      <c r="J337" s="1">
        <f>VLOOKUP($A337,DataForModel!$B:$BI,46,FALSE)</f>
        <v>6.7</v>
      </c>
      <c r="K337" s="1">
        <f>VLOOKUP($A337,DataForModel!$B:$BI,49,FALSE)</f>
        <v>5.4</v>
      </c>
      <c r="L337" s="1">
        <f>VLOOKUP($A337,DataForModel!$B:$BI,51,FALSE)</f>
        <v>21.8</v>
      </c>
      <c r="M337" s="1">
        <f>VLOOKUP($A337,DataForModel!$B:$BI,52,FALSE)</f>
        <v>9.8000000000000007</v>
      </c>
      <c r="N337" s="1">
        <f>VLOOKUP($A337,DataForModel!$B:$BI,60,FALSE)</f>
        <v>1.6</v>
      </c>
      <c r="O337" s="1">
        <f t="shared" si="68"/>
        <v>4.6154445570014806</v>
      </c>
      <c r="P337" s="1">
        <f t="shared" si="69"/>
        <v>4.3255189802906617</v>
      </c>
      <c r="Q337" s="1">
        <f t="shared" si="70"/>
        <v>0.62026043815968002</v>
      </c>
      <c r="R337" s="1">
        <f t="shared" si="71"/>
        <v>0</v>
      </c>
      <c r="S337" s="1">
        <f t="shared" si="72"/>
        <v>1.5731250638142114</v>
      </c>
      <c r="T337" s="1">
        <f t="shared" si="73"/>
        <v>0</v>
      </c>
      <c r="U337" s="1">
        <f t="shared" si="74"/>
        <v>1.2097855227882037</v>
      </c>
      <c r="V337" s="1">
        <f t="shared" si="75"/>
        <v>2.3304008932444829</v>
      </c>
      <c r="W337" s="1">
        <f t="shared" si="76"/>
        <v>1.1713286713286712</v>
      </c>
      <c r="X337" s="1">
        <f t="shared" si="77"/>
        <v>0.87947882736156369</v>
      </c>
      <c r="Y337" s="1">
        <f t="shared" si="78"/>
        <v>4.9771689497716896</v>
      </c>
      <c r="Z337" s="1">
        <f t="shared" si="79"/>
        <v>2.3017902813299234</v>
      </c>
      <c r="AA337" s="1">
        <f t="shared" si="80"/>
        <v>0.1702127659574468</v>
      </c>
      <c r="AB337" s="1">
        <f>VLOOKUP($A337,Index!$G:$R,8,FALSE)</f>
        <v>5.5937000000000001</v>
      </c>
      <c r="AC337" s="1">
        <f>VLOOKUP($A337,Index!$G:$R,9,FALSE)</f>
        <v>4.9682934550979425</v>
      </c>
      <c r="AD337" s="1">
        <f>VLOOKUP($A337,Index!$G:$R,10,FALSE)</f>
        <v>4.4871794871794872</v>
      </c>
      <c r="AE337" s="1">
        <f>VLOOKUP($A337,Index!$G:$R,11,FALSE)</f>
        <v>2.6658416671224012</v>
      </c>
    </row>
    <row r="338" spans="1:31" x14ac:dyDescent="0.2">
      <c r="A338">
        <v>6013334001</v>
      </c>
      <c r="B338" s="1">
        <f>VLOOKUP($A338,DataForModel!$B:$BI,11,FALSE)</f>
        <v>3749</v>
      </c>
      <c r="C338" s="1">
        <f>VLOOKUP($A338,DataForModel!$B:$BI,16,FALSE)</f>
        <v>7.8595845100000004</v>
      </c>
      <c r="D338" s="1">
        <f>VLOOKUP($A338,DataForModel!$B:$BI,17,FALSE)</f>
        <v>13.191481100000001</v>
      </c>
      <c r="E338" s="1">
        <f>VLOOKUP($A338,DataForModel!$B:$BI,19,FALSE)</f>
        <v>0</v>
      </c>
      <c r="F338" s="1">
        <f>VLOOKUP($A338,DataForModel!$B:$BI,20,FALSE)</f>
        <v>895.2799215</v>
      </c>
      <c r="G338" s="1">
        <f>VLOOKUP($A338,DataForModel!$B:$BI,26,FALSE)</f>
        <v>0</v>
      </c>
      <c r="H338" s="1">
        <f>VLOOKUP($A338,DataForModel!$B:$BI,31,FALSE)</f>
        <v>274</v>
      </c>
      <c r="I338" s="1">
        <f>VLOOKUP($A338,DataForModel!$B:$BI,33,FALSE)</f>
        <v>35074</v>
      </c>
      <c r="J338" s="1">
        <f>VLOOKUP($A338,DataForModel!$B:$BI,46,FALSE)</f>
        <v>7.1</v>
      </c>
      <c r="K338" s="1">
        <f>VLOOKUP($A338,DataForModel!$B:$BI,49,FALSE)</f>
        <v>7.2</v>
      </c>
      <c r="L338" s="1">
        <f>VLOOKUP($A338,DataForModel!$B:$BI,51,FALSE)</f>
        <v>22.6</v>
      </c>
      <c r="M338" s="1">
        <f>VLOOKUP($A338,DataForModel!$B:$BI,52,FALSE)</f>
        <v>12.4</v>
      </c>
      <c r="N338" s="1">
        <f>VLOOKUP($A338,DataForModel!$B:$BI,60,FALSE)</f>
        <v>0.2</v>
      </c>
      <c r="O338" s="1">
        <f t="shared" si="68"/>
        <v>2.9190368581002102</v>
      </c>
      <c r="P338" s="1">
        <f t="shared" si="69"/>
        <v>4.3255189802906617</v>
      </c>
      <c r="Q338" s="1">
        <f t="shared" si="70"/>
        <v>1.0373623267432293</v>
      </c>
      <c r="R338" s="1">
        <f t="shared" si="71"/>
        <v>0</v>
      </c>
      <c r="S338" s="1">
        <f t="shared" si="72"/>
        <v>1.6336071699703445</v>
      </c>
      <c r="T338" s="1">
        <f t="shared" si="73"/>
        <v>0</v>
      </c>
      <c r="U338" s="1">
        <f t="shared" si="74"/>
        <v>0.91823056300268102</v>
      </c>
      <c r="V338" s="1">
        <f t="shared" si="75"/>
        <v>1.971325145258906</v>
      </c>
      <c r="W338" s="1">
        <f t="shared" si="76"/>
        <v>1.2412587412587412</v>
      </c>
      <c r="X338" s="1">
        <f t="shared" si="77"/>
        <v>1.1726384364820848</v>
      </c>
      <c r="Y338" s="1">
        <f t="shared" si="78"/>
        <v>5.159817351598174</v>
      </c>
      <c r="Z338" s="1">
        <f t="shared" si="79"/>
        <v>2.9667519181585678</v>
      </c>
      <c r="AA338" s="1">
        <f t="shared" si="80"/>
        <v>2.1276595744680851E-2</v>
      </c>
      <c r="AB338" s="1">
        <f>VLOOKUP($A338,Index!$G:$R,8,FALSE)</f>
        <v>6.9741999999999997</v>
      </c>
      <c r="AC338" s="1">
        <f>VLOOKUP($A338,Index!$G:$R,9,FALSE)</f>
        <v>4.932988012553448</v>
      </c>
      <c r="AD338" s="1">
        <f>VLOOKUP($A338,Index!$G:$R,10,FALSE)</f>
        <v>4.6153846153846159</v>
      </c>
      <c r="AE338" s="1">
        <f>VLOOKUP($A338,Index!$G:$R,11,FALSE)</f>
        <v>1.6876160977875316</v>
      </c>
    </row>
    <row r="339" spans="1:31" x14ac:dyDescent="0.2">
      <c r="A339">
        <v>6013334004</v>
      </c>
      <c r="B339" s="1">
        <f>VLOOKUP($A339,DataForModel!$B:$BI,11,FALSE)</f>
        <v>7367</v>
      </c>
      <c r="C339" s="1">
        <f>VLOOKUP($A339,DataForModel!$B:$BI,16,FALSE)</f>
        <v>7.8595845100000004</v>
      </c>
      <c r="D339" s="1">
        <f>VLOOKUP($A339,DataForModel!$B:$BI,17,FALSE)</f>
        <v>7.432455912</v>
      </c>
      <c r="E339" s="1">
        <f>VLOOKUP($A339,DataForModel!$B:$BI,19,FALSE)</f>
        <v>0</v>
      </c>
      <c r="F339" s="1">
        <f>VLOOKUP($A339,DataForModel!$B:$BI,20,FALSE)</f>
        <v>794.88639350000005</v>
      </c>
      <c r="G339" s="1">
        <f>VLOOKUP($A339,DataForModel!$B:$BI,26,FALSE)</f>
        <v>0</v>
      </c>
      <c r="H339" s="1">
        <f>VLOOKUP($A339,DataForModel!$B:$BI,31,FALSE)</f>
        <v>813</v>
      </c>
      <c r="I339" s="1">
        <f>VLOOKUP($A339,DataForModel!$B:$BI,33,FALSE)</f>
        <v>36462</v>
      </c>
      <c r="J339" s="1">
        <f>VLOOKUP($A339,DataForModel!$B:$BI,46,FALSE)</f>
        <v>10.9</v>
      </c>
      <c r="K339" s="1">
        <f>VLOOKUP($A339,DataForModel!$B:$BI,49,FALSE)</f>
        <v>7.8</v>
      </c>
      <c r="L339" s="1">
        <f>VLOOKUP($A339,DataForModel!$B:$BI,51,FALSE)</f>
        <v>19.3</v>
      </c>
      <c r="M339" s="1">
        <f>VLOOKUP($A339,DataForModel!$B:$BI,52,FALSE)</f>
        <v>15.4</v>
      </c>
      <c r="N339" s="1">
        <f>VLOOKUP($A339,DataForModel!$B:$BI,60,FALSE)</f>
        <v>0.2</v>
      </c>
      <c r="O339" s="1">
        <f t="shared" si="68"/>
        <v>5.7383308657367724</v>
      </c>
      <c r="P339" s="1">
        <f t="shared" si="69"/>
        <v>4.3255189802906617</v>
      </c>
      <c r="Q339" s="1">
        <f t="shared" si="70"/>
        <v>0.57447342264530699</v>
      </c>
      <c r="R339" s="1">
        <f t="shared" si="71"/>
        <v>0</v>
      </c>
      <c r="S339" s="1">
        <f t="shared" si="72"/>
        <v>1.4463975859203053</v>
      </c>
      <c r="T339" s="1">
        <f t="shared" si="73"/>
        <v>0</v>
      </c>
      <c r="U339" s="1">
        <f t="shared" si="74"/>
        <v>2.7245308310991954</v>
      </c>
      <c r="V339" s="1">
        <f t="shared" si="75"/>
        <v>2.0700371948140615</v>
      </c>
      <c r="W339" s="1">
        <f t="shared" si="76"/>
        <v>1.9055944055944054</v>
      </c>
      <c r="X339" s="1">
        <f t="shared" si="77"/>
        <v>1.2703583061889252</v>
      </c>
      <c r="Y339" s="1">
        <f t="shared" si="78"/>
        <v>4.4063926940639275</v>
      </c>
      <c r="Z339" s="1">
        <f t="shared" si="79"/>
        <v>3.7340153452685421</v>
      </c>
      <c r="AA339" s="1">
        <f t="shared" si="80"/>
        <v>2.1276595744680851E-2</v>
      </c>
      <c r="AB339" s="1">
        <f>VLOOKUP($A339,Index!$G:$R,8,FALSE)</f>
        <v>6.7550999999999997</v>
      </c>
      <c r="AC339" s="1">
        <f>VLOOKUP($A339,Index!$G:$R,9,FALSE)</f>
        <v>5.8679717994980232</v>
      </c>
      <c r="AD339" s="1">
        <f>VLOOKUP($A339,Index!$G:$R,10,FALSE)</f>
        <v>4.6153846153846159</v>
      </c>
      <c r="AE339" s="1">
        <f>VLOOKUP($A339,Index!$G:$R,11,FALSE)</f>
        <v>1.9647883890417814</v>
      </c>
    </row>
    <row r="340" spans="1:31" x14ac:dyDescent="0.2">
      <c r="A340">
        <v>6013334006</v>
      </c>
      <c r="B340" s="1">
        <f>VLOOKUP($A340,DataForModel!$B:$BI,11,FALSE)</f>
        <v>4767</v>
      </c>
      <c r="C340" s="1">
        <f>VLOOKUP($A340,DataForModel!$B:$BI,16,FALSE)</f>
        <v>7.8595845100000004</v>
      </c>
      <c r="D340" s="1">
        <f>VLOOKUP($A340,DataForModel!$B:$BI,17,FALSE)</f>
        <v>7.7068757220000004</v>
      </c>
      <c r="E340" s="1">
        <f>VLOOKUP($A340,DataForModel!$B:$BI,19,FALSE)</f>
        <v>0</v>
      </c>
      <c r="F340" s="1">
        <f>VLOOKUP($A340,DataForModel!$B:$BI,20,FALSE)</f>
        <v>805.17034139999998</v>
      </c>
      <c r="G340" s="1">
        <f>VLOOKUP($A340,DataForModel!$B:$BI,26,FALSE)</f>
        <v>0</v>
      </c>
      <c r="H340" s="1">
        <f>VLOOKUP($A340,DataForModel!$B:$BI,31,FALSE)</f>
        <v>86</v>
      </c>
      <c r="I340" s="1">
        <f>VLOOKUP($A340,DataForModel!$B:$BI,33,FALSE)</f>
        <v>47583</v>
      </c>
      <c r="J340" s="1">
        <f>VLOOKUP($A340,DataForModel!$B:$BI,46,FALSE)</f>
        <v>1.8</v>
      </c>
      <c r="K340" s="1">
        <f>VLOOKUP($A340,DataForModel!$B:$BI,49,FALSE)</f>
        <v>2</v>
      </c>
      <c r="L340" s="1">
        <f>VLOOKUP($A340,DataForModel!$B:$BI,51,FALSE)</f>
        <v>24.6</v>
      </c>
      <c r="M340" s="1">
        <f>VLOOKUP($A340,DataForModel!$B:$BI,52,FALSE)</f>
        <v>6.8</v>
      </c>
      <c r="N340" s="1">
        <f>VLOOKUP($A340,DataForModel!$B:$BI,60,FALSE)</f>
        <v>0</v>
      </c>
      <c r="O340" s="1">
        <f t="shared" si="68"/>
        <v>3.7123042156939139</v>
      </c>
      <c r="P340" s="1">
        <f t="shared" si="69"/>
        <v>4.3255189802906617</v>
      </c>
      <c r="Q340" s="1">
        <f t="shared" si="70"/>
        <v>0.59653026055918557</v>
      </c>
      <c r="R340" s="1">
        <f t="shared" si="71"/>
        <v>0</v>
      </c>
      <c r="S340" s="1">
        <f t="shared" si="72"/>
        <v>1.4655746548719142</v>
      </c>
      <c r="T340" s="1">
        <f t="shared" si="73"/>
        <v>0</v>
      </c>
      <c r="U340" s="1">
        <f t="shared" si="74"/>
        <v>0.2882037533512064</v>
      </c>
      <c r="V340" s="1">
        <f t="shared" si="75"/>
        <v>2.8609426005077836</v>
      </c>
      <c r="W340" s="1">
        <f t="shared" si="76"/>
        <v>0.31468531468531463</v>
      </c>
      <c r="X340" s="1">
        <f t="shared" si="77"/>
        <v>0.32573289902280134</v>
      </c>
      <c r="Y340" s="1">
        <f t="shared" si="78"/>
        <v>5.6164383561643838</v>
      </c>
      <c r="Z340" s="1">
        <f t="shared" si="79"/>
        <v>1.5345268542199488</v>
      </c>
      <c r="AA340" s="1">
        <f t="shared" si="80"/>
        <v>0</v>
      </c>
      <c r="AB340" s="1">
        <f>VLOOKUP($A340,Index!$G:$R,8,FALSE)</f>
        <v>2.8767999999999998</v>
      </c>
      <c r="AC340" s="1">
        <f>VLOOKUP($A340,Index!$G:$R,9,FALSE)</f>
        <v>4.1553857253657176</v>
      </c>
      <c r="AD340" s="1">
        <f>VLOOKUP($A340,Index!$G:$R,10,FALSE)</f>
        <v>3.6324786324786329</v>
      </c>
      <c r="AE340" s="1">
        <f>VLOOKUP($A340,Index!$G:$R,11,FALSE)</f>
        <v>1.0487475811051929</v>
      </c>
    </row>
    <row r="341" spans="1:31" x14ac:dyDescent="0.2">
      <c r="A341">
        <v>6013335000</v>
      </c>
      <c r="B341" s="1">
        <f>VLOOKUP($A341,DataForModel!$B:$BI,11,FALSE)</f>
        <v>3358</v>
      </c>
      <c r="C341" s="1">
        <f>VLOOKUP($A341,DataForModel!$B:$BI,16,FALSE)</f>
        <v>7.8595845100000004</v>
      </c>
      <c r="D341" s="1">
        <f>VLOOKUP($A341,DataForModel!$B:$BI,17,FALSE)</f>
        <v>15.21</v>
      </c>
      <c r="E341" s="1">
        <f>VLOOKUP($A341,DataForModel!$B:$BI,19,FALSE)</f>
        <v>0</v>
      </c>
      <c r="F341" s="1">
        <f>VLOOKUP($A341,DataForModel!$B:$BI,20,FALSE)</f>
        <v>953.71282180000003</v>
      </c>
      <c r="G341" s="1">
        <f>VLOOKUP($A341,DataForModel!$B:$BI,26,FALSE)</f>
        <v>0</v>
      </c>
      <c r="H341" s="1">
        <f>VLOOKUP($A341,DataForModel!$B:$BI,31,FALSE)</f>
        <v>521</v>
      </c>
      <c r="I341" s="1">
        <f>VLOOKUP($A341,DataForModel!$B:$BI,33,FALSE)</f>
        <v>35244</v>
      </c>
      <c r="J341" s="1">
        <f>VLOOKUP($A341,DataForModel!$B:$BI,46,FALSE)</f>
        <v>15.1</v>
      </c>
      <c r="K341" s="1">
        <f>VLOOKUP($A341,DataForModel!$B:$BI,49,FALSE)</f>
        <v>5.5</v>
      </c>
      <c r="L341" s="1">
        <f>VLOOKUP($A341,DataForModel!$B:$BI,51,FALSE)</f>
        <v>19.8</v>
      </c>
      <c r="M341" s="1">
        <f>VLOOKUP($A341,DataForModel!$B:$BI,52,FALSE)</f>
        <v>12.3</v>
      </c>
      <c r="N341" s="1">
        <f>VLOOKUP($A341,DataForModel!$B:$BI,60,FALSE)</f>
        <v>1.2</v>
      </c>
      <c r="O341" s="1">
        <f t="shared" si="68"/>
        <v>2.6143536195745343</v>
      </c>
      <c r="P341" s="1">
        <f t="shared" si="69"/>
        <v>4.3255189802906617</v>
      </c>
      <c r="Q341" s="1">
        <f t="shared" si="70"/>
        <v>1.1996033260479093</v>
      </c>
      <c r="R341" s="1">
        <f t="shared" si="71"/>
        <v>0</v>
      </c>
      <c r="S341" s="1">
        <f t="shared" si="72"/>
        <v>1.7425703589121695</v>
      </c>
      <c r="T341" s="1">
        <f t="shared" si="73"/>
        <v>0</v>
      </c>
      <c r="U341" s="1">
        <f t="shared" si="74"/>
        <v>1.7459785522788205</v>
      </c>
      <c r="V341" s="1">
        <f t="shared" si="75"/>
        <v>1.9834152377836727</v>
      </c>
      <c r="W341" s="1">
        <f t="shared" si="76"/>
        <v>2.6398601398601396</v>
      </c>
      <c r="X341" s="1">
        <f t="shared" si="77"/>
        <v>0.89576547231270354</v>
      </c>
      <c r="Y341" s="1">
        <f t="shared" si="78"/>
        <v>4.5205479452054798</v>
      </c>
      <c r="Z341" s="1">
        <f t="shared" si="79"/>
        <v>2.9411764705882355</v>
      </c>
      <c r="AA341" s="1">
        <f t="shared" si="80"/>
        <v>0.1276595744680851</v>
      </c>
      <c r="AB341" s="1">
        <f>VLOOKUP($A341,Index!$G:$R,8,FALSE)</f>
        <v>6.4288999999999996</v>
      </c>
      <c r="AC341" s="1">
        <f>VLOOKUP($A341,Index!$G:$R,9,FALSE)</f>
        <v>5.0788265996411139</v>
      </c>
      <c r="AD341" s="1">
        <f>VLOOKUP($A341,Index!$G:$R,10,FALSE)</f>
        <v>4.7435897435897436</v>
      </c>
      <c r="AE341" s="1">
        <f>VLOOKUP($A341,Index!$G:$R,11,FALSE)</f>
        <v>1.6882854889116587</v>
      </c>
    </row>
    <row r="342" spans="1:31" x14ac:dyDescent="0.2">
      <c r="A342">
        <v>6013336101</v>
      </c>
      <c r="B342" s="1">
        <f>VLOOKUP($A342,DataForModel!$B:$BI,11,FALSE)</f>
        <v>4802</v>
      </c>
      <c r="C342" s="1">
        <f>VLOOKUP($A342,DataForModel!$B:$BI,16,FALSE)</f>
        <v>7.8595845100000004</v>
      </c>
      <c r="D342" s="1">
        <f>VLOOKUP($A342,DataForModel!$B:$BI,17,FALSE)</f>
        <v>15.21</v>
      </c>
      <c r="E342" s="1">
        <f>VLOOKUP($A342,DataForModel!$B:$BI,19,FALSE)</f>
        <v>0</v>
      </c>
      <c r="F342" s="1">
        <f>VLOOKUP($A342,DataForModel!$B:$BI,20,FALSE)</f>
        <v>938.11633619999998</v>
      </c>
      <c r="G342" s="1">
        <f>VLOOKUP($A342,DataForModel!$B:$BI,26,FALSE)</f>
        <v>0</v>
      </c>
      <c r="H342" s="1">
        <f>VLOOKUP($A342,DataForModel!$B:$BI,31,FALSE)</f>
        <v>1083</v>
      </c>
      <c r="I342" s="1">
        <f>VLOOKUP($A342,DataForModel!$B:$BI,33,FALSE)</f>
        <v>17876</v>
      </c>
      <c r="J342" s="1">
        <f>VLOOKUP($A342,DataForModel!$B:$BI,46,FALSE)</f>
        <v>20.399999999999999</v>
      </c>
      <c r="K342" s="1">
        <f>VLOOKUP($A342,DataForModel!$B:$BI,49,FALSE)</f>
        <v>28</v>
      </c>
      <c r="L342" s="1">
        <f>VLOOKUP($A342,DataForModel!$B:$BI,51,FALSE)</f>
        <v>29.2</v>
      </c>
      <c r="M342" s="1">
        <f>VLOOKUP($A342,DataForModel!$B:$BI,52,FALSE)</f>
        <v>6.9</v>
      </c>
      <c r="N342" s="1">
        <f>VLOOKUP($A342,DataForModel!$B:$BI,60,FALSE)</f>
        <v>0.1</v>
      </c>
      <c r="O342" s="1">
        <f t="shared" si="68"/>
        <v>3.7395776513675685</v>
      </c>
      <c r="P342" s="1">
        <f t="shared" si="69"/>
        <v>4.3255189802906617</v>
      </c>
      <c r="Q342" s="1">
        <f t="shared" si="70"/>
        <v>1.1996033260479093</v>
      </c>
      <c r="R342" s="1">
        <f t="shared" si="71"/>
        <v>0</v>
      </c>
      <c r="S342" s="1">
        <f t="shared" si="72"/>
        <v>1.7134866954531223</v>
      </c>
      <c r="T342" s="1">
        <f t="shared" si="73"/>
        <v>0</v>
      </c>
      <c r="U342" s="1">
        <f t="shared" si="74"/>
        <v>3.629356568364611</v>
      </c>
      <c r="V342" s="1">
        <f t="shared" si="75"/>
        <v>0.74823449090042737</v>
      </c>
      <c r="W342" s="1">
        <f t="shared" si="76"/>
        <v>3.5664335664335662</v>
      </c>
      <c r="X342" s="1">
        <f t="shared" si="77"/>
        <v>4.5602605863192185</v>
      </c>
      <c r="Y342" s="1">
        <f t="shared" si="78"/>
        <v>6.6666666666666679</v>
      </c>
      <c r="Z342" s="1">
        <f t="shared" si="79"/>
        <v>1.5601023017902815</v>
      </c>
      <c r="AA342" s="1">
        <f t="shared" si="80"/>
        <v>1.0638297872340425E-2</v>
      </c>
      <c r="AB342" s="1">
        <f>VLOOKUP($A342,Index!$G:$R,8,FALSE)</f>
        <v>9.8298000000000005</v>
      </c>
      <c r="AC342" s="1">
        <f>VLOOKUP($A342,Index!$G:$R,9,FALSE)</f>
        <v>7.3000693906124301</v>
      </c>
      <c r="AD342" s="1">
        <f>VLOOKUP($A342,Index!$G:$R,10,FALSE)</f>
        <v>5.8974358974358978</v>
      </c>
      <c r="AE342" s="1">
        <f>VLOOKUP($A342,Index!$G:$R,11,FALSE)</f>
        <v>4.4918757313037583</v>
      </c>
    </row>
    <row r="343" spans="1:31" x14ac:dyDescent="0.2">
      <c r="A343">
        <v>6013336102</v>
      </c>
      <c r="B343" s="1">
        <f>VLOOKUP($A343,DataForModel!$B:$BI,11,FALSE)</f>
        <v>7595</v>
      </c>
      <c r="C343" s="1">
        <f>VLOOKUP($A343,DataForModel!$B:$BI,16,FALSE)</f>
        <v>7.8595845100000004</v>
      </c>
      <c r="D343" s="1">
        <f>VLOOKUP($A343,DataForModel!$B:$BI,17,FALSE)</f>
        <v>15.21</v>
      </c>
      <c r="E343" s="1">
        <f>VLOOKUP($A343,DataForModel!$B:$BI,19,FALSE)</f>
        <v>0</v>
      </c>
      <c r="F343" s="1">
        <f>VLOOKUP($A343,DataForModel!$B:$BI,20,FALSE)</f>
        <v>925.83754320000003</v>
      </c>
      <c r="G343" s="1">
        <f>VLOOKUP($A343,DataForModel!$B:$BI,26,FALSE)</f>
        <v>0.5</v>
      </c>
      <c r="H343" s="1">
        <f>VLOOKUP($A343,DataForModel!$B:$BI,31,FALSE)</f>
        <v>2039</v>
      </c>
      <c r="I343" s="1">
        <f>VLOOKUP($A343,DataForModel!$B:$BI,33,FALSE)</f>
        <v>16503</v>
      </c>
      <c r="J343" s="1">
        <f>VLOOKUP($A343,DataForModel!$B:$BI,46,FALSE)</f>
        <v>26.7</v>
      </c>
      <c r="K343" s="1">
        <f>VLOOKUP($A343,DataForModel!$B:$BI,49,FALSE)</f>
        <v>29.5</v>
      </c>
      <c r="L343" s="1">
        <f>VLOOKUP($A343,DataForModel!$B:$BI,51,FALSE)</f>
        <v>29.5</v>
      </c>
      <c r="M343" s="1">
        <f>VLOOKUP($A343,DataForModel!$B:$BI,52,FALSE)</f>
        <v>14.2</v>
      </c>
      <c r="N343" s="1">
        <f>VLOOKUP($A343,DataForModel!$B:$BI,60,FALSE)</f>
        <v>0</v>
      </c>
      <c r="O343" s="1">
        <f t="shared" si="68"/>
        <v>5.9159978181251462</v>
      </c>
      <c r="P343" s="1">
        <f t="shared" si="69"/>
        <v>4.3255189802906617</v>
      </c>
      <c r="Q343" s="1">
        <f t="shared" si="70"/>
        <v>1.1996033260479093</v>
      </c>
      <c r="R343" s="1">
        <f t="shared" si="71"/>
        <v>0</v>
      </c>
      <c r="S343" s="1">
        <f t="shared" si="72"/>
        <v>1.6905897241447077</v>
      </c>
      <c r="T343" s="1">
        <f t="shared" si="73"/>
        <v>6.9930069930069935E-2</v>
      </c>
      <c r="U343" s="1">
        <f t="shared" si="74"/>
        <v>6.8331099195710454</v>
      </c>
      <c r="V343" s="1">
        <f t="shared" si="75"/>
        <v>0.65058921421510396</v>
      </c>
      <c r="W343" s="1">
        <f t="shared" si="76"/>
        <v>4.6678321678321675</v>
      </c>
      <c r="X343" s="1">
        <f t="shared" si="77"/>
        <v>4.8045602605863191</v>
      </c>
      <c r="Y343" s="1">
        <f t="shared" si="78"/>
        <v>6.7351598173515983</v>
      </c>
      <c r="Z343" s="1">
        <f t="shared" si="79"/>
        <v>3.4271099744245519</v>
      </c>
      <c r="AA343" s="1">
        <f t="shared" si="80"/>
        <v>0</v>
      </c>
      <c r="AB343" s="1">
        <f>VLOOKUP($A343,Index!$G:$R,8,FALSE)</f>
        <v>10.672000000000001</v>
      </c>
      <c r="AC343" s="1">
        <f>VLOOKUP($A343,Index!$G:$R,9,FALSE)</f>
        <v>8.6230064823333361</v>
      </c>
      <c r="AD343" s="1">
        <f>VLOOKUP($A343,Index!$G:$R,10,FALSE)</f>
        <v>6.4529914529914532</v>
      </c>
      <c r="AE343" s="1">
        <f>VLOOKUP($A343,Index!$G:$R,11,FALSE)</f>
        <v>4.0212179830201285</v>
      </c>
    </row>
    <row r="344" spans="1:31" x14ac:dyDescent="0.2">
      <c r="A344">
        <v>6013336201</v>
      </c>
      <c r="B344" s="1">
        <f>VLOOKUP($A344,DataForModel!$B:$BI,11,FALSE)</f>
        <v>4032</v>
      </c>
      <c r="C344" s="1">
        <f>VLOOKUP($A344,DataForModel!$B:$BI,16,FALSE)</f>
        <v>7.8595845100000004</v>
      </c>
      <c r="D344" s="1">
        <f>VLOOKUP($A344,DataForModel!$B:$BI,17,FALSE)</f>
        <v>17.826707160000002</v>
      </c>
      <c r="E344" s="1">
        <f>VLOOKUP($A344,DataForModel!$B:$BI,19,FALSE)</f>
        <v>0</v>
      </c>
      <c r="F344" s="1">
        <f>VLOOKUP($A344,DataForModel!$B:$BI,20,FALSE)</f>
        <v>894.20251599999995</v>
      </c>
      <c r="G344" s="1">
        <f>VLOOKUP($A344,DataForModel!$B:$BI,26,FALSE)</f>
        <v>0.5</v>
      </c>
      <c r="H344" s="1">
        <f>VLOOKUP($A344,DataForModel!$B:$BI,31,FALSE)</f>
        <v>391</v>
      </c>
      <c r="I344" s="1">
        <f>VLOOKUP($A344,DataForModel!$B:$BI,33,FALSE)</f>
        <v>23302</v>
      </c>
      <c r="J344" s="1">
        <f>VLOOKUP($A344,DataForModel!$B:$BI,46,FALSE)</f>
        <v>10</v>
      </c>
      <c r="K344" s="1">
        <f>VLOOKUP($A344,DataForModel!$B:$BI,49,FALSE)</f>
        <v>26.2</v>
      </c>
      <c r="L344" s="1">
        <f>VLOOKUP($A344,DataForModel!$B:$BI,51,FALSE)</f>
        <v>23.1</v>
      </c>
      <c r="M344" s="1">
        <f>VLOOKUP($A344,DataForModel!$B:$BI,52,FALSE)</f>
        <v>18.100000000000001</v>
      </c>
      <c r="N344" s="1">
        <f>VLOOKUP($A344,DataForModel!$B:$BI,60,FALSE)</f>
        <v>0.1</v>
      </c>
      <c r="O344" s="1">
        <f t="shared" si="68"/>
        <v>3.1395620665471831</v>
      </c>
      <c r="P344" s="1">
        <f t="shared" si="69"/>
        <v>4.3255189802906617</v>
      </c>
      <c r="Q344" s="1">
        <f t="shared" si="70"/>
        <v>1.4099244602845575</v>
      </c>
      <c r="R344" s="1">
        <f t="shared" si="71"/>
        <v>0</v>
      </c>
      <c r="S344" s="1">
        <f t="shared" si="72"/>
        <v>1.6315980699862476</v>
      </c>
      <c r="T344" s="1">
        <f t="shared" si="73"/>
        <v>6.9930069930069935E-2</v>
      </c>
      <c r="U344" s="1">
        <f t="shared" si="74"/>
        <v>1.3103217158176945</v>
      </c>
      <c r="V344" s="1">
        <f t="shared" si="75"/>
        <v>1.1341217970144584</v>
      </c>
      <c r="W344" s="1">
        <f t="shared" si="76"/>
        <v>1.7482517482517481</v>
      </c>
      <c r="X344" s="1">
        <f t="shared" si="77"/>
        <v>4.2671009771986972</v>
      </c>
      <c r="Y344" s="1">
        <f t="shared" si="78"/>
        <v>5.2739726027397271</v>
      </c>
      <c r="Z344" s="1">
        <f t="shared" si="79"/>
        <v>4.4245524296675196</v>
      </c>
      <c r="AA344" s="1">
        <f t="shared" si="80"/>
        <v>1.0638297872340425E-2</v>
      </c>
      <c r="AB344" s="1">
        <f>VLOOKUP($A344,Index!$G:$R,8,FALSE)</f>
        <v>9.1974</v>
      </c>
      <c r="AC344" s="1">
        <f>VLOOKUP($A344,Index!$G:$R,9,FALSE)</f>
        <v>6.714503259426774</v>
      </c>
      <c r="AD344" s="1">
        <f>VLOOKUP($A344,Index!$G:$R,10,FALSE)</f>
        <v>5.4700854700854702</v>
      </c>
      <c r="AE344" s="1">
        <f>VLOOKUP($A344,Index!$G:$R,11,FALSE)</f>
        <v>4.0905141317282494</v>
      </c>
    </row>
    <row r="345" spans="1:31" x14ac:dyDescent="0.2">
      <c r="A345">
        <v>6013336202</v>
      </c>
      <c r="B345" s="1">
        <f>VLOOKUP($A345,DataForModel!$B:$BI,11,FALSE)</f>
        <v>5701</v>
      </c>
      <c r="C345" s="1">
        <f>VLOOKUP($A345,DataForModel!$B:$BI,16,FALSE)</f>
        <v>7.8595845100000004</v>
      </c>
      <c r="D345" s="1">
        <f>VLOOKUP($A345,DataForModel!$B:$BI,17,FALSE)</f>
        <v>17.082768850000001</v>
      </c>
      <c r="E345" s="1">
        <f>VLOOKUP($A345,DataForModel!$B:$BI,19,FALSE)</f>
        <v>0</v>
      </c>
      <c r="F345" s="1">
        <f>VLOOKUP($A345,DataForModel!$B:$BI,20,FALSE)</f>
        <v>862.07855199999995</v>
      </c>
      <c r="G345" s="1">
        <f>VLOOKUP($A345,DataForModel!$B:$BI,26,FALSE)</f>
        <v>0</v>
      </c>
      <c r="H345" s="1">
        <f>VLOOKUP($A345,DataForModel!$B:$BI,31,FALSE)</f>
        <v>1660</v>
      </c>
      <c r="I345" s="1">
        <f>VLOOKUP($A345,DataForModel!$B:$BI,33,FALSE)</f>
        <v>14913</v>
      </c>
      <c r="J345" s="1">
        <f>VLOOKUP($A345,DataForModel!$B:$BI,46,FALSE)</f>
        <v>27.6</v>
      </c>
      <c r="K345" s="1">
        <f>VLOOKUP($A345,DataForModel!$B:$BI,49,FALSE)</f>
        <v>49.3</v>
      </c>
      <c r="L345" s="1">
        <f>VLOOKUP($A345,DataForModel!$B:$BI,51,FALSE)</f>
        <v>34.299999999999997</v>
      </c>
      <c r="M345" s="1">
        <f>VLOOKUP($A345,DataForModel!$B:$BI,52,FALSE)</f>
        <v>6.8</v>
      </c>
      <c r="N345" s="1">
        <f>VLOOKUP($A345,DataForModel!$B:$BI,60,FALSE)</f>
        <v>0</v>
      </c>
      <c r="O345" s="1">
        <f t="shared" si="68"/>
        <v>4.4401153276708492</v>
      </c>
      <c r="P345" s="1">
        <f t="shared" si="69"/>
        <v>4.3255189802906617</v>
      </c>
      <c r="Q345" s="1">
        <f t="shared" si="70"/>
        <v>1.3501294814833016</v>
      </c>
      <c r="R345" s="1">
        <f t="shared" si="71"/>
        <v>0</v>
      </c>
      <c r="S345" s="1">
        <f t="shared" si="72"/>
        <v>1.5716946672641274</v>
      </c>
      <c r="T345" s="1">
        <f t="shared" si="73"/>
        <v>0</v>
      </c>
      <c r="U345" s="1">
        <f t="shared" si="74"/>
        <v>5.5630026809651483</v>
      </c>
      <c r="V345" s="1">
        <f t="shared" si="75"/>
        <v>0.53751129001287234</v>
      </c>
      <c r="W345" s="1">
        <f t="shared" si="76"/>
        <v>4.825174825174825</v>
      </c>
      <c r="X345" s="1">
        <f t="shared" si="77"/>
        <v>8.0293159609120526</v>
      </c>
      <c r="Y345" s="1">
        <f t="shared" si="78"/>
        <v>7.8310502283105023</v>
      </c>
      <c r="Z345" s="1">
        <f t="shared" si="79"/>
        <v>1.5345268542199488</v>
      </c>
      <c r="AA345" s="1">
        <f t="shared" si="80"/>
        <v>0</v>
      </c>
      <c r="AB345" s="1">
        <f>VLOOKUP($A345,Index!$G:$R,8,FALSE)</f>
        <v>10.0451</v>
      </c>
      <c r="AC345" s="1">
        <f>VLOOKUP($A345,Index!$G:$R,9,FALSE)</f>
        <v>9.3199933696307316</v>
      </c>
      <c r="AD345" s="1">
        <f>VLOOKUP($A345,Index!$G:$R,10,FALSE)</f>
        <v>6.9658119658119668</v>
      </c>
      <c r="AE345" s="1">
        <f>VLOOKUP($A345,Index!$G:$R,11,FALSE)</f>
        <v>3.6469965911786888</v>
      </c>
    </row>
    <row r="346" spans="1:31" x14ac:dyDescent="0.2">
      <c r="A346">
        <v>6013337100</v>
      </c>
      <c r="B346" s="1">
        <f>VLOOKUP($A346,DataForModel!$B:$BI,11,FALSE)</f>
        <v>3200</v>
      </c>
      <c r="C346" s="1">
        <f>VLOOKUP($A346,DataForModel!$B:$BI,16,FALSE)</f>
        <v>7.8595845100000004</v>
      </c>
      <c r="D346" s="1">
        <f>VLOOKUP($A346,DataForModel!$B:$BI,17,FALSE)</f>
        <v>15.0699185</v>
      </c>
      <c r="E346" s="1">
        <f>VLOOKUP($A346,DataForModel!$B:$BI,19,FALSE)</f>
        <v>0</v>
      </c>
      <c r="F346" s="1">
        <f>VLOOKUP($A346,DataForModel!$B:$BI,20,FALSE)</f>
        <v>878.21034090000001</v>
      </c>
      <c r="G346" s="1">
        <f>VLOOKUP($A346,DataForModel!$B:$BI,26,FALSE)</f>
        <v>0</v>
      </c>
      <c r="H346" s="1">
        <f>VLOOKUP($A346,DataForModel!$B:$BI,31,FALSE)</f>
        <v>166</v>
      </c>
      <c r="I346" s="1">
        <f>VLOOKUP($A346,DataForModel!$B:$BI,33,FALSE)</f>
        <v>41101</v>
      </c>
      <c r="J346" s="1">
        <f>VLOOKUP($A346,DataForModel!$B:$BI,46,FALSE)</f>
        <v>4.7</v>
      </c>
      <c r="K346" s="1">
        <f>VLOOKUP($A346,DataForModel!$B:$BI,49,FALSE)</f>
        <v>4.8</v>
      </c>
      <c r="L346" s="1">
        <f>VLOOKUP($A346,DataForModel!$B:$BI,51,FALSE)</f>
        <v>17.399999999999999</v>
      </c>
      <c r="M346" s="1">
        <f>VLOOKUP($A346,DataForModel!$B:$BI,52,FALSE)</f>
        <v>14.1</v>
      </c>
      <c r="N346" s="1">
        <f>VLOOKUP($A346,DataForModel!$B:$BI,60,FALSE)</f>
        <v>1.4</v>
      </c>
      <c r="O346" s="1">
        <f t="shared" si="68"/>
        <v>2.4912335385334683</v>
      </c>
      <c r="P346" s="1">
        <f t="shared" si="69"/>
        <v>4.3255189802906617</v>
      </c>
      <c r="Q346" s="1">
        <f t="shared" si="70"/>
        <v>1.1883440990255127</v>
      </c>
      <c r="R346" s="1">
        <f t="shared" si="71"/>
        <v>0</v>
      </c>
      <c r="S346" s="1">
        <f t="shared" si="72"/>
        <v>1.6017765415653478</v>
      </c>
      <c r="T346" s="1">
        <f t="shared" si="73"/>
        <v>0</v>
      </c>
      <c r="U346" s="1">
        <f t="shared" si="74"/>
        <v>0.55630026809651478</v>
      </c>
      <c r="V346" s="1">
        <f t="shared" si="75"/>
        <v>2.3999544843575538</v>
      </c>
      <c r="W346" s="1">
        <f t="shared" si="76"/>
        <v>0.82167832167832167</v>
      </c>
      <c r="X346" s="1">
        <f t="shared" si="77"/>
        <v>0.78175895765472303</v>
      </c>
      <c r="Y346" s="1">
        <f t="shared" si="78"/>
        <v>3.9726027397260273</v>
      </c>
      <c r="Z346" s="1">
        <f t="shared" si="79"/>
        <v>3.4015345268542196</v>
      </c>
      <c r="AA346" s="1">
        <f t="shared" si="80"/>
        <v>0.14893617021276595</v>
      </c>
      <c r="AB346" s="1">
        <f>VLOOKUP($A346,Index!$G:$R,8,FALSE)</f>
        <v>5.2477</v>
      </c>
      <c r="AC346" s="1">
        <f>VLOOKUP($A346,Index!$G:$R,9,FALSE)</f>
        <v>4.3598225864459286</v>
      </c>
      <c r="AD346" s="1">
        <f>VLOOKUP($A346,Index!$G:$R,10,FALSE)</f>
        <v>4.5299145299145298</v>
      </c>
      <c r="AE346" s="1">
        <f>VLOOKUP($A346,Index!$G:$R,11,FALSE)</f>
        <v>1.897195887388778</v>
      </c>
    </row>
    <row r="347" spans="1:31" x14ac:dyDescent="0.2">
      <c r="A347">
        <v>6013337200</v>
      </c>
      <c r="B347" s="1">
        <f>VLOOKUP($A347,DataForModel!$B:$BI,11,FALSE)</f>
        <v>7183</v>
      </c>
      <c r="C347" s="1">
        <f>VLOOKUP($A347,DataForModel!$B:$BI,16,FALSE)</f>
        <v>7.8595845100000004</v>
      </c>
      <c r="D347" s="1">
        <f>VLOOKUP($A347,DataForModel!$B:$BI,17,FALSE)</f>
        <v>13.54922122</v>
      </c>
      <c r="E347" s="1">
        <f>VLOOKUP($A347,DataForModel!$B:$BI,19,FALSE)</f>
        <v>0</v>
      </c>
      <c r="F347" s="1">
        <f>VLOOKUP($A347,DataForModel!$B:$BI,20,FALSE)</f>
        <v>849.6695651</v>
      </c>
      <c r="G347" s="1">
        <f>VLOOKUP($A347,DataForModel!$B:$BI,26,FALSE)</f>
        <v>0</v>
      </c>
      <c r="H347" s="1">
        <f>VLOOKUP($A347,DataForModel!$B:$BI,31,FALSE)</f>
        <v>859</v>
      </c>
      <c r="I347" s="1">
        <f>VLOOKUP($A347,DataForModel!$B:$BI,33,FALSE)</f>
        <v>29227</v>
      </c>
      <c r="J347" s="1">
        <f>VLOOKUP($A347,DataForModel!$B:$BI,46,FALSE)</f>
        <v>10.9</v>
      </c>
      <c r="K347" s="1">
        <f>VLOOKUP($A347,DataForModel!$B:$BI,49,FALSE)</f>
        <v>17.399999999999999</v>
      </c>
      <c r="L347" s="1">
        <f>VLOOKUP($A347,DataForModel!$B:$BI,51,FALSE)</f>
        <v>17.2</v>
      </c>
      <c r="M347" s="1">
        <f>VLOOKUP($A347,DataForModel!$B:$BI,52,FALSE)</f>
        <v>12.2</v>
      </c>
      <c r="N347" s="1">
        <f>VLOOKUP($A347,DataForModel!$B:$BI,60,FALSE)</f>
        <v>3.3</v>
      </c>
      <c r="O347" s="1">
        <f t="shared" si="68"/>
        <v>5.5949505181952777</v>
      </c>
      <c r="P347" s="1">
        <f t="shared" si="69"/>
        <v>4.3255189802906617</v>
      </c>
      <c r="Q347" s="1">
        <f t="shared" si="70"/>
        <v>1.0661161395314949</v>
      </c>
      <c r="R347" s="1">
        <f t="shared" si="71"/>
        <v>0</v>
      </c>
      <c r="S347" s="1">
        <f t="shared" si="72"/>
        <v>1.5485549159045442</v>
      </c>
      <c r="T347" s="1">
        <f t="shared" si="73"/>
        <v>0</v>
      </c>
      <c r="U347" s="1">
        <f t="shared" si="74"/>
        <v>2.8786863270777481</v>
      </c>
      <c r="V347" s="1">
        <f t="shared" si="75"/>
        <v>1.5554970805982462</v>
      </c>
      <c r="W347" s="1">
        <f t="shared" si="76"/>
        <v>1.9055944055944054</v>
      </c>
      <c r="X347" s="1">
        <f t="shared" si="77"/>
        <v>2.8338762214983708</v>
      </c>
      <c r="Y347" s="1">
        <f t="shared" si="78"/>
        <v>3.9269406392694068</v>
      </c>
      <c r="Z347" s="1">
        <f t="shared" si="79"/>
        <v>2.9156010230179024</v>
      </c>
      <c r="AA347" s="1">
        <f t="shared" si="80"/>
        <v>0.35106382978723399</v>
      </c>
      <c r="AB347" s="1">
        <f>VLOOKUP($A347,Index!$G:$R,8,FALSE)</f>
        <v>8.4192999999999998</v>
      </c>
      <c r="AC347" s="1">
        <f>VLOOKUP($A347,Index!$G:$R,9,FALSE)</f>
        <v>6.244442391892945</v>
      </c>
      <c r="AD347" s="1">
        <f>VLOOKUP($A347,Index!$G:$R,10,FALSE)</f>
        <v>4.9145299145299148</v>
      </c>
      <c r="AE347" s="1">
        <f>VLOOKUP($A347,Index!$G:$R,11,FALSE)</f>
        <v>2.6663609134330715</v>
      </c>
    </row>
    <row r="348" spans="1:31" x14ac:dyDescent="0.2">
      <c r="A348">
        <v>6013337300</v>
      </c>
      <c r="B348" s="1">
        <f>VLOOKUP($A348,DataForModel!$B:$BI,11,FALSE)</f>
        <v>3735</v>
      </c>
      <c r="C348" s="1">
        <f>VLOOKUP($A348,DataForModel!$B:$BI,16,FALSE)</f>
        <v>7.8595845100000004</v>
      </c>
      <c r="D348" s="1">
        <f>VLOOKUP($A348,DataForModel!$B:$BI,17,FALSE)</f>
        <v>10.14307775</v>
      </c>
      <c r="E348" s="1">
        <f>VLOOKUP($A348,DataForModel!$B:$BI,19,FALSE)</f>
        <v>0</v>
      </c>
      <c r="F348" s="1">
        <f>VLOOKUP($A348,DataForModel!$B:$BI,20,FALSE)</f>
        <v>789.98112739999999</v>
      </c>
      <c r="G348" s="1">
        <f>VLOOKUP($A348,DataForModel!$B:$BI,26,FALSE)</f>
        <v>0</v>
      </c>
      <c r="H348" s="1">
        <f>VLOOKUP($A348,DataForModel!$B:$BI,31,FALSE)</f>
        <v>36</v>
      </c>
      <c r="I348" s="1">
        <f>VLOOKUP($A348,DataForModel!$B:$BI,33,FALSE)</f>
        <v>55722</v>
      </c>
      <c r="J348" s="1">
        <f>VLOOKUP($A348,DataForModel!$B:$BI,46,FALSE)</f>
        <v>0.6</v>
      </c>
      <c r="K348" s="1">
        <f>VLOOKUP($A348,DataForModel!$B:$BI,49,FALSE)</f>
        <v>2.2999999999999998</v>
      </c>
      <c r="L348" s="1">
        <f>VLOOKUP($A348,DataForModel!$B:$BI,51,FALSE)</f>
        <v>21.1</v>
      </c>
      <c r="M348" s="1">
        <f>VLOOKUP($A348,DataForModel!$B:$BI,52,FALSE)</f>
        <v>14.1</v>
      </c>
      <c r="N348" s="1">
        <f>VLOOKUP($A348,DataForModel!$B:$BI,60,FALSE)</f>
        <v>0.8</v>
      </c>
      <c r="O348" s="1">
        <f t="shared" si="68"/>
        <v>2.9081274838307487</v>
      </c>
      <c r="P348" s="1">
        <f t="shared" si="69"/>
        <v>4.3255189802906617</v>
      </c>
      <c r="Q348" s="1">
        <f t="shared" si="70"/>
        <v>0.79234306743000971</v>
      </c>
      <c r="R348" s="1">
        <f t="shared" si="71"/>
        <v>0</v>
      </c>
      <c r="S348" s="1">
        <f t="shared" si="72"/>
        <v>1.4372504541825326</v>
      </c>
      <c r="T348" s="1">
        <f t="shared" si="73"/>
        <v>0</v>
      </c>
      <c r="U348" s="1">
        <f t="shared" si="74"/>
        <v>0.12064343163538874</v>
      </c>
      <c r="V348" s="1">
        <f t="shared" si="75"/>
        <v>3.4397735596788301</v>
      </c>
      <c r="W348" s="1">
        <f t="shared" si="76"/>
        <v>0.10489510489510488</v>
      </c>
      <c r="X348" s="1">
        <f t="shared" si="77"/>
        <v>0.37459283387622144</v>
      </c>
      <c r="Y348" s="1">
        <f t="shared" si="78"/>
        <v>4.8173515981735164</v>
      </c>
      <c r="Z348" s="1">
        <f t="shared" si="79"/>
        <v>3.4015345268542196</v>
      </c>
      <c r="AA348" s="1">
        <f t="shared" si="80"/>
        <v>8.5106382978723402E-2</v>
      </c>
      <c r="AB348" s="1">
        <f>VLOOKUP($A348,Index!$G:$R,8,FALSE)</f>
        <v>4.2625000000000002</v>
      </c>
      <c r="AC348" s="1">
        <f>VLOOKUP($A348,Index!$G:$R,9,FALSE)</f>
        <v>3.9956052523376679</v>
      </c>
      <c r="AD348" s="1">
        <f>VLOOKUP($A348,Index!$G:$R,10,FALSE)</f>
        <v>3.5470085470085477</v>
      </c>
      <c r="AE348" s="1">
        <f>VLOOKUP($A348,Index!$G:$R,11,FALSE)</f>
        <v>0.80674092815481158</v>
      </c>
    </row>
    <row r="349" spans="1:31" x14ac:dyDescent="0.2">
      <c r="A349">
        <v>6013338101</v>
      </c>
      <c r="B349" s="1">
        <f>VLOOKUP($A349,DataForModel!$B:$BI,11,FALSE)</f>
        <v>4996</v>
      </c>
      <c r="C349" s="1">
        <f>VLOOKUP($A349,DataForModel!$B:$BI,16,FALSE)</f>
        <v>7.8595845100000004</v>
      </c>
      <c r="D349" s="1">
        <f>VLOOKUP($A349,DataForModel!$B:$BI,17,FALSE)</f>
        <v>15.66404601</v>
      </c>
      <c r="E349" s="1">
        <f>VLOOKUP($A349,DataForModel!$B:$BI,19,FALSE)</f>
        <v>0</v>
      </c>
      <c r="F349" s="1">
        <f>VLOOKUP($A349,DataForModel!$B:$BI,20,FALSE)</f>
        <v>830.05373359999999</v>
      </c>
      <c r="G349" s="1">
        <f>VLOOKUP($A349,DataForModel!$B:$BI,26,FALSE)</f>
        <v>0</v>
      </c>
      <c r="H349" s="1">
        <f>VLOOKUP($A349,DataForModel!$B:$BI,31,FALSE)</f>
        <v>927</v>
      </c>
      <c r="I349" s="1">
        <f>VLOOKUP($A349,DataForModel!$B:$BI,33,FALSE)</f>
        <v>26998</v>
      </c>
      <c r="J349" s="1">
        <f>VLOOKUP($A349,DataForModel!$B:$BI,46,FALSE)</f>
        <v>19.5</v>
      </c>
      <c r="K349" s="1">
        <f>VLOOKUP($A349,DataForModel!$B:$BI,49,FALSE)</f>
        <v>22.7</v>
      </c>
      <c r="L349" s="1">
        <f>VLOOKUP($A349,DataForModel!$B:$BI,51,FALSE)</f>
        <v>20.7</v>
      </c>
      <c r="M349" s="1">
        <f>VLOOKUP($A349,DataForModel!$B:$BI,52,FALSE)</f>
        <v>15.6</v>
      </c>
      <c r="N349" s="1">
        <f>VLOOKUP($A349,DataForModel!$B:$BI,60,FALSE)</f>
        <v>0.4</v>
      </c>
      <c r="O349" s="1">
        <f t="shared" si="68"/>
        <v>3.890750409101535</v>
      </c>
      <c r="P349" s="1">
        <f t="shared" si="69"/>
        <v>4.3255189802906617</v>
      </c>
      <c r="Q349" s="1">
        <f t="shared" si="70"/>
        <v>1.2360978460609264</v>
      </c>
      <c r="R349" s="1">
        <f t="shared" si="71"/>
        <v>0</v>
      </c>
      <c r="S349" s="1">
        <f t="shared" si="72"/>
        <v>1.5119761470429629</v>
      </c>
      <c r="T349" s="1">
        <f t="shared" si="73"/>
        <v>0</v>
      </c>
      <c r="U349" s="1">
        <f t="shared" si="74"/>
        <v>3.1065683646112601</v>
      </c>
      <c r="V349" s="1">
        <f t="shared" si="75"/>
        <v>1.3969746321411551</v>
      </c>
      <c r="W349" s="1">
        <f t="shared" si="76"/>
        <v>3.4090909090909087</v>
      </c>
      <c r="X349" s="1">
        <f t="shared" si="77"/>
        <v>3.6970684039087947</v>
      </c>
      <c r="Y349" s="1">
        <f t="shared" si="78"/>
        <v>4.7260273972602738</v>
      </c>
      <c r="Z349" s="1">
        <f t="shared" si="79"/>
        <v>3.7851662404092066</v>
      </c>
      <c r="AA349" s="1">
        <f t="shared" si="80"/>
        <v>4.2553191489361701E-2</v>
      </c>
      <c r="AB349" s="1">
        <f>VLOOKUP($A349,Index!$G:$R,8,FALSE)</f>
        <v>9.1908999999999992</v>
      </c>
      <c r="AC349" s="1">
        <f>VLOOKUP($A349,Index!$G:$R,9,FALSE)</f>
        <v>6.9507642819973654</v>
      </c>
      <c r="AD349" s="1">
        <f>VLOOKUP($A349,Index!$G:$R,10,FALSE)</f>
        <v>5.9401709401709404</v>
      </c>
      <c r="AE349" s="1">
        <f>VLOOKUP($A349,Index!$G:$R,11,FALSE)</f>
        <v>2.5807237560890366</v>
      </c>
    </row>
    <row r="350" spans="1:31" x14ac:dyDescent="0.2">
      <c r="A350">
        <v>6013338102</v>
      </c>
      <c r="B350" s="1">
        <f>VLOOKUP($A350,DataForModel!$B:$BI,11,FALSE)</f>
        <v>3364</v>
      </c>
      <c r="C350" s="1">
        <f>VLOOKUP($A350,DataForModel!$B:$BI,16,FALSE)</f>
        <v>7.8595845100000004</v>
      </c>
      <c r="D350" s="1">
        <f>VLOOKUP($A350,DataForModel!$B:$BI,17,FALSE)</f>
        <v>14.668674230000001</v>
      </c>
      <c r="E350" s="1">
        <f>VLOOKUP($A350,DataForModel!$B:$BI,19,FALSE)</f>
        <v>0</v>
      </c>
      <c r="F350" s="1">
        <f>VLOOKUP($A350,DataForModel!$B:$BI,20,FALSE)</f>
        <v>792.93326430000002</v>
      </c>
      <c r="G350" s="1">
        <f>VLOOKUP($A350,DataForModel!$B:$BI,26,FALSE)</f>
        <v>0</v>
      </c>
      <c r="H350" s="1">
        <f>VLOOKUP($A350,DataForModel!$B:$BI,31,FALSE)</f>
        <v>348</v>
      </c>
      <c r="I350" s="1">
        <f>VLOOKUP($A350,DataForModel!$B:$BI,33,FALSE)</f>
        <v>44198</v>
      </c>
      <c r="J350" s="1">
        <f>VLOOKUP($A350,DataForModel!$B:$BI,46,FALSE)</f>
        <v>9.6999999999999993</v>
      </c>
      <c r="K350" s="1">
        <f>VLOOKUP($A350,DataForModel!$B:$BI,49,FALSE)</f>
        <v>2.6</v>
      </c>
      <c r="L350" s="1">
        <f>VLOOKUP($A350,DataForModel!$B:$BI,51,FALSE)</f>
        <v>19.2</v>
      </c>
      <c r="M350" s="1">
        <f>VLOOKUP($A350,DataForModel!$B:$BI,52,FALSE)</f>
        <v>8.6</v>
      </c>
      <c r="N350" s="1">
        <f>VLOOKUP($A350,DataForModel!$B:$BI,60,FALSE)</f>
        <v>0.8</v>
      </c>
      <c r="O350" s="1">
        <f t="shared" si="68"/>
        <v>2.6190290656900177</v>
      </c>
      <c r="P350" s="1">
        <f t="shared" si="69"/>
        <v>4.3255189802906617</v>
      </c>
      <c r="Q350" s="1">
        <f t="shared" si="70"/>
        <v>1.1560935853790579</v>
      </c>
      <c r="R350" s="1">
        <f t="shared" si="71"/>
        <v>0</v>
      </c>
      <c r="S350" s="1">
        <f t="shared" si="72"/>
        <v>1.4427554736007941</v>
      </c>
      <c r="T350" s="1">
        <f t="shared" si="73"/>
        <v>0</v>
      </c>
      <c r="U350" s="1">
        <f t="shared" si="74"/>
        <v>1.166219839142091</v>
      </c>
      <c r="V350" s="1">
        <f t="shared" si="75"/>
        <v>2.6202075228822781</v>
      </c>
      <c r="W350" s="1">
        <f t="shared" si="76"/>
        <v>1.6958041958041956</v>
      </c>
      <c r="X350" s="1">
        <f t="shared" si="77"/>
        <v>0.42345276872964177</v>
      </c>
      <c r="Y350" s="1">
        <f t="shared" si="78"/>
        <v>4.3835616438356171</v>
      </c>
      <c r="Z350" s="1">
        <f t="shared" si="79"/>
        <v>1.9948849104859334</v>
      </c>
      <c r="AA350" s="1">
        <f t="shared" si="80"/>
        <v>8.5106382978723402E-2</v>
      </c>
      <c r="AB350" s="1">
        <f>VLOOKUP($A350,Index!$G:$R,8,FALSE)</f>
        <v>4.7633999999999999</v>
      </c>
      <c r="AC350" s="1">
        <f>VLOOKUP($A350,Index!$G:$R,9,FALSE)</f>
        <v>4.2908743383976962</v>
      </c>
      <c r="AD350" s="1">
        <f>VLOOKUP($A350,Index!$G:$R,10,FALSE)</f>
        <v>4.1452991452991448</v>
      </c>
      <c r="AE350" s="1">
        <f>VLOOKUP($A350,Index!$G:$R,11,FALSE)</f>
        <v>1.5782048328190541</v>
      </c>
    </row>
    <row r="351" spans="1:31" x14ac:dyDescent="0.2">
      <c r="A351">
        <v>6013338201</v>
      </c>
      <c r="B351" s="1">
        <f>VLOOKUP($A351,DataForModel!$B:$BI,11,FALSE)</f>
        <v>1168</v>
      </c>
      <c r="C351" s="1">
        <f>VLOOKUP($A351,DataForModel!$B:$BI,16,FALSE)</f>
        <v>7.8595845100000004</v>
      </c>
      <c r="D351" s="1">
        <f>VLOOKUP($A351,DataForModel!$B:$BI,17,FALSE)</f>
        <v>10.095290520000001</v>
      </c>
      <c r="E351" s="1">
        <f>VLOOKUP($A351,DataForModel!$B:$BI,19,FALSE)</f>
        <v>0</v>
      </c>
      <c r="F351" s="1">
        <f>VLOOKUP($A351,DataForModel!$B:$BI,20,FALSE)</f>
        <v>753.27934930000004</v>
      </c>
      <c r="G351" s="1">
        <f>VLOOKUP($A351,DataForModel!$B:$BI,26,FALSE)</f>
        <v>0</v>
      </c>
      <c r="H351" s="1">
        <f>VLOOKUP($A351,DataForModel!$B:$BI,31,FALSE)</f>
        <v>224</v>
      </c>
      <c r="I351" s="1">
        <f>VLOOKUP($A351,DataForModel!$B:$BI,33,FALSE)</f>
        <v>49117</v>
      </c>
      <c r="J351" s="1">
        <f>VLOOKUP($A351,DataForModel!$B:$BI,46,FALSE)</f>
        <v>6.2</v>
      </c>
      <c r="K351" s="1">
        <f>VLOOKUP($A351,DataForModel!$B:$BI,49,FALSE)</f>
        <v>5.7</v>
      </c>
      <c r="L351" s="1">
        <f>VLOOKUP($A351,DataForModel!$B:$BI,51,FALSE)</f>
        <v>16.899999999999999</v>
      </c>
      <c r="M351" s="1">
        <f>VLOOKUP($A351,DataForModel!$B:$BI,52,FALSE)</f>
        <v>13.7</v>
      </c>
      <c r="N351" s="1">
        <f>VLOOKUP($A351,DataForModel!$B:$BI,60,FALSE)</f>
        <v>4.8</v>
      </c>
      <c r="O351" s="1">
        <f t="shared" si="68"/>
        <v>0.90781578742304991</v>
      </c>
      <c r="P351" s="1">
        <f t="shared" si="69"/>
        <v>4.3255189802906617</v>
      </c>
      <c r="Q351" s="1">
        <f t="shared" si="70"/>
        <v>0.78850210862144832</v>
      </c>
      <c r="R351" s="1">
        <f t="shared" si="71"/>
        <v>0</v>
      </c>
      <c r="S351" s="1">
        <f t="shared" si="72"/>
        <v>1.3688105382947493</v>
      </c>
      <c r="T351" s="1">
        <f t="shared" si="73"/>
        <v>0</v>
      </c>
      <c r="U351" s="1">
        <f t="shared" si="74"/>
        <v>0.75067024128686322</v>
      </c>
      <c r="V351" s="1">
        <f t="shared" si="75"/>
        <v>2.9700379059959747</v>
      </c>
      <c r="W351" s="1">
        <f t="shared" si="76"/>
        <v>1.0839160839160837</v>
      </c>
      <c r="X351" s="1">
        <f t="shared" si="77"/>
        <v>0.92833876221498368</v>
      </c>
      <c r="Y351" s="1">
        <f t="shared" si="78"/>
        <v>3.8584474885844751</v>
      </c>
      <c r="Z351" s="1">
        <f t="shared" si="79"/>
        <v>3.2992327365728897</v>
      </c>
      <c r="AA351" s="1">
        <f t="shared" si="80"/>
        <v>0.51063829787234039</v>
      </c>
      <c r="AB351" s="1">
        <f>VLOOKUP($A351,Index!$G:$R,8,FALSE)</f>
        <v>5.0896999999999997</v>
      </c>
      <c r="AC351" s="1">
        <f>VLOOKUP($A351,Index!$G:$R,9,FALSE)</f>
        <v>3.80073589737317</v>
      </c>
      <c r="AD351" s="1">
        <f>VLOOKUP($A351,Index!$G:$R,10,FALSE)</f>
        <v>3.9743589743589745</v>
      </c>
      <c r="AE351" s="1">
        <f>VLOOKUP($A351,Index!$G:$R,11,FALSE)</f>
        <v>1.394404277745781</v>
      </c>
    </row>
    <row r="352" spans="1:31" x14ac:dyDescent="0.2">
      <c r="A352">
        <v>6013345101</v>
      </c>
      <c r="B352" s="1">
        <f>VLOOKUP($A352,DataForModel!$B:$BI,11,FALSE)</f>
        <v>5730</v>
      </c>
      <c r="C352" s="1">
        <f>VLOOKUP($A352,DataForModel!$B:$BI,16,FALSE)</f>
        <v>8.6979437700000002</v>
      </c>
      <c r="D352" s="1">
        <f>VLOOKUP($A352,DataForModel!$B:$BI,17,FALSE)</f>
        <v>13.729057510000001</v>
      </c>
      <c r="E352" s="1">
        <f>VLOOKUP($A352,DataForModel!$B:$BI,19,FALSE)</f>
        <v>0</v>
      </c>
      <c r="F352" s="1">
        <f>VLOOKUP($A352,DataForModel!$B:$BI,20,FALSE)</f>
        <v>356.5750261</v>
      </c>
      <c r="G352" s="1">
        <f>VLOOKUP($A352,DataForModel!$B:$BI,26,FALSE)</f>
        <v>0</v>
      </c>
      <c r="H352" s="1">
        <f>VLOOKUP($A352,DataForModel!$B:$BI,31,FALSE)</f>
        <v>305</v>
      </c>
      <c r="I352" s="1">
        <f>VLOOKUP($A352,DataForModel!$B:$BI,33,FALSE)</f>
        <v>44420</v>
      </c>
      <c r="J352" s="1">
        <f>VLOOKUP($A352,DataForModel!$B:$BI,46,FALSE)</f>
        <v>5.3</v>
      </c>
      <c r="K352" s="1">
        <f>VLOOKUP($A352,DataForModel!$B:$BI,49,FALSE)</f>
        <v>5.3</v>
      </c>
      <c r="L352" s="1">
        <f>VLOOKUP($A352,DataForModel!$B:$BI,51,FALSE)</f>
        <v>24.6</v>
      </c>
      <c r="M352" s="1">
        <f>VLOOKUP($A352,DataForModel!$B:$BI,52,FALSE)</f>
        <v>8.3000000000000007</v>
      </c>
      <c r="N352" s="1">
        <f>VLOOKUP($A352,DataForModel!$B:$BI,60,FALSE)</f>
        <v>0.6</v>
      </c>
      <c r="O352" s="1">
        <f t="shared" si="68"/>
        <v>4.462713317229019</v>
      </c>
      <c r="P352" s="1">
        <f t="shared" si="69"/>
        <v>6.2205254951554849</v>
      </c>
      <c r="Q352" s="1">
        <f t="shared" si="70"/>
        <v>1.0805707078790325</v>
      </c>
      <c r="R352" s="1">
        <f t="shared" si="71"/>
        <v>0</v>
      </c>
      <c r="S352" s="1">
        <f t="shared" si="72"/>
        <v>0.62905317727119536</v>
      </c>
      <c r="T352" s="1">
        <f t="shared" si="73"/>
        <v>0</v>
      </c>
      <c r="U352" s="1">
        <f t="shared" si="74"/>
        <v>1.022117962466488</v>
      </c>
      <c r="V352" s="1">
        <f t="shared" si="75"/>
        <v>2.6359957613557974</v>
      </c>
      <c r="W352" s="1">
        <f t="shared" si="76"/>
        <v>0.92657342657342656</v>
      </c>
      <c r="X352" s="1">
        <f t="shared" si="77"/>
        <v>0.86319218241042339</v>
      </c>
      <c r="Y352" s="1">
        <f t="shared" si="78"/>
        <v>5.6164383561643838</v>
      </c>
      <c r="Z352" s="1">
        <f t="shared" si="79"/>
        <v>1.9181585677749364</v>
      </c>
      <c r="AA352" s="1">
        <f t="shared" si="80"/>
        <v>6.3829787234042548E-2</v>
      </c>
      <c r="AB352" s="1">
        <f>VLOOKUP($A352,Index!$G:$R,8,FALSE)</f>
        <v>5.3418000000000001</v>
      </c>
      <c r="AC352" s="1">
        <f>VLOOKUP($A352,Index!$G:$R,9,FALSE)</f>
        <v>4.6793591021624756</v>
      </c>
      <c r="AD352" s="1">
        <f>VLOOKUP($A352,Index!$G:$R,10,FALSE)</f>
        <v>3.6324786324786329</v>
      </c>
      <c r="AE352" s="1">
        <f>VLOOKUP($A352,Index!$G:$R,11,FALSE)</f>
        <v>1.1840872012082981</v>
      </c>
    </row>
    <row r="353" spans="1:31" x14ac:dyDescent="0.2">
      <c r="A353">
        <v>6013345102</v>
      </c>
      <c r="B353" s="1">
        <f>VLOOKUP($A353,DataForModel!$B:$BI,11,FALSE)</f>
        <v>3895</v>
      </c>
      <c r="C353" s="1">
        <f>VLOOKUP($A353,DataForModel!$B:$BI,16,FALSE)</f>
        <v>8.6979437700000002</v>
      </c>
      <c r="D353" s="1">
        <f>VLOOKUP($A353,DataForModel!$B:$BI,17,FALSE)</f>
        <v>9.3834809410000002</v>
      </c>
      <c r="E353" s="1">
        <f>VLOOKUP($A353,DataForModel!$B:$BI,19,FALSE)</f>
        <v>0</v>
      </c>
      <c r="F353" s="1">
        <f>VLOOKUP($A353,DataForModel!$B:$BI,20,FALSE)</f>
        <v>364.4384407</v>
      </c>
      <c r="G353" s="1">
        <f>VLOOKUP($A353,DataForModel!$B:$BI,26,FALSE)</f>
        <v>0</v>
      </c>
      <c r="H353" s="1">
        <f>VLOOKUP($A353,DataForModel!$B:$BI,31,FALSE)</f>
        <v>336</v>
      </c>
      <c r="I353" s="1">
        <f>VLOOKUP($A353,DataForModel!$B:$BI,33,FALSE)</f>
        <v>43277</v>
      </c>
      <c r="J353" s="1">
        <f>VLOOKUP($A353,DataForModel!$B:$BI,46,FALSE)</f>
        <v>9.1</v>
      </c>
      <c r="K353" s="1">
        <f>VLOOKUP($A353,DataForModel!$B:$BI,49,FALSE)</f>
        <v>5.3</v>
      </c>
      <c r="L353" s="1">
        <f>VLOOKUP($A353,DataForModel!$B:$BI,51,FALSE)</f>
        <v>30</v>
      </c>
      <c r="M353" s="1">
        <f>VLOOKUP($A353,DataForModel!$B:$BI,52,FALSE)</f>
        <v>7.7</v>
      </c>
      <c r="N353" s="1">
        <f>VLOOKUP($A353,DataForModel!$B:$BI,60,FALSE)</f>
        <v>0.3</v>
      </c>
      <c r="O353" s="1">
        <f t="shared" si="68"/>
        <v>3.0328060469103093</v>
      </c>
      <c r="P353" s="1">
        <f t="shared" si="69"/>
        <v>6.2205254951554849</v>
      </c>
      <c r="Q353" s="1">
        <f t="shared" si="70"/>
        <v>0.7312895170467032</v>
      </c>
      <c r="R353" s="1">
        <f t="shared" si="71"/>
        <v>0</v>
      </c>
      <c r="S353" s="1">
        <f t="shared" si="72"/>
        <v>0.64371653860340183</v>
      </c>
      <c r="T353" s="1">
        <f t="shared" si="73"/>
        <v>0</v>
      </c>
      <c r="U353" s="1">
        <f t="shared" si="74"/>
        <v>1.126005361930295</v>
      </c>
      <c r="V353" s="1">
        <f t="shared" si="75"/>
        <v>2.55470766867457</v>
      </c>
      <c r="W353" s="1">
        <f t="shared" si="76"/>
        <v>1.5909090909090908</v>
      </c>
      <c r="X353" s="1">
        <f t="shared" si="77"/>
        <v>0.86319218241042339</v>
      </c>
      <c r="Y353" s="1">
        <f t="shared" si="78"/>
        <v>6.8493150684931514</v>
      </c>
      <c r="Z353" s="1">
        <f t="shared" si="79"/>
        <v>1.7647058823529413</v>
      </c>
      <c r="AA353" s="1">
        <f t="shared" si="80"/>
        <v>3.1914893617021274E-2</v>
      </c>
      <c r="AB353" s="1">
        <f>VLOOKUP($A353,Index!$G:$R,8,FALSE)</f>
        <v>4.3015999999999996</v>
      </c>
      <c r="AC353" s="1">
        <f>VLOOKUP($A353,Index!$G:$R,9,FALSE)</f>
        <v>4.6569641290371413</v>
      </c>
      <c r="AD353" s="1">
        <f>VLOOKUP($A353,Index!$G:$R,10,FALSE)</f>
        <v>3.9316239316239314</v>
      </c>
      <c r="AE353" s="1">
        <f>VLOOKUP($A353,Index!$G:$R,11,FALSE)</f>
        <v>1.1514204939648829</v>
      </c>
    </row>
    <row r="354" spans="1:31" x14ac:dyDescent="0.2">
      <c r="A354">
        <v>6013345103</v>
      </c>
      <c r="B354" s="1">
        <f>VLOOKUP($A354,DataForModel!$B:$BI,11,FALSE)</f>
        <v>5062</v>
      </c>
      <c r="C354" s="1">
        <f>VLOOKUP($A354,DataForModel!$B:$BI,16,FALSE)</f>
        <v>8.6979437700000002</v>
      </c>
      <c r="D354" s="1">
        <f>VLOOKUP($A354,DataForModel!$B:$BI,17,FALSE)</f>
        <v>8.4314502549999997</v>
      </c>
      <c r="E354" s="1">
        <f>VLOOKUP($A354,DataForModel!$B:$BI,19,FALSE)</f>
        <v>0</v>
      </c>
      <c r="F354" s="1">
        <f>VLOOKUP($A354,DataForModel!$B:$BI,20,FALSE)</f>
        <v>357.9505322</v>
      </c>
      <c r="G354" s="1">
        <f>VLOOKUP($A354,DataForModel!$B:$BI,26,FALSE)</f>
        <v>0</v>
      </c>
      <c r="H354" s="1">
        <f>VLOOKUP($A354,DataForModel!$B:$BI,31,FALSE)</f>
        <v>202</v>
      </c>
      <c r="I354" s="1">
        <f>VLOOKUP($A354,DataForModel!$B:$BI,33,FALSE)</f>
        <v>52748</v>
      </c>
      <c r="J354" s="1">
        <f>VLOOKUP($A354,DataForModel!$B:$BI,46,FALSE)</f>
        <v>4.2</v>
      </c>
      <c r="K354" s="1">
        <f>VLOOKUP($A354,DataForModel!$B:$BI,49,FALSE)</f>
        <v>2</v>
      </c>
      <c r="L354" s="1">
        <f>VLOOKUP($A354,DataForModel!$B:$BI,51,FALSE)</f>
        <v>21.2</v>
      </c>
      <c r="M354" s="1">
        <f>VLOOKUP($A354,DataForModel!$B:$BI,52,FALSE)</f>
        <v>9.3000000000000007</v>
      </c>
      <c r="N354" s="1">
        <f>VLOOKUP($A354,DataForModel!$B:$BI,60,FALSE)</f>
        <v>0.6</v>
      </c>
      <c r="O354" s="1">
        <f t="shared" si="68"/>
        <v>3.9421803163718536</v>
      </c>
      <c r="P354" s="1">
        <f t="shared" si="69"/>
        <v>6.2205254951554849</v>
      </c>
      <c r="Q354" s="1">
        <f t="shared" si="70"/>
        <v>0.654768851391623</v>
      </c>
      <c r="R354" s="1">
        <f t="shared" si="71"/>
        <v>0</v>
      </c>
      <c r="S354" s="1">
        <f t="shared" si="72"/>
        <v>0.63161816258418568</v>
      </c>
      <c r="T354" s="1">
        <f t="shared" si="73"/>
        <v>0</v>
      </c>
      <c r="U354" s="1">
        <f t="shared" si="74"/>
        <v>0.67694369973190349</v>
      </c>
      <c r="V354" s="1">
        <f t="shared" si="75"/>
        <v>3.2282680586867314</v>
      </c>
      <c r="W354" s="1">
        <f t="shared" si="76"/>
        <v>0.73426573426573427</v>
      </c>
      <c r="X354" s="1">
        <f t="shared" si="77"/>
        <v>0.32573289902280134</v>
      </c>
      <c r="Y354" s="1">
        <f t="shared" si="78"/>
        <v>4.8401826484018269</v>
      </c>
      <c r="Z354" s="1">
        <f t="shared" si="79"/>
        <v>2.1739130434782608</v>
      </c>
      <c r="AA354" s="1">
        <f t="shared" si="80"/>
        <v>6.3829787234042548E-2</v>
      </c>
      <c r="AB354" s="1">
        <f>VLOOKUP($A354,Index!$G:$R,8,FALSE)</f>
        <v>5.0911</v>
      </c>
      <c r="AC354" s="1">
        <f>VLOOKUP($A354,Index!$G:$R,9,FALSE)</f>
        <v>4.1027933140676218</v>
      </c>
      <c r="AD354" s="1">
        <f>VLOOKUP($A354,Index!$G:$R,10,FALSE)</f>
        <v>3.9316239316239314</v>
      </c>
      <c r="AE354" s="1">
        <f>VLOOKUP($A354,Index!$G:$R,11,FALSE)</f>
        <v>0.50239992863939675</v>
      </c>
    </row>
    <row r="355" spans="1:31" x14ac:dyDescent="0.2">
      <c r="A355">
        <v>6013345105</v>
      </c>
      <c r="B355" s="1">
        <f>VLOOKUP($A355,DataForModel!$B:$BI,11,FALSE)</f>
        <v>55</v>
      </c>
      <c r="C355" s="1">
        <f>VLOOKUP($A355,DataForModel!$B:$BI,16,FALSE)</f>
        <v>7.8595845100000004</v>
      </c>
      <c r="D355" s="1">
        <f>VLOOKUP($A355,DataForModel!$B:$BI,17,FALSE)</f>
        <v>13.77538176</v>
      </c>
      <c r="E355" s="1">
        <f>VLOOKUP($A355,DataForModel!$B:$BI,19,FALSE)</f>
        <v>0.12846432999999999</v>
      </c>
      <c r="F355" s="1">
        <f>VLOOKUP($A355,DataForModel!$B:$BI,20,FALSE)</f>
        <v>415.0403589</v>
      </c>
      <c r="G355" s="1">
        <f>VLOOKUP($A355,DataForModel!$B:$BI,26,FALSE)</f>
        <v>0</v>
      </c>
      <c r="H355" s="1">
        <f>VLOOKUP($A355,DataForModel!$B:$BI,31,FALSE)</f>
        <v>269</v>
      </c>
      <c r="I355" s="1">
        <f>VLOOKUP($A355,DataForModel!$B:$BI,33,FALSE)</f>
        <v>47083</v>
      </c>
      <c r="J355" s="1">
        <f>VLOOKUP($A355,DataForModel!$B:$BI,46,FALSE)</f>
        <v>4.0999999999999996</v>
      </c>
      <c r="K355" s="1">
        <f>VLOOKUP($A355,DataForModel!$B:$BI,49,FALSE)</f>
        <v>4</v>
      </c>
      <c r="L355" s="1">
        <f>VLOOKUP($A355,DataForModel!$B:$BI,51,FALSE)</f>
        <v>27.1</v>
      </c>
      <c r="M355" s="1">
        <f>VLOOKUP($A355,DataForModel!$B:$BI,52,FALSE)</f>
        <v>10.6</v>
      </c>
      <c r="N355" s="1">
        <f>VLOOKUP($A355,DataForModel!$B:$BI,60,FALSE)</f>
        <v>0.9</v>
      </c>
      <c r="O355" s="1">
        <f t="shared" si="68"/>
        <v>4.0520533000857166E-2</v>
      </c>
      <c r="P355" s="1">
        <f t="shared" si="69"/>
        <v>4.3255189802906617</v>
      </c>
      <c r="Q355" s="1">
        <f t="shared" si="70"/>
        <v>1.0842940778271861</v>
      </c>
      <c r="R355" s="1">
        <f t="shared" si="71"/>
        <v>1.5990898977195941E-3</v>
      </c>
      <c r="S355" s="1">
        <f t="shared" si="72"/>
        <v>0.7380768449605617</v>
      </c>
      <c r="T355" s="1">
        <f t="shared" si="73"/>
        <v>0</v>
      </c>
      <c r="U355" s="1">
        <f t="shared" si="74"/>
        <v>0.90147453083109919</v>
      </c>
      <c r="V355" s="1">
        <f t="shared" si="75"/>
        <v>2.8253835048467044</v>
      </c>
      <c r="W355" s="1">
        <f t="shared" si="76"/>
        <v>0.71678321678321666</v>
      </c>
      <c r="X355" s="1">
        <f t="shared" si="77"/>
        <v>0.65146579804560267</v>
      </c>
      <c r="Y355" s="1">
        <f t="shared" si="78"/>
        <v>6.1872146118721467</v>
      </c>
      <c r="Z355" s="1">
        <f t="shared" si="79"/>
        <v>2.5063938618925832</v>
      </c>
      <c r="AA355" s="1">
        <f t="shared" si="80"/>
        <v>9.5744680851063829E-2</v>
      </c>
      <c r="AB355" s="1">
        <f>VLOOKUP($A355,Index!$G:$R,8,FALSE)</f>
        <v>5.6581999999999999</v>
      </c>
      <c r="AC355" s="1">
        <f>VLOOKUP($A355,Index!$G:$R,9,FALSE)</f>
        <v>3.6025265584897399</v>
      </c>
      <c r="AD355" s="1">
        <f>VLOOKUP($A355,Index!$G:$R,10,FALSE)</f>
        <v>3.5470085470085477</v>
      </c>
      <c r="AE355" s="1">
        <f>VLOOKUP($A355,Index!$G:$R,11,FALSE)</f>
        <v>1.0039705634293883</v>
      </c>
    </row>
    <row r="356" spans="1:31" x14ac:dyDescent="0.2">
      <c r="A356">
        <v>6013345108</v>
      </c>
      <c r="B356" s="1">
        <f>VLOOKUP($A356,DataForModel!$B:$BI,11,FALSE)</f>
        <v>7353</v>
      </c>
      <c r="C356" s="1">
        <f>VLOOKUP($A356,DataForModel!$B:$BI,16,FALSE)</f>
        <v>8.2787641399999998</v>
      </c>
      <c r="D356" s="1">
        <f>VLOOKUP($A356,DataForModel!$B:$BI,17,FALSE)</f>
        <v>11.08819336</v>
      </c>
      <c r="E356" s="1">
        <f>VLOOKUP($A356,DataForModel!$B:$BI,19,FALSE)</f>
        <v>1.864452902</v>
      </c>
      <c r="F356" s="1">
        <f>VLOOKUP($A356,DataForModel!$B:$BI,20,FALSE)</f>
        <v>390.25814889999998</v>
      </c>
      <c r="G356" s="1">
        <f>VLOOKUP($A356,DataForModel!$B:$BI,26,FALSE)</f>
        <v>0</v>
      </c>
      <c r="H356" s="1">
        <f>VLOOKUP($A356,DataForModel!$B:$BI,31,FALSE)</f>
        <v>197</v>
      </c>
      <c r="I356" s="1">
        <f>VLOOKUP($A356,DataForModel!$B:$BI,33,FALSE)</f>
        <v>62332</v>
      </c>
      <c r="J356" s="1">
        <f>VLOOKUP($A356,DataForModel!$B:$BI,46,FALSE)</f>
        <v>2.6</v>
      </c>
      <c r="K356" s="1">
        <f>VLOOKUP($A356,DataForModel!$B:$BI,49,FALSE)</f>
        <v>1.4</v>
      </c>
      <c r="L356" s="1">
        <f>VLOOKUP($A356,DataForModel!$B:$BI,51,FALSE)</f>
        <v>23.4</v>
      </c>
      <c r="M356" s="1">
        <f>VLOOKUP($A356,DataForModel!$B:$BI,52,FALSE)</f>
        <v>5.0999999999999996</v>
      </c>
      <c r="N356" s="1">
        <f>VLOOKUP($A356,DataForModel!$B:$BI,60,FALSE)</f>
        <v>0</v>
      </c>
      <c r="O356" s="1">
        <f t="shared" si="68"/>
        <v>5.7274214914673109</v>
      </c>
      <c r="P356" s="1">
        <f t="shared" si="69"/>
        <v>5.2730222377230715</v>
      </c>
      <c r="Q356" s="1">
        <f t="shared" si="70"/>
        <v>0.86830792514070654</v>
      </c>
      <c r="R356" s="1">
        <f t="shared" si="71"/>
        <v>2.3208215076995931E-2</v>
      </c>
      <c r="S356" s="1">
        <f t="shared" si="72"/>
        <v>0.69186403305558797</v>
      </c>
      <c r="T356" s="1">
        <f t="shared" si="73"/>
        <v>0</v>
      </c>
      <c r="U356" s="1">
        <f t="shared" si="74"/>
        <v>0.66018766756032177</v>
      </c>
      <c r="V356" s="1">
        <f t="shared" si="75"/>
        <v>3.9098648043182966</v>
      </c>
      <c r="W356" s="1">
        <f t="shared" si="76"/>
        <v>0.45454545454545459</v>
      </c>
      <c r="X356" s="1">
        <f t="shared" si="77"/>
        <v>0.2280130293159609</v>
      </c>
      <c r="Y356" s="1">
        <f t="shared" si="78"/>
        <v>5.3424657534246576</v>
      </c>
      <c r="Z356" s="1">
        <f t="shared" si="79"/>
        <v>1.0997442455242965</v>
      </c>
      <c r="AA356" s="1">
        <f t="shared" si="80"/>
        <v>0</v>
      </c>
      <c r="AB356" s="1">
        <f>VLOOKUP($A356,Index!$G:$R,8,FALSE)</f>
        <v>2.8913000000000002</v>
      </c>
      <c r="AC356" s="1">
        <f>VLOOKUP($A356,Index!$G:$R,9,FALSE)</f>
        <v>4.254819816462537</v>
      </c>
      <c r="AD356" s="1">
        <f>VLOOKUP($A356,Index!$G:$R,10,FALSE)</f>
        <v>3.0341880341880341</v>
      </c>
      <c r="AE356" s="1">
        <f>VLOOKUP($A356,Index!$G:$R,11,FALSE)</f>
        <v>0.88612595674105721</v>
      </c>
    </row>
    <row r="357" spans="1:31" x14ac:dyDescent="0.2">
      <c r="A357">
        <v>6013345111</v>
      </c>
      <c r="B357" s="1">
        <f>VLOOKUP($A357,DataForModel!$B:$BI,11,FALSE)</f>
        <v>5099</v>
      </c>
      <c r="C357" s="1">
        <f>VLOOKUP($A357,DataForModel!$B:$BI,16,FALSE)</f>
        <v>8.2787641399999998</v>
      </c>
      <c r="D357" s="1">
        <f>VLOOKUP($A357,DataForModel!$B:$BI,17,FALSE)</f>
        <v>9.6671906520000004</v>
      </c>
      <c r="E357" s="1">
        <f>VLOOKUP($A357,DataForModel!$B:$BI,19,FALSE)</f>
        <v>0</v>
      </c>
      <c r="F357" s="1">
        <f>VLOOKUP($A357,DataForModel!$B:$BI,20,FALSE)</f>
        <v>374.12356060000002</v>
      </c>
      <c r="G357" s="1">
        <f>VLOOKUP($A357,DataForModel!$B:$BI,26,FALSE)</f>
        <v>0</v>
      </c>
      <c r="H357" s="1">
        <f>VLOOKUP($A357,DataForModel!$B:$BI,31,FALSE)</f>
        <v>147</v>
      </c>
      <c r="I357" s="1">
        <f>VLOOKUP($A357,DataForModel!$B:$BI,33,FALSE)</f>
        <v>51982</v>
      </c>
      <c r="J357" s="1">
        <f>VLOOKUP($A357,DataForModel!$B:$BI,46,FALSE)</f>
        <v>2.9</v>
      </c>
      <c r="K357" s="1">
        <f>VLOOKUP($A357,DataForModel!$B:$BI,49,FALSE)</f>
        <v>2.5</v>
      </c>
      <c r="L357" s="1">
        <f>VLOOKUP($A357,DataForModel!$B:$BI,51,FALSE)</f>
        <v>26.9</v>
      </c>
      <c r="M357" s="1">
        <f>VLOOKUP($A357,DataForModel!$B:$BI,52,FALSE)</f>
        <v>4.2</v>
      </c>
      <c r="N357" s="1">
        <f>VLOOKUP($A357,DataForModel!$B:$BI,60,FALSE)</f>
        <v>0</v>
      </c>
      <c r="O357" s="1">
        <f t="shared" si="68"/>
        <v>3.9710122340840019</v>
      </c>
      <c r="P357" s="1">
        <f t="shared" si="69"/>
        <v>5.2730222377230715</v>
      </c>
      <c r="Q357" s="1">
        <f t="shared" si="70"/>
        <v>0.75409304245589426</v>
      </c>
      <c r="R357" s="1">
        <f t="shared" si="71"/>
        <v>0</v>
      </c>
      <c r="S357" s="1">
        <f t="shared" si="72"/>
        <v>0.66177693855222885</v>
      </c>
      <c r="T357" s="1">
        <f t="shared" si="73"/>
        <v>0</v>
      </c>
      <c r="U357" s="1">
        <f t="shared" si="74"/>
        <v>0.49262734584450402</v>
      </c>
      <c r="V357" s="1">
        <f t="shared" si="75"/>
        <v>3.173791524133958</v>
      </c>
      <c r="W357" s="1">
        <f t="shared" si="76"/>
        <v>0.50699300699300698</v>
      </c>
      <c r="X357" s="1">
        <f t="shared" si="77"/>
        <v>0.4071661237785017</v>
      </c>
      <c r="Y357" s="1">
        <f t="shared" si="78"/>
        <v>6.1415525114155258</v>
      </c>
      <c r="Z357" s="1">
        <f t="shared" si="79"/>
        <v>0.86956521739130443</v>
      </c>
      <c r="AA357" s="1">
        <f t="shared" si="80"/>
        <v>0</v>
      </c>
      <c r="AB357" s="1">
        <f>VLOOKUP($A357,Index!$G:$R,8,FALSE)</f>
        <v>4.3604000000000003</v>
      </c>
      <c r="AC357" s="1">
        <f>VLOOKUP($A357,Index!$G:$R,9,FALSE)</f>
        <v>4.0806722033188656</v>
      </c>
      <c r="AD357" s="1">
        <f>VLOOKUP($A357,Index!$G:$R,10,FALSE)</f>
        <v>2.8632478632478637</v>
      </c>
      <c r="AE357" s="1">
        <f>VLOOKUP($A357,Index!$G:$R,11,FALSE)</f>
        <v>1.8314623047777092</v>
      </c>
    </row>
    <row r="358" spans="1:31" x14ac:dyDescent="0.2">
      <c r="A358">
        <v>6013345112</v>
      </c>
      <c r="B358" s="1">
        <f>VLOOKUP($A358,DataForModel!$B:$BI,11,FALSE)</f>
        <v>6513</v>
      </c>
      <c r="C358" s="1">
        <f>VLOOKUP($A358,DataForModel!$B:$BI,16,FALSE)</f>
        <v>8.2787641399999998</v>
      </c>
      <c r="D358" s="1">
        <f>VLOOKUP($A358,DataForModel!$B:$BI,17,FALSE)</f>
        <v>6.5682716079999999</v>
      </c>
      <c r="E358" s="1">
        <f>VLOOKUP($A358,DataForModel!$B:$BI,19,FALSE)</f>
        <v>0</v>
      </c>
      <c r="F358" s="1">
        <f>VLOOKUP($A358,DataForModel!$B:$BI,20,FALSE)</f>
        <v>380.0685325</v>
      </c>
      <c r="G358" s="1">
        <f>VLOOKUP($A358,DataForModel!$B:$BI,26,FALSE)</f>
        <v>0</v>
      </c>
      <c r="H358" s="1">
        <f>VLOOKUP($A358,DataForModel!$B:$BI,31,FALSE)</f>
        <v>40</v>
      </c>
      <c r="I358" s="1">
        <f>VLOOKUP($A358,DataForModel!$B:$BI,33,FALSE)</f>
        <v>51819</v>
      </c>
      <c r="J358" s="1">
        <f>VLOOKUP($A358,DataForModel!$B:$BI,46,FALSE)</f>
        <v>0.7</v>
      </c>
      <c r="K358" s="1">
        <f>VLOOKUP($A358,DataForModel!$B:$BI,49,FALSE)</f>
        <v>0.8</v>
      </c>
      <c r="L358" s="1">
        <f>VLOOKUP($A358,DataForModel!$B:$BI,51,FALSE)</f>
        <v>29.8</v>
      </c>
      <c r="M358" s="1">
        <f>VLOOKUP($A358,DataForModel!$B:$BI,52,FALSE)</f>
        <v>3.6</v>
      </c>
      <c r="N358" s="1">
        <f>VLOOKUP($A358,DataForModel!$B:$BI,60,FALSE)</f>
        <v>0</v>
      </c>
      <c r="O358" s="1">
        <f t="shared" si="68"/>
        <v>5.0728590352996186</v>
      </c>
      <c r="P358" s="1">
        <f t="shared" si="69"/>
        <v>5.2730222377230715</v>
      </c>
      <c r="Q358" s="1">
        <f t="shared" si="70"/>
        <v>0.50501352060308202</v>
      </c>
      <c r="R358" s="1">
        <f t="shared" si="71"/>
        <v>0</v>
      </c>
      <c r="S358" s="1">
        <f t="shared" si="72"/>
        <v>0.67286286947586538</v>
      </c>
      <c r="T358" s="1">
        <f t="shared" si="73"/>
        <v>0</v>
      </c>
      <c r="U358" s="1">
        <f t="shared" si="74"/>
        <v>0.13404825737265416</v>
      </c>
      <c r="V358" s="1">
        <f t="shared" si="75"/>
        <v>3.1621992589484464</v>
      </c>
      <c r="W358" s="1">
        <f t="shared" si="76"/>
        <v>0.12237762237762237</v>
      </c>
      <c r="X358" s="1">
        <f t="shared" si="77"/>
        <v>0.13029315960912052</v>
      </c>
      <c r="Y358" s="1">
        <f t="shared" si="78"/>
        <v>6.8036529680365296</v>
      </c>
      <c r="Z358" s="1">
        <f t="shared" si="79"/>
        <v>0.71611253196930946</v>
      </c>
      <c r="AA358" s="1">
        <f t="shared" si="80"/>
        <v>0</v>
      </c>
      <c r="AB358" s="1">
        <f>VLOOKUP($A358,Index!$G:$R,8,FALSE)</f>
        <v>3.7410999999999999</v>
      </c>
      <c r="AC358" s="1">
        <f>VLOOKUP($A358,Index!$G:$R,9,FALSE)</f>
        <v>4.1981871793107173</v>
      </c>
      <c r="AD358" s="1">
        <f>VLOOKUP($A358,Index!$G:$R,10,FALSE)</f>
        <v>2.9487179487179489</v>
      </c>
      <c r="AE358" s="1">
        <f>VLOOKUP($A358,Index!$G:$R,11,FALSE)</f>
        <v>0.31297043298068655</v>
      </c>
    </row>
    <row r="359" spans="1:31" x14ac:dyDescent="0.2">
      <c r="A359">
        <v>6013345113</v>
      </c>
      <c r="B359" s="1">
        <f>VLOOKUP($A359,DataForModel!$B:$BI,11,FALSE)</f>
        <v>1399</v>
      </c>
      <c r="C359" s="1">
        <f>VLOOKUP($A359,DataForModel!$B:$BI,16,FALSE)</f>
        <v>7.8595845100000004</v>
      </c>
      <c r="D359" s="1">
        <f>VLOOKUP($A359,DataForModel!$B:$BI,17,FALSE)</f>
        <v>7.3431637350000001</v>
      </c>
      <c r="E359" s="1">
        <f>VLOOKUP($A359,DataForModel!$B:$BI,19,FALSE)</f>
        <v>1.846083578</v>
      </c>
      <c r="F359" s="1">
        <f>VLOOKUP($A359,DataForModel!$B:$BI,20,FALSE)</f>
        <v>419.07728909999997</v>
      </c>
      <c r="G359" s="1">
        <f>VLOOKUP($A359,DataForModel!$B:$BI,26,FALSE)</f>
        <v>0</v>
      </c>
      <c r="H359" s="1">
        <f>VLOOKUP($A359,DataForModel!$B:$BI,31,FALSE)</f>
        <v>65</v>
      </c>
      <c r="I359" s="1">
        <f>VLOOKUP($A359,DataForModel!$B:$BI,33,FALSE)</f>
        <v>64152</v>
      </c>
      <c r="J359" s="1">
        <f>VLOOKUP($A359,DataForModel!$B:$BI,46,FALSE)</f>
        <v>1.5</v>
      </c>
      <c r="K359" s="1">
        <f>VLOOKUP($A359,DataForModel!$B:$BI,49,FALSE)</f>
        <v>1.3</v>
      </c>
      <c r="L359" s="1">
        <f>VLOOKUP($A359,DataForModel!$B:$BI,51,FALSE)</f>
        <v>27.1</v>
      </c>
      <c r="M359" s="1">
        <f>VLOOKUP($A359,DataForModel!$B:$BI,52,FALSE)</f>
        <v>4.8</v>
      </c>
      <c r="N359" s="1">
        <f>VLOOKUP($A359,DataForModel!$B:$BI,60,FALSE)</f>
        <v>0</v>
      </c>
      <c r="O359" s="1">
        <f t="shared" si="68"/>
        <v>1.0878204628691654</v>
      </c>
      <c r="P359" s="1">
        <f t="shared" si="69"/>
        <v>4.3255189802906617</v>
      </c>
      <c r="Q359" s="1">
        <f t="shared" si="70"/>
        <v>0.56729645143806662</v>
      </c>
      <c r="R359" s="1">
        <f t="shared" si="71"/>
        <v>2.2979558605301896E-2</v>
      </c>
      <c r="S359" s="1">
        <f t="shared" si="72"/>
        <v>0.74560474081836081</v>
      </c>
      <c r="T359" s="1">
        <f t="shared" si="73"/>
        <v>0</v>
      </c>
      <c r="U359" s="1">
        <f t="shared" si="74"/>
        <v>0.21782841823056301</v>
      </c>
      <c r="V359" s="1">
        <f t="shared" si="75"/>
        <v>4.0392999125246245</v>
      </c>
      <c r="W359" s="1">
        <f t="shared" si="76"/>
        <v>0.26223776223776224</v>
      </c>
      <c r="X359" s="1">
        <f t="shared" si="77"/>
        <v>0.21172638436482089</v>
      </c>
      <c r="Y359" s="1">
        <f t="shared" si="78"/>
        <v>6.1872146118721467</v>
      </c>
      <c r="Z359" s="1">
        <f t="shared" si="79"/>
        <v>1.0230179028132993</v>
      </c>
      <c r="AA359" s="1">
        <f t="shared" si="80"/>
        <v>0</v>
      </c>
      <c r="AB359" s="1">
        <f>VLOOKUP($A359,Index!$G:$R,8,FALSE)</f>
        <v>1.7766999999999999</v>
      </c>
      <c r="AC359" s="1">
        <f>VLOOKUP($A359,Index!$G:$R,9,FALSE)</f>
        <v>3.0904984710950556</v>
      </c>
      <c r="AD359" s="1">
        <f>VLOOKUP($A359,Index!$G:$R,10,FALSE)</f>
        <v>3.2905982905982913</v>
      </c>
      <c r="AE359" s="1">
        <f>VLOOKUP($A359,Index!$G:$R,11,FALSE)</f>
        <v>4.8073024935964541E-2</v>
      </c>
    </row>
    <row r="360" spans="1:31" x14ac:dyDescent="0.2">
      <c r="A360">
        <v>6013345115</v>
      </c>
      <c r="B360" s="1">
        <f>VLOOKUP($A360,DataForModel!$B:$BI,11,FALSE)</f>
        <v>4778</v>
      </c>
      <c r="C360" s="1">
        <f>VLOOKUP($A360,DataForModel!$B:$BI,16,FALSE)</f>
        <v>8.2787641399999998</v>
      </c>
      <c r="D360" s="1">
        <f>VLOOKUP($A360,DataForModel!$B:$BI,17,FALSE)</f>
        <v>9.4568431579999999</v>
      </c>
      <c r="E360" s="1">
        <f>VLOOKUP($A360,DataForModel!$B:$BI,19,FALSE)</f>
        <v>1.1511636E-2</v>
      </c>
      <c r="F360" s="1">
        <f>VLOOKUP($A360,DataForModel!$B:$BI,20,FALSE)</f>
        <v>360.97250609999998</v>
      </c>
      <c r="G360" s="1">
        <f>VLOOKUP($A360,DataForModel!$B:$BI,26,FALSE)</f>
        <v>0</v>
      </c>
      <c r="H360" s="1">
        <f>VLOOKUP($A360,DataForModel!$B:$BI,31,FALSE)</f>
        <v>98</v>
      </c>
      <c r="I360" s="1">
        <f>VLOOKUP($A360,DataForModel!$B:$BI,33,FALSE)</f>
        <v>64033</v>
      </c>
      <c r="J360" s="1">
        <f>VLOOKUP($A360,DataForModel!$B:$BI,46,FALSE)</f>
        <v>1.6</v>
      </c>
      <c r="K360" s="1">
        <f>VLOOKUP($A360,DataForModel!$B:$BI,49,FALSE)</f>
        <v>2.4</v>
      </c>
      <c r="L360" s="1">
        <f>VLOOKUP($A360,DataForModel!$B:$BI,51,FALSE)</f>
        <v>26.6</v>
      </c>
      <c r="M360" s="1">
        <f>VLOOKUP($A360,DataForModel!$B:$BI,52,FALSE)</f>
        <v>5.3</v>
      </c>
      <c r="N360" s="1">
        <f>VLOOKUP($A360,DataForModel!$B:$BI,60,FALSE)</f>
        <v>0.1</v>
      </c>
      <c r="O360" s="1">
        <f t="shared" si="68"/>
        <v>3.7208758669056339</v>
      </c>
      <c r="P360" s="1">
        <f t="shared" si="69"/>
        <v>5.2730222377230715</v>
      </c>
      <c r="Q360" s="1">
        <f t="shared" si="70"/>
        <v>0.73718609765206045</v>
      </c>
      <c r="R360" s="1">
        <f t="shared" si="71"/>
        <v>1.4329379084314844E-4</v>
      </c>
      <c r="S360" s="1">
        <f t="shared" si="72"/>
        <v>0.637253411071808</v>
      </c>
      <c r="T360" s="1">
        <f t="shared" si="73"/>
        <v>0</v>
      </c>
      <c r="U360" s="1">
        <f t="shared" si="74"/>
        <v>0.32841823056300268</v>
      </c>
      <c r="V360" s="1">
        <f t="shared" si="75"/>
        <v>4.0308368477572873</v>
      </c>
      <c r="W360" s="1">
        <f t="shared" si="76"/>
        <v>0.27972027972027974</v>
      </c>
      <c r="X360" s="1">
        <f t="shared" si="77"/>
        <v>0.39087947882736152</v>
      </c>
      <c r="Y360" s="1">
        <f t="shared" si="78"/>
        <v>6.0730593607305936</v>
      </c>
      <c r="Z360" s="1">
        <f t="shared" si="79"/>
        <v>1.1508951406649617</v>
      </c>
      <c r="AA360" s="1">
        <f t="shared" si="80"/>
        <v>1.0638297872340425E-2</v>
      </c>
      <c r="AB360" s="1">
        <f>VLOOKUP($A360,Index!$G:$R,8,FALSE)</f>
        <v>3.5649999999999999</v>
      </c>
      <c r="AC360" s="1">
        <f>VLOOKUP($A360,Index!$G:$R,9,FALSE)</f>
        <v>3.8151988529742815</v>
      </c>
      <c r="AD360" s="1">
        <f>VLOOKUP($A360,Index!$G:$R,10,FALSE)</f>
        <v>3.2051282051282053</v>
      </c>
      <c r="AE360" s="1">
        <f>VLOOKUP($A360,Index!$G:$R,11,FALSE)</f>
        <v>0.78300165625887597</v>
      </c>
    </row>
    <row r="361" spans="1:31" x14ac:dyDescent="0.2">
      <c r="A361">
        <v>6013345116</v>
      </c>
      <c r="B361" s="1">
        <f>VLOOKUP($A361,DataForModel!$B:$BI,11,FALSE)</f>
        <v>2859</v>
      </c>
      <c r="C361" s="1">
        <f>VLOOKUP($A361,DataForModel!$B:$BI,16,FALSE)</f>
        <v>8.2787641399999998</v>
      </c>
      <c r="D361" s="1">
        <f>VLOOKUP($A361,DataForModel!$B:$BI,17,FALSE)</f>
        <v>13.767191929999999</v>
      </c>
      <c r="E361" s="1">
        <f>VLOOKUP($A361,DataForModel!$B:$BI,19,FALSE)</f>
        <v>0</v>
      </c>
      <c r="F361" s="1">
        <f>VLOOKUP($A361,DataForModel!$B:$BI,20,FALSE)</f>
        <v>376.65500279999998</v>
      </c>
      <c r="G361" s="1">
        <f>VLOOKUP($A361,DataForModel!$B:$BI,26,FALSE)</f>
        <v>0</v>
      </c>
      <c r="H361" s="1">
        <f>VLOOKUP($A361,DataForModel!$B:$BI,31,FALSE)</f>
        <v>72</v>
      </c>
      <c r="I361" s="1">
        <f>VLOOKUP($A361,DataForModel!$B:$BI,33,FALSE)</f>
        <v>55657</v>
      </c>
      <c r="J361" s="1">
        <f>VLOOKUP($A361,DataForModel!$B:$BI,46,FALSE)</f>
        <v>2.5</v>
      </c>
      <c r="K361" s="1">
        <f>VLOOKUP($A361,DataForModel!$B:$BI,49,FALSE)</f>
        <v>1.9</v>
      </c>
      <c r="L361" s="1">
        <f>VLOOKUP($A361,DataForModel!$B:$BI,51,FALSE)</f>
        <v>28.1</v>
      </c>
      <c r="M361" s="1">
        <f>VLOOKUP($A361,DataForModel!$B:$BI,52,FALSE)</f>
        <v>7.4</v>
      </c>
      <c r="N361" s="1">
        <f>VLOOKUP($A361,DataForModel!$B:$BI,60,FALSE)</f>
        <v>0.7</v>
      </c>
      <c r="O361" s="1">
        <f t="shared" si="68"/>
        <v>2.2255123509701553</v>
      </c>
      <c r="P361" s="1">
        <f t="shared" si="69"/>
        <v>5.2730222377230715</v>
      </c>
      <c r="Q361" s="1">
        <f t="shared" si="70"/>
        <v>1.0836358099242522</v>
      </c>
      <c r="R361" s="1">
        <f t="shared" si="71"/>
        <v>0</v>
      </c>
      <c r="S361" s="1">
        <f t="shared" si="72"/>
        <v>0.66649746437445823</v>
      </c>
      <c r="T361" s="1">
        <f t="shared" si="73"/>
        <v>0</v>
      </c>
      <c r="U361" s="1">
        <f t="shared" si="74"/>
        <v>0.24128686327077747</v>
      </c>
      <c r="V361" s="1">
        <f t="shared" si="75"/>
        <v>3.43515087724289</v>
      </c>
      <c r="W361" s="1">
        <f t="shared" si="76"/>
        <v>0.43706293706293703</v>
      </c>
      <c r="X361" s="1">
        <f t="shared" si="77"/>
        <v>0.30944625407166126</v>
      </c>
      <c r="Y361" s="1">
        <f t="shared" si="78"/>
        <v>6.4155251141552512</v>
      </c>
      <c r="Z361" s="1">
        <f t="shared" si="79"/>
        <v>1.6879795396419439</v>
      </c>
      <c r="AA361" s="1">
        <f t="shared" si="80"/>
        <v>7.4468085106382975E-2</v>
      </c>
      <c r="AB361" s="1">
        <f>VLOOKUP($A361,Index!$G:$R,8,FALSE)</f>
        <v>3.4498000000000002</v>
      </c>
      <c r="AC361" s="1">
        <f>VLOOKUP($A361,Index!$G:$R,9,FALSE)</f>
        <v>3.6976851462688094</v>
      </c>
      <c r="AD361" s="1">
        <f>VLOOKUP($A361,Index!$G:$R,10,FALSE)</f>
        <v>3.4188034188034191</v>
      </c>
      <c r="AE361" s="1">
        <f>VLOOKUP($A361,Index!$G:$R,11,FALSE)</f>
        <v>0.77893001545842944</v>
      </c>
    </row>
    <row r="362" spans="1:31" x14ac:dyDescent="0.2">
      <c r="A362">
        <v>6013345202</v>
      </c>
      <c r="B362" s="1">
        <f>VLOOKUP($A362,DataForModel!$B:$BI,11,FALSE)</f>
        <v>6734</v>
      </c>
      <c r="C362" s="1">
        <f>VLOOKUP($A362,DataForModel!$B:$BI,16,FALSE)</f>
        <v>8.2787641399999998</v>
      </c>
      <c r="D362" s="1">
        <f>VLOOKUP($A362,DataForModel!$B:$BI,17,FALSE)</f>
        <v>14.19831649</v>
      </c>
      <c r="E362" s="1">
        <f>VLOOKUP($A362,DataForModel!$B:$BI,19,FALSE)</f>
        <v>1.8492946999999999E-2</v>
      </c>
      <c r="F362" s="1">
        <f>VLOOKUP($A362,DataForModel!$B:$BI,20,FALSE)</f>
        <v>389.06129870000001</v>
      </c>
      <c r="G362" s="1">
        <f>VLOOKUP($A362,DataForModel!$B:$BI,26,FALSE)</f>
        <v>0</v>
      </c>
      <c r="H362" s="1">
        <f>VLOOKUP($A362,DataForModel!$B:$BI,31,FALSE)</f>
        <v>143</v>
      </c>
      <c r="I362" s="1">
        <f>VLOOKUP($A362,DataForModel!$B:$BI,33,FALSE)</f>
        <v>56606</v>
      </c>
      <c r="J362" s="1">
        <f>VLOOKUP($A362,DataForModel!$B:$BI,46,FALSE)</f>
        <v>1.8</v>
      </c>
      <c r="K362" s="1">
        <f>VLOOKUP($A362,DataForModel!$B:$BI,49,FALSE)</f>
        <v>3.2</v>
      </c>
      <c r="L362" s="1">
        <f>VLOOKUP($A362,DataForModel!$B:$BI,51,FALSE)</f>
        <v>24.8</v>
      </c>
      <c r="M362" s="1">
        <f>VLOOKUP($A362,DataForModel!$B:$BI,52,FALSE)</f>
        <v>6.3</v>
      </c>
      <c r="N362" s="1">
        <f>VLOOKUP($A362,DataForModel!$B:$BI,60,FALSE)</f>
        <v>0</v>
      </c>
      <c r="O362" s="1">
        <f t="shared" si="68"/>
        <v>5.2450713005532617</v>
      </c>
      <c r="P362" s="1">
        <f t="shared" si="69"/>
        <v>5.2730222377230715</v>
      </c>
      <c r="Q362" s="1">
        <f t="shared" si="70"/>
        <v>1.1182879895194944</v>
      </c>
      <c r="R362" s="1">
        <f t="shared" si="71"/>
        <v>2.3019529800033888E-4</v>
      </c>
      <c r="S362" s="1">
        <f t="shared" si="72"/>
        <v>0.68963219767161577</v>
      </c>
      <c r="T362" s="1">
        <f t="shared" si="73"/>
        <v>0</v>
      </c>
      <c r="U362" s="1">
        <f t="shared" si="74"/>
        <v>0.47922252010723859</v>
      </c>
      <c r="V362" s="1">
        <f t="shared" si="75"/>
        <v>3.502642040807618</v>
      </c>
      <c r="W362" s="1">
        <f t="shared" si="76"/>
        <v>0.31468531468531463</v>
      </c>
      <c r="X362" s="1">
        <f t="shared" si="77"/>
        <v>0.52117263843648209</v>
      </c>
      <c r="Y362" s="1">
        <f t="shared" si="78"/>
        <v>5.6621004566210056</v>
      </c>
      <c r="Z362" s="1">
        <f t="shared" si="79"/>
        <v>1.4066496163682864</v>
      </c>
      <c r="AA362" s="1">
        <f t="shared" si="80"/>
        <v>0</v>
      </c>
      <c r="AB362" s="1">
        <f>VLOOKUP($A362,Index!$G:$R,8,FALSE)</f>
        <v>3.8056999999999999</v>
      </c>
      <c r="AC362" s="1">
        <f>VLOOKUP($A362,Index!$G:$R,9,FALSE)</f>
        <v>4.3818290760367544</v>
      </c>
      <c r="AD362" s="1">
        <f>VLOOKUP($A362,Index!$G:$R,10,FALSE)</f>
        <v>2.9487179487179489</v>
      </c>
      <c r="AE362" s="1">
        <f>VLOOKUP($A362,Index!$G:$R,11,FALSE)</f>
        <v>1.7180680870550524</v>
      </c>
    </row>
    <row r="363" spans="1:31" x14ac:dyDescent="0.2">
      <c r="A363">
        <v>6013345203</v>
      </c>
      <c r="B363" s="1">
        <f>VLOOKUP($A363,DataForModel!$B:$BI,11,FALSE)</f>
        <v>48</v>
      </c>
      <c r="C363" s="1">
        <f>VLOOKUP($A363,DataForModel!$B:$BI,16,FALSE)</f>
        <v>7.8595845100000004</v>
      </c>
      <c r="D363" s="1">
        <f>VLOOKUP($A363,DataForModel!$B:$BI,17,FALSE)</f>
        <v>6.1268015829999998</v>
      </c>
      <c r="E363" s="1">
        <f>VLOOKUP($A363,DataForModel!$B:$BI,19,FALSE)</f>
        <v>0</v>
      </c>
      <c r="F363" s="1">
        <f>VLOOKUP($A363,DataForModel!$B:$BI,20,FALSE)</f>
        <v>417.92498089999998</v>
      </c>
      <c r="G363" s="1">
        <f>VLOOKUP($A363,DataForModel!$B:$BI,26,FALSE)</f>
        <v>0</v>
      </c>
      <c r="H363" s="1">
        <f>VLOOKUP($A363,DataForModel!$B:$BI,31,FALSE)</f>
        <v>68</v>
      </c>
      <c r="I363" s="1">
        <f>VLOOKUP($A363,DataForModel!$B:$BI,33,FALSE)</f>
        <v>78510</v>
      </c>
      <c r="J363" s="1">
        <f>VLOOKUP($A363,DataForModel!$B:$BI,46,FALSE)</f>
        <v>1</v>
      </c>
      <c r="K363" s="1">
        <f>VLOOKUP($A363,DataForModel!$B:$BI,49,FALSE)</f>
        <v>2</v>
      </c>
      <c r="L363" s="1">
        <f>VLOOKUP($A363,DataForModel!$B:$BI,51,FALSE)</f>
        <v>27.5</v>
      </c>
      <c r="M363" s="1">
        <f>VLOOKUP($A363,DataForModel!$B:$BI,52,FALSE)</f>
        <v>10.1</v>
      </c>
      <c r="N363" s="1">
        <f>VLOOKUP($A363,DataForModel!$B:$BI,60,FALSE)</f>
        <v>0.6</v>
      </c>
      <c r="O363" s="1">
        <f t="shared" si="68"/>
        <v>3.5065845866126391E-2</v>
      </c>
      <c r="P363" s="1">
        <f t="shared" si="69"/>
        <v>4.3255189802906617</v>
      </c>
      <c r="Q363" s="1">
        <f t="shared" si="70"/>
        <v>0.46952981122633941</v>
      </c>
      <c r="R363" s="1">
        <f t="shared" si="71"/>
        <v>0</v>
      </c>
      <c r="S363" s="1">
        <f t="shared" si="72"/>
        <v>0.74345596546284742</v>
      </c>
      <c r="T363" s="1">
        <f t="shared" si="73"/>
        <v>0</v>
      </c>
      <c r="U363" s="1">
        <f t="shared" si="74"/>
        <v>0.22788203753351208</v>
      </c>
      <c r="V363" s="1">
        <f t="shared" si="75"/>
        <v>5.0604149035281729</v>
      </c>
      <c r="W363" s="1">
        <f t="shared" si="76"/>
        <v>0.17482517482517479</v>
      </c>
      <c r="X363" s="1">
        <f t="shared" si="77"/>
        <v>0.32573289902280134</v>
      </c>
      <c r="Y363" s="1">
        <f t="shared" si="78"/>
        <v>6.2785388127853885</v>
      </c>
      <c r="Z363" s="1">
        <f t="shared" si="79"/>
        <v>2.3785166240409201</v>
      </c>
      <c r="AA363" s="1">
        <f t="shared" si="80"/>
        <v>6.3829787234042548E-2</v>
      </c>
      <c r="AB363" s="1">
        <f>VLOOKUP($A363,Index!$G:$R,8,FALSE)</f>
        <v>5.0602999999999998</v>
      </c>
      <c r="AC363" s="1">
        <f>VLOOKUP($A363,Index!$G:$R,9,FALSE)</f>
        <v>2.8739831095200103</v>
      </c>
      <c r="AD363" s="1">
        <f>VLOOKUP($A363,Index!$G:$R,10,FALSE)</f>
        <v>0</v>
      </c>
      <c r="AE363" s="1">
        <f>VLOOKUP($A363,Index!$G:$R,11,FALSE)</f>
        <v>0.45922802206324448</v>
      </c>
    </row>
    <row r="364" spans="1:31" x14ac:dyDescent="0.2">
      <c r="A364">
        <v>6013355107</v>
      </c>
      <c r="B364" s="1">
        <f>VLOOKUP($A364,DataForModel!$B:$BI,11,FALSE)</f>
        <v>4517</v>
      </c>
      <c r="C364" s="1">
        <f>VLOOKUP($A364,DataForModel!$B:$BI,16,FALSE)</f>
        <v>7.8595845100000004</v>
      </c>
      <c r="D364" s="1">
        <f>VLOOKUP($A364,DataForModel!$B:$BI,17,FALSE)</f>
        <v>1.4610059369999999</v>
      </c>
      <c r="E364" s="1">
        <f>VLOOKUP($A364,DataForModel!$B:$BI,19,FALSE)</f>
        <v>4.2750029000000002E-2</v>
      </c>
      <c r="F364" s="1">
        <f>VLOOKUP($A364,DataForModel!$B:$BI,20,FALSE)</f>
        <v>486.17834690000001</v>
      </c>
      <c r="G364" s="1">
        <f>VLOOKUP($A364,DataForModel!$B:$BI,26,FALSE)</f>
        <v>12</v>
      </c>
      <c r="H364" s="1">
        <f>VLOOKUP($A364,DataForModel!$B:$BI,31,FALSE)</f>
        <v>329</v>
      </c>
      <c r="I364" s="1">
        <f>VLOOKUP($A364,DataForModel!$B:$BI,33,FALSE)</f>
        <v>35673</v>
      </c>
      <c r="J364" s="1">
        <f>VLOOKUP($A364,DataForModel!$B:$BI,46,FALSE)</f>
        <v>6.6</v>
      </c>
      <c r="K364" s="1">
        <f>VLOOKUP($A364,DataForModel!$B:$BI,49,FALSE)</f>
        <v>6.7</v>
      </c>
      <c r="L364" s="1">
        <f>VLOOKUP($A364,DataForModel!$B:$BI,51,FALSE)</f>
        <v>19.600000000000001</v>
      </c>
      <c r="M364" s="1">
        <f>VLOOKUP($A364,DataForModel!$B:$BI,52,FALSE)</f>
        <v>11.3</v>
      </c>
      <c r="N364" s="1">
        <f>VLOOKUP($A364,DataForModel!$B:$BI,60,FALSE)</f>
        <v>0.7</v>
      </c>
      <c r="O364" s="1">
        <f t="shared" si="68"/>
        <v>3.517493960882101</v>
      </c>
      <c r="P364" s="1">
        <f t="shared" si="69"/>
        <v>4.3255189802906617</v>
      </c>
      <c r="Q364" s="1">
        <f t="shared" si="70"/>
        <v>9.4510608701921295E-2</v>
      </c>
      <c r="R364" s="1">
        <f t="shared" si="71"/>
        <v>5.3214101923171743E-4</v>
      </c>
      <c r="S364" s="1">
        <f t="shared" si="72"/>
        <v>0.87073194144882016</v>
      </c>
      <c r="T364" s="1">
        <f t="shared" si="73"/>
        <v>1.6783216783216783</v>
      </c>
      <c r="U364" s="1">
        <f t="shared" si="74"/>
        <v>1.1025469168900806</v>
      </c>
      <c r="V364" s="1">
        <f t="shared" si="75"/>
        <v>2.0139249418608789</v>
      </c>
      <c r="W364" s="1">
        <f t="shared" si="76"/>
        <v>1.1538461538461537</v>
      </c>
      <c r="X364" s="1">
        <f t="shared" si="77"/>
        <v>1.0912052117263844</v>
      </c>
      <c r="Y364" s="1">
        <f t="shared" si="78"/>
        <v>4.4748858447488598</v>
      </c>
      <c r="Z364" s="1">
        <f t="shared" si="79"/>
        <v>2.6854219948849107</v>
      </c>
      <c r="AA364" s="1">
        <f t="shared" si="80"/>
        <v>7.4468085106382975E-2</v>
      </c>
      <c r="AB364" s="1">
        <f>VLOOKUP($A364,Index!$G:$R,8,FALSE)</f>
        <v>6.1456</v>
      </c>
      <c r="AC364" s="1">
        <f>VLOOKUP($A364,Index!$G:$R,9,FALSE)</f>
        <v>4.4436081676579935</v>
      </c>
      <c r="AD364" s="1">
        <f>VLOOKUP($A364,Index!$G:$R,10,FALSE)</f>
        <v>4.5299145299145298</v>
      </c>
      <c r="AE364" s="1">
        <f>VLOOKUP($A364,Index!$G:$R,11,FALSE)</f>
        <v>3.7959891375487937</v>
      </c>
    </row>
    <row r="365" spans="1:31" x14ac:dyDescent="0.2">
      <c r="A365">
        <v>6013355108</v>
      </c>
      <c r="B365" s="1">
        <f>VLOOKUP($A365,DataForModel!$B:$BI,11,FALSE)</f>
        <v>12836</v>
      </c>
      <c r="C365" s="1">
        <f>VLOOKUP($A365,DataForModel!$B:$BI,16,FALSE)</f>
        <v>7.8595845100000004</v>
      </c>
      <c r="D365" s="1">
        <f>VLOOKUP($A365,DataForModel!$B:$BI,17,FALSE)</f>
        <v>5.9840401080000003</v>
      </c>
      <c r="E365" s="1">
        <f>VLOOKUP($A365,DataForModel!$B:$BI,19,FALSE)</f>
        <v>0.32408397799999999</v>
      </c>
      <c r="F365" s="1">
        <f>VLOOKUP($A365,DataForModel!$B:$BI,20,FALSE)</f>
        <v>357.74461869999999</v>
      </c>
      <c r="G365" s="1">
        <f>VLOOKUP($A365,DataForModel!$B:$BI,26,FALSE)</f>
        <v>0</v>
      </c>
      <c r="H365" s="1">
        <f>VLOOKUP($A365,DataForModel!$B:$BI,31,FALSE)</f>
        <v>1060</v>
      </c>
      <c r="I365" s="1">
        <f>VLOOKUP($A365,DataForModel!$B:$BI,33,FALSE)</f>
        <v>31650</v>
      </c>
      <c r="J365" s="1">
        <f>VLOOKUP($A365,DataForModel!$B:$BI,46,FALSE)</f>
        <v>7.7</v>
      </c>
      <c r="K365" s="1">
        <f>VLOOKUP($A365,DataForModel!$B:$BI,49,FALSE)</f>
        <v>6.1</v>
      </c>
      <c r="L365" s="1">
        <f>VLOOKUP($A365,DataForModel!$B:$BI,51,FALSE)</f>
        <v>26.7</v>
      </c>
      <c r="M365" s="1">
        <f>VLOOKUP($A365,DataForModel!$B:$BI,52,FALSE)</f>
        <v>12.8</v>
      </c>
      <c r="N365" s="1">
        <f>VLOOKUP($A365,DataForModel!$B:$BI,60,FALSE)</f>
        <v>0.6</v>
      </c>
      <c r="O365" s="1">
        <f t="shared" si="68"/>
        <v>10</v>
      </c>
      <c r="P365" s="1">
        <f t="shared" si="69"/>
        <v>4.3255189802906617</v>
      </c>
      <c r="Q365" s="1">
        <f t="shared" si="70"/>
        <v>0.45805517783736793</v>
      </c>
      <c r="R365" s="1">
        <f t="shared" si="71"/>
        <v>4.0341113773183519E-3</v>
      </c>
      <c r="S365" s="1">
        <f t="shared" si="72"/>
        <v>0.63123418384120045</v>
      </c>
      <c r="T365" s="1">
        <f t="shared" si="73"/>
        <v>0</v>
      </c>
      <c r="U365" s="1">
        <f t="shared" si="74"/>
        <v>3.552278820375335</v>
      </c>
      <c r="V365" s="1">
        <f t="shared" si="75"/>
        <v>1.7278164581718358</v>
      </c>
      <c r="W365" s="1">
        <f t="shared" si="76"/>
        <v>1.346153846153846</v>
      </c>
      <c r="X365" s="1">
        <f t="shared" si="77"/>
        <v>0.99348534201954397</v>
      </c>
      <c r="Y365" s="1">
        <f t="shared" si="78"/>
        <v>6.095890410958904</v>
      </c>
      <c r="Z365" s="1">
        <f t="shared" si="79"/>
        <v>3.0690537084398977</v>
      </c>
      <c r="AA365" s="1">
        <f t="shared" si="80"/>
        <v>6.3829787234042548E-2</v>
      </c>
      <c r="AB365" s="1">
        <f>VLOOKUP($A365,Index!$G:$R,8,FALSE)</f>
        <v>6.6368999999999998</v>
      </c>
      <c r="AC365" s="1">
        <f>VLOOKUP($A365,Index!$G:$R,9,FALSE)</f>
        <v>6.7410706984034441</v>
      </c>
      <c r="AD365" s="1">
        <f>VLOOKUP($A365,Index!$G:$R,10,FALSE)</f>
        <v>4.1880341880341891</v>
      </c>
      <c r="AE365" s="1">
        <f>VLOOKUP($A365,Index!$G:$R,11,FALSE)</f>
        <v>2.5035514896823181</v>
      </c>
    </row>
    <row r="366" spans="1:31" x14ac:dyDescent="0.2">
      <c r="A366">
        <v>6013355109</v>
      </c>
      <c r="B366" s="1">
        <f>VLOOKUP($A366,DataForModel!$B:$BI,11,FALSE)</f>
        <v>6416</v>
      </c>
      <c r="C366" s="1">
        <f>VLOOKUP($A366,DataForModel!$B:$BI,16,FALSE)</f>
        <v>7.8595845100000004</v>
      </c>
      <c r="D366" s="1">
        <f>VLOOKUP($A366,DataForModel!$B:$BI,17,FALSE)</f>
        <v>8.5819700999999995</v>
      </c>
      <c r="E366" s="1">
        <f>VLOOKUP($A366,DataForModel!$B:$BI,19,FALSE)</f>
        <v>0</v>
      </c>
      <c r="F366" s="1">
        <f>VLOOKUP($A366,DataForModel!$B:$BI,20,FALSE)</f>
        <v>308.36216180000002</v>
      </c>
      <c r="G366" s="1">
        <f>VLOOKUP($A366,DataForModel!$B:$BI,26,FALSE)</f>
        <v>0</v>
      </c>
      <c r="H366" s="1">
        <f>VLOOKUP($A366,DataForModel!$B:$BI,31,FALSE)</f>
        <v>721</v>
      </c>
      <c r="I366" s="1">
        <f>VLOOKUP($A366,DataForModel!$B:$BI,33,FALSE)</f>
        <v>35089</v>
      </c>
      <c r="J366" s="1">
        <f>VLOOKUP($A366,DataForModel!$B:$BI,46,FALSE)</f>
        <v>10</v>
      </c>
      <c r="K366" s="1">
        <f>VLOOKUP($A366,DataForModel!$B:$BI,49,FALSE)</f>
        <v>7.5</v>
      </c>
      <c r="L366" s="1">
        <f>VLOOKUP($A366,DataForModel!$B:$BI,51,FALSE)</f>
        <v>22</v>
      </c>
      <c r="M366" s="1">
        <f>VLOOKUP($A366,DataForModel!$B:$BI,52,FALSE)</f>
        <v>13.8</v>
      </c>
      <c r="N366" s="1">
        <f>VLOOKUP($A366,DataForModel!$B:$BI,60,FALSE)</f>
        <v>1.4</v>
      </c>
      <c r="O366" s="1">
        <f t="shared" si="68"/>
        <v>4.9972726564326351</v>
      </c>
      <c r="P366" s="1">
        <f t="shared" si="69"/>
        <v>4.3255189802906617</v>
      </c>
      <c r="Q366" s="1">
        <f t="shared" si="70"/>
        <v>0.66686707354252073</v>
      </c>
      <c r="R366" s="1">
        <f t="shared" si="71"/>
        <v>0</v>
      </c>
      <c r="S366" s="1">
        <f t="shared" si="72"/>
        <v>0.53914787708626721</v>
      </c>
      <c r="T366" s="1">
        <f t="shared" si="73"/>
        <v>0</v>
      </c>
      <c r="U366" s="1">
        <f t="shared" si="74"/>
        <v>2.4162198391420913</v>
      </c>
      <c r="V366" s="1">
        <f t="shared" si="75"/>
        <v>1.9723919181287379</v>
      </c>
      <c r="W366" s="1">
        <f t="shared" si="76"/>
        <v>1.7482517482517481</v>
      </c>
      <c r="X366" s="1">
        <f t="shared" si="77"/>
        <v>1.221498371335505</v>
      </c>
      <c r="Y366" s="1">
        <f t="shared" si="78"/>
        <v>5.0228310502283113</v>
      </c>
      <c r="Z366" s="1">
        <f t="shared" si="79"/>
        <v>3.3248081841432224</v>
      </c>
      <c r="AA366" s="1">
        <f t="shared" si="80"/>
        <v>0.14893617021276595</v>
      </c>
      <c r="AB366" s="1">
        <f>VLOOKUP($A366,Index!$G:$R,8,FALSE)</f>
        <v>7.0396000000000001</v>
      </c>
      <c r="AC366" s="1">
        <f>VLOOKUP($A366,Index!$G:$R,9,FALSE)</f>
        <v>5.4918099737936146</v>
      </c>
      <c r="AD366" s="1">
        <f>VLOOKUP($A366,Index!$G:$R,10,FALSE)</f>
        <v>5.3846153846153841</v>
      </c>
      <c r="AE366" s="1">
        <f>VLOOKUP($A366,Index!$G:$R,11,FALSE)</f>
        <v>2.278524698327105</v>
      </c>
    </row>
    <row r="367" spans="1:31" x14ac:dyDescent="0.2">
      <c r="A367">
        <v>6013355110</v>
      </c>
      <c r="B367" s="1">
        <f>VLOOKUP($A367,DataForModel!$B:$BI,11,FALSE)</f>
        <v>4197</v>
      </c>
      <c r="C367" s="1">
        <f>VLOOKUP($A367,DataForModel!$B:$BI,16,FALSE)</f>
        <v>7.8595845100000004</v>
      </c>
      <c r="D367" s="1">
        <f>VLOOKUP($A367,DataForModel!$B:$BI,17,FALSE)</f>
        <v>13.92543223</v>
      </c>
      <c r="E367" s="1">
        <f>VLOOKUP($A367,DataForModel!$B:$BI,19,FALSE)</f>
        <v>0</v>
      </c>
      <c r="F367" s="1">
        <f>VLOOKUP($A367,DataForModel!$B:$BI,20,FALSE)</f>
        <v>261.03658940000003</v>
      </c>
      <c r="G367" s="1">
        <f>VLOOKUP($A367,DataForModel!$B:$BI,26,FALSE)</f>
        <v>0</v>
      </c>
      <c r="H367" s="1">
        <f>VLOOKUP($A367,DataForModel!$B:$BI,31,FALSE)</f>
        <v>186</v>
      </c>
      <c r="I367" s="1">
        <f>VLOOKUP($A367,DataForModel!$B:$BI,33,FALSE)</f>
        <v>25883</v>
      </c>
      <c r="J367" s="1">
        <f>VLOOKUP($A367,DataForModel!$B:$BI,46,FALSE)</f>
        <v>4.5999999999999996</v>
      </c>
      <c r="K367" s="1">
        <f>VLOOKUP($A367,DataForModel!$B:$BI,49,FALSE)</f>
        <v>10.9</v>
      </c>
      <c r="L367" s="1">
        <f>VLOOKUP($A367,DataForModel!$B:$BI,51,FALSE)</f>
        <v>26</v>
      </c>
      <c r="M367" s="1">
        <f>VLOOKUP($A367,DataForModel!$B:$BI,52,FALSE)</f>
        <v>13</v>
      </c>
      <c r="N367" s="1">
        <f>VLOOKUP($A367,DataForModel!$B:$BI,60,FALSE)</f>
        <v>0</v>
      </c>
      <c r="O367" s="1">
        <f t="shared" si="68"/>
        <v>3.2681368347229798</v>
      </c>
      <c r="P367" s="1">
        <f t="shared" si="69"/>
        <v>4.3255189802906617</v>
      </c>
      <c r="Q367" s="1">
        <f t="shared" si="70"/>
        <v>1.0963545733711897</v>
      </c>
      <c r="R367" s="1">
        <f t="shared" si="71"/>
        <v>0</v>
      </c>
      <c r="S367" s="1">
        <f t="shared" si="72"/>
        <v>0.45089716112443751</v>
      </c>
      <c r="T367" s="1">
        <f t="shared" si="73"/>
        <v>0</v>
      </c>
      <c r="U367" s="1">
        <f t="shared" si="74"/>
        <v>0.62332439678284179</v>
      </c>
      <c r="V367" s="1">
        <f t="shared" si="75"/>
        <v>1.3176778488169489</v>
      </c>
      <c r="W367" s="1">
        <f t="shared" si="76"/>
        <v>0.80419580419580405</v>
      </c>
      <c r="X367" s="1">
        <f t="shared" si="77"/>
        <v>1.7752442996742674</v>
      </c>
      <c r="Y367" s="1">
        <f t="shared" si="78"/>
        <v>5.9360730593607318</v>
      </c>
      <c r="Z367" s="1">
        <f t="shared" si="79"/>
        <v>3.1202046035805626</v>
      </c>
      <c r="AA367" s="1">
        <f t="shared" si="80"/>
        <v>0</v>
      </c>
      <c r="AB367" s="1">
        <f>VLOOKUP($A367,Index!$G:$R,8,FALSE)</f>
        <v>6.0087999999999999</v>
      </c>
      <c r="AC367" s="1">
        <f>VLOOKUP($A367,Index!$G:$R,9,FALSE)</f>
        <v>5.2179361055389828</v>
      </c>
      <c r="AD367" s="1">
        <f>VLOOKUP($A367,Index!$G:$R,10,FALSE)</f>
        <v>4.2735042735042743</v>
      </c>
      <c r="AE367" s="1">
        <f>VLOOKUP($A367,Index!$G:$R,11,FALSE)</f>
        <v>1.5995221533216852</v>
      </c>
    </row>
    <row r="368" spans="1:31" x14ac:dyDescent="0.2">
      <c r="A368">
        <v>6013355111</v>
      </c>
      <c r="B368" s="1">
        <f>VLOOKUP($A368,DataForModel!$B:$BI,11,FALSE)</f>
        <v>6343</v>
      </c>
      <c r="C368" s="1">
        <f>VLOOKUP($A368,DataForModel!$B:$BI,16,FALSE)</f>
        <v>7.8595845100000004</v>
      </c>
      <c r="D368" s="1">
        <f>VLOOKUP($A368,DataForModel!$B:$BI,17,FALSE)</f>
        <v>9.8621098430000007</v>
      </c>
      <c r="E368" s="1">
        <f>VLOOKUP($A368,DataForModel!$B:$BI,19,FALSE)</f>
        <v>0</v>
      </c>
      <c r="F368" s="1">
        <f>VLOOKUP($A368,DataForModel!$B:$BI,20,FALSE)</f>
        <v>256.69994750000001</v>
      </c>
      <c r="G368" s="1">
        <f>VLOOKUP($A368,DataForModel!$B:$BI,26,FALSE)</f>
        <v>0</v>
      </c>
      <c r="H368" s="1">
        <f>VLOOKUP($A368,DataForModel!$B:$BI,31,FALSE)</f>
        <v>642</v>
      </c>
      <c r="I368" s="1">
        <f>VLOOKUP($A368,DataForModel!$B:$BI,33,FALSE)</f>
        <v>29890</v>
      </c>
      <c r="J368" s="1">
        <f>VLOOKUP($A368,DataForModel!$B:$BI,46,FALSE)</f>
        <v>10</v>
      </c>
      <c r="K368" s="1">
        <f>VLOOKUP($A368,DataForModel!$B:$BI,49,FALSE)</f>
        <v>11.7</v>
      </c>
      <c r="L368" s="1">
        <f>VLOOKUP($A368,DataForModel!$B:$BI,51,FALSE)</f>
        <v>25.3</v>
      </c>
      <c r="M368" s="1">
        <f>VLOOKUP($A368,DataForModel!$B:$BI,52,FALSE)</f>
        <v>8.3000000000000007</v>
      </c>
      <c r="N368" s="1">
        <f>VLOOKUP($A368,DataForModel!$B:$BI,60,FALSE)</f>
        <v>0</v>
      </c>
      <c r="O368" s="1">
        <f t="shared" si="68"/>
        <v>4.9403880620275853</v>
      </c>
      <c r="P368" s="1">
        <f t="shared" si="69"/>
        <v>4.3255189802906617</v>
      </c>
      <c r="Q368" s="1">
        <f t="shared" si="70"/>
        <v>0.76975991797115439</v>
      </c>
      <c r="R368" s="1">
        <f t="shared" si="71"/>
        <v>0</v>
      </c>
      <c r="S368" s="1">
        <f t="shared" si="72"/>
        <v>0.44281037562694031</v>
      </c>
      <c r="T368" s="1">
        <f t="shared" si="73"/>
        <v>0</v>
      </c>
      <c r="U368" s="1">
        <f t="shared" si="74"/>
        <v>2.1514745308310994</v>
      </c>
      <c r="V368" s="1">
        <f t="shared" si="75"/>
        <v>1.6026484414448372</v>
      </c>
      <c r="W368" s="1">
        <f t="shared" si="76"/>
        <v>1.7482517482517481</v>
      </c>
      <c r="X368" s="1">
        <f t="shared" si="77"/>
        <v>1.9055374592833876</v>
      </c>
      <c r="Y368" s="1">
        <f t="shared" si="78"/>
        <v>5.7762557077625578</v>
      </c>
      <c r="Z368" s="1">
        <f t="shared" si="79"/>
        <v>1.9181585677749364</v>
      </c>
      <c r="AA368" s="1">
        <f t="shared" si="80"/>
        <v>0</v>
      </c>
      <c r="AB368" s="1">
        <f>VLOOKUP($A368,Index!$G:$R,8,FALSE)</f>
        <v>5.8907999999999996</v>
      </c>
      <c r="AC368" s="1">
        <f>VLOOKUP($A368,Index!$G:$R,9,FALSE)</f>
        <v>5.6859610653214325</v>
      </c>
      <c r="AD368" s="1">
        <f>VLOOKUP($A368,Index!$G:$R,10,FALSE)</f>
        <v>4.1025641025641022</v>
      </c>
      <c r="AE368" s="1">
        <f>VLOOKUP($A368,Index!$G:$R,11,FALSE)</f>
        <v>1.6546186317289158</v>
      </c>
    </row>
    <row r="369" spans="1:31" x14ac:dyDescent="0.2">
      <c r="A369">
        <v>6013355114</v>
      </c>
      <c r="B369" s="1">
        <f>VLOOKUP($A369,DataForModel!$B:$BI,11,FALSE)</f>
        <v>4189</v>
      </c>
      <c r="C369" s="1">
        <f>VLOOKUP($A369,DataForModel!$B:$BI,16,FALSE)</f>
        <v>8.2787641399999998</v>
      </c>
      <c r="D369" s="1">
        <f>VLOOKUP($A369,DataForModel!$B:$BI,17,FALSE)</f>
        <v>4.8304725580000003</v>
      </c>
      <c r="E369" s="1">
        <f>VLOOKUP($A369,DataForModel!$B:$BI,19,FALSE)</f>
        <v>0</v>
      </c>
      <c r="F369" s="1">
        <f>VLOOKUP($A369,DataForModel!$B:$BI,20,FALSE)</f>
        <v>404.64494580000002</v>
      </c>
      <c r="G369" s="1">
        <f>VLOOKUP($A369,DataForModel!$B:$BI,26,FALSE)</f>
        <v>0</v>
      </c>
      <c r="H369" s="1">
        <f>VLOOKUP($A369,DataForModel!$B:$BI,31,FALSE)</f>
        <v>479</v>
      </c>
      <c r="I369" s="1">
        <f>VLOOKUP($A369,DataForModel!$B:$BI,33,FALSE)</f>
        <v>57465</v>
      </c>
      <c r="J369" s="1">
        <f>VLOOKUP($A369,DataForModel!$B:$BI,46,FALSE)</f>
        <v>4.2</v>
      </c>
      <c r="K369" s="1">
        <f>VLOOKUP($A369,DataForModel!$B:$BI,49,FALSE)</f>
        <v>2.5</v>
      </c>
      <c r="L369" s="1">
        <f>VLOOKUP($A369,DataForModel!$B:$BI,51,FALSE)</f>
        <v>34.200000000000003</v>
      </c>
      <c r="M369" s="1">
        <f>VLOOKUP($A369,DataForModel!$B:$BI,52,FALSE)</f>
        <v>5.4</v>
      </c>
      <c r="N369" s="1">
        <f>VLOOKUP($A369,DataForModel!$B:$BI,60,FALSE)</f>
        <v>0.7</v>
      </c>
      <c r="O369" s="1">
        <f t="shared" si="68"/>
        <v>3.2619029065690022</v>
      </c>
      <c r="P369" s="1">
        <f t="shared" si="69"/>
        <v>5.2730222377230715</v>
      </c>
      <c r="Q369" s="1">
        <f t="shared" si="70"/>
        <v>0.36533573286340632</v>
      </c>
      <c r="R369" s="1">
        <f t="shared" si="71"/>
        <v>0</v>
      </c>
      <c r="S369" s="1">
        <f t="shared" si="72"/>
        <v>0.71869192044152974</v>
      </c>
      <c r="T369" s="1">
        <f t="shared" si="73"/>
        <v>0</v>
      </c>
      <c r="U369" s="1">
        <f t="shared" si="74"/>
        <v>1.6052278820375334</v>
      </c>
      <c r="V369" s="1">
        <f t="shared" si="75"/>
        <v>3.5637325671533522</v>
      </c>
      <c r="W369" s="1">
        <f t="shared" si="76"/>
        <v>0.73426573426573427</v>
      </c>
      <c r="X369" s="1">
        <f t="shared" si="77"/>
        <v>0.4071661237785017</v>
      </c>
      <c r="Y369" s="1">
        <f t="shared" si="78"/>
        <v>7.8082191780821928</v>
      </c>
      <c r="Z369" s="1">
        <f t="shared" si="79"/>
        <v>1.1764705882352942</v>
      </c>
      <c r="AA369" s="1">
        <f t="shared" si="80"/>
        <v>7.4468085106382975E-2</v>
      </c>
      <c r="AB369" s="1">
        <f>VLOOKUP($A369,Index!$G:$R,8,FALSE)</f>
        <v>4.3940999999999999</v>
      </c>
      <c r="AC369" s="1">
        <f>VLOOKUP($A369,Index!$G:$R,9,FALSE)</f>
        <v>4.135073887355416</v>
      </c>
      <c r="AD369" s="1">
        <f>VLOOKUP($A369,Index!$G:$R,10,FALSE)</f>
        <v>2.7350427350427351</v>
      </c>
      <c r="AE369" s="1">
        <f>VLOOKUP($A369,Index!$G:$R,11,FALSE)</f>
        <v>0.19227645495933721</v>
      </c>
    </row>
    <row r="370" spans="1:31" x14ac:dyDescent="0.2">
      <c r="A370">
        <v>6013355115</v>
      </c>
      <c r="B370" s="1">
        <f>VLOOKUP($A370,DataForModel!$B:$BI,11,FALSE)</f>
        <v>4431</v>
      </c>
      <c r="C370" s="1">
        <f>VLOOKUP($A370,DataForModel!$B:$BI,16,FALSE)</f>
        <v>8.2787641399999998</v>
      </c>
      <c r="D370" s="1">
        <f>VLOOKUP($A370,DataForModel!$B:$BI,17,FALSE)</f>
        <v>6.6953067490000002</v>
      </c>
      <c r="E370" s="1">
        <f>VLOOKUP($A370,DataForModel!$B:$BI,19,FALSE)</f>
        <v>0</v>
      </c>
      <c r="F370" s="1">
        <f>VLOOKUP($A370,DataForModel!$B:$BI,20,FALSE)</f>
        <v>380.26613700000001</v>
      </c>
      <c r="G370" s="1">
        <f>VLOOKUP($A370,DataForModel!$B:$BI,26,FALSE)</f>
        <v>0</v>
      </c>
      <c r="H370" s="1">
        <f>VLOOKUP($A370,DataForModel!$B:$BI,31,FALSE)</f>
        <v>727</v>
      </c>
      <c r="I370" s="1">
        <f>VLOOKUP($A370,DataForModel!$B:$BI,33,FALSE)</f>
        <v>43603</v>
      </c>
      <c r="J370" s="1">
        <f>VLOOKUP($A370,DataForModel!$B:$BI,46,FALSE)</f>
        <v>9.9</v>
      </c>
      <c r="K370" s="1">
        <f>VLOOKUP($A370,DataForModel!$B:$BI,49,FALSE)</f>
        <v>2.8</v>
      </c>
      <c r="L370" s="1">
        <f>VLOOKUP($A370,DataForModel!$B:$BI,51,FALSE)</f>
        <v>33.6</v>
      </c>
      <c r="M370" s="1">
        <f>VLOOKUP($A370,DataForModel!$B:$BI,52,FALSE)</f>
        <v>4.5</v>
      </c>
      <c r="N370" s="1">
        <f>VLOOKUP($A370,DataForModel!$B:$BI,60,FALSE)</f>
        <v>0</v>
      </c>
      <c r="O370" s="1">
        <f t="shared" si="68"/>
        <v>3.450479233226837</v>
      </c>
      <c r="P370" s="1">
        <f t="shared" si="69"/>
        <v>5.2730222377230715</v>
      </c>
      <c r="Q370" s="1">
        <f t="shared" si="70"/>
        <v>0.51522413008642698</v>
      </c>
      <c r="R370" s="1">
        <f t="shared" si="71"/>
        <v>0</v>
      </c>
      <c r="S370" s="1">
        <f t="shared" si="72"/>
        <v>0.67323135394880285</v>
      </c>
      <c r="T370" s="1">
        <f t="shared" si="73"/>
        <v>0</v>
      </c>
      <c r="U370" s="1">
        <f t="shared" si="74"/>
        <v>2.4363270777479893</v>
      </c>
      <c r="V370" s="1">
        <f t="shared" si="75"/>
        <v>2.5778921990455936</v>
      </c>
      <c r="W370" s="1">
        <f t="shared" si="76"/>
        <v>1.7307692307692308</v>
      </c>
      <c r="X370" s="1">
        <f t="shared" si="77"/>
        <v>0.4560260586319218</v>
      </c>
      <c r="Y370" s="1">
        <f t="shared" si="78"/>
        <v>7.6712328767123292</v>
      </c>
      <c r="Z370" s="1">
        <f t="shared" si="79"/>
        <v>0.94629156010230187</v>
      </c>
      <c r="AA370" s="1">
        <f t="shared" si="80"/>
        <v>0</v>
      </c>
      <c r="AB370" s="1">
        <f>VLOOKUP($A370,Index!$G:$R,8,FALSE)</f>
        <v>5.2245999999999997</v>
      </c>
      <c r="AC370" s="1">
        <f>VLOOKUP($A370,Index!$G:$R,9,FALSE)</f>
        <v>4.6502229903683157</v>
      </c>
      <c r="AD370" s="1">
        <f>VLOOKUP($A370,Index!$G:$R,10,FALSE)</f>
        <v>3.2905982905982913</v>
      </c>
      <c r="AE370" s="1">
        <f>VLOOKUP($A370,Index!$G:$R,11,FALSE)</f>
        <v>0.96947287289517736</v>
      </c>
    </row>
    <row r="371" spans="1:31" x14ac:dyDescent="0.2">
      <c r="A371">
        <v>6013355116</v>
      </c>
      <c r="B371" s="1">
        <f>VLOOKUP($A371,DataForModel!$B:$BI,11,FALSE)</f>
        <v>5627</v>
      </c>
      <c r="C371" s="1">
        <f>VLOOKUP($A371,DataForModel!$B:$BI,16,FALSE)</f>
        <v>8.2787641399999998</v>
      </c>
      <c r="D371" s="1">
        <f>VLOOKUP($A371,DataForModel!$B:$BI,17,FALSE)</f>
        <v>4.1976112199999998</v>
      </c>
      <c r="E371" s="1">
        <f>VLOOKUP($A371,DataForModel!$B:$BI,19,FALSE)</f>
        <v>0</v>
      </c>
      <c r="F371" s="1">
        <f>VLOOKUP($A371,DataForModel!$B:$BI,20,FALSE)</f>
        <v>357.0253864</v>
      </c>
      <c r="G371" s="1">
        <f>VLOOKUP($A371,DataForModel!$B:$BI,26,FALSE)</f>
        <v>0</v>
      </c>
      <c r="H371" s="1">
        <f>VLOOKUP($A371,DataForModel!$B:$BI,31,FALSE)</f>
        <v>226</v>
      </c>
      <c r="I371" s="1">
        <f>VLOOKUP($A371,DataForModel!$B:$BI,33,FALSE)</f>
        <v>57964</v>
      </c>
      <c r="J371" s="1">
        <f>VLOOKUP($A371,DataForModel!$B:$BI,46,FALSE)</f>
        <v>2.9</v>
      </c>
      <c r="K371" s="1">
        <f>VLOOKUP($A371,DataForModel!$B:$BI,49,FALSE)</f>
        <v>3.1</v>
      </c>
      <c r="L371" s="1">
        <f>VLOOKUP($A371,DataForModel!$B:$BI,51,FALSE)</f>
        <v>39.9</v>
      </c>
      <c r="M371" s="1">
        <f>VLOOKUP($A371,DataForModel!$B:$BI,52,FALSE)</f>
        <v>0.8</v>
      </c>
      <c r="N371" s="1">
        <f>VLOOKUP($A371,DataForModel!$B:$BI,60,FALSE)</f>
        <v>0</v>
      </c>
      <c r="O371" s="1">
        <f t="shared" si="68"/>
        <v>4.3824514922465516</v>
      </c>
      <c r="P371" s="1">
        <f t="shared" si="69"/>
        <v>5.2730222377230715</v>
      </c>
      <c r="Q371" s="1">
        <f t="shared" si="70"/>
        <v>0.31446870560970208</v>
      </c>
      <c r="R371" s="1">
        <f t="shared" si="71"/>
        <v>0</v>
      </c>
      <c r="S371" s="1">
        <f t="shared" si="72"/>
        <v>0.62989299001724852</v>
      </c>
      <c r="T371" s="1">
        <f t="shared" si="73"/>
        <v>0</v>
      </c>
      <c r="U371" s="1">
        <f t="shared" si="74"/>
        <v>0.75737265415549593</v>
      </c>
      <c r="V371" s="1">
        <f t="shared" si="75"/>
        <v>3.5992205446231091</v>
      </c>
      <c r="W371" s="1">
        <f t="shared" si="76"/>
        <v>0.50699300699300698</v>
      </c>
      <c r="X371" s="1">
        <f t="shared" si="77"/>
        <v>0.50488599348534202</v>
      </c>
      <c r="Y371" s="1">
        <f t="shared" si="78"/>
        <v>9.1095890410958908</v>
      </c>
      <c r="Z371" s="1">
        <f t="shared" si="79"/>
        <v>0</v>
      </c>
      <c r="AA371" s="1">
        <f t="shared" si="80"/>
        <v>0</v>
      </c>
      <c r="AB371" s="1">
        <f>VLOOKUP($A371,Index!$G:$R,8,FALSE)</f>
        <v>3.6562999999999999</v>
      </c>
      <c r="AC371" s="1">
        <f>VLOOKUP($A371,Index!$G:$R,9,FALSE)</f>
        <v>4.3575311871105651</v>
      </c>
      <c r="AD371" s="1">
        <f>VLOOKUP($A371,Index!$G:$R,10,FALSE)</f>
        <v>2.2649572649572649</v>
      </c>
      <c r="AE371" s="1">
        <f>VLOOKUP($A371,Index!$G:$R,11,FALSE)</f>
        <v>0.26336293994150473</v>
      </c>
    </row>
    <row r="372" spans="1:31" x14ac:dyDescent="0.2">
      <c r="A372">
        <v>6013355117</v>
      </c>
      <c r="B372" s="1">
        <f>VLOOKUP($A372,DataForModel!$B:$BI,11,FALSE)</f>
        <v>8376</v>
      </c>
      <c r="C372" s="1">
        <f>VLOOKUP($A372,DataForModel!$B:$BI,16,FALSE)</f>
        <v>8.6979437700000002</v>
      </c>
      <c r="D372" s="1">
        <f>VLOOKUP($A372,DataForModel!$B:$BI,17,FALSE)</f>
        <v>5.0538670679999997</v>
      </c>
      <c r="E372" s="1">
        <f>VLOOKUP($A372,DataForModel!$B:$BI,19,FALSE)</f>
        <v>0</v>
      </c>
      <c r="F372" s="1">
        <f>VLOOKUP($A372,DataForModel!$B:$BI,20,FALSE)</f>
        <v>334.14277800000002</v>
      </c>
      <c r="G372" s="1">
        <f>VLOOKUP($A372,DataForModel!$B:$BI,26,FALSE)</f>
        <v>0</v>
      </c>
      <c r="H372" s="1">
        <f>VLOOKUP($A372,DataForModel!$B:$BI,31,FALSE)</f>
        <v>148</v>
      </c>
      <c r="I372" s="1">
        <f>VLOOKUP($A372,DataForModel!$B:$BI,33,FALSE)</f>
        <v>55483</v>
      </c>
      <c r="J372" s="1">
        <f>VLOOKUP($A372,DataForModel!$B:$BI,46,FALSE)</f>
        <v>2</v>
      </c>
      <c r="K372" s="1">
        <f>VLOOKUP($A372,DataForModel!$B:$BI,49,FALSE)</f>
        <v>1.8</v>
      </c>
      <c r="L372" s="1">
        <f>VLOOKUP($A372,DataForModel!$B:$BI,51,FALSE)</f>
        <v>40.700000000000003</v>
      </c>
      <c r="M372" s="1">
        <f>VLOOKUP($A372,DataForModel!$B:$BI,52,FALSE)</f>
        <v>1</v>
      </c>
      <c r="N372" s="1">
        <f>VLOOKUP($A372,DataForModel!$B:$BI,60,FALSE)</f>
        <v>0</v>
      </c>
      <c r="O372" s="1">
        <f t="shared" si="68"/>
        <v>6.5245850541572503</v>
      </c>
      <c r="P372" s="1">
        <f t="shared" si="69"/>
        <v>6.2205254951554849</v>
      </c>
      <c r="Q372" s="1">
        <f t="shared" si="70"/>
        <v>0.38329134801349446</v>
      </c>
      <c r="R372" s="1">
        <f t="shared" si="71"/>
        <v>0</v>
      </c>
      <c r="S372" s="1">
        <f t="shared" si="72"/>
        <v>0.58722247443835651</v>
      </c>
      <c r="T372" s="1">
        <f t="shared" si="73"/>
        <v>0</v>
      </c>
      <c r="U372" s="1">
        <f t="shared" si="74"/>
        <v>0.49597855227882037</v>
      </c>
      <c r="V372" s="1">
        <f t="shared" si="75"/>
        <v>3.422776311952834</v>
      </c>
      <c r="W372" s="1">
        <f t="shared" si="76"/>
        <v>0.34965034965034958</v>
      </c>
      <c r="X372" s="1">
        <f t="shared" si="77"/>
        <v>0.29315960912052119</v>
      </c>
      <c r="Y372" s="1">
        <f t="shared" si="78"/>
        <v>9.2922374429223744</v>
      </c>
      <c r="Z372" s="1">
        <f t="shared" si="79"/>
        <v>5.1150895140664947E-2</v>
      </c>
      <c r="AA372" s="1">
        <f t="shared" si="80"/>
        <v>0</v>
      </c>
      <c r="AB372" s="1">
        <f>VLOOKUP($A372,Index!$G:$R,8,FALSE)</f>
        <v>2.5495000000000001</v>
      </c>
      <c r="AC372" s="1">
        <f>VLOOKUP($A372,Index!$G:$R,9,FALSE)</f>
        <v>4.8177540435193764</v>
      </c>
      <c r="AD372" s="1">
        <f>VLOOKUP($A372,Index!$G:$R,10,FALSE)</f>
        <v>2.1794871794871797</v>
      </c>
      <c r="AE372" s="1">
        <f>VLOOKUP($A372,Index!$G:$R,11,FALSE)</f>
        <v>0.37471434662542408</v>
      </c>
    </row>
    <row r="373" spans="1:31" x14ac:dyDescent="0.2">
      <c r="A373">
        <v>6013355200</v>
      </c>
      <c r="B373" s="1">
        <f>VLOOKUP($A373,DataForModel!$B:$BI,11,FALSE)</f>
        <v>354</v>
      </c>
      <c r="C373" s="1">
        <f>VLOOKUP($A373,DataForModel!$B:$BI,16,FALSE)</f>
        <v>7.8595845100000004</v>
      </c>
      <c r="D373" s="1">
        <f>VLOOKUP($A373,DataForModel!$B:$BI,17,FALSE)</f>
        <v>13.4017441</v>
      </c>
      <c r="E373" s="1">
        <f>VLOOKUP($A373,DataForModel!$B:$BI,19,FALSE)</f>
        <v>0</v>
      </c>
      <c r="F373" s="1">
        <f>VLOOKUP($A373,DataForModel!$B:$BI,20,FALSE)</f>
        <v>1010.865512</v>
      </c>
      <c r="G373" s="1">
        <f>VLOOKUP($A373,DataForModel!$B:$BI,26,FALSE)</f>
        <v>7.5</v>
      </c>
      <c r="H373" s="1">
        <f>VLOOKUP($A373,DataForModel!$B:$BI,31,FALSE)</f>
        <v>470</v>
      </c>
      <c r="I373" s="1">
        <f>VLOOKUP($A373,DataForModel!$B:$BI,33,FALSE)</f>
        <v>34570</v>
      </c>
      <c r="J373" s="1">
        <f>VLOOKUP($A373,DataForModel!$B:$BI,46,FALSE)</f>
        <v>4.5999999999999996</v>
      </c>
      <c r="K373" s="1">
        <f>VLOOKUP($A373,DataForModel!$B:$BI,49,FALSE)</f>
        <v>11.4</v>
      </c>
      <c r="L373" s="1">
        <f>VLOOKUP($A373,DataForModel!$B:$BI,51,FALSE)</f>
        <v>25.1</v>
      </c>
      <c r="M373" s="1">
        <f>VLOOKUP($A373,DataForModel!$B:$BI,52,FALSE)</f>
        <v>10.199999999999999</v>
      </c>
      <c r="N373" s="1">
        <f>VLOOKUP($A373,DataForModel!$B:$BI,60,FALSE)</f>
        <v>0</v>
      </c>
      <c r="O373" s="1">
        <f t="shared" si="68"/>
        <v>0.27351359775578588</v>
      </c>
      <c r="P373" s="1">
        <f t="shared" si="69"/>
        <v>4.3255189802906617</v>
      </c>
      <c r="Q373" s="1">
        <f t="shared" si="70"/>
        <v>1.0542624802353764</v>
      </c>
      <c r="R373" s="1">
        <f t="shared" si="71"/>
        <v>0</v>
      </c>
      <c r="S373" s="1">
        <f t="shared" si="72"/>
        <v>1.8491462664714966</v>
      </c>
      <c r="T373" s="1">
        <f t="shared" si="73"/>
        <v>1.048951048951049</v>
      </c>
      <c r="U373" s="1">
        <f t="shared" si="74"/>
        <v>1.5750670241286864</v>
      </c>
      <c r="V373" s="1">
        <f t="shared" si="75"/>
        <v>1.9354815768325382</v>
      </c>
      <c r="W373" s="1">
        <f t="shared" si="76"/>
        <v>0.80419580419580405</v>
      </c>
      <c r="X373" s="1">
        <f t="shared" si="77"/>
        <v>1.8566775244299674</v>
      </c>
      <c r="Y373" s="1">
        <f t="shared" si="78"/>
        <v>5.7305936073059369</v>
      </c>
      <c r="Z373" s="1">
        <f t="shared" si="79"/>
        <v>2.4040920716112528</v>
      </c>
      <c r="AA373" s="1">
        <f t="shared" si="80"/>
        <v>0</v>
      </c>
      <c r="AB373" s="1">
        <f>VLOOKUP($A373,Index!$G:$R,8,FALSE)</f>
        <v>5.4123999999999999</v>
      </c>
      <c r="AC373" s="1">
        <f>VLOOKUP($A373,Index!$G:$R,9,FALSE)</f>
        <v>4.2106393137669418</v>
      </c>
      <c r="AD373" s="1">
        <f>VLOOKUP($A373,Index!$G:$R,10,FALSE)</f>
        <v>2.7350427350427351</v>
      </c>
      <c r="AE373" s="1">
        <f>VLOOKUP($A373,Index!$G:$R,11,FALSE)</f>
        <v>5.8479133450509213</v>
      </c>
    </row>
    <row r="374" spans="1:31" x14ac:dyDescent="0.2">
      <c r="A374">
        <v>6013355301</v>
      </c>
      <c r="B374" s="1">
        <f>VLOOKUP($A374,DataForModel!$B:$BI,11,FALSE)</f>
        <v>7522</v>
      </c>
      <c r="C374" s="1">
        <f>VLOOKUP($A374,DataForModel!$B:$BI,16,FALSE)</f>
        <v>7.8595845100000004</v>
      </c>
      <c r="D374" s="1">
        <f>VLOOKUP($A374,DataForModel!$B:$BI,17,FALSE)</f>
        <v>2.8263466990000001</v>
      </c>
      <c r="E374" s="1">
        <f>VLOOKUP($A374,DataForModel!$B:$BI,19,FALSE)</f>
        <v>0</v>
      </c>
      <c r="F374" s="1">
        <f>VLOOKUP($A374,DataForModel!$B:$BI,20,FALSE)</f>
        <v>723.28703840000003</v>
      </c>
      <c r="G374" s="1">
        <f>VLOOKUP($A374,DataForModel!$B:$BI,26,FALSE)</f>
        <v>0</v>
      </c>
      <c r="H374" s="1">
        <f>VLOOKUP($A374,DataForModel!$B:$BI,31,FALSE)</f>
        <v>382</v>
      </c>
      <c r="I374" s="1">
        <f>VLOOKUP($A374,DataForModel!$B:$BI,33,FALSE)</f>
        <v>54776</v>
      </c>
      <c r="J374" s="1">
        <f>VLOOKUP($A374,DataForModel!$B:$BI,46,FALSE)</f>
        <v>4.7</v>
      </c>
      <c r="K374" s="1">
        <f>VLOOKUP($A374,DataForModel!$B:$BI,49,FALSE)</f>
        <v>1.9</v>
      </c>
      <c r="L374" s="1">
        <f>VLOOKUP($A374,DataForModel!$B:$BI,51,FALSE)</f>
        <v>24.9</v>
      </c>
      <c r="M374" s="1">
        <f>VLOOKUP($A374,DataForModel!$B:$BI,52,FALSE)</f>
        <v>7.1</v>
      </c>
      <c r="N374" s="1">
        <f>VLOOKUP($A374,DataForModel!$B:$BI,60,FALSE)</f>
        <v>0.2</v>
      </c>
      <c r="O374" s="1">
        <f t="shared" si="68"/>
        <v>5.8591132237200974</v>
      </c>
      <c r="P374" s="1">
        <f t="shared" si="69"/>
        <v>4.3255189802906617</v>
      </c>
      <c r="Q374" s="1">
        <f t="shared" si="70"/>
        <v>0.20425159235993584</v>
      </c>
      <c r="R374" s="1">
        <f t="shared" si="71"/>
        <v>0</v>
      </c>
      <c r="S374" s="1">
        <f t="shared" si="72"/>
        <v>1.312882151673169</v>
      </c>
      <c r="T374" s="1">
        <f t="shared" si="73"/>
        <v>0</v>
      </c>
      <c r="U374" s="1">
        <f t="shared" si="74"/>
        <v>1.2801608579088473</v>
      </c>
      <c r="V374" s="1">
        <f t="shared" si="75"/>
        <v>3.3724957506880688</v>
      </c>
      <c r="W374" s="1">
        <f t="shared" si="76"/>
        <v>0.82167832167832167</v>
      </c>
      <c r="X374" s="1">
        <f t="shared" si="77"/>
        <v>0.30944625407166126</v>
      </c>
      <c r="Y374" s="1">
        <f t="shared" si="78"/>
        <v>5.6849315068493151</v>
      </c>
      <c r="Z374" s="1">
        <f t="shared" si="79"/>
        <v>1.6112531969309463</v>
      </c>
      <c r="AA374" s="1">
        <f t="shared" si="80"/>
        <v>2.1276595744680851E-2</v>
      </c>
      <c r="AB374" s="1">
        <f>VLOOKUP($A374,Index!$G:$R,8,FALSE)</f>
        <v>4.2084000000000001</v>
      </c>
      <c r="AC374" s="1">
        <f>VLOOKUP($A374,Index!$G:$R,9,FALSE)</f>
        <v>4.7406239524227152</v>
      </c>
      <c r="AD374" s="1">
        <f>VLOOKUP($A374,Index!$G:$R,10,FALSE)</f>
        <v>3.9316239316239314</v>
      </c>
      <c r="AE374" s="1">
        <f>VLOOKUP($A374,Index!$G:$R,11,FALSE)</f>
        <v>1.1841765468841623</v>
      </c>
    </row>
    <row r="375" spans="1:31" x14ac:dyDescent="0.2">
      <c r="A375">
        <v>6013355304</v>
      </c>
      <c r="B375" s="1">
        <f>VLOOKUP($A375,DataForModel!$B:$BI,11,FALSE)</f>
        <v>1697</v>
      </c>
      <c r="C375" s="1">
        <f>VLOOKUP($A375,DataForModel!$B:$BI,16,FALSE)</f>
        <v>7.8595845100000004</v>
      </c>
      <c r="D375" s="1">
        <f>VLOOKUP($A375,DataForModel!$B:$BI,17,FALSE)</f>
        <v>2.3956993610000001</v>
      </c>
      <c r="E375" s="1">
        <f>VLOOKUP($A375,DataForModel!$B:$BI,19,FALSE)</f>
        <v>0</v>
      </c>
      <c r="F375" s="1">
        <f>VLOOKUP($A375,DataForModel!$B:$BI,20,FALSE)</f>
        <v>682.73868630000004</v>
      </c>
      <c r="G375" s="1">
        <f>VLOOKUP($A375,DataForModel!$B:$BI,26,FALSE)</f>
        <v>1.75</v>
      </c>
      <c r="H375" s="1">
        <f>VLOOKUP($A375,DataForModel!$B:$BI,31,FALSE)</f>
        <v>323</v>
      </c>
      <c r="I375" s="1">
        <f>VLOOKUP($A375,DataForModel!$B:$BI,33,FALSE)</f>
        <v>56572</v>
      </c>
      <c r="J375" s="1">
        <f>VLOOKUP($A375,DataForModel!$B:$BI,46,FALSE)</f>
        <v>3.9</v>
      </c>
      <c r="K375" s="1">
        <f>VLOOKUP($A375,DataForModel!$B:$BI,49,FALSE)</f>
        <v>1.3</v>
      </c>
      <c r="L375" s="1">
        <f>VLOOKUP($A375,DataForModel!$B:$BI,51,FALSE)</f>
        <v>21.2</v>
      </c>
      <c r="M375" s="1">
        <f>VLOOKUP($A375,DataForModel!$B:$BI,52,FALSE)</f>
        <v>10.1</v>
      </c>
      <c r="N375" s="1">
        <f>VLOOKUP($A375,DataForModel!$B:$BI,60,FALSE)</f>
        <v>0.1</v>
      </c>
      <c r="O375" s="1">
        <f t="shared" si="68"/>
        <v>1.3200342866048471</v>
      </c>
      <c r="P375" s="1">
        <f t="shared" si="69"/>
        <v>4.3255189802906617</v>
      </c>
      <c r="Q375" s="1">
        <f t="shared" si="70"/>
        <v>0.16963777008409769</v>
      </c>
      <c r="R375" s="1">
        <f t="shared" si="71"/>
        <v>0</v>
      </c>
      <c r="S375" s="1">
        <f t="shared" si="72"/>
        <v>1.237269308078754</v>
      </c>
      <c r="T375" s="1">
        <f t="shared" si="73"/>
        <v>0.24475524475524477</v>
      </c>
      <c r="U375" s="1">
        <f t="shared" si="74"/>
        <v>1.0824396782841823</v>
      </c>
      <c r="V375" s="1">
        <f t="shared" si="75"/>
        <v>3.5002240223026648</v>
      </c>
      <c r="W375" s="1">
        <f t="shared" si="76"/>
        <v>0.68181818181818177</v>
      </c>
      <c r="X375" s="1">
        <f t="shared" si="77"/>
        <v>0.21172638436482089</v>
      </c>
      <c r="Y375" s="1">
        <f t="shared" si="78"/>
        <v>4.8401826484018269</v>
      </c>
      <c r="Z375" s="1">
        <f t="shared" si="79"/>
        <v>2.3785166240409201</v>
      </c>
      <c r="AA375" s="1">
        <f t="shared" si="80"/>
        <v>1.0638297872340425E-2</v>
      </c>
      <c r="AB375" s="1">
        <f>VLOOKUP($A375,Index!$G:$R,8,FALSE)</f>
        <v>4.0354000000000001</v>
      </c>
      <c r="AC375" s="1">
        <f>VLOOKUP($A375,Index!$G:$R,9,FALSE)</f>
        <v>3.4410358039715714</v>
      </c>
      <c r="AD375" s="1">
        <f>VLOOKUP($A375,Index!$G:$R,10,FALSE)</f>
        <v>4.017094017094017</v>
      </c>
      <c r="AE375" s="1">
        <f>VLOOKUP($A375,Index!$G:$R,11,FALSE)</f>
        <v>0.76071499102702456</v>
      </c>
    </row>
    <row r="376" spans="1:31" x14ac:dyDescent="0.2">
      <c r="A376">
        <v>6013355306</v>
      </c>
      <c r="B376" s="1">
        <f>VLOOKUP($A376,DataForModel!$B:$BI,11,FALSE)</f>
        <v>91</v>
      </c>
      <c r="C376" s="1">
        <f>VLOOKUP($A376,DataForModel!$B:$BI,16,FALSE)</f>
        <v>7.8595845100000004</v>
      </c>
      <c r="D376" s="1">
        <f>VLOOKUP($A376,DataForModel!$B:$BI,17,FALSE)</f>
        <v>0.86057724700000005</v>
      </c>
      <c r="E376" s="1">
        <f>VLOOKUP($A376,DataForModel!$B:$BI,19,FALSE)</f>
        <v>5.5632090000000004E-3</v>
      </c>
      <c r="F376" s="1">
        <f>VLOOKUP($A376,DataForModel!$B:$BI,20,FALSE)</f>
        <v>568.98464390000004</v>
      </c>
      <c r="G376" s="1">
        <f>VLOOKUP($A376,DataForModel!$B:$BI,26,FALSE)</f>
        <v>0.1</v>
      </c>
      <c r="H376" s="1">
        <f>VLOOKUP($A376,DataForModel!$B:$BI,31,FALSE)</f>
        <v>129</v>
      </c>
      <c r="I376" s="1">
        <f>VLOOKUP($A376,DataForModel!$B:$BI,33,FALSE)</f>
        <v>51126</v>
      </c>
      <c r="J376" s="1">
        <f>VLOOKUP($A376,DataForModel!$B:$BI,46,FALSE)</f>
        <v>2.5</v>
      </c>
      <c r="K376" s="1">
        <f>VLOOKUP($A376,DataForModel!$B:$BI,49,FALSE)</f>
        <v>2.8</v>
      </c>
      <c r="L376" s="1">
        <f>VLOOKUP($A376,DataForModel!$B:$BI,51,FALSE)</f>
        <v>23.2</v>
      </c>
      <c r="M376" s="1">
        <f>VLOOKUP($A376,DataForModel!$B:$BI,52,FALSE)</f>
        <v>7.4</v>
      </c>
      <c r="N376" s="1">
        <f>VLOOKUP($A376,DataForModel!$B:$BI,60,FALSE)</f>
        <v>0.3</v>
      </c>
      <c r="O376" s="1">
        <f t="shared" si="68"/>
        <v>6.8573209693758283E-2</v>
      </c>
      <c r="P376" s="1">
        <f t="shared" si="69"/>
        <v>4.3255189802906617</v>
      </c>
      <c r="Q376" s="1">
        <f t="shared" si="70"/>
        <v>4.6250396386445805E-2</v>
      </c>
      <c r="R376" s="1">
        <f t="shared" si="71"/>
        <v>6.9249349689542053E-5</v>
      </c>
      <c r="S376" s="1">
        <f t="shared" si="72"/>
        <v>1.0251456046293193</v>
      </c>
      <c r="T376" s="1">
        <f t="shared" si="73"/>
        <v>1.3986013986013986E-2</v>
      </c>
      <c r="U376" s="1">
        <f t="shared" si="74"/>
        <v>0.43230563002680966</v>
      </c>
      <c r="V376" s="1">
        <f t="shared" si="75"/>
        <v>3.1129143523621905</v>
      </c>
      <c r="W376" s="1">
        <f t="shared" si="76"/>
        <v>0.43706293706293703</v>
      </c>
      <c r="X376" s="1">
        <f t="shared" si="77"/>
        <v>0.4560260586319218</v>
      </c>
      <c r="Y376" s="1">
        <f t="shared" si="78"/>
        <v>5.2968036529680358</v>
      </c>
      <c r="Z376" s="1">
        <f t="shared" si="79"/>
        <v>1.6879795396419439</v>
      </c>
      <c r="AA376" s="1">
        <f t="shared" si="80"/>
        <v>3.1914893617021274E-2</v>
      </c>
      <c r="AB376" s="1">
        <f>VLOOKUP($A376,Index!$G:$R,8,FALSE)</f>
        <v>3.7654000000000001</v>
      </c>
      <c r="AC376" s="1">
        <f>VLOOKUP($A376,Index!$G:$R,9,FALSE)</f>
        <v>3.1471333727384461</v>
      </c>
      <c r="AD376" s="1">
        <f>VLOOKUP($A376,Index!$G:$R,10,FALSE)</f>
        <v>3.5897435897435903</v>
      </c>
      <c r="AE376" s="1">
        <f>VLOOKUP($A376,Index!$G:$R,11,FALSE)</f>
        <v>0.28006299440613858</v>
      </c>
    </row>
    <row r="377" spans="1:31" x14ac:dyDescent="0.2">
      <c r="A377">
        <v>6013356002</v>
      </c>
      <c r="B377" s="1">
        <f>VLOOKUP($A377,DataForModel!$B:$BI,11,FALSE)</f>
        <v>875</v>
      </c>
      <c r="C377" s="1">
        <f>VLOOKUP($A377,DataForModel!$B:$BI,16,FALSE)</f>
        <v>8.2787641399999998</v>
      </c>
      <c r="D377" s="1">
        <f>VLOOKUP($A377,DataForModel!$B:$BI,17,FALSE)</f>
        <v>3.06079341</v>
      </c>
      <c r="E377" s="1">
        <f>VLOOKUP($A377,DataForModel!$B:$BI,19,FALSE)</f>
        <v>0.198807231</v>
      </c>
      <c r="F377" s="1">
        <f>VLOOKUP($A377,DataForModel!$B:$BI,20,FALSE)</f>
        <v>783.70550720000006</v>
      </c>
      <c r="G377" s="1">
        <f>VLOOKUP($A377,DataForModel!$B:$BI,26,FALSE)</f>
        <v>0</v>
      </c>
      <c r="H377" s="1">
        <f>VLOOKUP($A377,DataForModel!$B:$BI,31,FALSE)</f>
        <v>137</v>
      </c>
      <c r="I377" s="1">
        <f>VLOOKUP($A377,DataForModel!$B:$BI,33,FALSE)</f>
        <v>52693</v>
      </c>
      <c r="J377" s="1">
        <f>VLOOKUP($A377,DataForModel!$B:$BI,46,FALSE)</f>
        <v>2.6</v>
      </c>
      <c r="K377" s="1">
        <f>VLOOKUP($A377,DataForModel!$B:$BI,49,FALSE)</f>
        <v>6.4</v>
      </c>
      <c r="L377" s="1">
        <f>VLOOKUP($A377,DataForModel!$B:$BI,51,FALSE)</f>
        <v>13.9</v>
      </c>
      <c r="M377" s="1">
        <f>VLOOKUP($A377,DataForModel!$B:$BI,52,FALSE)</f>
        <v>8</v>
      </c>
      <c r="N377" s="1">
        <f>VLOOKUP($A377,DataForModel!$B:$BI,60,FALSE)</f>
        <v>0.2</v>
      </c>
      <c r="O377" s="1">
        <f t="shared" si="68"/>
        <v>0.67949816878360481</v>
      </c>
      <c r="P377" s="1">
        <f t="shared" si="69"/>
        <v>5.2730222377230715</v>
      </c>
      <c r="Q377" s="1">
        <f t="shared" si="70"/>
        <v>0.223095542087796</v>
      </c>
      <c r="R377" s="1">
        <f t="shared" si="71"/>
        <v>2.4746996671037459E-3</v>
      </c>
      <c r="S377" s="1">
        <f t="shared" si="72"/>
        <v>1.4255479443623975</v>
      </c>
      <c r="T377" s="1">
        <f t="shared" si="73"/>
        <v>0</v>
      </c>
      <c r="U377" s="1">
        <f t="shared" si="74"/>
        <v>0.45911528150134051</v>
      </c>
      <c r="V377" s="1">
        <f t="shared" si="75"/>
        <v>3.2243565581640126</v>
      </c>
      <c r="W377" s="1">
        <f t="shared" si="76"/>
        <v>0.45454545454545459</v>
      </c>
      <c r="X377" s="1">
        <f t="shared" si="77"/>
        <v>1.0423452768729642</v>
      </c>
      <c r="Y377" s="1">
        <f t="shared" si="78"/>
        <v>3.1735159817351599</v>
      </c>
      <c r="Z377" s="1">
        <f t="shared" si="79"/>
        <v>1.8414322250639388</v>
      </c>
      <c r="AA377" s="1">
        <f t="shared" si="80"/>
        <v>2.1276595744680851E-2</v>
      </c>
      <c r="AB377" s="1">
        <f>VLOOKUP($A377,Index!$G:$R,8,FALSE)</f>
        <v>4.3215000000000003</v>
      </c>
      <c r="AC377" s="1">
        <f>VLOOKUP($A377,Index!$G:$R,9,FALSE)</f>
        <v>3.2897829857681335</v>
      </c>
      <c r="AD377" s="1">
        <f>VLOOKUP($A377,Index!$G:$R,10,FALSE)</f>
        <v>3.8034188034188037</v>
      </c>
      <c r="AE377" s="1">
        <f>VLOOKUP($A377,Index!$G:$R,11,FALSE)</f>
        <v>1.671126163675412</v>
      </c>
    </row>
    <row r="378" spans="1:31" x14ac:dyDescent="0.2">
      <c r="A378">
        <v>6013360101</v>
      </c>
      <c r="B378" s="1">
        <f>VLOOKUP($A378,DataForModel!$B:$BI,11,FALSE)</f>
        <v>1802</v>
      </c>
      <c r="C378" s="1">
        <f>VLOOKUP($A378,DataForModel!$B:$BI,16,FALSE)</f>
        <v>7.8595845100000004</v>
      </c>
      <c r="D378" s="1">
        <f>VLOOKUP($A378,DataForModel!$B:$BI,17,FALSE)</f>
        <v>12.93245542</v>
      </c>
      <c r="E378" s="1">
        <f>VLOOKUP($A378,DataForModel!$B:$BI,19,FALSE)</f>
        <v>0</v>
      </c>
      <c r="F378" s="1">
        <f>VLOOKUP($A378,DataForModel!$B:$BI,20,FALSE)</f>
        <v>720.13825759999997</v>
      </c>
      <c r="G378" s="1">
        <f>VLOOKUP($A378,DataForModel!$B:$BI,26,FALSE)</f>
        <v>0</v>
      </c>
      <c r="H378" s="1">
        <f>VLOOKUP($A378,DataForModel!$B:$BI,31,FALSE)</f>
        <v>428</v>
      </c>
      <c r="I378" s="1">
        <f>VLOOKUP($A378,DataForModel!$B:$BI,33,FALSE)</f>
        <v>35571</v>
      </c>
      <c r="J378" s="1">
        <f>VLOOKUP($A378,DataForModel!$B:$BI,46,FALSE)</f>
        <v>8.6999999999999993</v>
      </c>
      <c r="K378" s="1">
        <f>VLOOKUP($A378,DataForModel!$B:$BI,49,FALSE)</f>
        <v>8.6999999999999993</v>
      </c>
      <c r="L378" s="1">
        <f>VLOOKUP($A378,DataForModel!$B:$BI,51,FALSE)</f>
        <v>22.4</v>
      </c>
      <c r="M378" s="1">
        <f>VLOOKUP($A378,DataForModel!$B:$BI,52,FALSE)</f>
        <v>11.6</v>
      </c>
      <c r="N378" s="1">
        <f>VLOOKUP($A378,DataForModel!$B:$BI,60,FALSE)</f>
        <v>0.8</v>
      </c>
      <c r="O378" s="1">
        <f t="shared" si="68"/>
        <v>1.4018545936258084</v>
      </c>
      <c r="P378" s="1">
        <f t="shared" si="69"/>
        <v>4.3255189802906617</v>
      </c>
      <c r="Q378" s="1">
        <f t="shared" si="70"/>
        <v>1.0165428114200017</v>
      </c>
      <c r="R378" s="1">
        <f t="shared" si="71"/>
        <v>0</v>
      </c>
      <c r="S378" s="1">
        <f t="shared" si="72"/>
        <v>1.3070104390680219</v>
      </c>
      <c r="T378" s="1">
        <f t="shared" si="73"/>
        <v>0</v>
      </c>
      <c r="U378" s="1">
        <f t="shared" si="74"/>
        <v>1.4343163538873995</v>
      </c>
      <c r="V378" s="1">
        <f t="shared" si="75"/>
        <v>2.0066708863460185</v>
      </c>
      <c r="W378" s="1">
        <f t="shared" si="76"/>
        <v>1.5209790209790208</v>
      </c>
      <c r="X378" s="1">
        <f t="shared" si="77"/>
        <v>1.4169381107491854</v>
      </c>
      <c r="Y378" s="1">
        <f t="shared" si="78"/>
        <v>5.1141552511415522</v>
      </c>
      <c r="Z378" s="1">
        <f t="shared" si="79"/>
        <v>2.7621483375959075</v>
      </c>
      <c r="AA378" s="1">
        <f t="shared" si="80"/>
        <v>8.5106382978723402E-2</v>
      </c>
      <c r="AB378" s="1">
        <f>VLOOKUP($A378,Index!$G:$R,8,FALSE)</f>
        <v>6.6300999999999997</v>
      </c>
      <c r="AC378" s="1">
        <f>VLOOKUP($A378,Index!$G:$R,9,FALSE)</f>
        <v>4.6087414459919334</v>
      </c>
      <c r="AD378" s="1">
        <f>VLOOKUP($A378,Index!$G:$R,10,FALSE)</f>
        <v>4.7435897435897436</v>
      </c>
      <c r="AE378" s="1">
        <f>VLOOKUP($A378,Index!$G:$R,11,FALSE)</f>
        <v>3.7883725180400574</v>
      </c>
    </row>
    <row r="379" spans="1:31" x14ac:dyDescent="0.2">
      <c r="A379">
        <v>6013360102</v>
      </c>
      <c r="B379" s="1">
        <f>VLOOKUP($A379,DataForModel!$B:$BI,11,FALSE)</f>
        <v>3227</v>
      </c>
      <c r="C379" s="1">
        <f>VLOOKUP($A379,DataForModel!$B:$BI,16,FALSE)</f>
        <v>7.8595845100000004</v>
      </c>
      <c r="D379" s="1">
        <f>VLOOKUP($A379,DataForModel!$B:$BI,17,FALSE)</f>
        <v>2.3921614870000001</v>
      </c>
      <c r="E379" s="1">
        <f>VLOOKUP($A379,DataForModel!$B:$BI,19,FALSE)</f>
        <v>0</v>
      </c>
      <c r="F379" s="1">
        <f>VLOOKUP($A379,DataForModel!$B:$BI,20,FALSE)</f>
        <v>703.44716770000002</v>
      </c>
      <c r="G379" s="1">
        <f>VLOOKUP($A379,DataForModel!$B:$BI,26,FALSE)</f>
        <v>0</v>
      </c>
      <c r="H379" s="1">
        <f>VLOOKUP($A379,DataForModel!$B:$BI,31,FALSE)</f>
        <v>174</v>
      </c>
      <c r="I379" s="1">
        <f>VLOOKUP($A379,DataForModel!$B:$BI,33,FALSE)</f>
        <v>51766</v>
      </c>
      <c r="J379" s="1">
        <f>VLOOKUP($A379,DataForModel!$B:$BI,46,FALSE)</f>
        <v>4.2</v>
      </c>
      <c r="K379" s="1">
        <f>VLOOKUP($A379,DataForModel!$B:$BI,49,FALSE)</f>
        <v>3.2</v>
      </c>
      <c r="L379" s="1">
        <f>VLOOKUP($A379,DataForModel!$B:$BI,51,FALSE)</f>
        <v>14.2</v>
      </c>
      <c r="M379" s="1">
        <f>VLOOKUP($A379,DataForModel!$B:$BI,52,FALSE)</f>
        <v>12.5</v>
      </c>
      <c r="N379" s="1">
        <f>VLOOKUP($A379,DataForModel!$B:$BI,60,FALSE)</f>
        <v>0.6</v>
      </c>
      <c r="O379" s="1">
        <f t="shared" si="68"/>
        <v>2.5122730460531444</v>
      </c>
      <c r="P379" s="1">
        <f t="shared" si="69"/>
        <v>4.3255189802906617</v>
      </c>
      <c r="Q379" s="1">
        <f t="shared" si="70"/>
        <v>0.16935340900470722</v>
      </c>
      <c r="R379" s="1">
        <f t="shared" si="71"/>
        <v>0</v>
      </c>
      <c r="S379" s="1">
        <f t="shared" si="72"/>
        <v>1.2758856040336284</v>
      </c>
      <c r="T379" s="1">
        <f t="shared" si="73"/>
        <v>0</v>
      </c>
      <c r="U379" s="1">
        <f t="shared" si="74"/>
        <v>0.58310991957104552</v>
      </c>
      <c r="V379" s="1">
        <f t="shared" si="75"/>
        <v>3.1584299948083721</v>
      </c>
      <c r="W379" s="1">
        <f t="shared" si="76"/>
        <v>0.73426573426573427</v>
      </c>
      <c r="X379" s="1">
        <f t="shared" si="77"/>
        <v>0.52117263843648209</v>
      </c>
      <c r="Y379" s="1">
        <f t="shared" si="78"/>
        <v>3.2420091324200913</v>
      </c>
      <c r="Z379" s="1">
        <f t="shared" si="79"/>
        <v>2.9923273657289</v>
      </c>
      <c r="AA379" s="1">
        <f t="shared" si="80"/>
        <v>6.3829787234042548E-2</v>
      </c>
      <c r="AB379" s="1">
        <f>VLOOKUP($A379,Index!$G:$R,8,FALSE)</f>
        <v>4.7123999999999997</v>
      </c>
      <c r="AC379" s="1">
        <f>VLOOKUP($A379,Index!$G:$R,9,FALSE)</f>
        <v>3.8710641934822334</v>
      </c>
      <c r="AD379" s="1">
        <f>VLOOKUP($A379,Index!$G:$R,10,FALSE)</f>
        <v>4.017094017094017</v>
      </c>
      <c r="AE379" s="1">
        <f>VLOOKUP($A379,Index!$G:$R,11,FALSE)</f>
        <v>1.063458118082818</v>
      </c>
    </row>
    <row r="380" spans="1:31" x14ac:dyDescent="0.2">
      <c r="A380">
        <v>6013360200</v>
      </c>
      <c r="B380" s="1">
        <f>VLOOKUP($A380,DataForModel!$B:$BI,11,FALSE)</f>
        <v>2399</v>
      </c>
      <c r="C380" s="1">
        <f>VLOOKUP($A380,DataForModel!$B:$BI,16,FALSE)</f>
        <v>7.8595845100000004</v>
      </c>
      <c r="D380" s="1">
        <f>VLOOKUP($A380,DataForModel!$B:$BI,17,FALSE)</f>
        <v>11.07</v>
      </c>
      <c r="E380" s="1">
        <f>VLOOKUP($A380,DataForModel!$B:$BI,19,FALSE)</f>
        <v>0</v>
      </c>
      <c r="F380" s="1">
        <f>VLOOKUP($A380,DataForModel!$B:$BI,20,FALSE)</f>
        <v>721.51881560000004</v>
      </c>
      <c r="G380" s="1">
        <f>VLOOKUP($A380,DataForModel!$B:$BI,26,FALSE)</f>
        <v>0</v>
      </c>
      <c r="H380" s="1">
        <f>VLOOKUP($A380,DataForModel!$B:$BI,31,FALSE)</f>
        <v>445</v>
      </c>
      <c r="I380" s="1">
        <f>VLOOKUP($A380,DataForModel!$B:$BI,33,FALSE)</f>
        <v>35531</v>
      </c>
      <c r="J380" s="1">
        <f>VLOOKUP($A380,DataForModel!$B:$BI,46,FALSE)</f>
        <v>9.4</v>
      </c>
      <c r="K380" s="1">
        <f>VLOOKUP($A380,DataForModel!$B:$BI,49,FALSE)</f>
        <v>13.6</v>
      </c>
      <c r="L380" s="1">
        <f>VLOOKUP($A380,DataForModel!$B:$BI,51,FALSE)</f>
        <v>18.5</v>
      </c>
      <c r="M380" s="1">
        <f>VLOOKUP($A380,DataForModel!$B:$BI,52,FALSE)</f>
        <v>16.5</v>
      </c>
      <c r="N380" s="1">
        <f>VLOOKUP($A380,DataForModel!$B:$BI,60,FALSE)</f>
        <v>0.6</v>
      </c>
      <c r="O380" s="1">
        <f t="shared" si="68"/>
        <v>1.8670614821164186</v>
      </c>
      <c r="P380" s="1">
        <f t="shared" si="69"/>
        <v>4.3255189802906617</v>
      </c>
      <c r="Q380" s="1">
        <f t="shared" si="70"/>
        <v>0.8668456109126309</v>
      </c>
      <c r="R380" s="1">
        <f t="shared" si="71"/>
        <v>0</v>
      </c>
      <c r="S380" s="1">
        <f t="shared" si="72"/>
        <v>1.309584844949415</v>
      </c>
      <c r="T380" s="1">
        <f t="shared" si="73"/>
        <v>0</v>
      </c>
      <c r="U380" s="1">
        <f t="shared" si="74"/>
        <v>1.4912868632707774</v>
      </c>
      <c r="V380" s="1">
        <f t="shared" si="75"/>
        <v>2.0038261586931321</v>
      </c>
      <c r="W380" s="1">
        <f t="shared" si="76"/>
        <v>1.6433566433566433</v>
      </c>
      <c r="X380" s="1">
        <f t="shared" si="77"/>
        <v>2.214983713355049</v>
      </c>
      <c r="Y380" s="1">
        <f t="shared" si="78"/>
        <v>4.2237442922374431</v>
      </c>
      <c r="Z380" s="1">
        <f t="shared" si="79"/>
        <v>4.0153452685421991</v>
      </c>
      <c r="AA380" s="1">
        <f t="shared" si="80"/>
        <v>6.3829787234042548E-2</v>
      </c>
      <c r="AB380" s="1">
        <f>VLOOKUP($A380,Index!$G:$R,8,FALSE)</f>
        <v>8.4261999999999997</v>
      </c>
      <c r="AC380" s="1">
        <f>VLOOKUP($A380,Index!$G:$R,9,FALSE)</f>
        <v>5.1602548763212024</v>
      </c>
      <c r="AD380" s="1">
        <f>VLOOKUP($A380,Index!$G:$R,10,FALSE)</f>
        <v>5.1709401709401712</v>
      </c>
      <c r="AE380" s="1">
        <f>VLOOKUP($A380,Index!$G:$R,11,FALSE)</f>
        <v>1.8753173682433788</v>
      </c>
    </row>
    <row r="381" spans="1:31" x14ac:dyDescent="0.2">
      <c r="A381">
        <v>6013361000</v>
      </c>
      <c r="B381" s="1">
        <f>VLOOKUP($A381,DataForModel!$B:$BI,11,FALSE)</f>
        <v>1159</v>
      </c>
      <c r="C381" s="1">
        <f>VLOOKUP($A381,DataForModel!$B:$BI,16,FALSE)</f>
        <v>8.2787641399999998</v>
      </c>
      <c r="D381" s="1">
        <f>VLOOKUP($A381,DataForModel!$B:$BI,17,FALSE)</f>
        <v>8.846497759</v>
      </c>
      <c r="E381" s="1">
        <f>VLOOKUP($A381,DataForModel!$B:$BI,19,FALSE)</f>
        <v>0.16525171799999999</v>
      </c>
      <c r="F381" s="1">
        <f>VLOOKUP($A381,DataForModel!$B:$BI,20,FALSE)</f>
        <v>719.48807769999996</v>
      </c>
      <c r="G381" s="1">
        <f>VLOOKUP($A381,DataForModel!$B:$BI,26,FALSE)</f>
        <v>0</v>
      </c>
      <c r="H381" s="1">
        <f>VLOOKUP($A381,DataForModel!$B:$BI,31,FALSE)</f>
        <v>464</v>
      </c>
      <c r="I381" s="1">
        <f>VLOOKUP($A381,DataForModel!$B:$BI,33,FALSE)</f>
        <v>36829</v>
      </c>
      <c r="J381" s="1">
        <f>VLOOKUP($A381,DataForModel!$B:$BI,46,FALSE)</f>
        <v>9.9</v>
      </c>
      <c r="K381" s="1">
        <f>VLOOKUP($A381,DataForModel!$B:$BI,49,FALSE)</f>
        <v>9</v>
      </c>
      <c r="L381" s="1">
        <f>VLOOKUP($A381,DataForModel!$B:$BI,51,FALSE)</f>
        <v>18.899999999999999</v>
      </c>
      <c r="M381" s="1">
        <f>VLOOKUP($A381,DataForModel!$B:$BI,52,FALSE)</f>
        <v>13.1</v>
      </c>
      <c r="N381" s="1">
        <f>VLOOKUP($A381,DataForModel!$B:$BI,60,FALSE)</f>
        <v>1.2</v>
      </c>
      <c r="O381" s="1">
        <f t="shared" si="68"/>
        <v>0.90080261824982466</v>
      </c>
      <c r="P381" s="1">
        <f t="shared" si="69"/>
        <v>5.2730222377230715</v>
      </c>
      <c r="Q381" s="1">
        <f t="shared" si="70"/>
        <v>0.68812881735868592</v>
      </c>
      <c r="R381" s="1">
        <f t="shared" si="71"/>
        <v>2.0570095436967381E-3</v>
      </c>
      <c r="S381" s="1">
        <f t="shared" si="72"/>
        <v>1.3057980112246983</v>
      </c>
      <c r="T381" s="1">
        <f t="shared" si="73"/>
        <v>0</v>
      </c>
      <c r="U381" s="1">
        <f t="shared" si="74"/>
        <v>1.5549597855227881</v>
      </c>
      <c r="V381" s="1">
        <f t="shared" si="75"/>
        <v>2.0961375710292938</v>
      </c>
      <c r="W381" s="1">
        <f t="shared" si="76"/>
        <v>1.7307692307692308</v>
      </c>
      <c r="X381" s="1">
        <f t="shared" si="77"/>
        <v>1.4657980456026061</v>
      </c>
      <c r="Y381" s="1">
        <f t="shared" si="78"/>
        <v>4.3150684931506849</v>
      </c>
      <c r="Z381" s="1">
        <f t="shared" si="79"/>
        <v>3.1457800511508949</v>
      </c>
      <c r="AA381" s="1">
        <f t="shared" si="80"/>
        <v>0.1276595744680851</v>
      </c>
      <c r="AB381" s="1">
        <f>VLOOKUP($A381,Index!$G:$R,8,FALSE)</f>
        <v>6.4374000000000002</v>
      </c>
      <c r="AC381" s="1">
        <f>VLOOKUP($A381,Index!$G:$R,9,FALSE)</f>
        <v>4.4507114442022004</v>
      </c>
      <c r="AD381" s="1">
        <f>VLOOKUP($A381,Index!$G:$R,10,FALSE)</f>
        <v>5.1282051282051286</v>
      </c>
      <c r="AE381" s="1">
        <f>VLOOKUP($A381,Index!$G:$R,11,FALSE)</f>
        <v>1.8052772383357207</v>
      </c>
    </row>
    <row r="382" spans="1:31" x14ac:dyDescent="0.2">
      <c r="A382">
        <v>6013362000</v>
      </c>
      <c r="B382" s="1">
        <f>VLOOKUP($A382,DataForModel!$B:$BI,11,FALSE)</f>
        <v>47</v>
      </c>
      <c r="C382" s="1">
        <f>VLOOKUP($A382,DataForModel!$B:$BI,16,FALSE)</f>
        <v>8.2787641399999998</v>
      </c>
      <c r="D382" s="1">
        <f>VLOOKUP($A382,DataForModel!$B:$BI,17,FALSE)</f>
        <v>12.27296198</v>
      </c>
      <c r="E382" s="1">
        <f>VLOOKUP($A382,DataForModel!$B:$BI,19,FALSE)</f>
        <v>6.1627833999999999E-2</v>
      </c>
      <c r="F382" s="1">
        <f>VLOOKUP($A382,DataForModel!$B:$BI,20,FALSE)</f>
        <v>819.13540560000001</v>
      </c>
      <c r="G382" s="1">
        <f>VLOOKUP($A382,DataForModel!$B:$BI,26,FALSE)</f>
        <v>0</v>
      </c>
      <c r="H382" s="1">
        <f>VLOOKUP($A382,DataForModel!$B:$BI,31,FALSE)</f>
        <v>166</v>
      </c>
      <c r="I382" s="1">
        <f>VLOOKUP($A382,DataForModel!$B:$BI,33,FALSE)</f>
        <v>38160</v>
      </c>
      <c r="J382" s="1">
        <f>VLOOKUP($A382,DataForModel!$B:$BI,46,FALSE)</f>
        <v>5.6</v>
      </c>
      <c r="K382" s="1">
        <f>VLOOKUP($A382,DataForModel!$B:$BI,49,FALSE)</f>
        <v>4.9000000000000004</v>
      </c>
      <c r="L382" s="1">
        <f>VLOOKUP($A382,DataForModel!$B:$BI,51,FALSE)</f>
        <v>14.9</v>
      </c>
      <c r="M382" s="1">
        <f>VLOOKUP($A382,DataForModel!$B:$BI,52,FALSE)</f>
        <v>10.199999999999999</v>
      </c>
      <c r="N382" s="1">
        <f>VLOOKUP($A382,DataForModel!$B:$BI,60,FALSE)</f>
        <v>0.2</v>
      </c>
      <c r="O382" s="1">
        <f t="shared" si="68"/>
        <v>3.4286604846879142E-2</v>
      </c>
      <c r="P382" s="1">
        <f t="shared" si="69"/>
        <v>5.2730222377230715</v>
      </c>
      <c r="Q382" s="1">
        <f t="shared" si="70"/>
        <v>0.96353519541973476</v>
      </c>
      <c r="R382" s="1">
        <f t="shared" si="71"/>
        <v>7.6712692751163014E-4</v>
      </c>
      <c r="S382" s="1">
        <f t="shared" si="72"/>
        <v>1.4916161130435415</v>
      </c>
      <c r="T382" s="1">
        <f t="shared" si="73"/>
        <v>0</v>
      </c>
      <c r="U382" s="1">
        <f t="shared" si="74"/>
        <v>0.55630026809651478</v>
      </c>
      <c r="V382" s="1">
        <f t="shared" si="75"/>
        <v>2.1907958836790864</v>
      </c>
      <c r="W382" s="1">
        <f t="shared" si="76"/>
        <v>0.97902097902097895</v>
      </c>
      <c r="X382" s="1">
        <f t="shared" si="77"/>
        <v>0.79804560260586332</v>
      </c>
      <c r="Y382" s="1">
        <f t="shared" si="78"/>
        <v>3.4018264840182648</v>
      </c>
      <c r="Z382" s="1">
        <f t="shared" si="79"/>
        <v>2.4040920716112528</v>
      </c>
      <c r="AA382" s="1">
        <f t="shared" si="80"/>
        <v>2.1276595744680851E-2</v>
      </c>
      <c r="AB382" s="1">
        <f>VLOOKUP($A382,Index!$G:$R,8,FALSE)</f>
        <v>4.8491</v>
      </c>
      <c r="AC382" s="1">
        <f>VLOOKUP($A382,Index!$G:$R,9,FALSE)</f>
        <v>3.5534658188808388</v>
      </c>
      <c r="AD382" s="1">
        <f>VLOOKUP($A382,Index!$G:$R,10,FALSE)</f>
        <v>0</v>
      </c>
      <c r="AE382" s="1">
        <f>VLOOKUP($A382,Index!$G:$R,11,FALSE)</f>
        <v>1.3316107395926979</v>
      </c>
    </row>
    <row r="383" spans="1:31" x14ac:dyDescent="0.2">
      <c r="A383">
        <v>6013363000</v>
      </c>
      <c r="B383" s="1">
        <f>VLOOKUP($A383,DataForModel!$B:$BI,11,FALSE)</f>
        <v>2253</v>
      </c>
      <c r="C383" s="1">
        <f>VLOOKUP($A383,DataForModel!$B:$BI,16,FALSE)</f>
        <v>7.8595845100000004</v>
      </c>
      <c r="D383" s="1">
        <f>VLOOKUP($A383,DataForModel!$B:$BI,17,FALSE)</f>
        <v>13.555967519999999</v>
      </c>
      <c r="E383" s="1">
        <f>VLOOKUP($A383,DataForModel!$B:$BI,19,FALSE)</f>
        <v>0</v>
      </c>
      <c r="F383" s="1">
        <f>VLOOKUP($A383,DataForModel!$B:$BI,20,FALSE)</f>
        <v>737.41070349999995</v>
      </c>
      <c r="G383" s="1">
        <f>VLOOKUP($A383,DataForModel!$B:$BI,26,FALSE)</f>
        <v>0</v>
      </c>
      <c r="H383" s="1">
        <f>VLOOKUP($A383,DataForModel!$B:$BI,31,FALSE)</f>
        <v>512</v>
      </c>
      <c r="I383" s="1">
        <f>VLOOKUP($A383,DataForModel!$B:$BI,33,FALSE)</f>
        <v>29993</v>
      </c>
      <c r="J383" s="1">
        <f>VLOOKUP($A383,DataForModel!$B:$BI,46,FALSE)</f>
        <v>7</v>
      </c>
      <c r="K383" s="1">
        <f>VLOOKUP($A383,DataForModel!$B:$BI,49,FALSE)</f>
        <v>9.1999999999999993</v>
      </c>
      <c r="L383" s="1">
        <f>VLOOKUP($A383,DataForModel!$B:$BI,51,FALSE)</f>
        <v>16.8</v>
      </c>
      <c r="M383" s="1">
        <f>VLOOKUP($A383,DataForModel!$B:$BI,52,FALSE)</f>
        <v>17.3</v>
      </c>
      <c r="N383" s="1">
        <f>VLOOKUP($A383,DataForModel!$B:$BI,60,FALSE)</f>
        <v>0.3</v>
      </c>
      <c r="O383" s="1">
        <f t="shared" si="68"/>
        <v>1.7532922933063197</v>
      </c>
      <c r="P383" s="1">
        <f t="shared" si="69"/>
        <v>4.3255189802906617</v>
      </c>
      <c r="Q383" s="1">
        <f t="shared" si="70"/>
        <v>1.0666583818922719</v>
      </c>
      <c r="R383" s="1">
        <f t="shared" si="71"/>
        <v>0</v>
      </c>
      <c r="S383" s="1">
        <f t="shared" si="72"/>
        <v>1.3392193620621995</v>
      </c>
      <c r="T383" s="1">
        <f t="shared" si="73"/>
        <v>0</v>
      </c>
      <c r="U383" s="1">
        <f t="shared" si="74"/>
        <v>1.7158176943699732</v>
      </c>
      <c r="V383" s="1">
        <f t="shared" si="75"/>
        <v>1.6099736151510193</v>
      </c>
      <c r="W383" s="1">
        <f t="shared" si="76"/>
        <v>1.2237762237762237</v>
      </c>
      <c r="X383" s="1">
        <f t="shared" si="77"/>
        <v>1.4983713355048858</v>
      </c>
      <c r="Y383" s="1">
        <f t="shared" si="78"/>
        <v>3.8356164383561646</v>
      </c>
      <c r="Z383" s="1">
        <f t="shared" si="79"/>
        <v>4.2199488491048589</v>
      </c>
      <c r="AA383" s="1">
        <f t="shared" si="80"/>
        <v>3.1914893617021274E-2</v>
      </c>
      <c r="AB383" s="1">
        <f>VLOOKUP($A383,Index!$G:$R,8,FALSE)</f>
        <v>6.1860999999999997</v>
      </c>
      <c r="AC383" s="1">
        <f>VLOOKUP($A383,Index!$G:$R,9,FALSE)</f>
        <v>4.818552754344303</v>
      </c>
      <c r="AD383" s="1">
        <f>VLOOKUP($A383,Index!$G:$R,10,FALSE)</f>
        <v>4.4871794871794872</v>
      </c>
      <c r="AE383" s="1">
        <f>VLOOKUP($A383,Index!$G:$R,11,FALSE)</f>
        <v>2.8593809918856268</v>
      </c>
    </row>
    <row r="384" spans="1:31" x14ac:dyDescent="0.2">
      <c r="A384">
        <v>6013365002</v>
      </c>
      <c r="B384" s="1">
        <f>VLOOKUP($A384,DataForModel!$B:$BI,11,FALSE)</f>
        <v>1882</v>
      </c>
      <c r="C384" s="1">
        <f>VLOOKUP($A384,DataForModel!$B:$BI,16,FALSE)</f>
        <v>7.8595845100000004</v>
      </c>
      <c r="D384" s="1">
        <f>VLOOKUP($A384,DataForModel!$B:$BI,17,FALSE)</f>
        <v>29.382221000000001</v>
      </c>
      <c r="E384" s="1">
        <f>VLOOKUP($A384,DataForModel!$B:$BI,19,FALSE)</f>
        <v>0.224161783</v>
      </c>
      <c r="F384" s="1">
        <f>VLOOKUP($A384,DataForModel!$B:$BI,20,FALSE)</f>
        <v>952.45430269999997</v>
      </c>
      <c r="G384" s="1">
        <f>VLOOKUP($A384,DataForModel!$B:$BI,26,FALSE)</f>
        <v>18.2</v>
      </c>
      <c r="H384" s="1">
        <f>VLOOKUP($A384,DataForModel!$B:$BI,31,FALSE)</f>
        <v>1957</v>
      </c>
      <c r="I384" s="1">
        <f>VLOOKUP($A384,DataForModel!$B:$BI,33,FALSE)</f>
        <v>14642</v>
      </c>
      <c r="J384" s="1">
        <f>VLOOKUP($A384,DataForModel!$B:$BI,46,FALSE)</f>
        <v>31.6</v>
      </c>
      <c r="K384" s="1">
        <f>VLOOKUP($A384,DataForModel!$B:$BI,49,FALSE)</f>
        <v>36.5</v>
      </c>
      <c r="L384" s="1">
        <f>VLOOKUP($A384,DataForModel!$B:$BI,51,FALSE)</f>
        <v>37.1</v>
      </c>
      <c r="M384" s="1">
        <f>VLOOKUP($A384,DataForModel!$B:$BI,52,FALSE)</f>
        <v>13.1</v>
      </c>
      <c r="N384" s="1">
        <f>VLOOKUP($A384,DataForModel!$B:$BI,60,FALSE)</f>
        <v>2.2000000000000002</v>
      </c>
      <c r="O384" s="1">
        <f t="shared" si="68"/>
        <v>1.4641938751655887</v>
      </c>
      <c r="P384" s="1">
        <f t="shared" si="69"/>
        <v>4.3255189802906617</v>
      </c>
      <c r="Q384" s="1">
        <f t="shared" si="70"/>
        <v>2.3387134415919224</v>
      </c>
      <c r="R384" s="1">
        <f t="shared" si="71"/>
        <v>2.7903064037317744E-3</v>
      </c>
      <c r="S384" s="1">
        <f t="shared" si="72"/>
        <v>1.7402235259845524</v>
      </c>
      <c r="T384" s="1">
        <f t="shared" si="73"/>
        <v>2.545454545454545</v>
      </c>
      <c r="U384" s="1">
        <f t="shared" si="74"/>
        <v>6.5583109919571045</v>
      </c>
      <c r="V384" s="1">
        <f t="shared" si="75"/>
        <v>0.51823826016456753</v>
      </c>
      <c r="W384" s="1">
        <f t="shared" si="76"/>
        <v>5.5244755244755241</v>
      </c>
      <c r="X384" s="1">
        <f t="shared" si="77"/>
        <v>5.9446254071661242</v>
      </c>
      <c r="Y384" s="1">
        <f t="shared" si="78"/>
        <v>8.4703196347031966</v>
      </c>
      <c r="Z384" s="1">
        <f t="shared" si="79"/>
        <v>3.1457800511508949</v>
      </c>
      <c r="AA384" s="1">
        <f t="shared" si="80"/>
        <v>0.23404255319148939</v>
      </c>
      <c r="AB384" s="1">
        <f>VLOOKUP($A384,Index!$G:$R,8,FALSE)</f>
        <v>10.8306</v>
      </c>
      <c r="AC384" s="1">
        <f>VLOOKUP($A384,Index!$G:$R,9,FALSE)</f>
        <v>7.9308689007461606</v>
      </c>
      <c r="AD384" s="1">
        <f>VLOOKUP($A384,Index!$G:$R,10,FALSE)</f>
        <v>6.7948717948717956</v>
      </c>
      <c r="AE384" s="1">
        <f>VLOOKUP($A384,Index!$G:$R,11,FALSE)</f>
        <v>8.7415808795841805</v>
      </c>
    </row>
    <row r="385" spans="1:31" x14ac:dyDescent="0.2">
      <c r="A385">
        <v>6013365003</v>
      </c>
      <c r="B385" s="1">
        <f>VLOOKUP($A385,DataForModel!$B:$BI,11,FALSE)</f>
        <v>4924</v>
      </c>
      <c r="C385" s="1">
        <f>VLOOKUP($A385,DataForModel!$B:$BI,16,FALSE)</f>
        <v>7.8595845100000004</v>
      </c>
      <c r="D385" s="1">
        <f>VLOOKUP($A385,DataForModel!$B:$BI,17,FALSE)</f>
        <v>14.930621560000001</v>
      </c>
      <c r="E385" s="1">
        <f>VLOOKUP($A385,DataForModel!$B:$BI,19,FALSE)</f>
        <v>0</v>
      </c>
      <c r="F385" s="1">
        <f>VLOOKUP($A385,DataForModel!$B:$BI,20,FALSE)</f>
        <v>697.58131309999999</v>
      </c>
      <c r="G385" s="1">
        <f>VLOOKUP($A385,DataForModel!$B:$BI,26,FALSE)</f>
        <v>0</v>
      </c>
      <c r="H385" s="1">
        <f>VLOOKUP($A385,DataForModel!$B:$BI,31,FALSE)</f>
        <v>378</v>
      </c>
      <c r="I385" s="1">
        <f>VLOOKUP($A385,DataForModel!$B:$BI,33,FALSE)</f>
        <v>36577</v>
      </c>
      <c r="J385" s="1">
        <f>VLOOKUP($A385,DataForModel!$B:$BI,46,FALSE)</f>
        <v>7.6</v>
      </c>
      <c r="K385" s="1">
        <f>VLOOKUP($A385,DataForModel!$B:$BI,49,FALSE)</f>
        <v>10</v>
      </c>
      <c r="L385" s="1">
        <f>VLOOKUP($A385,DataForModel!$B:$BI,51,FALSE)</f>
        <v>17.5</v>
      </c>
      <c r="M385" s="1">
        <f>VLOOKUP($A385,DataForModel!$B:$BI,52,FALSE)</f>
        <v>17.100000000000001</v>
      </c>
      <c r="N385" s="1">
        <f>VLOOKUP($A385,DataForModel!$B:$BI,60,FALSE)</f>
        <v>0</v>
      </c>
      <c r="O385" s="1">
        <f t="shared" si="68"/>
        <v>3.834645055715733</v>
      </c>
      <c r="P385" s="1">
        <f t="shared" si="69"/>
        <v>4.3255189802906617</v>
      </c>
      <c r="Q385" s="1">
        <f t="shared" si="70"/>
        <v>1.177147932001422</v>
      </c>
      <c r="R385" s="1">
        <f t="shared" si="71"/>
        <v>0</v>
      </c>
      <c r="S385" s="1">
        <f t="shared" si="72"/>
        <v>1.2649472076883579</v>
      </c>
      <c r="T385" s="1">
        <f t="shared" si="73"/>
        <v>0</v>
      </c>
      <c r="U385" s="1">
        <f t="shared" si="74"/>
        <v>1.2667560321715818</v>
      </c>
      <c r="V385" s="1">
        <f t="shared" si="75"/>
        <v>2.0782157868161097</v>
      </c>
      <c r="W385" s="1">
        <f t="shared" si="76"/>
        <v>1.3286713286713288</v>
      </c>
      <c r="X385" s="1">
        <f t="shared" si="77"/>
        <v>1.6286644951140068</v>
      </c>
      <c r="Y385" s="1">
        <f t="shared" si="78"/>
        <v>3.9954337899543377</v>
      </c>
      <c r="Z385" s="1">
        <f t="shared" si="79"/>
        <v>4.1687979539641944</v>
      </c>
      <c r="AA385" s="1">
        <f t="shared" si="80"/>
        <v>0</v>
      </c>
      <c r="AB385" s="1">
        <f>VLOOKUP($A385,Index!$G:$R,8,FALSE)</f>
        <v>6.6527000000000003</v>
      </c>
      <c r="AC385" s="1">
        <f>VLOOKUP($A385,Index!$G:$R,9,FALSE)</f>
        <v>5.3640486542908983</v>
      </c>
      <c r="AD385" s="1">
        <f>VLOOKUP($A385,Index!$G:$R,10,FALSE)</f>
        <v>4.017094017094017</v>
      </c>
      <c r="AE385" s="1">
        <f>VLOOKUP($A385,Index!$G:$R,11,FALSE)</f>
        <v>4.7308146720497311</v>
      </c>
    </row>
    <row r="386" spans="1:31" x14ac:dyDescent="0.2">
      <c r="A386">
        <v>6013367100</v>
      </c>
      <c r="B386" s="1">
        <f>VLOOKUP($A386,DataForModel!$B:$BI,11,FALSE)</f>
        <v>5093</v>
      </c>
      <c r="C386" s="1">
        <f>VLOOKUP($A386,DataForModel!$B:$BI,16,FALSE)</f>
        <v>7.8595845100000004</v>
      </c>
      <c r="D386" s="1">
        <f>VLOOKUP($A386,DataForModel!$B:$BI,17,FALSE)</f>
        <v>25.637371389999998</v>
      </c>
      <c r="E386" s="1">
        <f>VLOOKUP($A386,DataForModel!$B:$BI,19,FALSE)</f>
        <v>4.8730729E-2</v>
      </c>
      <c r="F386" s="1">
        <f>VLOOKUP($A386,DataForModel!$B:$BI,20,FALSE)</f>
        <v>771.14300700000001</v>
      </c>
      <c r="G386" s="1">
        <f>VLOOKUP($A386,DataForModel!$B:$BI,26,FALSE)</f>
        <v>0.2</v>
      </c>
      <c r="H386" s="1">
        <f>VLOOKUP($A386,DataForModel!$B:$BI,31,FALSE)</f>
        <v>858</v>
      </c>
      <c r="I386" s="1">
        <f>VLOOKUP($A386,DataForModel!$B:$BI,33,FALSE)</f>
        <v>27890</v>
      </c>
      <c r="J386" s="1">
        <f>VLOOKUP($A386,DataForModel!$B:$BI,46,FALSE)</f>
        <v>17.3</v>
      </c>
      <c r="K386" s="1">
        <f>VLOOKUP($A386,DataForModel!$B:$BI,49,FALSE)</f>
        <v>12.9</v>
      </c>
      <c r="L386" s="1">
        <f>VLOOKUP($A386,DataForModel!$B:$BI,51,FALSE)</f>
        <v>22</v>
      </c>
      <c r="M386" s="1">
        <f>VLOOKUP($A386,DataForModel!$B:$BI,52,FALSE)</f>
        <v>9.1</v>
      </c>
      <c r="N386" s="1">
        <f>VLOOKUP($A386,DataForModel!$B:$BI,60,FALSE)</f>
        <v>0.8</v>
      </c>
      <c r="O386" s="1">
        <f t="shared" si="68"/>
        <v>3.9663367879685185</v>
      </c>
      <c r="P386" s="1">
        <f t="shared" si="69"/>
        <v>4.3255189802906617</v>
      </c>
      <c r="Q386" s="1">
        <f t="shared" si="70"/>
        <v>2.0377164368216709</v>
      </c>
      <c r="R386" s="1">
        <f t="shared" si="71"/>
        <v>6.0658718612716285E-4</v>
      </c>
      <c r="S386" s="1">
        <f t="shared" si="72"/>
        <v>1.4021219279256552</v>
      </c>
      <c r="T386" s="1">
        <f t="shared" si="73"/>
        <v>2.7972027972027972E-2</v>
      </c>
      <c r="U386" s="1">
        <f t="shared" si="74"/>
        <v>2.8753351206434319</v>
      </c>
      <c r="V386" s="1">
        <f t="shared" si="75"/>
        <v>1.4604120588005207</v>
      </c>
      <c r="W386" s="1">
        <f t="shared" si="76"/>
        <v>3.0244755244755246</v>
      </c>
      <c r="X386" s="1">
        <f t="shared" si="77"/>
        <v>2.1009771986970684</v>
      </c>
      <c r="Y386" s="1">
        <f t="shared" si="78"/>
        <v>5.0228310502283113</v>
      </c>
      <c r="Z386" s="1">
        <f t="shared" si="79"/>
        <v>2.1227621483375954</v>
      </c>
      <c r="AA386" s="1">
        <f t="shared" si="80"/>
        <v>8.5106382978723402E-2</v>
      </c>
      <c r="AB386" s="1">
        <f>VLOOKUP($A386,Index!$G:$R,8,FALSE)</f>
        <v>8.8984000000000005</v>
      </c>
      <c r="AC386" s="1">
        <f>VLOOKUP($A386,Index!$G:$R,9,FALSE)</f>
        <v>6.0100341196883473</v>
      </c>
      <c r="AD386" s="1">
        <f>VLOOKUP($A386,Index!$G:$R,10,FALSE)</f>
        <v>5.6837606837606849</v>
      </c>
      <c r="AE386" s="1">
        <f>VLOOKUP($A386,Index!$G:$R,11,FALSE)</f>
        <v>4.7536277898646953</v>
      </c>
    </row>
    <row r="387" spans="1:31" x14ac:dyDescent="0.2">
      <c r="A387">
        <v>6013367200</v>
      </c>
      <c r="B387" s="1">
        <f>VLOOKUP($A387,DataForModel!$B:$BI,11,FALSE)</f>
        <v>279</v>
      </c>
      <c r="C387" s="1">
        <f>VLOOKUP($A387,DataForModel!$B:$BI,16,FALSE)</f>
        <v>7.8595845100000004</v>
      </c>
      <c r="D387" s="1">
        <f>VLOOKUP($A387,DataForModel!$B:$BI,17,FALSE)</f>
        <v>29.666024069999999</v>
      </c>
      <c r="E387" s="1">
        <f>VLOOKUP($A387,DataForModel!$B:$BI,19,FALSE)</f>
        <v>1.4607775000000001</v>
      </c>
      <c r="F387" s="1">
        <f>VLOOKUP($A387,DataForModel!$B:$BI,20,FALSE)</f>
        <v>829.04266919999998</v>
      </c>
      <c r="G387" s="1">
        <f>VLOOKUP($A387,DataForModel!$B:$BI,26,FALSE)</f>
        <v>0.2</v>
      </c>
      <c r="H387" s="1">
        <f>VLOOKUP($A387,DataForModel!$B:$BI,31,FALSE)</f>
        <v>1124</v>
      </c>
      <c r="I387" s="1">
        <f>VLOOKUP($A387,DataForModel!$B:$BI,33,FALSE)</f>
        <v>21176</v>
      </c>
      <c r="J387" s="1">
        <f>VLOOKUP($A387,DataForModel!$B:$BI,46,FALSE)</f>
        <v>21</v>
      </c>
      <c r="K387" s="1">
        <f>VLOOKUP($A387,DataForModel!$B:$BI,49,FALSE)</f>
        <v>30.5</v>
      </c>
      <c r="L387" s="1">
        <f>VLOOKUP($A387,DataForModel!$B:$BI,51,FALSE)</f>
        <v>20.399999999999999</v>
      </c>
      <c r="M387" s="1">
        <f>VLOOKUP($A387,DataForModel!$B:$BI,52,FALSE)</f>
        <v>16.399999999999999</v>
      </c>
      <c r="N387" s="1">
        <f>VLOOKUP($A387,DataForModel!$B:$BI,60,FALSE)</f>
        <v>0.2</v>
      </c>
      <c r="O387" s="1">
        <f t="shared" ref="O387:O450" si="81">((B387-$AH$3)/($AH$4-$AH$3))*10</f>
        <v>0.21507052131224186</v>
      </c>
      <c r="P387" s="1">
        <f t="shared" ref="P387:P450" si="82">((C387-$AI$3)/($AI$4-$AI$3))*10</f>
        <v>4.3255189802906617</v>
      </c>
      <c r="Q387" s="1">
        <f t="shared" ref="Q387:Q450" si="83">((D387-$AJ$3)/($AJ$4-$AJ$3))*10</f>
        <v>2.3615244708483418</v>
      </c>
      <c r="R387" s="1">
        <f t="shared" ref="R387:R450" si="84">((E387-$AK$3)/($AK$4-$AK$3))*10</f>
        <v>1.8183370769660999E-2</v>
      </c>
      <c r="S387" s="1">
        <f t="shared" ref="S387:S450" si="85">((F387-$AL$3)/($AL$4-$AL$3))*10</f>
        <v>1.5100907571224913</v>
      </c>
      <c r="T387" s="1">
        <f t="shared" ref="T387:T450" si="86">((G387-$AM$3)/($AM$4-$AM$3))*10</f>
        <v>2.7972027972027972E-2</v>
      </c>
      <c r="U387" s="1">
        <f t="shared" ref="U387:U450" si="87">((H387-$AN$3)/($AN$4-$AN$3))*10</f>
        <v>3.7667560321715814</v>
      </c>
      <c r="V387" s="1">
        <f t="shared" ref="V387:V450" si="88">((I387-$AO$3)/($AO$4-$AO$3))*10</f>
        <v>0.98292452226354976</v>
      </c>
      <c r="W387" s="1">
        <f t="shared" ref="W387:W450" si="89">((J387-$AP$3)/($AP$4-$AP$3))*10</f>
        <v>3.6713286713286712</v>
      </c>
      <c r="X387" s="1">
        <f t="shared" ref="X387:X450" si="90">((K387-$AQ$3)/($AQ$4-$AQ$3))*10</f>
        <v>4.9674267100977199</v>
      </c>
      <c r="Y387" s="1">
        <f t="shared" ref="Y387:Y450" si="91">((L387-$AR$3)/($AR$4-$AR$3))*10</f>
        <v>4.6575342465753424</v>
      </c>
      <c r="Z387" s="1">
        <f t="shared" ref="Z387:Z450" si="92">((M387-$AS$3)/($AS$4-$AS$3))*10</f>
        <v>3.9897698209718664</v>
      </c>
      <c r="AA387" s="1">
        <f t="shared" ref="AA387:AA450" si="93">((N387-$AT$3)/($AT$4-$AT$3))*10</f>
        <v>2.1276595744680851E-2</v>
      </c>
      <c r="AB387" s="1">
        <f>VLOOKUP($A387,Index!$G:$R,8,FALSE)</f>
        <v>8.9332999999999991</v>
      </c>
      <c r="AC387" s="1">
        <f>VLOOKUP($A387,Index!$G:$R,9,FALSE)</f>
        <v>6.7028847355264229</v>
      </c>
      <c r="AD387" s="1">
        <f>VLOOKUP($A387,Index!$G:$R,10,FALSE)</f>
        <v>6.5811965811965827</v>
      </c>
      <c r="AE387" s="1">
        <f>VLOOKUP($A387,Index!$G:$R,11,FALSE)</f>
        <v>5.3616449281718737</v>
      </c>
    </row>
    <row r="388" spans="1:31" x14ac:dyDescent="0.2">
      <c r="A388">
        <v>6013369002</v>
      </c>
      <c r="B388" s="1">
        <f>VLOOKUP($A388,DataForModel!$B:$BI,11,FALSE)</f>
        <v>41</v>
      </c>
      <c r="C388" s="1">
        <f>VLOOKUP($A388,DataForModel!$B:$BI,16,FALSE)</f>
        <v>8.2787641399999998</v>
      </c>
      <c r="D388" s="1">
        <f>VLOOKUP($A388,DataForModel!$B:$BI,17,FALSE)</f>
        <v>14.67616933</v>
      </c>
      <c r="E388" s="1">
        <f>VLOOKUP($A388,DataForModel!$B:$BI,19,FALSE)</f>
        <v>1.5391779E-2</v>
      </c>
      <c r="F388" s="1">
        <f>VLOOKUP($A388,DataForModel!$B:$BI,20,FALSE)</f>
        <v>827.16102880000005</v>
      </c>
      <c r="G388" s="1">
        <f>VLOOKUP($A388,DataForModel!$B:$BI,26,FALSE)</f>
        <v>0</v>
      </c>
      <c r="H388" s="1">
        <f>VLOOKUP($A388,DataForModel!$B:$BI,31,FALSE)</f>
        <v>388</v>
      </c>
      <c r="I388" s="1">
        <f>VLOOKUP($A388,DataForModel!$B:$BI,33,FALSE)</f>
        <v>27743</v>
      </c>
      <c r="J388" s="1">
        <f>VLOOKUP($A388,DataForModel!$B:$BI,46,FALSE)</f>
        <v>16.600000000000001</v>
      </c>
      <c r="K388" s="1">
        <f>VLOOKUP($A388,DataForModel!$B:$BI,49,FALSE)</f>
        <v>16.5</v>
      </c>
      <c r="L388" s="1">
        <f>VLOOKUP($A388,DataForModel!$B:$BI,51,FALSE)</f>
        <v>20.8</v>
      </c>
      <c r="M388" s="1">
        <f>VLOOKUP($A388,DataForModel!$B:$BI,52,FALSE)</f>
        <v>15.7</v>
      </c>
      <c r="N388" s="1">
        <f>VLOOKUP($A388,DataForModel!$B:$BI,60,FALSE)</f>
        <v>0.2</v>
      </c>
      <c r="O388" s="1">
        <f t="shared" si="81"/>
        <v>2.9611158731395623E-2</v>
      </c>
      <c r="P388" s="1">
        <f t="shared" si="82"/>
        <v>5.2730222377230715</v>
      </c>
      <c r="Q388" s="1">
        <f t="shared" si="83"/>
        <v>1.1566960134830941</v>
      </c>
      <c r="R388" s="1">
        <f t="shared" si="84"/>
        <v>1.9159278148909192E-4</v>
      </c>
      <c r="S388" s="1">
        <f t="shared" si="85"/>
        <v>1.5065819540787759</v>
      </c>
      <c r="T388" s="1">
        <f t="shared" si="86"/>
        <v>0</v>
      </c>
      <c r="U388" s="1">
        <f t="shared" si="87"/>
        <v>1.3002680965147453</v>
      </c>
      <c r="V388" s="1">
        <f t="shared" si="88"/>
        <v>1.4499576846761633</v>
      </c>
      <c r="W388" s="1">
        <f t="shared" si="89"/>
        <v>2.9020979020979021</v>
      </c>
      <c r="X388" s="1">
        <f t="shared" si="90"/>
        <v>2.6872964169381106</v>
      </c>
      <c r="Y388" s="1">
        <f t="shared" si="91"/>
        <v>4.7488584474885851</v>
      </c>
      <c r="Z388" s="1">
        <f t="shared" si="92"/>
        <v>3.8107416879795393</v>
      </c>
      <c r="AA388" s="1">
        <f t="shared" si="93"/>
        <v>2.1276595744680851E-2</v>
      </c>
      <c r="AB388" s="1">
        <f>VLOOKUP($A388,Index!$G:$R,8,FALSE)</f>
        <v>7.2922000000000002</v>
      </c>
      <c r="AC388" s="1">
        <f>VLOOKUP($A388,Index!$G:$R,9,FALSE)</f>
        <v>5.3997329193873416</v>
      </c>
      <c r="AD388" s="1">
        <f>VLOOKUP($A388,Index!$G:$R,10,FALSE)</f>
        <v>0</v>
      </c>
      <c r="AE388" s="1">
        <f>VLOOKUP($A388,Index!$G:$R,11,FALSE)</f>
        <v>2.5427952878510407</v>
      </c>
    </row>
    <row r="389" spans="1:31" x14ac:dyDescent="0.2">
      <c r="A389">
        <v>6013370000</v>
      </c>
      <c r="B389" s="1">
        <f>VLOOKUP($A389,DataForModel!$B:$BI,11,FALSE)</f>
        <v>2615</v>
      </c>
      <c r="C389" s="1">
        <f>VLOOKUP($A389,DataForModel!$B:$BI,16,FALSE)</f>
        <v>8.6979437700000002</v>
      </c>
      <c r="D389" s="1">
        <f>VLOOKUP($A389,DataForModel!$B:$BI,17,FALSE)</f>
        <v>13.62632621</v>
      </c>
      <c r="E389" s="1">
        <f>VLOOKUP($A389,DataForModel!$B:$BI,19,FALSE)</f>
        <v>5.3552383000000002E-2</v>
      </c>
      <c r="F389" s="1">
        <f>VLOOKUP($A389,DataForModel!$B:$BI,20,FALSE)</f>
        <v>885.76294410000003</v>
      </c>
      <c r="G389" s="1">
        <f>VLOOKUP($A389,DataForModel!$B:$BI,26,FALSE)</f>
        <v>0</v>
      </c>
      <c r="H389" s="1">
        <f>VLOOKUP($A389,DataForModel!$B:$BI,31,FALSE)</f>
        <v>364</v>
      </c>
      <c r="I389" s="1">
        <f>VLOOKUP($A389,DataForModel!$B:$BI,33,FALSE)</f>
        <v>43412</v>
      </c>
      <c r="J389" s="1">
        <f>VLOOKUP($A389,DataForModel!$B:$BI,46,FALSE)</f>
        <v>12.8</v>
      </c>
      <c r="K389" s="1">
        <f>VLOOKUP($A389,DataForModel!$B:$BI,49,FALSE)</f>
        <v>6.7</v>
      </c>
      <c r="L389" s="1">
        <f>VLOOKUP($A389,DataForModel!$B:$BI,51,FALSE)</f>
        <v>17.100000000000001</v>
      </c>
      <c r="M389" s="1">
        <f>VLOOKUP($A389,DataForModel!$B:$BI,52,FALSE)</f>
        <v>8.6</v>
      </c>
      <c r="N389" s="1">
        <f>VLOOKUP($A389,DataForModel!$B:$BI,60,FALSE)</f>
        <v>0.4</v>
      </c>
      <c r="O389" s="1">
        <f t="shared" si="81"/>
        <v>2.0353775422738254</v>
      </c>
      <c r="P389" s="1">
        <f t="shared" si="82"/>
        <v>6.2205254951554849</v>
      </c>
      <c r="Q389" s="1">
        <f t="shared" si="83"/>
        <v>1.0723135502314778</v>
      </c>
      <c r="R389" s="1">
        <f t="shared" si="84"/>
        <v>6.6660585591432685E-4</v>
      </c>
      <c r="S389" s="1">
        <f t="shared" si="85"/>
        <v>1.6158603150090602</v>
      </c>
      <c r="T389" s="1">
        <f t="shared" si="86"/>
        <v>0</v>
      </c>
      <c r="U389" s="1">
        <f t="shared" si="87"/>
        <v>1.2198391420911527</v>
      </c>
      <c r="V389" s="1">
        <f t="shared" si="88"/>
        <v>2.5643086245030617</v>
      </c>
      <c r="W389" s="1">
        <f t="shared" si="89"/>
        <v>2.2377622377622379</v>
      </c>
      <c r="X389" s="1">
        <f t="shared" si="90"/>
        <v>1.0912052117263844</v>
      </c>
      <c r="Y389" s="1">
        <f t="shared" si="91"/>
        <v>3.9041095890410964</v>
      </c>
      <c r="Z389" s="1">
        <f t="shared" si="92"/>
        <v>1.9948849104859334</v>
      </c>
      <c r="AA389" s="1">
        <f t="shared" si="93"/>
        <v>4.2553191489361701E-2</v>
      </c>
      <c r="AB389" s="1">
        <f>VLOOKUP($A389,Index!$G:$R,8,FALSE)</f>
        <v>5.4359000000000002</v>
      </c>
      <c r="AC389" s="1">
        <f>VLOOKUP($A389,Index!$G:$R,9,FALSE)</f>
        <v>4.4708366984634456</v>
      </c>
      <c r="AD389" s="1">
        <f>VLOOKUP($A389,Index!$G:$R,10,FALSE)</f>
        <v>4.9572649572649574</v>
      </c>
      <c r="AE389" s="1">
        <f>VLOOKUP($A389,Index!$G:$R,11,FALSE)</f>
        <v>3.0281042973697798</v>
      </c>
    </row>
    <row r="390" spans="1:31" x14ac:dyDescent="0.2">
      <c r="A390">
        <v>6013371000</v>
      </c>
      <c r="B390" s="1">
        <f>VLOOKUP($A390,DataForModel!$B:$BI,11,FALSE)</f>
        <v>5316</v>
      </c>
      <c r="C390" s="1">
        <f>VLOOKUP($A390,DataForModel!$B:$BI,16,FALSE)</f>
        <v>8.2787641399999998</v>
      </c>
      <c r="D390" s="1">
        <f>VLOOKUP($A390,DataForModel!$B:$BI,17,FALSE)</f>
        <v>39.358459150000002</v>
      </c>
      <c r="E390" s="1">
        <f>VLOOKUP($A390,DataForModel!$B:$BI,19,FALSE)</f>
        <v>5.4779243999999998E-2</v>
      </c>
      <c r="F390" s="1">
        <f>VLOOKUP($A390,DataForModel!$B:$BI,20,FALSE)</f>
        <v>955.65504659999999</v>
      </c>
      <c r="G390" s="1">
        <f>VLOOKUP($A390,DataForModel!$B:$BI,26,FALSE)</f>
        <v>0</v>
      </c>
      <c r="H390" s="1">
        <f>VLOOKUP($A390,DataForModel!$B:$BI,31,FALSE)</f>
        <v>929</v>
      </c>
      <c r="I390" s="1">
        <f>VLOOKUP($A390,DataForModel!$B:$BI,33,FALSE)</f>
        <v>26962</v>
      </c>
      <c r="J390" s="1">
        <f>VLOOKUP($A390,DataForModel!$B:$BI,46,FALSE)</f>
        <v>15.2</v>
      </c>
      <c r="K390" s="1">
        <f>VLOOKUP($A390,DataForModel!$B:$BI,49,FALSE)</f>
        <v>21.2</v>
      </c>
      <c r="L390" s="1">
        <f>VLOOKUP($A390,DataForModel!$B:$BI,51,FALSE)</f>
        <v>20.8</v>
      </c>
      <c r="M390" s="1">
        <f>VLOOKUP($A390,DataForModel!$B:$BI,52,FALSE)</f>
        <v>8.8000000000000007</v>
      </c>
      <c r="N390" s="1">
        <f>VLOOKUP($A390,DataForModel!$B:$BI,60,FALSE)</f>
        <v>0</v>
      </c>
      <c r="O390" s="1">
        <f t="shared" si="81"/>
        <v>4.1401075352606558</v>
      </c>
      <c r="P390" s="1">
        <f t="shared" si="82"/>
        <v>5.2730222377230715</v>
      </c>
      <c r="Q390" s="1">
        <f t="shared" si="83"/>
        <v>3.1405661499106174</v>
      </c>
      <c r="R390" s="1">
        <f t="shared" si="84"/>
        <v>6.81877496151007E-4</v>
      </c>
      <c r="S390" s="1">
        <f t="shared" si="85"/>
        <v>1.7461921371700235</v>
      </c>
      <c r="T390" s="1">
        <f t="shared" si="86"/>
        <v>0</v>
      </c>
      <c r="U390" s="1">
        <f t="shared" si="87"/>
        <v>3.1132707774798929</v>
      </c>
      <c r="V390" s="1">
        <f t="shared" si="88"/>
        <v>1.3944143772535578</v>
      </c>
      <c r="W390" s="1">
        <f t="shared" si="89"/>
        <v>2.6573426573426575</v>
      </c>
      <c r="X390" s="1">
        <f t="shared" si="90"/>
        <v>3.4527687296416936</v>
      </c>
      <c r="Y390" s="1">
        <f t="shared" si="91"/>
        <v>4.7488584474885851</v>
      </c>
      <c r="Z390" s="1">
        <f t="shared" si="92"/>
        <v>2.0460358056265986</v>
      </c>
      <c r="AA390" s="1">
        <f t="shared" si="93"/>
        <v>0</v>
      </c>
      <c r="AB390" s="1">
        <f>VLOOKUP($A390,Index!$G:$R,8,FALSE)</f>
        <v>6.9695</v>
      </c>
      <c r="AC390" s="1">
        <f>VLOOKUP($A390,Index!$G:$R,9,FALSE)</f>
        <v>6.4979596368069554</v>
      </c>
      <c r="AD390" s="1">
        <f>VLOOKUP($A390,Index!$G:$R,10,FALSE)</f>
        <v>5.5555555555555554</v>
      </c>
      <c r="AE390" s="1">
        <f>VLOOKUP($A390,Index!$G:$R,11,FALSE)</f>
        <v>5.2449364938728777</v>
      </c>
    </row>
    <row r="391" spans="1:31" x14ac:dyDescent="0.2">
      <c r="A391">
        <v>6013372000</v>
      </c>
      <c r="B391" s="1">
        <f>VLOOKUP($A391,DataForModel!$B:$BI,11,FALSE)</f>
        <v>7353</v>
      </c>
      <c r="C391" s="1">
        <f>VLOOKUP($A391,DataForModel!$B:$BI,16,FALSE)</f>
        <v>8.2787641399999998</v>
      </c>
      <c r="D391" s="1">
        <f>VLOOKUP($A391,DataForModel!$B:$BI,17,FALSE)</f>
        <v>32.93</v>
      </c>
      <c r="E391" s="1">
        <f>VLOOKUP($A391,DataForModel!$B:$BI,19,FALSE)</f>
        <v>0.16430154</v>
      </c>
      <c r="F391" s="1">
        <f>VLOOKUP($A391,DataForModel!$B:$BI,20,FALSE)</f>
        <v>1032.2809970000001</v>
      </c>
      <c r="G391" s="1">
        <f>VLOOKUP($A391,DataForModel!$B:$BI,26,FALSE)</f>
        <v>0</v>
      </c>
      <c r="H391" s="1">
        <f>VLOOKUP($A391,DataForModel!$B:$BI,31,FALSE)</f>
        <v>848</v>
      </c>
      <c r="I391" s="1">
        <f>VLOOKUP($A391,DataForModel!$B:$BI,33,FALSE)</f>
        <v>19849</v>
      </c>
      <c r="J391" s="1">
        <f>VLOOKUP($A391,DataForModel!$B:$BI,46,FALSE)</f>
        <v>11.1</v>
      </c>
      <c r="K391" s="1">
        <f>VLOOKUP($A391,DataForModel!$B:$BI,49,FALSE)</f>
        <v>30.7</v>
      </c>
      <c r="L391" s="1">
        <f>VLOOKUP($A391,DataForModel!$B:$BI,51,FALSE)</f>
        <v>20.7</v>
      </c>
      <c r="M391" s="1">
        <f>VLOOKUP($A391,DataForModel!$B:$BI,52,FALSE)</f>
        <v>11.5</v>
      </c>
      <c r="N391" s="1">
        <f>VLOOKUP($A391,DataForModel!$B:$BI,60,FALSE)</f>
        <v>0.5</v>
      </c>
      <c r="O391" s="1">
        <f t="shared" si="81"/>
        <v>5.7274214914673109</v>
      </c>
      <c r="P391" s="1">
        <f t="shared" si="82"/>
        <v>5.2730222377230715</v>
      </c>
      <c r="Q391" s="1">
        <f t="shared" si="83"/>
        <v>2.6238706478346572</v>
      </c>
      <c r="R391" s="1">
        <f t="shared" si="84"/>
        <v>2.045181980038909E-3</v>
      </c>
      <c r="S391" s="1">
        <f t="shared" si="85"/>
        <v>1.8890809526903123</v>
      </c>
      <c r="T391" s="1">
        <f t="shared" si="86"/>
        <v>0</v>
      </c>
      <c r="U391" s="1">
        <f t="shared" si="87"/>
        <v>2.8418230563002682</v>
      </c>
      <c r="V391" s="1">
        <f t="shared" si="88"/>
        <v>0.88855068237904578</v>
      </c>
      <c r="W391" s="1">
        <f t="shared" si="89"/>
        <v>1.9405594405594404</v>
      </c>
      <c r="X391" s="1">
        <f t="shared" si="90"/>
        <v>5</v>
      </c>
      <c r="Y391" s="1">
        <f t="shared" si="91"/>
        <v>4.7260273972602738</v>
      </c>
      <c r="Z391" s="1">
        <f t="shared" si="92"/>
        <v>2.7365728900255752</v>
      </c>
      <c r="AA391" s="1">
        <f t="shared" si="93"/>
        <v>5.3191489361702128E-2</v>
      </c>
      <c r="AB391" s="1">
        <f>VLOOKUP($A391,Index!$G:$R,8,FALSE)</f>
        <v>7.7018000000000004</v>
      </c>
      <c r="AC391" s="1">
        <f>VLOOKUP($A391,Index!$G:$R,9,FALSE)</f>
        <v>7.4507606838881957</v>
      </c>
      <c r="AD391" s="1">
        <f>VLOOKUP($A391,Index!$G:$R,10,FALSE)</f>
        <v>6.1538461538461542</v>
      </c>
      <c r="AE391" s="1">
        <f>VLOOKUP($A391,Index!$G:$R,11,FALSE)</f>
        <v>4.1852294368570497</v>
      </c>
    </row>
    <row r="392" spans="1:31" x14ac:dyDescent="0.2">
      <c r="A392">
        <v>6013373000</v>
      </c>
      <c r="B392" s="1">
        <f>VLOOKUP($A392,DataForModel!$B:$BI,11,FALSE)</f>
        <v>3927</v>
      </c>
      <c r="C392" s="1">
        <f>VLOOKUP($A392,DataForModel!$B:$BI,16,FALSE)</f>
        <v>7.8595845100000004</v>
      </c>
      <c r="D392" s="1">
        <f>VLOOKUP($A392,DataForModel!$B:$BI,17,FALSE)</f>
        <v>32.93</v>
      </c>
      <c r="E392" s="1">
        <f>VLOOKUP($A392,DataForModel!$B:$BI,19,FALSE)</f>
        <v>5.534728E-3</v>
      </c>
      <c r="F392" s="1">
        <f>VLOOKUP($A392,DataForModel!$B:$BI,20,FALSE)</f>
        <v>1239.067601</v>
      </c>
      <c r="G392" s="1">
        <f>VLOOKUP($A392,DataForModel!$B:$BI,26,FALSE)</f>
        <v>0</v>
      </c>
      <c r="H392" s="1">
        <f>VLOOKUP($A392,DataForModel!$B:$BI,31,FALSE)</f>
        <v>738</v>
      </c>
      <c r="I392" s="1">
        <f>VLOOKUP($A392,DataForModel!$B:$BI,33,FALSE)</f>
        <v>16734</v>
      </c>
      <c r="J392" s="1">
        <f>VLOOKUP($A392,DataForModel!$B:$BI,46,FALSE)</f>
        <v>18.2</v>
      </c>
      <c r="K392" s="1">
        <f>VLOOKUP($A392,DataForModel!$B:$BI,49,FALSE)</f>
        <v>50.2</v>
      </c>
      <c r="L392" s="1">
        <f>VLOOKUP($A392,DataForModel!$B:$BI,51,FALSE)</f>
        <v>28.8</v>
      </c>
      <c r="M392" s="1">
        <f>VLOOKUP($A392,DataForModel!$B:$BI,52,FALSE)</f>
        <v>11</v>
      </c>
      <c r="N392" s="1">
        <f>VLOOKUP($A392,DataForModel!$B:$BI,60,FALSE)</f>
        <v>0.8</v>
      </c>
      <c r="O392" s="1">
        <f t="shared" si="81"/>
        <v>3.0577417595262215</v>
      </c>
      <c r="P392" s="1">
        <f t="shared" si="82"/>
        <v>4.3255189802906617</v>
      </c>
      <c r="Q392" s="1">
        <f t="shared" si="83"/>
        <v>2.6238706478346572</v>
      </c>
      <c r="R392" s="1">
        <f t="shared" si="84"/>
        <v>6.8894825757669648E-5</v>
      </c>
      <c r="S392" s="1">
        <f t="shared" si="85"/>
        <v>2.2746878229056922</v>
      </c>
      <c r="T392" s="1">
        <f t="shared" si="86"/>
        <v>0</v>
      </c>
      <c r="U392" s="1">
        <f t="shared" si="87"/>
        <v>2.4731903485254692</v>
      </c>
      <c r="V392" s="1">
        <f t="shared" si="88"/>
        <v>0.66701751641052276</v>
      </c>
      <c r="W392" s="1">
        <f t="shared" si="89"/>
        <v>3.1818181818181817</v>
      </c>
      <c r="X392" s="1">
        <f t="shared" si="90"/>
        <v>8.1758957654723137</v>
      </c>
      <c r="Y392" s="1">
        <f t="shared" si="91"/>
        <v>6.5753424657534252</v>
      </c>
      <c r="Z392" s="1">
        <f t="shared" si="92"/>
        <v>2.6086956521739131</v>
      </c>
      <c r="AA392" s="1">
        <f t="shared" si="93"/>
        <v>8.5106382978723402E-2</v>
      </c>
      <c r="AB392" s="1">
        <f>VLOOKUP($A392,Index!$G:$R,8,FALSE)</f>
        <v>10.3888</v>
      </c>
      <c r="AC392" s="1">
        <f>VLOOKUP($A392,Index!$G:$R,9,FALSE)</f>
        <v>8.6415950999562305</v>
      </c>
      <c r="AD392" s="1">
        <f>VLOOKUP($A392,Index!$G:$R,10,FALSE)</f>
        <v>7.3076923076923084</v>
      </c>
      <c r="AE392" s="1">
        <f>VLOOKUP($A392,Index!$G:$R,11,FALSE)</f>
        <v>5.3459710303742973</v>
      </c>
    </row>
    <row r="393" spans="1:31" x14ac:dyDescent="0.2">
      <c r="A393">
        <v>6013374000</v>
      </c>
      <c r="B393" s="1">
        <f>VLOOKUP($A393,DataForModel!$B:$BI,11,FALSE)</f>
        <v>4506</v>
      </c>
      <c r="C393" s="1">
        <f>VLOOKUP($A393,DataForModel!$B:$BI,16,FALSE)</f>
        <v>8.2787641399999998</v>
      </c>
      <c r="D393" s="1">
        <f>VLOOKUP($A393,DataForModel!$B:$BI,17,FALSE)</f>
        <v>45.231033490000002</v>
      </c>
      <c r="E393" s="1">
        <f>VLOOKUP($A393,DataForModel!$B:$BI,19,FALSE)</f>
        <v>0</v>
      </c>
      <c r="F393" s="1">
        <f>VLOOKUP($A393,DataForModel!$B:$BI,20,FALSE)</f>
        <v>1110.1707919999999</v>
      </c>
      <c r="G393" s="1">
        <f>VLOOKUP($A393,DataForModel!$B:$BI,26,FALSE)</f>
        <v>0</v>
      </c>
      <c r="H393" s="1">
        <f>VLOOKUP($A393,DataForModel!$B:$BI,31,FALSE)</f>
        <v>875</v>
      </c>
      <c r="I393" s="1">
        <f>VLOOKUP($A393,DataForModel!$B:$BI,33,FALSE)</f>
        <v>25002</v>
      </c>
      <c r="J393" s="1">
        <f>VLOOKUP($A393,DataForModel!$B:$BI,46,FALSE)</f>
        <v>20.6</v>
      </c>
      <c r="K393" s="1">
        <f>VLOOKUP($A393,DataForModel!$B:$BI,49,FALSE)</f>
        <v>28</v>
      </c>
      <c r="L393" s="1">
        <f>VLOOKUP($A393,DataForModel!$B:$BI,51,FALSE)</f>
        <v>21.2</v>
      </c>
      <c r="M393" s="1">
        <f>VLOOKUP($A393,DataForModel!$B:$BI,52,FALSE)</f>
        <v>15.4</v>
      </c>
      <c r="N393" s="1">
        <f>VLOOKUP($A393,DataForModel!$B:$BI,60,FALSE)</f>
        <v>0.5</v>
      </c>
      <c r="O393" s="1">
        <f t="shared" si="81"/>
        <v>3.508922309670381</v>
      </c>
      <c r="P393" s="1">
        <f t="shared" si="82"/>
        <v>5.2730222377230715</v>
      </c>
      <c r="Q393" s="1">
        <f t="shared" si="83"/>
        <v>3.6125817101377833</v>
      </c>
      <c r="R393" s="1">
        <f t="shared" si="84"/>
        <v>0</v>
      </c>
      <c r="S393" s="1">
        <f t="shared" si="85"/>
        <v>2.0343265319042709</v>
      </c>
      <c r="T393" s="1">
        <f t="shared" si="86"/>
        <v>0</v>
      </c>
      <c r="U393" s="1">
        <f t="shared" si="87"/>
        <v>2.9323056300268098</v>
      </c>
      <c r="V393" s="1">
        <f t="shared" si="88"/>
        <v>1.2550227222621273</v>
      </c>
      <c r="W393" s="1">
        <f t="shared" si="89"/>
        <v>3.6013986013986017</v>
      </c>
      <c r="X393" s="1">
        <f t="shared" si="90"/>
        <v>4.5602605863192185</v>
      </c>
      <c r="Y393" s="1">
        <f t="shared" si="91"/>
        <v>4.8401826484018269</v>
      </c>
      <c r="Z393" s="1">
        <f t="shared" si="92"/>
        <v>3.7340153452685421</v>
      </c>
      <c r="AA393" s="1">
        <f t="shared" si="93"/>
        <v>5.3191489361702128E-2</v>
      </c>
      <c r="AB393" s="1">
        <f>VLOOKUP($A393,Index!$G:$R,8,FALSE)</f>
        <v>9.0820000000000007</v>
      </c>
      <c r="AC393" s="1">
        <f>VLOOKUP($A393,Index!$G:$R,9,FALSE)</f>
        <v>7.4037713392505289</v>
      </c>
      <c r="AD393" s="1">
        <f>VLOOKUP($A393,Index!$G:$R,10,FALSE)</f>
        <v>6.7948717948717956</v>
      </c>
      <c r="AE393" s="1">
        <f>VLOOKUP($A393,Index!$G:$R,11,FALSE)</f>
        <v>4.3450162989800765</v>
      </c>
    </row>
    <row r="394" spans="1:31" x14ac:dyDescent="0.2">
      <c r="A394">
        <v>6013375000</v>
      </c>
      <c r="B394" s="1">
        <f>VLOOKUP($A394,DataForModel!$B:$BI,11,FALSE)</f>
        <v>4389</v>
      </c>
      <c r="C394" s="1">
        <f>VLOOKUP($A394,DataForModel!$B:$BI,16,FALSE)</f>
        <v>8.2787641399999998</v>
      </c>
      <c r="D394" s="1">
        <f>VLOOKUP($A394,DataForModel!$B:$BI,17,FALSE)</f>
        <v>43.870287429999998</v>
      </c>
      <c r="E394" s="1">
        <f>VLOOKUP($A394,DataForModel!$B:$BI,19,FALSE)</f>
        <v>0</v>
      </c>
      <c r="F394" s="1">
        <f>VLOOKUP($A394,DataForModel!$B:$BI,20,FALSE)</f>
        <v>1282.3212169999999</v>
      </c>
      <c r="G394" s="1">
        <f>VLOOKUP($A394,DataForModel!$B:$BI,26,FALSE)</f>
        <v>0</v>
      </c>
      <c r="H394" s="1">
        <f>VLOOKUP($A394,DataForModel!$B:$BI,31,FALSE)</f>
        <v>1052</v>
      </c>
      <c r="I394" s="1">
        <f>VLOOKUP($A394,DataForModel!$B:$BI,33,FALSE)</f>
        <v>14710</v>
      </c>
      <c r="J394" s="1">
        <f>VLOOKUP($A394,DataForModel!$B:$BI,46,FALSE)</f>
        <v>22.1</v>
      </c>
      <c r="K394" s="1">
        <f>VLOOKUP($A394,DataForModel!$B:$BI,49,FALSE)</f>
        <v>41.5</v>
      </c>
      <c r="L394" s="1">
        <f>VLOOKUP($A394,DataForModel!$B:$BI,51,FALSE)</f>
        <v>30.4</v>
      </c>
      <c r="M394" s="1">
        <f>VLOOKUP($A394,DataForModel!$B:$BI,52,FALSE)</f>
        <v>11.6</v>
      </c>
      <c r="N394" s="1">
        <f>VLOOKUP($A394,DataForModel!$B:$BI,60,FALSE)</f>
        <v>0.3</v>
      </c>
      <c r="O394" s="1">
        <f t="shared" si="81"/>
        <v>3.4177511104184526</v>
      </c>
      <c r="P394" s="1">
        <f t="shared" si="82"/>
        <v>5.2730222377230715</v>
      </c>
      <c r="Q394" s="1">
        <f t="shared" si="83"/>
        <v>3.5032100314409398</v>
      </c>
      <c r="R394" s="1">
        <f t="shared" si="84"/>
        <v>0</v>
      </c>
      <c r="S394" s="1">
        <f t="shared" si="85"/>
        <v>2.3553453276406597</v>
      </c>
      <c r="T394" s="1">
        <f t="shared" si="86"/>
        <v>0</v>
      </c>
      <c r="U394" s="1">
        <f t="shared" si="87"/>
        <v>3.5254691689008046</v>
      </c>
      <c r="V394" s="1">
        <f t="shared" si="88"/>
        <v>0.52307429717447418</v>
      </c>
      <c r="W394" s="1">
        <f t="shared" si="89"/>
        <v>3.8636363636363633</v>
      </c>
      <c r="X394" s="1">
        <f t="shared" si="90"/>
        <v>6.7589576547231269</v>
      </c>
      <c r="Y394" s="1">
        <f t="shared" si="91"/>
        <v>6.9406392694063923</v>
      </c>
      <c r="Z394" s="1">
        <f t="shared" si="92"/>
        <v>2.7621483375959075</v>
      </c>
      <c r="AA394" s="1">
        <f t="shared" si="93"/>
        <v>3.1914893617021274E-2</v>
      </c>
      <c r="AB394" s="1">
        <f>VLOOKUP($A394,Index!$G:$R,8,FALSE)</f>
        <v>10.000999999999999</v>
      </c>
      <c r="AC394" s="1">
        <f>VLOOKUP($A394,Index!$G:$R,9,FALSE)</f>
        <v>8.5550821766007505</v>
      </c>
      <c r="AD394" s="1">
        <f>VLOOKUP($A394,Index!$G:$R,10,FALSE)</f>
        <v>6.752136752136753</v>
      </c>
      <c r="AE394" s="1">
        <f>VLOOKUP($A394,Index!$G:$R,11,FALSE)</f>
        <v>7.45320243508597</v>
      </c>
    </row>
    <row r="395" spans="1:31" x14ac:dyDescent="0.2">
      <c r="A395">
        <v>6013376000</v>
      </c>
      <c r="B395" s="1">
        <f>VLOOKUP($A395,DataForModel!$B:$BI,11,FALSE)</f>
        <v>5962</v>
      </c>
      <c r="C395" s="1">
        <f>VLOOKUP($A395,DataForModel!$B:$BI,16,FALSE)</f>
        <v>8.2787641399999998</v>
      </c>
      <c r="D395" s="1">
        <f>VLOOKUP($A395,DataForModel!$B:$BI,17,FALSE)</f>
        <v>42.133739290000001</v>
      </c>
      <c r="E395" s="1">
        <f>VLOOKUP($A395,DataForModel!$B:$BI,19,FALSE)</f>
        <v>0</v>
      </c>
      <c r="F395" s="1">
        <f>VLOOKUP($A395,DataForModel!$B:$BI,20,FALSE)</f>
        <v>1702.7974859999999</v>
      </c>
      <c r="G395" s="1">
        <f>VLOOKUP($A395,DataForModel!$B:$BI,26,FALSE)</f>
        <v>1.25</v>
      </c>
      <c r="H395" s="1">
        <f>VLOOKUP($A395,DataForModel!$B:$BI,31,FALSE)</f>
        <v>1517</v>
      </c>
      <c r="I395" s="1">
        <f>VLOOKUP($A395,DataForModel!$B:$BI,33,FALSE)</f>
        <v>14099</v>
      </c>
      <c r="J395" s="1">
        <f>VLOOKUP($A395,DataForModel!$B:$BI,46,FALSE)</f>
        <v>27.4</v>
      </c>
      <c r="K395" s="1">
        <f>VLOOKUP($A395,DataForModel!$B:$BI,49,FALSE)</f>
        <v>41.1</v>
      </c>
      <c r="L395" s="1">
        <f>VLOOKUP($A395,DataForModel!$B:$BI,51,FALSE)</f>
        <v>30.3</v>
      </c>
      <c r="M395" s="1">
        <f>VLOOKUP($A395,DataForModel!$B:$BI,52,FALSE)</f>
        <v>13.7</v>
      </c>
      <c r="N395" s="1">
        <f>VLOOKUP($A395,DataForModel!$B:$BI,60,FALSE)</f>
        <v>0.2</v>
      </c>
      <c r="O395" s="1">
        <f t="shared" si="81"/>
        <v>4.6434972336943821</v>
      </c>
      <c r="P395" s="1">
        <f t="shared" si="82"/>
        <v>5.2730222377230715</v>
      </c>
      <c r="Q395" s="1">
        <f t="shared" si="83"/>
        <v>3.3636327871682785</v>
      </c>
      <c r="R395" s="1">
        <f t="shared" si="84"/>
        <v>0</v>
      </c>
      <c r="S395" s="1">
        <f t="shared" si="85"/>
        <v>3.1394316028276652</v>
      </c>
      <c r="T395" s="1">
        <f t="shared" si="86"/>
        <v>0.17482517482517484</v>
      </c>
      <c r="U395" s="1">
        <f t="shared" si="87"/>
        <v>5.0837801608579092</v>
      </c>
      <c r="V395" s="1">
        <f t="shared" si="88"/>
        <v>0.47962108227663552</v>
      </c>
      <c r="W395" s="1">
        <f t="shared" si="89"/>
        <v>4.79020979020979</v>
      </c>
      <c r="X395" s="1">
        <f t="shared" si="90"/>
        <v>6.6938110749185675</v>
      </c>
      <c r="Y395" s="1">
        <f t="shared" si="91"/>
        <v>6.9178082191780828</v>
      </c>
      <c r="Z395" s="1">
        <f t="shared" si="92"/>
        <v>3.2992327365728897</v>
      </c>
      <c r="AA395" s="1">
        <f t="shared" si="93"/>
        <v>2.1276595744680851E-2</v>
      </c>
      <c r="AB395" s="1">
        <f>VLOOKUP($A395,Index!$G:$R,8,FALSE)</f>
        <v>10.814500000000001</v>
      </c>
      <c r="AC395" s="1">
        <f>VLOOKUP($A395,Index!$G:$R,9,FALSE)</f>
        <v>9.2937319862302239</v>
      </c>
      <c r="AD395" s="1">
        <f>VLOOKUP($A395,Index!$G:$R,10,FALSE)</f>
        <v>7.4786324786324787</v>
      </c>
      <c r="AE395" s="1">
        <f>VLOOKUP($A395,Index!$G:$R,11,FALSE)</f>
        <v>7.8861984069295596</v>
      </c>
    </row>
    <row r="396" spans="1:31" x14ac:dyDescent="0.2">
      <c r="A396">
        <v>6013377000</v>
      </c>
      <c r="B396" s="1">
        <f>VLOOKUP($A396,DataForModel!$B:$BI,11,FALSE)</f>
        <v>6962</v>
      </c>
      <c r="C396" s="1">
        <f>VLOOKUP($A396,DataForModel!$B:$BI,16,FALSE)</f>
        <v>8.2787641399999998</v>
      </c>
      <c r="D396" s="1">
        <f>VLOOKUP($A396,DataForModel!$B:$BI,17,FALSE)</f>
        <v>45.335174360000003</v>
      </c>
      <c r="E396" s="1">
        <f>VLOOKUP($A396,DataForModel!$B:$BI,19,FALSE)</f>
        <v>0</v>
      </c>
      <c r="F396" s="1">
        <f>VLOOKUP($A396,DataForModel!$B:$BI,20,FALSE)</f>
        <v>1617.9963729999999</v>
      </c>
      <c r="G396" s="1">
        <f>VLOOKUP($A396,DataForModel!$B:$BI,26,FALSE)</f>
        <v>5.5</v>
      </c>
      <c r="H396" s="1">
        <f>VLOOKUP($A396,DataForModel!$B:$BI,31,FALSE)</f>
        <v>2012</v>
      </c>
      <c r="I396" s="1">
        <f>VLOOKUP($A396,DataForModel!$B:$BI,33,FALSE)</f>
        <v>13159</v>
      </c>
      <c r="J396" s="1">
        <f>VLOOKUP($A396,DataForModel!$B:$BI,46,FALSE)</f>
        <v>29.8</v>
      </c>
      <c r="K396" s="1">
        <f>VLOOKUP($A396,DataForModel!$B:$BI,49,FALSE)</f>
        <v>44.2</v>
      </c>
      <c r="L396" s="1">
        <f>VLOOKUP($A396,DataForModel!$B:$BI,51,FALSE)</f>
        <v>28.9</v>
      </c>
      <c r="M396" s="1">
        <f>VLOOKUP($A396,DataForModel!$B:$BI,52,FALSE)</f>
        <v>12.9</v>
      </c>
      <c r="N396" s="1">
        <f>VLOOKUP($A396,DataForModel!$B:$BI,60,FALSE)</f>
        <v>1.6</v>
      </c>
      <c r="O396" s="1">
        <f t="shared" si="81"/>
        <v>5.4227382529416346</v>
      </c>
      <c r="P396" s="1">
        <f t="shared" si="82"/>
        <v>5.2730222377230715</v>
      </c>
      <c r="Q396" s="1">
        <f t="shared" si="83"/>
        <v>3.620952163749716</v>
      </c>
      <c r="R396" s="1">
        <f t="shared" si="84"/>
        <v>0</v>
      </c>
      <c r="S396" s="1">
        <f t="shared" si="85"/>
        <v>2.9812980915548035</v>
      </c>
      <c r="T396" s="1">
        <f t="shared" si="86"/>
        <v>0.76923076923076927</v>
      </c>
      <c r="U396" s="1">
        <f t="shared" si="87"/>
        <v>6.7426273458445039</v>
      </c>
      <c r="V396" s="1">
        <f t="shared" si="88"/>
        <v>0.41276998243380669</v>
      </c>
      <c r="W396" s="1">
        <f t="shared" si="89"/>
        <v>5.2097902097902091</v>
      </c>
      <c r="X396" s="1">
        <f t="shared" si="90"/>
        <v>7.1986970684039093</v>
      </c>
      <c r="Y396" s="1">
        <f t="shared" si="91"/>
        <v>6.5981735159817356</v>
      </c>
      <c r="Z396" s="1">
        <f t="shared" si="92"/>
        <v>3.0946291560102299</v>
      </c>
      <c r="AA396" s="1">
        <f t="shared" si="93"/>
        <v>0.1702127659574468</v>
      </c>
      <c r="AB396" s="1">
        <f>VLOOKUP($A396,Index!$G:$R,8,FALSE)</f>
        <v>11.386200000000001</v>
      </c>
      <c r="AC396" s="1">
        <f>VLOOKUP($A396,Index!$G:$R,9,FALSE)</f>
        <v>9.5927506523040336</v>
      </c>
      <c r="AD396" s="1">
        <f>VLOOKUP($A396,Index!$G:$R,10,FALSE)</f>
        <v>7.2222222222222223</v>
      </c>
      <c r="AE396" s="1">
        <f>VLOOKUP($A396,Index!$G:$R,11,FALSE)</f>
        <v>8.680091505404782</v>
      </c>
    </row>
    <row r="397" spans="1:31" x14ac:dyDescent="0.2">
      <c r="A397">
        <v>6013378000</v>
      </c>
      <c r="B397" s="1">
        <f>VLOOKUP($A397,DataForModel!$B:$BI,11,FALSE)</f>
        <v>3316</v>
      </c>
      <c r="C397" s="1">
        <f>VLOOKUP($A397,DataForModel!$B:$BI,16,FALSE)</f>
        <v>8.2787641399999998</v>
      </c>
      <c r="D397" s="1">
        <f>VLOOKUP($A397,DataForModel!$B:$BI,17,FALSE)</f>
        <v>17.07050761</v>
      </c>
      <c r="E397" s="1">
        <f>VLOOKUP($A397,DataForModel!$B:$BI,19,FALSE)</f>
        <v>2.0413378999999999E-2</v>
      </c>
      <c r="F397" s="1">
        <f>VLOOKUP($A397,DataForModel!$B:$BI,20,FALSE)</f>
        <v>2790.752692</v>
      </c>
      <c r="G397" s="1">
        <f>VLOOKUP($A397,DataForModel!$B:$BI,26,FALSE)</f>
        <v>6.6</v>
      </c>
      <c r="H397" s="1">
        <f>VLOOKUP($A397,DataForModel!$B:$BI,31,FALSE)</f>
        <v>187</v>
      </c>
      <c r="I397" s="1">
        <f>VLOOKUP($A397,DataForModel!$B:$BI,33,FALSE)</f>
        <v>58473</v>
      </c>
      <c r="J397" s="1">
        <f>VLOOKUP($A397,DataForModel!$B:$BI,46,FALSE)</f>
        <v>6</v>
      </c>
      <c r="K397" s="1">
        <f>VLOOKUP($A397,DataForModel!$B:$BI,49,FALSE)</f>
        <v>3.9</v>
      </c>
      <c r="L397" s="1">
        <f>VLOOKUP($A397,DataForModel!$B:$BI,51,FALSE)</f>
        <v>7.6</v>
      </c>
      <c r="M397" s="1">
        <f>VLOOKUP($A397,DataForModel!$B:$BI,52,FALSE)</f>
        <v>9.8000000000000007</v>
      </c>
      <c r="N397" s="1">
        <f>VLOOKUP($A397,DataForModel!$B:$BI,60,FALSE)</f>
        <v>0</v>
      </c>
      <c r="O397" s="1">
        <f t="shared" si="81"/>
        <v>2.5816254967661494</v>
      </c>
      <c r="P397" s="1">
        <f t="shared" si="82"/>
        <v>5.2730222377230715</v>
      </c>
      <c r="Q397" s="1">
        <f t="shared" si="83"/>
        <v>1.3491439688728846</v>
      </c>
      <c r="R397" s="1">
        <f t="shared" si="84"/>
        <v>2.5410032603775159E-4</v>
      </c>
      <c r="S397" s="1">
        <f t="shared" si="85"/>
        <v>5.168204230285629</v>
      </c>
      <c r="T397" s="1">
        <f t="shared" si="86"/>
        <v>0.92307692307692302</v>
      </c>
      <c r="U397" s="1">
        <f t="shared" si="87"/>
        <v>0.62667560321715821</v>
      </c>
      <c r="V397" s="1">
        <f t="shared" si="88"/>
        <v>3.6354197040060878</v>
      </c>
      <c r="W397" s="1">
        <f t="shared" si="89"/>
        <v>1.048951048951049</v>
      </c>
      <c r="X397" s="1">
        <f t="shared" si="90"/>
        <v>0.6351791530944626</v>
      </c>
      <c r="Y397" s="1">
        <f t="shared" si="91"/>
        <v>1.7351598173515981</v>
      </c>
      <c r="Z397" s="1">
        <f t="shared" si="92"/>
        <v>2.3017902813299234</v>
      </c>
      <c r="AA397" s="1">
        <f t="shared" si="93"/>
        <v>0</v>
      </c>
      <c r="AB397" s="1">
        <f>VLOOKUP($A397,Index!$G:$R,8,FALSE)</f>
        <v>4.1718000000000002</v>
      </c>
      <c r="AC397" s="1">
        <f>VLOOKUP($A397,Index!$G:$R,9,FALSE)</f>
        <v>4.0070904138311372</v>
      </c>
      <c r="AD397" s="1">
        <f>VLOOKUP($A397,Index!$G:$R,10,FALSE)</f>
        <v>3.9743589743589745</v>
      </c>
      <c r="AE397" s="1">
        <f>VLOOKUP($A397,Index!$G:$R,11,FALSE)</f>
        <v>5.3014597207641021</v>
      </c>
    </row>
    <row r="398" spans="1:31" x14ac:dyDescent="0.2">
      <c r="A398">
        <v>6013379000</v>
      </c>
      <c r="B398" s="1">
        <f>VLOOKUP($A398,DataForModel!$B:$BI,11,FALSE)</f>
        <v>6117</v>
      </c>
      <c r="C398" s="1">
        <f>VLOOKUP($A398,DataForModel!$B:$BI,16,FALSE)</f>
        <v>8.6979437700000002</v>
      </c>
      <c r="D398" s="1">
        <f>VLOOKUP($A398,DataForModel!$B:$BI,17,FALSE)</f>
        <v>47.22303883</v>
      </c>
      <c r="E398" s="1">
        <f>VLOOKUP($A398,DataForModel!$B:$BI,19,FALSE)</f>
        <v>0</v>
      </c>
      <c r="F398" s="1">
        <f>VLOOKUP($A398,DataForModel!$B:$BI,20,FALSE)</f>
        <v>1337.7845030000001</v>
      </c>
      <c r="G398" s="1">
        <f>VLOOKUP($A398,DataForModel!$B:$BI,26,FALSE)</f>
        <v>10</v>
      </c>
      <c r="H398" s="1">
        <f>VLOOKUP($A398,DataForModel!$B:$BI,31,FALSE)</f>
        <v>1506</v>
      </c>
      <c r="I398" s="1">
        <f>VLOOKUP($A398,DataForModel!$B:$BI,33,FALSE)</f>
        <v>15949</v>
      </c>
      <c r="J398" s="1">
        <f>VLOOKUP($A398,DataForModel!$B:$BI,46,FALSE)</f>
        <v>23.1</v>
      </c>
      <c r="K398" s="1">
        <f>VLOOKUP($A398,DataForModel!$B:$BI,49,FALSE)</f>
        <v>36.700000000000003</v>
      </c>
      <c r="L398" s="1">
        <f>VLOOKUP($A398,DataForModel!$B:$BI,51,FALSE)</f>
        <v>30.8</v>
      </c>
      <c r="M398" s="1">
        <f>VLOOKUP($A398,DataForModel!$B:$BI,52,FALSE)</f>
        <v>16.100000000000001</v>
      </c>
      <c r="N398" s="1">
        <f>VLOOKUP($A398,DataForModel!$B:$BI,60,FALSE)</f>
        <v>1.6</v>
      </c>
      <c r="O398" s="1">
        <f t="shared" si="81"/>
        <v>4.7642795916777061</v>
      </c>
      <c r="P398" s="1">
        <f t="shared" si="82"/>
        <v>6.2205254951554849</v>
      </c>
      <c r="Q398" s="1">
        <f t="shared" si="83"/>
        <v>3.7726916486584776</v>
      </c>
      <c r="R398" s="1">
        <f t="shared" si="84"/>
        <v>0</v>
      </c>
      <c r="S398" s="1">
        <f t="shared" si="85"/>
        <v>2.458770906051535</v>
      </c>
      <c r="T398" s="1">
        <f t="shared" si="86"/>
        <v>1.3986013986013988</v>
      </c>
      <c r="U398" s="1">
        <f t="shared" si="87"/>
        <v>5.0469168900804284</v>
      </c>
      <c r="V398" s="1">
        <f t="shared" si="88"/>
        <v>0.6111897362226284</v>
      </c>
      <c r="W398" s="1">
        <f t="shared" si="89"/>
        <v>4.0384615384615383</v>
      </c>
      <c r="X398" s="1">
        <f t="shared" si="90"/>
        <v>5.9771986970684043</v>
      </c>
      <c r="Y398" s="1">
        <f t="shared" si="91"/>
        <v>7.031963470319635</v>
      </c>
      <c r="Z398" s="1">
        <f t="shared" si="92"/>
        <v>3.9130434782608696</v>
      </c>
      <c r="AA398" s="1">
        <f t="shared" si="93"/>
        <v>0.1702127659574468</v>
      </c>
      <c r="AB398" s="1">
        <f>VLOOKUP($A398,Index!$G:$R,8,FALSE)</f>
        <v>11.637600000000001</v>
      </c>
      <c r="AC398" s="1">
        <f>VLOOKUP($A398,Index!$G:$R,9,FALSE)</f>
        <v>8.5821103684007269</v>
      </c>
      <c r="AD398" s="1">
        <f>VLOOKUP($A398,Index!$G:$R,10,FALSE)</f>
        <v>6.8803418803418817</v>
      </c>
      <c r="AE398" s="1">
        <f>VLOOKUP($A398,Index!$G:$R,11,FALSE)</f>
        <v>9.248408875251414</v>
      </c>
    </row>
    <row r="399" spans="1:31" x14ac:dyDescent="0.2">
      <c r="A399">
        <v>6013380000</v>
      </c>
      <c r="B399" s="1">
        <f>VLOOKUP($A399,DataForModel!$B:$BI,11,FALSE)</f>
        <v>5706</v>
      </c>
      <c r="C399" s="1">
        <f>VLOOKUP($A399,DataForModel!$B:$BI,16,FALSE)</f>
        <v>8.6979437700000002</v>
      </c>
      <c r="D399" s="1">
        <f>VLOOKUP($A399,DataForModel!$B:$BI,17,FALSE)</f>
        <v>45.162474529999997</v>
      </c>
      <c r="E399" s="1">
        <f>VLOOKUP($A399,DataForModel!$B:$BI,19,FALSE)</f>
        <v>0</v>
      </c>
      <c r="F399" s="1">
        <f>VLOOKUP($A399,DataForModel!$B:$BI,20,FALSE)</f>
        <v>883.24822080000001</v>
      </c>
      <c r="G399" s="1">
        <f>VLOOKUP($A399,DataForModel!$B:$BI,26,FALSE)</f>
        <v>1.25</v>
      </c>
      <c r="H399" s="1">
        <f>VLOOKUP($A399,DataForModel!$B:$BI,31,FALSE)</f>
        <v>561</v>
      </c>
      <c r="I399" s="1">
        <f>VLOOKUP($A399,DataForModel!$B:$BI,33,FALSE)</f>
        <v>43182</v>
      </c>
      <c r="J399" s="1">
        <f>VLOOKUP($A399,DataForModel!$B:$BI,46,FALSE)</f>
        <v>8.5</v>
      </c>
      <c r="K399" s="1">
        <f>VLOOKUP($A399,DataForModel!$B:$BI,49,FALSE)</f>
        <v>8.6999999999999993</v>
      </c>
      <c r="L399" s="1">
        <f>VLOOKUP($A399,DataForModel!$B:$BI,51,FALSE)</f>
        <v>18.399999999999999</v>
      </c>
      <c r="M399" s="1">
        <f>VLOOKUP($A399,DataForModel!$B:$BI,52,FALSE)</f>
        <v>7.5</v>
      </c>
      <c r="N399" s="1">
        <f>VLOOKUP($A399,DataForModel!$B:$BI,60,FALSE)</f>
        <v>0</v>
      </c>
      <c r="O399" s="1">
        <f t="shared" si="81"/>
        <v>4.4440115327670853</v>
      </c>
      <c r="P399" s="1">
        <f t="shared" si="82"/>
        <v>6.2205254951554849</v>
      </c>
      <c r="Q399" s="1">
        <f t="shared" si="83"/>
        <v>3.6070711973644376</v>
      </c>
      <c r="R399" s="1">
        <f t="shared" si="84"/>
        <v>0</v>
      </c>
      <c r="S399" s="1">
        <f t="shared" si="85"/>
        <v>1.6111709658809574</v>
      </c>
      <c r="T399" s="1">
        <f t="shared" si="86"/>
        <v>0.17482517482517484</v>
      </c>
      <c r="U399" s="1">
        <f t="shared" si="87"/>
        <v>1.8800268096514743</v>
      </c>
      <c r="V399" s="1">
        <f t="shared" si="88"/>
        <v>2.5479514404989652</v>
      </c>
      <c r="W399" s="1">
        <f t="shared" si="89"/>
        <v>1.4860139860139858</v>
      </c>
      <c r="X399" s="1">
        <f t="shared" si="90"/>
        <v>1.4169381107491854</v>
      </c>
      <c r="Y399" s="1">
        <f t="shared" si="91"/>
        <v>4.2009132420091326</v>
      </c>
      <c r="Z399" s="1">
        <f t="shared" si="92"/>
        <v>1.7135549872122762</v>
      </c>
      <c r="AA399" s="1">
        <f t="shared" si="93"/>
        <v>0</v>
      </c>
      <c r="AB399" s="1">
        <f>VLOOKUP($A399,Index!$G:$R,8,FALSE)</f>
        <v>6.2986000000000004</v>
      </c>
      <c r="AC399" s="1">
        <f>VLOOKUP($A399,Index!$G:$R,9,FALSE)</f>
        <v>5.0721506044621503</v>
      </c>
      <c r="AD399" s="1">
        <f>VLOOKUP($A399,Index!$G:$R,10,FALSE)</f>
        <v>4.5726495726495724</v>
      </c>
      <c r="AE399" s="1">
        <f>VLOOKUP($A399,Index!$G:$R,11,FALSE)</f>
        <v>7.4891808174794283</v>
      </c>
    </row>
    <row r="400" spans="1:31" x14ac:dyDescent="0.2">
      <c r="A400">
        <v>6013381000</v>
      </c>
      <c r="B400" s="1">
        <f>VLOOKUP($A400,DataForModel!$B:$BI,11,FALSE)</f>
        <v>6097</v>
      </c>
      <c r="C400" s="1">
        <f>VLOOKUP($A400,DataForModel!$B:$BI,16,FALSE)</f>
        <v>8.6979437700000002</v>
      </c>
      <c r="D400" s="1">
        <f>VLOOKUP($A400,DataForModel!$B:$BI,17,FALSE)</f>
        <v>42.966322859999998</v>
      </c>
      <c r="E400" s="1">
        <f>VLOOKUP($A400,DataForModel!$B:$BI,19,FALSE)</f>
        <v>0</v>
      </c>
      <c r="F400" s="1">
        <f>VLOOKUP($A400,DataForModel!$B:$BI,20,FALSE)</f>
        <v>1030.1203479999999</v>
      </c>
      <c r="G400" s="1">
        <f>VLOOKUP($A400,DataForModel!$B:$BI,26,FALSE)</f>
        <v>0</v>
      </c>
      <c r="H400" s="1">
        <f>VLOOKUP($A400,DataForModel!$B:$BI,31,FALSE)</f>
        <v>1846</v>
      </c>
      <c r="I400" s="1">
        <f>VLOOKUP($A400,DataForModel!$B:$BI,33,FALSE)</f>
        <v>16124</v>
      </c>
      <c r="J400" s="1">
        <f>VLOOKUP($A400,DataForModel!$B:$BI,46,FALSE)</f>
        <v>26.5</v>
      </c>
      <c r="K400" s="1">
        <f>VLOOKUP($A400,DataForModel!$B:$BI,49,FALSE)</f>
        <v>31.7</v>
      </c>
      <c r="L400" s="1">
        <f>VLOOKUP($A400,DataForModel!$B:$BI,51,FALSE)</f>
        <v>26.8</v>
      </c>
      <c r="M400" s="1">
        <f>VLOOKUP($A400,DataForModel!$B:$BI,52,FALSE)</f>
        <v>16.899999999999999</v>
      </c>
      <c r="N400" s="1">
        <f>VLOOKUP($A400,DataForModel!$B:$BI,60,FALSE)</f>
        <v>1.4</v>
      </c>
      <c r="O400" s="1">
        <f t="shared" si="81"/>
        <v>4.7486947712927607</v>
      </c>
      <c r="P400" s="1">
        <f t="shared" si="82"/>
        <v>6.2205254951554849</v>
      </c>
      <c r="Q400" s="1">
        <f t="shared" si="83"/>
        <v>3.4305527404079821</v>
      </c>
      <c r="R400" s="1">
        <f t="shared" si="84"/>
        <v>0</v>
      </c>
      <c r="S400" s="1">
        <f t="shared" si="85"/>
        <v>1.8850518662678473</v>
      </c>
      <c r="T400" s="1">
        <f t="shared" si="86"/>
        <v>0</v>
      </c>
      <c r="U400" s="1">
        <f t="shared" si="87"/>
        <v>6.1863270777479897</v>
      </c>
      <c r="V400" s="1">
        <f t="shared" si="88"/>
        <v>0.62363541970400604</v>
      </c>
      <c r="W400" s="1">
        <f t="shared" si="89"/>
        <v>4.6328671328671325</v>
      </c>
      <c r="X400" s="1">
        <f t="shared" si="90"/>
        <v>5.1628664495114007</v>
      </c>
      <c r="Y400" s="1">
        <f t="shared" si="91"/>
        <v>6.1187214611872154</v>
      </c>
      <c r="Z400" s="1">
        <f t="shared" si="92"/>
        <v>4.117647058823529</v>
      </c>
      <c r="AA400" s="1">
        <f t="shared" si="93"/>
        <v>0.14893617021276595</v>
      </c>
      <c r="AB400" s="1">
        <f>VLOOKUP($A400,Index!$G:$R,8,FALSE)</f>
        <v>10.157400000000001</v>
      </c>
      <c r="AC400" s="1">
        <f>VLOOKUP($A400,Index!$G:$R,9,FALSE)</f>
        <v>8.5264454277383503</v>
      </c>
      <c r="AD400" s="1">
        <f>VLOOKUP($A400,Index!$G:$R,10,FALSE)</f>
        <v>6.9658119658119668</v>
      </c>
      <c r="AE400" s="1">
        <f>VLOOKUP($A400,Index!$G:$R,11,FALSE)</f>
        <v>6.9739791948719922</v>
      </c>
    </row>
    <row r="401" spans="1:31" x14ac:dyDescent="0.2">
      <c r="A401">
        <v>6013382000</v>
      </c>
      <c r="B401" s="1">
        <f>VLOOKUP($A401,DataForModel!$B:$BI,11,FALSE)</f>
        <v>6964</v>
      </c>
      <c r="C401" s="1">
        <f>VLOOKUP($A401,DataForModel!$B:$BI,16,FALSE)</f>
        <v>8.6979437700000002</v>
      </c>
      <c r="D401" s="1">
        <f>VLOOKUP($A401,DataForModel!$B:$BI,17,FALSE)</f>
        <v>26.880035370000002</v>
      </c>
      <c r="E401" s="1">
        <f>VLOOKUP($A401,DataForModel!$B:$BI,19,FALSE)</f>
        <v>0</v>
      </c>
      <c r="F401" s="1">
        <f>VLOOKUP($A401,DataForModel!$B:$BI,20,FALSE)</f>
        <v>817.23638159999996</v>
      </c>
      <c r="G401" s="1">
        <f>VLOOKUP($A401,DataForModel!$B:$BI,26,FALSE)</f>
        <v>0.2</v>
      </c>
      <c r="H401" s="1">
        <f>VLOOKUP($A401,DataForModel!$B:$BI,31,FALSE)</f>
        <v>1373</v>
      </c>
      <c r="I401" s="1">
        <f>VLOOKUP($A401,DataForModel!$B:$BI,33,FALSE)</f>
        <v>18405</v>
      </c>
      <c r="J401" s="1">
        <f>VLOOKUP($A401,DataForModel!$B:$BI,46,FALSE)</f>
        <v>18.399999999999999</v>
      </c>
      <c r="K401" s="1">
        <f>VLOOKUP($A401,DataForModel!$B:$BI,49,FALSE)</f>
        <v>18</v>
      </c>
      <c r="L401" s="1">
        <f>VLOOKUP($A401,DataForModel!$B:$BI,51,FALSE)</f>
        <v>24.4</v>
      </c>
      <c r="M401" s="1">
        <f>VLOOKUP($A401,DataForModel!$B:$BI,52,FALSE)</f>
        <v>12.9</v>
      </c>
      <c r="N401" s="1">
        <f>VLOOKUP($A401,DataForModel!$B:$BI,60,FALSE)</f>
        <v>0.5</v>
      </c>
      <c r="O401" s="1">
        <f t="shared" si="81"/>
        <v>5.4242967349801301</v>
      </c>
      <c r="P401" s="1">
        <f t="shared" si="82"/>
        <v>6.2205254951554849</v>
      </c>
      <c r="Q401" s="1">
        <f t="shared" si="83"/>
        <v>2.1375971195911667</v>
      </c>
      <c r="R401" s="1">
        <f t="shared" si="84"/>
        <v>0</v>
      </c>
      <c r="S401" s="1">
        <f t="shared" si="85"/>
        <v>1.4880748938013901</v>
      </c>
      <c r="T401" s="1">
        <f t="shared" si="86"/>
        <v>2.7972027972027972E-2</v>
      </c>
      <c r="U401" s="1">
        <f t="shared" si="87"/>
        <v>4.6012064343163539</v>
      </c>
      <c r="V401" s="1">
        <f t="shared" si="88"/>
        <v>0.78585601410984918</v>
      </c>
      <c r="W401" s="1">
        <f t="shared" si="89"/>
        <v>3.2167832167832162</v>
      </c>
      <c r="X401" s="1">
        <f t="shared" si="90"/>
        <v>2.9315960912052121</v>
      </c>
      <c r="Y401" s="1">
        <f t="shared" si="91"/>
        <v>5.570776255707762</v>
      </c>
      <c r="Z401" s="1">
        <f t="shared" si="92"/>
        <v>3.0946291560102299</v>
      </c>
      <c r="AA401" s="1">
        <f t="shared" si="93"/>
        <v>5.3191489361702128E-2</v>
      </c>
      <c r="AB401" s="1">
        <f>VLOOKUP($A401,Index!$G:$R,8,FALSE)</f>
        <v>9.8650000000000002</v>
      </c>
      <c r="AC401" s="1">
        <f>VLOOKUP($A401,Index!$G:$R,9,FALSE)</f>
        <v>7.0814994882437183</v>
      </c>
      <c r="AD401" s="1">
        <f>VLOOKUP($A401,Index!$G:$R,10,FALSE)</f>
        <v>7.3076923076923084</v>
      </c>
      <c r="AE401" s="1">
        <f>VLOOKUP($A401,Index!$G:$R,11,FALSE)</f>
        <v>8.115929907694106</v>
      </c>
    </row>
    <row r="402" spans="1:31" x14ac:dyDescent="0.2">
      <c r="A402">
        <v>6013383000</v>
      </c>
      <c r="B402" s="1">
        <f>VLOOKUP($A402,DataForModel!$B:$BI,11,FALSE)</f>
        <v>4485</v>
      </c>
      <c r="C402" s="1">
        <f>VLOOKUP($A402,DataForModel!$B:$BI,16,FALSE)</f>
        <v>8.6979437700000002</v>
      </c>
      <c r="D402" s="1">
        <f>VLOOKUP($A402,DataForModel!$B:$BI,17,FALSE)</f>
        <v>19.497755040000001</v>
      </c>
      <c r="E402" s="1">
        <f>VLOOKUP($A402,DataForModel!$B:$BI,19,FALSE)</f>
        <v>0</v>
      </c>
      <c r="F402" s="1">
        <f>VLOOKUP($A402,DataForModel!$B:$BI,20,FALSE)</f>
        <v>708.84501809999995</v>
      </c>
      <c r="G402" s="1">
        <f>VLOOKUP($A402,DataForModel!$B:$BI,26,FALSE)</f>
        <v>0.2</v>
      </c>
      <c r="H402" s="1">
        <f>VLOOKUP($A402,DataForModel!$B:$BI,31,FALSE)</f>
        <v>618</v>
      </c>
      <c r="I402" s="1">
        <f>VLOOKUP($A402,DataForModel!$B:$BI,33,FALSE)</f>
        <v>39608</v>
      </c>
      <c r="J402" s="1">
        <f>VLOOKUP($A402,DataForModel!$B:$BI,46,FALSE)</f>
        <v>12.8</v>
      </c>
      <c r="K402" s="1">
        <f>VLOOKUP($A402,DataForModel!$B:$BI,49,FALSE)</f>
        <v>4.7</v>
      </c>
      <c r="L402" s="1">
        <f>VLOOKUP($A402,DataForModel!$B:$BI,51,FALSE)</f>
        <v>14.6</v>
      </c>
      <c r="M402" s="1">
        <f>VLOOKUP($A402,DataForModel!$B:$BI,52,FALSE)</f>
        <v>9.1999999999999993</v>
      </c>
      <c r="N402" s="1">
        <f>VLOOKUP($A402,DataForModel!$B:$BI,60,FALSE)</f>
        <v>0.3</v>
      </c>
      <c r="O402" s="1">
        <f t="shared" si="81"/>
        <v>3.4925582482661888</v>
      </c>
      <c r="P402" s="1">
        <f t="shared" si="82"/>
        <v>6.2205254951554849</v>
      </c>
      <c r="Q402" s="1">
        <f t="shared" si="83"/>
        <v>1.5442370386494009</v>
      </c>
      <c r="R402" s="1">
        <f t="shared" si="84"/>
        <v>0</v>
      </c>
      <c r="S402" s="1">
        <f t="shared" si="85"/>
        <v>1.2859512860380331</v>
      </c>
      <c r="T402" s="1">
        <f t="shared" si="86"/>
        <v>2.7972027972027972E-2</v>
      </c>
      <c r="U402" s="1">
        <f t="shared" si="87"/>
        <v>2.0710455764075069</v>
      </c>
      <c r="V402" s="1">
        <f t="shared" si="88"/>
        <v>2.2937750247135718</v>
      </c>
      <c r="W402" s="1">
        <f t="shared" si="89"/>
        <v>2.2377622377622379</v>
      </c>
      <c r="X402" s="1">
        <f t="shared" si="90"/>
        <v>0.76547231270358318</v>
      </c>
      <c r="Y402" s="1">
        <f t="shared" si="91"/>
        <v>3.3333333333333339</v>
      </c>
      <c r="Z402" s="1">
        <f t="shared" si="92"/>
        <v>2.1483375959079281</v>
      </c>
      <c r="AA402" s="1">
        <f t="shared" si="93"/>
        <v>3.1914893617021274E-2</v>
      </c>
      <c r="AB402" s="1">
        <f>VLOOKUP($A402,Index!$G:$R,8,FALSE)</f>
        <v>5.5949999999999998</v>
      </c>
      <c r="AC402" s="1">
        <f>VLOOKUP($A402,Index!$G:$R,9,FALSE)</f>
        <v>4.7053055505877213</v>
      </c>
      <c r="AD402" s="1">
        <f>VLOOKUP($A402,Index!$G:$R,10,FALSE)</f>
        <v>4.1880341880341891</v>
      </c>
      <c r="AE402" s="1">
        <f>VLOOKUP($A402,Index!$G:$R,11,FALSE)</f>
        <v>4.2331638228038369</v>
      </c>
    </row>
    <row r="403" spans="1:31" x14ac:dyDescent="0.2">
      <c r="A403">
        <v>6013384000</v>
      </c>
      <c r="B403" s="1">
        <f>VLOOKUP($A403,DataForModel!$B:$BI,11,FALSE)</f>
        <v>29</v>
      </c>
      <c r="C403" s="1">
        <f>VLOOKUP($A403,DataForModel!$B:$BI,16,FALSE)</f>
        <v>8.6979437700000002</v>
      </c>
      <c r="D403" s="1">
        <f>VLOOKUP($A403,DataForModel!$B:$BI,17,FALSE)</f>
        <v>14.31</v>
      </c>
      <c r="E403" s="1">
        <f>VLOOKUP($A403,DataForModel!$B:$BI,19,FALSE)</f>
        <v>0</v>
      </c>
      <c r="F403" s="1">
        <f>VLOOKUP($A403,DataForModel!$B:$BI,20,FALSE)</f>
        <v>818.18026889999999</v>
      </c>
      <c r="G403" s="1">
        <f>VLOOKUP($A403,DataForModel!$B:$BI,26,FALSE)</f>
        <v>0</v>
      </c>
      <c r="H403" s="1">
        <f>VLOOKUP($A403,DataForModel!$B:$BI,31,FALSE)</f>
        <v>402</v>
      </c>
      <c r="I403" s="1">
        <f>VLOOKUP($A403,DataForModel!$B:$BI,33,FALSE)</f>
        <v>50226</v>
      </c>
      <c r="J403" s="1">
        <f>VLOOKUP($A403,DataForModel!$B:$BI,46,FALSE)</f>
        <v>10.3</v>
      </c>
      <c r="K403" s="1">
        <f>VLOOKUP($A403,DataForModel!$B:$BI,49,FALSE)</f>
        <v>5.2</v>
      </c>
      <c r="L403" s="1">
        <f>VLOOKUP($A403,DataForModel!$B:$BI,51,FALSE)</f>
        <v>18</v>
      </c>
      <c r="M403" s="1">
        <f>VLOOKUP($A403,DataForModel!$B:$BI,52,FALSE)</f>
        <v>8.6999999999999993</v>
      </c>
      <c r="N403" s="1">
        <f>VLOOKUP($A403,DataForModel!$B:$BI,60,FALSE)</f>
        <v>0.3</v>
      </c>
      <c r="O403" s="1">
        <f t="shared" si="81"/>
        <v>2.0260266500428583E-2</v>
      </c>
      <c r="P403" s="1">
        <f t="shared" si="82"/>
        <v>6.2205254951554849</v>
      </c>
      <c r="Q403" s="1">
        <f t="shared" si="83"/>
        <v>1.1272646923228489</v>
      </c>
      <c r="R403" s="1">
        <f t="shared" si="84"/>
        <v>0</v>
      </c>
      <c r="S403" s="1">
        <f t="shared" si="85"/>
        <v>1.4898350147209691</v>
      </c>
      <c r="T403" s="1">
        <f t="shared" si="86"/>
        <v>0</v>
      </c>
      <c r="U403" s="1">
        <f t="shared" si="87"/>
        <v>1.3471849865951744</v>
      </c>
      <c r="V403" s="1">
        <f t="shared" si="88"/>
        <v>3.0489079801722485</v>
      </c>
      <c r="W403" s="1">
        <f t="shared" si="89"/>
        <v>1.8006993006993008</v>
      </c>
      <c r="X403" s="1">
        <f t="shared" si="90"/>
        <v>0.84690553745928354</v>
      </c>
      <c r="Y403" s="1">
        <f t="shared" si="91"/>
        <v>4.1095890410958908</v>
      </c>
      <c r="Z403" s="1">
        <f t="shared" si="92"/>
        <v>2.0204603580562659</v>
      </c>
      <c r="AA403" s="1">
        <f t="shared" si="93"/>
        <v>3.1914893617021274E-2</v>
      </c>
      <c r="AB403" s="1">
        <f>VLOOKUP($A403,Index!$G:$R,8,FALSE)</f>
        <v>4.2083000000000004</v>
      </c>
      <c r="AC403" s="1">
        <f>VLOOKUP($A403,Index!$G:$R,9,FALSE)</f>
        <v>3.6595918974919153</v>
      </c>
      <c r="AD403" s="1">
        <f>VLOOKUP($A403,Index!$G:$R,10,FALSE)</f>
        <v>0</v>
      </c>
      <c r="AE403" s="1">
        <f>VLOOKUP($A403,Index!$G:$R,11,FALSE)</f>
        <v>1.2123214991697924</v>
      </c>
    </row>
    <row r="404" spans="1:31" x14ac:dyDescent="0.2">
      <c r="A404">
        <v>6013386000</v>
      </c>
      <c r="B404" s="1">
        <f>VLOOKUP($A404,DataForModel!$B:$BI,11,FALSE)</f>
        <v>121</v>
      </c>
      <c r="C404" s="1">
        <f>VLOOKUP($A404,DataForModel!$B:$BI,16,FALSE)</f>
        <v>8.6979437700000002</v>
      </c>
      <c r="D404" s="1">
        <f>VLOOKUP($A404,DataForModel!$B:$BI,17,FALSE)</f>
        <v>14.31</v>
      </c>
      <c r="E404" s="1">
        <f>VLOOKUP($A404,DataForModel!$B:$BI,19,FALSE)</f>
        <v>0</v>
      </c>
      <c r="F404" s="1">
        <f>VLOOKUP($A404,DataForModel!$B:$BI,20,FALSE)</f>
        <v>804.6372748</v>
      </c>
      <c r="G404" s="1">
        <f>VLOOKUP($A404,DataForModel!$B:$BI,26,FALSE)</f>
        <v>0.5</v>
      </c>
      <c r="H404" s="1">
        <f>VLOOKUP($A404,DataForModel!$B:$BI,31,FALSE)</f>
        <v>612</v>
      </c>
      <c r="I404" s="1">
        <f>VLOOKUP($A404,DataForModel!$B:$BI,33,FALSE)</f>
        <v>34092</v>
      </c>
      <c r="J404" s="1">
        <f>VLOOKUP($A404,DataForModel!$B:$BI,46,FALSE)</f>
        <v>16.899999999999999</v>
      </c>
      <c r="K404" s="1">
        <f>VLOOKUP($A404,DataForModel!$B:$BI,49,FALSE)</f>
        <v>11.8</v>
      </c>
      <c r="L404" s="1">
        <f>VLOOKUP($A404,DataForModel!$B:$BI,51,FALSE)</f>
        <v>17.5</v>
      </c>
      <c r="M404" s="1">
        <f>VLOOKUP($A404,DataForModel!$B:$BI,52,FALSE)</f>
        <v>12.6</v>
      </c>
      <c r="N404" s="1">
        <f>VLOOKUP($A404,DataForModel!$B:$BI,60,FALSE)</f>
        <v>0.2</v>
      </c>
      <c r="O404" s="1">
        <f t="shared" si="81"/>
        <v>9.1950440271175868E-2</v>
      </c>
      <c r="P404" s="1">
        <f t="shared" si="82"/>
        <v>6.2205254951554849</v>
      </c>
      <c r="Q404" s="1">
        <f t="shared" si="83"/>
        <v>1.1272646923228489</v>
      </c>
      <c r="R404" s="1">
        <f t="shared" si="84"/>
        <v>0</v>
      </c>
      <c r="S404" s="1">
        <f t="shared" si="85"/>
        <v>1.4645806149328358</v>
      </c>
      <c r="T404" s="1">
        <f t="shared" si="86"/>
        <v>6.9930069930069935E-2</v>
      </c>
      <c r="U404" s="1">
        <f t="shared" si="87"/>
        <v>2.0509383378016084</v>
      </c>
      <c r="V404" s="1">
        <f t="shared" si="88"/>
        <v>1.9014870813805462</v>
      </c>
      <c r="W404" s="1">
        <f t="shared" si="89"/>
        <v>2.9545454545454541</v>
      </c>
      <c r="X404" s="1">
        <f t="shared" si="90"/>
        <v>1.9218241042345281</v>
      </c>
      <c r="Y404" s="1">
        <f t="shared" si="91"/>
        <v>3.9954337899543377</v>
      </c>
      <c r="Z404" s="1">
        <f t="shared" si="92"/>
        <v>3.0179028132992327</v>
      </c>
      <c r="AA404" s="1">
        <f t="shared" si="93"/>
        <v>2.1276595744680851E-2</v>
      </c>
      <c r="AB404" s="1">
        <f>VLOOKUP($A404,Index!$G:$R,8,FALSE)</f>
        <v>8.2865000000000002</v>
      </c>
      <c r="AC404" s="1">
        <f>VLOOKUP($A404,Index!$G:$R,9,FALSE)</f>
        <v>4.7825407672261928</v>
      </c>
      <c r="AD404" s="1">
        <f>VLOOKUP($A404,Index!$G:$R,10,FALSE)</f>
        <v>4.4871794871794872</v>
      </c>
      <c r="AE404" s="1">
        <f>VLOOKUP($A404,Index!$G:$R,11,FALSE)</f>
        <v>4.0649225680817231</v>
      </c>
    </row>
    <row r="405" spans="1:31" x14ac:dyDescent="0.2">
      <c r="A405">
        <v>6013392200</v>
      </c>
      <c r="B405" s="1">
        <f>VLOOKUP($A405,DataForModel!$B:$BI,11,FALSE)</f>
        <v>5855</v>
      </c>
      <c r="C405" s="1">
        <f>VLOOKUP($A405,DataForModel!$B:$BI,16,FALSE)</f>
        <v>7.8595845100000004</v>
      </c>
      <c r="D405" s="1">
        <f>VLOOKUP($A405,DataForModel!$B:$BI,17,FALSE)</f>
        <v>9.0095134639999994</v>
      </c>
      <c r="E405" s="1">
        <f>VLOOKUP($A405,DataForModel!$B:$BI,19,FALSE)</f>
        <v>6.3746369999999997E-2</v>
      </c>
      <c r="F405" s="1">
        <f>VLOOKUP($A405,DataForModel!$B:$BI,20,FALSE)</f>
        <v>568.97006290000002</v>
      </c>
      <c r="G405" s="1">
        <f>VLOOKUP($A405,DataForModel!$B:$BI,26,FALSE)</f>
        <v>15.25</v>
      </c>
      <c r="H405" s="1">
        <f>VLOOKUP($A405,DataForModel!$B:$BI,31,FALSE)</f>
        <v>1529</v>
      </c>
      <c r="I405" s="1">
        <f>VLOOKUP($A405,DataForModel!$B:$BI,33,FALSE)</f>
        <v>26341</v>
      </c>
      <c r="J405" s="1">
        <f>VLOOKUP($A405,DataForModel!$B:$BI,46,FALSE)</f>
        <v>14</v>
      </c>
      <c r="K405" s="1">
        <f>VLOOKUP($A405,DataForModel!$B:$BI,49,FALSE)</f>
        <v>24.7</v>
      </c>
      <c r="L405" s="1">
        <f>VLOOKUP($A405,DataForModel!$B:$BI,51,FALSE)</f>
        <v>22.5</v>
      </c>
      <c r="M405" s="1">
        <f>VLOOKUP($A405,DataForModel!$B:$BI,52,FALSE)</f>
        <v>13.7</v>
      </c>
      <c r="N405" s="1">
        <f>VLOOKUP($A405,DataForModel!$B:$BI,60,FALSE)</f>
        <v>5.4</v>
      </c>
      <c r="O405" s="1">
        <f t="shared" si="81"/>
        <v>4.5601184446349254</v>
      </c>
      <c r="P405" s="1">
        <f t="shared" si="82"/>
        <v>4.3255189802906617</v>
      </c>
      <c r="Q405" s="1">
        <f t="shared" si="83"/>
        <v>0.70123140999804989</v>
      </c>
      <c r="R405" s="1">
        <f t="shared" si="84"/>
        <v>7.9349790158322864E-4</v>
      </c>
      <c r="S405" s="1">
        <f t="shared" si="85"/>
        <v>1.0251184146002466</v>
      </c>
      <c r="T405" s="1">
        <f t="shared" si="86"/>
        <v>2.1328671328671329</v>
      </c>
      <c r="U405" s="1">
        <f t="shared" si="87"/>
        <v>5.1239946380697052</v>
      </c>
      <c r="V405" s="1">
        <f t="shared" si="88"/>
        <v>1.3502499804424974</v>
      </c>
      <c r="W405" s="1">
        <f t="shared" si="89"/>
        <v>2.4475524475524475</v>
      </c>
      <c r="X405" s="1">
        <f t="shared" si="90"/>
        <v>4.0228013029315965</v>
      </c>
      <c r="Y405" s="1">
        <f t="shared" si="91"/>
        <v>5.1369863013698636</v>
      </c>
      <c r="Z405" s="1">
        <f t="shared" si="92"/>
        <v>3.2992327365728897</v>
      </c>
      <c r="AA405" s="1">
        <f t="shared" si="93"/>
        <v>0.57446808510638303</v>
      </c>
      <c r="AB405" s="1">
        <f>VLOOKUP($A405,Index!$G:$R,8,FALSE)</f>
        <v>9.0558999999999994</v>
      </c>
      <c r="AC405" s="1">
        <f>VLOOKUP($A405,Index!$G:$R,9,FALSE)</f>
        <v>6.3353292130677854</v>
      </c>
      <c r="AD405" s="1">
        <f>VLOOKUP($A405,Index!$G:$R,10,FALSE)</f>
        <v>4.4444444444444446</v>
      </c>
      <c r="AE405" s="1">
        <f>VLOOKUP($A405,Index!$G:$R,11,FALSE)</f>
        <v>6.4073270600731869</v>
      </c>
    </row>
    <row r="406" spans="1:31" x14ac:dyDescent="0.2">
      <c r="A406">
        <v>6055200201</v>
      </c>
      <c r="B406" s="1">
        <f>VLOOKUP($A406,DataForModel!$B:$BI,11,FALSE)</f>
        <v>3466</v>
      </c>
      <c r="C406" s="1">
        <f>VLOOKUP($A406,DataForModel!$B:$BI,16,FALSE)</f>
        <v>7.8595845100000004</v>
      </c>
      <c r="D406" s="1">
        <f>VLOOKUP($A406,DataForModel!$B:$BI,17,FALSE)</f>
        <v>15.98</v>
      </c>
      <c r="E406" s="1">
        <f>VLOOKUP($A406,DataForModel!$B:$BI,19,FALSE)</f>
        <v>7.7261379000000005E-2</v>
      </c>
      <c r="F406" s="1">
        <f>VLOOKUP($A406,DataForModel!$B:$BI,20,FALSE)</f>
        <v>894.85643370000003</v>
      </c>
      <c r="G406" s="1">
        <f>VLOOKUP($A406,DataForModel!$B:$BI,26,FALSE)</f>
        <v>0.4</v>
      </c>
      <c r="H406" s="1">
        <f>VLOOKUP($A406,DataForModel!$B:$BI,31,FALSE)</f>
        <v>145</v>
      </c>
      <c r="I406" s="1">
        <f>VLOOKUP($A406,DataForModel!$B:$BI,33,FALSE)</f>
        <v>31695</v>
      </c>
      <c r="J406" s="1">
        <f>VLOOKUP($A406,DataForModel!$B:$BI,46,FALSE)</f>
        <v>4.4000000000000004</v>
      </c>
      <c r="K406" s="1">
        <f>VLOOKUP($A406,DataForModel!$B:$BI,49,FALSE)</f>
        <v>16</v>
      </c>
      <c r="L406" s="1">
        <f>VLOOKUP($A406,DataForModel!$B:$BI,51,FALSE)</f>
        <v>25.4</v>
      </c>
      <c r="M406" s="1">
        <f>VLOOKUP($A406,DataForModel!$B:$BI,52,FALSE)</f>
        <v>9.6999999999999993</v>
      </c>
      <c r="N406" s="1">
        <f>VLOOKUP($A406,DataForModel!$B:$BI,60,FALSE)</f>
        <v>2.2000000000000002</v>
      </c>
      <c r="O406" s="1">
        <f t="shared" si="81"/>
        <v>2.6985116496532378</v>
      </c>
      <c r="P406" s="1">
        <f t="shared" si="82"/>
        <v>4.3255189802906617</v>
      </c>
      <c r="Q406" s="1">
        <f t="shared" si="83"/>
        <v>1.2614930460126836</v>
      </c>
      <c r="R406" s="1">
        <f t="shared" si="84"/>
        <v>9.6172914802719796E-4</v>
      </c>
      <c r="S406" s="1">
        <f t="shared" si="85"/>
        <v>1.6328174679201459</v>
      </c>
      <c r="T406" s="1">
        <f t="shared" si="86"/>
        <v>5.5944055944055944E-2</v>
      </c>
      <c r="U406" s="1">
        <f t="shared" si="87"/>
        <v>0.4859249329758713</v>
      </c>
      <c r="V406" s="1">
        <f t="shared" si="88"/>
        <v>1.7310167767813329</v>
      </c>
      <c r="W406" s="1">
        <f t="shared" si="89"/>
        <v>0.76923076923076927</v>
      </c>
      <c r="X406" s="1">
        <f t="shared" si="90"/>
        <v>2.6058631921824107</v>
      </c>
      <c r="Y406" s="1">
        <f t="shared" si="91"/>
        <v>5.7990867579908674</v>
      </c>
      <c r="Z406" s="1">
        <f t="shared" si="92"/>
        <v>2.2762148337595902</v>
      </c>
      <c r="AA406" s="1">
        <f t="shared" si="93"/>
        <v>0.23404255319148939</v>
      </c>
      <c r="AB406" s="1">
        <f>VLOOKUP($A406,Index!$G:$R,8,FALSE)</f>
        <v>6.5603999999999996</v>
      </c>
      <c r="AC406" s="1">
        <f>VLOOKUP($A406,Index!$G:$R,9,FALSE)</f>
        <v>5.212646058164756</v>
      </c>
      <c r="AD406" s="1">
        <f>VLOOKUP($A406,Index!$G:$R,10,FALSE)</f>
        <v>4.9145299145299148</v>
      </c>
      <c r="AE406" s="1">
        <f>VLOOKUP($A406,Index!$G:$R,11,FALSE)</f>
        <v>4.2720158197141265</v>
      </c>
    </row>
    <row r="407" spans="1:31" x14ac:dyDescent="0.2">
      <c r="A407">
        <v>6055200202</v>
      </c>
      <c r="B407" s="1">
        <f>VLOOKUP($A407,DataForModel!$B:$BI,11,FALSE)</f>
        <v>2856</v>
      </c>
      <c r="C407" s="1">
        <f>VLOOKUP($A407,DataForModel!$B:$BI,16,FALSE)</f>
        <v>7.8595845100000004</v>
      </c>
      <c r="D407" s="1">
        <f>VLOOKUP($A407,DataForModel!$B:$BI,17,FALSE)</f>
        <v>12.345411309999999</v>
      </c>
      <c r="E407" s="1">
        <f>VLOOKUP($A407,DataForModel!$B:$BI,19,FALSE)</f>
        <v>3.3247419999999999E-3</v>
      </c>
      <c r="F407" s="1">
        <f>VLOOKUP($A407,DataForModel!$B:$BI,20,FALSE)</f>
        <v>885.55535880000002</v>
      </c>
      <c r="G407" s="1">
        <f>VLOOKUP($A407,DataForModel!$B:$BI,26,FALSE)</f>
        <v>2.5</v>
      </c>
      <c r="H407" s="1">
        <f>VLOOKUP($A407,DataForModel!$B:$BI,31,FALSE)</f>
        <v>280</v>
      </c>
      <c r="I407" s="1">
        <f>VLOOKUP($A407,DataForModel!$B:$BI,33,FALSE)</f>
        <v>29554</v>
      </c>
      <c r="J407" s="1">
        <f>VLOOKUP($A407,DataForModel!$B:$BI,46,FALSE)</f>
        <v>10.3</v>
      </c>
      <c r="K407" s="1">
        <f>VLOOKUP($A407,DataForModel!$B:$BI,49,FALSE)</f>
        <v>16.5</v>
      </c>
      <c r="L407" s="1">
        <f>VLOOKUP($A407,DataForModel!$B:$BI,51,FALSE)</f>
        <v>18.600000000000001</v>
      </c>
      <c r="M407" s="1">
        <f>VLOOKUP($A407,DataForModel!$B:$BI,52,FALSE)</f>
        <v>16.5</v>
      </c>
      <c r="N407" s="1">
        <f>VLOOKUP($A407,DataForModel!$B:$BI,60,FALSE)</f>
        <v>11.5</v>
      </c>
      <c r="O407" s="1">
        <f t="shared" si="81"/>
        <v>2.2231746279124134</v>
      </c>
      <c r="P407" s="1">
        <f t="shared" si="82"/>
        <v>4.3255189802906617</v>
      </c>
      <c r="Q407" s="1">
        <f t="shared" si="83"/>
        <v>0.9693584015825083</v>
      </c>
      <c r="R407" s="1">
        <f t="shared" si="84"/>
        <v>4.1385506348136005E-5</v>
      </c>
      <c r="S407" s="1">
        <f t="shared" si="85"/>
        <v>1.6154732187644905</v>
      </c>
      <c r="T407" s="1">
        <f t="shared" si="86"/>
        <v>0.34965034965034969</v>
      </c>
      <c r="U407" s="1">
        <f t="shared" si="87"/>
        <v>0.93833780160857905</v>
      </c>
      <c r="V407" s="1">
        <f t="shared" si="88"/>
        <v>1.5787527291605921</v>
      </c>
      <c r="W407" s="1">
        <f t="shared" si="89"/>
        <v>1.8006993006993008</v>
      </c>
      <c r="X407" s="1">
        <f t="shared" si="90"/>
        <v>2.6872964169381106</v>
      </c>
      <c r="Y407" s="1">
        <f t="shared" si="91"/>
        <v>4.2465753424657544</v>
      </c>
      <c r="Z407" s="1">
        <f t="shared" si="92"/>
        <v>4.0153452685421991</v>
      </c>
      <c r="AA407" s="1">
        <f t="shared" si="93"/>
        <v>1.2234042553191489</v>
      </c>
      <c r="AB407" s="1">
        <f>VLOOKUP($A407,Index!$G:$R,8,FALSE)</f>
        <v>7.4162999999999997</v>
      </c>
      <c r="AC407" s="1">
        <f>VLOOKUP($A407,Index!$G:$R,9,FALSE)</f>
        <v>5.2248281130147358</v>
      </c>
      <c r="AD407" s="1">
        <f>VLOOKUP($A407,Index!$G:$R,10,FALSE)</f>
        <v>5.7264957264957275</v>
      </c>
      <c r="AE407" s="1">
        <f>VLOOKUP($A407,Index!$G:$R,11,FALSE)</f>
        <v>5.102387258507223</v>
      </c>
    </row>
    <row r="408" spans="1:31" x14ac:dyDescent="0.2">
      <c r="A408">
        <v>6055200203</v>
      </c>
      <c r="B408" s="1">
        <f>VLOOKUP($A408,DataForModel!$B:$BI,11,FALSE)</f>
        <v>2497</v>
      </c>
      <c r="C408" s="1">
        <f>VLOOKUP($A408,DataForModel!$B:$BI,16,FALSE)</f>
        <v>7.8595845100000004</v>
      </c>
      <c r="D408" s="1">
        <f>VLOOKUP($A408,DataForModel!$B:$BI,17,FALSE)</f>
        <v>13.225025329999999</v>
      </c>
      <c r="E408" s="1">
        <f>VLOOKUP($A408,DataForModel!$B:$BI,19,FALSE)</f>
        <v>0</v>
      </c>
      <c r="F408" s="1">
        <f>VLOOKUP($A408,DataForModel!$B:$BI,20,FALSE)</f>
        <v>913.31600149999997</v>
      </c>
      <c r="G408" s="1">
        <f>VLOOKUP($A408,DataForModel!$B:$BI,26,FALSE)</f>
        <v>2.2000000000000002</v>
      </c>
      <c r="H408" s="1">
        <f>VLOOKUP($A408,DataForModel!$B:$BI,31,FALSE)</f>
        <v>178</v>
      </c>
      <c r="I408" s="1">
        <f>VLOOKUP($A408,DataForModel!$B:$BI,33,FALSE)</f>
        <v>29380</v>
      </c>
      <c r="J408" s="1">
        <f>VLOOKUP($A408,DataForModel!$B:$BI,46,FALSE)</f>
        <v>7.6</v>
      </c>
      <c r="K408" s="1">
        <f>VLOOKUP($A408,DataForModel!$B:$BI,49,FALSE)</f>
        <v>23.2</v>
      </c>
      <c r="L408" s="1">
        <f>VLOOKUP($A408,DataForModel!$B:$BI,51,FALSE)</f>
        <v>19.5</v>
      </c>
      <c r="M408" s="1">
        <f>VLOOKUP($A408,DataForModel!$B:$BI,52,FALSE)</f>
        <v>12.3</v>
      </c>
      <c r="N408" s="1">
        <f>VLOOKUP($A408,DataForModel!$B:$BI,60,FALSE)</f>
        <v>0.4</v>
      </c>
      <c r="O408" s="1">
        <f t="shared" si="81"/>
        <v>1.9434271020026495</v>
      </c>
      <c r="P408" s="1">
        <f t="shared" si="82"/>
        <v>4.3255189802906617</v>
      </c>
      <c r="Q408" s="1">
        <f t="shared" si="83"/>
        <v>1.0400584864849616</v>
      </c>
      <c r="R408" s="1">
        <f t="shared" si="84"/>
        <v>0</v>
      </c>
      <c r="S408" s="1">
        <f t="shared" si="85"/>
        <v>1.6672400853779314</v>
      </c>
      <c r="T408" s="1">
        <f t="shared" si="86"/>
        <v>0.30769230769230771</v>
      </c>
      <c r="U408" s="1">
        <f t="shared" si="87"/>
        <v>0.59651474530831095</v>
      </c>
      <c r="V408" s="1">
        <f t="shared" si="88"/>
        <v>1.5663781638705365</v>
      </c>
      <c r="W408" s="1">
        <f t="shared" si="89"/>
        <v>1.3286713286713288</v>
      </c>
      <c r="X408" s="1">
        <f t="shared" si="90"/>
        <v>3.778501628664495</v>
      </c>
      <c r="Y408" s="1">
        <f t="shared" si="91"/>
        <v>4.4520547945205475</v>
      </c>
      <c r="Z408" s="1">
        <f t="shared" si="92"/>
        <v>2.9411764705882355</v>
      </c>
      <c r="AA408" s="1">
        <f t="shared" si="93"/>
        <v>4.2553191489361701E-2</v>
      </c>
      <c r="AB408" s="1">
        <f>VLOOKUP($A408,Index!$G:$R,8,FALSE)</f>
        <v>6.9374000000000002</v>
      </c>
      <c r="AC408" s="1">
        <f>VLOOKUP($A408,Index!$G:$R,9,FALSE)</f>
        <v>5.5935369768655372</v>
      </c>
      <c r="AD408" s="1">
        <f>VLOOKUP($A408,Index!$G:$R,10,FALSE)</f>
        <v>5.2564102564102564</v>
      </c>
      <c r="AE408" s="1">
        <f>VLOOKUP($A408,Index!$G:$R,11,FALSE)</f>
        <v>5.2453302563280682</v>
      </c>
    </row>
    <row r="409" spans="1:31" x14ac:dyDescent="0.2">
      <c r="A409">
        <v>6055200301</v>
      </c>
      <c r="B409" s="1">
        <f>VLOOKUP($A409,DataForModel!$B:$BI,11,FALSE)</f>
        <v>4287</v>
      </c>
      <c r="C409" s="1">
        <f>VLOOKUP($A409,DataForModel!$B:$BI,16,FALSE)</f>
        <v>7.8595845100000004</v>
      </c>
      <c r="D409" s="1">
        <f>VLOOKUP($A409,DataForModel!$B:$BI,17,FALSE)</f>
        <v>10.34</v>
      </c>
      <c r="E409" s="1">
        <f>VLOOKUP($A409,DataForModel!$B:$BI,19,FALSE)</f>
        <v>0.16017511500000001</v>
      </c>
      <c r="F409" s="1">
        <f>VLOOKUP($A409,DataForModel!$B:$BI,20,FALSE)</f>
        <v>901.66662699999995</v>
      </c>
      <c r="G409" s="1">
        <f>VLOOKUP($A409,DataForModel!$B:$BI,26,FALSE)</f>
        <v>7.5</v>
      </c>
      <c r="H409" s="1">
        <f>VLOOKUP($A409,DataForModel!$B:$BI,31,FALSE)</f>
        <v>874</v>
      </c>
      <c r="I409" s="1">
        <f>VLOOKUP($A409,DataForModel!$B:$BI,33,FALSE)</f>
        <v>25772</v>
      </c>
      <c r="J409" s="1">
        <f>VLOOKUP($A409,DataForModel!$B:$BI,46,FALSE)</f>
        <v>16.899999999999999</v>
      </c>
      <c r="K409" s="1">
        <f>VLOOKUP($A409,DataForModel!$B:$BI,49,FALSE)</f>
        <v>28.4</v>
      </c>
      <c r="L409" s="1">
        <f>VLOOKUP($A409,DataForModel!$B:$BI,51,FALSE)</f>
        <v>27.1</v>
      </c>
      <c r="M409" s="1">
        <f>VLOOKUP($A409,DataForModel!$B:$BI,52,FALSE)</f>
        <v>11.7</v>
      </c>
      <c r="N409" s="1">
        <f>VLOOKUP($A409,DataForModel!$B:$BI,60,FALSE)</f>
        <v>1.5</v>
      </c>
      <c r="O409" s="1">
        <f t="shared" si="81"/>
        <v>3.3382685264552325</v>
      </c>
      <c r="P409" s="1">
        <f t="shared" si="82"/>
        <v>4.3255189802906617</v>
      </c>
      <c r="Q409" s="1">
        <f t="shared" si="83"/>
        <v>0.80817094133563727</v>
      </c>
      <c r="R409" s="1">
        <f t="shared" si="84"/>
        <v>1.9938173363966034E-3</v>
      </c>
      <c r="S409" s="1">
        <f t="shared" si="85"/>
        <v>1.6455168269365295</v>
      </c>
      <c r="T409" s="1">
        <f t="shared" si="86"/>
        <v>1.048951048951049</v>
      </c>
      <c r="U409" s="1">
        <f t="shared" si="87"/>
        <v>2.9289544235924931</v>
      </c>
      <c r="V409" s="1">
        <f t="shared" si="88"/>
        <v>1.3097837295801893</v>
      </c>
      <c r="W409" s="1">
        <f t="shared" si="89"/>
        <v>2.9545454545454541</v>
      </c>
      <c r="X409" s="1">
        <f t="shared" si="90"/>
        <v>4.6254071661237788</v>
      </c>
      <c r="Y409" s="1">
        <f t="shared" si="91"/>
        <v>6.1872146118721467</v>
      </c>
      <c r="Z409" s="1">
        <f t="shared" si="92"/>
        <v>2.7877237851662402</v>
      </c>
      <c r="AA409" s="1">
        <f t="shared" si="93"/>
        <v>0.15957446808510636</v>
      </c>
      <c r="AB409" s="1">
        <f>VLOOKUP($A409,Index!$G:$R,8,FALSE)</f>
        <v>9.8040000000000003</v>
      </c>
      <c r="AC409" s="1">
        <f>VLOOKUP($A409,Index!$G:$R,9,FALSE)</f>
        <v>6.8346968689091003</v>
      </c>
      <c r="AD409" s="1">
        <f>VLOOKUP($A409,Index!$G:$R,10,FALSE)</f>
        <v>6.0683760683760681</v>
      </c>
      <c r="AE409" s="1">
        <f>VLOOKUP($A409,Index!$G:$R,11,FALSE)</f>
        <v>6.0827548230437252</v>
      </c>
    </row>
    <row r="410" spans="1:31" x14ac:dyDescent="0.2">
      <c r="A410">
        <v>6055200302</v>
      </c>
      <c r="B410" s="1">
        <f>VLOOKUP($A410,DataForModel!$B:$BI,11,FALSE)</f>
        <v>2349</v>
      </c>
      <c r="C410" s="1">
        <f>VLOOKUP($A410,DataForModel!$B:$BI,16,FALSE)</f>
        <v>7.8595845100000004</v>
      </c>
      <c r="D410" s="1">
        <f>VLOOKUP($A410,DataForModel!$B:$BI,17,FALSE)</f>
        <v>10.34</v>
      </c>
      <c r="E410" s="1">
        <f>VLOOKUP($A410,DataForModel!$B:$BI,19,FALSE)</f>
        <v>37.710219350000003</v>
      </c>
      <c r="F410" s="1">
        <f>VLOOKUP($A410,DataForModel!$B:$BI,20,FALSE)</f>
        <v>894.65442629999995</v>
      </c>
      <c r="G410" s="1">
        <f>VLOOKUP($A410,DataForModel!$B:$BI,26,FALSE)</f>
        <v>2.7</v>
      </c>
      <c r="H410" s="1">
        <f>VLOOKUP($A410,DataForModel!$B:$BI,31,FALSE)</f>
        <v>200</v>
      </c>
      <c r="I410" s="1">
        <f>VLOOKUP($A410,DataForModel!$B:$BI,33,FALSE)</f>
        <v>37202</v>
      </c>
      <c r="J410" s="1">
        <f>VLOOKUP($A410,DataForModel!$B:$BI,46,FALSE)</f>
        <v>7.2</v>
      </c>
      <c r="K410" s="1">
        <f>VLOOKUP($A410,DataForModel!$B:$BI,49,FALSE)</f>
        <v>11.5</v>
      </c>
      <c r="L410" s="1">
        <f>VLOOKUP($A410,DataForModel!$B:$BI,51,FALSE)</f>
        <v>23</v>
      </c>
      <c r="M410" s="1">
        <f>VLOOKUP($A410,DataForModel!$B:$BI,52,FALSE)</f>
        <v>10.7</v>
      </c>
      <c r="N410" s="1">
        <f>VLOOKUP($A410,DataForModel!$B:$BI,60,FALSE)</f>
        <v>0</v>
      </c>
      <c r="O410" s="1">
        <f t="shared" si="81"/>
        <v>1.8280994311540559</v>
      </c>
      <c r="P410" s="1">
        <f t="shared" si="82"/>
        <v>4.3255189802906617</v>
      </c>
      <c r="Q410" s="1">
        <f t="shared" si="83"/>
        <v>0.80817094133563727</v>
      </c>
      <c r="R410" s="1">
        <f t="shared" si="84"/>
        <v>0.46940680579095351</v>
      </c>
      <c r="S410" s="1">
        <f t="shared" si="85"/>
        <v>1.6324407731064219</v>
      </c>
      <c r="T410" s="1">
        <f t="shared" si="86"/>
        <v>0.3776223776223776</v>
      </c>
      <c r="U410" s="1">
        <f t="shared" si="87"/>
        <v>0.67024128686327078</v>
      </c>
      <c r="V410" s="1">
        <f t="shared" si="88"/>
        <v>2.1226646563924585</v>
      </c>
      <c r="W410" s="1">
        <f t="shared" si="89"/>
        <v>1.2587412587412585</v>
      </c>
      <c r="X410" s="1">
        <f t="shared" si="90"/>
        <v>1.8729641693811074</v>
      </c>
      <c r="Y410" s="1">
        <f t="shared" si="91"/>
        <v>5.2511415525114158</v>
      </c>
      <c r="Z410" s="1">
        <f t="shared" si="92"/>
        <v>2.5319693094629154</v>
      </c>
      <c r="AA410" s="1">
        <f t="shared" si="93"/>
        <v>0</v>
      </c>
      <c r="AB410" s="1">
        <f>VLOOKUP($A410,Index!$G:$R,8,FALSE)</f>
        <v>6.4058999999999999</v>
      </c>
      <c r="AC410" s="1">
        <f>VLOOKUP($A410,Index!$G:$R,9,FALSE)</f>
        <v>4.6673354699287097</v>
      </c>
      <c r="AD410" s="1">
        <f>VLOOKUP($A410,Index!$G:$R,10,FALSE)</f>
        <v>4.7863247863247862</v>
      </c>
      <c r="AE410" s="1">
        <f>VLOOKUP($A410,Index!$G:$R,11,FALSE)</f>
        <v>3.1030824790842351</v>
      </c>
    </row>
    <row r="411" spans="1:31" x14ac:dyDescent="0.2">
      <c r="A411">
        <v>6055200400</v>
      </c>
      <c r="B411" s="1">
        <f>VLOOKUP($A411,DataForModel!$B:$BI,11,FALSE)</f>
        <v>3328</v>
      </c>
      <c r="C411" s="1">
        <f>VLOOKUP($A411,DataForModel!$B:$BI,16,FALSE)</f>
        <v>7.8595845100000004</v>
      </c>
      <c r="D411" s="1">
        <f>VLOOKUP($A411,DataForModel!$B:$BI,17,FALSE)</f>
        <v>9.4366219059999992</v>
      </c>
      <c r="E411" s="1">
        <f>VLOOKUP($A411,DataForModel!$B:$BI,19,FALSE)</f>
        <v>24.787161650000002</v>
      </c>
      <c r="F411" s="1">
        <f>VLOOKUP($A411,DataForModel!$B:$BI,20,FALSE)</f>
        <v>829.04738129999998</v>
      </c>
      <c r="G411" s="1">
        <f>VLOOKUP($A411,DataForModel!$B:$BI,26,FALSE)</f>
        <v>4</v>
      </c>
      <c r="H411" s="1">
        <f>VLOOKUP($A411,DataForModel!$B:$BI,31,FALSE)</f>
        <v>308</v>
      </c>
      <c r="I411" s="1">
        <f>VLOOKUP($A411,DataForModel!$B:$BI,33,FALSE)</f>
        <v>44990</v>
      </c>
      <c r="J411" s="1">
        <f>VLOOKUP($A411,DataForModel!$B:$BI,46,FALSE)</f>
        <v>7.3</v>
      </c>
      <c r="K411" s="1">
        <f>VLOOKUP($A411,DataForModel!$B:$BI,49,FALSE)</f>
        <v>5.7</v>
      </c>
      <c r="L411" s="1">
        <f>VLOOKUP($A411,DataForModel!$B:$BI,51,FALSE)</f>
        <v>19.899999999999999</v>
      </c>
      <c r="M411" s="1">
        <f>VLOOKUP($A411,DataForModel!$B:$BI,52,FALSE)</f>
        <v>10.3</v>
      </c>
      <c r="N411" s="1">
        <f>VLOOKUP($A411,DataForModel!$B:$BI,60,FALSE)</f>
        <v>0.3</v>
      </c>
      <c r="O411" s="1">
        <f t="shared" si="81"/>
        <v>2.5909763889971167</v>
      </c>
      <c r="P411" s="1">
        <f t="shared" si="82"/>
        <v>4.3255189802906617</v>
      </c>
      <c r="Q411" s="1">
        <f t="shared" si="83"/>
        <v>0.73556078904996025</v>
      </c>
      <c r="R411" s="1">
        <f t="shared" si="84"/>
        <v>0.3085440120822453</v>
      </c>
      <c r="S411" s="1">
        <f t="shared" si="85"/>
        <v>1.5100995440462959</v>
      </c>
      <c r="T411" s="1">
        <f t="shared" si="86"/>
        <v>0.55944055944055948</v>
      </c>
      <c r="U411" s="1">
        <f t="shared" si="87"/>
        <v>1.032171581769437</v>
      </c>
      <c r="V411" s="1">
        <f t="shared" si="88"/>
        <v>2.6765331304094273</v>
      </c>
      <c r="W411" s="1">
        <f t="shared" si="89"/>
        <v>1.276223776223776</v>
      </c>
      <c r="X411" s="1">
        <f t="shared" si="90"/>
        <v>0.92833876221498368</v>
      </c>
      <c r="Y411" s="1">
        <f t="shared" si="91"/>
        <v>4.5433789954337902</v>
      </c>
      <c r="Z411" s="1">
        <f t="shared" si="92"/>
        <v>2.4296675191815855</v>
      </c>
      <c r="AA411" s="1">
        <f t="shared" si="93"/>
        <v>3.1914893617021274E-2</v>
      </c>
      <c r="AB411" s="1">
        <f>VLOOKUP($A411,Index!$G:$R,8,FALSE)</f>
        <v>4.6489000000000003</v>
      </c>
      <c r="AC411" s="1">
        <f>VLOOKUP($A411,Index!$G:$R,9,FALSE)</f>
        <v>4.2794032768665486</v>
      </c>
      <c r="AD411" s="1">
        <f>VLOOKUP($A411,Index!$G:$R,10,FALSE)</f>
        <v>4.7435897435897436</v>
      </c>
      <c r="AE411" s="1">
        <f>VLOOKUP($A411,Index!$G:$R,11,FALSE)</f>
        <v>1.8916559736414831</v>
      </c>
    </row>
    <row r="412" spans="1:31" x14ac:dyDescent="0.2">
      <c r="A412">
        <v>6055200501</v>
      </c>
      <c r="B412" s="1">
        <f>VLOOKUP($A412,DataForModel!$B:$BI,11,FALSE)</f>
        <v>5013</v>
      </c>
      <c r="C412" s="1">
        <f>VLOOKUP($A412,DataForModel!$B:$BI,16,FALSE)</f>
        <v>7.8595845100000004</v>
      </c>
      <c r="D412" s="1">
        <f>VLOOKUP($A412,DataForModel!$B:$BI,17,FALSE)</f>
        <v>14.545444939999999</v>
      </c>
      <c r="E412" s="1">
        <f>VLOOKUP($A412,DataForModel!$B:$BI,19,FALSE)</f>
        <v>0.178960971</v>
      </c>
      <c r="F412" s="1">
        <f>VLOOKUP($A412,DataForModel!$B:$BI,20,FALSE)</f>
        <v>840.25146180000002</v>
      </c>
      <c r="G412" s="1">
        <f>VLOOKUP($A412,DataForModel!$B:$BI,26,FALSE)</f>
        <v>0.2</v>
      </c>
      <c r="H412" s="1">
        <f>VLOOKUP($A412,DataForModel!$B:$BI,31,FALSE)</f>
        <v>419</v>
      </c>
      <c r="I412" s="1">
        <f>VLOOKUP($A412,DataForModel!$B:$BI,33,FALSE)</f>
        <v>23967</v>
      </c>
      <c r="J412" s="1">
        <f>VLOOKUP($A412,DataForModel!$B:$BI,46,FALSE)</f>
        <v>8</v>
      </c>
      <c r="K412" s="1">
        <f>VLOOKUP($A412,DataForModel!$B:$BI,49,FALSE)</f>
        <v>25.8</v>
      </c>
      <c r="L412" s="1">
        <f>VLOOKUP($A412,DataForModel!$B:$BI,51,FALSE)</f>
        <v>29.9</v>
      </c>
      <c r="M412" s="1">
        <f>VLOOKUP($A412,DataForModel!$B:$BI,52,FALSE)</f>
        <v>5</v>
      </c>
      <c r="N412" s="1">
        <f>VLOOKUP($A412,DataForModel!$B:$BI,60,FALSE)</f>
        <v>0.7</v>
      </c>
      <c r="O412" s="1">
        <f t="shared" si="81"/>
        <v>3.9039975064287384</v>
      </c>
      <c r="P412" s="1">
        <f t="shared" si="82"/>
        <v>4.3255189802906617</v>
      </c>
      <c r="Q412" s="1">
        <f t="shared" si="83"/>
        <v>1.1461888759640475</v>
      </c>
      <c r="R412" s="1">
        <f t="shared" si="84"/>
        <v>2.2276586879189674E-3</v>
      </c>
      <c r="S412" s="1">
        <f t="shared" si="85"/>
        <v>1.530992437162555</v>
      </c>
      <c r="T412" s="1">
        <f t="shared" si="86"/>
        <v>2.7972027972027972E-2</v>
      </c>
      <c r="U412" s="1">
        <f t="shared" si="87"/>
        <v>1.4041554959785523</v>
      </c>
      <c r="V412" s="1">
        <f t="shared" si="88"/>
        <v>1.1814153942436936</v>
      </c>
      <c r="W412" s="1">
        <f t="shared" si="89"/>
        <v>1.3986013986013983</v>
      </c>
      <c r="X412" s="1">
        <f t="shared" si="90"/>
        <v>4.2019543973941369</v>
      </c>
      <c r="Y412" s="1">
        <f t="shared" si="91"/>
        <v>6.8264840182648401</v>
      </c>
      <c r="Z412" s="1">
        <f t="shared" si="92"/>
        <v>1.0741687979539642</v>
      </c>
      <c r="AA412" s="1">
        <f t="shared" si="93"/>
        <v>7.4468085106382975E-2</v>
      </c>
      <c r="AB412" s="1">
        <f>VLOOKUP($A412,Index!$G:$R,8,FALSE)</f>
        <v>8.3276000000000003</v>
      </c>
      <c r="AC412" s="1">
        <f>VLOOKUP($A412,Index!$G:$R,9,FALSE)</f>
        <v>6.3607800938395433</v>
      </c>
      <c r="AD412" s="1">
        <f>VLOOKUP($A412,Index!$G:$R,10,FALSE)</f>
        <v>5.7264957264957275</v>
      </c>
      <c r="AE412" s="1">
        <f>VLOOKUP($A412,Index!$G:$R,11,FALSE)</f>
        <v>3.5493037829302647</v>
      </c>
    </row>
    <row r="413" spans="1:31" x14ac:dyDescent="0.2">
      <c r="A413">
        <v>6055200503</v>
      </c>
      <c r="B413" s="1">
        <f>VLOOKUP($A413,DataForModel!$B:$BI,11,FALSE)</f>
        <v>1769</v>
      </c>
      <c r="C413" s="1">
        <f>VLOOKUP($A413,DataForModel!$B:$BI,16,FALSE)</f>
        <v>7.8595845100000004</v>
      </c>
      <c r="D413" s="1">
        <f>VLOOKUP($A413,DataForModel!$B:$BI,17,FALSE)</f>
        <v>12.57205156</v>
      </c>
      <c r="E413" s="1">
        <f>VLOOKUP($A413,DataForModel!$B:$BI,19,FALSE)</f>
        <v>1.1764706E-2</v>
      </c>
      <c r="F413" s="1">
        <f>VLOOKUP($A413,DataForModel!$B:$BI,20,FALSE)</f>
        <v>853.3598872</v>
      </c>
      <c r="G413" s="1">
        <f>VLOOKUP($A413,DataForModel!$B:$BI,26,FALSE)</f>
        <v>2</v>
      </c>
      <c r="H413" s="1">
        <f>VLOOKUP($A413,DataForModel!$B:$BI,31,FALSE)</f>
        <v>198</v>
      </c>
      <c r="I413" s="1">
        <f>VLOOKUP($A413,DataForModel!$B:$BI,33,FALSE)</f>
        <v>29603</v>
      </c>
      <c r="J413" s="1">
        <f>VLOOKUP($A413,DataForModel!$B:$BI,46,FALSE)</f>
        <v>11.5</v>
      </c>
      <c r="K413" s="1">
        <f>VLOOKUP($A413,DataForModel!$B:$BI,49,FALSE)</f>
        <v>21.3</v>
      </c>
      <c r="L413" s="1">
        <f>VLOOKUP($A413,DataForModel!$B:$BI,51,FALSE)</f>
        <v>21.1</v>
      </c>
      <c r="M413" s="1">
        <f>VLOOKUP($A413,DataForModel!$B:$BI,52,FALSE)</f>
        <v>16.8</v>
      </c>
      <c r="N413" s="1">
        <f>VLOOKUP($A413,DataForModel!$B:$BI,60,FALSE)</f>
        <v>1</v>
      </c>
      <c r="O413" s="1">
        <f t="shared" si="81"/>
        <v>1.3761396399906491</v>
      </c>
      <c r="P413" s="1">
        <f t="shared" si="82"/>
        <v>4.3255189802906617</v>
      </c>
      <c r="Q413" s="1">
        <f t="shared" si="83"/>
        <v>0.98757489717373736</v>
      </c>
      <c r="R413" s="1">
        <f t="shared" si="84"/>
        <v>1.4644393906262614E-4</v>
      </c>
      <c r="S413" s="1">
        <f t="shared" si="85"/>
        <v>1.555436471709134</v>
      </c>
      <c r="T413" s="1">
        <f t="shared" si="86"/>
        <v>0.27972027972027974</v>
      </c>
      <c r="U413" s="1">
        <f t="shared" si="87"/>
        <v>0.66353887399463807</v>
      </c>
      <c r="V413" s="1">
        <f t="shared" si="88"/>
        <v>1.5822375205353778</v>
      </c>
      <c r="W413" s="1">
        <f t="shared" si="89"/>
        <v>2.0104895104895104</v>
      </c>
      <c r="X413" s="1">
        <f t="shared" si="90"/>
        <v>3.4690553745928341</v>
      </c>
      <c r="Y413" s="1">
        <f t="shared" si="91"/>
        <v>4.8173515981735164</v>
      </c>
      <c r="Z413" s="1">
        <f t="shared" si="92"/>
        <v>4.0920716112531972</v>
      </c>
      <c r="AA413" s="1">
        <f t="shared" si="93"/>
        <v>0.10638297872340426</v>
      </c>
      <c r="AB413" s="1">
        <f>VLOOKUP($A413,Index!$G:$R,8,FALSE)</f>
        <v>7.1901000000000002</v>
      </c>
      <c r="AC413" s="1">
        <f>VLOOKUP($A413,Index!$G:$R,9,FALSE)</f>
        <v>5.7544944829424853</v>
      </c>
      <c r="AD413" s="1">
        <f>VLOOKUP($A413,Index!$G:$R,10,FALSE)</f>
        <v>5.4700854700854702</v>
      </c>
      <c r="AE413" s="1">
        <f>VLOOKUP($A413,Index!$G:$R,11,FALSE)</f>
        <v>6.0222010513938029</v>
      </c>
    </row>
    <row r="414" spans="1:31" x14ac:dyDescent="0.2">
      <c r="A414">
        <v>6055200504</v>
      </c>
      <c r="B414" s="1">
        <f>VLOOKUP($A414,DataForModel!$B:$BI,11,FALSE)</f>
        <v>6431</v>
      </c>
      <c r="C414" s="1">
        <f>VLOOKUP($A414,DataForModel!$B:$BI,16,FALSE)</f>
        <v>7.8595845100000004</v>
      </c>
      <c r="D414" s="1">
        <f>VLOOKUP($A414,DataForModel!$B:$BI,17,FALSE)</f>
        <v>11.14431012</v>
      </c>
      <c r="E414" s="1">
        <f>VLOOKUP($A414,DataForModel!$B:$BI,19,FALSE)</f>
        <v>3.4877075610000001</v>
      </c>
      <c r="F414" s="1">
        <f>VLOOKUP($A414,DataForModel!$B:$BI,20,FALSE)</f>
        <v>819.24363040000003</v>
      </c>
      <c r="G414" s="1">
        <f>VLOOKUP($A414,DataForModel!$B:$BI,26,FALSE)</f>
        <v>0</v>
      </c>
      <c r="H414" s="1">
        <f>VLOOKUP($A414,DataForModel!$B:$BI,31,FALSE)</f>
        <v>353</v>
      </c>
      <c r="I414" s="1">
        <f>VLOOKUP($A414,DataForModel!$B:$BI,33,FALSE)</f>
        <v>29949</v>
      </c>
      <c r="J414" s="1">
        <f>VLOOKUP($A414,DataForModel!$B:$BI,46,FALSE)</f>
        <v>5.7</v>
      </c>
      <c r="K414" s="1">
        <f>VLOOKUP($A414,DataForModel!$B:$BI,49,FALSE)</f>
        <v>22.5</v>
      </c>
      <c r="L414" s="1">
        <f>VLOOKUP($A414,DataForModel!$B:$BI,51,FALSE)</f>
        <v>27.5</v>
      </c>
      <c r="M414" s="1">
        <f>VLOOKUP($A414,DataForModel!$B:$BI,52,FALSE)</f>
        <v>7.6</v>
      </c>
      <c r="N414" s="1">
        <f>VLOOKUP($A414,DataForModel!$B:$BI,60,FALSE)</f>
        <v>4</v>
      </c>
      <c r="O414" s="1">
        <f t="shared" si="81"/>
        <v>5.0089612717213434</v>
      </c>
      <c r="P414" s="1">
        <f t="shared" si="82"/>
        <v>4.3255189802906617</v>
      </c>
      <c r="Q414" s="1">
        <f t="shared" si="83"/>
        <v>0.87281838041568105</v>
      </c>
      <c r="R414" s="1">
        <f t="shared" si="84"/>
        <v>4.34140584160237E-2</v>
      </c>
      <c r="S414" s="1">
        <f t="shared" si="85"/>
        <v>1.4918179260507693</v>
      </c>
      <c r="T414" s="1">
        <f t="shared" si="86"/>
        <v>0</v>
      </c>
      <c r="U414" s="1">
        <f t="shared" si="87"/>
        <v>1.1829758713136729</v>
      </c>
      <c r="V414" s="1">
        <f t="shared" si="88"/>
        <v>1.6068444147328445</v>
      </c>
      <c r="W414" s="1">
        <f t="shared" si="89"/>
        <v>0.99650349650349646</v>
      </c>
      <c r="X414" s="1">
        <f t="shared" si="90"/>
        <v>3.6644951140065145</v>
      </c>
      <c r="Y414" s="1">
        <f t="shared" si="91"/>
        <v>6.2785388127853885</v>
      </c>
      <c r="Z414" s="1">
        <f t="shared" si="92"/>
        <v>1.7391304347826086</v>
      </c>
      <c r="AA414" s="1">
        <f t="shared" si="93"/>
        <v>0.42553191489361702</v>
      </c>
      <c r="AB414" s="1">
        <f>VLOOKUP($A414,Index!$G:$R,8,FALSE)</f>
        <v>8.2159999999999993</v>
      </c>
      <c r="AC414" s="1">
        <f>VLOOKUP($A414,Index!$G:$R,9,FALSE)</f>
        <v>6.1740240641889423</v>
      </c>
      <c r="AD414" s="1">
        <f>VLOOKUP($A414,Index!$G:$R,10,FALSE)</f>
        <v>5.5982905982905979</v>
      </c>
      <c r="AE414" s="1">
        <f>VLOOKUP($A414,Index!$G:$R,11,FALSE)</f>
        <v>1.9291919345195847</v>
      </c>
    </row>
    <row r="415" spans="1:31" x14ac:dyDescent="0.2">
      <c r="A415">
        <v>6055200505</v>
      </c>
      <c r="B415" s="1">
        <f>VLOOKUP($A415,DataForModel!$B:$BI,11,FALSE)</f>
        <v>2460</v>
      </c>
      <c r="C415" s="1">
        <f>VLOOKUP($A415,DataForModel!$B:$BI,16,FALSE)</f>
        <v>7.8595845100000004</v>
      </c>
      <c r="D415" s="1">
        <f>VLOOKUP($A415,DataForModel!$B:$BI,17,FALSE)</f>
        <v>8.3563981999999992</v>
      </c>
      <c r="E415" s="1">
        <f>VLOOKUP($A415,DataForModel!$B:$BI,19,FALSE)</f>
        <v>13.416404119999999</v>
      </c>
      <c r="F415" s="1">
        <f>VLOOKUP($A415,DataForModel!$B:$BI,20,FALSE)</f>
        <v>817.74694499999998</v>
      </c>
      <c r="G415" s="1">
        <f>VLOOKUP($A415,DataForModel!$B:$BI,26,FALSE)</f>
        <v>0</v>
      </c>
      <c r="H415" s="1">
        <f>VLOOKUP($A415,DataForModel!$B:$BI,31,FALSE)</f>
        <v>425</v>
      </c>
      <c r="I415" s="1">
        <f>VLOOKUP($A415,DataForModel!$B:$BI,33,FALSE)</f>
        <v>26579</v>
      </c>
      <c r="J415" s="1">
        <f>VLOOKUP($A415,DataForModel!$B:$BI,46,FALSE)</f>
        <v>14.2</v>
      </c>
      <c r="K415" s="1">
        <f>VLOOKUP($A415,DataForModel!$B:$BI,49,FALSE)</f>
        <v>24.2</v>
      </c>
      <c r="L415" s="1">
        <f>VLOOKUP($A415,DataForModel!$B:$BI,51,FALSE)</f>
        <v>23.1</v>
      </c>
      <c r="M415" s="1">
        <f>VLOOKUP($A415,DataForModel!$B:$BI,52,FALSE)</f>
        <v>10.1</v>
      </c>
      <c r="N415" s="1">
        <f>VLOOKUP($A415,DataForModel!$B:$BI,60,FALSE)</f>
        <v>0</v>
      </c>
      <c r="O415" s="1">
        <f t="shared" si="81"/>
        <v>1.9145951842905009</v>
      </c>
      <c r="P415" s="1">
        <f t="shared" si="82"/>
        <v>4.3255189802906617</v>
      </c>
      <c r="Q415" s="1">
        <f t="shared" si="83"/>
        <v>0.64873644792833629</v>
      </c>
      <c r="R415" s="1">
        <f t="shared" si="84"/>
        <v>0.16700383905801353</v>
      </c>
      <c r="S415" s="1">
        <f t="shared" si="85"/>
        <v>1.489026970729548</v>
      </c>
      <c r="T415" s="1">
        <f t="shared" si="86"/>
        <v>0</v>
      </c>
      <c r="U415" s="1">
        <f t="shared" si="87"/>
        <v>1.4242627345844505</v>
      </c>
      <c r="V415" s="1">
        <f t="shared" si="88"/>
        <v>1.3671761099771709</v>
      </c>
      <c r="W415" s="1">
        <f t="shared" si="89"/>
        <v>2.4825174825174825</v>
      </c>
      <c r="X415" s="1">
        <f t="shared" si="90"/>
        <v>3.9413680781758957</v>
      </c>
      <c r="Y415" s="1">
        <f t="shared" si="91"/>
        <v>5.2739726027397271</v>
      </c>
      <c r="Z415" s="1">
        <f t="shared" si="92"/>
        <v>2.3785166240409201</v>
      </c>
      <c r="AA415" s="1">
        <f t="shared" si="93"/>
        <v>0</v>
      </c>
      <c r="AB415" s="1">
        <f>VLOOKUP($A415,Index!$G:$R,8,FALSE)</f>
        <v>7.1276999999999999</v>
      </c>
      <c r="AC415" s="1">
        <f>VLOOKUP($A415,Index!$G:$R,9,FALSE)</f>
        <v>6.0354244631086971</v>
      </c>
      <c r="AD415" s="1">
        <f>VLOOKUP($A415,Index!$G:$R,10,FALSE)</f>
        <v>4.7863247863247862</v>
      </c>
      <c r="AE415" s="1">
        <f>VLOOKUP($A415,Index!$G:$R,11,FALSE)</f>
        <v>2.5456589192729457</v>
      </c>
    </row>
    <row r="416" spans="1:31" x14ac:dyDescent="0.2">
      <c r="A416">
        <v>6055200601</v>
      </c>
      <c r="B416" s="1">
        <f>VLOOKUP($A416,DataForModel!$B:$BI,11,FALSE)</f>
        <v>5016</v>
      </c>
      <c r="C416" s="1">
        <f>VLOOKUP($A416,DataForModel!$B:$BI,16,FALSE)</f>
        <v>7.8595845100000004</v>
      </c>
      <c r="D416" s="1">
        <f>VLOOKUP($A416,DataForModel!$B:$BI,17,FALSE)</f>
        <v>12.3</v>
      </c>
      <c r="E416" s="1">
        <f>VLOOKUP($A416,DataForModel!$B:$BI,19,FALSE)</f>
        <v>12.64502461</v>
      </c>
      <c r="F416" s="1">
        <f>VLOOKUP($A416,DataForModel!$B:$BI,20,FALSE)</f>
        <v>781.39830800000004</v>
      </c>
      <c r="G416" s="1">
        <f>VLOOKUP($A416,DataForModel!$B:$BI,26,FALSE)</f>
        <v>0</v>
      </c>
      <c r="H416" s="1">
        <f>VLOOKUP($A416,DataForModel!$B:$BI,31,FALSE)</f>
        <v>462</v>
      </c>
      <c r="I416" s="1">
        <f>VLOOKUP($A416,DataForModel!$B:$BI,33,FALSE)</f>
        <v>30163</v>
      </c>
      <c r="J416" s="1">
        <f>VLOOKUP($A416,DataForModel!$B:$BI,46,FALSE)</f>
        <v>8.9</v>
      </c>
      <c r="K416" s="1">
        <f>VLOOKUP($A416,DataForModel!$B:$BI,49,FALSE)</f>
        <v>22.3</v>
      </c>
      <c r="L416" s="1">
        <f>VLOOKUP($A416,DataForModel!$B:$BI,51,FALSE)</f>
        <v>24.3</v>
      </c>
      <c r="M416" s="1">
        <f>VLOOKUP($A416,DataForModel!$B:$BI,52,FALSE)</f>
        <v>10.7</v>
      </c>
      <c r="N416" s="1">
        <f>VLOOKUP($A416,DataForModel!$B:$BI,60,FALSE)</f>
        <v>0.6</v>
      </c>
      <c r="O416" s="1">
        <f t="shared" si="81"/>
        <v>3.9063352294864799</v>
      </c>
      <c r="P416" s="1">
        <f t="shared" si="82"/>
        <v>4.3255189802906617</v>
      </c>
      <c r="Q416" s="1">
        <f t="shared" si="83"/>
        <v>0.96570841033688026</v>
      </c>
      <c r="R416" s="1">
        <f t="shared" si="84"/>
        <v>0.15740191156772196</v>
      </c>
      <c r="S416" s="1">
        <f t="shared" si="85"/>
        <v>1.4212455773557058</v>
      </c>
      <c r="T416" s="1">
        <f t="shared" si="86"/>
        <v>0</v>
      </c>
      <c r="U416" s="1">
        <f t="shared" si="87"/>
        <v>1.5482573726541555</v>
      </c>
      <c r="V416" s="1">
        <f t="shared" si="88"/>
        <v>1.6220637076757862</v>
      </c>
      <c r="W416" s="1">
        <f t="shared" si="89"/>
        <v>1.555944055944056</v>
      </c>
      <c r="X416" s="1">
        <f t="shared" si="90"/>
        <v>3.6319218241042344</v>
      </c>
      <c r="Y416" s="1">
        <f t="shared" si="91"/>
        <v>5.5479452054794525</v>
      </c>
      <c r="Z416" s="1">
        <f t="shared" si="92"/>
        <v>2.5319693094629154</v>
      </c>
      <c r="AA416" s="1">
        <f t="shared" si="93"/>
        <v>6.3829787234042548E-2</v>
      </c>
      <c r="AB416" s="1">
        <f>VLOOKUP($A416,Index!$G:$R,8,FALSE)</f>
        <v>7.5156000000000001</v>
      </c>
      <c r="AC416" s="1">
        <f>VLOOKUP($A416,Index!$G:$R,9,FALSE)</f>
        <v>6.1585065886497965</v>
      </c>
      <c r="AD416" s="1">
        <f>VLOOKUP($A416,Index!$G:$R,10,FALSE)</f>
        <v>5.299145299145299</v>
      </c>
      <c r="AE416" s="1">
        <f>VLOOKUP($A416,Index!$G:$R,11,FALSE)</f>
        <v>3.1244663329199662</v>
      </c>
    </row>
    <row r="417" spans="1:31" x14ac:dyDescent="0.2">
      <c r="A417">
        <v>6055200602</v>
      </c>
      <c r="B417" s="1">
        <f>VLOOKUP($A417,DataForModel!$B:$BI,11,FALSE)</f>
        <v>4248</v>
      </c>
      <c r="C417" s="1">
        <f>VLOOKUP($A417,DataForModel!$B:$BI,16,FALSE)</f>
        <v>7.8595845100000004</v>
      </c>
      <c r="D417" s="1">
        <f>VLOOKUP($A417,DataForModel!$B:$BI,17,FALSE)</f>
        <v>12.230464830000001</v>
      </c>
      <c r="E417" s="1">
        <f>VLOOKUP($A417,DataForModel!$B:$BI,19,FALSE)</f>
        <v>44.657793869999999</v>
      </c>
      <c r="F417" s="1">
        <f>VLOOKUP($A417,DataForModel!$B:$BI,20,FALSE)</f>
        <v>769.07650599999999</v>
      </c>
      <c r="G417" s="1">
        <f>VLOOKUP($A417,DataForModel!$B:$BI,26,FALSE)</f>
        <v>0</v>
      </c>
      <c r="H417" s="1">
        <f>VLOOKUP($A417,DataForModel!$B:$BI,31,FALSE)</f>
        <v>208</v>
      </c>
      <c r="I417" s="1">
        <f>VLOOKUP($A417,DataForModel!$B:$BI,33,FALSE)</f>
        <v>42107</v>
      </c>
      <c r="J417" s="1">
        <f>VLOOKUP($A417,DataForModel!$B:$BI,46,FALSE)</f>
        <v>5</v>
      </c>
      <c r="K417" s="1">
        <f>VLOOKUP($A417,DataForModel!$B:$BI,49,FALSE)</f>
        <v>12.3</v>
      </c>
      <c r="L417" s="1">
        <f>VLOOKUP($A417,DataForModel!$B:$BI,51,FALSE)</f>
        <v>18.399999999999999</v>
      </c>
      <c r="M417" s="1">
        <f>VLOOKUP($A417,DataForModel!$B:$BI,52,FALSE)</f>
        <v>13.9</v>
      </c>
      <c r="N417" s="1">
        <f>VLOOKUP($A417,DataForModel!$B:$BI,60,FALSE)</f>
        <v>1</v>
      </c>
      <c r="O417" s="1">
        <f t="shared" si="81"/>
        <v>3.3078781267045896</v>
      </c>
      <c r="P417" s="1">
        <f t="shared" si="82"/>
        <v>4.3255189802906617</v>
      </c>
      <c r="Q417" s="1">
        <f t="shared" si="83"/>
        <v>0.96011943345505835</v>
      </c>
      <c r="R417" s="1">
        <f t="shared" si="84"/>
        <v>0.55588837019553228</v>
      </c>
      <c r="S417" s="1">
        <f t="shared" si="85"/>
        <v>1.3982684046920759</v>
      </c>
      <c r="T417" s="1">
        <f t="shared" si="86"/>
        <v>0</v>
      </c>
      <c r="U417" s="1">
        <f t="shared" si="87"/>
        <v>0.69705093833780163</v>
      </c>
      <c r="V417" s="1">
        <f t="shared" si="88"/>
        <v>2.471499384827645</v>
      </c>
      <c r="W417" s="1">
        <f t="shared" si="89"/>
        <v>0.87412587412587406</v>
      </c>
      <c r="X417" s="1">
        <f t="shared" si="90"/>
        <v>2.003257328990228</v>
      </c>
      <c r="Y417" s="1">
        <f t="shared" si="91"/>
        <v>4.2009132420091326</v>
      </c>
      <c r="Z417" s="1">
        <f t="shared" si="92"/>
        <v>3.3503836317135551</v>
      </c>
      <c r="AA417" s="1">
        <f t="shared" si="93"/>
        <v>0.10638297872340426</v>
      </c>
      <c r="AB417" s="1">
        <f>VLOOKUP($A417,Index!$G:$R,8,FALSE)</f>
        <v>6.7424999999999997</v>
      </c>
      <c r="AC417" s="1">
        <f>VLOOKUP($A417,Index!$G:$R,9,FALSE)</f>
        <v>4.9154352873111282</v>
      </c>
      <c r="AD417" s="1">
        <f>VLOOKUP($A417,Index!$G:$R,10,FALSE)</f>
        <v>5.2564102564102564</v>
      </c>
      <c r="AE417" s="1">
        <f>VLOOKUP($A417,Index!$G:$R,11,FALSE)</f>
        <v>2.2914947159808761</v>
      </c>
    </row>
    <row r="418" spans="1:31" x14ac:dyDescent="0.2">
      <c r="A418">
        <v>6055200703</v>
      </c>
      <c r="B418" s="1">
        <f>VLOOKUP($A418,DataForModel!$B:$BI,11,FALSE)</f>
        <v>2951</v>
      </c>
      <c r="C418" s="1">
        <f>VLOOKUP($A418,DataForModel!$B:$BI,16,FALSE)</f>
        <v>7.8595845100000004</v>
      </c>
      <c r="D418" s="1">
        <f>VLOOKUP($A418,DataForModel!$B:$BI,17,FALSE)</f>
        <v>13.215653359999999</v>
      </c>
      <c r="E418" s="1">
        <f>VLOOKUP($A418,DataForModel!$B:$BI,19,FALSE)</f>
        <v>2.4686285379999999</v>
      </c>
      <c r="F418" s="1">
        <f>VLOOKUP($A418,DataForModel!$B:$BI,20,FALSE)</f>
        <v>830.33649979999996</v>
      </c>
      <c r="G418" s="1">
        <f>VLOOKUP($A418,DataForModel!$B:$BI,26,FALSE)</f>
        <v>0</v>
      </c>
      <c r="H418" s="1">
        <f>VLOOKUP($A418,DataForModel!$B:$BI,31,FALSE)</f>
        <v>85</v>
      </c>
      <c r="I418" s="1">
        <f>VLOOKUP($A418,DataForModel!$B:$BI,33,FALSE)</f>
        <v>51843</v>
      </c>
      <c r="J418" s="1">
        <f>VLOOKUP($A418,DataForModel!$B:$BI,46,FALSE)</f>
        <v>3.1</v>
      </c>
      <c r="K418" s="1">
        <f>VLOOKUP($A418,DataForModel!$B:$BI,49,FALSE)</f>
        <v>3.5</v>
      </c>
      <c r="L418" s="1">
        <f>VLOOKUP($A418,DataForModel!$B:$BI,51,FALSE)</f>
        <v>18.399999999999999</v>
      </c>
      <c r="M418" s="1">
        <f>VLOOKUP($A418,DataForModel!$B:$BI,52,FALSE)</f>
        <v>11.7</v>
      </c>
      <c r="N418" s="1">
        <f>VLOOKUP($A418,DataForModel!$B:$BI,60,FALSE)</f>
        <v>0.2</v>
      </c>
      <c r="O418" s="1">
        <f t="shared" si="81"/>
        <v>2.2972025247409023</v>
      </c>
      <c r="P418" s="1">
        <f t="shared" si="82"/>
        <v>4.3255189802906617</v>
      </c>
      <c r="Q418" s="1">
        <f t="shared" si="83"/>
        <v>1.0393052025903924</v>
      </c>
      <c r="R418" s="1">
        <f t="shared" si="84"/>
        <v>3.0728833103617875E-2</v>
      </c>
      <c r="S418" s="1">
        <f t="shared" si="85"/>
        <v>1.512503437434485</v>
      </c>
      <c r="T418" s="1">
        <f t="shared" si="86"/>
        <v>0</v>
      </c>
      <c r="U418" s="1">
        <f t="shared" si="87"/>
        <v>0.2848525469168901</v>
      </c>
      <c r="V418" s="1">
        <f t="shared" si="88"/>
        <v>3.1639060955401783</v>
      </c>
      <c r="W418" s="1">
        <f t="shared" si="89"/>
        <v>0.54195804195804187</v>
      </c>
      <c r="X418" s="1">
        <f t="shared" si="90"/>
        <v>0.57003257328990231</v>
      </c>
      <c r="Y418" s="1">
        <f t="shared" si="91"/>
        <v>4.2009132420091326</v>
      </c>
      <c r="Z418" s="1">
        <f t="shared" si="92"/>
        <v>2.7877237851662402</v>
      </c>
      <c r="AA418" s="1">
        <f t="shared" si="93"/>
        <v>2.1276595744680851E-2</v>
      </c>
      <c r="AB418" s="1">
        <f>VLOOKUP($A418,Index!$G:$R,8,FALSE)</f>
        <v>3.3544999999999998</v>
      </c>
      <c r="AC418" s="1">
        <f>VLOOKUP($A418,Index!$G:$R,9,FALSE)</f>
        <v>3.9397078531858765</v>
      </c>
      <c r="AD418" s="1">
        <f>VLOOKUP($A418,Index!$G:$R,10,FALSE)</f>
        <v>4.2307692307692317</v>
      </c>
      <c r="AE418" s="1">
        <f>VLOOKUP($A418,Index!$G:$R,11,FALSE)</f>
        <v>0.66972356072164219</v>
      </c>
    </row>
    <row r="419" spans="1:31" x14ac:dyDescent="0.2">
      <c r="A419">
        <v>6055200704</v>
      </c>
      <c r="B419" s="1">
        <f>VLOOKUP($A419,DataForModel!$B:$BI,11,FALSE)</f>
        <v>2429</v>
      </c>
      <c r="C419" s="1">
        <f>VLOOKUP($A419,DataForModel!$B:$BI,16,FALSE)</f>
        <v>7.8595845100000004</v>
      </c>
      <c r="D419" s="1">
        <f>VLOOKUP($A419,DataForModel!$B:$BI,17,FALSE)</f>
        <v>13.060112330000001</v>
      </c>
      <c r="E419" s="1">
        <f>VLOOKUP($A419,DataForModel!$B:$BI,19,FALSE)</f>
        <v>7.3837498520000002</v>
      </c>
      <c r="F419" s="1">
        <f>VLOOKUP($A419,DataForModel!$B:$BI,20,FALSE)</f>
        <v>826.10109439999997</v>
      </c>
      <c r="G419" s="1">
        <f>VLOOKUP($A419,DataForModel!$B:$BI,26,FALSE)</f>
        <v>0</v>
      </c>
      <c r="H419" s="1">
        <f>VLOOKUP($A419,DataForModel!$B:$BI,31,FALSE)</f>
        <v>626</v>
      </c>
      <c r="I419" s="1">
        <f>VLOOKUP($A419,DataForModel!$B:$BI,33,FALSE)</f>
        <v>27204</v>
      </c>
      <c r="J419" s="1">
        <f>VLOOKUP($A419,DataForModel!$B:$BI,46,FALSE)</f>
        <v>12.1</v>
      </c>
      <c r="K419" s="1">
        <f>VLOOKUP($A419,DataForModel!$B:$BI,49,FALSE)</f>
        <v>23.1</v>
      </c>
      <c r="L419" s="1">
        <f>VLOOKUP($A419,DataForModel!$B:$BI,51,FALSE)</f>
        <v>23.5</v>
      </c>
      <c r="M419" s="1">
        <f>VLOOKUP($A419,DataForModel!$B:$BI,52,FALSE)</f>
        <v>14.3</v>
      </c>
      <c r="N419" s="1">
        <f>VLOOKUP($A419,DataForModel!$B:$BI,60,FALSE)</f>
        <v>0.6</v>
      </c>
      <c r="O419" s="1">
        <f t="shared" si="81"/>
        <v>1.8904387126938362</v>
      </c>
      <c r="P419" s="1">
        <f t="shared" si="82"/>
        <v>4.3255189802906617</v>
      </c>
      <c r="Q419" s="1">
        <f t="shared" si="83"/>
        <v>1.0268033963699608</v>
      </c>
      <c r="R419" s="1">
        <f t="shared" si="84"/>
        <v>9.191095921818726E-2</v>
      </c>
      <c r="S419" s="1">
        <f t="shared" si="85"/>
        <v>1.5046054334593952</v>
      </c>
      <c r="T419" s="1">
        <f t="shared" si="86"/>
        <v>0</v>
      </c>
      <c r="U419" s="1">
        <f t="shared" si="87"/>
        <v>2.0978552278820377</v>
      </c>
      <c r="V419" s="1">
        <f t="shared" si="88"/>
        <v>1.4116249795535198</v>
      </c>
      <c r="W419" s="1">
        <f t="shared" si="89"/>
        <v>2.115384615384615</v>
      </c>
      <c r="X419" s="1">
        <f t="shared" si="90"/>
        <v>3.7622149837133554</v>
      </c>
      <c r="Y419" s="1">
        <f t="shared" si="91"/>
        <v>5.365296803652968</v>
      </c>
      <c r="Z419" s="1">
        <f t="shared" si="92"/>
        <v>3.452685421994885</v>
      </c>
      <c r="AA419" s="1">
        <f t="shared" si="93"/>
        <v>6.3829787234042548E-2</v>
      </c>
      <c r="AB419" s="1">
        <f>VLOOKUP($A419,Index!$G:$R,8,FALSE)</f>
        <v>9.4563000000000006</v>
      </c>
      <c r="AC419" s="1">
        <f>VLOOKUP($A419,Index!$G:$R,9,FALSE)</f>
        <v>6.056897344752441</v>
      </c>
      <c r="AD419" s="1">
        <f>VLOOKUP($A419,Index!$G:$R,10,FALSE)</f>
        <v>6.1538461538461542</v>
      </c>
      <c r="AE419" s="1">
        <f>VLOOKUP($A419,Index!$G:$R,11,FALSE)</f>
        <v>2.7610336958979027</v>
      </c>
    </row>
    <row r="420" spans="1:31" x14ac:dyDescent="0.2">
      <c r="A420">
        <v>6055200705</v>
      </c>
      <c r="B420" s="1">
        <f>VLOOKUP($A420,DataForModel!$B:$BI,11,FALSE)</f>
        <v>2743</v>
      </c>
      <c r="C420" s="1">
        <f>VLOOKUP($A420,DataForModel!$B:$BI,16,FALSE)</f>
        <v>7.8595845100000004</v>
      </c>
      <c r="D420" s="1">
        <f>VLOOKUP($A420,DataForModel!$B:$BI,17,FALSE)</f>
        <v>15.98</v>
      </c>
      <c r="E420" s="1">
        <f>VLOOKUP($A420,DataForModel!$B:$BI,19,FALSE)</f>
        <v>4.7505896999999998E-2</v>
      </c>
      <c r="F420" s="1">
        <f>VLOOKUP($A420,DataForModel!$B:$BI,20,FALSE)</f>
        <v>851.65047140000001</v>
      </c>
      <c r="G420" s="1">
        <f>VLOOKUP($A420,DataForModel!$B:$BI,26,FALSE)</f>
        <v>0</v>
      </c>
      <c r="H420" s="1">
        <f>VLOOKUP($A420,DataForModel!$B:$BI,31,FALSE)</f>
        <v>215</v>
      </c>
      <c r="I420" s="1">
        <f>VLOOKUP($A420,DataForModel!$B:$BI,33,FALSE)</f>
        <v>31123</v>
      </c>
      <c r="J420" s="1">
        <f>VLOOKUP($A420,DataForModel!$B:$BI,46,FALSE)</f>
        <v>7.6</v>
      </c>
      <c r="K420" s="1">
        <f>VLOOKUP($A420,DataForModel!$B:$BI,49,FALSE)</f>
        <v>17.399999999999999</v>
      </c>
      <c r="L420" s="1">
        <f>VLOOKUP($A420,DataForModel!$B:$BI,51,FALSE)</f>
        <v>26.1</v>
      </c>
      <c r="M420" s="1">
        <f>VLOOKUP($A420,DataForModel!$B:$BI,52,FALSE)</f>
        <v>10.199999999999999</v>
      </c>
      <c r="N420" s="1">
        <f>VLOOKUP($A420,DataForModel!$B:$BI,60,FALSE)</f>
        <v>0</v>
      </c>
      <c r="O420" s="1">
        <f t="shared" si="81"/>
        <v>2.1351203927374738</v>
      </c>
      <c r="P420" s="1">
        <f t="shared" si="82"/>
        <v>4.3255189802906617</v>
      </c>
      <c r="Q420" s="1">
        <f t="shared" si="83"/>
        <v>1.2614930460126836</v>
      </c>
      <c r="R420" s="1">
        <f t="shared" si="84"/>
        <v>5.9134080234418045E-4</v>
      </c>
      <c r="S420" s="1">
        <f t="shared" si="85"/>
        <v>1.5522488257795422</v>
      </c>
      <c r="T420" s="1">
        <f t="shared" si="86"/>
        <v>0</v>
      </c>
      <c r="U420" s="1">
        <f t="shared" si="87"/>
        <v>0.72050938337801618</v>
      </c>
      <c r="V420" s="1">
        <f t="shared" si="88"/>
        <v>1.6903371713450581</v>
      </c>
      <c r="W420" s="1">
        <f t="shared" si="89"/>
        <v>1.3286713286713288</v>
      </c>
      <c r="X420" s="1">
        <f t="shared" si="90"/>
        <v>2.8338762214983708</v>
      </c>
      <c r="Y420" s="1">
        <f t="shared" si="91"/>
        <v>5.9589041095890414</v>
      </c>
      <c r="Z420" s="1">
        <f t="shared" si="92"/>
        <v>2.4040920716112528</v>
      </c>
      <c r="AA420" s="1">
        <f t="shared" si="93"/>
        <v>0</v>
      </c>
      <c r="AB420" s="1">
        <f>VLOOKUP($A420,Index!$G:$R,8,FALSE)</f>
        <v>6.585</v>
      </c>
      <c r="AC420" s="1">
        <f>VLOOKUP($A420,Index!$G:$R,9,FALSE)</f>
        <v>5.4346827029136335</v>
      </c>
      <c r="AD420" s="1">
        <f>VLOOKUP($A420,Index!$G:$R,10,FALSE)</f>
        <v>6.3247863247863254</v>
      </c>
      <c r="AE420" s="1">
        <f>VLOOKUP($A420,Index!$G:$R,11,FALSE)</f>
        <v>1.9324302009798004</v>
      </c>
    </row>
    <row r="421" spans="1:31" x14ac:dyDescent="0.2">
      <c r="A421">
        <v>6055200706</v>
      </c>
      <c r="B421" s="1">
        <f>VLOOKUP($A421,DataForModel!$B:$BI,11,FALSE)</f>
        <v>3242</v>
      </c>
      <c r="C421" s="1">
        <f>VLOOKUP($A421,DataForModel!$B:$BI,16,FALSE)</f>
        <v>7.8595845100000004</v>
      </c>
      <c r="D421" s="1">
        <f>VLOOKUP($A421,DataForModel!$B:$BI,17,FALSE)</f>
        <v>11.346080049999999</v>
      </c>
      <c r="E421" s="1">
        <f>VLOOKUP($A421,DataForModel!$B:$BI,19,FALSE)</f>
        <v>53.047952930000001</v>
      </c>
      <c r="F421" s="1">
        <f>VLOOKUP($A421,DataForModel!$B:$BI,20,FALSE)</f>
        <v>777.11544530000003</v>
      </c>
      <c r="G421" s="1">
        <f>VLOOKUP($A421,DataForModel!$B:$BI,26,FALSE)</f>
        <v>0</v>
      </c>
      <c r="H421" s="1">
        <f>VLOOKUP($A421,DataForModel!$B:$BI,31,FALSE)</f>
        <v>342</v>
      </c>
      <c r="I421" s="1">
        <f>VLOOKUP($A421,DataForModel!$B:$BI,33,FALSE)</f>
        <v>43939</v>
      </c>
      <c r="J421" s="1">
        <f>VLOOKUP($A421,DataForModel!$B:$BI,46,FALSE)</f>
        <v>10.3</v>
      </c>
      <c r="K421" s="1">
        <f>VLOOKUP($A421,DataForModel!$B:$BI,49,FALSE)</f>
        <v>8.8000000000000007</v>
      </c>
      <c r="L421" s="1">
        <f>VLOOKUP($A421,DataForModel!$B:$BI,51,FALSE)</f>
        <v>19.3</v>
      </c>
      <c r="M421" s="1">
        <f>VLOOKUP($A421,DataForModel!$B:$BI,52,FALSE)</f>
        <v>11.3</v>
      </c>
      <c r="N421" s="1">
        <f>VLOOKUP($A421,DataForModel!$B:$BI,60,FALSE)</f>
        <v>1</v>
      </c>
      <c r="O421" s="1">
        <f t="shared" si="81"/>
        <v>2.5239616613418532</v>
      </c>
      <c r="P421" s="1">
        <f t="shared" si="82"/>
        <v>4.3255189802906617</v>
      </c>
      <c r="Q421" s="1">
        <f t="shared" si="83"/>
        <v>0.88903589270790451</v>
      </c>
      <c r="R421" s="1">
        <f t="shared" si="84"/>
        <v>0.66032684423035992</v>
      </c>
      <c r="S421" s="1">
        <f t="shared" si="85"/>
        <v>1.4132590770246245</v>
      </c>
      <c r="T421" s="1">
        <f t="shared" si="86"/>
        <v>0</v>
      </c>
      <c r="U421" s="1">
        <f t="shared" si="87"/>
        <v>1.146112600536193</v>
      </c>
      <c r="V421" s="1">
        <f t="shared" si="88"/>
        <v>2.601787911329839</v>
      </c>
      <c r="W421" s="1">
        <f t="shared" si="89"/>
        <v>1.8006993006993008</v>
      </c>
      <c r="X421" s="1">
        <f t="shared" si="90"/>
        <v>1.4332247557003259</v>
      </c>
      <c r="Y421" s="1">
        <f t="shared" si="91"/>
        <v>4.4063926940639275</v>
      </c>
      <c r="Z421" s="1">
        <f t="shared" si="92"/>
        <v>2.6854219948849107</v>
      </c>
      <c r="AA421" s="1">
        <f t="shared" si="93"/>
        <v>0.10638297872340426</v>
      </c>
      <c r="AB421" s="1">
        <f>VLOOKUP($A421,Index!$G:$R,8,FALSE)</f>
        <v>4.4175000000000004</v>
      </c>
      <c r="AC421" s="1">
        <f>VLOOKUP($A421,Index!$G:$R,9,FALSE)</f>
        <v>4.6512127115196851</v>
      </c>
      <c r="AD421" s="1">
        <f>VLOOKUP($A421,Index!$G:$R,10,FALSE)</f>
        <v>4.5726495726495724</v>
      </c>
      <c r="AE421" s="1">
        <f>VLOOKUP($A421,Index!$G:$R,11,FALSE)</f>
        <v>1.6230485106215919</v>
      </c>
    </row>
    <row r="422" spans="1:31" x14ac:dyDescent="0.2">
      <c r="A422">
        <v>6055200707</v>
      </c>
      <c r="B422" s="1">
        <f>VLOOKUP($A422,DataForModel!$B:$BI,11,FALSE)</f>
        <v>3152</v>
      </c>
      <c r="C422" s="1">
        <f>VLOOKUP($A422,DataForModel!$B:$BI,16,FALSE)</f>
        <v>7.8595845100000004</v>
      </c>
      <c r="D422" s="1">
        <f>VLOOKUP($A422,DataForModel!$B:$BI,17,FALSE)</f>
        <v>12.3</v>
      </c>
      <c r="E422" s="1">
        <f>VLOOKUP($A422,DataForModel!$B:$BI,19,FALSE)</f>
        <v>26.82191036</v>
      </c>
      <c r="F422" s="1">
        <f>VLOOKUP($A422,DataForModel!$B:$BI,20,FALSE)</f>
        <v>802.37687670000003</v>
      </c>
      <c r="G422" s="1">
        <f>VLOOKUP($A422,DataForModel!$B:$BI,26,FALSE)</f>
        <v>0</v>
      </c>
      <c r="H422" s="1">
        <f>VLOOKUP($A422,DataForModel!$B:$BI,31,FALSE)</f>
        <v>130</v>
      </c>
      <c r="I422" s="1">
        <f>VLOOKUP($A422,DataForModel!$B:$BI,33,FALSE)</f>
        <v>41677</v>
      </c>
      <c r="J422" s="1">
        <f>VLOOKUP($A422,DataForModel!$B:$BI,46,FALSE)</f>
        <v>4.3</v>
      </c>
      <c r="K422" s="1">
        <f>VLOOKUP($A422,DataForModel!$B:$BI,49,FALSE)</f>
        <v>6.5</v>
      </c>
      <c r="L422" s="1">
        <f>VLOOKUP($A422,DataForModel!$B:$BI,51,FALSE)</f>
        <v>20.8</v>
      </c>
      <c r="M422" s="1">
        <f>VLOOKUP($A422,DataForModel!$B:$BI,52,FALSE)</f>
        <v>12.7</v>
      </c>
      <c r="N422" s="1">
        <f>VLOOKUP($A422,DataForModel!$B:$BI,60,FALSE)</f>
        <v>1</v>
      </c>
      <c r="O422" s="1">
        <f t="shared" si="81"/>
        <v>2.4538299696096004</v>
      </c>
      <c r="P422" s="1">
        <f t="shared" si="82"/>
        <v>4.3255189802906617</v>
      </c>
      <c r="Q422" s="1">
        <f t="shared" si="83"/>
        <v>0.96570841033688026</v>
      </c>
      <c r="R422" s="1">
        <f t="shared" si="84"/>
        <v>0.33387202419703998</v>
      </c>
      <c r="S422" s="1">
        <f t="shared" si="85"/>
        <v>1.460365520628266</v>
      </c>
      <c r="T422" s="1">
        <f t="shared" si="86"/>
        <v>0</v>
      </c>
      <c r="U422" s="1">
        <f t="shared" si="87"/>
        <v>0.43565683646112602</v>
      </c>
      <c r="V422" s="1">
        <f t="shared" si="88"/>
        <v>2.440918562559117</v>
      </c>
      <c r="W422" s="1">
        <f t="shared" si="89"/>
        <v>0.75174825174825166</v>
      </c>
      <c r="X422" s="1">
        <f t="shared" si="90"/>
        <v>1.0586319218241043</v>
      </c>
      <c r="Y422" s="1">
        <f t="shared" si="91"/>
        <v>4.7488584474885851</v>
      </c>
      <c r="Z422" s="1">
        <f t="shared" si="92"/>
        <v>3.043478260869565</v>
      </c>
      <c r="AA422" s="1">
        <f t="shared" si="93"/>
        <v>0.10638297872340426</v>
      </c>
      <c r="AB422" s="1">
        <f>VLOOKUP($A422,Index!$G:$R,8,FALSE)</f>
        <v>6.9692999999999996</v>
      </c>
      <c r="AC422" s="1">
        <f>VLOOKUP($A422,Index!$G:$R,9,FALSE)</f>
        <v>4.3838992523646878</v>
      </c>
      <c r="AD422" s="1">
        <f>VLOOKUP($A422,Index!$G:$R,10,FALSE)</f>
        <v>4.5726495726495724</v>
      </c>
      <c r="AE422" s="1">
        <f>VLOOKUP($A422,Index!$G:$R,11,FALSE)</f>
        <v>1.9956565275767955</v>
      </c>
    </row>
    <row r="423" spans="1:31" x14ac:dyDescent="0.2">
      <c r="A423">
        <v>6055200802</v>
      </c>
      <c r="B423" s="1">
        <f>VLOOKUP($A423,DataForModel!$B:$BI,11,FALSE)</f>
        <v>5358</v>
      </c>
      <c r="C423" s="1">
        <f>VLOOKUP($A423,DataForModel!$B:$BI,16,FALSE)</f>
        <v>7.8595845100000004</v>
      </c>
      <c r="D423" s="1">
        <f>VLOOKUP($A423,DataForModel!$B:$BI,17,FALSE)</f>
        <v>12.271860220000001</v>
      </c>
      <c r="E423" s="1">
        <f>VLOOKUP($A423,DataForModel!$B:$BI,19,FALSE)</f>
        <v>112.12960699999999</v>
      </c>
      <c r="F423" s="1">
        <f>VLOOKUP($A423,DataForModel!$B:$BI,20,FALSE)</f>
        <v>991.81357170000001</v>
      </c>
      <c r="G423" s="1">
        <f>VLOOKUP($A423,DataForModel!$B:$BI,26,FALSE)</f>
        <v>1.5</v>
      </c>
      <c r="H423" s="1">
        <f>VLOOKUP($A423,DataForModel!$B:$BI,31,FALSE)</f>
        <v>255</v>
      </c>
      <c r="I423" s="1">
        <f>VLOOKUP($A423,DataForModel!$B:$BI,33,FALSE)</f>
        <v>40156</v>
      </c>
      <c r="J423" s="1">
        <f>VLOOKUP($A423,DataForModel!$B:$BI,46,FALSE)</f>
        <v>4.8</v>
      </c>
      <c r="K423" s="1">
        <f>VLOOKUP($A423,DataForModel!$B:$BI,49,FALSE)</f>
        <v>6.2</v>
      </c>
      <c r="L423" s="1">
        <f>VLOOKUP($A423,DataForModel!$B:$BI,51,FALSE)</f>
        <v>24.9</v>
      </c>
      <c r="M423" s="1">
        <f>VLOOKUP($A423,DataForModel!$B:$BI,52,FALSE)</f>
        <v>6.8</v>
      </c>
      <c r="N423" s="1">
        <f>VLOOKUP($A423,DataForModel!$B:$BI,60,FALSE)</f>
        <v>2.5</v>
      </c>
      <c r="O423" s="1">
        <f t="shared" si="81"/>
        <v>4.1728356580690402</v>
      </c>
      <c r="P423" s="1">
        <f t="shared" si="82"/>
        <v>4.3255189802906617</v>
      </c>
      <c r="Q423" s="1">
        <f t="shared" si="83"/>
        <v>0.96344664007185388</v>
      </c>
      <c r="R423" s="1">
        <f t="shared" si="84"/>
        <v>1.3957595994854624</v>
      </c>
      <c r="S423" s="1">
        <f t="shared" si="85"/>
        <v>1.8136190179529552</v>
      </c>
      <c r="T423" s="1">
        <f t="shared" si="86"/>
        <v>0.20979020979020979</v>
      </c>
      <c r="U423" s="1">
        <f t="shared" si="87"/>
        <v>0.85455764075067031</v>
      </c>
      <c r="V423" s="1">
        <f t="shared" si="88"/>
        <v>2.3327477935581142</v>
      </c>
      <c r="W423" s="1">
        <f t="shared" si="89"/>
        <v>0.83916083916083906</v>
      </c>
      <c r="X423" s="1">
        <f t="shared" si="90"/>
        <v>1.009771986970684</v>
      </c>
      <c r="Y423" s="1">
        <f t="shared" si="91"/>
        <v>5.6849315068493151</v>
      </c>
      <c r="Z423" s="1">
        <f t="shared" si="92"/>
        <v>1.5345268542199488</v>
      </c>
      <c r="AA423" s="1">
        <f t="shared" si="93"/>
        <v>0.26595744680851063</v>
      </c>
      <c r="AB423" s="1">
        <f>VLOOKUP($A423,Index!$G:$R,8,FALSE)</f>
        <v>6.9608999999999996</v>
      </c>
      <c r="AC423" s="1">
        <f>VLOOKUP($A423,Index!$G:$R,9,FALSE)</f>
        <v>4.4844102380787092</v>
      </c>
      <c r="AD423" s="1">
        <f>VLOOKUP($A423,Index!$G:$R,10,FALSE)</f>
        <v>4.4871794871794872</v>
      </c>
      <c r="AE423" s="1">
        <f>VLOOKUP($A423,Index!$G:$R,11,FALSE)</f>
        <v>3.0424050704506316</v>
      </c>
    </row>
    <row r="424" spans="1:31" x14ac:dyDescent="0.2">
      <c r="A424">
        <v>6055200803</v>
      </c>
      <c r="B424" s="1">
        <f>VLOOKUP($A424,DataForModel!$B:$BI,11,FALSE)</f>
        <v>2014</v>
      </c>
      <c r="C424" s="1">
        <f>VLOOKUP($A424,DataForModel!$B:$BI,16,FALSE)</f>
        <v>7.8595845100000004</v>
      </c>
      <c r="D424" s="1">
        <f>VLOOKUP($A424,DataForModel!$B:$BI,17,FALSE)</f>
        <v>13.910314100000001</v>
      </c>
      <c r="E424" s="1">
        <f>VLOOKUP($A424,DataForModel!$B:$BI,19,FALSE)</f>
        <v>72.788587840000005</v>
      </c>
      <c r="F424" s="1">
        <f>VLOOKUP($A424,DataForModel!$B:$BI,20,FALSE)</f>
        <v>861.00252750000004</v>
      </c>
      <c r="G424" s="1">
        <f>VLOOKUP($A424,DataForModel!$B:$BI,26,FALSE)</f>
        <v>0</v>
      </c>
      <c r="H424" s="1">
        <f>VLOOKUP($A424,DataForModel!$B:$BI,31,FALSE)</f>
        <v>205</v>
      </c>
      <c r="I424" s="1">
        <f>VLOOKUP($A424,DataForModel!$B:$BI,33,FALSE)</f>
        <v>46190</v>
      </c>
      <c r="J424" s="1">
        <f>VLOOKUP($A424,DataForModel!$B:$BI,46,FALSE)</f>
        <v>9.8000000000000007</v>
      </c>
      <c r="K424" s="1">
        <f>VLOOKUP($A424,DataForModel!$B:$BI,49,FALSE)</f>
        <v>11.5</v>
      </c>
      <c r="L424" s="1">
        <f>VLOOKUP($A424,DataForModel!$B:$BI,51,FALSE)</f>
        <v>20.5</v>
      </c>
      <c r="M424" s="1">
        <f>VLOOKUP($A424,DataForModel!$B:$BI,52,FALSE)</f>
        <v>11</v>
      </c>
      <c r="N424" s="1">
        <f>VLOOKUP($A424,DataForModel!$B:$BI,60,FALSE)</f>
        <v>0.6</v>
      </c>
      <c r="O424" s="1">
        <f t="shared" si="81"/>
        <v>1.5670536897062262</v>
      </c>
      <c r="P424" s="1">
        <f t="shared" si="82"/>
        <v>4.3255189802906617</v>
      </c>
      <c r="Q424" s="1">
        <f t="shared" si="83"/>
        <v>1.0951394346282142</v>
      </c>
      <c r="R424" s="1">
        <f t="shared" si="84"/>
        <v>0.90605303031759332</v>
      </c>
      <c r="S424" s="1">
        <f t="shared" si="85"/>
        <v>1.569688142510135</v>
      </c>
      <c r="T424" s="1">
        <f t="shared" si="86"/>
        <v>0</v>
      </c>
      <c r="U424" s="1">
        <f t="shared" si="87"/>
        <v>0.68699731903485262</v>
      </c>
      <c r="V424" s="1">
        <f t="shared" si="88"/>
        <v>2.7618749599960175</v>
      </c>
      <c r="W424" s="1">
        <f t="shared" si="89"/>
        <v>1.7132867132867133</v>
      </c>
      <c r="X424" s="1">
        <f t="shared" si="90"/>
        <v>1.8729641693811074</v>
      </c>
      <c r="Y424" s="1">
        <f t="shared" si="91"/>
        <v>4.6803652968036538</v>
      </c>
      <c r="Z424" s="1">
        <f t="shared" si="92"/>
        <v>2.6086956521739131</v>
      </c>
      <c r="AA424" s="1">
        <f t="shared" si="93"/>
        <v>6.3829787234042548E-2</v>
      </c>
      <c r="AB424" s="1">
        <f>VLOOKUP($A424,Index!$G:$R,8,FALSE)</f>
        <v>6.3906000000000001</v>
      </c>
      <c r="AC424" s="1">
        <f>VLOOKUP($A424,Index!$G:$R,9,FALSE)</f>
        <v>4.5281560982948417</v>
      </c>
      <c r="AD424" s="1">
        <f>VLOOKUP($A424,Index!$G:$R,10,FALSE)</f>
        <v>5.2564102564102564</v>
      </c>
      <c r="AE424" s="1">
        <f>VLOOKUP($A424,Index!$G:$R,11,FALSE)</f>
        <v>2.235738436082682</v>
      </c>
    </row>
    <row r="425" spans="1:31" x14ac:dyDescent="0.2">
      <c r="A425">
        <v>6055200804</v>
      </c>
      <c r="B425" s="1">
        <f>VLOOKUP($A425,DataForModel!$B:$BI,11,FALSE)</f>
        <v>5566</v>
      </c>
      <c r="C425" s="1">
        <f>VLOOKUP($A425,DataForModel!$B:$BI,16,FALSE)</f>
        <v>7.8595845100000004</v>
      </c>
      <c r="D425" s="1">
        <f>VLOOKUP($A425,DataForModel!$B:$BI,17,FALSE)</f>
        <v>15.98</v>
      </c>
      <c r="E425" s="1">
        <f>VLOOKUP($A425,DataForModel!$B:$BI,19,FALSE)</f>
        <v>0.37034817199999998</v>
      </c>
      <c r="F425" s="1">
        <f>VLOOKUP($A425,DataForModel!$B:$BI,20,FALSE)</f>
        <v>881.45959970000001</v>
      </c>
      <c r="G425" s="1">
        <f>VLOOKUP($A425,DataForModel!$B:$BI,26,FALSE)</f>
        <v>0</v>
      </c>
      <c r="H425" s="1">
        <f>VLOOKUP($A425,DataForModel!$B:$BI,31,FALSE)</f>
        <v>701</v>
      </c>
      <c r="I425" s="1">
        <f>VLOOKUP($A425,DataForModel!$B:$BI,33,FALSE)</f>
        <v>19862</v>
      </c>
      <c r="J425" s="1">
        <f>VLOOKUP($A425,DataForModel!$B:$BI,46,FALSE)</f>
        <v>11.7</v>
      </c>
      <c r="K425" s="1">
        <f>VLOOKUP($A425,DataForModel!$B:$BI,49,FALSE)</f>
        <v>43.3</v>
      </c>
      <c r="L425" s="1">
        <f>VLOOKUP($A425,DataForModel!$B:$BI,51,FALSE)</f>
        <v>29.8</v>
      </c>
      <c r="M425" s="1">
        <f>VLOOKUP($A425,DataForModel!$B:$BI,52,FALSE)</f>
        <v>7.4</v>
      </c>
      <c r="N425" s="1">
        <f>VLOOKUP($A425,DataForModel!$B:$BI,60,FALSE)</f>
        <v>0.2</v>
      </c>
      <c r="O425" s="1">
        <f t="shared" si="81"/>
        <v>4.3349177900724696</v>
      </c>
      <c r="P425" s="1">
        <f t="shared" si="82"/>
        <v>4.3255189802906617</v>
      </c>
      <c r="Q425" s="1">
        <f t="shared" si="83"/>
        <v>1.2614930460126836</v>
      </c>
      <c r="R425" s="1">
        <f t="shared" si="84"/>
        <v>4.6099957901474956E-3</v>
      </c>
      <c r="S425" s="1">
        <f t="shared" si="85"/>
        <v>1.6078356212743401</v>
      </c>
      <c r="T425" s="1">
        <f t="shared" si="86"/>
        <v>0</v>
      </c>
      <c r="U425" s="1">
        <f t="shared" si="87"/>
        <v>2.3491957104557639</v>
      </c>
      <c r="V425" s="1">
        <f t="shared" si="88"/>
        <v>0.88947521886623371</v>
      </c>
      <c r="W425" s="1">
        <f t="shared" si="89"/>
        <v>2.0454545454545454</v>
      </c>
      <c r="X425" s="1">
        <f t="shared" si="90"/>
        <v>7.0521172638436482</v>
      </c>
      <c r="Y425" s="1">
        <f t="shared" si="91"/>
        <v>6.8036529680365296</v>
      </c>
      <c r="Z425" s="1">
        <f t="shared" si="92"/>
        <v>1.6879795396419439</v>
      </c>
      <c r="AA425" s="1">
        <f t="shared" si="93"/>
        <v>2.1276595744680851E-2</v>
      </c>
      <c r="AB425" s="1">
        <f>VLOOKUP($A425,Index!$G:$R,8,FALSE)</f>
        <v>8.2825000000000006</v>
      </c>
      <c r="AC425" s="1">
        <f>VLOOKUP($A425,Index!$G:$R,9,FALSE)</f>
        <v>7.9102727119165834</v>
      </c>
      <c r="AD425" s="1">
        <f>VLOOKUP($A425,Index!$G:$R,10,FALSE)</f>
        <v>5.9401709401709404</v>
      </c>
      <c r="AE425" s="1">
        <f>VLOOKUP($A425,Index!$G:$R,11,FALSE)</f>
        <v>4.088517773325913</v>
      </c>
    </row>
    <row r="426" spans="1:31" x14ac:dyDescent="0.2">
      <c r="A426">
        <v>6055200900</v>
      </c>
      <c r="B426" s="1">
        <f>VLOOKUP($A426,DataForModel!$B:$BI,11,FALSE)</f>
        <v>3</v>
      </c>
      <c r="C426" s="1">
        <f>VLOOKUP($A426,DataForModel!$B:$BI,16,FALSE)</f>
        <v>7.8595845100000004</v>
      </c>
      <c r="D426" s="1">
        <f>VLOOKUP($A426,DataForModel!$B:$BI,17,FALSE)</f>
        <v>8.4238863469999998</v>
      </c>
      <c r="E426" s="1">
        <f>VLOOKUP($A426,DataForModel!$B:$BI,19,FALSE)</f>
        <v>30.860852940000001</v>
      </c>
      <c r="F426" s="1">
        <f>VLOOKUP($A426,DataForModel!$B:$BI,20,FALSE)</f>
        <v>966.29375679999998</v>
      </c>
      <c r="G426" s="1">
        <f>VLOOKUP($A426,DataForModel!$B:$BI,26,FALSE)</f>
        <v>4</v>
      </c>
      <c r="H426" s="1">
        <f>VLOOKUP($A426,DataForModel!$B:$BI,31,FALSE)</f>
        <v>86</v>
      </c>
      <c r="I426" s="1">
        <f>VLOOKUP($A426,DataForModel!$B:$BI,33,FALSE)</f>
        <v>8651</v>
      </c>
      <c r="J426" s="1">
        <f>VLOOKUP($A426,DataForModel!$B:$BI,46,FALSE)</f>
        <v>50.6</v>
      </c>
      <c r="K426" s="1">
        <f>VLOOKUP($A426,DataForModel!$B:$BI,49,FALSE)</f>
        <v>31</v>
      </c>
      <c r="L426" s="1">
        <f>VLOOKUP($A426,DataForModel!$B:$BI,51,FALSE)</f>
        <v>0.5</v>
      </c>
      <c r="M426" s="1">
        <f>VLOOKUP($A426,DataForModel!$B:$BI,52,FALSE)</f>
        <v>31.2</v>
      </c>
      <c r="N426" s="1">
        <f>VLOOKUP($A426,DataForModel!$B:$BI,60,FALSE)</f>
        <v>93</v>
      </c>
      <c r="O426" s="1">
        <f t="shared" si="81"/>
        <v>0</v>
      </c>
      <c r="P426" s="1">
        <f t="shared" si="82"/>
        <v>4.3255189802906617</v>
      </c>
      <c r="Q426" s="1">
        <f t="shared" si="83"/>
        <v>0.65416089275790967</v>
      </c>
      <c r="R426" s="1">
        <f t="shared" si="84"/>
        <v>0.3841477098846352</v>
      </c>
      <c r="S426" s="1">
        <f t="shared" si="85"/>
        <v>1.7660307517804286</v>
      </c>
      <c r="T426" s="1">
        <f t="shared" si="86"/>
        <v>0.55944055944055948</v>
      </c>
      <c r="U426" s="1">
        <f t="shared" si="87"/>
        <v>0.2882037533512064</v>
      </c>
      <c r="V426" s="1">
        <f t="shared" si="88"/>
        <v>9.216917595351716E-2</v>
      </c>
      <c r="W426" s="1">
        <f t="shared" si="89"/>
        <v>8.8461538461538467</v>
      </c>
      <c r="X426" s="1">
        <f t="shared" si="90"/>
        <v>5.0488599348534198</v>
      </c>
      <c r="Y426" s="1">
        <f t="shared" si="91"/>
        <v>0.11415525114155252</v>
      </c>
      <c r="Z426" s="1">
        <f t="shared" si="92"/>
        <v>7.7749360613810738</v>
      </c>
      <c r="AA426" s="1">
        <f t="shared" si="93"/>
        <v>9.8936170212765955</v>
      </c>
      <c r="AB426" s="1">
        <f>VLOOKUP($A426,Index!$G:$R,8,FALSE)</f>
        <v>8.1267999999999994</v>
      </c>
      <c r="AC426" s="1">
        <f>VLOOKUP($A426,Index!$G:$R,9,FALSE)</f>
        <v>5.5853212930529885</v>
      </c>
      <c r="AD426" s="1">
        <f>VLOOKUP($A426,Index!$G:$R,10,FALSE)</f>
        <v>0</v>
      </c>
      <c r="AE426" s="1" t="e">
        <f>VLOOKUP($A426,Index!$G:$R,11,FALSE)</f>
        <v>#VALUE!</v>
      </c>
    </row>
    <row r="427" spans="1:31" x14ac:dyDescent="0.2">
      <c r="A427">
        <v>6055201101</v>
      </c>
      <c r="B427" s="1">
        <f>VLOOKUP($A427,DataForModel!$B:$BI,11,FALSE)</f>
        <v>1970</v>
      </c>
      <c r="C427" s="1">
        <f>VLOOKUP($A427,DataForModel!$B:$BI,16,FALSE)</f>
        <v>7.8595845100000004</v>
      </c>
      <c r="D427" s="1">
        <f>VLOOKUP($A427,DataForModel!$B:$BI,17,FALSE)</f>
        <v>3.4144050909999999</v>
      </c>
      <c r="E427" s="1">
        <f>VLOOKUP($A427,DataForModel!$B:$BI,19,FALSE)</f>
        <v>8.3658127340000004</v>
      </c>
      <c r="F427" s="1">
        <f>VLOOKUP($A427,DataForModel!$B:$BI,20,FALSE)</f>
        <v>816.93718369999999</v>
      </c>
      <c r="G427" s="1">
        <f>VLOOKUP($A427,DataForModel!$B:$BI,26,FALSE)</f>
        <v>0</v>
      </c>
      <c r="H427" s="1">
        <f>VLOOKUP($A427,DataForModel!$B:$BI,31,FALSE)</f>
        <v>5</v>
      </c>
      <c r="I427" s="1">
        <f>VLOOKUP($A427,DataForModel!$B:$BI,33,FALSE)</f>
        <v>58879</v>
      </c>
      <c r="J427" s="1">
        <f>VLOOKUP($A427,DataForModel!$B:$BI,46,FALSE)</f>
        <v>0.2</v>
      </c>
      <c r="K427" s="1">
        <f>VLOOKUP($A427,DataForModel!$B:$BI,49,FALSE)</f>
        <v>5.6</v>
      </c>
      <c r="L427" s="1">
        <f>VLOOKUP($A427,DataForModel!$B:$BI,51,FALSE)</f>
        <v>20.399999999999999</v>
      </c>
      <c r="M427" s="1">
        <f>VLOOKUP($A427,DataForModel!$B:$BI,52,FALSE)</f>
        <v>7.7</v>
      </c>
      <c r="N427" s="1">
        <f>VLOOKUP($A427,DataForModel!$B:$BI,60,FALSE)</f>
        <v>0.2</v>
      </c>
      <c r="O427" s="1">
        <f t="shared" si="81"/>
        <v>1.5327670848593469</v>
      </c>
      <c r="P427" s="1">
        <f t="shared" si="82"/>
        <v>4.3255189802906617</v>
      </c>
      <c r="Q427" s="1">
        <f t="shared" si="83"/>
        <v>0.25151752639086483</v>
      </c>
      <c r="R427" s="1">
        <f t="shared" si="84"/>
        <v>0.10413541742796104</v>
      </c>
      <c r="S427" s="1">
        <f t="shared" si="85"/>
        <v>1.4875169622740945</v>
      </c>
      <c r="T427" s="1">
        <f t="shared" si="86"/>
        <v>0</v>
      </c>
      <c r="U427" s="1">
        <f t="shared" si="87"/>
        <v>1.675603217158177E-2</v>
      </c>
      <c r="V427" s="1">
        <f t="shared" si="88"/>
        <v>3.6642936896828839</v>
      </c>
      <c r="W427" s="1">
        <f t="shared" si="89"/>
        <v>3.4965034965034968E-2</v>
      </c>
      <c r="X427" s="1">
        <f t="shared" si="90"/>
        <v>0.91205211726384361</v>
      </c>
      <c r="Y427" s="1">
        <f t="shared" si="91"/>
        <v>4.6575342465753424</v>
      </c>
      <c r="Z427" s="1">
        <f t="shared" si="92"/>
        <v>1.7647058823529413</v>
      </c>
      <c r="AA427" s="1">
        <f t="shared" si="93"/>
        <v>2.1276595744680851E-2</v>
      </c>
      <c r="AB427" s="1">
        <f>VLOOKUP($A427,Index!$G:$R,8,FALSE)</f>
        <v>2.4609000000000001</v>
      </c>
      <c r="AC427" s="1">
        <f>VLOOKUP($A427,Index!$G:$R,9,FALSE)</f>
        <v>3.4526631505706433</v>
      </c>
      <c r="AD427" s="1">
        <f>VLOOKUP($A427,Index!$G:$R,10,FALSE)</f>
        <v>4.3589743589743595</v>
      </c>
      <c r="AE427" s="1">
        <f>VLOOKUP($A427,Index!$G:$R,11,FALSE)</f>
        <v>0.74220861179859055</v>
      </c>
    </row>
    <row r="428" spans="1:31" x14ac:dyDescent="0.2">
      <c r="A428">
        <v>6055201102</v>
      </c>
      <c r="B428" s="1">
        <f>VLOOKUP($A428,DataForModel!$B:$BI,11,FALSE)</f>
        <v>46</v>
      </c>
      <c r="C428" s="1">
        <f>VLOOKUP($A428,DataForModel!$B:$BI,16,FALSE)</f>
        <v>7.8595845100000004</v>
      </c>
      <c r="D428" s="1">
        <f>VLOOKUP($A428,DataForModel!$B:$BI,17,FALSE)</f>
        <v>3.8023497750000002</v>
      </c>
      <c r="E428" s="1">
        <f>VLOOKUP($A428,DataForModel!$B:$BI,19,FALSE)</f>
        <v>66.301619369999997</v>
      </c>
      <c r="F428" s="1">
        <f>VLOOKUP($A428,DataForModel!$B:$BI,20,FALSE)</f>
        <v>776.03878299999997</v>
      </c>
      <c r="G428" s="1">
        <f>VLOOKUP($A428,DataForModel!$B:$BI,26,FALSE)</f>
        <v>2</v>
      </c>
      <c r="H428" s="1">
        <f>VLOOKUP($A428,DataForModel!$B:$BI,31,FALSE)</f>
        <v>81</v>
      </c>
      <c r="I428" s="1">
        <f>VLOOKUP($A428,DataForModel!$B:$BI,33,FALSE)</f>
        <v>67613</v>
      </c>
      <c r="J428" s="1">
        <f>VLOOKUP($A428,DataForModel!$B:$BI,46,FALSE)</f>
        <v>4.4000000000000004</v>
      </c>
      <c r="K428" s="1">
        <f>VLOOKUP($A428,DataForModel!$B:$BI,49,FALSE)</f>
        <v>5.9</v>
      </c>
      <c r="L428" s="1">
        <f>VLOOKUP($A428,DataForModel!$B:$BI,51,FALSE)</f>
        <v>11.4</v>
      </c>
      <c r="M428" s="1">
        <f>VLOOKUP($A428,DataForModel!$B:$BI,52,FALSE)</f>
        <v>13.4</v>
      </c>
      <c r="N428" s="1">
        <f>VLOOKUP($A428,DataForModel!$B:$BI,60,FALSE)</f>
        <v>4</v>
      </c>
      <c r="O428" s="1">
        <f t="shared" si="81"/>
        <v>3.3507363827631885E-2</v>
      </c>
      <c r="P428" s="1">
        <f t="shared" si="82"/>
        <v>4.3255189802906617</v>
      </c>
      <c r="Q428" s="1">
        <f t="shared" si="83"/>
        <v>0.28269906905915415</v>
      </c>
      <c r="R428" s="1">
        <f t="shared" si="84"/>
        <v>0.8253049678227159</v>
      </c>
      <c r="S428" s="1">
        <f t="shared" si="85"/>
        <v>1.4112513629282997</v>
      </c>
      <c r="T428" s="1">
        <f t="shared" si="86"/>
        <v>0.27972027972027974</v>
      </c>
      <c r="U428" s="1">
        <f t="shared" si="87"/>
        <v>0.27144772117962468</v>
      </c>
      <c r="V428" s="1">
        <f t="shared" si="88"/>
        <v>4.2854399726906145</v>
      </c>
      <c r="W428" s="1">
        <f t="shared" si="89"/>
        <v>0.76923076923076927</v>
      </c>
      <c r="X428" s="1">
        <f t="shared" si="90"/>
        <v>0.96091205211726405</v>
      </c>
      <c r="Y428" s="1">
        <f t="shared" si="91"/>
        <v>2.6027397260273979</v>
      </c>
      <c r="Z428" s="1">
        <f t="shared" si="92"/>
        <v>3.2225063938618925</v>
      </c>
      <c r="AA428" s="1">
        <f t="shared" si="93"/>
        <v>0.42553191489361702</v>
      </c>
      <c r="AB428" s="1">
        <f>VLOOKUP($A428,Index!$G:$R,8,FALSE)</f>
        <v>4.5876000000000001</v>
      </c>
      <c r="AC428" s="1">
        <f>VLOOKUP($A428,Index!$G:$R,9,FALSE)</f>
        <v>2.8744812574702134</v>
      </c>
      <c r="AD428" s="1">
        <f>VLOOKUP($A428,Index!$G:$R,10,FALSE)</f>
        <v>0</v>
      </c>
      <c r="AE428" s="1">
        <f>VLOOKUP($A428,Index!$G:$R,11,FALSE)</f>
        <v>0.53668912346174491</v>
      </c>
    </row>
    <row r="429" spans="1:31" x14ac:dyDescent="0.2">
      <c r="A429">
        <v>6055201200</v>
      </c>
      <c r="B429" s="1">
        <f>VLOOKUP($A429,DataForModel!$B:$BI,11,FALSE)</f>
        <v>3721</v>
      </c>
      <c r="C429" s="1">
        <f>VLOOKUP($A429,DataForModel!$B:$BI,16,FALSE)</f>
        <v>8.2787641399999998</v>
      </c>
      <c r="D429" s="1">
        <f>VLOOKUP($A429,DataForModel!$B:$BI,17,FALSE)</f>
        <v>5.5369467749999997</v>
      </c>
      <c r="E429" s="1">
        <f>VLOOKUP($A429,DataForModel!$B:$BI,19,FALSE)</f>
        <v>174.4084182</v>
      </c>
      <c r="F429" s="1">
        <f>VLOOKUP($A429,DataForModel!$B:$BI,20,FALSE)</f>
        <v>552.82282999999995</v>
      </c>
      <c r="G429" s="1">
        <f>VLOOKUP($A429,DataForModel!$B:$BI,26,FALSE)</f>
        <v>4</v>
      </c>
      <c r="H429" s="1">
        <f>VLOOKUP($A429,DataForModel!$B:$BI,31,FALSE)</f>
        <v>546</v>
      </c>
      <c r="I429" s="1">
        <f>VLOOKUP($A429,DataForModel!$B:$BI,33,FALSE)</f>
        <v>39905</v>
      </c>
      <c r="J429" s="1">
        <f>VLOOKUP($A429,DataForModel!$B:$BI,46,FALSE)</f>
        <v>11.3</v>
      </c>
      <c r="K429" s="1">
        <f>VLOOKUP($A429,DataForModel!$B:$BI,49,FALSE)</f>
        <v>17.899999999999999</v>
      </c>
      <c r="L429" s="1">
        <f>VLOOKUP($A429,DataForModel!$B:$BI,51,FALSE)</f>
        <v>18</v>
      </c>
      <c r="M429" s="1">
        <f>VLOOKUP($A429,DataForModel!$B:$BI,52,FALSE)</f>
        <v>13.8</v>
      </c>
      <c r="N429" s="1">
        <f>VLOOKUP($A429,DataForModel!$B:$BI,60,FALSE)</f>
        <v>0.3</v>
      </c>
      <c r="O429" s="1">
        <f t="shared" si="81"/>
        <v>2.8972181095612877</v>
      </c>
      <c r="P429" s="1">
        <f t="shared" si="82"/>
        <v>5.2730222377230715</v>
      </c>
      <c r="Q429" s="1">
        <f t="shared" si="83"/>
        <v>0.42211948799647508</v>
      </c>
      <c r="R429" s="1">
        <f t="shared" si="84"/>
        <v>2.1709897184757372</v>
      </c>
      <c r="S429" s="1">
        <f t="shared" si="85"/>
        <v>0.99500774098423295</v>
      </c>
      <c r="T429" s="1">
        <f t="shared" si="86"/>
        <v>0.55944055944055948</v>
      </c>
      <c r="U429" s="1">
        <f t="shared" si="87"/>
        <v>1.8297587131367292</v>
      </c>
      <c r="V429" s="1">
        <f t="shared" si="88"/>
        <v>2.3148971275362524</v>
      </c>
      <c r="W429" s="1">
        <f t="shared" si="89"/>
        <v>1.9755244755244754</v>
      </c>
      <c r="X429" s="1">
        <f t="shared" si="90"/>
        <v>2.9153094462540712</v>
      </c>
      <c r="Y429" s="1">
        <f t="shared" si="91"/>
        <v>4.1095890410958908</v>
      </c>
      <c r="Z429" s="1">
        <f t="shared" si="92"/>
        <v>3.3248081841432224</v>
      </c>
      <c r="AA429" s="1">
        <f t="shared" si="93"/>
        <v>3.1914893617021274E-2</v>
      </c>
      <c r="AB429" s="1">
        <f>VLOOKUP($A429,Index!$G:$R,8,FALSE)</f>
        <v>7.0296000000000003</v>
      </c>
      <c r="AC429" s="1">
        <f>VLOOKUP($A429,Index!$G:$R,9,FALSE)</f>
        <v>5.0104179615066897</v>
      </c>
      <c r="AD429" s="1">
        <f>VLOOKUP($A429,Index!$G:$R,10,FALSE)</f>
        <v>5.8547008547008552</v>
      </c>
      <c r="AE429" s="1">
        <f>VLOOKUP($A429,Index!$G:$R,11,FALSE)</f>
        <v>2.7645699030133226</v>
      </c>
    </row>
    <row r="430" spans="1:31" x14ac:dyDescent="0.2">
      <c r="A430">
        <v>6075010100</v>
      </c>
      <c r="B430" s="1">
        <f>VLOOKUP($A430,DataForModel!$B:$BI,11,FALSE)</f>
        <v>3739</v>
      </c>
      <c r="C430" s="1">
        <f>VLOOKUP($A430,DataForModel!$B:$BI,16,FALSE)</f>
        <v>8.6979437700000002</v>
      </c>
      <c r="D430" s="1">
        <f>VLOOKUP($A430,DataForModel!$B:$BI,17,FALSE)</f>
        <v>117.7950405</v>
      </c>
      <c r="E430" s="1">
        <f>VLOOKUP($A430,DataForModel!$B:$BI,19,FALSE)</f>
        <v>0</v>
      </c>
      <c r="F430" s="1">
        <f>VLOOKUP($A430,DataForModel!$B:$BI,20,FALSE)</f>
        <v>268.98258290000001</v>
      </c>
      <c r="G430" s="1">
        <f>VLOOKUP($A430,DataForModel!$B:$BI,26,FALSE)</f>
        <v>0</v>
      </c>
      <c r="H430" s="1">
        <f>VLOOKUP($A430,DataForModel!$B:$BI,31,FALSE)</f>
        <v>711</v>
      </c>
      <c r="I430" s="1">
        <f>VLOOKUP($A430,DataForModel!$B:$BI,33,FALSE)</f>
        <v>50708</v>
      </c>
      <c r="J430" s="1">
        <f>VLOOKUP($A430,DataForModel!$B:$BI,46,FALSE)</f>
        <v>17.899999999999999</v>
      </c>
      <c r="K430" s="1">
        <f>VLOOKUP($A430,DataForModel!$B:$BI,49,FALSE)</f>
        <v>14.3</v>
      </c>
      <c r="L430" s="1">
        <f>VLOOKUP($A430,DataForModel!$B:$BI,51,FALSE)</f>
        <v>7.8</v>
      </c>
      <c r="M430" s="1">
        <f>VLOOKUP($A430,DataForModel!$B:$BI,52,FALSE)</f>
        <v>17.399999999999999</v>
      </c>
      <c r="N430" s="1">
        <f>VLOOKUP($A430,DataForModel!$B:$BI,60,FALSE)</f>
        <v>0</v>
      </c>
      <c r="O430" s="1">
        <f t="shared" si="81"/>
        <v>2.9112444479077375</v>
      </c>
      <c r="P430" s="1">
        <f t="shared" si="82"/>
        <v>6.2205254951554849</v>
      </c>
      <c r="Q430" s="1">
        <f t="shared" si="83"/>
        <v>9.4450051820479146</v>
      </c>
      <c r="R430" s="1">
        <f t="shared" si="84"/>
        <v>0</v>
      </c>
      <c r="S430" s="1">
        <f t="shared" si="85"/>
        <v>0.46571451207956394</v>
      </c>
      <c r="T430" s="1">
        <f t="shared" si="86"/>
        <v>0</v>
      </c>
      <c r="U430" s="1">
        <f t="shared" si="87"/>
        <v>2.3827077747989276</v>
      </c>
      <c r="V430" s="1">
        <f t="shared" si="88"/>
        <v>3.0831869483895287</v>
      </c>
      <c r="W430" s="1">
        <f t="shared" si="89"/>
        <v>3.1293706293706292</v>
      </c>
      <c r="X430" s="1">
        <f t="shared" si="90"/>
        <v>2.3289902280130295</v>
      </c>
      <c r="Y430" s="1">
        <f t="shared" si="91"/>
        <v>1.7808219178082194</v>
      </c>
      <c r="Z430" s="1">
        <f t="shared" si="92"/>
        <v>4.2455242966751907</v>
      </c>
      <c r="AA430" s="1">
        <f t="shared" si="93"/>
        <v>0</v>
      </c>
      <c r="AB430" s="1">
        <f>VLOOKUP($A430,Index!$G:$R,8,FALSE)</f>
        <v>7.2065999999999999</v>
      </c>
      <c r="AC430" s="1">
        <f>VLOOKUP($A430,Index!$G:$R,9,FALSE)</f>
        <v>5.6792907995206567</v>
      </c>
      <c r="AD430" s="1">
        <f>VLOOKUP($A430,Index!$G:$R,10,FALSE)</f>
        <v>3.8888888888888888</v>
      </c>
      <c r="AE430" s="1">
        <f>VLOOKUP($A430,Index!$G:$R,11,FALSE)</f>
        <v>2.8453788862775005</v>
      </c>
    </row>
    <row r="431" spans="1:31" x14ac:dyDescent="0.2">
      <c r="A431">
        <v>6075010200</v>
      </c>
      <c r="B431" s="1">
        <f>VLOOKUP($A431,DataForModel!$B:$BI,11,FALSE)</f>
        <v>4143</v>
      </c>
      <c r="C431" s="1">
        <f>VLOOKUP($A431,DataForModel!$B:$BI,16,FALSE)</f>
        <v>8.6979437700000002</v>
      </c>
      <c r="D431" s="1">
        <f>VLOOKUP($A431,DataForModel!$B:$BI,17,FALSE)</f>
        <v>73.97</v>
      </c>
      <c r="E431" s="1">
        <f>VLOOKUP($A431,DataForModel!$B:$BI,19,FALSE)</f>
        <v>0</v>
      </c>
      <c r="F431" s="1">
        <f>VLOOKUP($A431,DataForModel!$B:$BI,20,FALSE)</f>
        <v>258.77102070000001</v>
      </c>
      <c r="G431" s="1">
        <f>VLOOKUP($A431,DataForModel!$B:$BI,26,FALSE)</f>
        <v>0</v>
      </c>
      <c r="H431" s="1">
        <f>VLOOKUP($A431,DataForModel!$B:$BI,31,FALSE)</f>
        <v>235</v>
      </c>
      <c r="I431" s="1">
        <f>VLOOKUP($A431,DataForModel!$B:$BI,33,FALSE)</f>
        <v>109899</v>
      </c>
      <c r="J431" s="1">
        <f>VLOOKUP($A431,DataForModel!$B:$BI,46,FALSE)</f>
        <v>5.5</v>
      </c>
      <c r="K431" s="1">
        <f>VLOOKUP($A431,DataForModel!$B:$BI,49,FALSE)</f>
        <v>1.5</v>
      </c>
      <c r="L431" s="1">
        <f>VLOOKUP($A431,DataForModel!$B:$BI,51,FALSE)</f>
        <v>7</v>
      </c>
      <c r="M431" s="1">
        <f>VLOOKUP($A431,DataForModel!$B:$BI,52,FALSE)</f>
        <v>6.1</v>
      </c>
      <c r="N431" s="1">
        <f>VLOOKUP($A431,DataForModel!$B:$BI,60,FALSE)</f>
        <v>0.1</v>
      </c>
      <c r="O431" s="1">
        <f t="shared" si="81"/>
        <v>3.226057819683628</v>
      </c>
      <c r="P431" s="1">
        <f t="shared" si="82"/>
        <v>6.2205254951554849</v>
      </c>
      <c r="Q431" s="1">
        <f t="shared" si="83"/>
        <v>5.9225123456974194</v>
      </c>
      <c r="R431" s="1">
        <f t="shared" si="84"/>
        <v>0</v>
      </c>
      <c r="S431" s="1">
        <f t="shared" si="85"/>
        <v>0.44667242490475018</v>
      </c>
      <c r="T431" s="1">
        <f t="shared" si="86"/>
        <v>0</v>
      </c>
      <c r="U431" s="1">
        <f t="shared" si="87"/>
        <v>0.78753351206434319</v>
      </c>
      <c r="V431" s="1">
        <f t="shared" si="88"/>
        <v>7.2927438109394007</v>
      </c>
      <c r="W431" s="1">
        <f t="shared" si="89"/>
        <v>0.96153846153846145</v>
      </c>
      <c r="X431" s="1">
        <f t="shared" si="90"/>
        <v>0.24429967426710097</v>
      </c>
      <c r="Y431" s="1">
        <f t="shared" si="91"/>
        <v>1.5981735159817354</v>
      </c>
      <c r="Z431" s="1">
        <f t="shared" si="92"/>
        <v>1.3554987212276215</v>
      </c>
      <c r="AA431" s="1">
        <f t="shared" si="93"/>
        <v>1.0638297872340425E-2</v>
      </c>
      <c r="AB431" s="1">
        <f>VLOOKUP($A431,Index!$G:$R,8,FALSE)</f>
        <v>3.6917</v>
      </c>
      <c r="AC431" s="1">
        <f>VLOOKUP($A431,Index!$G:$R,9,FALSE)</f>
        <v>2.8659780372036581</v>
      </c>
      <c r="AD431" s="1">
        <f>VLOOKUP($A431,Index!$G:$R,10,FALSE)</f>
        <v>2.7777777777777777</v>
      </c>
      <c r="AE431" s="1">
        <f>VLOOKUP($A431,Index!$G:$R,11,FALSE)</f>
        <v>1.7105201557474889</v>
      </c>
    </row>
    <row r="432" spans="1:31" x14ac:dyDescent="0.2">
      <c r="A432">
        <v>6075010300</v>
      </c>
      <c r="B432" s="1">
        <f>VLOOKUP($A432,DataForModel!$B:$BI,11,FALSE)</f>
        <v>3852</v>
      </c>
      <c r="C432" s="1">
        <f>VLOOKUP($A432,DataForModel!$B:$BI,16,FALSE)</f>
        <v>8.6979437700000002</v>
      </c>
      <c r="D432" s="1">
        <f>VLOOKUP($A432,DataForModel!$B:$BI,17,FALSE)</f>
        <v>101.31074839999999</v>
      </c>
      <c r="E432" s="1">
        <f>VLOOKUP($A432,DataForModel!$B:$BI,19,FALSE)</f>
        <v>0</v>
      </c>
      <c r="F432" s="1">
        <f>VLOOKUP($A432,DataForModel!$B:$BI,20,FALSE)</f>
        <v>259.24442770000002</v>
      </c>
      <c r="G432" s="1">
        <f>VLOOKUP($A432,DataForModel!$B:$BI,26,FALSE)</f>
        <v>0</v>
      </c>
      <c r="H432" s="1">
        <f>VLOOKUP($A432,DataForModel!$B:$BI,31,FALSE)</f>
        <v>625</v>
      </c>
      <c r="I432" s="1">
        <f>VLOOKUP($A432,DataForModel!$B:$BI,33,FALSE)</f>
        <v>74606</v>
      </c>
      <c r="J432" s="1">
        <f>VLOOKUP($A432,DataForModel!$B:$BI,46,FALSE)</f>
        <v>14.4</v>
      </c>
      <c r="K432" s="1">
        <f>VLOOKUP($A432,DataForModel!$B:$BI,49,FALSE)</f>
        <v>11.9</v>
      </c>
      <c r="L432" s="1">
        <f>VLOOKUP($A432,DataForModel!$B:$BI,51,FALSE)</f>
        <v>10.8</v>
      </c>
      <c r="M432" s="1">
        <f>VLOOKUP($A432,DataForModel!$B:$BI,52,FALSE)</f>
        <v>9.6999999999999993</v>
      </c>
      <c r="N432" s="1">
        <f>VLOOKUP($A432,DataForModel!$B:$BI,60,FALSE)</f>
        <v>0</v>
      </c>
      <c r="O432" s="1">
        <f t="shared" si="81"/>
        <v>2.9992986830826771</v>
      </c>
      <c r="P432" s="1">
        <f t="shared" si="82"/>
        <v>6.2205254951554849</v>
      </c>
      <c r="Q432" s="1">
        <f t="shared" si="83"/>
        <v>8.1200594393381245</v>
      </c>
      <c r="R432" s="1">
        <f t="shared" si="84"/>
        <v>0</v>
      </c>
      <c r="S432" s="1">
        <f t="shared" si="85"/>
        <v>0.44755521415742372</v>
      </c>
      <c r="T432" s="1">
        <f t="shared" si="86"/>
        <v>0</v>
      </c>
      <c r="U432" s="1">
        <f t="shared" si="87"/>
        <v>2.0945040214477211</v>
      </c>
      <c r="V432" s="1">
        <f t="shared" si="88"/>
        <v>4.782769484606467</v>
      </c>
      <c r="W432" s="1">
        <f t="shared" si="89"/>
        <v>2.5174825174825171</v>
      </c>
      <c r="X432" s="1">
        <f t="shared" si="90"/>
        <v>1.9381107491856677</v>
      </c>
      <c r="Y432" s="1">
        <f t="shared" si="91"/>
        <v>2.4657534246575348</v>
      </c>
      <c r="Z432" s="1">
        <f t="shared" si="92"/>
        <v>2.2762148337595902</v>
      </c>
      <c r="AA432" s="1">
        <f t="shared" si="93"/>
        <v>0</v>
      </c>
      <c r="AB432" s="1">
        <f>VLOOKUP($A432,Index!$G:$R,8,FALSE)</f>
        <v>5.7744999999999997</v>
      </c>
      <c r="AC432" s="1">
        <f>VLOOKUP($A432,Index!$G:$R,9,FALSE)</f>
        <v>4.7441128380594746</v>
      </c>
      <c r="AD432" s="1">
        <f>VLOOKUP($A432,Index!$G:$R,10,FALSE)</f>
        <v>3.9316239316239314</v>
      </c>
      <c r="AE432" s="1">
        <f>VLOOKUP($A432,Index!$G:$R,11,FALSE)</f>
        <v>2.8269147989671324</v>
      </c>
    </row>
    <row r="433" spans="1:31" x14ac:dyDescent="0.2">
      <c r="A433">
        <v>6075010400</v>
      </c>
      <c r="B433" s="1">
        <f>VLOOKUP($A433,DataForModel!$B:$BI,11,FALSE)</f>
        <v>4545</v>
      </c>
      <c r="C433" s="1">
        <f>VLOOKUP($A433,DataForModel!$B:$BI,16,FALSE)</f>
        <v>8.6979437700000002</v>
      </c>
      <c r="D433" s="1">
        <f>VLOOKUP($A433,DataForModel!$B:$BI,17,FALSE)</f>
        <v>124.7</v>
      </c>
      <c r="E433" s="1">
        <f>VLOOKUP($A433,DataForModel!$B:$BI,19,FALSE)</f>
        <v>0</v>
      </c>
      <c r="F433" s="1">
        <f>VLOOKUP($A433,DataForModel!$B:$BI,20,FALSE)</f>
        <v>264.88358169999998</v>
      </c>
      <c r="G433" s="1">
        <f>VLOOKUP($A433,DataForModel!$B:$BI,26,FALSE)</f>
        <v>0</v>
      </c>
      <c r="H433" s="1">
        <f>VLOOKUP($A433,DataForModel!$B:$BI,31,FALSE)</f>
        <v>398</v>
      </c>
      <c r="I433" s="1">
        <f>VLOOKUP($A433,DataForModel!$B:$BI,33,FALSE)</f>
        <v>81116</v>
      </c>
      <c r="J433" s="1">
        <f>VLOOKUP($A433,DataForModel!$B:$BI,46,FALSE)</f>
        <v>7.9</v>
      </c>
      <c r="K433" s="1">
        <f>VLOOKUP($A433,DataForModel!$B:$BI,49,FALSE)</f>
        <v>6.2</v>
      </c>
      <c r="L433" s="1">
        <f>VLOOKUP($A433,DataForModel!$B:$BI,51,FALSE)</f>
        <v>12.1</v>
      </c>
      <c r="M433" s="1">
        <f>VLOOKUP($A433,DataForModel!$B:$BI,52,FALSE)</f>
        <v>6</v>
      </c>
      <c r="N433" s="1">
        <f>VLOOKUP($A433,DataForModel!$B:$BI,60,FALSE)</f>
        <v>0.3</v>
      </c>
      <c r="O433" s="1">
        <f t="shared" si="81"/>
        <v>3.5393127094210239</v>
      </c>
      <c r="P433" s="1">
        <f t="shared" si="82"/>
        <v>6.2205254951554849</v>
      </c>
      <c r="Q433" s="1">
        <f t="shared" si="83"/>
        <v>10</v>
      </c>
      <c r="R433" s="1">
        <f t="shared" si="84"/>
        <v>0</v>
      </c>
      <c r="S433" s="1">
        <f t="shared" si="85"/>
        <v>0.45807086885913029</v>
      </c>
      <c r="T433" s="1">
        <f t="shared" si="86"/>
        <v>0</v>
      </c>
      <c r="U433" s="1">
        <f t="shared" si="87"/>
        <v>1.333780160857909</v>
      </c>
      <c r="V433" s="1">
        <f t="shared" si="88"/>
        <v>5.2457489101137176</v>
      </c>
      <c r="W433" s="1">
        <f t="shared" si="89"/>
        <v>1.381118881118881</v>
      </c>
      <c r="X433" s="1">
        <f t="shared" si="90"/>
        <v>1.009771986970684</v>
      </c>
      <c r="Y433" s="1">
        <f t="shared" si="91"/>
        <v>2.762557077625571</v>
      </c>
      <c r="Z433" s="1">
        <f t="shared" si="92"/>
        <v>1.3299232736572892</v>
      </c>
      <c r="AA433" s="1">
        <f t="shared" si="93"/>
        <v>3.1914893617021274E-2</v>
      </c>
      <c r="AB433" s="1">
        <f>VLOOKUP($A433,Index!$G:$R,8,FALSE)</f>
        <v>4.7393000000000001</v>
      </c>
      <c r="AC433" s="1">
        <f>VLOOKUP($A433,Index!$G:$R,9,FALSE)</f>
        <v>4.0627922618216434</v>
      </c>
      <c r="AD433" s="1">
        <f>VLOOKUP($A433,Index!$G:$R,10,FALSE)</f>
        <v>3.0341880341880341</v>
      </c>
      <c r="AE433" s="1">
        <f>VLOOKUP($A433,Index!$G:$R,11,FALSE)</f>
        <v>1.5751537759989109</v>
      </c>
    </row>
    <row r="434" spans="1:31" x14ac:dyDescent="0.2">
      <c r="A434">
        <v>6075010500</v>
      </c>
      <c r="B434" s="1">
        <f>VLOOKUP($A434,DataForModel!$B:$BI,11,FALSE)</f>
        <v>2685</v>
      </c>
      <c r="C434" s="1">
        <f>VLOOKUP($A434,DataForModel!$B:$BI,16,FALSE)</f>
        <v>8.6979437700000002</v>
      </c>
      <c r="D434" s="1">
        <f>VLOOKUP($A434,DataForModel!$B:$BI,17,FALSE)</f>
        <v>124.6795406</v>
      </c>
      <c r="E434" s="1">
        <f>VLOOKUP($A434,DataForModel!$B:$BI,19,FALSE)</f>
        <v>0</v>
      </c>
      <c r="F434" s="1">
        <f>VLOOKUP($A434,DataForModel!$B:$BI,20,FALSE)</f>
        <v>269.18370470000002</v>
      </c>
      <c r="G434" s="1">
        <f>VLOOKUP($A434,DataForModel!$B:$BI,26,FALSE)</f>
        <v>0</v>
      </c>
      <c r="H434" s="1">
        <f>VLOOKUP($A434,DataForModel!$B:$BI,31,FALSE)</f>
        <v>229</v>
      </c>
      <c r="I434" s="1">
        <f>VLOOKUP($A434,DataForModel!$B:$BI,33,FALSE)</f>
        <v>96046</v>
      </c>
      <c r="J434" s="1">
        <f>VLOOKUP($A434,DataForModel!$B:$BI,46,FALSE)</f>
        <v>8.5</v>
      </c>
      <c r="K434" s="1">
        <f>VLOOKUP($A434,DataForModel!$B:$BI,49,FALSE)</f>
        <v>3.3</v>
      </c>
      <c r="L434" s="1">
        <f>VLOOKUP($A434,DataForModel!$B:$BI,51,FALSE)</f>
        <v>8.3000000000000007</v>
      </c>
      <c r="M434" s="1">
        <f>VLOOKUP($A434,DataForModel!$B:$BI,52,FALSE)</f>
        <v>10.4</v>
      </c>
      <c r="N434" s="1">
        <f>VLOOKUP($A434,DataForModel!$B:$BI,60,FALSE)</f>
        <v>0</v>
      </c>
      <c r="O434" s="1">
        <f t="shared" si="81"/>
        <v>2.0899244136211332</v>
      </c>
      <c r="P434" s="1">
        <f t="shared" si="82"/>
        <v>6.2205254951554849</v>
      </c>
      <c r="Q434" s="1">
        <f t="shared" si="83"/>
        <v>9.9983555499524055</v>
      </c>
      <c r="R434" s="1">
        <f t="shared" si="84"/>
        <v>0</v>
      </c>
      <c r="S434" s="1">
        <f t="shared" si="85"/>
        <v>0.46608955546404784</v>
      </c>
      <c r="T434" s="1">
        <f t="shared" si="86"/>
        <v>0</v>
      </c>
      <c r="U434" s="1">
        <f t="shared" si="87"/>
        <v>0.76742627345844494</v>
      </c>
      <c r="V434" s="1">
        <f t="shared" si="88"/>
        <v>6.3075435065535412</v>
      </c>
      <c r="W434" s="1">
        <f t="shared" si="89"/>
        <v>1.4860139860139858</v>
      </c>
      <c r="X434" s="1">
        <f t="shared" si="90"/>
        <v>0.53745928338762217</v>
      </c>
      <c r="Y434" s="1">
        <f t="shared" si="91"/>
        <v>1.8949771689497719</v>
      </c>
      <c r="Z434" s="1">
        <f t="shared" si="92"/>
        <v>2.4552429667519178</v>
      </c>
      <c r="AA434" s="1">
        <f t="shared" si="93"/>
        <v>0</v>
      </c>
      <c r="AB434" s="1">
        <f>VLOOKUP($A434,Index!$G:$R,8,FALSE)</f>
        <v>5.4212999999999996</v>
      </c>
      <c r="AC434" s="1">
        <f>VLOOKUP($A434,Index!$G:$R,9,FALSE)</f>
        <v>3.4408883463394142</v>
      </c>
      <c r="AD434" s="1">
        <f>VLOOKUP($A434,Index!$G:$R,10,FALSE)</f>
        <v>3.6324786324786329</v>
      </c>
      <c r="AE434" s="1">
        <f>VLOOKUP($A434,Index!$G:$R,11,FALSE)</f>
        <v>2.5999872232213042</v>
      </c>
    </row>
    <row r="435" spans="1:31" x14ac:dyDescent="0.2">
      <c r="A435">
        <v>6075010600</v>
      </c>
      <c r="B435" s="1">
        <f>VLOOKUP($A435,DataForModel!$B:$BI,11,FALSE)</f>
        <v>3894</v>
      </c>
      <c r="C435" s="1">
        <f>VLOOKUP($A435,DataForModel!$B:$BI,16,FALSE)</f>
        <v>8.6979437700000002</v>
      </c>
      <c r="D435" s="1">
        <f>VLOOKUP($A435,DataForModel!$B:$BI,17,FALSE)</f>
        <v>124.7</v>
      </c>
      <c r="E435" s="1">
        <f>VLOOKUP($A435,DataForModel!$B:$BI,19,FALSE)</f>
        <v>0</v>
      </c>
      <c r="F435" s="1">
        <f>VLOOKUP($A435,DataForModel!$B:$BI,20,FALSE)</f>
        <v>263.17050080000001</v>
      </c>
      <c r="G435" s="1">
        <f>VLOOKUP($A435,DataForModel!$B:$BI,26,FALSE)</f>
        <v>0</v>
      </c>
      <c r="H435" s="1">
        <f>VLOOKUP($A435,DataForModel!$B:$BI,31,FALSE)</f>
        <v>882</v>
      </c>
      <c r="I435" s="1">
        <f>VLOOKUP($A435,DataForModel!$B:$BI,33,FALSE)</f>
        <v>41551</v>
      </c>
      <c r="J435" s="1">
        <f>VLOOKUP($A435,DataForModel!$B:$BI,46,FALSE)</f>
        <v>24.7</v>
      </c>
      <c r="K435" s="1">
        <f>VLOOKUP($A435,DataForModel!$B:$BI,49,FALSE)</f>
        <v>28.1</v>
      </c>
      <c r="L435" s="1">
        <f>VLOOKUP($A435,DataForModel!$B:$BI,51,FALSE)</f>
        <v>6.1</v>
      </c>
      <c r="M435" s="1">
        <f>VLOOKUP($A435,DataForModel!$B:$BI,52,FALSE)</f>
        <v>15.5</v>
      </c>
      <c r="N435" s="1">
        <f>VLOOKUP($A435,DataForModel!$B:$BI,60,FALSE)</f>
        <v>0</v>
      </c>
      <c r="O435" s="1">
        <f t="shared" si="81"/>
        <v>3.032026805891062</v>
      </c>
      <c r="P435" s="1">
        <f t="shared" si="82"/>
        <v>6.2205254951554849</v>
      </c>
      <c r="Q435" s="1">
        <f t="shared" si="83"/>
        <v>10</v>
      </c>
      <c r="R435" s="1">
        <f t="shared" si="84"/>
        <v>0</v>
      </c>
      <c r="S435" s="1">
        <f t="shared" si="85"/>
        <v>0.45487638840683398</v>
      </c>
      <c r="T435" s="1">
        <f t="shared" si="86"/>
        <v>0</v>
      </c>
      <c r="U435" s="1">
        <f t="shared" si="87"/>
        <v>2.955764075067024</v>
      </c>
      <c r="V435" s="1">
        <f t="shared" si="88"/>
        <v>2.4319576704525252</v>
      </c>
      <c r="W435" s="1">
        <f t="shared" si="89"/>
        <v>4.3181818181818175</v>
      </c>
      <c r="X435" s="1">
        <f t="shared" si="90"/>
        <v>4.576547231270359</v>
      </c>
      <c r="Y435" s="1">
        <f t="shared" si="91"/>
        <v>1.3926940639269405</v>
      </c>
      <c r="Z435" s="1">
        <f t="shared" si="92"/>
        <v>3.7595907928388743</v>
      </c>
      <c r="AA435" s="1">
        <f t="shared" si="93"/>
        <v>0</v>
      </c>
      <c r="AB435" s="1">
        <f>VLOOKUP($A435,Index!$G:$R,8,FALSE)</f>
        <v>8.2985000000000007</v>
      </c>
      <c r="AC435" s="1">
        <f>VLOOKUP($A435,Index!$G:$R,9,FALSE)</f>
        <v>6.909484691451576</v>
      </c>
      <c r="AD435" s="1">
        <f>VLOOKUP($A435,Index!$G:$R,10,FALSE)</f>
        <v>5.1282051282051286</v>
      </c>
      <c r="AE435" s="1">
        <f>VLOOKUP($A435,Index!$G:$R,11,FALSE)</f>
        <v>3.4450699276576691</v>
      </c>
    </row>
    <row r="436" spans="1:31" x14ac:dyDescent="0.2">
      <c r="A436">
        <v>6075010700</v>
      </c>
      <c r="B436" s="1">
        <f>VLOOKUP($A436,DataForModel!$B:$BI,11,FALSE)</f>
        <v>5592</v>
      </c>
      <c r="C436" s="1">
        <f>VLOOKUP($A436,DataForModel!$B:$BI,16,FALSE)</f>
        <v>8.6979437700000002</v>
      </c>
      <c r="D436" s="1">
        <f>VLOOKUP($A436,DataForModel!$B:$BI,17,FALSE)</f>
        <v>124.7</v>
      </c>
      <c r="E436" s="1">
        <f>VLOOKUP($A436,DataForModel!$B:$BI,19,FALSE)</f>
        <v>0</v>
      </c>
      <c r="F436" s="1">
        <f>VLOOKUP($A436,DataForModel!$B:$BI,20,FALSE)</f>
        <v>263.13319890000002</v>
      </c>
      <c r="G436" s="1">
        <f>VLOOKUP($A436,DataForModel!$B:$BI,26,FALSE)</f>
        <v>0</v>
      </c>
      <c r="H436" s="1">
        <f>VLOOKUP($A436,DataForModel!$B:$BI,31,FALSE)</f>
        <v>1366</v>
      </c>
      <c r="I436" s="1">
        <f>VLOOKUP($A436,DataForModel!$B:$BI,33,FALSE)</f>
        <v>25397</v>
      </c>
      <c r="J436" s="1">
        <f>VLOOKUP($A436,DataForModel!$B:$BI,46,FALSE)</f>
        <v>24.8</v>
      </c>
      <c r="K436" s="1">
        <f>VLOOKUP($A436,DataForModel!$B:$BI,49,FALSE)</f>
        <v>47.3</v>
      </c>
      <c r="L436" s="1">
        <f>VLOOKUP($A436,DataForModel!$B:$BI,51,FALSE)</f>
        <v>11</v>
      </c>
      <c r="M436" s="1">
        <f>VLOOKUP($A436,DataForModel!$B:$BI,52,FALSE)</f>
        <v>16.100000000000001</v>
      </c>
      <c r="N436" s="1">
        <f>VLOOKUP($A436,DataForModel!$B:$BI,60,FALSE)</f>
        <v>0</v>
      </c>
      <c r="O436" s="1">
        <f t="shared" si="81"/>
        <v>4.3551780565728979</v>
      </c>
      <c r="P436" s="1">
        <f t="shared" si="82"/>
        <v>6.2205254951554849</v>
      </c>
      <c r="Q436" s="1">
        <f t="shared" si="83"/>
        <v>10</v>
      </c>
      <c r="R436" s="1">
        <f t="shared" si="84"/>
        <v>0</v>
      </c>
      <c r="S436" s="1">
        <f t="shared" si="85"/>
        <v>0.45480682940913369</v>
      </c>
      <c r="T436" s="1">
        <f t="shared" si="86"/>
        <v>0</v>
      </c>
      <c r="U436" s="1">
        <f t="shared" si="87"/>
        <v>4.5777479892761397</v>
      </c>
      <c r="V436" s="1">
        <f t="shared" si="88"/>
        <v>1.2831144078343801</v>
      </c>
      <c r="W436" s="1">
        <f t="shared" si="89"/>
        <v>4.335664335664335</v>
      </c>
      <c r="X436" s="1">
        <f t="shared" si="90"/>
        <v>7.7035830618892511</v>
      </c>
      <c r="Y436" s="1">
        <f t="shared" si="91"/>
        <v>2.5114155251141557</v>
      </c>
      <c r="Z436" s="1">
        <f t="shared" si="92"/>
        <v>3.9130434782608696</v>
      </c>
      <c r="AA436" s="1">
        <f t="shared" si="93"/>
        <v>0</v>
      </c>
      <c r="AB436" s="1">
        <f>VLOOKUP($A436,Index!$G:$R,8,FALSE)</f>
        <v>10.0611</v>
      </c>
      <c r="AC436" s="1">
        <f>VLOOKUP($A436,Index!$G:$R,9,FALSE)</f>
        <v>8.7946926660387188</v>
      </c>
      <c r="AD436" s="1">
        <f>VLOOKUP($A436,Index!$G:$R,10,FALSE)</f>
        <v>6.9658119658119668</v>
      </c>
      <c r="AE436" s="1">
        <f>VLOOKUP($A436,Index!$G:$R,11,FALSE)</f>
        <v>4.0198862113400171</v>
      </c>
    </row>
    <row r="437" spans="1:31" x14ac:dyDescent="0.2">
      <c r="A437">
        <v>6075010800</v>
      </c>
      <c r="B437" s="1">
        <f>VLOOKUP($A437,DataForModel!$B:$BI,11,FALSE)</f>
        <v>4578</v>
      </c>
      <c r="C437" s="1">
        <f>VLOOKUP($A437,DataForModel!$B:$BI,16,FALSE)</f>
        <v>8.6979437700000002</v>
      </c>
      <c r="D437" s="1">
        <f>VLOOKUP($A437,DataForModel!$B:$BI,17,FALSE)</f>
        <v>115.1558811</v>
      </c>
      <c r="E437" s="1">
        <f>VLOOKUP($A437,DataForModel!$B:$BI,19,FALSE)</f>
        <v>0</v>
      </c>
      <c r="F437" s="1">
        <f>VLOOKUP($A437,DataForModel!$B:$BI,20,FALSE)</f>
        <v>255.8718245</v>
      </c>
      <c r="G437" s="1">
        <f>VLOOKUP($A437,DataForModel!$B:$BI,26,FALSE)</f>
        <v>0</v>
      </c>
      <c r="H437" s="1">
        <f>VLOOKUP($A437,DataForModel!$B:$BI,31,FALSE)</f>
        <v>820</v>
      </c>
      <c r="I437" s="1">
        <f>VLOOKUP($A437,DataForModel!$B:$BI,33,FALSE)</f>
        <v>62943</v>
      </c>
      <c r="J437" s="1">
        <f>VLOOKUP($A437,DataForModel!$B:$BI,46,FALSE)</f>
        <v>18.2</v>
      </c>
      <c r="K437" s="1">
        <f>VLOOKUP($A437,DataForModel!$B:$BI,49,FALSE)</f>
        <v>19.3</v>
      </c>
      <c r="L437" s="1">
        <f>VLOOKUP($A437,DataForModel!$B:$BI,51,FALSE)</f>
        <v>8.1999999999999993</v>
      </c>
      <c r="M437" s="1">
        <f>VLOOKUP($A437,DataForModel!$B:$BI,52,FALSE)</f>
        <v>12.2</v>
      </c>
      <c r="N437" s="1">
        <f>VLOOKUP($A437,DataForModel!$B:$BI,60,FALSE)</f>
        <v>0</v>
      </c>
      <c r="O437" s="1">
        <f t="shared" si="81"/>
        <v>3.5650276630561835</v>
      </c>
      <c r="P437" s="1">
        <f t="shared" si="82"/>
        <v>6.2205254951554849</v>
      </c>
      <c r="Q437" s="1">
        <f t="shared" si="83"/>
        <v>9.2328794207383034</v>
      </c>
      <c r="R437" s="1">
        <f t="shared" si="84"/>
        <v>0</v>
      </c>
      <c r="S437" s="1">
        <f t="shared" si="85"/>
        <v>0.44126612705374274</v>
      </c>
      <c r="T437" s="1">
        <f t="shared" si="86"/>
        <v>0</v>
      </c>
      <c r="U437" s="1">
        <f t="shared" si="87"/>
        <v>2.7479892761394105</v>
      </c>
      <c r="V437" s="1">
        <f t="shared" si="88"/>
        <v>3.9533180192161357</v>
      </c>
      <c r="W437" s="1">
        <f t="shared" si="89"/>
        <v>3.1818181818181817</v>
      </c>
      <c r="X437" s="1">
        <f t="shared" si="90"/>
        <v>3.1433224755700326</v>
      </c>
      <c r="Y437" s="1">
        <f t="shared" si="91"/>
        <v>1.872146118721461</v>
      </c>
      <c r="Z437" s="1">
        <f t="shared" si="92"/>
        <v>2.9156010230179024</v>
      </c>
      <c r="AA437" s="1">
        <f t="shared" si="93"/>
        <v>0</v>
      </c>
      <c r="AB437" s="1">
        <f>VLOOKUP($A437,Index!$G:$R,8,FALSE)</f>
        <v>6.4492000000000003</v>
      </c>
      <c r="AC437" s="1">
        <f>VLOOKUP($A437,Index!$G:$R,9,FALSE)</f>
        <v>5.7719176728776853</v>
      </c>
      <c r="AD437" s="1">
        <f>VLOOKUP($A437,Index!$G:$R,10,FALSE)</f>
        <v>3.8461538461538463</v>
      </c>
      <c r="AE437" s="1">
        <f>VLOOKUP($A437,Index!$G:$R,11,FALSE)</f>
        <v>3.0850127414961239</v>
      </c>
    </row>
    <row r="438" spans="1:31" x14ac:dyDescent="0.2">
      <c r="A438">
        <v>6075010900</v>
      </c>
      <c r="B438" s="1">
        <f>VLOOKUP($A438,DataForModel!$B:$BI,11,FALSE)</f>
        <v>4320</v>
      </c>
      <c r="C438" s="1">
        <f>VLOOKUP($A438,DataForModel!$B:$BI,16,FALSE)</f>
        <v>8.6979437700000002</v>
      </c>
      <c r="D438" s="1">
        <f>VLOOKUP($A438,DataForModel!$B:$BI,17,FALSE)</f>
        <v>73.97</v>
      </c>
      <c r="E438" s="1">
        <f>VLOOKUP($A438,DataForModel!$B:$BI,19,FALSE)</f>
        <v>0</v>
      </c>
      <c r="F438" s="1">
        <f>VLOOKUP($A438,DataForModel!$B:$BI,20,FALSE)</f>
        <v>250.34832539999999</v>
      </c>
      <c r="G438" s="1">
        <f>VLOOKUP($A438,DataForModel!$B:$BI,26,FALSE)</f>
        <v>0</v>
      </c>
      <c r="H438" s="1">
        <f>VLOOKUP($A438,DataForModel!$B:$BI,31,FALSE)</f>
        <v>381</v>
      </c>
      <c r="I438" s="1">
        <f>VLOOKUP($A438,DataForModel!$B:$BI,33,FALSE)</f>
        <v>99046</v>
      </c>
      <c r="J438" s="1">
        <f>VLOOKUP($A438,DataForModel!$B:$BI,46,FALSE)</f>
        <v>8.6</v>
      </c>
      <c r="K438" s="1">
        <f>VLOOKUP($A438,DataForModel!$B:$BI,49,FALSE)</f>
        <v>4.5999999999999996</v>
      </c>
      <c r="L438" s="1">
        <f>VLOOKUP($A438,DataForModel!$B:$BI,51,FALSE)</f>
        <v>4.4000000000000004</v>
      </c>
      <c r="M438" s="1">
        <f>VLOOKUP($A438,DataForModel!$B:$BI,52,FALSE)</f>
        <v>9</v>
      </c>
      <c r="N438" s="1">
        <f>VLOOKUP($A438,DataForModel!$B:$BI,60,FALSE)</f>
        <v>0</v>
      </c>
      <c r="O438" s="1">
        <f t="shared" si="81"/>
        <v>3.3639834800903916</v>
      </c>
      <c r="P438" s="1">
        <f t="shared" si="82"/>
        <v>6.2205254951554849</v>
      </c>
      <c r="Q438" s="1">
        <f t="shared" si="83"/>
        <v>5.9225123456974194</v>
      </c>
      <c r="R438" s="1">
        <f t="shared" si="84"/>
        <v>0</v>
      </c>
      <c r="S438" s="1">
        <f t="shared" si="85"/>
        <v>0.43096614069394701</v>
      </c>
      <c r="T438" s="1">
        <f t="shared" si="86"/>
        <v>0</v>
      </c>
      <c r="U438" s="1">
        <f t="shared" si="87"/>
        <v>1.2768096514745308</v>
      </c>
      <c r="V438" s="1">
        <f t="shared" si="88"/>
        <v>6.5208980805200163</v>
      </c>
      <c r="W438" s="1">
        <f t="shared" si="89"/>
        <v>1.5034965034965033</v>
      </c>
      <c r="X438" s="1">
        <f t="shared" si="90"/>
        <v>0.74918566775244289</v>
      </c>
      <c r="Y438" s="1">
        <f t="shared" si="91"/>
        <v>1.0045662100456623</v>
      </c>
      <c r="Z438" s="1">
        <f t="shared" si="92"/>
        <v>2.0971867007672631</v>
      </c>
      <c r="AA438" s="1">
        <f t="shared" si="93"/>
        <v>0</v>
      </c>
      <c r="AB438" s="1">
        <f>VLOOKUP($A438,Index!$G:$R,8,FALSE)</f>
        <v>4.2699999999999996</v>
      </c>
      <c r="AC438" s="1">
        <f>VLOOKUP($A438,Index!$G:$R,9,FALSE)</f>
        <v>3.4467644034639529</v>
      </c>
      <c r="AD438" s="1">
        <f>VLOOKUP($A438,Index!$G:$R,10,FALSE)</f>
        <v>2.6495726495726495</v>
      </c>
      <c r="AE438" s="1">
        <f>VLOOKUP($A438,Index!$G:$R,11,FALSE)</f>
        <v>1.6883390929520279</v>
      </c>
    </row>
    <row r="439" spans="1:31" x14ac:dyDescent="0.2">
      <c r="A439">
        <v>6075011000</v>
      </c>
      <c r="B439" s="1">
        <f>VLOOKUP($A439,DataForModel!$B:$BI,11,FALSE)</f>
        <v>4827</v>
      </c>
      <c r="C439" s="1">
        <f>VLOOKUP($A439,DataForModel!$B:$BI,16,FALSE)</f>
        <v>8.6979437700000002</v>
      </c>
      <c r="D439" s="1">
        <f>VLOOKUP($A439,DataForModel!$B:$BI,17,FALSE)</f>
        <v>72.688358160000007</v>
      </c>
      <c r="E439" s="1">
        <f>VLOOKUP($A439,DataForModel!$B:$BI,19,FALSE)</f>
        <v>0</v>
      </c>
      <c r="F439" s="1">
        <f>VLOOKUP($A439,DataForModel!$B:$BI,20,FALSE)</f>
        <v>244.3381254</v>
      </c>
      <c r="G439" s="1">
        <f>VLOOKUP($A439,DataForModel!$B:$BI,26,FALSE)</f>
        <v>0</v>
      </c>
      <c r="H439" s="1">
        <f>VLOOKUP($A439,DataForModel!$B:$BI,31,FALSE)</f>
        <v>293</v>
      </c>
      <c r="I439" s="1">
        <f>VLOOKUP($A439,DataForModel!$B:$BI,33,FALSE)</f>
        <v>84537</v>
      </c>
      <c r="J439" s="1">
        <f>VLOOKUP($A439,DataForModel!$B:$BI,46,FALSE)</f>
        <v>6.2</v>
      </c>
      <c r="K439" s="1">
        <f>VLOOKUP($A439,DataForModel!$B:$BI,49,FALSE)</f>
        <v>14.2</v>
      </c>
      <c r="L439" s="1">
        <f>VLOOKUP($A439,DataForModel!$B:$BI,51,FALSE)</f>
        <v>3.2</v>
      </c>
      <c r="M439" s="1">
        <f>VLOOKUP($A439,DataForModel!$B:$BI,52,FALSE)</f>
        <v>6.6</v>
      </c>
      <c r="N439" s="1">
        <f>VLOOKUP($A439,DataForModel!$B:$BI,60,FALSE)</f>
        <v>0</v>
      </c>
      <c r="O439" s="1">
        <f t="shared" si="81"/>
        <v>3.7590586768487495</v>
      </c>
      <c r="P439" s="1">
        <f t="shared" si="82"/>
        <v>6.2205254951554849</v>
      </c>
      <c r="Q439" s="1">
        <f t="shared" si="83"/>
        <v>5.8194987683302282</v>
      </c>
      <c r="R439" s="1">
        <f t="shared" si="84"/>
        <v>0</v>
      </c>
      <c r="S439" s="1">
        <f t="shared" si="85"/>
        <v>0.41975857518178034</v>
      </c>
      <c r="T439" s="1">
        <f t="shared" si="86"/>
        <v>0</v>
      </c>
      <c r="U439" s="1">
        <f t="shared" si="87"/>
        <v>0.98190348525469162</v>
      </c>
      <c r="V439" s="1">
        <f t="shared" si="88"/>
        <v>5.4890442426268216</v>
      </c>
      <c r="W439" s="1">
        <f t="shared" si="89"/>
        <v>1.0839160839160837</v>
      </c>
      <c r="X439" s="1">
        <f t="shared" si="90"/>
        <v>2.3127035830618894</v>
      </c>
      <c r="Y439" s="1">
        <f t="shared" si="91"/>
        <v>0.73059360730593614</v>
      </c>
      <c r="Z439" s="1">
        <f t="shared" si="92"/>
        <v>1.4833759590792839</v>
      </c>
      <c r="AA439" s="1">
        <f t="shared" si="93"/>
        <v>0</v>
      </c>
      <c r="AB439" s="1">
        <f>VLOOKUP($A439,Index!$G:$R,8,FALSE)</f>
        <v>5.0585000000000004</v>
      </c>
      <c r="AC439" s="1">
        <f>VLOOKUP($A439,Index!$G:$R,9,FALSE)</f>
        <v>4.0411921277553295</v>
      </c>
      <c r="AD439" s="1">
        <f>VLOOKUP($A439,Index!$G:$R,10,FALSE)</f>
        <v>3.0341880341880341</v>
      </c>
      <c r="AE439" s="1">
        <f>VLOOKUP($A439,Index!$G:$R,11,FALSE)</f>
        <v>2.5701973682080048</v>
      </c>
    </row>
    <row r="440" spans="1:31" x14ac:dyDescent="0.2">
      <c r="A440">
        <v>6075011100</v>
      </c>
      <c r="B440" s="1">
        <f>VLOOKUP($A440,DataForModel!$B:$BI,11,FALSE)</f>
        <v>5164</v>
      </c>
      <c r="C440" s="1">
        <f>VLOOKUP($A440,DataForModel!$B:$BI,16,FALSE)</f>
        <v>8.6979437700000002</v>
      </c>
      <c r="D440" s="1">
        <f>VLOOKUP($A440,DataForModel!$B:$BI,17,FALSE)</f>
        <v>67.982906420000006</v>
      </c>
      <c r="E440" s="1">
        <f>VLOOKUP($A440,DataForModel!$B:$BI,19,FALSE)</f>
        <v>0</v>
      </c>
      <c r="F440" s="1">
        <f>VLOOKUP($A440,DataForModel!$B:$BI,20,FALSE)</f>
        <v>241.39039769999999</v>
      </c>
      <c r="G440" s="1">
        <f>VLOOKUP($A440,DataForModel!$B:$BI,26,FALSE)</f>
        <v>0</v>
      </c>
      <c r="H440" s="1">
        <f>VLOOKUP($A440,DataForModel!$B:$BI,31,FALSE)</f>
        <v>483</v>
      </c>
      <c r="I440" s="1">
        <f>VLOOKUP($A440,DataForModel!$B:$BI,33,FALSE)</f>
        <v>60164</v>
      </c>
      <c r="J440" s="1">
        <f>VLOOKUP($A440,DataForModel!$B:$BI,46,FALSE)</f>
        <v>9.5</v>
      </c>
      <c r="K440" s="1">
        <f>VLOOKUP($A440,DataForModel!$B:$BI,49,FALSE)</f>
        <v>11.6</v>
      </c>
      <c r="L440" s="1">
        <f>VLOOKUP($A440,DataForModel!$B:$BI,51,FALSE)</f>
        <v>6</v>
      </c>
      <c r="M440" s="1">
        <f>VLOOKUP($A440,DataForModel!$B:$BI,52,FALSE)</f>
        <v>17.7</v>
      </c>
      <c r="N440" s="1">
        <f>VLOOKUP($A440,DataForModel!$B:$BI,60,FALSE)</f>
        <v>0.2</v>
      </c>
      <c r="O440" s="1">
        <f t="shared" si="81"/>
        <v>4.0216629003350732</v>
      </c>
      <c r="P440" s="1">
        <f t="shared" si="82"/>
        <v>6.2205254951554849</v>
      </c>
      <c r="Q440" s="1">
        <f t="shared" si="83"/>
        <v>5.4412921572959956</v>
      </c>
      <c r="R440" s="1">
        <f t="shared" si="84"/>
        <v>0</v>
      </c>
      <c r="S440" s="1">
        <f t="shared" si="85"/>
        <v>0.41426177785227736</v>
      </c>
      <c r="T440" s="1">
        <f t="shared" si="86"/>
        <v>0</v>
      </c>
      <c r="U440" s="1">
        <f t="shared" si="87"/>
        <v>1.6186327077747988</v>
      </c>
      <c r="V440" s="1">
        <f t="shared" si="88"/>
        <v>3.7556805655318577</v>
      </c>
      <c r="W440" s="1">
        <f t="shared" si="89"/>
        <v>1.6608391608391606</v>
      </c>
      <c r="X440" s="1">
        <f t="shared" si="90"/>
        <v>1.8892508143322475</v>
      </c>
      <c r="Y440" s="1">
        <f t="shared" si="91"/>
        <v>1.3698630136986303</v>
      </c>
      <c r="Z440" s="1">
        <f t="shared" si="92"/>
        <v>4.3222506393861888</v>
      </c>
      <c r="AA440" s="1">
        <f t="shared" si="93"/>
        <v>2.1276595744680851E-2</v>
      </c>
      <c r="AB440" s="1">
        <f>VLOOKUP($A440,Index!$G:$R,8,FALSE)</f>
        <v>6.4078999999999997</v>
      </c>
      <c r="AC440" s="1">
        <f>VLOOKUP($A440,Index!$G:$R,9,FALSE)</f>
        <v>5.0000254348299329</v>
      </c>
      <c r="AD440" s="1">
        <f>VLOOKUP($A440,Index!$G:$R,10,FALSE)</f>
        <v>3.3333333333333339</v>
      </c>
      <c r="AE440" s="1">
        <f>VLOOKUP($A440,Index!$G:$R,11,FALSE)</f>
        <v>3.1090926521529716</v>
      </c>
    </row>
    <row r="441" spans="1:31" x14ac:dyDescent="0.2">
      <c r="A441">
        <v>6075011200</v>
      </c>
      <c r="B441" s="1">
        <f>VLOOKUP($A441,DataForModel!$B:$BI,11,FALSE)</f>
        <v>3286</v>
      </c>
      <c r="C441" s="1">
        <f>VLOOKUP($A441,DataForModel!$B:$BI,16,FALSE)</f>
        <v>8.6979437700000002</v>
      </c>
      <c r="D441" s="1">
        <f>VLOOKUP($A441,DataForModel!$B:$BI,17,FALSE)</f>
        <v>111.1276429</v>
      </c>
      <c r="E441" s="1">
        <f>VLOOKUP($A441,DataForModel!$B:$BI,19,FALSE)</f>
        <v>0</v>
      </c>
      <c r="F441" s="1">
        <f>VLOOKUP($A441,DataForModel!$B:$BI,20,FALSE)</f>
        <v>254.28972909999999</v>
      </c>
      <c r="G441" s="1">
        <f>VLOOKUP($A441,DataForModel!$B:$BI,26,FALSE)</f>
        <v>0</v>
      </c>
      <c r="H441" s="1">
        <f>VLOOKUP($A441,DataForModel!$B:$BI,31,FALSE)</f>
        <v>385</v>
      </c>
      <c r="I441" s="1">
        <f>VLOOKUP($A441,DataForModel!$B:$BI,33,FALSE)</f>
        <v>87861</v>
      </c>
      <c r="J441" s="1">
        <f>VLOOKUP($A441,DataForModel!$B:$BI,46,FALSE)</f>
        <v>11.5</v>
      </c>
      <c r="K441" s="1">
        <f>VLOOKUP($A441,DataForModel!$B:$BI,49,FALSE)</f>
        <v>7.7</v>
      </c>
      <c r="L441" s="1">
        <f>VLOOKUP($A441,DataForModel!$B:$BI,51,FALSE)</f>
        <v>6.6</v>
      </c>
      <c r="M441" s="1">
        <f>VLOOKUP($A441,DataForModel!$B:$BI,52,FALSE)</f>
        <v>12</v>
      </c>
      <c r="N441" s="1">
        <f>VLOOKUP($A441,DataForModel!$B:$BI,60,FALSE)</f>
        <v>0.1</v>
      </c>
      <c r="O441" s="1">
        <f t="shared" si="81"/>
        <v>2.5582482661887322</v>
      </c>
      <c r="P441" s="1">
        <f t="shared" si="82"/>
        <v>6.2205254951554849</v>
      </c>
      <c r="Q441" s="1">
        <f t="shared" si="83"/>
        <v>8.9091047010637485</v>
      </c>
      <c r="R441" s="1">
        <f t="shared" si="84"/>
        <v>0</v>
      </c>
      <c r="S441" s="1">
        <f t="shared" si="85"/>
        <v>0.43831590279465027</v>
      </c>
      <c r="T441" s="1">
        <f t="shared" si="86"/>
        <v>0</v>
      </c>
      <c r="U441" s="1">
        <f t="shared" si="87"/>
        <v>1.2902144772117963</v>
      </c>
      <c r="V441" s="1">
        <f t="shared" si="88"/>
        <v>5.7254411105816763</v>
      </c>
      <c r="W441" s="1">
        <f t="shared" si="89"/>
        <v>2.0104895104895104</v>
      </c>
      <c r="X441" s="1">
        <f t="shared" si="90"/>
        <v>1.2540716612377851</v>
      </c>
      <c r="Y441" s="1">
        <f t="shared" si="91"/>
        <v>1.506849315068493</v>
      </c>
      <c r="Z441" s="1">
        <f t="shared" si="92"/>
        <v>2.8644501278772379</v>
      </c>
      <c r="AA441" s="1">
        <f t="shared" si="93"/>
        <v>1.0638297872340425E-2</v>
      </c>
      <c r="AB441" s="1">
        <f>VLOOKUP($A441,Index!$G:$R,8,FALSE)</f>
        <v>6.2916999999999996</v>
      </c>
      <c r="AC441" s="1">
        <f>VLOOKUP($A441,Index!$G:$R,9,FALSE)</f>
        <v>4.0574118106910646</v>
      </c>
      <c r="AD441" s="1">
        <f>VLOOKUP($A441,Index!$G:$R,10,FALSE)</f>
        <v>3.8461538461538463</v>
      </c>
      <c r="AE441" s="1">
        <f>VLOOKUP($A441,Index!$G:$R,11,FALSE)</f>
        <v>2.2343122472224568</v>
      </c>
    </row>
    <row r="442" spans="1:31" x14ac:dyDescent="0.2">
      <c r="A442">
        <v>6075011300</v>
      </c>
      <c r="B442" s="1">
        <f>VLOOKUP($A442,DataForModel!$B:$BI,11,FALSE)</f>
        <v>3143</v>
      </c>
      <c r="C442" s="1">
        <f>VLOOKUP($A442,DataForModel!$B:$BI,16,FALSE)</f>
        <v>8.6979437700000002</v>
      </c>
      <c r="D442" s="1">
        <f>VLOOKUP($A442,DataForModel!$B:$BI,17,FALSE)</f>
        <v>120.510441</v>
      </c>
      <c r="E442" s="1">
        <f>VLOOKUP($A442,DataForModel!$B:$BI,19,FALSE)</f>
        <v>0</v>
      </c>
      <c r="F442" s="1">
        <f>VLOOKUP($A442,DataForModel!$B:$BI,20,FALSE)</f>
        <v>259.81511860000001</v>
      </c>
      <c r="G442" s="1">
        <f>VLOOKUP($A442,DataForModel!$B:$BI,26,FALSE)</f>
        <v>0</v>
      </c>
      <c r="H442" s="1">
        <f>VLOOKUP($A442,DataForModel!$B:$BI,31,FALSE)</f>
        <v>607</v>
      </c>
      <c r="I442" s="1">
        <f>VLOOKUP($A442,DataForModel!$B:$BI,33,FALSE)</f>
        <v>38196</v>
      </c>
      <c r="J442" s="1">
        <f>VLOOKUP($A442,DataForModel!$B:$BI,46,FALSE)</f>
        <v>20</v>
      </c>
      <c r="K442" s="1">
        <f>VLOOKUP($A442,DataForModel!$B:$BI,49,FALSE)</f>
        <v>45.3</v>
      </c>
      <c r="L442" s="1">
        <f>VLOOKUP($A442,DataForModel!$B:$BI,51,FALSE)</f>
        <v>10.6</v>
      </c>
      <c r="M442" s="1">
        <f>VLOOKUP($A442,DataForModel!$B:$BI,52,FALSE)</f>
        <v>25.5</v>
      </c>
      <c r="N442" s="1">
        <f>VLOOKUP($A442,DataForModel!$B:$BI,60,FALSE)</f>
        <v>0.9</v>
      </c>
      <c r="O442" s="1">
        <f t="shared" si="81"/>
        <v>2.4468168004363751</v>
      </c>
      <c r="P442" s="1">
        <f t="shared" si="82"/>
        <v>6.2205254951554849</v>
      </c>
      <c r="Q442" s="1">
        <f t="shared" si="83"/>
        <v>9.6632589178105217</v>
      </c>
      <c r="R442" s="1">
        <f t="shared" si="84"/>
        <v>0</v>
      </c>
      <c r="S442" s="1">
        <f t="shared" si="85"/>
        <v>0.44861941429201946</v>
      </c>
      <c r="T442" s="1">
        <f t="shared" si="86"/>
        <v>0</v>
      </c>
      <c r="U442" s="1">
        <f t="shared" si="87"/>
        <v>2.0341823056300266</v>
      </c>
      <c r="V442" s="1">
        <f t="shared" si="88"/>
        <v>2.193356138566684</v>
      </c>
      <c r="W442" s="1">
        <f t="shared" si="89"/>
        <v>3.4965034965034962</v>
      </c>
      <c r="X442" s="1">
        <f t="shared" si="90"/>
        <v>7.3778501628664497</v>
      </c>
      <c r="Y442" s="1">
        <f t="shared" si="91"/>
        <v>2.4200913242009134</v>
      </c>
      <c r="Z442" s="1">
        <f t="shared" si="92"/>
        <v>6.3171355498721224</v>
      </c>
      <c r="AA442" s="1">
        <f t="shared" si="93"/>
        <v>9.5744680851063829E-2</v>
      </c>
      <c r="AB442" s="1">
        <f>VLOOKUP($A442,Index!$G:$R,8,FALSE)</f>
        <v>9.1006999999999998</v>
      </c>
      <c r="AC442" s="1">
        <f>VLOOKUP($A442,Index!$G:$R,9,FALSE)</f>
        <v>8.1212328042357278</v>
      </c>
      <c r="AD442" s="1">
        <f>VLOOKUP($A442,Index!$G:$R,10,FALSE)</f>
        <v>6.367521367521368</v>
      </c>
      <c r="AE442" s="1">
        <f>VLOOKUP($A442,Index!$G:$R,11,FALSE)</f>
        <v>3.7839433957566504</v>
      </c>
    </row>
    <row r="443" spans="1:31" x14ac:dyDescent="0.2">
      <c r="A443">
        <v>6075011700</v>
      </c>
      <c r="B443" s="1">
        <f>VLOOKUP($A443,DataForModel!$B:$BI,11,FALSE)</f>
        <v>1783</v>
      </c>
      <c r="C443" s="1">
        <f>VLOOKUP($A443,DataForModel!$B:$BI,16,FALSE)</f>
        <v>8.6979437700000002</v>
      </c>
      <c r="D443" s="1">
        <f>VLOOKUP($A443,DataForModel!$B:$BI,17,FALSE)</f>
        <v>107.43255139999999</v>
      </c>
      <c r="E443" s="1">
        <f>VLOOKUP($A443,DataForModel!$B:$BI,19,FALSE)</f>
        <v>0</v>
      </c>
      <c r="F443" s="1">
        <f>VLOOKUP($A443,DataForModel!$B:$BI,20,FALSE)</f>
        <v>257.59167000000002</v>
      </c>
      <c r="G443" s="1">
        <f>VLOOKUP($A443,DataForModel!$B:$BI,26,FALSE)</f>
        <v>0</v>
      </c>
      <c r="H443" s="1">
        <f>VLOOKUP($A443,DataForModel!$B:$BI,31,FALSE)</f>
        <v>327</v>
      </c>
      <c r="I443" s="1">
        <f>VLOOKUP($A443,DataForModel!$B:$BI,33,FALSE)</f>
        <v>58210</v>
      </c>
      <c r="J443" s="1">
        <f>VLOOKUP($A443,DataForModel!$B:$BI,46,FALSE)</f>
        <v>19.7</v>
      </c>
      <c r="K443" s="1">
        <f>VLOOKUP($A443,DataForModel!$B:$BI,49,FALSE)</f>
        <v>20.3</v>
      </c>
      <c r="L443" s="1">
        <f>VLOOKUP($A443,DataForModel!$B:$BI,51,FALSE)</f>
        <v>4.5</v>
      </c>
      <c r="M443" s="1">
        <f>VLOOKUP($A443,DataForModel!$B:$BI,52,FALSE)</f>
        <v>15.4</v>
      </c>
      <c r="N443" s="1">
        <f>VLOOKUP($A443,DataForModel!$B:$BI,60,FALSE)</f>
        <v>4.5999999999999996</v>
      </c>
      <c r="O443" s="1">
        <f t="shared" si="81"/>
        <v>1.3870490142601108</v>
      </c>
      <c r="P443" s="1">
        <f t="shared" si="82"/>
        <v>6.2205254951554849</v>
      </c>
      <c r="Q443" s="1">
        <f t="shared" si="83"/>
        <v>8.6121070670647661</v>
      </c>
      <c r="R443" s="1">
        <f t="shared" si="84"/>
        <v>0</v>
      </c>
      <c r="S443" s="1">
        <f t="shared" si="85"/>
        <v>0.44447322184460747</v>
      </c>
      <c r="T443" s="1">
        <f t="shared" si="86"/>
        <v>0</v>
      </c>
      <c r="U443" s="1">
        <f t="shared" si="87"/>
        <v>1.0958445040214477</v>
      </c>
      <c r="V443" s="1">
        <f t="shared" si="88"/>
        <v>3.6167156196883599</v>
      </c>
      <c r="W443" s="1">
        <f t="shared" si="89"/>
        <v>3.4440559440559437</v>
      </c>
      <c r="X443" s="1">
        <f t="shared" si="90"/>
        <v>3.3061889250814334</v>
      </c>
      <c r="Y443" s="1">
        <f t="shared" si="91"/>
        <v>1.0273972602739727</v>
      </c>
      <c r="Z443" s="1">
        <f t="shared" si="92"/>
        <v>3.7340153452685421</v>
      </c>
      <c r="AA443" s="1">
        <f t="shared" si="93"/>
        <v>0.4893617021276595</v>
      </c>
      <c r="AB443" s="1">
        <f>VLOOKUP($A443,Index!$G:$R,8,FALSE)</f>
        <v>8.4458000000000002</v>
      </c>
      <c r="AC443" s="1">
        <f>VLOOKUP($A443,Index!$G:$R,9,FALSE)</f>
        <v>5.2832120221368006</v>
      </c>
      <c r="AD443" s="1">
        <f>VLOOKUP($A443,Index!$G:$R,10,FALSE)</f>
        <v>4.8717948717948723</v>
      </c>
      <c r="AE443" s="1">
        <f>VLOOKUP($A443,Index!$G:$R,11,FALSE)</f>
        <v>4.4447911357850654</v>
      </c>
    </row>
    <row r="444" spans="1:31" x14ac:dyDescent="0.2">
      <c r="A444">
        <v>6075011800</v>
      </c>
      <c r="B444" s="1">
        <f>VLOOKUP($A444,DataForModel!$B:$BI,11,FALSE)</f>
        <v>1500</v>
      </c>
      <c r="C444" s="1">
        <f>VLOOKUP($A444,DataForModel!$B:$BI,16,FALSE)</f>
        <v>8.6979437700000002</v>
      </c>
      <c r="D444" s="1">
        <f>VLOOKUP($A444,DataForModel!$B:$BI,17,FALSE)</f>
        <v>113.1900014</v>
      </c>
      <c r="E444" s="1">
        <f>VLOOKUP($A444,DataForModel!$B:$BI,19,FALSE)</f>
        <v>0</v>
      </c>
      <c r="F444" s="1">
        <f>VLOOKUP($A444,DataForModel!$B:$BI,20,FALSE)</f>
        <v>259.80460979999998</v>
      </c>
      <c r="G444" s="1">
        <f>VLOOKUP($A444,DataForModel!$B:$BI,26,FALSE)</f>
        <v>0</v>
      </c>
      <c r="H444" s="1">
        <f>VLOOKUP($A444,DataForModel!$B:$BI,31,FALSE)</f>
        <v>524</v>
      </c>
      <c r="I444" s="1">
        <f>VLOOKUP($A444,DataForModel!$B:$BI,33,FALSE)</f>
        <v>24738</v>
      </c>
      <c r="J444" s="1">
        <f>VLOOKUP($A444,DataForModel!$B:$BI,46,FALSE)</f>
        <v>33.5</v>
      </c>
      <c r="K444" s="1">
        <f>VLOOKUP($A444,DataForModel!$B:$BI,49,FALSE)</f>
        <v>42.4</v>
      </c>
      <c r="L444" s="1">
        <f>VLOOKUP($A444,DataForModel!$B:$BI,51,FALSE)</f>
        <v>9.9</v>
      </c>
      <c r="M444" s="1">
        <f>VLOOKUP($A444,DataForModel!$B:$BI,52,FALSE)</f>
        <v>17.399999999999999</v>
      </c>
      <c r="N444" s="1">
        <f>VLOOKUP($A444,DataForModel!$B:$BI,60,FALSE)</f>
        <v>0.8</v>
      </c>
      <c r="O444" s="1">
        <f t="shared" si="81"/>
        <v>1.166523805813138</v>
      </c>
      <c r="P444" s="1">
        <f t="shared" si="82"/>
        <v>6.2205254951554849</v>
      </c>
      <c r="Q444" s="1">
        <f t="shared" si="83"/>
        <v>9.074869363442934</v>
      </c>
      <c r="R444" s="1">
        <f t="shared" si="84"/>
        <v>0</v>
      </c>
      <c r="S444" s="1">
        <f t="shared" si="85"/>
        <v>0.44859981792842846</v>
      </c>
      <c r="T444" s="1">
        <f t="shared" si="86"/>
        <v>0</v>
      </c>
      <c r="U444" s="1">
        <f t="shared" si="87"/>
        <v>1.7560321715817695</v>
      </c>
      <c r="V444" s="1">
        <f t="shared" si="88"/>
        <v>1.2362475197530778</v>
      </c>
      <c r="W444" s="1">
        <f t="shared" si="89"/>
        <v>5.8566433566433567</v>
      </c>
      <c r="X444" s="1">
        <f t="shared" si="90"/>
        <v>6.9055374592833871</v>
      </c>
      <c r="Y444" s="1">
        <f t="shared" si="91"/>
        <v>2.2602739726027399</v>
      </c>
      <c r="Z444" s="1">
        <f t="shared" si="92"/>
        <v>4.2455242966751907</v>
      </c>
      <c r="AA444" s="1">
        <f t="shared" si="93"/>
        <v>8.5106382978723402E-2</v>
      </c>
      <c r="AB444" s="1">
        <f>VLOOKUP($A444,Index!$G:$R,8,FALSE)</f>
        <v>10.540800000000001</v>
      </c>
      <c r="AC444" s="1">
        <f>VLOOKUP($A444,Index!$G:$R,9,FALSE)</f>
        <v>8.1079153615118802</v>
      </c>
      <c r="AD444" s="1">
        <f>VLOOKUP($A444,Index!$G:$R,10,FALSE)</f>
        <v>7.4358974358974361</v>
      </c>
      <c r="AE444" s="1">
        <f>VLOOKUP($A444,Index!$G:$R,11,FALSE)</f>
        <v>2.9495075011942342</v>
      </c>
    </row>
    <row r="445" spans="1:31" x14ac:dyDescent="0.2">
      <c r="A445">
        <v>6075011901</v>
      </c>
      <c r="B445" s="1">
        <f>VLOOKUP($A445,DataForModel!$B:$BI,11,FALSE)</f>
        <v>2408</v>
      </c>
      <c r="C445" s="1">
        <f>VLOOKUP($A445,DataForModel!$B:$BI,16,FALSE)</f>
        <v>8.6979437700000002</v>
      </c>
      <c r="D445" s="1">
        <f>VLOOKUP($A445,DataForModel!$B:$BI,17,FALSE)</f>
        <v>106.21636839999999</v>
      </c>
      <c r="E445" s="1">
        <f>VLOOKUP($A445,DataForModel!$B:$BI,19,FALSE)</f>
        <v>0</v>
      </c>
      <c r="F445" s="1">
        <f>VLOOKUP($A445,DataForModel!$B:$BI,20,FALSE)</f>
        <v>253.80412440000001</v>
      </c>
      <c r="G445" s="1">
        <f>VLOOKUP($A445,DataForModel!$B:$BI,26,FALSE)</f>
        <v>0</v>
      </c>
      <c r="H445" s="1">
        <f>VLOOKUP($A445,DataForModel!$B:$BI,31,FALSE)</f>
        <v>246</v>
      </c>
      <c r="I445" s="1">
        <f>VLOOKUP($A445,DataForModel!$B:$BI,33,FALSE)</f>
        <v>64072</v>
      </c>
      <c r="J445" s="1">
        <f>VLOOKUP($A445,DataForModel!$B:$BI,46,FALSE)</f>
        <v>10.8</v>
      </c>
      <c r="K445" s="1">
        <f>VLOOKUP($A445,DataForModel!$B:$BI,49,FALSE)</f>
        <v>3.6</v>
      </c>
      <c r="L445" s="1">
        <f>VLOOKUP($A445,DataForModel!$B:$BI,51,FALSE)</f>
        <v>3.6</v>
      </c>
      <c r="M445" s="1">
        <f>VLOOKUP($A445,DataForModel!$B:$BI,52,FALSE)</f>
        <v>8.1</v>
      </c>
      <c r="N445" s="1">
        <f>VLOOKUP($A445,DataForModel!$B:$BI,60,FALSE)</f>
        <v>11.2</v>
      </c>
      <c r="O445" s="1">
        <f t="shared" si="81"/>
        <v>1.8740746512896438</v>
      </c>
      <c r="P445" s="1">
        <f t="shared" si="82"/>
        <v>6.2205254951554849</v>
      </c>
      <c r="Q445" s="1">
        <f t="shared" si="83"/>
        <v>8.5143548264207158</v>
      </c>
      <c r="R445" s="1">
        <f t="shared" si="84"/>
        <v>0</v>
      </c>
      <c r="S445" s="1">
        <f t="shared" si="85"/>
        <v>0.43741036778944808</v>
      </c>
      <c r="T445" s="1">
        <f t="shared" si="86"/>
        <v>0</v>
      </c>
      <c r="U445" s="1">
        <f t="shared" si="87"/>
        <v>0.82439678284182305</v>
      </c>
      <c r="V445" s="1">
        <f t="shared" si="88"/>
        <v>4.0336104572188516</v>
      </c>
      <c r="W445" s="1">
        <f t="shared" si="89"/>
        <v>1.8881118881118879</v>
      </c>
      <c r="X445" s="1">
        <f t="shared" si="90"/>
        <v>0.58631921824104238</v>
      </c>
      <c r="Y445" s="1">
        <f t="shared" si="91"/>
        <v>0.82191780821917815</v>
      </c>
      <c r="Z445" s="1">
        <f t="shared" si="92"/>
        <v>1.867007672634271</v>
      </c>
      <c r="AA445" s="1">
        <f t="shared" si="93"/>
        <v>1.1914893617021276</v>
      </c>
      <c r="AB445" s="1">
        <f>VLOOKUP($A445,Index!$G:$R,8,FALSE)</f>
        <v>5.6909999999999998</v>
      </c>
      <c r="AC445" s="1">
        <f>VLOOKUP($A445,Index!$G:$R,9,FALSE)</f>
        <v>3.310431489895183</v>
      </c>
      <c r="AD445" s="1">
        <f>VLOOKUP($A445,Index!$G:$R,10,FALSE)</f>
        <v>3.3333333333333339</v>
      </c>
      <c r="AE445" s="1">
        <f>VLOOKUP($A445,Index!$G:$R,11,FALSE)</f>
        <v>2.3829433035543217</v>
      </c>
    </row>
    <row r="446" spans="1:31" x14ac:dyDescent="0.2">
      <c r="A446">
        <v>6075011902</v>
      </c>
      <c r="B446" s="1">
        <f>VLOOKUP($A446,DataForModel!$B:$BI,11,FALSE)</f>
        <v>2598</v>
      </c>
      <c r="C446" s="1">
        <f>VLOOKUP($A446,DataForModel!$B:$BI,16,FALSE)</f>
        <v>8.6979437700000002</v>
      </c>
      <c r="D446" s="1">
        <f>VLOOKUP($A446,DataForModel!$B:$BI,17,FALSE)</f>
        <v>106.3</v>
      </c>
      <c r="E446" s="1">
        <f>VLOOKUP($A446,DataForModel!$B:$BI,19,FALSE)</f>
        <v>0</v>
      </c>
      <c r="F446" s="1">
        <f>VLOOKUP($A446,DataForModel!$B:$BI,20,FALSE)</f>
        <v>254.04369159999999</v>
      </c>
      <c r="G446" s="1">
        <f>VLOOKUP($A446,DataForModel!$B:$BI,26,FALSE)</f>
        <v>0</v>
      </c>
      <c r="H446" s="1">
        <f>VLOOKUP($A446,DataForModel!$B:$BI,31,FALSE)</f>
        <v>468</v>
      </c>
      <c r="I446" s="1">
        <f>VLOOKUP($A446,DataForModel!$B:$BI,33,FALSE)</f>
        <v>61732</v>
      </c>
      <c r="J446" s="1">
        <f>VLOOKUP($A446,DataForModel!$B:$BI,46,FALSE)</f>
        <v>16.5</v>
      </c>
      <c r="K446" s="1">
        <f>VLOOKUP($A446,DataForModel!$B:$BI,49,FALSE)</f>
        <v>11.7</v>
      </c>
      <c r="L446" s="1">
        <f>VLOOKUP($A446,DataForModel!$B:$BI,51,FALSE)</f>
        <v>4.4000000000000004</v>
      </c>
      <c r="M446" s="1">
        <f>VLOOKUP($A446,DataForModel!$B:$BI,52,FALSE)</f>
        <v>9.1999999999999993</v>
      </c>
      <c r="N446" s="1">
        <f>VLOOKUP($A446,DataForModel!$B:$BI,60,FALSE)</f>
        <v>0</v>
      </c>
      <c r="O446" s="1">
        <f t="shared" si="81"/>
        <v>2.022130444946622</v>
      </c>
      <c r="P446" s="1">
        <f t="shared" si="82"/>
        <v>6.2205254951554849</v>
      </c>
      <c r="Q446" s="1">
        <f t="shared" si="83"/>
        <v>8.5210768216209836</v>
      </c>
      <c r="R446" s="1">
        <f t="shared" si="84"/>
        <v>0</v>
      </c>
      <c r="S446" s="1">
        <f t="shared" si="85"/>
        <v>0.4378571025218308</v>
      </c>
      <c r="T446" s="1">
        <f t="shared" si="86"/>
        <v>0</v>
      </c>
      <c r="U446" s="1">
        <f t="shared" si="87"/>
        <v>1.5683646112600536</v>
      </c>
      <c r="V446" s="1">
        <f t="shared" si="88"/>
        <v>3.867193889525002</v>
      </c>
      <c r="W446" s="1">
        <f t="shared" si="89"/>
        <v>2.8846153846153841</v>
      </c>
      <c r="X446" s="1">
        <f t="shared" si="90"/>
        <v>1.9055374592833876</v>
      </c>
      <c r="Y446" s="1">
        <f t="shared" si="91"/>
        <v>1.0045662100456623</v>
      </c>
      <c r="Z446" s="1">
        <f t="shared" si="92"/>
        <v>2.1483375959079281</v>
      </c>
      <c r="AA446" s="1">
        <f t="shared" si="93"/>
        <v>0</v>
      </c>
      <c r="AB446" s="1">
        <f>VLOOKUP($A446,Index!$G:$R,8,FALSE)</f>
        <v>5.7907999999999999</v>
      </c>
      <c r="AC446" s="1">
        <f>VLOOKUP($A446,Index!$G:$R,9,FALSE)</f>
        <v>4.5651570188068389</v>
      </c>
      <c r="AD446" s="1">
        <f>VLOOKUP($A446,Index!$G:$R,10,FALSE)</f>
        <v>3.7179487179487181</v>
      </c>
      <c r="AE446" s="1">
        <f>VLOOKUP($A446,Index!$G:$R,11,FALSE)</f>
        <v>1.7210258401960954</v>
      </c>
    </row>
    <row r="447" spans="1:31" x14ac:dyDescent="0.2">
      <c r="A447">
        <v>6075012000</v>
      </c>
      <c r="B447" s="1">
        <f>VLOOKUP($A447,DataForModel!$B:$BI,11,FALSE)</f>
        <v>3833</v>
      </c>
      <c r="C447" s="1">
        <f>VLOOKUP($A447,DataForModel!$B:$BI,16,FALSE)</f>
        <v>8.6979437700000002</v>
      </c>
      <c r="D447" s="1">
        <f>VLOOKUP($A447,DataForModel!$B:$BI,17,FALSE)</f>
        <v>70.125075159999994</v>
      </c>
      <c r="E447" s="1">
        <f>VLOOKUP($A447,DataForModel!$B:$BI,19,FALSE)</f>
        <v>0</v>
      </c>
      <c r="F447" s="1">
        <f>VLOOKUP($A447,DataForModel!$B:$BI,20,FALSE)</f>
        <v>231.7716034</v>
      </c>
      <c r="G447" s="1">
        <f>VLOOKUP($A447,DataForModel!$B:$BI,26,FALSE)</f>
        <v>0</v>
      </c>
      <c r="H447" s="1">
        <f>VLOOKUP($A447,DataForModel!$B:$BI,31,FALSE)</f>
        <v>823</v>
      </c>
      <c r="I447" s="1">
        <f>VLOOKUP($A447,DataForModel!$B:$BI,33,FALSE)</f>
        <v>37304</v>
      </c>
      <c r="J447" s="1">
        <f>VLOOKUP($A447,DataForModel!$B:$BI,46,FALSE)</f>
        <v>20.9</v>
      </c>
      <c r="K447" s="1">
        <f>VLOOKUP($A447,DataForModel!$B:$BI,49,FALSE)</f>
        <v>8.8000000000000007</v>
      </c>
      <c r="L447" s="1">
        <f>VLOOKUP($A447,DataForModel!$B:$BI,51,FALSE)</f>
        <v>3.5</v>
      </c>
      <c r="M447" s="1">
        <f>VLOOKUP($A447,DataForModel!$B:$BI,52,FALSE)</f>
        <v>13.1</v>
      </c>
      <c r="N447" s="1">
        <f>VLOOKUP($A447,DataForModel!$B:$BI,60,FALSE)</f>
        <v>2.2000000000000002</v>
      </c>
      <c r="O447" s="1">
        <f t="shared" si="81"/>
        <v>2.9844931037169795</v>
      </c>
      <c r="P447" s="1">
        <f t="shared" si="82"/>
        <v>6.2205254951554849</v>
      </c>
      <c r="Q447" s="1">
        <f t="shared" si="83"/>
        <v>5.6134716682516999</v>
      </c>
      <c r="R447" s="1">
        <f t="shared" si="84"/>
        <v>0</v>
      </c>
      <c r="S447" s="1">
        <f t="shared" si="85"/>
        <v>0.39632505906333432</v>
      </c>
      <c r="T447" s="1">
        <f t="shared" si="86"/>
        <v>0</v>
      </c>
      <c r="U447" s="1">
        <f t="shared" si="87"/>
        <v>2.758042895442359</v>
      </c>
      <c r="V447" s="1">
        <f t="shared" si="88"/>
        <v>2.1299187119073189</v>
      </c>
      <c r="W447" s="1">
        <f t="shared" si="89"/>
        <v>3.6538461538461537</v>
      </c>
      <c r="X447" s="1">
        <f t="shared" si="90"/>
        <v>1.4332247557003259</v>
      </c>
      <c r="Y447" s="1">
        <f t="shared" si="91"/>
        <v>0.7990867579908677</v>
      </c>
      <c r="Z447" s="1">
        <f t="shared" si="92"/>
        <v>3.1457800511508949</v>
      </c>
      <c r="AA447" s="1">
        <f t="shared" si="93"/>
        <v>0.23404255319148939</v>
      </c>
      <c r="AB447" s="1">
        <f>VLOOKUP($A447,Index!$G:$R,8,FALSE)</f>
        <v>8.3678000000000008</v>
      </c>
      <c r="AC447" s="1">
        <f>VLOOKUP($A447,Index!$G:$R,9,FALSE)</f>
        <v>5.1402018765709627</v>
      </c>
      <c r="AD447" s="1">
        <f>VLOOKUP($A447,Index!$G:$R,10,FALSE)</f>
        <v>4.4871794871794872</v>
      </c>
      <c r="AE447" s="1">
        <f>VLOOKUP($A447,Index!$G:$R,11,FALSE)</f>
        <v>3.4514998489793975</v>
      </c>
    </row>
    <row r="448" spans="1:31" x14ac:dyDescent="0.2">
      <c r="A448">
        <v>6075012100</v>
      </c>
      <c r="B448" s="1">
        <f>VLOOKUP($A448,DataForModel!$B:$BI,11,FALSE)</f>
        <v>3833</v>
      </c>
      <c r="C448" s="1">
        <f>VLOOKUP($A448,DataForModel!$B:$BI,16,FALSE)</f>
        <v>8.6979437700000002</v>
      </c>
      <c r="D448" s="1">
        <f>VLOOKUP($A448,DataForModel!$B:$BI,17,FALSE)</f>
        <v>106.3</v>
      </c>
      <c r="E448" s="1">
        <f>VLOOKUP($A448,DataForModel!$B:$BI,19,FALSE)</f>
        <v>0</v>
      </c>
      <c r="F448" s="1">
        <f>VLOOKUP($A448,DataForModel!$B:$BI,20,FALSE)</f>
        <v>233.45115419999999</v>
      </c>
      <c r="G448" s="1">
        <f>VLOOKUP($A448,DataForModel!$B:$BI,26,FALSE)</f>
        <v>0</v>
      </c>
      <c r="H448" s="1">
        <f>VLOOKUP($A448,DataForModel!$B:$BI,31,FALSE)</f>
        <v>527</v>
      </c>
      <c r="I448" s="1">
        <f>VLOOKUP($A448,DataForModel!$B:$BI,33,FALSE)</f>
        <v>42452</v>
      </c>
      <c r="J448" s="1">
        <f>VLOOKUP($A448,DataForModel!$B:$BI,46,FALSE)</f>
        <v>16.100000000000001</v>
      </c>
      <c r="K448" s="1">
        <f>VLOOKUP($A448,DataForModel!$B:$BI,49,FALSE)</f>
        <v>12.6</v>
      </c>
      <c r="L448" s="1">
        <f>VLOOKUP($A448,DataForModel!$B:$BI,51,FALSE)</f>
        <v>2.1</v>
      </c>
      <c r="M448" s="1">
        <f>VLOOKUP($A448,DataForModel!$B:$BI,52,FALSE)</f>
        <v>9.6</v>
      </c>
      <c r="N448" s="1">
        <f>VLOOKUP($A448,DataForModel!$B:$BI,60,FALSE)</f>
        <v>16.100000000000001</v>
      </c>
      <c r="O448" s="1">
        <f t="shared" si="81"/>
        <v>2.9844931037169795</v>
      </c>
      <c r="P448" s="1">
        <f t="shared" si="82"/>
        <v>6.2205254951554849</v>
      </c>
      <c r="Q448" s="1">
        <f t="shared" si="83"/>
        <v>8.5210768216209836</v>
      </c>
      <c r="R448" s="1">
        <f t="shared" si="84"/>
        <v>0</v>
      </c>
      <c r="S448" s="1">
        <f t="shared" si="85"/>
        <v>0.39945701401025985</v>
      </c>
      <c r="T448" s="1">
        <f t="shared" si="86"/>
        <v>0</v>
      </c>
      <c r="U448" s="1">
        <f t="shared" si="87"/>
        <v>1.7660857908847185</v>
      </c>
      <c r="V448" s="1">
        <f t="shared" si="88"/>
        <v>2.4960351608337898</v>
      </c>
      <c r="W448" s="1">
        <f t="shared" si="89"/>
        <v>2.8146853146853146</v>
      </c>
      <c r="X448" s="1">
        <f t="shared" si="90"/>
        <v>2.0521172638436482</v>
      </c>
      <c r="Y448" s="1">
        <f t="shared" si="91"/>
        <v>0.47945205479452058</v>
      </c>
      <c r="Z448" s="1">
        <f t="shared" si="92"/>
        <v>2.250639386189258</v>
      </c>
      <c r="AA448" s="1">
        <f t="shared" si="93"/>
        <v>1.7127659574468088</v>
      </c>
      <c r="AB448" s="1">
        <f>VLOOKUP($A448,Index!$G:$R,8,FALSE)</f>
        <v>7.1086999999999998</v>
      </c>
      <c r="AC448" s="1">
        <f>VLOOKUP($A448,Index!$G:$R,9,FALSE)</f>
        <v>4.5785247357322199</v>
      </c>
      <c r="AD448" s="1">
        <f>VLOOKUP($A448,Index!$G:$R,10,FALSE)</f>
        <v>3.3333333333333339</v>
      </c>
      <c r="AE448" s="1">
        <f>VLOOKUP($A448,Index!$G:$R,11,FALSE)</f>
        <v>3.536893153208716</v>
      </c>
    </row>
    <row r="449" spans="1:31" x14ac:dyDescent="0.2">
      <c r="A449">
        <v>6075012201</v>
      </c>
      <c r="B449" s="1">
        <f>VLOOKUP($A449,DataForModel!$B:$BI,11,FALSE)</f>
        <v>4567</v>
      </c>
      <c r="C449" s="1">
        <f>VLOOKUP($A449,DataForModel!$B:$BI,16,FALSE)</f>
        <v>8.6979437700000002</v>
      </c>
      <c r="D449" s="1">
        <f>VLOOKUP($A449,DataForModel!$B:$BI,17,FALSE)</f>
        <v>77.215178069999993</v>
      </c>
      <c r="E449" s="1">
        <f>VLOOKUP($A449,DataForModel!$B:$BI,19,FALSE)</f>
        <v>0</v>
      </c>
      <c r="F449" s="1">
        <f>VLOOKUP($A449,DataForModel!$B:$BI,20,FALSE)</f>
        <v>230.68050690000001</v>
      </c>
      <c r="G449" s="1">
        <f>VLOOKUP($A449,DataForModel!$B:$BI,26,FALSE)</f>
        <v>0</v>
      </c>
      <c r="H449" s="1">
        <f>VLOOKUP($A449,DataForModel!$B:$BI,31,FALSE)</f>
        <v>967</v>
      </c>
      <c r="I449" s="1">
        <f>VLOOKUP($A449,DataForModel!$B:$BI,33,FALSE)</f>
        <v>34495</v>
      </c>
      <c r="J449" s="1">
        <f>VLOOKUP($A449,DataForModel!$B:$BI,46,FALSE)</f>
        <v>20.5</v>
      </c>
      <c r="K449" s="1">
        <f>VLOOKUP($A449,DataForModel!$B:$BI,49,FALSE)</f>
        <v>13.7</v>
      </c>
      <c r="L449" s="1">
        <f>VLOOKUP($A449,DataForModel!$B:$BI,51,FALSE)</f>
        <v>7.4</v>
      </c>
      <c r="M449" s="1">
        <f>VLOOKUP($A449,DataForModel!$B:$BI,52,FALSE)</f>
        <v>21.2</v>
      </c>
      <c r="N449" s="1">
        <f>VLOOKUP($A449,DataForModel!$B:$BI,60,FALSE)</f>
        <v>0.2</v>
      </c>
      <c r="O449" s="1">
        <f t="shared" si="81"/>
        <v>3.556456011844463</v>
      </c>
      <c r="P449" s="1">
        <f t="shared" si="82"/>
        <v>6.2205254951554849</v>
      </c>
      <c r="Q449" s="1">
        <f t="shared" si="83"/>
        <v>6.1833476210066731</v>
      </c>
      <c r="R449" s="1">
        <f t="shared" si="84"/>
        <v>0</v>
      </c>
      <c r="S449" s="1">
        <f t="shared" si="85"/>
        <v>0.39429042868433767</v>
      </c>
      <c r="T449" s="1">
        <f t="shared" si="86"/>
        <v>0</v>
      </c>
      <c r="U449" s="1">
        <f t="shared" si="87"/>
        <v>3.2406166219839143</v>
      </c>
      <c r="V449" s="1">
        <f t="shared" si="88"/>
        <v>1.9301477124833761</v>
      </c>
      <c r="W449" s="1">
        <f t="shared" si="89"/>
        <v>3.5839160839160837</v>
      </c>
      <c r="X449" s="1">
        <f t="shared" si="90"/>
        <v>2.2312703583061886</v>
      </c>
      <c r="Y449" s="1">
        <f t="shared" si="91"/>
        <v>1.6894977168949774</v>
      </c>
      <c r="Z449" s="1">
        <f t="shared" si="92"/>
        <v>5.2173913043478262</v>
      </c>
      <c r="AA449" s="1">
        <f t="shared" si="93"/>
        <v>2.1276595744680851E-2</v>
      </c>
      <c r="AB449" s="1">
        <f>VLOOKUP($A449,Index!$G:$R,8,FALSE)</f>
        <v>7.4920999999999998</v>
      </c>
      <c r="AC449" s="1">
        <f>VLOOKUP($A449,Index!$G:$R,9,FALSE)</f>
        <v>6.1555399969461106</v>
      </c>
      <c r="AD449" s="1">
        <f>VLOOKUP($A449,Index!$G:$R,10,FALSE)</f>
        <v>4.700854700854701</v>
      </c>
      <c r="AE449" s="1">
        <f>VLOOKUP($A449,Index!$G:$R,11,FALSE)</f>
        <v>3.7132238627832908</v>
      </c>
    </row>
    <row r="450" spans="1:31" x14ac:dyDescent="0.2">
      <c r="A450">
        <v>6075012202</v>
      </c>
      <c r="B450" s="1">
        <f>VLOOKUP($A450,DataForModel!$B:$BI,11,FALSE)</f>
        <v>2986</v>
      </c>
      <c r="C450" s="1">
        <f>VLOOKUP($A450,DataForModel!$B:$BI,16,FALSE)</f>
        <v>8.6979437700000002</v>
      </c>
      <c r="D450" s="1">
        <f>VLOOKUP($A450,DataForModel!$B:$BI,17,FALSE)</f>
        <v>67.680000000000007</v>
      </c>
      <c r="E450" s="1">
        <f>VLOOKUP($A450,DataForModel!$B:$BI,19,FALSE)</f>
        <v>0</v>
      </c>
      <c r="F450" s="1">
        <f>VLOOKUP($A450,DataForModel!$B:$BI,20,FALSE)</f>
        <v>227.15943340000001</v>
      </c>
      <c r="G450" s="1">
        <f>VLOOKUP($A450,DataForModel!$B:$BI,26,FALSE)</f>
        <v>0</v>
      </c>
      <c r="H450" s="1">
        <f>VLOOKUP($A450,DataForModel!$B:$BI,31,FALSE)</f>
        <v>1035</v>
      </c>
      <c r="I450" s="1">
        <f>VLOOKUP($A450,DataForModel!$B:$BI,33,FALSE)</f>
        <v>29266</v>
      </c>
      <c r="J450" s="1">
        <f>VLOOKUP($A450,DataForModel!$B:$BI,46,FALSE)</f>
        <v>31.6</v>
      </c>
      <c r="K450" s="1">
        <f>VLOOKUP($A450,DataForModel!$B:$BI,49,FALSE)</f>
        <v>22.3</v>
      </c>
      <c r="L450" s="1">
        <f>VLOOKUP($A450,DataForModel!$B:$BI,51,FALSE)</f>
        <v>3.3</v>
      </c>
      <c r="M450" s="1">
        <f>VLOOKUP($A450,DataForModel!$B:$BI,52,FALSE)</f>
        <v>19.899999999999999</v>
      </c>
      <c r="N450" s="1">
        <f>VLOOKUP($A450,DataForModel!$B:$BI,60,FALSE)</f>
        <v>12.2</v>
      </c>
      <c r="O450" s="1">
        <f t="shared" si="81"/>
        <v>2.3244759604145564</v>
      </c>
      <c r="P450" s="1">
        <f t="shared" si="82"/>
        <v>6.2205254951554849</v>
      </c>
      <c r="Q450" s="1">
        <f t="shared" si="83"/>
        <v>5.4169456722189411</v>
      </c>
      <c r="R450" s="1">
        <f t="shared" si="84"/>
        <v>0</v>
      </c>
      <c r="S450" s="1">
        <f t="shared" si="85"/>
        <v>0.38772448047555857</v>
      </c>
      <c r="T450" s="1">
        <f t="shared" si="86"/>
        <v>0</v>
      </c>
      <c r="U450" s="1">
        <f t="shared" si="87"/>
        <v>3.4684986595174259</v>
      </c>
      <c r="V450" s="1">
        <f t="shared" si="88"/>
        <v>1.5582706900598104</v>
      </c>
      <c r="W450" s="1">
        <f t="shared" si="89"/>
        <v>5.5244755244755241</v>
      </c>
      <c r="X450" s="1">
        <f t="shared" si="90"/>
        <v>3.6319218241042344</v>
      </c>
      <c r="Y450" s="1">
        <f t="shared" si="91"/>
        <v>0.75342465753424648</v>
      </c>
      <c r="Z450" s="1">
        <f t="shared" si="92"/>
        <v>4.8849104859335029</v>
      </c>
      <c r="AA450" s="1">
        <f t="shared" si="93"/>
        <v>1.2978723404255319</v>
      </c>
      <c r="AB450" s="1">
        <f>VLOOKUP($A450,Index!$G:$R,8,FALSE)</f>
        <v>9.2164000000000001</v>
      </c>
      <c r="AC450" s="1">
        <f>VLOOKUP($A450,Index!$G:$R,9,FALSE)</f>
        <v>6.4498877050914754</v>
      </c>
      <c r="AD450" s="1">
        <f>VLOOKUP($A450,Index!$G:$R,10,FALSE)</f>
        <v>5.299145299145299</v>
      </c>
      <c r="AE450" s="1">
        <f>VLOOKUP($A450,Index!$G:$R,11,FALSE)</f>
        <v>4.0262775364827039</v>
      </c>
    </row>
    <row r="451" spans="1:31" x14ac:dyDescent="0.2">
      <c r="A451">
        <v>6075012301</v>
      </c>
      <c r="B451" s="1">
        <f>VLOOKUP($A451,DataForModel!$B:$BI,11,FALSE)</f>
        <v>2734</v>
      </c>
      <c r="C451" s="1">
        <f>VLOOKUP($A451,DataForModel!$B:$BI,16,FALSE)</f>
        <v>8.6979437700000002</v>
      </c>
      <c r="D451" s="1">
        <f>VLOOKUP($A451,DataForModel!$B:$BI,17,FALSE)</f>
        <v>106.3</v>
      </c>
      <c r="E451" s="1">
        <f>VLOOKUP($A451,DataForModel!$B:$BI,19,FALSE)</f>
        <v>0</v>
      </c>
      <c r="F451" s="1">
        <f>VLOOKUP($A451,DataForModel!$B:$BI,20,FALSE)</f>
        <v>233.1322207</v>
      </c>
      <c r="G451" s="1">
        <f>VLOOKUP($A451,DataForModel!$B:$BI,26,FALSE)</f>
        <v>0</v>
      </c>
      <c r="H451" s="1">
        <f>VLOOKUP($A451,DataForModel!$B:$BI,31,FALSE)</f>
        <v>898</v>
      </c>
      <c r="I451" s="1">
        <f>VLOOKUP($A451,DataForModel!$B:$BI,33,FALSE)</f>
        <v>15560</v>
      </c>
      <c r="J451" s="1">
        <f>VLOOKUP($A451,DataForModel!$B:$BI,46,FALSE)</f>
        <v>41</v>
      </c>
      <c r="K451" s="1">
        <f>VLOOKUP($A451,DataForModel!$B:$BI,49,FALSE)</f>
        <v>39</v>
      </c>
      <c r="L451" s="1">
        <f>VLOOKUP($A451,DataForModel!$B:$BI,51,FALSE)</f>
        <v>13.3</v>
      </c>
      <c r="M451" s="1">
        <f>VLOOKUP($A451,DataForModel!$B:$BI,52,FALSE)</f>
        <v>28.1</v>
      </c>
      <c r="N451" s="1">
        <f>VLOOKUP($A451,DataForModel!$B:$BI,60,FALSE)</f>
        <v>0</v>
      </c>
      <c r="O451" s="1">
        <f t="shared" ref="O451:O514" si="94">((B451-$AH$3)/($AH$4-$AH$3))*10</f>
        <v>2.1281072235642484</v>
      </c>
      <c r="P451" s="1">
        <f t="shared" ref="P451:P514" si="95">((C451-$AI$3)/($AI$4-$AI$3))*10</f>
        <v>6.2205254951554849</v>
      </c>
      <c r="Q451" s="1">
        <f t="shared" ref="Q451:Q514" si="96">((D451-$AJ$3)/($AJ$4-$AJ$3))*10</f>
        <v>8.5210768216209836</v>
      </c>
      <c r="R451" s="1">
        <f t="shared" ref="R451:R514" si="97">((E451-$AK$3)/($AK$4-$AK$3))*10</f>
        <v>0</v>
      </c>
      <c r="S451" s="1">
        <f t="shared" ref="S451:S514" si="98">((F451-$AL$3)/($AL$4-$AL$3))*10</f>
        <v>0.39886228037489424</v>
      </c>
      <c r="T451" s="1">
        <f t="shared" ref="T451:T514" si="99">((G451-$AM$3)/($AM$4-$AM$3))*10</f>
        <v>0</v>
      </c>
      <c r="U451" s="1">
        <f t="shared" ref="U451:U514" si="100">((H451-$AN$3)/($AN$4-$AN$3))*10</f>
        <v>3.0093833780160857</v>
      </c>
      <c r="V451" s="1">
        <f t="shared" ref="V451:V514" si="101">((I451-$AO$3)/($AO$4-$AO$3))*10</f>
        <v>0.58352475979830887</v>
      </c>
      <c r="W451" s="1">
        <f t="shared" ref="W451:W514" si="102">((J451-$AP$3)/($AP$4-$AP$3))*10</f>
        <v>7.1678321678321675</v>
      </c>
      <c r="X451" s="1">
        <f t="shared" ref="X451:X514" si="103">((K451-$AQ$3)/($AQ$4-$AQ$3))*10</f>
        <v>6.3517915309446256</v>
      </c>
      <c r="Y451" s="1">
        <f t="shared" ref="Y451:Y514" si="104">((L451-$AR$3)/($AR$4-$AR$3))*10</f>
        <v>3.0365296803652968</v>
      </c>
      <c r="Z451" s="1">
        <f t="shared" ref="Z451:Z514" si="105">((M451-$AS$3)/($AS$4-$AS$3))*10</f>
        <v>6.9820971867007673</v>
      </c>
      <c r="AA451" s="1">
        <f t="shared" ref="AA451:AA514" si="106">((N451-$AT$3)/($AT$4-$AT$3))*10</f>
        <v>0</v>
      </c>
      <c r="AB451" s="1">
        <f>VLOOKUP($A451,Index!$G:$R,8,FALSE)</f>
        <v>10.28</v>
      </c>
      <c r="AC451" s="1">
        <f>VLOOKUP($A451,Index!$G:$R,9,FALSE)</f>
        <v>9.2367223020506692</v>
      </c>
      <c r="AD451" s="1">
        <f>VLOOKUP($A451,Index!$G:$R,10,FALSE)</f>
        <v>8.8888888888888893</v>
      </c>
      <c r="AE451" s="1">
        <f>VLOOKUP($A451,Index!$G:$R,11,FALSE)</f>
        <v>6.429307945206391</v>
      </c>
    </row>
    <row r="452" spans="1:31" x14ac:dyDescent="0.2">
      <c r="A452">
        <v>6075012302</v>
      </c>
      <c r="B452" s="1">
        <f>VLOOKUP($A452,DataForModel!$B:$BI,11,FALSE)</f>
        <v>3073</v>
      </c>
      <c r="C452" s="1">
        <f>VLOOKUP($A452,DataForModel!$B:$BI,16,FALSE)</f>
        <v>8.6979437700000002</v>
      </c>
      <c r="D452" s="1">
        <f>VLOOKUP($A452,DataForModel!$B:$BI,17,FALSE)</f>
        <v>106.3</v>
      </c>
      <c r="E452" s="1">
        <f>VLOOKUP($A452,DataForModel!$B:$BI,19,FALSE)</f>
        <v>0</v>
      </c>
      <c r="F452" s="1">
        <f>VLOOKUP($A452,DataForModel!$B:$BI,20,FALSE)</f>
        <v>232.85455300000001</v>
      </c>
      <c r="G452" s="1">
        <f>VLOOKUP($A452,DataForModel!$B:$BI,26,FALSE)</f>
        <v>0</v>
      </c>
      <c r="H452" s="1">
        <f>VLOOKUP($A452,DataForModel!$B:$BI,31,FALSE)</f>
        <v>683</v>
      </c>
      <c r="I452" s="1">
        <f>VLOOKUP($A452,DataForModel!$B:$BI,33,FALSE)</f>
        <v>44390</v>
      </c>
      <c r="J452" s="1">
        <f>VLOOKUP($A452,DataForModel!$B:$BI,46,FALSE)</f>
        <v>27</v>
      </c>
      <c r="K452" s="1">
        <f>VLOOKUP($A452,DataForModel!$B:$BI,49,FALSE)</f>
        <v>2</v>
      </c>
      <c r="L452" s="1">
        <f>VLOOKUP($A452,DataForModel!$B:$BI,51,FALSE)</f>
        <v>1.5</v>
      </c>
      <c r="M452" s="1">
        <f>VLOOKUP($A452,DataForModel!$B:$BI,52,FALSE)</f>
        <v>10.1</v>
      </c>
      <c r="N452" s="1">
        <f>VLOOKUP($A452,DataForModel!$B:$BI,60,FALSE)</f>
        <v>0</v>
      </c>
      <c r="O452" s="1">
        <f t="shared" si="94"/>
        <v>2.3922699290890672</v>
      </c>
      <c r="P452" s="1">
        <f t="shared" si="95"/>
        <v>6.2205254951554849</v>
      </c>
      <c r="Q452" s="1">
        <f t="shared" si="96"/>
        <v>8.5210768216209836</v>
      </c>
      <c r="R452" s="1">
        <f t="shared" si="97"/>
        <v>0</v>
      </c>
      <c r="S452" s="1">
        <f t="shared" si="98"/>
        <v>0.3983444974494737</v>
      </c>
      <c r="T452" s="1">
        <f t="shared" si="99"/>
        <v>0</v>
      </c>
      <c r="U452" s="1">
        <f t="shared" si="100"/>
        <v>2.2888739946380698</v>
      </c>
      <c r="V452" s="1">
        <f t="shared" si="101"/>
        <v>2.6338622156161322</v>
      </c>
      <c r="W452" s="1">
        <f t="shared" si="102"/>
        <v>4.72027972027972</v>
      </c>
      <c r="X452" s="1">
        <f t="shared" si="103"/>
        <v>0.32573289902280134</v>
      </c>
      <c r="Y452" s="1">
        <f t="shared" si="104"/>
        <v>0.34246575342465757</v>
      </c>
      <c r="Z452" s="1">
        <f t="shared" si="105"/>
        <v>2.3785166240409201</v>
      </c>
      <c r="AA452" s="1">
        <f t="shared" si="106"/>
        <v>0</v>
      </c>
      <c r="AB452" s="1">
        <f>VLOOKUP($A452,Index!$G:$R,8,FALSE)</f>
        <v>6.0885999999999996</v>
      </c>
      <c r="AC452" s="1">
        <f>VLOOKUP($A452,Index!$G:$R,9,FALSE)</f>
        <v>4.8116617616567785</v>
      </c>
      <c r="AD452" s="1">
        <f>VLOOKUP($A452,Index!$G:$R,10,FALSE)</f>
        <v>3.5470085470085477</v>
      </c>
      <c r="AE452" s="1">
        <f>VLOOKUP($A452,Index!$G:$R,11,FALSE)</f>
        <v>4.1282057084786592</v>
      </c>
    </row>
    <row r="453" spans="1:31" x14ac:dyDescent="0.2">
      <c r="A453">
        <v>6075012401</v>
      </c>
      <c r="B453" s="1">
        <f>VLOOKUP($A453,DataForModel!$B:$BI,11,FALSE)</f>
        <v>5075</v>
      </c>
      <c r="C453" s="1">
        <f>VLOOKUP($A453,DataForModel!$B:$BI,16,FALSE)</f>
        <v>8.6979437700000002</v>
      </c>
      <c r="D453" s="1">
        <f>VLOOKUP($A453,DataForModel!$B:$BI,17,FALSE)</f>
        <v>82.844622700000002</v>
      </c>
      <c r="E453" s="1">
        <f>VLOOKUP($A453,DataForModel!$B:$BI,19,FALSE)</f>
        <v>0</v>
      </c>
      <c r="F453" s="1">
        <f>VLOOKUP($A453,DataForModel!$B:$BI,20,FALSE)</f>
        <v>229.90115829999999</v>
      </c>
      <c r="G453" s="1">
        <f>VLOOKUP($A453,DataForModel!$B:$BI,26,FALSE)</f>
        <v>0</v>
      </c>
      <c r="H453" s="1">
        <f>VLOOKUP($A453,DataForModel!$B:$BI,31,FALSE)</f>
        <v>1272</v>
      </c>
      <c r="I453" s="1">
        <f>VLOOKUP($A453,DataForModel!$B:$BI,33,FALSE)</f>
        <v>20216</v>
      </c>
      <c r="J453" s="1">
        <f>VLOOKUP($A453,DataForModel!$B:$BI,46,FALSE)</f>
        <v>27.7</v>
      </c>
      <c r="K453" s="1">
        <f>VLOOKUP($A453,DataForModel!$B:$BI,49,FALSE)</f>
        <v>32.4</v>
      </c>
      <c r="L453" s="1">
        <f>VLOOKUP($A453,DataForModel!$B:$BI,51,FALSE)</f>
        <v>12.6</v>
      </c>
      <c r="M453" s="1">
        <f>VLOOKUP($A453,DataForModel!$B:$BI,52,FALSE)</f>
        <v>23.6</v>
      </c>
      <c r="N453" s="1">
        <f>VLOOKUP($A453,DataForModel!$B:$BI,60,FALSE)</f>
        <v>3.4</v>
      </c>
      <c r="O453" s="1">
        <f t="shared" si="94"/>
        <v>3.9523104496220678</v>
      </c>
      <c r="P453" s="1">
        <f t="shared" si="95"/>
        <v>6.2205254951554849</v>
      </c>
      <c r="Q453" s="1">
        <f t="shared" si="96"/>
        <v>6.6358213245234285</v>
      </c>
      <c r="R453" s="1">
        <f t="shared" si="97"/>
        <v>0</v>
      </c>
      <c r="S453" s="1">
        <f t="shared" si="98"/>
        <v>0.39283713253923169</v>
      </c>
      <c r="T453" s="1">
        <f t="shared" si="99"/>
        <v>0</v>
      </c>
      <c r="U453" s="1">
        <f t="shared" si="100"/>
        <v>4.2627345844504019</v>
      </c>
      <c r="V453" s="1">
        <f t="shared" si="101"/>
        <v>0.91465105859427787</v>
      </c>
      <c r="W453" s="1">
        <f t="shared" si="102"/>
        <v>4.8426573426573425</v>
      </c>
      <c r="X453" s="1">
        <f t="shared" si="103"/>
        <v>5.2768729641693817</v>
      </c>
      <c r="Y453" s="1">
        <f t="shared" si="104"/>
        <v>2.8767123287671232</v>
      </c>
      <c r="Z453" s="1">
        <f t="shared" si="105"/>
        <v>5.8312020460358056</v>
      </c>
      <c r="AA453" s="1">
        <f t="shared" si="106"/>
        <v>0.36170212765957444</v>
      </c>
      <c r="AB453" s="1">
        <f>VLOOKUP($A453,Index!$G:$R,8,FALSE)</f>
        <v>9.6283999999999992</v>
      </c>
      <c r="AC453" s="1">
        <f>VLOOKUP($A453,Index!$G:$R,9,FALSE)</f>
        <v>8.1397409778446157</v>
      </c>
      <c r="AD453" s="1">
        <f>VLOOKUP($A453,Index!$G:$R,10,FALSE)</f>
        <v>6.7094017094017104</v>
      </c>
      <c r="AE453" s="1">
        <f>VLOOKUP($A453,Index!$G:$R,11,FALSE)</f>
        <v>5.0384683534836601</v>
      </c>
    </row>
    <row r="454" spans="1:31" x14ac:dyDescent="0.2">
      <c r="A454">
        <v>6075012402</v>
      </c>
      <c r="B454" s="1">
        <f>VLOOKUP($A454,DataForModel!$B:$BI,11,FALSE)</f>
        <v>3974</v>
      </c>
      <c r="C454" s="1">
        <f>VLOOKUP($A454,DataForModel!$B:$BI,16,FALSE)</f>
        <v>8.6979437700000002</v>
      </c>
      <c r="D454" s="1">
        <f>VLOOKUP($A454,DataForModel!$B:$BI,17,FALSE)</f>
        <v>73.13558913</v>
      </c>
      <c r="E454" s="1">
        <f>VLOOKUP($A454,DataForModel!$B:$BI,19,FALSE)</f>
        <v>0</v>
      </c>
      <c r="F454" s="1">
        <f>VLOOKUP($A454,DataForModel!$B:$BI,20,FALSE)</f>
        <v>225.3248811</v>
      </c>
      <c r="G454" s="1">
        <f>VLOOKUP($A454,DataForModel!$B:$BI,26,FALSE)</f>
        <v>0</v>
      </c>
      <c r="H454" s="1">
        <f>VLOOKUP($A454,DataForModel!$B:$BI,31,FALSE)</f>
        <v>968</v>
      </c>
      <c r="I454" s="1">
        <f>VLOOKUP($A454,DataForModel!$B:$BI,33,FALSE)</f>
        <v>47195</v>
      </c>
      <c r="J454" s="1">
        <f>VLOOKUP($A454,DataForModel!$B:$BI,46,FALSE)</f>
        <v>28.7</v>
      </c>
      <c r="K454" s="1">
        <f>VLOOKUP($A454,DataForModel!$B:$BI,49,FALSE)</f>
        <v>10.1</v>
      </c>
      <c r="L454" s="1">
        <f>VLOOKUP($A454,DataForModel!$B:$BI,51,FALSE)</f>
        <v>6.5</v>
      </c>
      <c r="M454" s="1">
        <f>VLOOKUP($A454,DataForModel!$B:$BI,52,FALSE)</f>
        <v>22.8</v>
      </c>
      <c r="N454" s="1">
        <f>VLOOKUP($A454,DataForModel!$B:$BI,60,FALSE)</f>
        <v>8.6999999999999993</v>
      </c>
      <c r="O454" s="1">
        <f t="shared" si="94"/>
        <v>3.0943660874308425</v>
      </c>
      <c r="P454" s="1">
        <f t="shared" si="95"/>
        <v>6.2205254951554849</v>
      </c>
      <c r="Q454" s="1">
        <f t="shared" si="96"/>
        <v>5.8554455209183756</v>
      </c>
      <c r="R454" s="1">
        <f t="shared" si="97"/>
        <v>0</v>
      </c>
      <c r="S454" s="1">
        <f t="shared" si="98"/>
        <v>0.38430348531936637</v>
      </c>
      <c r="T454" s="1">
        <f t="shared" si="99"/>
        <v>0</v>
      </c>
      <c r="U454" s="1">
        <f t="shared" si="100"/>
        <v>3.2439678284182305</v>
      </c>
      <c r="V454" s="1">
        <f t="shared" si="101"/>
        <v>2.8333487422747865</v>
      </c>
      <c r="W454" s="1">
        <f t="shared" si="102"/>
        <v>5.0174825174825166</v>
      </c>
      <c r="X454" s="1">
        <f t="shared" si="103"/>
        <v>1.6449511400651464</v>
      </c>
      <c r="Y454" s="1">
        <f t="shared" si="104"/>
        <v>1.484018264840183</v>
      </c>
      <c r="Z454" s="1">
        <f t="shared" si="105"/>
        <v>5.6265984654731458</v>
      </c>
      <c r="AA454" s="1">
        <f t="shared" si="106"/>
        <v>0.92553191489361697</v>
      </c>
      <c r="AB454" s="1">
        <f>VLOOKUP($A454,Index!$G:$R,8,FALSE)</f>
        <v>8.1534999999999993</v>
      </c>
      <c r="AC454" s="1">
        <f>VLOOKUP($A454,Index!$G:$R,9,FALSE)</f>
        <v>5.8695752701260675</v>
      </c>
      <c r="AD454" s="1">
        <f>VLOOKUP($A454,Index!$G:$R,10,FALSE)</f>
        <v>4.5299145299145298</v>
      </c>
      <c r="AE454" s="1">
        <f>VLOOKUP($A454,Index!$G:$R,11,FALSE)</f>
        <v>4.5496502006012829</v>
      </c>
    </row>
    <row r="455" spans="1:31" x14ac:dyDescent="0.2">
      <c r="A455">
        <v>6075012501</v>
      </c>
      <c r="B455" s="1">
        <f>VLOOKUP($A455,DataForModel!$B:$BI,11,FALSE)</f>
        <v>5335</v>
      </c>
      <c r="C455" s="1">
        <f>VLOOKUP($A455,DataForModel!$B:$BI,16,FALSE)</f>
        <v>8.6979437700000002</v>
      </c>
      <c r="D455" s="1">
        <f>VLOOKUP($A455,DataForModel!$B:$BI,17,FALSE)</f>
        <v>106.3</v>
      </c>
      <c r="E455" s="1">
        <f>VLOOKUP($A455,DataForModel!$B:$BI,19,FALSE)</f>
        <v>0</v>
      </c>
      <c r="F455" s="1">
        <f>VLOOKUP($A455,DataForModel!$B:$BI,20,FALSE)</f>
        <v>231.47118159999999</v>
      </c>
      <c r="G455" s="1">
        <f>VLOOKUP($A455,DataForModel!$B:$BI,26,FALSE)</f>
        <v>0</v>
      </c>
      <c r="H455" s="1">
        <f>VLOOKUP($A455,DataForModel!$B:$BI,31,FALSE)</f>
        <v>1047</v>
      </c>
      <c r="I455" s="1">
        <f>VLOOKUP($A455,DataForModel!$B:$BI,33,FALSE)</f>
        <v>17146</v>
      </c>
      <c r="J455" s="1">
        <f>VLOOKUP($A455,DataForModel!$B:$BI,46,FALSE)</f>
        <v>29.2</v>
      </c>
      <c r="K455" s="1">
        <f>VLOOKUP($A455,DataForModel!$B:$BI,49,FALSE)</f>
        <v>27.5</v>
      </c>
      <c r="L455" s="1">
        <f>VLOOKUP($A455,DataForModel!$B:$BI,51,FALSE)</f>
        <v>11.8</v>
      </c>
      <c r="M455" s="1">
        <f>VLOOKUP($A455,DataForModel!$B:$BI,52,FALSE)</f>
        <v>35.1</v>
      </c>
      <c r="N455" s="1">
        <f>VLOOKUP($A455,DataForModel!$B:$BI,60,FALSE)</f>
        <v>3.3</v>
      </c>
      <c r="O455" s="1">
        <f t="shared" si="94"/>
        <v>4.1549131146263543</v>
      </c>
      <c r="P455" s="1">
        <f t="shared" si="95"/>
        <v>6.2205254951554849</v>
      </c>
      <c r="Q455" s="1">
        <f t="shared" si="96"/>
        <v>8.5210768216209836</v>
      </c>
      <c r="R455" s="1">
        <f t="shared" si="97"/>
        <v>0</v>
      </c>
      <c r="S455" s="1">
        <f t="shared" si="98"/>
        <v>0.39576484525933719</v>
      </c>
      <c r="T455" s="1">
        <f t="shared" si="99"/>
        <v>0</v>
      </c>
      <c r="U455" s="1">
        <f t="shared" si="100"/>
        <v>3.5087131367292224</v>
      </c>
      <c r="V455" s="1">
        <f t="shared" si="101"/>
        <v>0.69631821123525184</v>
      </c>
      <c r="W455" s="1">
        <f t="shared" si="102"/>
        <v>5.1048951048951041</v>
      </c>
      <c r="X455" s="1">
        <f t="shared" si="103"/>
        <v>4.4788273615635186</v>
      </c>
      <c r="Y455" s="1">
        <f t="shared" si="104"/>
        <v>2.6940639269406397</v>
      </c>
      <c r="Z455" s="1">
        <f t="shared" si="105"/>
        <v>8.7723785166240411</v>
      </c>
      <c r="AA455" s="1">
        <f t="shared" si="106"/>
        <v>0.35106382978723399</v>
      </c>
      <c r="AB455" s="1">
        <f>VLOOKUP($A455,Index!$G:$R,8,FALSE)</f>
        <v>10.606400000000001</v>
      </c>
      <c r="AC455" s="1">
        <f>VLOOKUP($A455,Index!$G:$R,9,FALSE)</f>
        <v>8.5904700458979608</v>
      </c>
      <c r="AD455" s="1">
        <f>VLOOKUP($A455,Index!$G:$R,10,FALSE)</f>
        <v>8.9743589743589745</v>
      </c>
      <c r="AE455" s="1">
        <f>VLOOKUP($A455,Index!$G:$R,11,FALSE)</f>
        <v>5.9355300659297328</v>
      </c>
    </row>
    <row r="456" spans="1:31" x14ac:dyDescent="0.2">
      <c r="A456">
        <v>6075012502</v>
      </c>
      <c r="B456" s="1">
        <f>VLOOKUP($A456,DataForModel!$B:$BI,11,FALSE)</f>
        <v>3821</v>
      </c>
      <c r="C456" s="1">
        <f>VLOOKUP($A456,DataForModel!$B:$BI,16,FALSE)</f>
        <v>8.6979437700000002</v>
      </c>
      <c r="D456" s="1">
        <f>VLOOKUP($A456,DataForModel!$B:$BI,17,FALSE)</f>
        <v>106.3</v>
      </c>
      <c r="E456" s="1">
        <f>VLOOKUP($A456,DataForModel!$B:$BI,19,FALSE)</f>
        <v>0</v>
      </c>
      <c r="F456" s="1">
        <f>VLOOKUP($A456,DataForModel!$B:$BI,20,FALSE)</f>
        <v>232.57928459999999</v>
      </c>
      <c r="G456" s="1">
        <f>VLOOKUP($A456,DataForModel!$B:$BI,26,FALSE)</f>
        <v>0</v>
      </c>
      <c r="H456" s="1">
        <f>VLOOKUP($A456,DataForModel!$B:$BI,31,FALSE)</f>
        <v>1552</v>
      </c>
      <c r="I456" s="1">
        <f>VLOOKUP($A456,DataForModel!$B:$BI,33,FALSE)</f>
        <v>15302</v>
      </c>
      <c r="J456" s="1">
        <f>VLOOKUP($A456,DataForModel!$B:$BI,46,FALSE)</f>
        <v>45.2</v>
      </c>
      <c r="K456" s="1">
        <f>VLOOKUP($A456,DataForModel!$B:$BI,49,FALSE)</f>
        <v>38.799999999999997</v>
      </c>
      <c r="L456" s="1">
        <f>VLOOKUP($A456,DataForModel!$B:$BI,51,FALSE)</f>
        <v>4.8</v>
      </c>
      <c r="M456" s="1">
        <f>VLOOKUP($A456,DataForModel!$B:$BI,52,FALSE)</f>
        <v>38.9</v>
      </c>
      <c r="N456" s="1">
        <f>VLOOKUP($A456,DataForModel!$B:$BI,60,FALSE)</f>
        <v>7.8</v>
      </c>
      <c r="O456" s="1">
        <f t="shared" si="94"/>
        <v>2.9751422114860127</v>
      </c>
      <c r="P456" s="1">
        <f t="shared" si="95"/>
        <v>6.2205254951554849</v>
      </c>
      <c r="Q456" s="1">
        <f t="shared" si="96"/>
        <v>8.5210768216209836</v>
      </c>
      <c r="R456" s="1">
        <f t="shared" si="97"/>
        <v>0</v>
      </c>
      <c r="S456" s="1">
        <f t="shared" si="98"/>
        <v>0.39783118863671707</v>
      </c>
      <c r="T456" s="1">
        <f t="shared" si="99"/>
        <v>0</v>
      </c>
      <c r="U456" s="1">
        <f t="shared" si="100"/>
        <v>5.2010723860589811</v>
      </c>
      <c r="V456" s="1">
        <f t="shared" si="101"/>
        <v>0.56517626643719199</v>
      </c>
      <c r="W456" s="1">
        <f t="shared" si="102"/>
        <v>7.9020979020979016</v>
      </c>
      <c r="X456" s="1">
        <f t="shared" si="103"/>
        <v>6.3192182410423445</v>
      </c>
      <c r="Y456" s="1">
        <f t="shared" si="104"/>
        <v>1.0958904109589043</v>
      </c>
      <c r="Z456" s="1">
        <f t="shared" si="105"/>
        <v>9.7442455242966748</v>
      </c>
      <c r="AA456" s="1">
        <f t="shared" si="106"/>
        <v>0.82978723404255317</v>
      </c>
      <c r="AB456" s="1">
        <f>VLOOKUP($A456,Index!$G:$R,8,FALSE)</f>
        <v>11.579599999999999</v>
      </c>
      <c r="AC456" s="1">
        <f>VLOOKUP($A456,Index!$G:$R,9,FALSE)</f>
        <v>9.6672537300754193</v>
      </c>
      <c r="AD456" s="1">
        <f>VLOOKUP($A456,Index!$G:$R,10,FALSE)</f>
        <v>10</v>
      </c>
      <c r="AE456" s="1">
        <f>VLOOKUP($A456,Index!$G:$R,11,FALSE)</f>
        <v>6.7446426680665841</v>
      </c>
    </row>
    <row r="457" spans="1:31" x14ac:dyDescent="0.2">
      <c r="A457">
        <v>6075012601</v>
      </c>
      <c r="B457" s="1">
        <f>VLOOKUP($A457,DataForModel!$B:$BI,11,FALSE)</f>
        <v>2329</v>
      </c>
      <c r="C457" s="1">
        <f>VLOOKUP($A457,DataForModel!$B:$BI,16,FALSE)</f>
        <v>8.6979437700000002</v>
      </c>
      <c r="D457" s="1">
        <f>VLOOKUP($A457,DataForModel!$B:$BI,17,FALSE)</f>
        <v>73.97</v>
      </c>
      <c r="E457" s="1">
        <f>VLOOKUP($A457,DataForModel!$B:$BI,19,FALSE)</f>
        <v>0</v>
      </c>
      <c r="F457" s="1">
        <f>VLOOKUP($A457,DataForModel!$B:$BI,20,FALSE)</f>
        <v>238.90237870000001</v>
      </c>
      <c r="G457" s="1">
        <f>VLOOKUP($A457,DataForModel!$B:$BI,26,FALSE)</f>
        <v>0</v>
      </c>
      <c r="H457" s="1">
        <f>VLOOKUP($A457,DataForModel!$B:$BI,31,FALSE)</f>
        <v>17</v>
      </c>
      <c r="I457" s="1">
        <f>VLOOKUP($A457,DataForModel!$B:$BI,33,FALSE)</f>
        <v>99281</v>
      </c>
      <c r="J457" s="1">
        <f>VLOOKUP($A457,DataForModel!$B:$BI,46,FALSE)</f>
        <v>0.7</v>
      </c>
      <c r="K457" s="1">
        <f>VLOOKUP($A457,DataForModel!$B:$BI,49,FALSE)</f>
        <v>1</v>
      </c>
      <c r="L457" s="1">
        <f>VLOOKUP($A457,DataForModel!$B:$BI,51,FALSE)</f>
        <v>10.9</v>
      </c>
      <c r="M457" s="1">
        <f>VLOOKUP($A457,DataForModel!$B:$BI,52,FALSE)</f>
        <v>5.5</v>
      </c>
      <c r="N457" s="1">
        <f>VLOOKUP($A457,DataForModel!$B:$BI,60,FALSE)</f>
        <v>0</v>
      </c>
      <c r="O457" s="1">
        <f t="shared" si="94"/>
        <v>1.812514610769111</v>
      </c>
      <c r="P457" s="1">
        <f t="shared" si="95"/>
        <v>6.2205254951554849</v>
      </c>
      <c r="Q457" s="1">
        <f t="shared" si="96"/>
        <v>5.9225123456974194</v>
      </c>
      <c r="R457" s="1">
        <f t="shared" si="97"/>
        <v>0</v>
      </c>
      <c r="S457" s="1">
        <f t="shared" si="98"/>
        <v>0.40962222576781843</v>
      </c>
      <c r="T457" s="1">
        <f t="shared" si="99"/>
        <v>0</v>
      </c>
      <c r="U457" s="1">
        <f t="shared" si="100"/>
        <v>5.6970509383378019E-2</v>
      </c>
      <c r="V457" s="1">
        <f t="shared" si="101"/>
        <v>6.5376108554807235</v>
      </c>
      <c r="W457" s="1">
        <f t="shared" si="102"/>
        <v>0.12237762237762237</v>
      </c>
      <c r="X457" s="1">
        <f t="shared" si="103"/>
        <v>0.16286644951140067</v>
      </c>
      <c r="Y457" s="1">
        <f t="shared" si="104"/>
        <v>2.4885844748858448</v>
      </c>
      <c r="Z457" s="1">
        <f t="shared" si="105"/>
        <v>1.2020460358056266</v>
      </c>
      <c r="AA457" s="1">
        <f t="shared" si="106"/>
        <v>0</v>
      </c>
      <c r="AB457" s="1">
        <f>VLOOKUP($A457,Index!$G:$R,8,FALSE)</f>
        <v>3.0222000000000002</v>
      </c>
      <c r="AC457" s="1">
        <f>VLOOKUP($A457,Index!$G:$R,9,FALSE)</f>
        <v>2.4451376431110532</v>
      </c>
      <c r="AD457" s="1">
        <f>VLOOKUP($A457,Index!$G:$R,10,FALSE)</f>
        <v>2.3504273504273505</v>
      </c>
      <c r="AE457" s="1">
        <f>VLOOKUP($A457,Index!$G:$R,11,FALSE)</f>
        <v>0.66060873810201692</v>
      </c>
    </row>
    <row r="458" spans="1:31" x14ac:dyDescent="0.2">
      <c r="A458">
        <v>6075012602</v>
      </c>
      <c r="B458" s="1">
        <f>VLOOKUP($A458,DataForModel!$B:$BI,11,FALSE)</f>
        <v>2909</v>
      </c>
      <c r="C458" s="1">
        <f>VLOOKUP($A458,DataForModel!$B:$BI,16,FALSE)</f>
        <v>8.6979437700000002</v>
      </c>
      <c r="D458" s="1">
        <f>VLOOKUP($A458,DataForModel!$B:$BI,17,FALSE)</f>
        <v>73.97</v>
      </c>
      <c r="E458" s="1">
        <f>VLOOKUP($A458,DataForModel!$B:$BI,19,FALSE)</f>
        <v>0</v>
      </c>
      <c r="F458" s="1">
        <f>VLOOKUP($A458,DataForModel!$B:$BI,20,FALSE)</f>
        <v>248.23799919999999</v>
      </c>
      <c r="G458" s="1">
        <f>VLOOKUP($A458,DataForModel!$B:$BI,26,FALSE)</f>
        <v>0</v>
      </c>
      <c r="H458" s="1">
        <f>VLOOKUP($A458,DataForModel!$B:$BI,31,FALSE)</f>
        <v>120</v>
      </c>
      <c r="I458" s="1">
        <f>VLOOKUP($A458,DataForModel!$B:$BI,33,FALSE)</f>
        <v>98244</v>
      </c>
      <c r="J458" s="1">
        <f>VLOOKUP($A458,DataForModel!$B:$BI,46,FALSE)</f>
        <v>4.0999999999999996</v>
      </c>
      <c r="K458" s="1">
        <f>VLOOKUP($A458,DataForModel!$B:$BI,49,FALSE)</f>
        <v>1.2</v>
      </c>
      <c r="L458" s="1">
        <f>VLOOKUP($A458,DataForModel!$B:$BI,51,FALSE)</f>
        <v>13</v>
      </c>
      <c r="M458" s="1">
        <f>VLOOKUP($A458,DataForModel!$B:$BI,52,FALSE)</f>
        <v>4.2</v>
      </c>
      <c r="N458" s="1">
        <f>VLOOKUP($A458,DataForModel!$B:$BI,60,FALSE)</f>
        <v>0</v>
      </c>
      <c r="O458" s="1">
        <f t="shared" si="94"/>
        <v>2.2644744019325178</v>
      </c>
      <c r="P458" s="1">
        <f t="shared" si="95"/>
        <v>6.2205254951554849</v>
      </c>
      <c r="Q458" s="1">
        <f t="shared" si="96"/>
        <v>5.9225123456974194</v>
      </c>
      <c r="R458" s="1">
        <f t="shared" si="97"/>
        <v>0</v>
      </c>
      <c r="S458" s="1">
        <f t="shared" si="98"/>
        <v>0.42703089409008332</v>
      </c>
      <c r="T458" s="1">
        <f t="shared" si="99"/>
        <v>0</v>
      </c>
      <c r="U458" s="1">
        <f t="shared" si="100"/>
        <v>0.40214477211796246</v>
      </c>
      <c r="V458" s="1">
        <f t="shared" si="101"/>
        <v>6.4638612910796454</v>
      </c>
      <c r="W458" s="1">
        <f t="shared" si="102"/>
        <v>0.71678321678321666</v>
      </c>
      <c r="X458" s="1">
        <f t="shared" si="103"/>
        <v>0.19543973941368076</v>
      </c>
      <c r="Y458" s="1">
        <f t="shared" si="104"/>
        <v>2.9680365296803659</v>
      </c>
      <c r="Z458" s="1">
        <f t="shared" si="105"/>
        <v>0.86956521739130443</v>
      </c>
      <c r="AA458" s="1">
        <f t="shared" si="106"/>
        <v>0</v>
      </c>
      <c r="AB458" s="1">
        <f>VLOOKUP($A458,Index!$G:$R,8,FALSE)</f>
        <v>3.1299000000000001</v>
      </c>
      <c r="AC458" s="1">
        <f>VLOOKUP($A458,Index!$G:$R,9,FALSE)</f>
        <v>2.7750211985192901</v>
      </c>
      <c r="AD458" s="1">
        <f>VLOOKUP($A458,Index!$G:$R,10,FALSE)</f>
        <v>2.4786324786324787</v>
      </c>
      <c r="AE458" s="1">
        <f>VLOOKUP($A458,Index!$G:$R,11,FALSE)</f>
        <v>0.64245214090500891</v>
      </c>
    </row>
    <row r="459" spans="1:31" x14ac:dyDescent="0.2">
      <c r="A459">
        <v>6075012700</v>
      </c>
      <c r="B459" s="1">
        <f>VLOOKUP($A459,DataForModel!$B:$BI,11,FALSE)</f>
        <v>3492</v>
      </c>
      <c r="C459" s="1">
        <f>VLOOKUP($A459,DataForModel!$B:$BI,16,FALSE)</f>
        <v>8.6979437700000002</v>
      </c>
      <c r="D459" s="1">
        <f>VLOOKUP($A459,DataForModel!$B:$BI,17,FALSE)</f>
        <v>73.97</v>
      </c>
      <c r="E459" s="1">
        <f>VLOOKUP($A459,DataForModel!$B:$BI,19,FALSE)</f>
        <v>0</v>
      </c>
      <c r="F459" s="1">
        <f>VLOOKUP($A459,DataForModel!$B:$BI,20,FALSE)</f>
        <v>240.843412</v>
      </c>
      <c r="G459" s="1">
        <f>VLOOKUP($A459,DataForModel!$B:$BI,26,FALSE)</f>
        <v>0</v>
      </c>
      <c r="H459" s="1">
        <f>VLOOKUP($A459,DataForModel!$B:$BI,31,FALSE)</f>
        <v>164</v>
      </c>
      <c r="I459" s="1">
        <f>VLOOKUP($A459,DataForModel!$B:$BI,33,FALSE)</f>
        <v>98453</v>
      </c>
      <c r="J459" s="1">
        <f>VLOOKUP($A459,DataForModel!$B:$BI,46,FALSE)</f>
        <v>4.2</v>
      </c>
      <c r="K459" s="1">
        <f>VLOOKUP($A459,DataForModel!$B:$BI,49,FALSE)</f>
        <v>1.4</v>
      </c>
      <c r="L459" s="1">
        <f>VLOOKUP($A459,DataForModel!$B:$BI,51,FALSE)</f>
        <v>11.9</v>
      </c>
      <c r="M459" s="1">
        <f>VLOOKUP($A459,DataForModel!$B:$BI,52,FALSE)</f>
        <v>5</v>
      </c>
      <c r="N459" s="1">
        <f>VLOOKUP($A459,DataForModel!$B:$BI,60,FALSE)</f>
        <v>0</v>
      </c>
      <c r="O459" s="1">
        <f t="shared" si="94"/>
        <v>2.7187719161536661</v>
      </c>
      <c r="P459" s="1">
        <f t="shared" si="95"/>
        <v>6.2205254951554849</v>
      </c>
      <c r="Q459" s="1">
        <f t="shared" si="96"/>
        <v>5.9225123456974194</v>
      </c>
      <c r="R459" s="1">
        <f t="shared" si="97"/>
        <v>0</v>
      </c>
      <c r="S459" s="1">
        <f t="shared" si="98"/>
        <v>0.41324178216711416</v>
      </c>
      <c r="T459" s="1">
        <f t="shared" si="99"/>
        <v>0</v>
      </c>
      <c r="U459" s="1">
        <f t="shared" si="100"/>
        <v>0.54959785522788207</v>
      </c>
      <c r="V459" s="1">
        <f t="shared" si="101"/>
        <v>6.4787249930659758</v>
      </c>
      <c r="W459" s="1">
        <f t="shared" si="102"/>
        <v>0.73426573426573427</v>
      </c>
      <c r="X459" s="1">
        <f t="shared" si="103"/>
        <v>0.2280130293159609</v>
      </c>
      <c r="Y459" s="1">
        <f t="shared" si="104"/>
        <v>2.7168949771689501</v>
      </c>
      <c r="Z459" s="1">
        <f t="shared" si="105"/>
        <v>1.0741687979539642</v>
      </c>
      <c r="AA459" s="1">
        <f t="shared" si="106"/>
        <v>0</v>
      </c>
      <c r="AB459" s="1">
        <f>VLOOKUP($A459,Index!$G:$R,8,FALSE)</f>
        <v>3.2284999999999999</v>
      </c>
      <c r="AC459" s="1">
        <f>VLOOKUP($A459,Index!$G:$R,9,FALSE)</f>
        <v>2.9074197124302059</v>
      </c>
      <c r="AD459" s="1">
        <f>VLOOKUP($A459,Index!$G:$R,10,FALSE)</f>
        <v>2.7350427350427351</v>
      </c>
      <c r="AE459" s="1">
        <f>VLOOKUP($A459,Index!$G:$R,11,FALSE)</f>
        <v>1.5073865302929819</v>
      </c>
    </row>
    <row r="460" spans="1:31" x14ac:dyDescent="0.2">
      <c r="A460">
        <v>6075012800</v>
      </c>
      <c r="B460" s="1">
        <f>VLOOKUP($A460,DataForModel!$B:$BI,11,FALSE)</f>
        <v>4106</v>
      </c>
      <c r="C460" s="1">
        <f>VLOOKUP($A460,DataForModel!$B:$BI,16,FALSE)</f>
        <v>8.6979437700000002</v>
      </c>
      <c r="D460" s="1">
        <f>VLOOKUP($A460,DataForModel!$B:$BI,17,FALSE)</f>
        <v>73.97</v>
      </c>
      <c r="E460" s="1">
        <f>VLOOKUP($A460,DataForModel!$B:$BI,19,FALSE)</f>
        <v>0</v>
      </c>
      <c r="F460" s="1">
        <f>VLOOKUP($A460,DataForModel!$B:$BI,20,FALSE)</f>
        <v>233.03225950000001</v>
      </c>
      <c r="G460" s="1">
        <f>VLOOKUP($A460,DataForModel!$B:$BI,26,FALSE)</f>
        <v>0</v>
      </c>
      <c r="H460" s="1">
        <f>VLOOKUP($A460,DataForModel!$B:$BI,31,FALSE)</f>
        <v>305</v>
      </c>
      <c r="I460" s="1">
        <f>VLOOKUP($A460,DataForModel!$B:$BI,33,FALSE)</f>
        <v>100778</v>
      </c>
      <c r="J460" s="1">
        <f>VLOOKUP($A460,DataForModel!$B:$BI,46,FALSE)</f>
        <v>6.4</v>
      </c>
      <c r="K460" s="1">
        <f>VLOOKUP($A460,DataForModel!$B:$BI,49,FALSE)</f>
        <v>6.1</v>
      </c>
      <c r="L460" s="1">
        <f>VLOOKUP($A460,DataForModel!$B:$BI,51,FALSE)</f>
        <v>16.5</v>
      </c>
      <c r="M460" s="1">
        <f>VLOOKUP($A460,DataForModel!$B:$BI,52,FALSE)</f>
        <v>6.7</v>
      </c>
      <c r="N460" s="1">
        <f>VLOOKUP($A460,DataForModel!$B:$BI,60,FALSE)</f>
        <v>0.1</v>
      </c>
      <c r="O460" s="1">
        <f t="shared" si="94"/>
        <v>3.1972259019714802</v>
      </c>
      <c r="P460" s="1">
        <f t="shared" si="95"/>
        <v>6.2205254951554849</v>
      </c>
      <c r="Q460" s="1">
        <f t="shared" si="96"/>
        <v>5.9225123456974194</v>
      </c>
      <c r="R460" s="1">
        <f t="shared" si="97"/>
        <v>0</v>
      </c>
      <c r="S460" s="1">
        <f t="shared" si="98"/>
        <v>0.39867587697772366</v>
      </c>
      <c r="T460" s="1">
        <f t="shared" si="99"/>
        <v>0</v>
      </c>
      <c r="U460" s="1">
        <f t="shared" si="100"/>
        <v>1.022117962466488</v>
      </c>
      <c r="V460" s="1">
        <f t="shared" si="101"/>
        <v>6.6440747878899939</v>
      </c>
      <c r="W460" s="1">
        <f t="shared" si="102"/>
        <v>1.118881118881119</v>
      </c>
      <c r="X460" s="1">
        <f t="shared" si="103"/>
        <v>0.99348534201954397</v>
      </c>
      <c r="Y460" s="1">
        <f t="shared" si="104"/>
        <v>3.7671232876712328</v>
      </c>
      <c r="Z460" s="1">
        <f t="shared" si="105"/>
        <v>1.5089514066496166</v>
      </c>
      <c r="AA460" s="1">
        <f t="shared" si="106"/>
        <v>1.0638297872340425E-2</v>
      </c>
      <c r="AB460" s="1">
        <f>VLOOKUP($A460,Index!$G:$R,8,FALSE)</f>
        <v>4.2962999999999996</v>
      </c>
      <c r="AC460" s="1">
        <f>VLOOKUP($A460,Index!$G:$R,9,FALSE)</f>
        <v>3.6066875629010511</v>
      </c>
      <c r="AD460" s="1">
        <f>VLOOKUP($A460,Index!$G:$R,10,FALSE)</f>
        <v>2.8632478632478637</v>
      </c>
      <c r="AE460" s="1">
        <f>VLOOKUP($A460,Index!$G:$R,11,FALSE)</f>
        <v>0.64579815618901193</v>
      </c>
    </row>
    <row r="461" spans="1:31" x14ac:dyDescent="0.2">
      <c r="A461">
        <v>6075012901</v>
      </c>
      <c r="B461" s="1">
        <f>VLOOKUP($A461,DataForModel!$B:$BI,11,FALSE)</f>
        <v>2557</v>
      </c>
      <c r="C461" s="1">
        <f>VLOOKUP($A461,DataForModel!$B:$BI,16,FALSE)</f>
        <v>8.6979437700000002</v>
      </c>
      <c r="D461" s="1">
        <f>VLOOKUP($A461,DataForModel!$B:$BI,17,FALSE)</f>
        <v>73.97</v>
      </c>
      <c r="E461" s="1">
        <f>VLOOKUP($A461,DataForModel!$B:$BI,19,FALSE)</f>
        <v>0</v>
      </c>
      <c r="F461" s="1">
        <f>VLOOKUP($A461,DataForModel!$B:$BI,20,FALSE)</f>
        <v>240.3580992</v>
      </c>
      <c r="G461" s="1">
        <f>VLOOKUP($A461,DataForModel!$B:$BI,26,FALSE)</f>
        <v>0</v>
      </c>
      <c r="H461" s="1">
        <f>VLOOKUP($A461,DataForModel!$B:$BI,31,FALSE)</f>
        <v>80</v>
      </c>
      <c r="I461" s="1">
        <f>VLOOKUP($A461,DataForModel!$B:$BI,33,FALSE)</f>
        <v>106492</v>
      </c>
      <c r="J461" s="1">
        <f>VLOOKUP($A461,DataForModel!$B:$BI,46,FALSE)</f>
        <v>2.9</v>
      </c>
      <c r="K461" s="1">
        <f>VLOOKUP($A461,DataForModel!$B:$BI,49,FALSE)</f>
        <v>1.2</v>
      </c>
      <c r="L461" s="1">
        <f>VLOOKUP($A461,DataForModel!$B:$BI,51,FALSE)</f>
        <v>8.1</v>
      </c>
      <c r="M461" s="1">
        <f>VLOOKUP($A461,DataForModel!$B:$BI,52,FALSE)</f>
        <v>5</v>
      </c>
      <c r="N461" s="1">
        <f>VLOOKUP($A461,DataForModel!$B:$BI,60,FALSE)</f>
        <v>0.5</v>
      </c>
      <c r="O461" s="1">
        <f t="shared" si="94"/>
        <v>1.9901815631574846</v>
      </c>
      <c r="P461" s="1">
        <f t="shared" si="95"/>
        <v>6.2205254951554849</v>
      </c>
      <c r="Q461" s="1">
        <f t="shared" si="96"/>
        <v>5.9225123456974194</v>
      </c>
      <c r="R461" s="1">
        <f t="shared" si="97"/>
        <v>0</v>
      </c>
      <c r="S461" s="1">
        <f t="shared" si="98"/>
        <v>0.41233679148462549</v>
      </c>
      <c r="T461" s="1">
        <f t="shared" si="99"/>
        <v>0</v>
      </c>
      <c r="U461" s="1">
        <f t="shared" si="100"/>
        <v>0.26809651474530832</v>
      </c>
      <c r="V461" s="1">
        <f t="shared" si="101"/>
        <v>7.0504441331048078</v>
      </c>
      <c r="W461" s="1">
        <f t="shared" si="102"/>
        <v>0.50699300699300698</v>
      </c>
      <c r="X461" s="1">
        <f t="shared" si="103"/>
        <v>0.19543973941368076</v>
      </c>
      <c r="Y461" s="1">
        <f t="shared" si="104"/>
        <v>1.849315068493151</v>
      </c>
      <c r="Z461" s="1">
        <f t="shared" si="105"/>
        <v>1.0741687979539642</v>
      </c>
      <c r="AA461" s="1">
        <f t="shared" si="106"/>
        <v>5.3191489361702128E-2</v>
      </c>
      <c r="AB461" s="1">
        <f>VLOOKUP($A461,Index!$G:$R,8,FALSE)</f>
        <v>3.2097000000000002</v>
      </c>
      <c r="AC461" s="1">
        <f>VLOOKUP($A461,Index!$G:$R,9,FALSE)</f>
        <v>2.4047294833610975</v>
      </c>
      <c r="AD461" s="1">
        <f>VLOOKUP($A461,Index!$G:$R,10,FALSE)</f>
        <v>2.1367521367521372</v>
      </c>
      <c r="AE461" s="1">
        <f>VLOOKUP($A461,Index!$G:$R,11,FALSE)</f>
        <v>0.18634469669022272</v>
      </c>
    </row>
    <row r="462" spans="1:31" x14ac:dyDescent="0.2">
      <c r="A462">
        <v>6075012902</v>
      </c>
      <c r="B462" s="1">
        <f>VLOOKUP($A462,DataForModel!$B:$BI,11,FALSE)</f>
        <v>3376</v>
      </c>
      <c r="C462" s="1">
        <f>VLOOKUP($A462,DataForModel!$B:$BI,16,FALSE)</f>
        <v>8.6979437700000002</v>
      </c>
      <c r="D462" s="1">
        <f>VLOOKUP($A462,DataForModel!$B:$BI,17,FALSE)</f>
        <v>73.97</v>
      </c>
      <c r="E462" s="1">
        <f>VLOOKUP($A462,DataForModel!$B:$BI,19,FALSE)</f>
        <v>0</v>
      </c>
      <c r="F462" s="1">
        <f>VLOOKUP($A462,DataForModel!$B:$BI,20,FALSE)</f>
        <v>237.7115115</v>
      </c>
      <c r="G462" s="1">
        <f>VLOOKUP($A462,DataForModel!$B:$BI,26,FALSE)</f>
        <v>0</v>
      </c>
      <c r="H462" s="1">
        <f>VLOOKUP($A462,DataForModel!$B:$BI,31,FALSE)</f>
        <v>304</v>
      </c>
      <c r="I462" s="1">
        <f>VLOOKUP($A462,DataForModel!$B:$BI,33,FALSE)</f>
        <v>81180</v>
      </c>
      <c r="J462" s="1">
        <f>VLOOKUP($A462,DataForModel!$B:$BI,46,FALSE)</f>
        <v>8.6</v>
      </c>
      <c r="K462" s="1">
        <f>VLOOKUP($A462,DataForModel!$B:$BI,49,FALSE)</f>
        <v>1.3</v>
      </c>
      <c r="L462" s="1">
        <f>VLOOKUP($A462,DataForModel!$B:$BI,51,FALSE)</f>
        <v>7.8</v>
      </c>
      <c r="M462" s="1">
        <f>VLOOKUP($A462,DataForModel!$B:$BI,52,FALSE)</f>
        <v>4.7</v>
      </c>
      <c r="N462" s="1">
        <f>VLOOKUP($A462,DataForModel!$B:$BI,60,FALSE)</f>
        <v>2.2999999999999998</v>
      </c>
      <c r="O462" s="1">
        <f t="shared" si="94"/>
        <v>2.628379957920985</v>
      </c>
      <c r="P462" s="1">
        <f t="shared" si="95"/>
        <v>6.2205254951554849</v>
      </c>
      <c r="Q462" s="1">
        <f t="shared" si="96"/>
        <v>5.9225123456974194</v>
      </c>
      <c r="R462" s="1">
        <f t="shared" si="97"/>
        <v>0</v>
      </c>
      <c r="S462" s="1">
        <f t="shared" si="98"/>
        <v>0.40740154722795441</v>
      </c>
      <c r="T462" s="1">
        <f t="shared" si="99"/>
        <v>0</v>
      </c>
      <c r="U462" s="1">
        <f t="shared" si="100"/>
        <v>1.0187667560321716</v>
      </c>
      <c r="V462" s="1">
        <f t="shared" si="101"/>
        <v>5.2503004743583359</v>
      </c>
      <c r="W462" s="1">
        <f t="shared" si="102"/>
        <v>1.5034965034965033</v>
      </c>
      <c r="X462" s="1">
        <f t="shared" si="103"/>
        <v>0.21172638436482089</v>
      </c>
      <c r="Y462" s="1">
        <f t="shared" si="104"/>
        <v>1.7808219178082194</v>
      </c>
      <c r="Z462" s="1">
        <f t="shared" si="105"/>
        <v>0.99744245524296682</v>
      </c>
      <c r="AA462" s="1">
        <f t="shared" si="106"/>
        <v>0.24468085106382975</v>
      </c>
      <c r="AB462" s="1">
        <f>VLOOKUP($A462,Index!$G:$R,8,FALSE)</f>
        <v>4.5119999999999996</v>
      </c>
      <c r="AC462" s="1">
        <f>VLOOKUP($A462,Index!$G:$R,9,FALSE)</f>
        <v>3.1363452690431499</v>
      </c>
      <c r="AD462" s="1">
        <f>VLOOKUP($A462,Index!$G:$R,10,FALSE)</f>
        <v>2.4786324786324787</v>
      </c>
      <c r="AE462" s="1">
        <f>VLOOKUP($A462,Index!$G:$R,11,FALSE)</f>
        <v>1.0815047597723395</v>
      </c>
    </row>
    <row r="463" spans="1:31" x14ac:dyDescent="0.2">
      <c r="A463">
        <v>6075013000</v>
      </c>
      <c r="B463" s="1">
        <f>VLOOKUP($A463,DataForModel!$B:$BI,11,FALSE)</f>
        <v>4044</v>
      </c>
      <c r="C463" s="1">
        <f>VLOOKUP($A463,DataForModel!$B:$BI,16,FALSE)</f>
        <v>8.6979437700000002</v>
      </c>
      <c r="D463" s="1">
        <f>VLOOKUP($A463,DataForModel!$B:$BI,17,FALSE)</f>
        <v>73.97</v>
      </c>
      <c r="E463" s="1">
        <f>VLOOKUP($A463,DataForModel!$B:$BI,19,FALSE)</f>
        <v>0</v>
      </c>
      <c r="F463" s="1">
        <f>VLOOKUP($A463,DataForModel!$B:$BI,20,FALSE)</f>
        <v>234.85755320000001</v>
      </c>
      <c r="G463" s="1">
        <f>VLOOKUP($A463,DataForModel!$B:$BI,26,FALSE)</f>
        <v>0</v>
      </c>
      <c r="H463" s="1">
        <f>VLOOKUP($A463,DataForModel!$B:$BI,31,FALSE)</f>
        <v>230</v>
      </c>
      <c r="I463" s="1">
        <f>VLOOKUP($A463,DataForModel!$B:$BI,33,FALSE)</f>
        <v>104159</v>
      </c>
      <c r="J463" s="1">
        <f>VLOOKUP($A463,DataForModel!$B:$BI,46,FALSE)</f>
        <v>4.8</v>
      </c>
      <c r="K463" s="1">
        <f>VLOOKUP($A463,DataForModel!$B:$BI,49,FALSE)</f>
        <v>2.5</v>
      </c>
      <c r="L463" s="1">
        <f>VLOOKUP($A463,DataForModel!$B:$BI,51,FALSE)</f>
        <v>8.6</v>
      </c>
      <c r="M463" s="1">
        <f>VLOOKUP($A463,DataForModel!$B:$BI,52,FALSE)</f>
        <v>5.8</v>
      </c>
      <c r="N463" s="1">
        <f>VLOOKUP($A463,DataForModel!$B:$BI,60,FALSE)</f>
        <v>0</v>
      </c>
      <c r="O463" s="1">
        <f t="shared" si="94"/>
        <v>3.1489129587781499</v>
      </c>
      <c r="P463" s="1">
        <f t="shared" si="95"/>
        <v>6.2205254951554849</v>
      </c>
      <c r="Q463" s="1">
        <f t="shared" si="96"/>
        <v>5.9225123456974194</v>
      </c>
      <c r="R463" s="1">
        <f t="shared" si="97"/>
        <v>0</v>
      </c>
      <c r="S463" s="1">
        <f t="shared" si="98"/>
        <v>0.40207960709014834</v>
      </c>
      <c r="T463" s="1">
        <f t="shared" si="99"/>
        <v>0</v>
      </c>
      <c r="U463" s="1">
        <f t="shared" si="100"/>
        <v>0.77077747989276135</v>
      </c>
      <c r="V463" s="1">
        <f t="shared" si="101"/>
        <v>6.884525392750211</v>
      </c>
      <c r="W463" s="1">
        <f t="shared" si="102"/>
        <v>0.83916083916083906</v>
      </c>
      <c r="X463" s="1">
        <f t="shared" si="103"/>
        <v>0.4071661237785017</v>
      </c>
      <c r="Y463" s="1">
        <f t="shared" si="104"/>
        <v>1.9634703196347034</v>
      </c>
      <c r="Z463" s="1">
        <f t="shared" si="105"/>
        <v>1.2787723785166241</v>
      </c>
      <c r="AA463" s="1">
        <f t="shared" si="106"/>
        <v>0</v>
      </c>
      <c r="AB463" s="1">
        <f>VLOOKUP($A463,Index!$G:$R,8,FALSE)</f>
        <v>3.4809999999999999</v>
      </c>
      <c r="AC463" s="1">
        <f>VLOOKUP($A463,Index!$G:$R,9,FALSE)</f>
        <v>2.9763633070696756</v>
      </c>
      <c r="AD463" s="1">
        <f>VLOOKUP($A463,Index!$G:$R,10,FALSE)</f>
        <v>2.5641025641025643</v>
      </c>
      <c r="AE463" s="1">
        <f>VLOOKUP($A463,Index!$G:$R,11,FALSE)</f>
        <v>0.97538564693063701</v>
      </c>
    </row>
    <row r="464" spans="1:31" x14ac:dyDescent="0.2">
      <c r="A464">
        <v>6075013101</v>
      </c>
      <c r="B464" s="1">
        <f>VLOOKUP($A464,DataForModel!$B:$BI,11,FALSE)</f>
        <v>3811</v>
      </c>
      <c r="C464" s="1">
        <f>VLOOKUP($A464,DataForModel!$B:$BI,16,FALSE)</f>
        <v>8.6979437700000002</v>
      </c>
      <c r="D464" s="1">
        <f>VLOOKUP($A464,DataForModel!$B:$BI,17,FALSE)</f>
        <v>71.460978089999998</v>
      </c>
      <c r="E464" s="1">
        <f>VLOOKUP($A464,DataForModel!$B:$BI,19,FALSE)</f>
        <v>0</v>
      </c>
      <c r="F464" s="1">
        <f>VLOOKUP($A464,DataForModel!$B:$BI,20,FALSE)</f>
        <v>233.64953929999999</v>
      </c>
      <c r="G464" s="1">
        <f>VLOOKUP($A464,DataForModel!$B:$BI,26,FALSE)</f>
        <v>0</v>
      </c>
      <c r="H464" s="1">
        <f>VLOOKUP($A464,DataForModel!$B:$BI,31,FALSE)</f>
        <v>200</v>
      </c>
      <c r="I464" s="1">
        <f>VLOOKUP($A464,DataForModel!$B:$BI,33,FALSE)</f>
        <v>111027</v>
      </c>
      <c r="J464" s="1">
        <f>VLOOKUP($A464,DataForModel!$B:$BI,46,FALSE)</f>
        <v>5</v>
      </c>
      <c r="K464" s="1">
        <f>VLOOKUP($A464,DataForModel!$B:$BI,49,FALSE)</f>
        <v>0</v>
      </c>
      <c r="L464" s="1">
        <f>VLOOKUP($A464,DataForModel!$B:$BI,51,FALSE)</f>
        <v>4</v>
      </c>
      <c r="M464" s="1">
        <f>VLOOKUP($A464,DataForModel!$B:$BI,52,FALSE)</f>
        <v>5.0999999999999996</v>
      </c>
      <c r="N464" s="1">
        <f>VLOOKUP($A464,DataForModel!$B:$BI,60,FALSE)</f>
        <v>2.1</v>
      </c>
      <c r="O464" s="1">
        <f t="shared" si="94"/>
        <v>2.96734980129354</v>
      </c>
      <c r="P464" s="1">
        <f t="shared" si="95"/>
        <v>6.2205254951554849</v>
      </c>
      <c r="Q464" s="1">
        <f t="shared" si="96"/>
        <v>5.7208465490800382</v>
      </c>
      <c r="R464" s="1">
        <f t="shared" si="97"/>
        <v>0</v>
      </c>
      <c r="S464" s="1">
        <f t="shared" si="98"/>
        <v>0.39982695411290003</v>
      </c>
      <c r="T464" s="1">
        <f t="shared" si="99"/>
        <v>0</v>
      </c>
      <c r="U464" s="1">
        <f t="shared" si="100"/>
        <v>0.67024128686327078</v>
      </c>
      <c r="V464" s="1">
        <f t="shared" si="101"/>
        <v>7.3729651307507948</v>
      </c>
      <c r="W464" s="1">
        <f t="shared" si="102"/>
        <v>0.87412587412587406</v>
      </c>
      <c r="X464" s="1">
        <f t="shared" si="103"/>
        <v>0</v>
      </c>
      <c r="Y464" s="1">
        <f t="shared" si="104"/>
        <v>0.91324200913242015</v>
      </c>
      <c r="Z464" s="1">
        <f t="shared" si="105"/>
        <v>1.0997442455242965</v>
      </c>
      <c r="AA464" s="1">
        <f t="shared" si="106"/>
        <v>0.22340425531914895</v>
      </c>
      <c r="AB464" s="1">
        <f>VLOOKUP($A464,Index!$G:$R,8,FALSE)</f>
        <v>3.6760000000000002</v>
      </c>
      <c r="AC464" s="1">
        <f>VLOOKUP($A464,Index!$G:$R,9,FALSE)</f>
        <v>2.4611121862384335</v>
      </c>
      <c r="AD464" s="1">
        <f>VLOOKUP($A464,Index!$G:$R,10,FALSE)</f>
        <v>2.3076923076923079</v>
      </c>
      <c r="AE464" s="1">
        <f>VLOOKUP($A464,Index!$G:$R,11,FALSE)</f>
        <v>1.4292035586526051</v>
      </c>
    </row>
    <row r="465" spans="1:31" x14ac:dyDescent="0.2">
      <c r="A465">
        <v>6075013102</v>
      </c>
      <c r="B465" s="1">
        <f>VLOOKUP($A465,DataForModel!$B:$BI,11,FALSE)</f>
        <v>2625</v>
      </c>
      <c r="C465" s="1">
        <f>VLOOKUP($A465,DataForModel!$B:$BI,16,FALSE)</f>
        <v>8.6979437700000002</v>
      </c>
      <c r="D465" s="1">
        <f>VLOOKUP($A465,DataForModel!$B:$BI,17,FALSE)</f>
        <v>70.205685009999996</v>
      </c>
      <c r="E465" s="1">
        <f>VLOOKUP($A465,DataForModel!$B:$BI,19,FALSE)</f>
        <v>0</v>
      </c>
      <c r="F465" s="1">
        <f>VLOOKUP($A465,DataForModel!$B:$BI,20,FALSE)</f>
        <v>232.93714969999999</v>
      </c>
      <c r="G465" s="1">
        <f>VLOOKUP($A465,DataForModel!$B:$BI,26,FALSE)</f>
        <v>0</v>
      </c>
      <c r="H465" s="1">
        <f>VLOOKUP($A465,DataForModel!$B:$BI,31,FALSE)</f>
        <v>197</v>
      </c>
      <c r="I465" s="1">
        <f>VLOOKUP($A465,DataForModel!$B:$BI,33,FALSE)</f>
        <v>109621</v>
      </c>
      <c r="J465" s="1">
        <f>VLOOKUP($A465,DataForModel!$B:$BI,46,FALSE)</f>
        <v>6.9</v>
      </c>
      <c r="K465" s="1">
        <f>VLOOKUP($A465,DataForModel!$B:$BI,49,FALSE)</f>
        <v>2.1</v>
      </c>
      <c r="L465" s="1">
        <f>VLOOKUP($A465,DataForModel!$B:$BI,51,FALSE)</f>
        <v>4</v>
      </c>
      <c r="M465" s="1">
        <f>VLOOKUP($A465,DataForModel!$B:$BI,52,FALSE)</f>
        <v>5.6</v>
      </c>
      <c r="N465" s="1">
        <f>VLOOKUP($A465,DataForModel!$B:$BI,60,FALSE)</f>
        <v>1.6</v>
      </c>
      <c r="O465" s="1">
        <f t="shared" si="94"/>
        <v>2.0431699524662976</v>
      </c>
      <c r="P465" s="1">
        <f t="shared" si="95"/>
        <v>6.2205254951554849</v>
      </c>
      <c r="Q465" s="1">
        <f t="shared" si="96"/>
        <v>5.6199507864892349</v>
      </c>
      <c r="R465" s="1">
        <f t="shared" si="97"/>
        <v>0</v>
      </c>
      <c r="S465" s="1">
        <f t="shared" si="98"/>
        <v>0.39849852026507693</v>
      </c>
      <c r="T465" s="1">
        <f t="shared" si="99"/>
        <v>0</v>
      </c>
      <c r="U465" s="1">
        <f t="shared" si="100"/>
        <v>0.66018766756032177</v>
      </c>
      <c r="V465" s="1">
        <f t="shared" si="101"/>
        <v>7.2729729537518404</v>
      </c>
      <c r="W465" s="1">
        <f t="shared" si="102"/>
        <v>1.2062937062937062</v>
      </c>
      <c r="X465" s="1">
        <f t="shared" si="103"/>
        <v>0.34201954397394141</v>
      </c>
      <c r="Y465" s="1">
        <f t="shared" si="104"/>
        <v>0.91324200913242015</v>
      </c>
      <c r="Z465" s="1">
        <f t="shared" si="105"/>
        <v>1.2276214833759589</v>
      </c>
      <c r="AA465" s="1">
        <f t="shared" si="106"/>
        <v>0.1702127659574468</v>
      </c>
      <c r="AB465" s="1">
        <f>VLOOKUP($A465,Index!$G:$R,8,FALSE)</f>
        <v>4.2123999999999997</v>
      </c>
      <c r="AC465" s="1">
        <f>VLOOKUP($A465,Index!$G:$R,9,FALSE)</f>
        <v>2.5002726835886104</v>
      </c>
      <c r="AD465" s="1">
        <f>VLOOKUP($A465,Index!$G:$R,10,FALSE)</f>
        <v>2.7350427350427351</v>
      </c>
      <c r="AE465" s="1">
        <f>VLOOKUP($A465,Index!$G:$R,11,FALSE)</f>
        <v>1.4341161471264641</v>
      </c>
    </row>
    <row r="466" spans="1:31" x14ac:dyDescent="0.2">
      <c r="A466">
        <v>6075013200</v>
      </c>
      <c r="B466" s="1">
        <f>VLOOKUP($A466,DataForModel!$B:$BI,11,FALSE)</f>
        <v>4162</v>
      </c>
      <c r="C466" s="1">
        <f>VLOOKUP($A466,DataForModel!$B:$BI,16,FALSE)</f>
        <v>8.6979437700000002</v>
      </c>
      <c r="D466" s="1">
        <f>VLOOKUP($A466,DataForModel!$B:$BI,17,FALSE)</f>
        <v>72.213599479999999</v>
      </c>
      <c r="E466" s="1">
        <f>VLOOKUP($A466,DataForModel!$B:$BI,19,FALSE)</f>
        <v>0</v>
      </c>
      <c r="F466" s="1">
        <f>VLOOKUP($A466,DataForModel!$B:$BI,20,FALSE)</f>
        <v>230.50729910000001</v>
      </c>
      <c r="G466" s="1">
        <f>VLOOKUP($A466,DataForModel!$B:$BI,26,FALSE)</f>
        <v>0</v>
      </c>
      <c r="H466" s="1">
        <f>VLOOKUP($A466,DataForModel!$B:$BI,31,FALSE)</f>
        <v>161</v>
      </c>
      <c r="I466" s="1">
        <f>VLOOKUP($A466,DataForModel!$B:$BI,33,FALSE)</f>
        <v>147966</v>
      </c>
      <c r="J466" s="1">
        <f>VLOOKUP($A466,DataForModel!$B:$BI,46,FALSE)</f>
        <v>4.2</v>
      </c>
      <c r="K466" s="1">
        <f>VLOOKUP($A466,DataForModel!$B:$BI,49,FALSE)</f>
        <v>0.4</v>
      </c>
      <c r="L466" s="1">
        <f>VLOOKUP($A466,DataForModel!$B:$BI,51,FALSE)</f>
        <v>13.3</v>
      </c>
      <c r="M466" s="1">
        <f>VLOOKUP($A466,DataForModel!$B:$BI,52,FALSE)</f>
        <v>7.8</v>
      </c>
      <c r="N466" s="1">
        <f>VLOOKUP($A466,DataForModel!$B:$BI,60,FALSE)</f>
        <v>0.9</v>
      </c>
      <c r="O466" s="1">
        <f t="shared" si="94"/>
        <v>3.2408633990493256</v>
      </c>
      <c r="P466" s="1">
        <f t="shared" si="95"/>
        <v>6.2205254951554849</v>
      </c>
      <c r="Q466" s="1">
        <f t="shared" si="96"/>
        <v>5.7813394413743238</v>
      </c>
      <c r="R466" s="1">
        <f t="shared" si="97"/>
        <v>0</v>
      </c>
      <c r="S466" s="1">
        <f t="shared" si="98"/>
        <v>0.39396743814064222</v>
      </c>
      <c r="T466" s="1">
        <f t="shared" si="99"/>
        <v>0</v>
      </c>
      <c r="U466" s="1">
        <f t="shared" si="100"/>
        <v>0.53954423592493295</v>
      </c>
      <c r="V466" s="1">
        <f t="shared" si="101"/>
        <v>10</v>
      </c>
      <c r="W466" s="1">
        <f t="shared" si="102"/>
        <v>0.73426573426573427</v>
      </c>
      <c r="X466" s="1">
        <f t="shared" si="103"/>
        <v>6.5146579804560262E-2</v>
      </c>
      <c r="Y466" s="1">
        <f t="shared" si="104"/>
        <v>3.0365296803652968</v>
      </c>
      <c r="Z466" s="1">
        <f t="shared" si="105"/>
        <v>1.7902813299232736</v>
      </c>
      <c r="AA466" s="1">
        <f t="shared" si="106"/>
        <v>9.5744680851063829E-2</v>
      </c>
      <c r="AB466" s="1">
        <f>VLOOKUP($A466,Index!$G:$R,8,FALSE)</f>
        <v>4.6256000000000004</v>
      </c>
      <c r="AC466" s="1">
        <f>VLOOKUP($A466,Index!$G:$R,9,FALSE)</f>
        <v>2.4596668144727869</v>
      </c>
      <c r="AD466" s="1">
        <f>VLOOKUP($A466,Index!$G:$R,10,FALSE)</f>
        <v>2.7350427350427351</v>
      </c>
      <c r="AE466" s="1">
        <f>VLOOKUP($A466,Index!$G:$R,11,FALSE)</f>
        <v>0.55877289473783553</v>
      </c>
    </row>
    <row r="467" spans="1:31" x14ac:dyDescent="0.2">
      <c r="A467">
        <v>6075013300</v>
      </c>
      <c r="B467" s="1">
        <f>VLOOKUP($A467,DataForModel!$B:$BI,11,FALSE)</f>
        <v>4232</v>
      </c>
      <c r="C467" s="1">
        <f>VLOOKUP($A467,DataForModel!$B:$BI,16,FALSE)</f>
        <v>8.6979437700000002</v>
      </c>
      <c r="D467" s="1">
        <f>VLOOKUP($A467,DataForModel!$B:$BI,17,FALSE)</f>
        <v>67.680000000000007</v>
      </c>
      <c r="E467" s="1">
        <f>VLOOKUP($A467,DataForModel!$B:$BI,19,FALSE)</f>
        <v>0</v>
      </c>
      <c r="F467" s="1">
        <f>VLOOKUP($A467,DataForModel!$B:$BI,20,FALSE)</f>
        <v>228.36589839999999</v>
      </c>
      <c r="G467" s="1">
        <f>VLOOKUP($A467,DataForModel!$B:$BI,26,FALSE)</f>
        <v>0</v>
      </c>
      <c r="H467" s="1">
        <f>VLOOKUP($A467,DataForModel!$B:$BI,31,FALSE)</f>
        <v>552</v>
      </c>
      <c r="I467" s="1">
        <f>VLOOKUP($A467,DataForModel!$B:$BI,33,FALSE)</f>
        <v>97753</v>
      </c>
      <c r="J467" s="1">
        <f>VLOOKUP($A467,DataForModel!$B:$BI,46,FALSE)</f>
        <v>12.2</v>
      </c>
      <c r="K467" s="1">
        <f>VLOOKUP($A467,DataForModel!$B:$BI,49,FALSE)</f>
        <v>4.4000000000000004</v>
      </c>
      <c r="L467" s="1">
        <f>VLOOKUP($A467,DataForModel!$B:$BI,51,FALSE)</f>
        <v>20.8</v>
      </c>
      <c r="M467" s="1">
        <f>VLOOKUP($A467,DataForModel!$B:$BI,52,FALSE)</f>
        <v>11.3</v>
      </c>
      <c r="N467" s="1">
        <f>VLOOKUP($A467,DataForModel!$B:$BI,60,FALSE)</f>
        <v>6.1</v>
      </c>
      <c r="O467" s="1">
        <f t="shared" si="94"/>
        <v>3.2954102703966335</v>
      </c>
      <c r="P467" s="1">
        <f t="shared" si="95"/>
        <v>6.2205254951554849</v>
      </c>
      <c r="Q467" s="1">
        <f t="shared" si="96"/>
        <v>5.4169456722189411</v>
      </c>
      <c r="R467" s="1">
        <f t="shared" si="97"/>
        <v>0</v>
      </c>
      <c r="S467" s="1">
        <f t="shared" si="98"/>
        <v>0.3899742451299188</v>
      </c>
      <c r="T467" s="1">
        <f t="shared" si="99"/>
        <v>0</v>
      </c>
      <c r="U467" s="1">
        <f t="shared" si="100"/>
        <v>1.8498659517426275</v>
      </c>
      <c r="V467" s="1">
        <f t="shared" si="101"/>
        <v>6.4289422591404657</v>
      </c>
      <c r="W467" s="1">
        <f t="shared" si="102"/>
        <v>2.1328671328671325</v>
      </c>
      <c r="X467" s="1">
        <f t="shared" si="103"/>
        <v>0.71661237785016296</v>
      </c>
      <c r="Y467" s="1">
        <f t="shared" si="104"/>
        <v>4.7488584474885851</v>
      </c>
      <c r="Z467" s="1">
        <f t="shared" si="105"/>
        <v>2.6854219948849107</v>
      </c>
      <c r="AA467" s="1">
        <f t="shared" si="106"/>
        <v>0.64893617021276595</v>
      </c>
      <c r="AB467" s="1">
        <f>VLOOKUP($A467,Index!$G:$R,8,FALSE)</f>
        <v>5.9722</v>
      </c>
      <c r="AC467" s="1">
        <f>VLOOKUP($A467,Index!$G:$R,9,FALSE)</f>
        <v>4.0116388324745937</v>
      </c>
      <c r="AD467" s="1">
        <f>VLOOKUP($A467,Index!$G:$R,10,FALSE)</f>
        <v>3.8461538461538463</v>
      </c>
      <c r="AE467" s="1">
        <f>VLOOKUP($A467,Index!$G:$R,11,FALSE)</f>
        <v>1.4129543543530598</v>
      </c>
    </row>
    <row r="468" spans="1:31" x14ac:dyDescent="0.2">
      <c r="A468">
        <v>6075013400</v>
      </c>
      <c r="B468" s="1">
        <f>VLOOKUP($A468,DataForModel!$B:$BI,11,FALSE)</f>
        <v>3599</v>
      </c>
      <c r="C468" s="1">
        <f>VLOOKUP($A468,DataForModel!$B:$BI,16,FALSE)</f>
        <v>8.6979437700000002</v>
      </c>
      <c r="D468" s="1">
        <f>VLOOKUP($A468,DataForModel!$B:$BI,17,FALSE)</f>
        <v>67.680000000000007</v>
      </c>
      <c r="E468" s="1">
        <f>VLOOKUP($A468,DataForModel!$B:$BI,19,FALSE)</f>
        <v>0</v>
      </c>
      <c r="F468" s="1">
        <f>VLOOKUP($A468,DataForModel!$B:$BI,20,FALSE)</f>
        <v>225.21151689999999</v>
      </c>
      <c r="G468" s="1">
        <f>VLOOKUP($A468,DataForModel!$B:$BI,26,FALSE)</f>
        <v>0</v>
      </c>
      <c r="H468" s="1">
        <f>VLOOKUP($A468,DataForModel!$B:$BI,31,FALSE)</f>
        <v>168</v>
      </c>
      <c r="I468" s="1">
        <f>VLOOKUP($A468,DataForModel!$B:$BI,33,FALSE)</f>
        <v>100299</v>
      </c>
      <c r="J468" s="1">
        <f>VLOOKUP($A468,DataForModel!$B:$BI,46,FALSE)</f>
        <v>4.2</v>
      </c>
      <c r="K468" s="1">
        <f>VLOOKUP($A468,DataForModel!$B:$BI,49,FALSE)</f>
        <v>4</v>
      </c>
      <c r="L468" s="1">
        <f>VLOOKUP($A468,DataForModel!$B:$BI,51,FALSE)</f>
        <v>11.9</v>
      </c>
      <c r="M468" s="1">
        <f>VLOOKUP($A468,DataForModel!$B:$BI,52,FALSE)</f>
        <v>4.9000000000000004</v>
      </c>
      <c r="N468" s="1">
        <f>VLOOKUP($A468,DataForModel!$B:$BI,60,FALSE)</f>
        <v>1.1000000000000001</v>
      </c>
      <c r="O468" s="1">
        <f t="shared" si="94"/>
        <v>2.8021507052131223</v>
      </c>
      <c r="P468" s="1">
        <f t="shared" si="95"/>
        <v>6.2205254951554849</v>
      </c>
      <c r="Q468" s="1">
        <f t="shared" si="96"/>
        <v>5.4169456722189411</v>
      </c>
      <c r="R468" s="1">
        <f t="shared" si="97"/>
        <v>0</v>
      </c>
      <c r="S468" s="1">
        <f t="shared" si="98"/>
        <v>0.38409208857745519</v>
      </c>
      <c r="T468" s="1">
        <f t="shared" si="99"/>
        <v>0</v>
      </c>
      <c r="U468" s="1">
        <f t="shared" si="100"/>
        <v>0.5630026809651475</v>
      </c>
      <c r="V468" s="1">
        <f t="shared" si="101"/>
        <v>6.6100091742466809</v>
      </c>
      <c r="W468" s="1">
        <f t="shared" si="102"/>
        <v>0.73426573426573427</v>
      </c>
      <c r="X468" s="1">
        <f t="shared" si="103"/>
        <v>0.65146579804560267</v>
      </c>
      <c r="Y468" s="1">
        <f t="shared" si="104"/>
        <v>2.7168949771689501</v>
      </c>
      <c r="Z468" s="1">
        <f t="shared" si="105"/>
        <v>1.0485933503836318</v>
      </c>
      <c r="AA468" s="1">
        <f t="shared" si="106"/>
        <v>0.1170212765957447</v>
      </c>
      <c r="AB468" s="1">
        <f>VLOOKUP($A468,Index!$G:$R,8,FALSE)</f>
        <v>3.7587000000000002</v>
      </c>
      <c r="AC468" s="1">
        <f>VLOOKUP($A468,Index!$G:$R,9,FALSE)</f>
        <v>2.997967074074257</v>
      </c>
      <c r="AD468" s="1">
        <f>VLOOKUP($A468,Index!$G:$R,10,FALSE)</f>
        <v>2.8205128205128203</v>
      </c>
      <c r="AE468" s="1">
        <f>VLOOKUP($A468,Index!$G:$R,11,FALSE)</f>
        <v>1.6338124381631336</v>
      </c>
    </row>
    <row r="469" spans="1:31" x14ac:dyDescent="0.2">
      <c r="A469">
        <v>6075013500</v>
      </c>
      <c r="B469" s="1">
        <f>VLOOKUP($A469,DataForModel!$B:$BI,11,FALSE)</f>
        <v>2556</v>
      </c>
      <c r="C469" s="1">
        <f>VLOOKUP($A469,DataForModel!$B:$BI,16,FALSE)</f>
        <v>8.6979437700000002</v>
      </c>
      <c r="D469" s="1">
        <f>VLOOKUP($A469,DataForModel!$B:$BI,17,FALSE)</f>
        <v>67.680000000000007</v>
      </c>
      <c r="E469" s="1">
        <f>VLOOKUP($A469,DataForModel!$B:$BI,19,FALSE)</f>
        <v>0</v>
      </c>
      <c r="F469" s="1">
        <f>VLOOKUP($A469,DataForModel!$B:$BI,20,FALSE)</f>
        <v>226.84968850000001</v>
      </c>
      <c r="G469" s="1">
        <f>VLOOKUP($A469,DataForModel!$B:$BI,26,FALSE)</f>
        <v>0</v>
      </c>
      <c r="H469" s="1">
        <f>VLOOKUP($A469,DataForModel!$B:$BI,31,FALSE)</f>
        <v>193</v>
      </c>
      <c r="I469" s="1">
        <f>VLOOKUP($A469,DataForModel!$B:$BI,33,FALSE)</f>
        <v>100337</v>
      </c>
      <c r="J469" s="1">
        <f>VLOOKUP($A469,DataForModel!$B:$BI,46,FALSE)</f>
        <v>7.1</v>
      </c>
      <c r="K469" s="1">
        <f>VLOOKUP($A469,DataForModel!$B:$BI,49,FALSE)</f>
        <v>4</v>
      </c>
      <c r="L469" s="1">
        <f>VLOOKUP($A469,DataForModel!$B:$BI,51,FALSE)</f>
        <v>10.199999999999999</v>
      </c>
      <c r="M469" s="1">
        <f>VLOOKUP($A469,DataForModel!$B:$BI,52,FALSE)</f>
        <v>9.3000000000000007</v>
      </c>
      <c r="N469" s="1">
        <f>VLOOKUP($A469,DataForModel!$B:$BI,60,FALSE)</f>
        <v>1.6</v>
      </c>
      <c r="O469" s="1">
        <f t="shared" si="94"/>
        <v>1.9894023221382373</v>
      </c>
      <c r="P469" s="1">
        <f t="shared" si="95"/>
        <v>6.2205254951554849</v>
      </c>
      <c r="Q469" s="1">
        <f t="shared" si="96"/>
        <v>5.4169456722189411</v>
      </c>
      <c r="R469" s="1">
        <f t="shared" si="97"/>
        <v>0</v>
      </c>
      <c r="S469" s="1">
        <f t="shared" si="98"/>
        <v>0.38714688135093545</v>
      </c>
      <c r="T469" s="1">
        <f t="shared" si="99"/>
        <v>0</v>
      </c>
      <c r="U469" s="1">
        <f t="shared" si="100"/>
        <v>0.64678284182305634</v>
      </c>
      <c r="V469" s="1">
        <f t="shared" si="101"/>
        <v>6.6127116655169225</v>
      </c>
      <c r="W469" s="1">
        <f t="shared" si="102"/>
        <v>1.2412587412587412</v>
      </c>
      <c r="X469" s="1">
        <f t="shared" si="103"/>
        <v>0.65146579804560267</v>
      </c>
      <c r="Y469" s="1">
        <f t="shared" si="104"/>
        <v>2.3287671232876712</v>
      </c>
      <c r="Z469" s="1">
        <f t="shared" si="105"/>
        <v>2.1739130434782608</v>
      </c>
      <c r="AA469" s="1">
        <f t="shared" si="106"/>
        <v>0.1702127659574468</v>
      </c>
      <c r="AB469" s="1">
        <f>VLOOKUP($A469,Index!$G:$R,8,FALSE)</f>
        <v>5.1032000000000002</v>
      </c>
      <c r="AC469" s="1">
        <f>VLOOKUP($A469,Index!$G:$R,9,FALSE)</f>
        <v>3.0716095744251581</v>
      </c>
      <c r="AD469" s="1">
        <f>VLOOKUP($A469,Index!$G:$R,10,FALSE)</f>
        <v>2.8205128205128203</v>
      </c>
      <c r="AE469" s="1">
        <f>VLOOKUP($A469,Index!$G:$R,11,FALSE)</f>
        <v>1.5290191030281284</v>
      </c>
    </row>
    <row r="470" spans="1:31" x14ac:dyDescent="0.2">
      <c r="A470">
        <v>6075015100</v>
      </c>
      <c r="B470" s="1">
        <f>VLOOKUP($A470,DataForModel!$B:$BI,11,FALSE)</f>
        <v>2493</v>
      </c>
      <c r="C470" s="1">
        <f>VLOOKUP($A470,DataForModel!$B:$BI,16,FALSE)</f>
        <v>8.6979437700000002</v>
      </c>
      <c r="D470" s="1">
        <f>VLOOKUP($A470,DataForModel!$B:$BI,17,FALSE)</f>
        <v>67.680000000000007</v>
      </c>
      <c r="E470" s="1">
        <f>VLOOKUP($A470,DataForModel!$B:$BI,19,FALSE)</f>
        <v>0</v>
      </c>
      <c r="F470" s="1">
        <f>VLOOKUP($A470,DataForModel!$B:$BI,20,FALSE)</f>
        <v>229.5385129</v>
      </c>
      <c r="G470" s="1">
        <f>VLOOKUP($A470,DataForModel!$B:$BI,26,FALSE)</f>
        <v>0</v>
      </c>
      <c r="H470" s="1">
        <f>VLOOKUP($A470,DataForModel!$B:$BI,31,FALSE)</f>
        <v>148</v>
      </c>
      <c r="I470" s="1">
        <f>VLOOKUP($A470,DataForModel!$B:$BI,33,FALSE)</f>
        <v>77139</v>
      </c>
      <c r="J470" s="1">
        <f>VLOOKUP($A470,DataForModel!$B:$BI,46,FALSE)</f>
        <v>6.9</v>
      </c>
      <c r="K470" s="1">
        <f>VLOOKUP($A470,DataForModel!$B:$BI,49,FALSE)</f>
        <v>7.6</v>
      </c>
      <c r="L470" s="1">
        <f>VLOOKUP($A470,DataForModel!$B:$BI,51,FALSE)</f>
        <v>0.5</v>
      </c>
      <c r="M470" s="1">
        <f>VLOOKUP($A470,DataForModel!$B:$BI,52,FALSE)</f>
        <v>13.6</v>
      </c>
      <c r="N470" s="1">
        <f>VLOOKUP($A470,DataForModel!$B:$BI,60,FALSE)</f>
        <v>2</v>
      </c>
      <c r="O470" s="1">
        <f t="shared" si="94"/>
        <v>1.9403101379256604</v>
      </c>
      <c r="P470" s="1">
        <f t="shared" si="95"/>
        <v>6.2205254951554849</v>
      </c>
      <c r="Q470" s="1">
        <f t="shared" si="96"/>
        <v>5.4169456722189411</v>
      </c>
      <c r="R470" s="1">
        <f t="shared" si="97"/>
        <v>0</v>
      </c>
      <c r="S470" s="1">
        <f t="shared" si="98"/>
        <v>0.39216088681060607</v>
      </c>
      <c r="T470" s="1">
        <f t="shared" si="99"/>
        <v>0</v>
      </c>
      <c r="U470" s="1">
        <f t="shared" si="100"/>
        <v>0.49597855227882037</v>
      </c>
      <c r="V470" s="1">
        <f t="shared" si="101"/>
        <v>4.9629118632254947</v>
      </c>
      <c r="W470" s="1">
        <f t="shared" si="102"/>
        <v>1.2062937062937062</v>
      </c>
      <c r="X470" s="1">
        <f t="shared" si="103"/>
        <v>1.2377850162866451</v>
      </c>
      <c r="Y470" s="1">
        <f t="shared" si="104"/>
        <v>0.11415525114155252</v>
      </c>
      <c r="Z470" s="1">
        <f t="shared" si="105"/>
        <v>3.273657289002557</v>
      </c>
      <c r="AA470" s="1">
        <f t="shared" si="106"/>
        <v>0.21276595744680851</v>
      </c>
      <c r="AB470" s="1">
        <f>VLOOKUP($A470,Index!$G:$R,8,FALSE)</f>
        <v>6.0631000000000004</v>
      </c>
      <c r="AC470" s="1">
        <f>VLOOKUP($A470,Index!$G:$R,9,FALSE)</f>
        <v>3.46026212375887</v>
      </c>
      <c r="AD470" s="1">
        <f>VLOOKUP($A470,Index!$G:$R,10,FALSE)</f>
        <v>3.2051282051282053</v>
      </c>
      <c r="AE470" s="1">
        <f>VLOOKUP($A470,Index!$G:$R,11,FALSE)</f>
        <v>2.1921901163202282</v>
      </c>
    </row>
    <row r="471" spans="1:31" x14ac:dyDescent="0.2">
      <c r="A471">
        <v>6075015200</v>
      </c>
      <c r="B471" s="1">
        <f>VLOOKUP($A471,DataForModel!$B:$BI,11,FALSE)</f>
        <v>3934</v>
      </c>
      <c r="C471" s="1">
        <f>VLOOKUP($A471,DataForModel!$B:$BI,16,FALSE)</f>
        <v>8.6979437700000002</v>
      </c>
      <c r="D471" s="1">
        <f>VLOOKUP($A471,DataForModel!$B:$BI,17,FALSE)</f>
        <v>67.680000000000007</v>
      </c>
      <c r="E471" s="1">
        <f>VLOOKUP($A471,DataForModel!$B:$BI,19,FALSE)</f>
        <v>0</v>
      </c>
      <c r="F471" s="1">
        <f>VLOOKUP($A471,DataForModel!$B:$BI,20,FALSE)</f>
        <v>227.91934069999999</v>
      </c>
      <c r="G471" s="1">
        <f>VLOOKUP($A471,DataForModel!$B:$BI,26,FALSE)</f>
        <v>0</v>
      </c>
      <c r="H471" s="1">
        <f>VLOOKUP($A471,DataForModel!$B:$BI,31,FALSE)</f>
        <v>498</v>
      </c>
      <c r="I471" s="1">
        <f>VLOOKUP($A471,DataForModel!$B:$BI,33,FALSE)</f>
        <v>66010</v>
      </c>
      <c r="J471" s="1">
        <f>VLOOKUP($A471,DataForModel!$B:$BI,46,FALSE)</f>
        <v>11.9</v>
      </c>
      <c r="K471" s="1">
        <f>VLOOKUP($A471,DataForModel!$B:$BI,49,FALSE)</f>
        <v>5.3</v>
      </c>
      <c r="L471" s="1">
        <f>VLOOKUP($A471,DataForModel!$B:$BI,51,FALSE)</f>
        <v>7.1</v>
      </c>
      <c r="M471" s="1">
        <f>VLOOKUP($A471,DataForModel!$B:$BI,52,FALSE)</f>
        <v>14.1</v>
      </c>
      <c r="N471" s="1">
        <f>VLOOKUP($A471,DataForModel!$B:$BI,60,FALSE)</f>
        <v>2.1</v>
      </c>
      <c r="O471" s="1">
        <f t="shared" si="94"/>
        <v>3.0631964466609523</v>
      </c>
      <c r="P471" s="1">
        <f t="shared" si="95"/>
        <v>6.2205254951554849</v>
      </c>
      <c r="Q471" s="1">
        <f t="shared" si="96"/>
        <v>5.4169456722189411</v>
      </c>
      <c r="R471" s="1">
        <f t="shared" si="97"/>
        <v>0</v>
      </c>
      <c r="S471" s="1">
        <f t="shared" si="98"/>
        <v>0.38914152331072599</v>
      </c>
      <c r="T471" s="1">
        <f t="shared" si="99"/>
        <v>0</v>
      </c>
      <c r="U471" s="1">
        <f t="shared" si="100"/>
        <v>1.6689008042895441</v>
      </c>
      <c r="V471" s="1">
        <f t="shared" si="101"/>
        <v>4.1714375120011944</v>
      </c>
      <c r="W471" s="1">
        <f t="shared" si="102"/>
        <v>2.0804195804195804</v>
      </c>
      <c r="X471" s="1">
        <f t="shared" si="103"/>
        <v>0.86319218241042339</v>
      </c>
      <c r="Y471" s="1">
        <f t="shared" si="104"/>
        <v>1.6210045662100456</v>
      </c>
      <c r="Z471" s="1">
        <f t="shared" si="105"/>
        <v>3.4015345268542196</v>
      </c>
      <c r="AA471" s="1">
        <f t="shared" si="106"/>
        <v>0.22340425531914895</v>
      </c>
      <c r="AB471" s="1">
        <f>VLOOKUP($A471,Index!$G:$R,8,FALSE)</f>
        <v>6.7046000000000001</v>
      </c>
      <c r="AC471" s="1">
        <f>VLOOKUP($A471,Index!$G:$R,9,FALSE)</f>
        <v>4.239175478575679</v>
      </c>
      <c r="AD471" s="1">
        <f>VLOOKUP($A471,Index!$G:$R,10,FALSE)</f>
        <v>3.4188034188034191</v>
      </c>
      <c r="AE471" s="1">
        <f>VLOOKUP($A471,Index!$G:$R,11,FALSE)</f>
        <v>2.1038102033588841</v>
      </c>
    </row>
    <row r="472" spans="1:31" x14ac:dyDescent="0.2">
      <c r="A472">
        <v>6075015300</v>
      </c>
      <c r="B472" s="1">
        <f>VLOOKUP($A472,DataForModel!$B:$BI,11,FALSE)</f>
        <v>2040</v>
      </c>
      <c r="C472" s="1">
        <f>VLOOKUP($A472,DataForModel!$B:$BI,16,FALSE)</f>
        <v>8.6979437700000002</v>
      </c>
      <c r="D472" s="1">
        <f>VLOOKUP($A472,DataForModel!$B:$BI,17,FALSE)</f>
        <v>67.680000000000007</v>
      </c>
      <c r="E472" s="1">
        <f>VLOOKUP($A472,DataForModel!$B:$BI,19,FALSE)</f>
        <v>0</v>
      </c>
      <c r="F472" s="1">
        <f>VLOOKUP($A472,DataForModel!$B:$BI,20,FALSE)</f>
        <v>223.74104600000001</v>
      </c>
      <c r="G472" s="1">
        <f>VLOOKUP($A472,DataForModel!$B:$BI,26,FALSE)</f>
        <v>0</v>
      </c>
      <c r="H472" s="1">
        <f>VLOOKUP($A472,DataForModel!$B:$BI,31,FALSE)</f>
        <v>97</v>
      </c>
      <c r="I472" s="1">
        <f>VLOOKUP($A472,DataForModel!$B:$BI,33,FALSE)</f>
        <v>71160</v>
      </c>
      <c r="J472" s="1">
        <f>VLOOKUP($A472,DataForModel!$B:$BI,46,FALSE)</f>
        <v>4.5999999999999996</v>
      </c>
      <c r="K472" s="1">
        <f>VLOOKUP($A472,DataForModel!$B:$BI,49,FALSE)</f>
        <v>7.9</v>
      </c>
      <c r="L472" s="1">
        <f>VLOOKUP($A472,DataForModel!$B:$BI,51,FALSE)</f>
        <v>13.2</v>
      </c>
      <c r="M472" s="1">
        <f>VLOOKUP($A472,DataForModel!$B:$BI,52,FALSE)</f>
        <v>7.7</v>
      </c>
      <c r="N472" s="1">
        <f>VLOOKUP($A472,DataForModel!$B:$BI,60,FALSE)</f>
        <v>8.1</v>
      </c>
      <c r="O472" s="1">
        <f t="shared" si="94"/>
        <v>1.5873139562066547</v>
      </c>
      <c r="P472" s="1">
        <f t="shared" si="95"/>
        <v>6.2205254951554849</v>
      </c>
      <c r="Q472" s="1">
        <f t="shared" si="96"/>
        <v>5.4169456722189411</v>
      </c>
      <c r="R472" s="1">
        <f t="shared" si="97"/>
        <v>0</v>
      </c>
      <c r="S472" s="1">
        <f t="shared" si="98"/>
        <v>0.38135001694165527</v>
      </c>
      <c r="T472" s="1">
        <f t="shared" si="99"/>
        <v>0</v>
      </c>
      <c r="U472" s="1">
        <f t="shared" si="100"/>
        <v>0.32506702412868632</v>
      </c>
      <c r="V472" s="1">
        <f t="shared" si="101"/>
        <v>4.5376961973103107</v>
      </c>
      <c r="W472" s="1">
        <f t="shared" si="102"/>
        <v>0.80419580419580405</v>
      </c>
      <c r="X472" s="1">
        <f t="shared" si="103"/>
        <v>1.2866449511400653</v>
      </c>
      <c r="Y472" s="1">
        <f t="shared" si="104"/>
        <v>3.0136986301369859</v>
      </c>
      <c r="Z472" s="1">
        <f t="shared" si="105"/>
        <v>1.7647058823529413</v>
      </c>
      <c r="AA472" s="1">
        <f t="shared" si="106"/>
        <v>0.86170212765957444</v>
      </c>
      <c r="AB472" s="1">
        <f>VLOOKUP($A472,Index!$G:$R,8,FALSE)</f>
        <v>5.2225999999999999</v>
      </c>
      <c r="AC472" s="1">
        <f>VLOOKUP($A472,Index!$G:$R,9,FALSE)</f>
        <v>3.284383137970166</v>
      </c>
      <c r="AD472" s="1">
        <f>VLOOKUP($A472,Index!$G:$R,10,FALSE)</f>
        <v>2.9487179487179489</v>
      </c>
      <c r="AE472" s="1">
        <f>VLOOKUP($A472,Index!$G:$R,11,FALSE)</f>
        <v>2.2307732866082128</v>
      </c>
    </row>
    <row r="473" spans="1:31" x14ac:dyDescent="0.2">
      <c r="A473">
        <v>6075015400</v>
      </c>
      <c r="B473" s="1">
        <f>VLOOKUP($A473,DataForModel!$B:$BI,11,FALSE)</f>
        <v>5621</v>
      </c>
      <c r="C473" s="1">
        <f>VLOOKUP($A473,DataForModel!$B:$BI,16,FALSE)</f>
        <v>8.6979437700000002</v>
      </c>
      <c r="D473" s="1">
        <f>VLOOKUP($A473,DataForModel!$B:$BI,17,FALSE)</f>
        <v>67.680000000000007</v>
      </c>
      <c r="E473" s="1">
        <f>VLOOKUP($A473,DataForModel!$B:$BI,19,FALSE)</f>
        <v>0</v>
      </c>
      <c r="F473" s="1">
        <f>VLOOKUP($A473,DataForModel!$B:$BI,20,FALSE)</f>
        <v>224.3572609</v>
      </c>
      <c r="G473" s="1">
        <f>VLOOKUP($A473,DataForModel!$B:$BI,26,FALSE)</f>
        <v>0</v>
      </c>
      <c r="H473" s="1">
        <f>VLOOKUP($A473,DataForModel!$B:$BI,31,FALSE)</f>
        <v>357</v>
      </c>
      <c r="I473" s="1">
        <f>VLOOKUP($A473,DataForModel!$B:$BI,33,FALSE)</f>
        <v>81679</v>
      </c>
      <c r="J473" s="1">
        <f>VLOOKUP($A473,DataForModel!$B:$BI,46,FALSE)</f>
        <v>5.8</v>
      </c>
      <c r="K473" s="1">
        <f>VLOOKUP($A473,DataForModel!$B:$BI,49,FALSE)</f>
        <v>1.2</v>
      </c>
      <c r="L473" s="1">
        <f>VLOOKUP($A473,DataForModel!$B:$BI,51,FALSE)</f>
        <v>15.1</v>
      </c>
      <c r="M473" s="1">
        <f>VLOOKUP($A473,DataForModel!$B:$BI,52,FALSE)</f>
        <v>10</v>
      </c>
      <c r="N473" s="1">
        <f>VLOOKUP($A473,DataForModel!$B:$BI,60,FALSE)</f>
        <v>0.2</v>
      </c>
      <c r="O473" s="1">
        <f t="shared" si="94"/>
        <v>4.3777760461310686</v>
      </c>
      <c r="P473" s="1">
        <f t="shared" si="95"/>
        <v>6.2205254951554849</v>
      </c>
      <c r="Q473" s="1">
        <f t="shared" si="96"/>
        <v>5.4169456722189411</v>
      </c>
      <c r="R473" s="1">
        <f t="shared" si="97"/>
        <v>0</v>
      </c>
      <c r="S473" s="1">
        <f t="shared" si="98"/>
        <v>0.38249910829657241</v>
      </c>
      <c r="T473" s="1">
        <f t="shared" si="99"/>
        <v>0</v>
      </c>
      <c r="U473" s="1">
        <f t="shared" si="100"/>
        <v>1.1963806970509383</v>
      </c>
      <c r="V473" s="1">
        <f t="shared" si="101"/>
        <v>5.2857884518280933</v>
      </c>
      <c r="W473" s="1">
        <f t="shared" si="102"/>
        <v>1.013986013986014</v>
      </c>
      <c r="X473" s="1">
        <f t="shared" si="103"/>
        <v>0.19543973941368076</v>
      </c>
      <c r="Y473" s="1">
        <f t="shared" si="104"/>
        <v>3.4474885844748862</v>
      </c>
      <c r="Z473" s="1">
        <f t="shared" si="105"/>
        <v>2.3529411764705879</v>
      </c>
      <c r="AA473" s="1">
        <f t="shared" si="106"/>
        <v>2.1276595744680851E-2</v>
      </c>
      <c r="AB473" s="1">
        <f>VLOOKUP($A473,Index!$G:$R,8,FALSE)</f>
        <v>4.17</v>
      </c>
      <c r="AC473" s="1">
        <f>VLOOKUP($A473,Index!$G:$R,9,FALSE)</f>
        <v>3.9130564312755749</v>
      </c>
      <c r="AD473" s="1">
        <f>VLOOKUP($A473,Index!$G:$R,10,FALSE)</f>
        <v>3.0341880341880341</v>
      </c>
      <c r="AE473" s="1">
        <f>VLOOKUP($A473,Index!$G:$R,11,FALSE)</f>
        <v>2.0758182409310946</v>
      </c>
    </row>
    <row r="474" spans="1:31" x14ac:dyDescent="0.2">
      <c r="A474">
        <v>6075015500</v>
      </c>
      <c r="B474" s="1">
        <f>VLOOKUP($A474,DataForModel!$B:$BI,11,FALSE)</f>
        <v>3622</v>
      </c>
      <c r="C474" s="1">
        <f>VLOOKUP($A474,DataForModel!$B:$BI,16,FALSE)</f>
        <v>8.6979437700000002</v>
      </c>
      <c r="D474" s="1">
        <f>VLOOKUP($A474,DataForModel!$B:$BI,17,FALSE)</f>
        <v>67.680000000000007</v>
      </c>
      <c r="E474" s="1">
        <f>VLOOKUP($A474,DataForModel!$B:$BI,19,FALSE)</f>
        <v>0</v>
      </c>
      <c r="F474" s="1">
        <f>VLOOKUP($A474,DataForModel!$B:$BI,20,FALSE)</f>
        <v>224.1262404</v>
      </c>
      <c r="G474" s="1">
        <f>VLOOKUP($A474,DataForModel!$B:$BI,26,FALSE)</f>
        <v>0</v>
      </c>
      <c r="H474" s="1">
        <f>VLOOKUP($A474,DataForModel!$B:$BI,31,FALSE)</f>
        <v>727</v>
      </c>
      <c r="I474" s="1">
        <f>VLOOKUP($A474,DataForModel!$B:$BI,33,FALSE)</f>
        <v>68352</v>
      </c>
      <c r="J474" s="1">
        <f>VLOOKUP($A474,DataForModel!$B:$BI,46,FALSE)</f>
        <v>20.3</v>
      </c>
      <c r="K474" s="1">
        <f>VLOOKUP($A474,DataForModel!$B:$BI,49,FALSE)</f>
        <v>10.8</v>
      </c>
      <c r="L474" s="1">
        <f>VLOOKUP($A474,DataForModel!$B:$BI,51,FALSE)</f>
        <v>4.7</v>
      </c>
      <c r="M474" s="1">
        <f>VLOOKUP($A474,DataForModel!$B:$BI,52,FALSE)</f>
        <v>32.1</v>
      </c>
      <c r="N474" s="1">
        <f>VLOOKUP($A474,DataForModel!$B:$BI,60,FALSE)</f>
        <v>2.1</v>
      </c>
      <c r="O474" s="1">
        <f t="shared" si="94"/>
        <v>2.8200732486558096</v>
      </c>
      <c r="P474" s="1">
        <f t="shared" si="95"/>
        <v>6.2205254951554849</v>
      </c>
      <c r="Q474" s="1">
        <f t="shared" si="96"/>
        <v>5.4169456722189411</v>
      </c>
      <c r="R474" s="1">
        <f t="shared" si="97"/>
        <v>0</v>
      </c>
      <c r="S474" s="1">
        <f t="shared" si="98"/>
        <v>0.3820683110870946</v>
      </c>
      <c r="T474" s="1">
        <f t="shared" si="99"/>
        <v>0</v>
      </c>
      <c r="U474" s="1">
        <f t="shared" si="100"/>
        <v>2.4363270777479893</v>
      </c>
      <c r="V474" s="1">
        <f t="shared" si="101"/>
        <v>4.3379963160776898</v>
      </c>
      <c r="W474" s="1">
        <f t="shared" si="102"/>
        <v>3.5489510489510492</v>
      </c>
      <c r="X474" s="1">
        <f t="shared" si="103"/>
        <v>1.7589576547231274</v>
      </c>
      <c r="Y474" s="1">
        <f t="shared" si="104"/>
        <v>1.0730593607305936</v>
      </c>
      <c r="Z474" s="1">
        <f t="shared" si="105"/>
        <v>8.0051150895140673</v>
      </c>
      <c r="AA474" s="1">
        <f t="shared" si="106"/>
        <v>0.22340425531914895</v>
      </c>
      <c r="AB474" s="1">
        <f>VLOOKUP($A474,Index!$G:$R,8,FALSE)</f>
        <v>8.1380999999999997</v>
      </c>
      <c r="AC474" s="1">
        <f>VLOOKUP($A474,Index!$G:$R,9,FALSE)</f>
        <v>5.6449268500580807</v>
      </c>
      <c r="AD474" s="1">
        <f>VLOOKUP($A474,Index!$G:$R,10,FALSE)</f>
        <v>4.4444444444444446</v>
      </c>
      <c r="AE474" s="1">
        <f>VLOOKUP($A474,Index!$G:$R,11,FALSE)</f>
        <v>2.4880354781987615</v>
      </c>
    </row>
    <row r="475" spans="1:31" x14ac:dyDescent="0.2">
      <c r="A475">
        <v>6075015600</v>
      </c>
      <c r="B475" s="1">
        <f>VLOOKUP($A475,DataForModel!$B:$BI,11,FALSE)</f>
        <v>2728</v>
      </c>
      <c r="C475" s="1">
        <f>VLOOKUP($A475,DataForModel!$B:$BI,16,FALSE)</f>
        <v>8.6979437700000002</v>
      </c>
      <c r="D475" s="1">
        <f>VLOOKUP($A475,DataForModel!$B:$BI,17,FALSE)</f>
        <v>67.680000000000007</v>
      </c>
      <c r="E475" s="1">
        <f>VLOOKUP($A475,DataForModel!$B:$BI,19,FALSE)</f>
        <v>0</v>
      </c>
      <c r="F475" s="1">
        <f>VLOOKUP($A475,DataForModel!$B:$BI,20,FALSE)</f>
        <v>219.80165600000001</v>
      </c>
      <c r="G475" s="1">
        <f>VLOOKUP($A475,DataForModel!$B:$BI,26,FALSE)</f>
        <v>0</v>
      </c>
      <c r="H475" s="1">
        <f>VLOOKUP($A475,DataForModel!$B:$BI,31,FALSE)</f>
        <v>498</v>
      </c>
      <c r="I475" s="1">
        <f>VLOOKUP($A475,DataForModel!$B:$BI,33,FALSE)</f>
        <v>55834</v>
      </c>
      <c r="J475" s="1">
        <f>VLOOKUP($A475,DataForModel!$B:$BI,46,FALSE)</f>
        <v>15.2</v>
      </c>
      <c r="K475" s="1">
        <f>VLOOKUP($A475,DataForModel!$B:$BI,49,FALSE)</f>
        <v>13.1</v>
      </c>
      <c r="L475" s="1">
        <f>VLOOKUP($A475,DataForModel!$B:$BI,51,FALSE)</f>
        <v>11.1</v>
      </c>
      <c r="M475" s="1">
        <f>VLOOKUP($A475,DataForModel!$B:$BI,52,FALSE)</f>
        <v>9.3000000000000007</v>
      </c>
      <c r="N475" s="1">
        <f>VLOOKUP($A475,DataForModel!$B:$BI,60,FALSE)</f>
        <v>0.4</v>
      </c>
      <c r="O475" s="1">
        <f t="shared" si="94"/>
        <v>2.123431777448765</v>
      </c>
      <c r="P475" s="1">
        <f t="shared" si="95"/>
        <v>6.2205254951554849</v>
      </c>
      <c r="Q475" s="1">
        <f t="shared" si="96"/>
        <v>5.4169456722189411</v>
      </c>
      <c r="R475" s="1">
        <f t="shared" si="97"/>
        <v>0</v>
      </c>
      <c r="S475" s="1">
        <f t="shared" si="98"/>
        <v>0.37400400990312505</v>
      </c>
      <c r="T475" s="1">
        <f t="shared" si="99"/>
        <v>0</v>
      </c>
      <c r="U475" s="1">
        <f t="shared" si="100"/>
        <v>1.6689008042895441</v>
      </c>
      <c r="V475" s="1">
        <f t="shared" si="101"/>
        <v>3.4477387971069118</v>
      </c>
      <c r="W475" s="1">
        <f t="shared" si="102"/>
        <v>2.6573426573426575</v>
      </c>
      <c r="X475" s="1">
        <f t="shared" si="103"/>
        <v>2.1335504885993486</v>
      </c>
      <c r="Y475" s="1">
        <f t="shared" si="104"/>
        <v>2.5342465753424657</v>
      </c>
      <c r="Z475" s="1">
        <f t="shared" si="105"/>
        <v>2.1739130434782608</v>
      </c>
      <c r="AA475" s="1">
        <f t="shared" si="106"/>
        <v>4.2553191489361701E-2</v>
      </c>
      <c r="AB475" s="1">
        <f>VLOOKUP($A475,Index!$G:$R,8,FALSE)</f>
        <v>6.4118000000000004</v>
      </c>
      <c r="AC475" s="1">
        <f>VLOOKUP($A475,Index!$G:$R,9,FALSE)</f>
        <v>4.7290446796060586</v>
      </c>
      <c r="AD475" s="1">
        <f>VLOOKUP($A475,Index!$G:$R,10,FALSE)</f>
        <v>3.3333333333333339</v>
      </c>
      <c r="AE475" s="1">
        <f>VLOOKUP($A475,Index!$G:$R,11,FALSE)</f>
        <v>1.5762629076023027</v>
      </c>
    </row>
    <row r="476" spans="1:31" x14ac:dyDescent="0.2">
      <c r="A476">
        <v>6075015700</v>
      </c>
      <c r="B476" s="1">
        <f>VLOOKUP($A476,DataForModel!$B:$BI,11,FALSE)</f>
        <v>7832</v>
      </c>
      <c r="C476" s="1">
        <f>VLOOKUP($A476,DataForModel!$B:$BI,16,FALSE)</f>
        <v>8.6979437700000002</v>
      </c>
      <c r="D476" s="1">
        <f>VLOOKUP($A476,DataForModel!$B:$BI,17,FALSE)</f>
        <v>67.680000000000007</v>
      </c>
      <c r="E476" s="1">
        <f>VLOOKUP($A476,DataForModel!$B:$BI,19,FALSE)</f>
        <v>0</v>
      </c>
      <c r="F476" s="1">
        <f>VLOOKUP($A476,DataForModel!$B:$BI,20,FALSE)</f>
        <v>218.64175890000001</v>
      </c>
      <c r="G476" s="1">
        <f>VLOOKUP($A476,DataForModel!$B:$BI,26,FALSE)</f>
        <v>0</v>
      </c>
      <c r="H476" s="1">
        <f>VLOOKUP($A476,DataForModel!$B:$BI,31,FALSE)</f>
        <v>625</v>
      </c>
      <c r="I476" s="1">
        <f>VLOOKUP($A476,DataForModel!$B:$BI,33,FALSE)</f>
        <v>44353</v>
      </c>
      <c r="J476" s="1">
        <f>VLOOKUP($A476,DataForModel!$B:$BI,46,FALSE)</f>
        <v>10.5</v>
      </c>
      <c r="K476" s="1">
        <f>VLOOKUP($A476,DataForModel!$B:$BI,49,FALSE)</f>
        <v>5.7</v>
      </c>
      <c r="L476" s="1">
        <f>VLOOKUP($A476,DataForModel!$B:$BI,51,FALSE)</f>
        <v>7</v>
      </c>
      <c r="M476" s="1">
        <f>VLOOKUP($A476,DataForModel!$B:$BI,52,FALSE)</f>
        <v>6</v>
      </c>
      <c r="N476" s="1">
        <f>VLOOKUP($A476,DataForModel!$B:$BI,60,FALSE)</f>
        <v>34.9</v>
      </c>
      <c r="O476" s="1">
        <f t="shared" si="94"/>
        <v>6.1006779396867454</v>
      </c>
      <c r="P476" s="1">
        <f t="shared" si="95"/>
        <v>6.2205254951554849</v>
      </c>
      <c r="Q476" s="1">
        <f t="shared" si="96"/>
        <v>5.4169456722189411</v>
      </c>
      <c r="R476" s="1">
        <f t="shared" si="97"/>
        <v>0</v>
      </c>
      <c r="S476" s="1">
        <f t="shared" si="98"/>
        <v>0.37184108308943797</v>
      </c>
      <c r="T476" s="1">
        <f t="shared" si="99"/>
        <v>0</v>
      </c>
      <c r="U476" s="1">
        <f t="shared" si="100"/>
        <v>2.0945040214477211</v>
      </c>
      <c r="V476" s="1">
        <f t="shared" si="101"/>
        <v>2.6312308425372128</v>
      </c>
      <c r="W476" s="1">
        <f t="shared" si="102"/>
        <v>1.8356643356643356</v>
      </c>
      <c r="X476" s="1">
        <f t="shared" si="103"/>
        <v>0.92833876221498368</v>
      </c>
      <c r="Y476" s="1">
        <f t="shared" si="104"/>
        <v>1.5981735159817354</v>
      </c>
      <c r="Z476" s="1">
        <f t="shared" si="105"/>
        <v>1.3299232736572892</v>
      </c>
      <c r="AA476" s="1">
        <f t="shared" si="106"/>
        <v>3.7127659574468086</v>
      </c>
      <c r="AB476" s="1">
        <f>VLOOKUP($A476,Index!$G:$R,8,FALSE)</f>
        <v>5.5517000000000003</v>
      </c>
      <c r="AC476" s="1">
        <f>VLOOKUP($A476,Index!$G:$R,9,FALSE)</f>
        <v>3.9448458879831776</v>
      </c>
      <c r="AD476" s="1">
        <f>VLOOKUP($A476,Index!$G:$R,10,FALSE)</f>
        <v>2.8205128205128203</v>
      </c>
      <c r="AE476" s="1">
        <f>VLOOKUP($A476,Index!$G:$R,11,FALSE)</f>
        <v>1.6412678697519201</v>
      </c>
    </row>
    <row r="477" spans="1:31" x14ac:dyDescent="0.2">
      <c r="A477">
        <v>6075015801</v>
      </c>
      <c r="B477" s="1">
        <f>VLOOKUP($A477,DataForModel!$B:$BI,11,FALSE)</f>
        <v>3594</v>
      </c>
      <c r="C477" s="1">
        <f>VLOOKUP($A477,DataForModel!$B:$BI,16,FALSE)</f>
        <v>8.6979437700000002</v>
      </c>
      <c r="D477" s="1">
        <f>VLOOKUP($A477,DataForModel!$B:$BI,17,FALSE)</f>
        <v>67.680000000000007</v>
      </c>
      <c r="E477" s="1">
        <f>VLOOKUP($A477,DataForModel!$B:$BI,19,FALSE)</f>
        <v>0</v>
      </c>
      <c r="F477" s="1">
        <f>VLOOKUP($A477,DataForModel!$B:$BI,20,FALSE)</f>
        <v>218.20497080000001</v>
      </c>
      <c r="G477" s="1">
        <f>VLOOKUP($A477,DataForModel!$B:$BI,26,FALSE)</f>
        <v>0</v>
      </c>
      <c r="H477" s="1">
        <f>VLOOKUP($A477,DataForModel!$B:$BI,31,FALSE)</f>
        <v>785</v>
      </c>
      <c r="I477" s="1">
        <f>VLOOKUP($A477,DataForModel!$B:$BI,33,FALSE)</f>
        <v>40698</v>
      </c>
      <c r="J477" s="1">
        <f>VLOOKUP($A477,DataForModel!$B:$BI,46,FALSE)</f>
        <v>19.5</v>
      </c>
      <c r="K477" s="1">
        <f>VLOOKUP($A477,DataForModel!$B:$BI,49,FALSE)</f>
        <v>6</v>
      </c>
      <c r="L477" s="1">
        <f>VLOOKUP($A477,DataForModel!$B:$BI,51,FALSE)</f>
        <v>21.6</v>
      </c>
      <c r="M477" s="1">
        <f>VLOOKUP($A477,DataForModel!$B:$BI,52,FALSE)</f>
        <v>13.2</v>
      </c>
      <c r="N477" s="1">
        <f>VLOOKUP($A477,DataForModel!$B:$BI,60,FALSE)</f>
        <v>2</v>
      </c>
      <c r="O477" s="1">
        <f t="shared" si="94"/>
        <v>2.7982545001168861</v>
      </c>
      <c r="P477" s="1">
        <f t="shared" si="95"/>
        <v>6.2205254951554849</v>
      </c>
      <c r="Q477" s="1">
        <f t="shared" si="96"/>
        <v>5.4169456722189411</v>
      </c>
      <c r="R477" s="1">
        <f t="shared" si="97"/>
        <v>0</v>
      </c>
      <c r="S477" s="1">
        <f t="shared" si="98"/>
        <v>0.37102657920509385</v>
      </c>
      <c r="T477" s="1">
        <f t="shared" si="99"/>
        <v>0</v>
      </c>
      <c r="U477" s="1">
        <f t="shared" si="100"/>
        <v>2.6306970509383376</v>
      </c>
      <c r="V477" s="1">
        <f t="shared" si="101"/>
        <v>2.3712938532547239</v>
      </c>
      <c r="W477" s="1">
        <f t="shared" si="102"/>
        <v>3.4090909090909087</v>
      </c>
      <c r="X477" s="1">
        <f t="shared" si="103"/>
        <v>0.9771986970684039</v>
      </c>
      <c r="Y477" s="1">
        <f t="shared" si="104"/>
        <v>4.9315068493150696</v>
      </c>
      <c r="Z477" s="1">
        <f t="shared" si="105"/>
        <v>3.1713554987212271</v>
      </c>
      <c r="AA477" s="1">
        <f t="shared" si="106"/>
        <v>0.21276595744680851</v>
      </c>
      <c r="AB477" s="1">
        <f>VLOOKUP($A477,Index!$G:$R,8,FALSE)</f>
        <v>8.3766999999999996</v>
      </c>
      <c r="AC477" s="1">
        <f>VLOOKUP($A477,Index!$G:$R,9,FALSE)</f>
        <v>5.3432632575278216</v>
      </c>
      <c r="AD477" s="1">
        <f>VLOOKUP($A477,Index!$G:$R,10,FALSE)</f>
        <v>4.6581196581196584</v>
      </c>
      <c r="AE477" s="1">
        <f>VLOOKUP($A477,Index!$G:$R,11,FALSE)</f>
        <v>3.589023381639707</v>
      </c>
    </row>
    <row r="478" spans="1:31" x14ac:dyDescent="0.2">
      <c r="A478">
        <v>6075015802</v>
      </c>
      <c r="B478" s="1">
        <f>VLOOKUP($A478,DataForModel!$B:$BI,11,FALSE)</f>
        <v>2965</v>
      </c>
      <c r="C478" s="1">
        <f>VLOOKUP($A478,DataForModel!$B:$BI,16,FALSE)</f>
        <v>8.6979437700000002</v>
      </c>
      <c r="D478" s="1">
        <f>VLOOKUP($A478,DataForModel!$B:$BI,17,FALSE)</f>
        <v>67.680000000000007</v>
      </c>
      <c r="E478" s="1">
        <f>VLOOKUP($A478,DataForModel!$B:$BI,19,FALSE)</f>
        <v>0</v>
      </c>
      <c r="F478" s="1">
        <f>VLOOKUP($A478,DataForModel!$B:$BI,20,FALSE)</f>
        <v>217.89862460000001</v>
      </c>
      <c r="G478" s="1">
        <f>VLOOKUP($A478,DataForModel!$B:$BI,26,FALSE)</f>
        <v>0</v>
      </c>
      <c r="H478" s="1">
        <f>VLOOKUP($A478,DataForModel!$B:$BI,31,FALSE)</f>
        <v>270</v>
      </c>
      <c r="I478" s="1">
        <f>VLOOKUP($A478,DataForModel!$B:$BI,33,FALSE)</f>
        <v>86158</v>
      </c>
      <c r="J478" s="1">
        <f>VLOOKUP($A478,DataForModel!$B:$BI,46,FALSE)</f>
        <v>8.1999999999999993</v>
      </c>
      <c r="K478" s="1">
        <f>VLOOKUP($A478,DataForModel!$B:$BI,49,FALSE)</f>
        <v>2.6</v>
      </c>
      <c r="L478" s="1">
        <f>VLOOKUP($A478,DataForModel!$B:$BI,51,FALSE)</f>
        <v>7</v>
      </c>
      <c r="M478" s="1">
        <f>VLOOKUP($A478,DataForModel!$B:$BI,52,FALSE)</f>
        <v>8.4</v>
      </c>
      <c r="N478" s="1">
        <f>VLOOKUP($A478,DataForModel!$B:$BI,60,FALSE)</f>
        <v>2.5</v>
      </c>
      <c r="O478" s="1">
        <f t="shared" si="94"/>
        <v>2.3081118990103637</v>
      </c>
      <c r="P478" s="1">
        <f t="shared" si="95"/>
        <v>6.2205254951554849</v>
      </c>
      <c r="Q478" s="1">
        <f t="shared" si="96"/>
        <v>5.4169456722189411</v>
      </c>
      <c r="R478" s="1">
        <f t="shared" si="97"/>
        <v>0</v>
      </c>
      <c r="S478" s="1">
        <f t="shared" si="98"/>
        <v>0.37045531783177793</v>
      </c>
      <c r="T478" s="1">
        <f t="shared" si="99"/>
        <v>0</v>
      </c>
      <c r="U478" s="1">
        <f t="shared" si="100"/>
        <v>0.9048257372654156</v>
      </c>
      <c r="V478" s="1">
        <f t="shared" si="101"/>
        <v>5.6043268307600407</v>
      </c>
      <c r="W478" s="1">
        <f t="shared" si="102"/>
        <v>1.4335664335664333</v>
      </c>
      <c r="X478" s="1">
        <f t="shared" si="103"/>
        <v>0.42345276872964177</v>
      </c>
      <c r="Y478" s="1">
        <f t="shared" si="104"/>
        <v>1.5981735159817354</v>
      </c>
      <c r="Z478" s="1">
        <f t="shared" si="105"/>
        <v>1.9437340153452687</v>
      </c>
      <c r="AA478" s="1">
        <f t="shared" si="106"/>
        <v>0.26595744680851063</v>
      </c>
      <c r="AB478" s="1">
        <f>VLOOKUP($A478,Index!$G:$R,8,FALSE)</f>
        <v>4.4695</v>
      </c>
      <c r="AC478" s="1">
        <f>VLOOKUP($A478,Index!$G:$R,9,FALSE)</f>
        <v>3.1514894506682758</v>
      </c>
      <c r="AD478" s="1">
        <f>VLOOKUP($A478,Index!$G:$R,10,FALSE)</f>
        <v>2.9487179487179489</v>
      </c>
      <c r="AE478" s="1">
        <f>VLOOKUP($A478,Index!$G:$R,11,FALSE)</f>
        <v>1.1879821794915273</v>
      </c>
    </row>
    <row r="479" spans="1:31" x14ac:dyDescent="0.2">
      <c r="A479">
        <v>6075015900</v>
      </c>
      <c r="B479" s="1">
        <f>VLOOKUP($A479,DataForModel!$B:$BI,11,FALSE)</f>
        <v>4350</v>
      </c>
      <c r="C479" s="1">
        <f>VLOOKUP($A479,DataForModel!$B:$BI,16,FALSE)</f>
        <v>8.6979437700000002</v>
      </c>
      <c r="D479" s="1">
        <f>VLOOKUP($A479,DataForModel!$B:$BI,17,FALSE)</f>
        <v>67.680000000000007</v>
      </c>
      <c r="E479" s="1">
        <f>VLOOKUP($A479,DataForModel!$B:$BI,19,FALSE)</f>
        <v>0</v>
      </c>
      <c r="F479" s="1">
        <f>VLOOKUP($A479,DataForModel!$B:$BI,20,FALSE)</f>
        <v>222.63915689999999</v>
      </c>
      <c r="G479" s="1">
        <f>VLOOKUP($A479,DataForModel!$B:$BI,26,FALSE)</f>
        <v>0</v>
      </c>
      <c r="H479" s="1">
        <f>VLOOKUP($A479,DataForModel!$B:$BI,31,FALSE)</f>
        <v>616</v>
      </c>
      <c r="I479" s="1">
        <f>VLOOKUP($A479,DataForModel!$B:$BI,33,FALSE)</f>
        <v>40162</v>
      </c>
      <c r="J479" s="1">
        <f>VLOOKUP($A479,DataForModel!$B:$BI,46,FALSE)</f>
        <v>14.5</v>
      </c>
      <c r="K479" s="1">
        <f>VLOOKUP($A479,DataForModel!$B:$BI,49,FALSE)</f>
        <v>9.1999999999999993</v>
      </c>
      <c r="L479" s="1">
        <f>VLOOKUP($A479,DataForModel!$B:$BI,51,FALSE)</f>
        <v>10.5</v>
      </c>
      <c r="M479" s="1">
        <f>VLOOKUP($A479,DataForModel!$B:$BI,52,FALSE)</f>
        <v>15.5</v>
      </c>
      <c r="N479" s="1">
        <f>VLOOKUP($A479,DataForModel!$B:$BI,60,FALSE)</f>
        <v>2.1</v>
      </c>
      <c r="O479" s="1">
        <f t="shared" si="94"/>
        <v>3.3873607106678092</v>
      </c>
      <c r="P479" s="1">
        <f t="shared" si="95"/>
        <v>6.2205254951554849</v>
      </c>
      <c r="Q479" s="1">
        <f t="shared" si="96"/>
        <v>5.4169456722189411</v>
      </c>
      <c r="R479" s="1">
        <f t="shared" si="97"/>
        <v>0</v>
      </c>
      <c r="S479" s="1">
        <f t="shared" si="98"/>
        <v>0.37929526098088978</v>
      </c>
      <c r="T479" s="1">
        <f t="shared" si="99"/>
        <v>0</v>
      </c>
      <c r="U479" s="1">
        <f t="shared" si="100"/>
        <v>2.064343163538874</v>
      </c>
      <c r="V479" s="1">
        <f t="shared" si="101"/>
        <v>2.3331745027060471</v>
      </c>
      <c r="W479" s="1">
        <f t="shared" si="102"/>
        <v>2.534965034965035</v>
      </c>
      <c r="X479" s="1">
        <f t="shared" si="103"/>
        <v>1.4983713355048858</v>
      </c>
      <c r="Y479" s="1">
        <f t="shared" si="104"/>
        <v>2.397260273972603</v>
      </c>
      <c r="Z479" s="1">
        <f t="shared" si="105"/>
        <v>3.7595907928388743</v>
      </c>
      <c r="AA479" s="1">
        <f t="shared" si="106"/>
        <v>0.22340425531914895</v>
      </c>
      <c r="AB479" s="1">
        <f>VLOOKUP($A479,Index!$G:$R,8,FALSE)</f>
        <v>7.851</v>
      </c>
      <c r="AC479" s="1">
        <f>VLOOKUP($A479,Index!$G:$R,9,FALSE)</f>
        <v>5.1978033384546238</v>
      </c>
      <c r="AD479" s="1">
        <f>VLOOKUP($A479,Index!$G:$R,10,FALSE)</f>
        <v>3.9743589743589745</v>
      </c>
      <c r="AE479" s="1">
        <f>VLOOKUP($A479,Index!$G:$R,11,FALSE)</f>
        <v>2.8833885082234505</v>
      </c>
    </row>
    <row r="480" spans="1:31" x14ac:dyDescent="0.2">
      <c r="A480">
        <v>6075016000</v>
      </c>
      <c r="B480" s="1">
        <f>VLOOKUP($A480,DataForModel!$B:$BI,11,FALSE)</f>
        <v>2465</v>
      </c>
      <c r="C480" s="1">
        <f>VLOOKUP($A480,DataForModel!$B:$BI,16,FALSE)</f>
        <v>8.6979437700000002</v>
      </c>
      <c r="D480" s="1">
        <f>VLOOKUP($A480,DataForModel!$B:$BI,17,FALSE)</f>
        <v>67.680000000000007</v>
      </c>
      <c r="E480" s="1">
        <f>VLOOKUP($A480,DataForModel!$B:$BI,19,FALSE)</f>
        <v>0</v>
      </c>
      <c r="F480" s="1">
        <f>VLOOKUP($A480,DataForModel!$B:$BI,20,FALSE)</f>
        <v>226.60747219999999</v>
      </c>
      <c r="G480" s="1">
        <f>VLOOKUP($A480,DataForModel!$B:$BI,26,FALSE)</f>
        <v>0</v>
      </c>
      <c r="H480" s="1">
        <f>VLOOKUP($A480,DataForModel!$B:$BI,31,FALSE)</f>
        <v>451</v>
      </c>
      <c r="I480" s="1">
        <f>VLOOKUP($A480,DataForModel!$B:$BI,33,FALSE)</f>
        <v>61787</v>
      </c>
      <c r="J480" s="1">
        <f>VLOOKUP($A480,DataForModel!$B:$BI,46,FALSE)</f>
        <v>16.3</v>
      </c>
      <c r="K480" s="1">
        <f>VLOOKUP($A480,DataForModel!$B:$BI,49,FALSE)</f>
        <v>9.6999999999999993</v>
      </c>
      <c r="L480" s="1">
        <f>VLOOKUP($A480,DataForModel!$B:$BI,51,FALSE)</f>
        <v>3.1</v>
      </c>
      <c r="M480" s="1">
        <f>VLOOKUP($A480,DataForModel!$B:$BI,52,FALSE)</f>
        <v>19.100000000000001</v>
      </c>
      <c r="N480" s="1">
        <f>VLOOKUP($A480,DataForModel!$B:$BI,60,FALSE)</f>
        <v>0</v>
      </c>
      <c r="O480" s="1">
        <f t="shared" si="94"/>
        <v>1.9184913893867372</v>
      </c>
      <c r="P480" s="1">
        <f t="shared" si="95"/>
        <v>6.2205254951554849</v>
      </c>
      <c r="Q480" s="1">
        <f t="shared" si="96"/>
        <v>5.4169456722189411</v>
      </c>
      <c r="R480" s="1">
        <f t="shared" si="97"/>
        <v>0</v>
      </c>
      <c r="S480" s="1">
        <f t="shared" si="98"/>
        <v>0.38669520668946583</v>
      </c>
      <c r="T480" s="1">
        <f t="shared" si="99"/>
        <v>0</v>
      </c>
      <c r="U480" s="1">
        <f t="shared" si="100"/>
        <v>1.5113941018766754</v>
      </c>
      <c r="V480" s="1">
        <f t="shared" si="101"/>
        <v>3.8711053900477204</v>
      </c>
      <c r="W480" s="1">
        <f t="shared" si="102"/>
        <v>2.8496503496503496</v>
      </c>
      <c r="X480" s="1">
        <f t="shared" si="103"/>
        <v>1.5798045602605861</v>
      </c>
      <c r="Y480" s="1">
        <f t="shared" si="104"/>
        <v>0.7077625570776257</v>
      </c>
      <c r="Z480" s="1">
        <f t="shared" si="105"/>
        <v>4.6803069053708439</v>
      </c>
      <c r="AA480" s="1">
        <f t="shared" si="106"/>
        <v>0</v>
      </c>
      <c r="AB480" s="1">
        <f>VLOOKUP($A480,Index!$G:$R,8,FALSE)</f>
        <v>6.7808000000000002</v>
      </c>
      <c r="AC480" s="1">
        <f>VLOOKUP($A480,Index!$G:$R,9,FALSE)</f>
        <v>4.6597091354327098</v>
      </c>
      <c r="AD480" s="1">
        <f>VLOOKUP($A480,Index!$G:$R,10,FALSE)</f>
        <v>3.8888888888888888</v>
      </c>
      <c r="AE480" s="1">
        <f>VLOOKUP($A480,Index!$G:$R,11,FALSE)</f>
        <v>2.9151153970419861</v>
      </c>
    </row>
    <row r="481" spans="1:31" x14ac:dyDescent="0.2">
      <c r="A481">
        <v>6075016100</v>
      </c>
      <c r="B481" s="1">
        <f>VLOOKUP($A481,DataForModel!$B:$BI,11,FALSE)</f>
        <v>5366</v>
      </c>
      <c r="C481" s="1">
        <f>VLOOKUP($A481,DataForModel!$B:$BI,16,FALSE)</f>
        <v>8.6979437700000002</v>
      </c>
      <c r="D481" s="1">
        <f>VLOOKUP($A481,DataForModel!$B:$BI,17,FALSE)</f>
        <v>67.680000000000007</v>
      </c>
      <c r="E481" s="1">
        <f>VLOOKUP($A481,DataForModel!$B:$BI,19,FALSE)</f>
        <v>0</v>
      </c>
      <c r="F481" s="1">
        <f>VLOOKUP($A481,DataForModel!$B:$BI,20,FALSE)</f>
        <v>222.160505</v>
      </c>
      <c r="G481" s="1">
        <f>VLOOKUP($A481,DataForModel!$B:$BI,26,FALSE)</f>
        <v>0</v>
      </c>
      <c r="H481" s="1">
        <f>VLOOKUP($A481,DataForModel!$B:$BI,31,FALSE)</f>
        <v>1599</v>
      </c>
      <c r="I481" s="1">
        <f>VLOOKUP($A481,DataForModel!$B:$BI,33,FALSE)</f>
        <v>31303</v>
      </c>
      <c r="J481" s="1">
        <f>VLOOKUP($A481,DataForModel!$B:$BI,46,FALSE)</f>
        <v>29.1</v>
      </c>
      <c r="K481" s="1">
        <f>VLOOKUP($A481,DataForModel!$B:$BI,49,FALSE)</f>
        <v>13.5</v>
      </c>
      <c r="L481" s="1">
        <f>VLOOKUP($A481,DataForModel!$B:$BI,51,FALSE)</f>
        <v>9.4</v>
      </c>
      <c r="M481" s="1">
        <f>VLOOKUP($A481,DataForModel!$B:$BI,52,FALSE)</f>
        <v>25</v>
      </c>
      <c r="N481" s="1">
        <f>VLOOKUP($A481,DataForModel!$B:$BI,60,FALSE)</f>
        <v>0.2</v>
      </c>
      <c r="O481" s="1">
        <f t="shared" si="94"/>
        <v>4.1790695862230187</v>
      </c>
      <c r="P481" s="1">
        <f t="shared" si="95"/>
        <v>6.2205254951554849</v>
      </c>
      <c r="Q481" s="1">
        <f t="shared" si="96"/>
        <v>5.4169456722189411</v>
      </c>
      <c r="R481" s="1">
        <f t="shared" si="97"/>
        <v>0</v>
      </c>
      <c r="S481" s="1">
        <f t="shared" si="98"/>
        <v>0.37840269126161707</v>
      </c>
      <c r="T481" s="1">
        <f t="shared" si="99"/>
        <v>0</v>
      </c>
      <c r="U481" s="1">
        <f t="shared" si="100"/>
        <v>5.35857908847185</v>
      </c>
      <c r="V481" s="1">
        <f t="shared" si="101"/>
        <v>1.7031384457830467</v>
      </c>
      <c r="W481" s="1">
        <f t="shared" si="102"/>
        <v>5.0874125874125875</v>
      </c>
      <c r="X481" s="1">
        <f t="shared" si="103"/>
        <v>2.1986970684039089</v>
      </c>
      <c r="Y481" s="1">
        <f t="shared" si="104"/>
        <v>2.1461187214611872</v>
      </c>
      <c r="Z481" s="1">
        <f t="shared" si="105"/>
        <v>6.1892583120204598</v>
      </c>
      <c r="AA481" s="1">
        <f t="shared" si="106"/>
        <v>2.1276595744680851E-2</v>
      </c>
      <c r="AB481" s="1">
        <f>VLOOKUP($A481,Index!$G:$R,8,FALSE)</f>
        <v>9.0915999999999997</v>
      </c>
      <c r="AC481" s="1">
        <f>VLOOKUP($A481,Index!$G:$R,9,FALSE)</f>
        <v>6.9933358377159998</v>
      </c>
      <c r="AD481" s="1">
        <f>VLOOKUP($A481,Index!$G:$R,10,FALSE)</f>
        <v>6.2393162393162394</v>
      </c>
      <c r="AE481" s="1">
        <f>VLOOKUP($A481,Index!$G:$R,11,FALSE)</f>
        <v>3.8557848464421318</v>
      </c>
    </row>
    <row r="482" spans="1:31" x14ac:dyDescent="0.2">
      <c r="A482">
        <v>6075016200</v>
      </c>
      <c r="B482" s="1">
        <f>VLOOKUP($A482,DataForModel!$B:$BI,11,FALSE)</f>
        <v>2541</v>
      </c>
      <c r="C482" s="1">
        <f>VLOOKUP($A482,DataForModel!$B:$BI,16,FALSE)</f>
        <v>8.6979437700000002</v>
      </c>
      <c r="D482" s="1">
        <f>VLOOKUP($A482,DataForModel!$B:$BI,17,FALSE)</f>
        <v>67.680000000000007</v>
      </c>
      <c r="E482" s="1">
        <f>VLOOKUP($A482,DataForModel!$B:$BI,19,FALSE)</f>
        <v>0</v>
      </c>
      <c r="F482" s="1">
        <f>VLOOKUP($A482,DataForModel!$B:$BI,20,FALSE)</f>
        <v>222.2824324</v>
      </c>
      <c r="G482" s="1">
        <f>VLOOKUP($A482,DataForModel!$B:$BI,26,FALSE)</f>
        <v>0</v>
      </c>
      <c r="H482" s="1">
        <f>VLOOKUP($A482,DataForModel!$B:$BI,31,FALSE)</f>
        <v>291</v>
      </c>
      <c r="I482" s="1">
        <f>VLOOKUP($A482,DataForModel!$B:$BI,33,FALSE)</f>
        <v>75984</v>
      </c>
      <c r="J482" s="1">
        <f>VLOOKUP($A482,DataForModel!$B:$BI,46,FALSE)</f>
        <v>9.9</v>
      </c>
      <c r="K482" s="1">
        <f>VLOOKUP($A482,DataForModel!$B:$BI,49,FALSE)</f>
        <v>1.8</v>
      </c>
      <c r="L482" s="1">
        <f>VLOOKUP($A482,DataForModel!$B:$BI,51,FALSE)</f>
        <v>6.6</v>
      </c>
      <c r="M482" s="1">
        <f>VLOOKUP($A482,DataForModel!$B:$BI,52,FALSE)</f>
        <v>10.199999999999999</v>
      </c>
      <c r="N482" s="1">
        <f>VLOOKUP($A482,DataForModel!$B:$BI,60,FALSE)</f>
        <v>1</v>
      </c>
      <c r="O482" s="1">
        <f t="shared" si="94"/>
        <v>1.9777137068495285</v>
      </c>
      <c r="P482" s="1">
        <f t="shared" si="95"/>
        <v>6.2205254951554849</v>
      </c>
      <c r="Q482" s="1">
        <f t="shared" si="96"/>
        <v>5.4169456722189411</v>
      </c>
      <c r="R482" s="1">
        <f t="shared" si="97"/>
        <v>0</v>
      </c>
      <c r="S482" s="1">
        <f t="shared" si="98"/>
        <v>0.37863005629493179</v>
      </c>
      <c r="T482" s="1">
        <f t="shared" si="99"/>
        <v>0</v>
      </c>
      <c r="U482" s="1">
        <f t="shared" si="100"/>
        <v>0.97520107238605891</v>
      </c>
      <c r="V482" s="1">
        <f t="shared" si="101"/>
        <v>4.8807703522484012</v>
      </c>
      <c r="W482" s="1">
        <f t="shared" si="102"/>
        <v>1.7307692307692308</v>
      </c>
      <c r="X482" s="1">
        <f t="shared" si="103"/>
        <v>0.29315960912052119</v>
      </c>
      <c r="Y482" s="1">
        <f t="shared" si="104"/>
        <v>1.506849315068493</v>
      </c>
      <c r="Z482" s="1">
        <f t="shared" si="105"/>
        <v>2.4040920716112528</v>
      </c>
      <c r="AA482" s="1">
        <f t="shared" si="106"/>
        <v>0.10638297872340426</v>
      </c>
      <c r="AB482" s="1">
        <f>VLOOKUP($A482,Index!$G:$R,8,FALSE)</f>
        <v>5.6105999999999998</v>
      </c>
      <c r="AC482" s="1">
        <f>VLOOKUP($A482,Index!$G:$R,9,FALSE)</f>
        <v>3.3547438924507702</v>
      </c>
      <c r="AD482" s="1">
        <f>VLOOKUP($A482,Index!$G:$R,10,FALSE)</f>
        <v>3.2478632478632479</v>
      </c>
      <c r="AE482" s="1">
        <f>VLOOKUP($A482,Index!$G:$R,11,FALSE)</f>
        <v>3.0097638135525977</v>
      </c>
    </row>
    <row r="483" spans="1:31" x14ac:dyDescent="0.2">
      <c r="A483">
        <v>6075016300</v>
      </c>
      <c r="B483" s="1">
        <f>VLOOKUP($A483,DataForModel!$B:$BI,11,FALSE)</f>
        <v>4293</v>
      </c>
      <c r="C483" s="1">
        <f>VLOOKUP($A483,DataForModel!$B:$BI,16,FALSE)</f>
        <v>8.6979437700000002</v>
      </c>
      <c r="D483" s="1">
        <f>VLOOKUP($A483,DataForModel!$B:$BI,17,FALSE)</f>
        <v>67.680000000000007</v>
      </c>
      <c r="E483" s="1">
        <f>VLOOKUP($A483,DataForModel!$B:$BI,19,FALSE)</f>
        <v>0</v>
      </c>
      <c r="F483" s="1">
        <f>VLOOKUP($A483,DataForModel!$B:$BI,20,FALSE)</f>
        <v>219.79812229999999</v>
      </c>
      <c r="G483" s="1">
        <f>VLOOKUP($A483,DataForModel!$B:$BI,26,FALSE)</f>
        <v>0</v>
      </c>
      <c r="H483" s="1">
        <f>VLOOKUP($A483,DataForModel!$B:$BI,31,FALSE)</f>
        <v>748</v>
      </c>
      <c r="I483" s="1">
        <f>VLOOKUP($A483,DataForModel!$B:$BI,33,FALSE)</f>
        <v>75689</v>
      </c>
      <c r="J483" s="1">
        <f>VLOOKUP($A483,DataForModel!$B:$BI,46,FALSE)</f>
        <v>16.8</v>
      </c>
      <c r="K483" s="1">
        <f>VLOOKUP($A483,DataForModel!$B:$BI,49,FALSE)</f>
        <v>4.0999999999999996</v>
      </c>
      <c r="L483" s="1">
        <f>VLOOKUP($A483,DataForModel!$B:$BI,51,FALSE)</f>
        <v>7.8</v>
      </c>
      <c r="M483" s="1">
        <f>VLOOKUP($A483,DataForModel!$B:$BI,52,FALSE)</f>
        <v>8.6999999999999993</v>
      </c>
      <c r="N483" s="1">
        <f>VLOOKUP($A483,DataForModel!$B:$BI,60,FALSE)</f>
        <v>3.2</v>
      </c>
      <c r="O483" s="1">
        <f t="shared" si="94"/>
        <v>3.342943972570716</v>
      </c>
      <c r="P483" s="1">
        <f t="shared" si="95"/>
        <v>6.2205254951554849</v>
      </c>
      <c r="Q483" s="1">
        <f t="shared" si="96"/>
        <v>5.4169456722189411</v>
      </c>
      <c r="R483" s="1">
        <f t="shared" si="97"/>
        <v>0</v>
      </c>
      <c r="S483" s="1">
        <f t="shared" si="98"/>
        <v>0.37399742040955564</v>
      </c>
      <c r="T483" s="1">
        <f t="shared" si="99"/>
        <v>0</v>
      </c>
      <c r="U483" s="1">
        <f t="shared" si="100"/>
        <v>2.5067024128686328</v>
      </c>
      <c r="V483" s="1">
        <f t="shared" si="101"/>
        <v>4.8597904858083654</v>
      </c>
      <c r="W483" s="1">
        <f t="shared" si="102"/>
        <v>2.9370629370629371</v>
      </c>
      <c r="X483" s="1">
        <f t="shared" si="103"/>
        <v>0.66775244299674275</v>
      </c>
      <c r="Y483" s="1">
        <f t="shared" si="104"/>
        <v>1.7808219178082194</v>
      </c>
      <c r="Z483" s="1">
        <f t="shared" si="105"/>
        <v>2.0204603580562659</v>
      </c>
      <c r="AA483" s="1">
        <f t="shared" si="106"/>
        <v>0.34042553191489361</v>
      </c>
      <c r="AB483" s="1">
        <f>VLOOKUP($A483,Index!$G:$R,8,FALSE)</f>
        <v>5.2164000000000001</v>
      </c>
      <c r="AC483" s="1">
        <f>VLOOKUP($A483,Index!$G:$R,9,FALSE)</f>
        <v>4.1197298662435742</v>
      </c>
      <c r="AD483" s="1">
        <f>VLOOKUP($A483,Index!$G:$R,10,FALSE)</f>
        <v>3.2478632478632479</v>
      </c>
      <c r="AE483" s="1">
        <f>VLOOKUP($A483,Index!$G:$R,11,FALSE)</f>
        <v>2.6138911911843055</v>
      </c>
    </row>
    <row r="484" spans="1:31" x14ac:dyDescent="0.2">
      <c r="A484">
        <v>6075016400</v>
      </c>
      <c r="B484" s="1">
        <f>VLOOKUP($A484,DataForModel!$B:$BI,11,FALSE)</f>
        <v>3778</v>
      </c>
      <c r="C484" s="1">
        <f>VLOOKUP($A484,DataForModel!$B:$BI,16,FALSE)</f>
        <v>8.6979437700000002</v>
      </c>
      <c r="D484" s="1">
        <f>VLOOKUP($A484,DataForModel!$B:$BI,17,FALSE)</f>
        <v>67.680000000000007</v>
      </c>
      <c r="E484" s="1">
        <f>VLOOKUP($A484,DataForModel!$B:$BI,19,FALSE)</f>
        <v>0</v>
      </c>
      <c r="F484" s="1">
        <f>VLOOKUP($A484,DataForModel!$B:$BI,20,FALSE)</f>
        <v>215.6058597</v>
      </c>
      <c r="G484" s="1">
        <f>VLOOKUP($A484,DataForModel!$B:$BI,26,FALSE)</f>
        <v>0</v>
      </c>
      <c r="H484" s="1">
        <f>VLOOKUP($A484,DataForModel!$B:$BI,31,FALSE)</f>
        <v>397</v>
      </c>
      <c r="I484" s="1">
        <f>VLOOKUP($A484,DataForModel!$B:$BI,33,FALSE)</f>
        <v>63759</v>
      </c>
      <c r="J484" s="1">
        <f>VLOOKUP($A484,DataForModel!$B:$BI,46,FALSE)</f>
        <v>9.6</v>
      </c>
      <c r="K484" s="1">
        <f>VLOOKUP($A484,DataForModel!$B:$BI,49,FALSE)</f>
        <v>6.4</v>
      </c>
      <c r="L484" s="1">
        <f>VLOOKUP($A484,DataForModel!$B:$BI,51,FALSE)</f>
        <v>7.4</v>
      </c>
      <c r="M484" s="1">
        <f>VLOOKUP($A484,DataForModel!$B:$BI,52,FALSE)</f>
        <v>5.0999999999999996</v>
      </c>
      <c r="N484" s="1">
        <f>VLOOKUP($A484,DataForModel!$B:$BI,60,FALSE)</f>
        <v>4.8</v>
      </c>
      <c r="O484" s="1">
        <f t="shared" si="94"/>
        <v>2.9416348476583809</v>
      </c>
      <c r="P484" s="1">
        <f t="shared" si="95"/>
        <v>6.2205254951554849</v>
      </c>
      <c r="Q484" s="1">
        <f t="shared" si="96"/>
        <v>5.4169456722189411</v>
      </c>
      <c r="R484" s="1">
        <f t="shared" si="97"/>
        <v>0</v>
      </c>
      <c r="S484" s="1">
        <f t="shared" si="98"/>
        <v>0.36617986729423402</v>
      </c>
      <c r="T484" s="1">
        <f t="shared" si="99"/>
        <v>0</v>
      </c>
      <c r="U484" s="1">
        <f t="shared" si="100"/>
        <v>1.3304289544235925</v>
      </c>
      <c r="V484" s="1">
        <f t="shared" si="101"/>
        <v>4.0113504633350168</v>
      </c>
      <c r="W484" s="1">
        <f t="shared" si="102"/>
        <v>1.6783216783216781</v>
      </c>
      <c r="X484" s="1">
        <f t="shared" si="103"/>
        <v>1.0423452768729642</v>
      </c>
      <c r="Y484" s="1">
        <f t="shared" si="104"/>
        <v>1.6894977168949774</v>
      </c>
      <c r="Z484" s="1">
        <f t="shared" si="105"/>
        <v>1.0997442455242965</v>
      </c>
      <c r="AA484" s="1">
        <f t="shared" si="106"/>
        <v>0.51063829787234039</v>
      </c>
      <c r="AB484" s="1">
        <f>VLOOKUP($A484,Index!$G:$R,8,FALSE)</f>
        <v>4.9009</v>
      </c>
      <c r="AC484" s="1">
        <f>VLOOKUP($A484,Index!$G:$R,9,FALSE)</f>
        <v>3.7115099817588741</v>
      </c>
      <c r="AD484" s="1">
        <f>VLOOKUP($A484,Index!$G:$R,10,FALSE)</f>
        <v>3.2051282051282053</v>
      </c>
      <c r="AE484" s="1">
        <f>VLOOKUP($A484,Index!$G:$R,11,FALSE)</f>
        <v>1.9601632617369524</v>
      </c>
    </row>
    <row r="485" spans="1:31" x14ac:dyDescent="0.2">
      <c r="A485">
        <v>6075016500</v>
      </c>
      <c r="B485" s="1">
        <f>VLOOKUP($A485,DataForModel!$B:$BI,11,FALSE)</f>
        <v>5083</v>
      </c>
      <c r="C485" s="1">
        <f>VLOOKUP($A485,DataForModel!$B:$BI,16,FALSE)</f>
        <v>8.6979437700000002</v>
      </c>
      <c r="D485" s="1">
        <f>VLOOKUP($A485,DataForModel!$B:$BI,17,FALSE)</f>
        <v>67.680000000000007</v>
      </c>
      <c r="E485" s="1">
        <f>VLOOKUP($A485,DataForModel!$B:$BI,19,FALSE)</f>
        <v>0</v>
      </c>
      <c r="F485" s="1">
        <f>VLOOKUP($A485,DataForModel!$B:$BI,20,FALSE)</f>
        <v>215.5432146</v>
      </c>
      <c r="G485" s="1">
        <f>VLOOKUP($A485,DataForModel!$B:$BI,26,FALSE)</f>
        <v>0</v>
      </c>
      <c r="H485" s="1">
        <f>VLOOKUP($A485,DataForModel!$B:$BI,31,FALSE)</f>
        <v>625</v>
      </c>
      <c r="I485" s="1">
        <f>VLOOKUP($A485,DataForModel!$B:$BI,33,FALSE)</f>
        <v>57938</v>
      </c>
      <c r="J485" s="1">
        <f>VLOOKUP($A485,DataForModel!$B:$BI,46,FALSE)</f>
        <v>10.9</v>
      </c>
      <c r="K485" s="1">
        <f>VLOOKUP($A485,DataForModel!$B:$BI,49,FALSE)</f>
        <v>5.3</v>
      </c>
      <c r="L485" s="1">
        <f>VLOOKUP($A485,DataForModel!$B:$BI,51,FALSE)</f>
        <v>11.5</v>
      </c>
      <c r="M485" s="1">
        <f>VLOOKUP($A485,DataForModel!$B:$BI,52,FALSE)</f>
        <v>9</v>
      </c>
      <c r="N485" s="1">
        <f>VLOOKUP($A485,DataForModel!$B:$BI,60,FALSE)</f>
        <v>6.5</v>
      </c>
      <c r="O485" s="1">
        <f t="shared" si="94"/>
        <v>3.9585443777760458</v>
      </c>
      <c r="P485" s="1">
        <f t="shared" si="95"/>
        <v>6.2205254951554849</v>
      </c>
      <c r="Q485" s="1">
        <f t="shared" si="96"/>
        <v>5.4169456722189411</v>
      </c>
      <c r="R485" s="1">
        <f t="shared" si="97"/>
        <v>0</v>
      </c>
      <c r="S485" s="1">
        <f t="shared" si="98"/>
        <v>0.3660630493743201</v>
      </c>
      <c r="T485" s="1">
        <f t="shared" si="99"/>
        <v>0</v>
      </c>
      <c r="U485" s="1">
        <f t="shared" si="100"/>
        <v>2.0945040214477211</v>
      </c>
      <c r="V485" s="1">
        <f t="shared" si="101"/>
        <v>3.5973714716487333</v>
      </c>
      <c r="W485" s="1">
        <f t="shared" si="102"/>
        <v>1.9055944055944054</v>
      </c>
      <c r="X485" s="1">
        <f t="shared" si="103"/>
        <v>0.86319218241042339</v>
      </c>
      <c r="Y485" s="1">
        <f t="shared" si="104"/>
        <v>2.6255707762557079</v>
      </c>
      <c r="Z485" s="1">
        <f t="shared" si="105"/>
        <v>2.0971867007672631</v>
      </c>
      <c r="AA485" s="1">
        <f t="shared" si="106"/>
        <v>0.69148936170212771</v>
      </c>
      <c r="AB485" s="1">
        <f>VLOOKUP($A485,Index!$G:$R,8,FALSE)</f>
        <v>5.7312000000000003</v>
      </c>
      <c r="AC485" s="1">
        <f>VLOOKUP($A485,Index!$G:$R,9,FALSE)</f>
        <v>4.2987966284407051</v>
      </c>
      <c r="AD485" s="1">
        <f>VLOOKUP($A485,Index!$G:$R,10,FALSE)</f>
        <v>3.2478632478632479</v>
      </c>
      <c r="AE485" s="1">
        <f>VLOOKUP($A485,Index!$G:$R,11,FALSE)</f>
        <v>1.415758808129236</v>
      </c>
    </row>
    <row r="486" spans="1:31" x14ac:dyDescent="0.2">
      <c r="A486">
        <v>6075016600</v>
      </c>
      <c r="B486" s="1">
        <f>VLOOKUP($A486,DataForModel!$B:$BI,11,FALSE)</f>
        <v>5069</v>
      </c>
      <c r="C486" s="1">
        <f>VLOOKUP($A486,DataForModel!$B:$BI,16,FALSE)</f>
        <v>8.6979437700000002</v>
      </c>
      <c r="D486" s="1">
        <f>VLOOKUP($A486,DataForModel!$B:$BI,17,FALSE)</f>
        <v>67.680000000000007</v>
      </c>
      <c r="E486" s="1">
        <f>VLOOKUP($A486,DataForModel!$B:$BI,19,FALSE)</f>
        <v>0</v>
      </c>
      <c r="F486" s="1">
        <f>VLOOKUP($A486,DataForModel!$B:$BI,20,FALSE)</f>
        <v>213.19296700000001</v>
      </c>
      <c r="G486" s="1">
        <f>VLOOKUP($A486,DataForModel!$B:$BI,26,FALSE)</f>
        <v>0</v>
      </c>
      <c r="H486" s="1">
        <f>VLOOKUP($A486,DataForModel!$B:$BI,31,FALSE)</f>
        <v>753</v>
      </c>
      <c r="I486" s="1">
        <f>VLOOKUP($A486,DataForModel!$B:$BI,33,FALSE)</f>
        <v>60970</v>
      </c>
      <c r="J486" s="1">
        <f>VLOOKUP($A486,DataForModel!$B:$BI,46,FALSE)</f>
        <v>13.4</v>
      </c>
      <c r="K486" s="1">
        <f>VLOOKUP($A486,DataForModel!$B:$BI,49,FALSE)</f>
        <v>2.6</v>
      </c>
      <c r="L486" s="1">
        <f>VLOOKUP($A486,DataForModel!$B:$BI,51,FALSE)</f>
        <v>5.5</v>
      </c>
      <c r="M486" s="1">
        <f>VLOOKUP($A486,DataForModel!$B:$BI,52,FALSE)</f>
        <v>7.6</v>
      </c>
      <c r="N486" s="1">
        <f>VLOOKUP($A486,DataForModel!$B:$BI,60,FALSE)</f>
        <v>1.1000000000000001</v>
      </c>
      <c r="O486" s="1">
        <f t="shared" si="94"/>
        <v>3.9476350035065844</v>
      </c>
      <c r="P486" s="1">
        <f t="shared" si="95"/>
        <v>6.2205254951554849</v>
      </c>
      <c r="Q486" s="1">
        <f t="shared" si="96"/>
        <v>5.4169456722189411</v>
      </c>
      <c r="R486" s="1">
        <f t="shared" si="97"/>
        <v>0</v>
      </c>
      <c r="S486" s="1">
        <f t="shared" si="98"/>
        <v>0.36168040754096809</v>
      </c>
      <c r="T486" s="1">
        <f t="shared" si="99"/>
        <v>0</v>
      </c>
      <c r="U486" s="1">
        <f t="shared" si="100"/>
        <v>2.5234584450402142</v>
      </c>
      <c r="V486" s="1">
        <f t="shared" si="101"/>
        <v>3.8130018277375171</v>
      </c>
      <c r="W486" s="1">
        <f t="shared" si="102"/>
        <v>2.3426573426573425</v>
      </c>
      <c r="X486" s="1">
        <f t="shared" si="103"/>
        <v>0.42345276872964177</v>
      </c>
      <c r="Y486" s="1">
        <f t="shared" si="104"/>
        <v>1.2557077625570778</v>
      </c>
      <c r="Z486" s="1">
        <f t="shared" si="105"/>
        <v>1.7391304347826086</v>
      </c>
      <c r="AA486" s="1">
        <f t="shared" si="106"/>
        <v>0.1170212765957447</v>
      </c>
      <c r="AB486" s="1">
        <f>VLOOKUP($A486,Index!$G:$R,8,FALSE)</f>
        <v>4.6226000000000003</v>
      </c>
      <c r="AC486" s="1">
        <f>VLOOKUP($A486,Index!$G:$R,9,FALSE)</f>
        <v>4.1411360036856211</v>
      </c>
      <c r="AD486" s="1">
        <f>VLOOKUP($A486,Index!$G:$R,10,FALSE)</f>
        <v>2.9059829059829063</v>
      </c>
      <c r="AE486" s="1">
        <f>VLOOKUP($A486,Index!$G:$R,11,FALSE)</f>
        <v>1.8047557752035286</v>
      </c>
    </row>
    <row r="487" spans="1:31" x14ac:dyDescent="0.2">
      <c r="A487">
        <v>6075016700</v>
      </c>
      <c r="B487" s="1">
        <f>VLOOKUP($A487,DataForModel!$B:$BI,11,FALSE)</f>
        <v>4652</v>
      </c>
      <c r="C487" s="1">
        <f>VLOOKUP($A487,DataForModel!$B:$BI,16,FALSE)</f>
        <v>8.6979437700000002</v>
      </c>
      <c r="D487" s="1">
        <f>VLOOKUP($A487,DataForModel!$B:$BI,17,FALSE)</f>
        <v>67.680000000000007</v>
      </c>
      <c r="E487" s="1">
        <f>VLOOKUP($A487,DataForModel!$B:$BI,19,FALSE)</f>
        <v>0</v>
      </c>
      <c r="F487" s="1">
        <f>VLOOKUP($A487,DataForModel!$B:$BI,20,FALSE)</f>
        <v>214.2273332</v>
      </c>
      <c r="G487" s="1">
        <f>VLOOKUP($A487,DataForModel!$B:$BI,26,FALSE)</f>
        <v>0</v>
      </c>
      <c r="H487" s="1">
        <f>VLOOKUP($A487,DataForModel!$B:$BI,31,FALSE)</f>
        <v>306</v>
      </c>
      <c r="I487" s="1">
        <f>VLOOKUP($A487,DataForModel!$B:$BI,33,FALSE)</f>
        <v>92198</v>
      </c>
      <c r="J487" s="1">
        <f>VLOOKUP($A487,DataForModel!$B:$BI,46,FALSE)</f>
        <v>6.4</v>
      </c>
      <c r="K487" s="1">
        <f>VLOOKUP($A487,DataForModel!$B:$BI,49,FALSE)</f>
        <v>4</v>
      </c>
      <c r="L487" s="1">
        <f>VLOOKUP($A487,DataForModel!$B:$BI,51,FALSE)</f>
        <v>7.6</v>
      </c>
      <c r="M487" s="1">
        <f>VLOOKUP($A487,DataForModel!$B:$BI,52,FALSE)</f>
        <v>8.1</v>
      </c>
      <c r="N487" s="1">
        <f>VLOOKUP($A487,DataForModel!$B:$BI,60,FALSE)</f>
        <v>2.2999999999999998</v>
      </c>
      <c r="O487" s="1">
        <f t="shared" si="94"/>
        <v>3.6226914984804797</v>
      </c>
      <c r="P487" s="1">
        <f t="shared" si="95"/>
        <v>6.2205254951554849</v>
      </c>
      <c r="Q487" s="1">
        <f t="shared" si="96"/>
        <v>5.4169456722189411</v>
      </c>
      <c r="R487" s="1">
        <f t="shared" si="97"/>
        <v>0</v>
      </c>
      <c r="S487" s="1">
        <f t="shared" si="98"/>
        <v>0.36360924966769781</v>
      </c>
      <c r="T487" s="1">
        <f t="shared" si="99"/>
        <v>0</v>
      </c>
      <c r="U487" s="1">
        <f t="shared" si="100"/>
        <v>1.0254691689008042</v>
      </c>
      <c r="V487" s="1">
        <f t="shared" si="101"/>
        <v>6.0338807063458768</v>
      </c>
      <c r="W487" s="1">
        <f t="shared" si="102"/>
        <v>1.118881118881119</v>
      </c>
      <c r="X487" s="1">
        <f t="shared" si="103"/>
        <v>0.65146579804560267</v>
      </c>
      <c r="Y487" s="1">
        <f t="shared" si="104"/>
        <v>1.7351598173515981</v>
      </c>
      <c r="Z487" s="1">
        <f t="shared" si="105"/>
        <v>1.867007672634271</v>
      </c>
      <c r="AA487" s="1">
        <f t="shared" si="106"/>
        <v>0.24468085106382975</v>
      </c>
      <c r="AB487" s="1">
        <f>VLOOKUP($A487,Index!$G:$R,8,FALSE)</f>
        <v>3.6781000000000001</v>
      </c>
      <c r="AC487" s="1">
        <f>VLOOKUP($A487,Index!$G:$R,9,FALSE)</f>
        <v>3.4087438661826974</v>
      </c>
      <c r="AD487" s="1">
        <f>VLOOKUP($A487,Index!$G:$R,10,FALSE)</f>
        <v>2.5641025641025643</v>
      </c>
      <c r="AE487" s="1">
        <f>VLOOKUP($A487,Index!$G:$R,11,FALSE)</f>
        <v>1.287016749167432</v>
      </c>
    </row>
    <row r="488" spans="1:31" x14ac:dyDescent="0.2">
      <c r="A488">
        <v>6075016801</v>
      </c>
      <c r="B488" s="1">
        <f>VLOOKUP($A488,DataForModel!$B:$BI,11,FALSE)</f>
        <v>3218</v>
      </c>
      <c r="C488" s="1">
        <f>VLOOKUP($A488,DataForModel!$B:$BI,16,FALSE)</f>
        <v>8.6979437700000002</v>
      </c>
      <c r="D488" s="1">
        <f>VLOOKUP($A488,DataForModel!$B:$BI,17,FALSE)</f>
        <v>67.680000000000007</v>
      </c>
      <c r="E488" s="1">
        <f>VLOOKUP($A488,DataForModel!$B:$BI,19,FALSE)</f>
        <v>0</v>
      </c>
      <c r="F488" s="1">
        <f>VLOOKUP($A488,DataForModel!$B:$BI,20,FALSE)</f>
        <v>217.71849879999999</v>
      </c>
      <c r="G488" s="1">
        <f>VLOOKUP($A488,DataForModel!$B:$BI,26,FALSE)</f>
        <v>0</v>
      </c>
      <c r="H488" s="1">
        <f>VLOOKUP($A488,DataForModel!$B:$BI,31,FALSE)</f>
        <v>381</v>
      </c>
      <c r="I488" s="1">
        <f>VLOOKUP($A488,DataForModel!$B:$BI,33,FALSE)</f>
        <v>62905</v>
      </c>
      <c r="J488" s="1">
        <f>VLOOKUP($A488,DataForModel!$B:$BI,46,FALSE)</f>
        <v>11.8</v>
      </c>
      <c r="K488" s="1">
        <f>VLOOKUP($A488,DataForModel!$B:$BI,49,FALSE)</f>
        <v>4.5</v>
      </c>
      <c r="L488" s="1">
        <f>VLOOKUP($A488,DataForModel!$B:$BI,51,FALSE)</f>
        <v>7.3</v>
      </c>
      <c r="M488" s="1">
        <f>VLOOKUP($A488,DataForModel!$B:$BI,52,FALSE)</f>
        <v>10.5</v>
      </c>
      <c r="N488" s="1">
        <f>VLOOKUP($A488,DataForModel!$B:$BI,60,FALSE)</f>
        <v>0</v>
      </c>
      <c r="O488" s="1">
        <f t="shared" si="94"/>
        <v>2.505259876879919</v>
      </c>
      <c r="P488" s="1">
        <f t="shared" si="95"/>
        <v>6.2205254951554849</v>
      </c>
      <c r="Q488" s="1">
        <f t="shared" si="96"/>
        <v>5.4169456722189411</v>
      </c>
      <c r="R488" s="1">
        <f t="shared" si="97"/>
        <v>0</v>
      </c>
      <c r="S488" s="1">
        <f t="shared" si="98"/>
        <v>0.37011942689571398</v>
      </c>
      <c r="T488" s="1">
        <f t="shared" si="99"/>
        <v>0</v>
      </c>
      <c r="U488" s="1">
        <f t="shared" si="100"/>
        <v>1.2768096514745308</v>
      </c>
      <c r="V488" s="1">
        <f t="shared" si="101"/>
        <v>3.9506155279458932</v>
      </c>
      <c r="W488" s="1">
        <f t="shared" si="102"/>
        <v>2.0629370629370629</v>
      </c>
      <c r="X488" s="1">
        <f t="shared" si="103"/>
        <v>0.73289902280130304</v>
      </c>
      <c r="Y488" s="1">
        <f t="shared" si="104"/>
        <v>1.666666666666667</v>
      </c>
      <c r="Z488" s="1">
        <f t="shared" si="105"/>
        <v>2.4808184143222505</v>
      </c>
      <c r="AA488" s="1">
        <f t="shared" si="106"/>
        <v>0</v>
      </c>
      <c r="AB488" s="1">
        <f>VLOOKUP($A488,Index!$G:$R,8,FALSE)</f>
        <v>3.7698</v>
      </c>
      <c r="AC488" s="1">
        <f>VLOOKUP($A488,Index!$G:$R,9,FALSE)</f>
        <v>3.9880816722602077</v>
      </c>
      <c r="AD488" s="1">
        <f>VLOOKUP($A488,Index!$G:$R,10,FALSE)</f>
        <v>3.0341880341880341</v>
      </c>
      <c r="AE488" s="1">
        <f>VLOOKUP($A488,Index!$G:$R,11,FALSE)</f>
        <v>1.2156533294260461</v>
      </c>
    </row>
    <row r="489" spans="1:31" x14ac:dyDescent="0.2">
      <c r="A489">
        <v>6075016802</v>
      </c>
      <c r="B489" s="1">
        <f>VLOOKUP($A489,DataForModel!$B:$BI,11,FALSE)</f>
        <v>3264</v>
      </c>
      <c r="C489" s="1">
        <f>VLOOKUP($A489,DataForModel!$B:$BI,16,FALSE)</f>
        <v>8.6979437700000002</v>
      </c>
      <c r="D489" s="1">
        <f>VLOOKUP($A489,DataForModel!$B:$BI,17,FALSE)</f>
        <v>67.680000000000007</v>
      </c>
      <c r="E489" s="1">
        <f>VLOOKUP($A489,DataForModel!$B:$BI,19,FALSE)</f>
        <v>0</v>
      </c>
      <c r="F489" s="1">
        <f>VLOOKUP($A489,DataForModel!$B:$BI,20,FALSE)</f>
        <v>220.08582129999999</v>
      </c>
      <c r="G489" s="1">
        <f>VLOOKUP($A489,DataForModel!$B:$BI,26,FALSE)</f>
        <v>0</v>
      </c>
      <c r="H489" s="1">
        <f>VLOOKUP($A489,DataForModel!$B:$BI,31,FALSE)</f>
        <v>552</v>
      </c>
      <c r="I489" s="1">
        <f>VLOOKUP($A489,DataForModel!$B:$BI,33,FALSE)</f>
        <v>67280</v>
      </c>
      <c r="J489" s="1">
        <f>VLOOKUP($A489,DataForModel!$B:$BI,46,FALSE)</f>
        <v>16.8</v>
      </c>
      <c r="K489" s="1">
        <f>VLOOKUP($A489,DataForModel!$B:$BI,49,FALSE)</f>
        <v>8.4</v>
      </c>
      <c r="L489" s="1">
        <f>VLOOKUP($A489,DataForModel!$B:$BI,51,FALSE)</f>
        <v>6.2</v>
      </c>
      <c r="M489" s="1">
        <f>VLOOKUP($A489,DataForModel!$B:$BI,52,FALSE)</f>
        <v>13.8</v>
      </c>
      <c r="N489" s="1">
        <f>VLOOKUP($A489,DataForModel!$B:$BI,60,FALSE)</f>
        <v>4.0999999999999996</v>
      </c>
      <c r="O489" s="1">
        <f t="shared" si="94"/>
        <v>2.5411049637652927</v>
      </c>
      <c r="P489" s="1">
        <f t="shared" si="95"/>
        <v>6.2205254951554849</v>
      </c>
      <c r="Q489" s="1">
        <f t="shared" si="96"/>
        <v>5.4169456722189411</v>
      </c>
      <c r="R489" s="1">
        <f t="shared" si="97"/>
        <v>0</v>
      </c>
      <c r="S489" s="1">
        <f t="shared" si="98"/>
        <v>0.37453390927686209</v>
      </c>
      <c r="T489" s="1">
        <f t="shared" si="99"/>
        <v>0</v>
      </c>
      <c r="U489" s="1">
        <f t="shared" si="100"/>
        <v>1.8498659517426275</v>
      </c>
      <c r="V489" s="1">
        <f t="shared" si="101"/>
        <v>4.2617576149803362</v>
      </c>
      <c r="W489" s="1">
        <f t="shared" si="102"/>
        <v>2.9370629370629371</v>
      </c>
      <c r="X489" s="1">
        <f t="shared" si="103"/>
        <v>1.3680781758957656</v>
      </c>
      <c r="Y489" s="1">
        <f t="shared" si="104"/>
        <v>1.4155251141552514</v>
      </c>
      <c r="Z489" s="1">
        <f t="shared" si="105"/>
        <v>3.3248081841432224</v>
      </c>
      <c r="AA489" s="1">
        <f t="shared" si="106"/>
        <v>0.43617021276595735</v>
      </c>
      <c r="AB489" s="1">
        <f>VLOOKUP($A489,Index!$G:$R,8,FALSE)</f>
        <v>6.7438000000000002</v>
      </c>
      <c r="AC489" s="1">
        <f>VLOOKUP($A489,Index!$G:$R,9,FALSE)</f>
        <v>4.4340851039935565</v>
      </c>
      <c r="AD489" s="1">
        <f>VLOOKUP($A489,Index!$G:$R,10,FALSE)</f>
        <v>3.2905982905982913</v>
      </c>
      <c r="AE489" s="1">
        <f>VLOOKUP($A489,Index!$G:$R,11,FALSE)</f>
        <v>3.6499221559065842</v>
      </c>
    </row>
    <row r="490" spans="1:31" x14ac:dyDescent="0.2">
      <c r="A490">
        <v>6075016900</v>
      </c>
      <c r="B490" s="1">
        <f>VLOOKUP($A490,DataForModel!$B:$BI,11,FALSE)</f>
        <v>2924</v>
      </c>
      <c r="C490" s="1">
        <f>VLOOKUP($A490,DataForModel!$B:$BI,16,FALSE)</f>
        <v>8.6979437700000002</v>
      </c>
      <c r="D490" s="1">
        <f>VLOOKUP($A490,DataForModel!$B:$BI,17,FALSE)</f>
        <v>67.680000000000007</v>
      </c>
      <c r="E490" s="1">
        <f>VLOOKUP($A490,DataForModel!$B:$BI,19,FALSE)</f>
        <v>0</v>
      </c>
      <c r="F490" s="1">
        <f>VLOOKUP($A490,DataForModel!$B:$BI,20,FALSE)</f>
        <v>213.79667610000001</v>
      </c>
      <c r="G490" s="1">
        <f>VLOOKUP($A490,DataForModel!$B:$BI,26,FALSE)</f>
        <v>0</v>
      </c>
      <c r="H490" s="1">
        <f>VLOOKUP($A490,DataForModel!$B:$BI,31,FALSE)</f>
        <v>271</v>
      </c>
      <c r="I490" s="1">
        <f>VLOOKUP($A490,DataForModel!$B:$BI,33,FALSE)</f>
        <v>75411</v>
      </c>
      <c r="J490" s="1">
        <f>VLOOKUP($A490,DataForModel!$B:$BI,46,FALSE)</f>
        <v>9.4</v>
      </c>
      <c r="K490" s="1">
        <f>VLOOKUP($A490,DataForModel!$B:$BI,49,FALSE)</f>
        <v>2.9</v>
      </c>
      <c r="L490" s="1">
        <f>VLOOKUP($A490,DataForModel!$B:$BI,51,FALSE)</f>
        <v>9.9</v>
      </c>
      <c r="M490" s="1">
        <f>VLOOKUP($A490,DataForModel!$B:$BI,52,FALSE)</f>
        <v>11.4</v>
      </c>
      <c r="N490" s="1">
        <f>VLOOKUP($A490,DataForModel!$B:$BI,60,FALSE)</f>
        <v>1.1000000000000001</v>
      </c>
      <c r="O490" s="1">
        <f t="shared" si="94"/>
        <v>2.2761630172212266</v>
      </c>
      <c r="P490" s="1">
        <f t="shared" si="95"/>
        <v>6.2205254951554849</v>
      </c>
      <c r="Q490" s="1">
        <f t="shared" si="96"/>
        <v>5.4169456722189411</v>
      </c>
      <c r="R490" s="1">
        <f t="shared" si="97"/>
        <v>0</v>
      </c>
      <c r="S490" s="1">
        <f t="shared" si="98"/>
        <v>0.36280617861157161</v>
      </c>
      <c r="T490" s="1">
        <f t="shared" si="99"/>
        <v>0</v>
      </c>
      <c r="U490" s="1">
        <f t="shared" si="100"/>
        <v>0.90817694369973201</v>
      </c>
      <c r="V490" s="1">
        <f t="shared" si="101"/>
        <v>4.840019628620805</v>
      </c>
      <c r="W490" s="1">
        <f t="shared" si="102"/>
        <v>1.6433566433566433</v>
      </c>
      <c r="X490" s="1">
        <f t="shared" si="103"/>
        <v>0.47231270358306188</v>
      </c>
      <c r="Y490" s="1">
        <f t="shared" si="104"/>
        <v>2.2602739726027399</v>
      </c>
      <c r="Z490" s="1">
        <f t="shared" si="105"/>
        <v>2.710997442455243</v>
      </c>
      <c r="AA490" s="1">
        <f t="shared" si="106"/>
        <v>0.1170212765957447</v>
      </c>
      <c r="AB490" s="1">
        <f>VLOOKUP($A490,Index!$G:$R,8,FALSE)</f>
        <v>4.6468999999999996</v>
      </c>
      <c r="AC490" s="1">
        <f>VLOOKUP($A490,Index!$G:$R,9,FALSE)</f>
        <v>3.6253651797423787</v>
      </c>
      <c r="AD490" s="1">
        <f>VLOOKUP($A490,Index!$G:$R,10,FALSE)</f>
        <v>2.9914529914529915</v>
      </c>
      <c r="AE490" s="1">
        <f>VLOOKUP($A490,Index!$G:$R,11,FALSE)</f>
        <v>1.3597957527822588</v>
      </c>
    </row>
    <row r="491" spans="1:31" x14ac:dyDescent="0.2">
      <c r="A491">
        <v>6075017000</v>
      </c>
      <c r="B491" s="1">
        <f>VLOOKUP($A491,DataForModel!$B:$BI,11,FALSE)</f>
        <v>3689</v>
      </c>
      <c r="C491" s="1">
        <f>VLOOKUP($A491,DataForModel!$B:$BI,16,FALSE)</f>
        <v>8.6979437700000002</v>
      </c>
      <c r="D491" s="1">
        <f>VLOOKUP($A491,DataForModel!$B:$BI,17,FALSE)</f>
        <v>67.680000000000007</v>
      </c>
      <c r="E491" s="1">
        <f>VLOOKUP($A491,DataForModel!$B:$BI,19,FALSE)</f>
        <v>0</v>
      </c>
      <c r="F491" s="1">
        <f>VLOOKUP($A491,DataForModel!$B:$BI,20,FALSE)</f>
        <v>210.67031829999999</v>
      </c>
      <c r="G491" s="1">
        <f>VLOOKUP($A491,DataForModel!$B:$BI,26,FALSE)</f>
        <v>0</v>
      </c>
      <c r="H491" s="1">
        <f>VLOOKUP($A491,DataForModel!$B:$BI,31,FALSE)</f>
        <v>198</v>
      </c>
      <c r="I491" s="1">
        <f>VLOOKUP($A491,DataForModel!$B:$BI,33,FALSE)</f>
        <v>97464</v>
      </c>
      <c r="J491" s="1">
        <f>VLOOKUP($A491,DataForModel!$B:$BI,46,FALSE)</f>
        <v>5</v>
      </c>
      <c r="K491" s="1">
        <f>VLOOKUP($A491,DataForModel!$B:$BI,49,FALSE)</f>
        <v>1.1000000000000001</v>
      </c>
      <c r="L491" s="1">
        <f>VLOOKUP($A491,DataForModel!$B:$BI,51,FALSE)</f>
        <v>9.5</v>
      </c>
      <c r="M491" s="1">
        <f>VLOOKUP($A491,DataForModel!$B:$BI,52,FALSE)</f>
        <v>9</v>
      </c>
      <c r="N491" s="1">
        <f>VLOOKUP($A491,DataForModel!$B:$BI,60,FALSE)</f>
        <v>0</v>
      </c>
      <c r="O491" s="1">
        <f t="shared" si="94"/>
        <v>2.8722823969453755</v>
      </c>
      <c r="P491" s="1">
        <f t="shared" si="95"/>
        <v>6.2205254951554849</v>
      </c>
      <c r="Q491" s="1">
        <f t="shared" si="96"/>
        <v>5.4169456722189411</v>
      </c>
      <c r="R491" s="1">
        <f t="shared" si="97"/>
        <v>0</v>
      </c>
      <c r="S491" s="1">
        <f t="shared" si="98"/>
        <v>0.35697627946379384</v>
      </c>
      <c r="T491" s="1">
        <f t="shared" si="99"/>
        <v>0</v>
      </c>
      <c r="U491" s="1">
        <f t="shared" si="100"/>
        <v>0.66353887399463807</v>
      </c>
      <c r="V491" s="1">
        <f t="shared" si="101"/>
        <v>6.4083891018483623</v>
      </c>
      <c r="W491" s="1">
        <f t="shared" si="102"/>
        <v>0.87412587412587406</v>
      </c>
      <c r="X491" s="1">
        <f t="shared" si="103"/>
        <v>0.17915309446254074</v>
      </c>
      <c r="Y491" s="1">
        <f t="shared" si="104"/>
        <v>2.1689497716894977</v>
      </c>
      <c r="Z491" s="1">
        <f t="shared" si="105"/>
        <v>2.0971867007672631</v>
      </c>
      <c r="AA491" s="1">
        <f t="shared" si="106"/>
        <v>0</v>
      </c>
      <c r="AB491" s="1">
        <f>VLOOKUP($A491,Index!$G:$R,8,FALSE)</f>
        <v>3.3239000000000001</v>
      </c>
      <c r="AC491" s="1">
        <f>VLOOKUP($A491,Index!$G:$R,9,FALSE)</f>
        <v>3.0596970880941905</v>
      </c>
      <c r="AD491" s="1">
        <f>VLOOKUP($A491,Index!$G:$R,10,FALSE)</f>
        <v>2.9059829059829063</v>
      </c>
      <c r="AE491" s="1">
        <f>VLOOKUP($A491,Index!$G:$R,11,FALSE)</f>
        <v>1.108021625325663</v>
      </c>
    </row>
    <row r="492" spans="1:31" x14ac:dyDescent="0.2">
      <c r="A492">
        <v>6075017101</v>
      </c>
      <c r="B492" s="1">
        <f>VLOOKUP($A492,DataForModel!$B:$BI,11,FALSE)</f>
        <v>3544</v>
      </c>
      <c r="C492" s="1">
        <f>VLOOKUP($A492,DataForModel!$B:$BI,16,FALSE)</f>
        <v>8.6979437700000002</v>
      </c>
      <c r="D492" s="1">
        <f>VLOOKUP($A492,DataForModel!$B:$BI,17,FALSE)</f>
        <v>67.680000000000007</v>
      </c>
      <c r="E492" s="1">
        <f>VLOOKUP($A492,DataForModel!$B:$BI,19,FALSE)</f>
        <v>0</v>
      </c>
      <c r="F492" s="1">
        <f>VLOOKUP($A492,DataForModel!$B:$BI,20,FALSE)</f>
        <v>209.71539179999999</v>
      </c>
      <c r="G492" s="1">
        <f>VLOOKUP($A492,DataForModel!$B:$BI,26,FALSE)</f>
        <v>0</v>
      </c>
      <c r="H492" s="1">
        <f>VLOOKUP($A492,DataForModel!$B:$BI,31,FALSE)</f>
        <v>178</v>
      </c>
      <c r="I492" s="1">
        <f>VLOOKUP($A492,DataForModel!$B:$BI,33,FALSE)</f>
        <v>94945</v>
      </c>
      <c r="J492" s="1">
        <f>VLOOKUP($A492,DataForModel!$B:$BI,46,FALSE)</f>
        <v>4.7</v>
      </c>
      <c r="K492" s="1">
        <f>VLOOKUP($A492,DataForModel!$B:$BI,49,FALSE)</f>
        <v>1.8</v>
      </c>
      <c r="L492" s="1">
        <f>VLOOKUP($A492,DataForModel!$B:$BI,51,FALSE)</f>
        <v>14.9</v>
      </c>
      <c r="M492" s="1">
        <f>VLOOKUP($A492,DataForModel!$B:$BI,52,FALSE)</f>
        <v>5.3</v>
      </c>
      <c r="N492" s="1">
        <f>VLOOKUP($A492,DataForModel!$B:$BI,60,FALSE)</f>
        <v>2.8</v>
      </c>
      <c r="O492" s="1">
        <f t="shared" si="94"/>
        <v>2.7592924491545237</v>
      </c>
      <c r="P492" s="1">
        <f t="shared" si="95"/>
        <v>6.2205254951554849</v>
      </c>
      <c r="Q492" s="1">
        <f t="shared" si="96"/>
        <v>5.4169456722189411</v>
      </c>
      <c r="R492" s="1">
        <f t="shared" si="97"/>
        <v>0</v>
      </c>
      <c r="S492" s="1">
        <f t="shared" si="98"/>
        <v>0.35519557311324745</v>
      </c>
      <c r="T492" s="1">
        <f t="shared" si="99"/>
        <v>0</v>
      </c>
      <c r="U492" s="1">
        <f t="shared" si="100"/>
        <v>0.59651474530831095</v>
      </c>
      <c r="V492" s="1">
        <f t="shared" si="101"/>
        <v>6.2292423779078456</v>
      </c>
      <c r="W492" s="1">
        <f t="shared" si="102"/>
        <v>0.82167832167832167</v>
      </c>
      <c r="X492" s="1">
        <f t="shared" si="103"/>
        <v>0.29315960912052119</v>
      </c>
      <c r="Y492" s="1">
        <f t="shared" si="104"/>
        <v>3.4018264840182648</v>
      </c>
      <c r="Z492" s="1">
        <f t="shared" si="105"/>
        <v>1.1508951406649617</v>
      </c>
      <c r="AA492" s="1">
        <f t="shared" si="106"/>
        <v>0.2978723404255319</v>
      </c>
      <c r="AB492" s="1">
        <f>VLOOKUP($A492,Index!$G:$R,8,FALSE)</f>
        <v>3.5164</v>
      </c>
      <c r="AC492" s="1">
        <f>VLOOKUP($A492,Index!$G:$R,9,FALSE)</f>
        <v>3.0062153320404725</v>
      </c>
      <c r="AD492" s="1">
        <f>VLOOKUP($A492,Index!$G:$R,10,FALSE)</f>
        <v>2.7350427350427351</v>
      </c>
      <c r="AE492" s="1">
        <f>VLOOKUP($A492,Index!$G:$R,11,FALSE)</f>
        <v>0.62513923244394398</v>
      </c>
    </row>
    <row r="493" spans="1:31" x14ac:dyDescent="0.2">
      <c r="A493">
        <v>6075017102</v>
      </c>
      <c r="B493" s="1">
        <f>VLOOKUP($A493,DataForModel!$B:$BI,11,FALSE)</f>
        <v>3451</v>
      </c>
      <c r="C493" s="1">
        <f>VLOOKUP($A493,DataForModel!$B:$BI,16,FALSE)</f>
        <v>8.6979437700000002</v>
      </c>
      <c r="D493" s="1">
        <f>VLOOKUP($A493,DataForModel!$B:$BI,17,FALSE)</f>
        <v>67.680000000000007</v>
      </c>
      <c r="E493" s="1">
        <f>VLOOKUP($A493,DataForModel!$B:$BI,19,FALSE)</f>
        <v>0</v>
      </c>
      <c r="F493" s="1">
        <f>VLOOKUP($A493,DataForModel!$B:$BI,20,FALSE)</f>
        <v>208.15296230000001</v>
      </c>
      <c r="G493" s="1">
        <f>VLOOKUP($A493,DataForModel!$B:$BI,26,FALSE)</f>
        <v>0</v>
      </c>
      <c r="H493" s="1">
        <f>VLOOKUP($A493,DataForModel!$B:$BI,31,FALSE)</f>
        <v>421</v>
      </c>
      <c r="I493" s="1">
        <f>VLOOKUP($A493,DataForModel!$B:$BI,33,FALSE)</f>
        <v>84156</v>
      </c>
      <c r="J493" s="1">
        <f>VLOOKUP($A493,DataForModel!$B:$BI,46,FALSE)</f>
        <v>11.3</v>
      </c>
      <c r="K493" s="1">
        <f>VLOOKUP($A493,DataForModel!$B:$BI,49,FALSE)</f>
        <v>0.6</v>
      </c>
      <c r="L493" s="1">
        <f>VLOOKUP($A493,DataForModel!$B:$BI,51,FALSE)</f>
        <v>12.9</v>
      </c>
      <c r="M493" s="1">
        <f>VLOOKUP($A493,DataForModel!$B:$BI,52,FALSE)</f>
        <v>7.6</v>
      </c>
      <c r="N493" s="1">
        <f>VLOOKUP($A493,DataForModel!$B:$BI,60,FALSE)</f>
        <v>0.6</v>
      </c>
      <c r="O493" s="1">
        <f t="shared" si="94"/>
        <v>2.686823034364529</v>
      </c>
      <c r="P493" s="1">
        <f t="shared" si="95"/>
        <v>6.2205254951554849</v>
      </c>
      <c r="Q493" s="1">
        <f t="shared" si="96"/>
        <v>5.4169456722189411</v>
      </c>
      <c r="R493" s="1">
        <f t="shared" si="97"/>
        <v>0</v>
      </c>
      <c r="S493" s="1">
        <f t="shared" si="98"/>
        <v>0.35228202098862738</v>
      </c>
      <c r="T493" s="1">
        <f t="shared" si="99"/>
        <v>0</v>
      </c>
      <c r="U493" s="1">
        <f t="shared" si="100"/>
        <v>1.4108579088471851</v>
      </c>
      <c r="V493" s="1">
        <f t="shared" si="101"/>
        <v>5.4619482117330787</v>
      </c>
      <c r="W493" s="1">
        <f t="shared" si="102"/>
        <v>1.9755244755244754</v>
      </c>
      <c r="X493" s="1">
        <f t="shared" si="103"/>
        <v>9.7719869706840379E-2</v>
      </c>
      <c r="Y493" s="1">
        <f t="shared" si="104"/>
        <v>2.945205479452055</v>
      </c>
      <c r="Z493" s="1">
        <f t="shared" si="105"/>
        <v>1.7391304347826086</v>
      </c>
      <c r="AA493" s="1">
        <f t="shared" si="106"/>
        <v>6.3829787234042548E-2</v>
      </c>
      <c r="AB493" s="1">
        <f>VLOOKUP($A493,Index!$G:$R,8,FALSE)</f>
        <v>3.5893000000000002</v>
      </c>
      <c r="AC493" s="1">
        <f>VLOOKUP($A493,Index!$G:$R,9,FALSE)</f>
        <v>3.5130753668654693</v>
      </c>
      <c r="AD493" s="1">
        <f>VLOOKUP($A493,Index!$G:$R,10,FALSE)</f>
        <v>2.6495726495726495</v>
      </c>
      <c r="AE493" s="1">
        <f>VLOOKUP($A493,Index!$G:$R,11,FALSE)</f>
        <v>0.85948376793634262</v>
      </c>
    </row>
    <row r="494" spans="1:31" x14ac:dyDescent="0.2">
      <c r="A494">
        <v>6075017601</v>
      </c>
      <c r="B494" s="1">
        <f>VLOOKUP($A494,DataForModel!$B:$BI,11,FALSE)</f>
        <v>7630</v>
      </c>
      <c r="C494" s="1">
        <f>VLOOKUP($A494,DataForModel!$B:$BI,16,FALSE)</f>
        <v>8.6979437700000002</v>
      </c>
      <c r="D494" s="1">
        <f>VLOOKUP($A494,DataForModel!$B:$BI,17,FALSE)</f>
        <v>103.2149539</v>
      </c>
      <c r="E494" s="1">
        <f>VLOOKUP($A494,DataForModel!$B:$BI,19,FALSE)</f>
        <v>0</v>
      </c>
      <c r="F494" s="1">
        <f>VLOOKUP($A494,DataForModel!$B:$BI,20,FALSE)</f>
        <v>231.2049653</v>
      </c>
      <c r="G494" s="1">
        <f>VLOOKUP($A494,DataForModel!$B:$BI,26,FALSE)</f>
        <v>0</v>
      </c>
      <c r="H494" s="1">
        <f>VLOOKUP($A494,DataForModel!$B:$BI,31,FALSE)</f>
        <v>2220</v>
      </c>
      <c r="I494" s="1">
        <f>VLOOKUP($A494,DataForModel!$B:$BI,33,FALSE)</f>
        <v>45591</v>
      </c>
      <c r="J494" s="1">
        <f>VLOOKUP($A494,DataForModel!$B:$BI,46,FALSE)</f>
        <v>28.3</v>
      </c>
      <c r="K494" s="1">
        <f>VLOOKUP($A494,DataForModel!$B:$BI,49,FALSE)</f>
        <v>14.3</v>
      </c>
      <c r="L494" s="1">
        <f>VLOOKUP($A494,DataForModel!$B:$BI,51,FALSE)</f>
        <v>10.199999999999999</v>
      </c>
      <c r="M494" s="1">
        <f>VLOOKUP($A494,DataForModel!$B:$BI,52,FALSE)</f>
        <v>22.8</v>
      </c>
      <c r="N494" s="1">
        <f>VLOOKUP($A494,DataForModel!$B:$BI,60,FALSE)</f>
        <v>1.8</v>
      </c>
      <c r="O494" s="1">
        <f t="shared" si="94"/>
        <v>5.9432712537987999</v>
      </c>
      <c r="P494" s="1">
        <f t="shared" si="95"/>
        <v>6.2205254951554849</v>
      </c>
      <c r="Q494" s="1">
        <f t="shared" si="96"/>
        <v>8.2731123551178438</v>
      </c>
      <c r="R494" s="1">
        <f t="shared" si="97"/>
        <v>0</v>
      </c>
      <c r="S494" s="1">
        <f t="shared" si="98"/>
        <v>0.39526841641792487</v>
      </c>
      <c r="T494" s="1">
        <f t="shared" si="99"/>
        <v>0</v>
      </c>
      <c r="U494" s="1">
        <f t="shared" si="100"/>
        <v>7.4396782841823059</v>
      </c>
      <c r="V494" s="1">
        <f t="shared" si="101"/>
        <v>2.7192751633940442</v>
      </c>
      <c r="W494" s="1">
        <f t="shared" si="102"/>
        <v>4.9475524475524475</v>
      </c>
      <c r="X494" s="1">
        <f t="shared" si="103"/>
        <v>2.3289902280130295</v>
      </c>
      <c r="Y494" s="1">
        <f t="shared" si="104"/>
        <v>2.3287671232876712</v>
      </c>
      <c r="Z494" s="1">
        <f t="shared" si="105"/>
        <v>5.6265984654731458</v>
      </c>
      <c r="AA494" s="1">
        <f t="shared" si="106"/>
        <v>0.19148936170212766</v>
      </c>
      <c r="AB494" s="1">
        <f>VLOOKUP($A494,Index!$G:$R,8,FALSE)</f>
        <v>8.1926000000000005</v>
      </c>
      <c r="AC494" s="1">
        <f>VLOOKUP($A494,Index!$G:$R,9,FALSE)</f>
        <v>7.2761366285409368</v>
      </c>
      <c r="AD494" s="1">
        <f>VLOOKUP($A494,Index!$G:$R,10,FALSE)</f>
        <v>5.8119658119658126</v>
      </c>
      <c r="AE494" s="1">
        <f>VLOOKUP($A494,Index!$G:$R,11,FALSE)</f>
        <v>6.7335981025699319</v>
      </c>
    </row>
    <row r="495" spans="1:31" x14ac:dyDescent="0.2">
      <c r="A495">
        <v>6075017700</v>
      </c>
      <c r="B495" s="1">
        <f>VLOOKUP($A495,DataForModel!$B:$BI,11,FALSE)</f>
        <v>2128</v>
      </c>
      <c r="C495" s="1">
        <f>VLOOKUP($A495,DataForModel!$B:$BI,16,FALSE)</f>
        <v>8.6979437700000002</v>
      </c>
      <c r="D495" s="1">
        <f>VLOOKUP($A495,DataForModel!$B:$BI,17,FALSE)</f>
        <v>90.168488370000006</v>
      </c>
      <c r="E495" s="1">
        <f>VLOOKUP($A495,DataForModel!$B:$BI,19,FALSE)</f>
        <v>0</v>
      </c>
      <c r="F495" s="1">
        <f>VLOOKUP($A495,DataForModel!$B:$BI,20,FALSE)</f>
        <v>221.18013569999999</v>
      </c>
      <c r="G495" s="1">
        <f>VLOOKUP($A495,DataForModel!$B:$BI,26,FALSE)</f>
        <v>0</v>
      </c>
      <c r="H495" s="1">
        <f>VLOOKUP($A495,DataForModel!$B:$BI,31,FALSE)</f>
        <v>271</v>
      </c>
      <c r="I495" s="1">
        <f>VLOOKUP($A495,DataForModel!$B:$BI,33,FALSE)</f>
        <v>49054</v>
      </c>
      <c r="J495" s="1">
        <f>VLOOKUP($A495,DataForModel!$B:$BI,46,FALSE)</f>
        <v>15.1</v>
      </c>
      <c r="K495" s="1">
        <f>VLOOKUP($A495,DataForModel!$B:$BI,49,FALSE)</f>
        <v>18.7</v>
      </c>
      <c r="L495" s="1">
        <f>VLOOKUP($A495,DataForModel!$B:$BI,51,FALSE)</f>
        <v>9.1999999999999993</v>
      </c>
      <c r="M495" s="1">
        <f>VLOOKUP($A495,DataForModel!$B:$BI,52,FALSE)</f>
        <v>9.5</v>
      </c>
      <c r="N495" s="1">
        <f>VLOOKUP($A495,DataForModel!$B:$BI,60,FALSE)</f>
        <v>1.6</v>
      </c>
      <c r="O495" s="1">
        <f t="shared" si="94"/>
        <v>1.6558871659004128</v>
      </c>
      <c r="P495" s="1">
        <f t="shared" si="95"/>
        <v>6.2205254951554849</v>
      </c>
      <c r="Q495" s="1">
        <f t="shared" si="96"/>
        <v>7.2244862535830681</v>
      </c>
      <c r="R495" s="1">
        <f t="shared" si="97"/>
        <v>0</v>
      </c>
      <c r="S495" s="1">
        <f t="shared" si="98"/>
        <v>0.37657454025901033</v>
      </c>
      <c r="T495" s="1">
        <f t="shared" si="99"/>
        <v>0</v>
      </c>
      <c r="U495" s="1">
        <f t="shared" si="100"/>
        <v>0.90817694369973201</v>
      </c>
      <c r="V495" s="1">
        <f t="shared" si="101"/>
        <v>2.9655574599426786</v>
      </c>
      <c r="W495" s="1">
        <f t="shared" si="102"/>
        <v>2.6398601398601396</v>
      </c>
      <c r="X495" s="1">
        <f t="shared" si="103"/>
        <v>3.0456026058631918</v>
      </c>
      <c r="Y495" s="1">
        <f t="shared" si="104"/>
        <v>2.1004566210045663</v>
      </c>
      <c r="Z495" s="1">
        <f t="shared" si="105"/>
        <v>2.2250639386189257</v>
      </c>
      <c r="AA495" s="1">
        <f t="shared" si="106"/>
        <v>0.1702127659574468</v>
      </c>
      <c r="AB495" s="1">
        <f>VLOOKUP($A495,Index!$G:$R,8,FALSE)</f>
        <v>7.0715000000000003</v>
      </c>
      <c r="AC495" s="1">
        <f>VLOOKUP($A495,Index!$G:$R,9,FALSE)</f>
        <v>5.0281259346588776</v>
      </c>
      <c r="AD495" s="1">
        <f>VLOOKUP($A495,Index!$G:$R,10,FALSE)</f>
        <v>4.0598290598290596</v>
      </c>
      <c r="AE495" s="1">
        <f>VLOOKUP($A495,Index!$G:$R,11,FALSE)</f>
        <v>5.1326338471504682</v>
      </c>
    </row>
    <row r="496" spans="1:31" x14ac:dyDescent="0.2">
      <c r="A496">
        <v>6075017801</v>
      </c>
      <c r="B496" s="1">
        <f>VLOOKUP($A496,DataForModel!$B:$BI,11,FALSE)</f>
        <v>3499</v>
      </c>
      <c r="C496" s="1">
        <f>VLOOKUP($A496,DataForModel!$B:$BI,16,FALSE)</f>
        <v>8.6979437700000002</v>
      </c>
      <c r="D496" s="1">
        <f>VLOOKUP($A496,DataForModel!$B:$BI,17,FALSE)</f>
        <v>106.3</v>
      </c>
      <c r="E496" s="1">
        <f>VLOOKUP($A496,DataForModel!$B:$BI,19,FALSE)</f>
        <v>0</v>
      </c>
      <c r="F496" s="1">
        <f>VLOOKUP($A496,DataForModel!$B:$BI,20,FALSE)</f>
        <v>251.78437790000001</v>
      </c>
      <c r="G496" s="1">
        <f>VLOOKUP($A496,DataForModel!$B:$BI,26,FALSE)</f>
        <v>0</v>
      </c>
      <c r="H496" s="1">
        <f>VLOOKUP($A496,DataForModel!$B:$BI,31,FALSE)</f>
        <v>1157</v>
      </c>
      <c r="I496" s="1">
        <f>VLOOKUP($A496,DataForModel!$B:$BI,33,FALSE)</f>
        <v>57560</v>
      </c>
      <c r="J496" s="1">
        <f>VLOOKUP($A496,DataForModel!$B:$BI,46,FALSE)</f>
        <v>36.1</v>
      </c>
      <c r="K496" s="1">
        <f>VLOOKUP($A496,DataForModel!$B:$BI,49,FALSE)</f>
        <v>31.5</v>
      </c>
      <c r="L496" s="1">
        <f>VLOOKUP($A496,DataForModel!$B:$BI,51,FALSE)</f>
        <v>1.7</v>
      </c>
      <c r="M496" s="1">
        <f>VLOOKUP($A496,DataForModel!$B:$BI,52,FALSE)</f>
        <v>39.9</v>
      </c>
      <c r="N496" s="1">
        <f>VLOOKUP($A496,DataForModel!$B:$BI,60,FALSE)</f>
        <v>0</v>
      </c>
      <c r="O496" s="1">
        <f t="shared" si="94"/>
        <v>2.7242266032883973</v>
      </c>
      <c r="P496" s="1">
        <f t="shared" si="95"/>
        <v>6.2205254951554849</v>
      </c>
      <c r="Q496" s="1">
        <f t="shared" si="96"/>
        <v>8.5210768216209836</v>
      </c>
      <c r="R496" s="1">
        <f t="shared" si="97"/>
        <v>0</v>
      </c>
      <c r="S496" s="1">
        <f t="shared" si="98"/>
        <v>0.43364403036029114</v>
      </c>
      <c r="T496" s="1">
        <f t="shared" si="99"/>
        <v>0</v>
      </c>
      <c r="U496" s="1">
        <f t="shared" si="100"/>
        <v>3.8773458445040214</v>
      </c>
      <c r="V496" s="1">
        <f t="shared" si="101"/>
        <v>3.570488795328957</v>
      </c>
      <c r="W496" s="1">
        <f t="shared" si="102"/>
        <v>6.3111888111888117</v>
      </c>
      <c r="X496" s="1">
        <f t="shared" si="103"/>
        <v>5.1302931596091206</v>
      </c>
      <c r="Y496" s="1">
        <f t="shared" si="104"/>
        <v>0.38812785388127857</v>
      </c>
      <c r="Z496" s="1">
        <f t="shared" si="105"/>
        <v>10</v>
      </c>
      <c r="AA496" s="1">
        <f t="shared" si="106"/>
        <v>0</v>
      </c>
      <c r="AB496" s="1">
        <f>VLOOKUP($A496,Index!$G:$R,8,FALSE)</f>
        <v>8.2096999999999998</v>
      </c>
      <c r="AC496" s="1">
        <f>VLOOKUP($A496,Index!$G:$R,9,FALSE)</f>
        <v>8.3062662494256063</v>
      </c>
      <c r="AD496" s="1">
        <f>VLOOKUP($A496,Index!$G:$R,10,FALSE)</f>
        <v>7.8205128205128212</v>
      </c>
      <c r="AE496" s="1">
        <f>VLOOKUP($A496,Index!$G:$R,11,FALSE)</f>
        <v>6.8851139012514553</v>
      </c>
    </row>
    <row r="497" spans="1:31" x14ac:dyDescent="0.2">
      <c r="A497">
        <v>6075017802</v>
      </c>
      <c r="B497" s="1">
        <f>VLOOKUP($A497,DataForModel!$B:$BI,11,FALSE)</f>
        <v>4516</v>
      </c>
      <c r="C497" s="1">
        <f>VLOOKUP($A497,DataForModel!$B:$BI,16,FALSE)</f>
        <v>8.6979437700000002</v>
      </c>
      <c r="D497" s="1">
        <f>VLOOKUP($A497,DataForModel!$B:$BI,17,FALSE)</f>
        <v>106.1836548</v>
      </c>
      <c r="E497" s="1">
        <f>VLOOKUP($A497,DataForModel!$B:$BI,19,FALSE)</f>
        <v>0</v>
      </c>
      <c r="F497" s="1">
        <f>VLOOKUP($A497,DataForModel!$B:$BI,20,FALSE)</f>
        <v>229.33893119999999</v>
      </c>
      <c r="G497" s="1">
        <f>VLOOKUP($A497,DataForModel!$B:$BI,26,FALSE)</f>
        <v>0</v>
      </c>
      <c r="H497" s="1">
        <f>VLOOKUP($A497,DataForModel!$B:$BI,31,FALSE)</f>
        <v>1186</v>
      </c>
      <c r="I497" s="1">
        <f>VLOOKUP($A497,DataForModel!$B:$BI,33,FALSE)</f>
        <v>54392</v>
      </c>
      <c r="J497" s="1">
        <f>VLOOKUP($A497,DataForModel!$B:$BI,46,FALSE)</f>
        <v>24.5</v>
      </c>
      <c r="K497" s="1">
        <f>VLOOKUP($A497,DataForModel!$B:$BI,49,FALSE)</f>
        <v>12.6</v>
      </c>
      <c r="L497" s="1">
        <f>VLOOKUP($A497,DataForModel!$B:$BI,51,FALSE)</f>
        <v>7.9</v>
      </c>
      <c r="M497" s="1">
        <f>VLOOKUP($A497,DataForModel!$B:$BI,52,FALSE)</f>
        <v>21.5</v>
      </c>
      <c r="N497" s="1">
        <f>VLOOKUP($A497,DataForModel!$B:$BI,60,FALSE)</f>
        <v>8.3000000000000007</v>
      </c>
      <c r="O497" s="1">
        <f t="shared" si="94"/>
        <v>3.5167147198628532</v>
      </c>
      <c r="P497" s="1">
        <f t="shared" si="95"/>
        <v>6.2205254951554849</v>
      </c>
      <c r="Q497" s="1">
        <f t="shared" si="96"/>
        <v>8.5117254296115732</v>
      </c>
      <c r="R497" s="1">
        <f t="shared" si="97"/>
        <v>0</v>
      </c>
      <c r="S497" s="1">
        <f t="shared" si="98"/>
        <v>0.39178871533914428</v>
      </c>
      <c r="T497" s="1">
        <f t="shared" si="99"/>
        <v>0</v>
      </c>
      <c r="U497" s="1">
        <f t="shared" si="100"/>
        <v>3.9745308310991954</v>
      </c>
      <c r="V497" s="1">
        <f t="shared" si="101"/>
        <v>3.3451863652203597</v>
      </c>
      <c r="W497" s="1">
        <f t="shared" si="102"/>
        <v>4.2832167832167825</v>
      </c>
      <c r="X497" s="1">
        <f t="shared" si="103"/>
        <v>2.0521172638436482</v>
      </c>
      <c r="Y497" s="1">
        <f t="shared" si="104"/>
        <v>1.8036529680365299</v>
      </c>
      <c r="Z497" s="1">
        <f t="shared" si="105"/>
        <v>5.2941176470588234</v>
      </c>
      <c r="AA497" s="1">
        <f t="shared" si="106"/>
        <v>0.88297872340425532</v>
      </c>
      <c r="AB497" s="1">
        <f>VLOOKUP($A497,Index!$G:$R,8,FALSE)</f>
        <v>7.7496</v>
      </c>
      <c r="AC497" s="1">
        <f>VLOOKUP($A497,Index!$G:$R,9,FALSE)</f>
        <v>5.927276298300721</v>
      </c>
      <c r="AD497" s="1">
        <f>VLOOKUP($A497,Index!$G:$R,10,FALSE)</f>
        <v>4.2307692307692317</v>
      </c>
      <c r="AE497" s="1">
        <f>VLOOKUP($A497,Index!$G:$R,11,FALSE)</f>
        <v>5.2104688780827608</v>
      </c>
    </row>
    <row r="498" spans="1:31" x14ac:dyDescent="0.2">
      <c r="A498">
        <v>6075017902</v>
      </c>
      <c r="B498" s="1">
        <f>VLOOKUP($A498,DataForModel!$B:$BI,11,FALSE)</f>
        <v>2880</v>
      </c>
      <c r="C498" s="1">
        <f>VLOOKUP($A498,DataForModel!$B:$BI,16,FALSE)</f>
        <v>8.6979437700000002</v>
      </c>
      <c r="D498" s="1">
        <f>VLOOKUP($A498,DataForModel!$B:$BI,17,FALSE)</f>
        <v>99.410941249999993</v>
      </c>
      <c r="E498" s="1">
        <f>VLOOKUP($A498,DataForModel!$B:$BI,19,FALSE)</f>
        <v>0</v>
      </c>
      <c r="F498" s="1">
        <f>VLOOKUP($A498,DataForModel!$B:$BI,20,FALSE)</f>
        <v>345.66027109999999</v>
      </c>
      <c r="G498" s="1">
        <f>VLOOKUP($A498,DataForModel!$B:$BI,26,FALSE)</f>
        <v>2</v>
      </c>
      <c r="H498" s="1">
        <f>VLOOKUP($A498,DataForModel!$B:$BI,31,FALSE)</f>
        <v>1588</v>
      </c>
      <c r="I498" s="1">
        <f>VLOOKUP($A498,DataForModel!$B:$BI,33,FALSE)</f>
        <v>15886</v>
      </c>
      <c r="J498" s="1">
        <f>VLOOKUP($A498,DataForModel!$B:$BI,46,FALSE)</f>
        <v>53.4</v>
      </c>
      <c r="K498" s="1">
        <f>VLOOKUP($A498,DataForModel!$B:$BI,49,FALSE)</f>
        <v>13.3</v>
      </c>
      <c r="L498" s="1">
        <f>VLOOKUP($A498,DataForModel!$B:$BI,51,FALSE)</f>
        <v>13.3</v>
      </c>
      <c r="M498" s="1">
        <f>VLOOKUP($A498,DataForModel!$B:$BI,52,FALSE)</f>
        <v>15.3</v>
      </c>
      <c r="N498" s="1">
        <f>VLOOKUP($A498,DataForModel!$B:$BI,60,FALSE)</f>
        <v>37.5</v>
      </c>
      <c r="O498" s="1">
        <f t="shared" si="94"/>
        <v>2.2418764123743475</v>
      </c>
      <c r="P498" s="1">
        <f t="shared" si="95"/>
        <v>6.2205254951554849</v>
      </c>
      <c r="Q498" s="1">
        <f t="shared" si="96"/>
        <v>7.967360046480235</v>
      </c>
      <c r="R498" s="1">
        <f t="shared" si="97"/>
        <v>0</v>
      </c>
      <c r="S498" s="1">
        <f t="shared" si="98"/>
        <v>0.60869980605031249</v>
      </c>
      <c r="T498" s="1">
        <f t="shared" si="99"/>
        <v>0.27972027972027974</v>
      </c>
      <c r="U498" s="1">
        <f t="shared" si="100"/>
        <v>5.3217158176943702</v>
      </c>
      <c r="V498" s="1">
        <f t="shared" si="101"/>
        <v>0.60670929016933239</v>
      </c>
      <c r="W498" s="1">
        <f t="shared" si="102"/>
        <v>9.335664335664335</v>
      </c>
      <c r="X498" s="1">
        <f t="shared" si="103"/>
        <v>2.1661237785016287</v>
      </c>
      <c r="Y498" s="1">
        <f t="shared" si="104"/>
        <v>3.0365296803652968</v>
      </c>
      <c r="Z498" s="1">
        <f t="shared" si="105"/>
        <v>3.7084398976982098</v>
      </c>
      <c r="AA498" s="1">
        <f t="shared" si="106"/>
        <v>3.9893617021276597</v>
      </c>
      <c r="AB498" s="1">
        <f>VLOOKUP($A498,Index!$G:$R,8,FALSE)</f>
        <v>8.5861000000000001</v>
      </c>
      <c r="AC498" s="1">
        <f>VLOOKUP($A498,Index!$G:$R,9,FALSE)</f>
        <v>6.679243133224765</v>
      </c>
      <c r="AD498" s="1">
        <f>VLOOKUP($A498,Index!$G:$R,10,FALSE)</f>
        <v>5.1709401709401712</v>
      </c>
      <c r="AE498" s="1">
        <f>VLOOKUP($A498,Index!$G:$R,11,FALSE)</f>
        <v>7.9241738321523325</v>
      </c>
    </row>
    <row r="499" spans="1:31" x14ac:dyDescent="0.2">
      <c r="A499">
        <v>6075018000</v>
      </c>
      <c r="B499" s="1">
        <f>VLOOKUP($A499,DataForModel!$B:$BI,11,FALSE)</f>
        <v>4221</v>
      </c>
      <c r="C499" s="1">
        <f>VLOOKUP($A499,DataForModel!$B:$BI,16,FALSE)</f>
        <v>8.6979437700000002</v>
      </c>
      <c r="D499" s="1">
        <f>VLOOKUP($A499,DataForModel!$B:$BI,17,FALSE)</f>
        <v>106.3</v>
      </c>
      <c r="E499" s="1">
        <f>VLOOKUP($A499,DataForModel!$B:$BI,19,FALSE)</f>
        <v>0</v>
      </c>
      <c r="F499" s="1">
        <f>VLOOKUP($A499,DataForModel!$B:$BI,20,FALSE)</f>
        <v>239.2281188</v>
      </c>
      <c r="G499" s="1">
        <f>VLOOKUP($A499,DataForModel!$B:$BI,26,FALSE)</f>
        <v>0</v>
      </c>
      <c r="H499" s="1">
        <f>VLOOKUP($A499,DataForModel!$B:$BI,31,FALSE)</f>
        <v>669</v>
      </c>
      <c r="I499" s="1">
        <f>VLOOKUP($A499,DataForModel!$B:$BI,33,FALSE)</f>
        <v>71207</v>
      </c>
      <c r="J499" s="1">
        <f>VLOOKUP($A499,DataForModel!$B:$BI,46,FALSE)</f>
        <v>23.3</v>
      </c>
      <c r="K499" s="1">
        <f>VLOOKUP($A499,DataForModel!$B:$BI,49,FALSE)</f>
        <v>11.5</v>
      </c>
      <c r="L499" s="1">
        <f>VLOOKUP($A499,DataForModel!$B:$BI,51,FALSE)</f>
        <v>4.9000000000000004</v>
      </c>
      <c r="M499" s="1">
        <f>VLOOKUP($A499,DataForModel!$B:$BI,52,FALSE)</f>
        <v>15.1</v>
      </c>
      <c r="N499" s="1">
        <f>VLOOKUP($A499,DataForModel!$B:$BI,60,FALSE)</f>
        <v>30.6</v>
      </c>
      <c r="O499" s="1">
        <f t="shared" si="94"/>
        <v>3.2868386191849144</v>
      </c>
      <c r="P499" s="1">
        <f t="shared" si="95"/>
        <v>6.2205254951554849</v>
      </c>
      <c r="Q499" s="1">
        <f t="shared" si="96"/>
        <v>8.5210768216209836</v>
      </c>
      <c r="R499" s="1">
        <f t="shared" si="97"/>
        <v>0</v>
      </c>
      <c r="S499" s="1">
        <f t="shared" si="98"/>
        <v>0.41022965206156731</v>
      </c>
      <c r="T499" s="1">
        <f t="shared" si="99"/>
        <v>0</v>
      </c>
      <c r="U499" s="1">
        <f t="shared" si="100"/>
        <v>2.241957104557641</v>
      </c>
      <c r="V499" s="1">
        <f t="shared" si="101"/>
        <v>4.5410387523024518</v>
      </c>
      <c r="W499" s="1">
        <f t="shared" si="102"/>
        <v>4.0734265734265733</v>
      </c>
      <c r="X499" s="1">
        <f t="shared" si="103"/>
        <v>1.8729641693811074</v>
      </c>
      <c r="Y499" s="1">
        <f t="shared" si="104"/>
        <v>1.1187214611872149</v>
      </c>
      <c r="Z499" s="1">
        <f t="shared" si="105"/>
        <v>3.6572890025575444</v>
      </c>
      <c r="AA499" s="1">
        <f t="shared" si="106"/>
        <v>3.2553191489361706</v>
      </c>
      <c r="AB499" s="1">
        <f>VLOOKUP($A499,Index!$G:$R,8,FALSE)</f>
        <v>6.8320999999999996</v>
      </c>
      <c r="AC499" s="1">
        <f>VLOOKUP($A499,Index!$G:$R,9,FALSE)</f>
        <v>4.5016447895611389</v>
      </c>
      <c r="AD499" s="1">
        <f>VLOOKUP($A499,Index!$G:$R,10,FALSE)</f>
        <v>3.8034188034188037</v>
      </c>
      <c r="AE499" s="1">
        <f>VLOOKUP($A499,Index!$G:$R,11,FALSE)</f>
        <v>5.0505398340836276</v>
      </c>
    </row>
    <row r="500" spans="1:31" x14ac:dyDescent="0.2">
      <c r="A500">
        <v>6075020100</v>
      </c>
      <c r="B500" s="1">
        <f>VLOOKUP($A500,DataForModel!$B:$BI,11,FALSE)</f>
        <v>6172</v>
      </c>
      <c r="C500" s="1">
        <f>VLOOKUP($A500,DataForModel!$B:$BI,16,FALSE)</f>
        <v>8.6979437700000002</v>
      </c>
      <c r="D500" s="1">
        <f>VLOOKUP($A500,DataForModel!$B:$BI,17,FALSE)</f>
        <v>67.680000000000007</v>
      </c>
      <c r="E500" s="1">
        <f>VLOOKUP($A500,DataForModel!$B:$BI,19,FALSE)</f>
        <v>0</v>
      </c>
      <c r="F500" s="1">
        <f>VLOOKUP($A500,DataForModel!$B:$BI,20,FALSE)</f>
        <v>218.92034530000001</v>
      </c>
      <c r="G500" s="1">
        <f>VLOOKUP($A500,DataForModel!$B:$BI,26,FALSE)</f>
        <v>0</v>
      </c>
      <c r="H500" s="1">
        <f>VLOOKUP($A500,DataForModel!$B:$BI,31,FALSE)</f>
        <v>1336</v>
      </c>
      <c r="I500" s="1">
        <f>VLOOKUP($A500,DataForModel!$B:$BI,33,FALSE)</f>
        <v>42904</v>
      </c>
      <c r="J500" s="1">
        <f>VLOOKUP($A500,DataForModel!$B:$BI,46,FALSE)</f>
        <v>22.4</v>
      </c>
      <c r="K500" s="1">
        <f>VLOOKUP($A500,DataForModel!$B:$BI,49,FALSE)</f>
        <v>23.5</v>
      </c>
      <c r="L500" s="1">
        <f>VLOOKUP($A500,DataForModel!$B:$BI,51,FALSE)</f>
        <v>8.6999999999999993</v>
      </c>
      <c r="M500" s="1">
        <f>VLOOKUP($A500,DataForModel!$B:$BI,52,FALSE)</f>
        <v>24.1</v>
      </c>
      <c r="N500" s="1">
        <f>VLOOKUP($A500,DataForModel!$B:$BI,60,FALSE)</f>
        <v>3.6</v>
      </c>
      <c r="O500" s="1">
        <f t="shared" si="94"/>
        <v>4.8071378477363051</v>
      </c>
      <c r="P500" s="1">
        <f t="shared" si="95"/>
        <v>6.2205254951554849</v>
      </c>
      <c r="Q500" s="1">
        <f t="shared" si="96"/>
        <v>5.4169456722189411</v>
      </c>
      <c r="R500" s="1">
        <f t="shared" si="97"/>
        <v>0</v>
      </c>
      <c r="S500" s="1">
        <f t="shared" si="98"/>
        <v>0.37236057916757154</v>
      </c>
      <c r="T500" s="1">
        <f t="shared" si="99"/>
        <v>0</v>
      </c>
      <c r="U500" s="1">
        <f t="shared" si="100"/>
        <v>4.4772117962466487</v>
      </c>
      <c r="V500" s="1">
        <f t="shared" si="101"/>
        <v>2.5281805833114053</v>
      </c>
      <c r="W500" s="1">
        <f t="shared" si="102"/>
        <v>3.9160839160839158</v>
      </c>
      <c r="X500" s="1">
        <f t="shared" si="103"/>
        <v>3.8273615635179152</v>
      </c>
      <c r="Y500" s="1">
        <f t="shared" si="104"/>
        <v>1.9863013698630136</v>
      </c>
      <c r="Z500" s="1">
        <f t="shared" si="105"/>
        <v>5.9590792838874682</v>
      </c>
      <c r="AA500" s="1">
        <f t="shared" si="106"/>
        <v>0.38297872340425532</v>
      </c>
      <c r="AB500" s="1">
        <f>VLOOKUP($A500,Index!$G:$R,8,FALSE)</f>
        <v>9.0215999999999994</v>
      </c>
      <c r="AC500" s="1">
        <f>VLOOKUP($A500,Index!$G:$R,9,FALSE)</f>
        <v>7.0876395125258496</v>
      </c>
      <c r="AD500" s="1">
        <f>VLOOKUP($A500,Index!$G:$R,10,FALSE)</f>
        <v>5.982905982905983</v>
      </c>
      <c r="AE500" s="1">
        <f>VLOOKUP($A500,Index!$G:$R,11,FALSE)</f>
        <v>5.1159698776442317</v>
      </c>
    </row>
    <row r="501" spans="1:31" x14ac:dyDescent="0.2">
      <c r="A501">
        <v>6075020200</v>
      </c>
      <c r="B501" s="1">
        <f>VLOOKUP($A501,DataForModel!$B:$BI,11,FALSE)</f>
        <v>6269</v>
      </c>
      <c r="C501" s="1">
        <f>VLOOKUP($A501,DataForModel!$B:$BI,16,FALSE)</f>
        <v>8.6979437700000002</v>
      </c>
      <c r="D501" s="1">
        <f>VLOOKUP($A501,DataForModel!$B:$BI,17,FALSE)</f>
        <v>67.680000000000007</v>
      </c>
      <c r="E501" s="1">
        <f>VLOOKUP($A501,DataForModel!$B:$BI,19,FALSE)</f>
        <v>0</v>
      </c>
      <c r="F501" s="1">
        <f>VLOOKUP($A501,DataForModel!$B:$BI,20,FALSE)</f>
        <v>216.67879350000001</v>
      </c>
      <c r="G501" s="1">
        <f>VLOOKUP($A501,DataForModel!$B:$BI,26,FALSE)</f>
        <v>0</v>
      </c>
      <c r="H501" s="1">
        <f>VLOOKUP($A501,DataForModel!$B:$BI,31,FALSE)</f>
        <v>709</v>
      </c>
      <c r="I501" s="1">
        <f>VLOOKUP($A501,DataForModel!$B:$BI,33,FALSE)</f>
        <v>56858</v>
      </c>
      <c r="J501" s="1">
        <f>VLOOKUP($A501,DataForModel!$B:$BI,46,FALSE)</f>
        <v>11.8</v>
      </c>
      <c r="K501" s="1">
        <f>VLOOKUP($A501,DataForModel!$B:$BI,49,FALSE)</f>
        <v>9.4</v>
      </c>
      <c r="L501" s="1">
        <f>VLOOKUP($A501,DataForModel!$B:$BI,51,FALSE)</f>
        <v>8.4</v>
      </c>
      <c r="M501" s="1">
        <f>VLOOKUP($A501,DataForModel!$B:$BI,52,FALSE)</f>
        <v>19.8</v>
      </c>
      <c r="N501" s="1">
        <f>VLOOKUP($A501,DataForModel!$B:$BI,60,FALSE)</f>
        <v>1.1000000000000001</v>
      </c>
      <c r="O501" s="1">
        <f t="shared" si="94"/>
        <v>4.8827242266032886</v>
      </c>
      <c r="P501" s="1">
        <f t="shared" si="95"/>
        <v>6.2205254951554849</v>
      </c>
      <c r="Q501" s="1">
        <f t="shared" si="96"/>
        <v>5.4169456722189411</v>
      </c>
      <c r="R501" s="1">
        <f t="shared" si="97"/>
        <v>0</v>
      </c>
      <c r="S501" s="1">
        <f t="shared" si="98"/>
        <v>0.36818062864222878</v>
      </c>
      <c r="T501" s="1">
        <f t="shared" si="99"/>
        <v>0</v>
      </c>
      <c r="U501" s="1">
        <f t="shared" si="100"/>
        <v>2.3760053619302948</v>
      </c>
      <c r="V501" s="1">
        <f t="shared" si="101"/>
        <v>3.520563825020802</v>
      </c>
      <c r="W501" s="1">
        <f t="shared" si="102"/>
        <v>2.0629370629370629</v>
      </c>
      <c r="X501" s="1">
        <f t="shared" si="103"/>
        <v>1.5309446254071664</v>
      </c>
      <c r="Y501" s="1">
        <f t="shared" si="104"/>
        <v>1.9178082191780823</v>
      </c>
      <c r="Z501" s="1">
        <f t="shared" si="105"/>
        <v>4.859335038363171</v>
      </c>
      <c r="AA501" s="1">
        <f t="shared" si="106"/>
        <v>0.1170212765957447</v>
      </c>
      <c r="AB501" s="1">
        <f>VLOOKUP($A501,Index!$G:$R,8,FALSE)</f>
        <v>7.0669000000000004</v>
      </c>
      <c r="AC501" s="1">
        <f>VLOOKUP($A501,Index!$G:$R,9,FALSE)</f>
        <v>5.3867570630343931</v>
      </c>
      <c r="AD501" s="1">
        <f>VLOOKUP($A501,Index!$G:$R,10,FALSE)</f>
        <v>3.5470085470085477</v>
      </c>
      <c r="AE501" s="1">
        <f>VLOOKUP($A501,Index!$G:$R,11,FALSE)</f>
        <v>3.6397241506271918</v>
      </c>
    </row>
    <row r="502" spans="1:31" x14ac:dyDescent="0.2">
      <c r="A502">
        <v>6075020300</v>
      </c>
      <c r="B502" s="1">
        <f>VLOOKUP($A502,DataForModel!$B:$BI,11,FALSE)</f>
        <v>3034</v>
      </c>
      <c r="C502" s="1">
        <f>VLOOKUP($A502,DataForModel!$B:$BI,16,FALSE)</f>
        <v>8.6979437700000002</v>
      </c>
      <c r="D502" s="1">
        <f>VLOOKUP($A502,DataForModel!$B:$BI,17,FALSE)</f>
        <v>67.680000000000007</v>
      </c>
      <c r="E502" s="1">
        <f>VLOOKUP($A502,DataForModel!$B:$BI,19,FALSE)</f>
        <v>0</v>
      </c>
      <c r="F502" s="1">
        <f>VLOOKUP($A502,DataForModel!$B:$BI,20,FALSE)</f>
        <v>214.56814489999999</v>
      </c>
      <c r="G502" s="1">
        <f>VLOOKUP($A502,DataForModel!$B:$BI,26,FALSE)</f>
        <v>0</v>
      </c>
      <c r="H502" s="1">
        <f>VLOOKUP($A502,DataForModel!$B:$BI,31,FALSE)</f>
        <v>333</v>
      </c>
      <c r="I502" s="1">
        <f>VLOOKUP($A502,DataForModel!$B:$BI,33,FALSE)</f>
        <v>76591</v>
      </c>
      <c r="J502" s="1">
        <f>VLOOKUP($A502,DataForModel!$B:$BI,46,FALSE)</f>
        <v>10.5</v>
      </c>
      <c r="K502" s="1">
        <f>VLOOKUP($A502,DataForModel!$B:$BI,49,FALSE)</f>
        <v>4.0999999999999996</v>
      </c>
      <c r="L502" s="1">
        <f>VLOOKUP($A502,DataForModel!$B:$BI,51,FALSE)</f>
        <v>6.6</v>
      </c>
      <c r="M502" s="1">
        <f>VLOOKUP($A502,DataForModel!$B:$BI,52,FALSE)</f>
        <v>9.8000000000000007</v>
      </c>
      <c r="N502" s="1">
        <f>VLOOKUP($A502,DataForModel!$B:$BI,60,FALSE)</f>
        <v>0.6</v>
      </c>
      <c r="O502" s="1">
        <f t="shared" si="94"/>
        <v>2.3618795293384243</v>
      </c>
      <c r="P502" s="1">
        <f t="shared" si="95"/>
        <v>6.2205254951554849</v>
      </c>
      <c r="Q502" s="1">
        <f t="shared" si="96"/>
        <v>5.4169456722189411</v>
      </c>
      <c r="R502" s="1">
        <f t="shared" si="97"/>
        <v>0</v>
      </c>
      <c r="S502" s="1">
        <f t="shared" si="98"/>
        <v>0.36424478084054773</v>
      </c>
      <c r="T502" s="1">
        <f t="shared" si="99"/>
        <v>0</v>
      </c>
      <c r="U502" s="1">
        <f t="shared" si="100"/>
        <v>1.115951742627346</v>
      </c>
      <c r="V502" s="1">
        <f t="shared" si="101"/>
        <v>4.9239390943809518</v>
      </c>
      <c r="W502" s="1">
        <f t="shared" si="102"/>
        <v>1.8356643356643356</v>
      </c>
      <c r="X502" s="1">
        <f t="shared" si="103"/>
        <v>0.66775244299674275</v>
      </c>
      <c r="Y502" s="1">
        <f t="shared" si="104"/>
        <v>1.506849315068493</v>
      </c>
      <c r="Z502" s="1">
        <f t="shared" si="105"/>
        <v>2.3017902813299234</v>
      </c>
      <c r="AA502" s="1">
        <f t="shared" si="106"/>
        <v>6.3829787234042548E-2</v>
      </c>
      <c r="AB502" s="1">
        <f>VLOOKUP($A502,Index!$G:$R,8,FALSE)</f>
        <v>5.6215000000000002</v>
      </c>
      <c r="AC502" s="1">
        <f>VLOOKUP($A502,Index!$G:$R,9,FALSE)</f>
        <v>3.6077247074380741</v>
      </c>
      <c r="AD502" s="1">
        <f>VLOOKUP($A502,Index!$G:$R,10,FALSE)</f>
        <v>3.0341880341880341</v>
      </c>
      <c r="AE502" s="1">
        <f>VLOOKUP($A502,Index!$G:$R,11,FALSE)</f>
        <v>0.80253179176550304</v>
      </c>
    </row>
    <row r="503" spans="1:31" x14ac:dyDescent="0.2">
      <c r="A503">
        <v>6075020401</v>
      </c>
      <c r="B503" s="1">
        <f>VLOOKUP($A503,DataForModel!$B:$BI,11,FALSE)</f>
        <v>2846</v>
      </c>
      <c r="C503" s="1">
        <f>VLOOKUP($A503,DataForModel!$B:$BI,16,FALSE)</f>
        <v>8.6979437700000002</v>
      </c>
      <c r="D503" s="1">
        <f>VLOOKUP($A503,DataForModel!$B:$BI,17,FALSE)</f>
        <v>67.680000000000007</v>
      </c>
      <c r="E503" s="1">
        <f>VLOOKUP($A503,DataForModel!$B:$BI,19,FALSE)</f>
        <v>0</v>
      </c>
      <c r="F503" s="1">
        <f>VLOOKUP($A503,DataForModel!$B:$BI,20,FALSE)</f>
        <v>205.8670109</v>
      </c>
      <c r="G503" s="1">
        <f>VLOOKUP($A503,DataForModel!$B:$BI,26,FALSE)</f>
        <v>0</v>
      </c>
      <c r="H503" s="1">
        <f>VLOOKUP($A503,DataForModel!$B:$BI,31,FALSE)</f>
        <v>174</v>
      </c>
      <c r="I503" s="1">
        <f>VLOOKUP($A503,DataForModel!$B:$BI,33,FALSE)</f>
        <v>103434</v>
      </c>
      <c r="J503" s="1">
        <f>VLOOKUP($A503,DataForModel!$B:$BI,46,FALSE)</f>
        <v>5.6</v>
      </c>
      <c r="K503" s="1">
        <f>VLOOKUP($A503,DataForModel!$B:$BI,49,FALSE)</f>
        <v>2.8</v>
      </c>
      <c r="L503" s="1">
        <f>VLOOKUP($A503,DataForModel!$B:$BI,51,FALSE)</f>
        <v>7.5</v>
      </c>
      <c r="M503" s="1">
        <f>VLOOKUP($A503,DataForModel!$B:$BI,52,FALSE)</f>
        <v>7.4</v>
      </c>
      <c r="N503" s="1">
        <f>VLOOKUP($A503,DataForModel!$B:$BI,60,FALSE)</f>
        <v>0</v>
      </c>
      <c r="O503" s="1">
        <f t="shared" si="94"/>
        <v>2.2153822177199407</v>
      </c>
      <c r="P503" s="1">
        <f t="shared" si="95"/>
        <v>6.2205254951554849</v>
      </c>
      <c r="Q503" s="1">
        <f t="shared" si="96"/>
        <v>5.4169456722189411</v>
      </c>
      <c r="R503" s="1">
        <f t="shared" si="97"/>
        <v>0</v>
      </c>
      <c r="S503" s="1">
        <f t="shared" si="98"/>
        <v>0.34801927597629345</v>
      </c>
      <c r="T503" s="1">
        <f t="shared" si="99"/>
        <v>0</v>
      </c>
      <c r="U503" s="1">
        <f t="shared" si="100"/>
        <v>0.58310991957104552</v>
      </c>
      <c r="V503" s="1">
        <f t="shared" si="101"/>
        <v>6.8329647040416468</v>
      </c>
      <c r="W503" s="1">
        <f t="shared" si="102"/>
        <v>0.97902097902097895</v>
      </c>
      <c r="X503" s="1">
        <f t="shared" si="103"/>
        <v>0.4560260586319218</v>
      </c>
      <c r="Y503" s="1">
        <f t="shared" si="104"/>
        <v>1.7123287671232879</v>
      </c>
      <c r="Z503" s="1">
        <f t="shared" si="105"/>
        <v>1.6879795396419439</v>
      </c>
      <c r="AA503" s="1">
        <f t="shared" si="106"/>
        <v>0</v>
      </c>
      <c r="AB503" s="1">
        <f>VLOOKUP($A503,Index!$G:$R,8,FALSE)</f>
        <v>3.0192999999999999</v>
      </c>
      <c r="AC503" s="1">
        <f>VLOOKUP($A503,Index!$G:$R,9,FALSE)</f>
        <v>2.8140355468273044</v>
      </c>
      <c r="AD503" s="1">
        <f>VLOOKUP($A503,Index!$G:$R,10,FALSE)</f>
        <v>2.9059829059829063</v>
      </c>
      <c r="AE503" s="1">
        <f>VLOOKUP($A503,Index!$G:$R,11,FALSE)</f>
        <v>0.13860494121553146</v>
      </c>
    </row>
    <row r="504" spans="1:31" x14ac:dyDescent="0.2">
      <c r="A504">
        <v>6075020402</v>
      </c>
      <c r="B504" s="1">
        <f>VLOOKUP($A504,DataForModel!$B:$BI,11,FALSE)</f>
        <v>3997</v>
      </c>
      <c r="C504" s="1">
        <f>VLOOKUP($A504,DataForModel!$B:$BI,16,FALSE)</f>
        <v>8.6979437700000002</v>
      </c>
      <c r="D504" s="1">
        <f>VLOOKUP($A504,DataForModel!$B:$BI,17,FALSE)</f>
        <v>52.564341560000003</v>
      </c>
      <c r="E504" s="1">
        <f>VLOOKUP($A504,DataForModel!$B:$BI,19,FALSE)</f>
        <v>0</v>
      </c>
      <c r="F504" s="1">
        <f>VLOOKUP($A504,DataForModel!$B:$BI,20,FALSE)</f>
        <v>200.66004240000001</v>
      </c>
      <c r="G504" s="1">
        <f>VLOOKUP($A504,DataForModel!$B:$BI,26,FALSE)</f>
        <v>0</v>
      </c>
      <c r="H504" s="1">
        <f>VLOOKUP($A504,DataForModel!$B:$BI,31,FALSE)</f>
        <v>222</v>
      </c>
      <c r="I504" s="1">
        <f>VLOOKUP($A504,DataForModel!$B:$BI,33,FALSE)</f>
        <v>75426</v>
      </c>
      <c r="J504" s="1">
        <f>VLOOKUP($A504,DataForModel!$B:$BI,46,FALSE)</f>
        <v>5</v>
      </c>
      <c r="K504" s="1">
        <f>VLOOKUP($A504,DataForModel!$B:$BI,49,FALSE)</f>
        <v>2.6</v>
      </c>
      <c r="L504" s="1">
        <f>VLOOKUP($A504,DataForModel!$B:$BI,51,FALSE)</f>
        <v>7.1</v>
      </c>
      <c r="M504" s="1">
        <f>VLOOKUP($A504,DataForModel!$B:$BI,52,FALSE)</f>
        <v>10.199999999999999</v>
      </c>
      <c r="N504" s="1">
        <f>VLOOKUP($A504,DataForModel!$B:$BI,60,FALSE)</f>
        <v>0</v>
      </c>
      <c r="O504" s="1">
        <f t="shared" si="94"/>
        <v>3.1122886308735294</v>
      </c>
      <c r="P504" s="1">
        <f t="shared" si="95"/>
        <v>6.2205254951554849</v>
      </c>
      <c r="Q504" s="1">
        <f t="shared" si="96"/>
        <v>4.2020055839919621</v>
      </c>
      <c r="R504" s="1">
        <f t="shared" si="97"/>
        <v>0</v>
      </c>
      <c r="S504" s="1">
        <f t="shared" si="98"/>
        <v>0.33830954242607242</v>
      </c>
      <c r="T504" s="1">
        <f t="shared" si="99"/>
        <v>0</v>
      </c>
      <c r="U504" s="1">
        <f t="shared" si="100"/>
        <v>0.7439678284182305</v>
      </c>
      <c r="V504" s="1">
        <f t="shared" si="101"/>
        <v>4.841086401490637</v>
      </c>
      <c r="W504" s="1">
        <f t="shared" si="102"/>
        <v>0.87412587412587406</v>
      </c>
      <c r="X504" s="1">
        <f t="shared" si="103"/>
        <v>0.42345276872964177</v>
      </c>
      <c r="Y504" s="1">
        <f t="shared" si="104"/>
        <v>1.6210045662100456</v>
      </c>
      <c r="Z504" s="1">
        <f t="shared" si="105"/>
        <v>2.4040920716112528</v>
      </c>
      <c r="AA504" s="1">
        <f t="shared" si="106"/>
        <v>0</v>
      </c>
      <c r="AB504" s="1">
        <f>VLOOKUP($A504,Index!$G:$R,8,FALSE)</f>
        <v>4.4538000000000002</v>
      </c>
      <c r="AC504" s="1">
        <f>VLOOKUP($A504,Index!$G:$R,9,FALSE)</f>
        <v>3.4266233693453452</v>
      </c>
      <c r="AD504" s="1">
        <f>VLOOKUP($A504,Index!$G:$R,10,FALSE)</f>
        <v>3.2905982905982913</v>
      </c>
      <c r="AE504" s="1">
        <f>VLOOKUP($A504,Index!$G:$R,11,FALSE)</f>
        <v>0.75580646540467389</v>
      </c>
    </row>
    <row r="505" spans="1:31" x14ac:dyDescent="0.2">
      <c r="A505">
        <v>6075020500</v>
      </c>
      <c r="B505" s="1">
        <f>VLOOKUP($A505,DataForModel!$B:$BI,11,FALSE)</f>
        <v>2583</v>
      </c>
      <c r="C505" s="1">
        <f>VLOOKUP($A505,DataForModel!$B:$BI,16,FALSE)</f>
        <v>8.6979437700000002</v>
      </c>
      <c r="D505" s="1">
        <f>VLOOKUP($A505,DataForModel!$B:$BI,17,FALSE)</f>
        <v>67.11067405</v>
      </c>
      <c r="E505" s="1">
        <f>VLOOKUP($A505,DataForModel!$B:$BI,19,FALSE)</f>
        <v>0</v>
      </c>
      <c r="F505" s="1">
        <f>VLOOKUP($A505,DataForModel!$B:$BI,20,FALSE)</f>
        <v>207.2420717</v>
      </c>
      <c r="G505" s="1">
        <f>VLOOKUP($A505,DataForModel!$B:$BI,26,FALSE)</f>
        <v>0</v>
      </c>
      <c r="H505" s="1">
        <f>VLOOKUP($A505,DataForModel!$B:$BI,31,FALSE)</f>
        <v>107</v>
      </c>
      <c r="I505" s="1">
        <f>VLOOKUP($A505,DataForModel!$B:$BI,33,FALSE)</f>
        <v>93156</v>
      </c>
      <c r="J505" s="1">
        <f>VLOOKUP($A505,DataForModel!$B:$BI,46,FALSE)</f>
        <v>3.7</v>
      </c>
      <c r="K505" s="1">
        <f>VLOOKUP($A505,DataForModel!$B:$BI,49,FALSE)</f>
        <v>1.3</v>
      </c>
      <c r="L505" s="1">
        <f>VLOOKUP($A505,DataForModel!$B:$BI,51,FALSE)</f>
        <v>9.5</v>
      </c>
      <c r="M505" s="1">
        <f>VLOOKUP($A505,DataForModel!$B:$BI,52,FALSE)</f>
        <v>9.3000000000000007</v>
      </c>
      <c r="N505" s="1">
        <f>VLOOKUP($A505,DataForModel!$B:$BI,60,FALSE)</f>
        <v>1.2</v>
      </c>
      <c r="O505" s="1">
        <f t="shared" si="94"/>
        <v>2.0104418296579132</v>
      </c>
      <c r="P505" s="1">
        <f t="shared" si="95"/>
        <v>6.2205254951554849</v>
      </c>
      <c r="Q505" s="1">
        <f t="shared" si="96"/>
        <v>5.3711853818109159</v>
      </c>
      <c r="R505" s="1">
        <f t="shared" si="97"/>
        <v>0</v>
      </c>
      <c r="S505" s="1">
        <f t="shared" si="98"/>
        <v>0.35058343091277022</v>
      </c>
      <c r="T505" s="1">
        <f t="shared" si="99"/>
        <v>0</v>
      </c>
      <c r="U505" s="1">
        <f t="shared" si="100"/>
        <v>0.35857908847184988</v>
      </c>
      <c r="V505" s="1">
        <f t="shared" si="101"/>
        <v>6.1020119336325038</v>
      </c>
      <c r="W505" s="1">
        <f t="shared" si="102"/>
        <v>0.64685314685314688</v>
      </c>
      <c r="X505" s="1">
        <f t="shared" si="103"/>
        <v>0.21172638436482089</v>
      </c>
      <c r="Y505" s="1">
        <f t="shared" si="104"/>
        <v>2.1689497716894977</v>
      </c>
      <c r="Z505" s="1">
        <f t="shared" si="105"/>
        <v>2.1739130434782608</v>
      </c>
      <c r="AA505" s="1">
        <f t="shared" si="106"/>
        <v>0.1276595744680851</v>
      </c>
      <c r="AB505" s="1">
        <f>VLOOKUP($A505,Index!$G:$R,8,FALSE)</f>
        <v>3.8527999999999998</v>
      </c>
      <c r="AC505" s="1">
        <f>VLOOKUP($A505,Index!$G:$R,9,FALSE)</f>
        <v>2.8131636920437089</v>
      </c>
      <c r="AD505" s="1">
        <f>VLOOKUP($A505,Index!$G:$R,10,FALSE)</f>
        <v>3.1196581196581197</v>
      </c>
      <c r="AE505" s="1">
        <f>VLOOKUP($A505,Index!$G:$R,11,FALSE)</f>
        <v>0.33652716055636234</v>
      </c>
    </row>
    <row r="506" spans="1:31" x14ac:dyDescent="0.2">
      <c r="A506">
        <v>6075020600</v>
      </c>
      <c r="B506" s="1">
        <f>VLOOKUP($A506,DataForModel!$B:$BI,11,FALSE)</f>
        <v>4711</v>
      </c>
      <c r="C506" s="1">
        <f>VLOOKUP($A506,DataForModel!$B:$BI,16,FALSE)</f>
        <v>8.6979437700000002</v>
      </c>
      <c r="D506" s="1">
        <f>VLOOKUP($A506,DataForModel!$B:$BI,17,FALSE)</f>
        <v>67.678501429999997</v>
      </c>
      <c r="E506" s="1">
        <f>VLOOKUP($A506,DataForModel!$B:$BI,19,FALSE)</f>
        <v>0</v>
      </c>
      <c r="F506" s="1">
        <f>VLOOKUP($A506,DataForModel!$B:$BI,20,FALSE)</f>
        <v>210.40774590000001</v>
      </c>
      <c r="G506" s="1">
        <f>VLOOKUP($A506,DataForModel!$B:$BI,26,FALSE)</f>
        <v>0</v>
      </c>
      <c r="H506" s="1">
        <f>VLOOKUP($A506,DataForModel!$B:$BI,31,FALSE)</f>
        <v>441</v>
      </c>
      <c r="I506" s="1">
        <f>VLOOKUP($A506,DataForModel!$B:$BI,33,FALSE)</f>
        <v>108856</v>
      </c>
      <c r="J506" s="1">
        <f>VLOOKUP($A506,DataForModel!$B:$BI,46,FALSE)</f>
        <v>8.6999999999999993</v>
      </c>
      <c r="K506" s="1">
        <f>VLOOKUP($A506,DataForModel!$B:$BI,49,FALSE)</f>
        <v>2.9</v>
      </c>
      <c r="L506" s="1">
        <f>VLOOKUP($A506,DataForModel!$B:$BI,51,FALSE)</f>
        <v>7.4</v>
      </c>
      <c r="M506" s="1">
        <f>VLOOKUP($A506,DataForModel!$B:$BI,52,FALSE)</f>
        <v>13.7</v>
      </c>
      <c r="N506" s="1">
        <f>VLOOKUP($A506,DataForModel!$B:$BI,60,FALSE)</f>
        <v>0.1</v>
      </c>
      <c r="O506" s="1">
        <f t="shared" si="94"/>
        <v>3.668666718616068</v>
      </c>
      <c r="P506" s="1">
        <f t="shared" si="95"/>
        <v>6.2205254951554849</v>
      </c>
      <c r="Q506" s="1">
        <f t="shared" si="96"/>
        <v>5.41682522276745</v>
      </c>
      <c r="R506" s="1">
        <f t="shared" si="97"/>
        <v>0</v>
      </c>
      <c r="S506" s="1">
        <f t="shared" si="98"/>
        <v>0.35648664561222709</v>
      </c>
      <c r="T506" s="1">
        <f t="shared" si="99"/>
        <v>0</v>
      </c>
      <c r="U506" s="1">
        <f t="shared" si="100"/>
        <v>1.477882037533512</v>
      </c>
      <c r="V506" s="1">
        <f t="shared" si="101"/>
        <v>7.2185675373903893</v>
      </c>
      <c r="W506" s="1">
        <f t="shared" si="102"/>
        <v>1.5209790209790208</v>
      </c>
      <c r="X506" s="1">
        <f t="shared" si="103"/>
        <v>0.47231270358306188</v>
      </c>
      <c r="Y506" s="1">
        <f t="shared" si="104"/>
        <v>1.6894977168949774</v>
      </c>
      <c r="Z506" s="1">
        <f t="shared" si="105"/>
        <v>3.2992327365728897</v>
      </c>
      <c r="AA506" s="1">
        <f t="shared" si="106"/>
        <v>1.0638297872340425E-2</v>
      </c>
      <c r="AB506" s="1">
        <f>VLOOKUP($A506,Index!$G:$R,8,FALSE)</f>
        <v>4.7309000000000001</v>
      </c>
      <c r="AC506" s="1">
        <f>VLOOKUP($A506,Index!$G:$R,9,FALSE)</f>
        <v>3.5612277398718839</v>
      </c>
      <c r="AD506" s="1">
        <f>VLOOKUP($A506,Index!$G:$R,10,FALSE)</f>
        <v>3.0341880341880341</v>
      </c>
      <c r="AE506" s="1">
        <f>VLOOKUP($A506,Index!$G:$R,11,FALSE)</f>
        <v>0.46993661878453169</v>
      </c>
    </row>
    <row r="507" spans="1:31" x14ac:dyDescent="0.2">
      <c r="A507">
        <v>6075020700</v>
      </c>
      <c r="B507" s="1">
        <f>VLOOKUP($A507,DataForModel!$B:$BI,11,FALSE)</f>
        <v>5171</v>
      </c>
      <c r="C507" s="1">
        <f>VLOOKUP($A507,DataForModel!$B:$BI,16,FALSE)</f>
        <v>8.6979437700000002</v>
      </c>
      <c r="D507" s="1">
        <f>VLOOKUP($A507,DataForModel!$B:$BI,17,FALSE)</f>
        <v>64.903680390000005</v>
      </c>
      <c r="E507" s="1">
        <f>VLOOKUP($A507,DataForModel!$B:$BI,19,FALSE)</f>
        <v>0</v>
      </c>
      <c r="F507" s="1">
        <f>VLOOKUP($A507,DataForModel!$B:$BI,20,FALSE)</f>
        <v>213.48734690000001</v>
      </c>
      <c r="G507" s="1">
        <f>VLOOKUP($A507,DataForModel!$B:$BI,26,FALSE)</f>
        <v>0</v>
      </c>
      <c r="H507" s="1">
        <f>VLOOKUP($A507,DataForModel!$B:$BI,31,FALSE)</f>
        <v>492</v>
      </c>
      <c r="I507" s="1">
        <f>VLOOKUP($A507,DataForModel!$B:$BI,33,FALSE)</f>
        <v>104501</v>
      </c>
      <c r="J507" s="1">
        <f>VLOOKUP($A507,DataForModel!$B:$BI,46,FALSE)</f>
        <v>9.5</v>
      </c>
      <c r="K507" s="1">
        <f>VLOOKUP($A507,DataForModel!$B:$BI,49,FALSE)</f>
        <v>3.9</v>
      </c>
      <c r="L507" s="1">
        <f>VLOOKUP($A507,DataForModel!$B:$BI,51,FALSE)</f>
        <v>7.1</v>
      </c>
      <c r="M507" s="1">
        <f>VLOOKUP($A507,DataForModel!$B:$BI,52,FALSE)</f>
        <v>6.2</v>
      </c>
      <c r="N507" s="1">
        <f>VLOOKUP($A507,DataForModel!$B:$BI,60,FALSE)</f>
        <v>1.1000000000000001</v>
      </c>
      <c r="O507" s="1">
        <f t="shared" si="94"/>
        <v>4.0271175874698049</v>
      </c>
      <c r="P507" s="1">
        <f t="shared" si="95"/>
        <v>6.2205254951554849</v>
      </c>
      <c r="Q507" s="1">
        <f t="shared" si="96"/>
        <v>5.1937954862506155</v>
      </c>
      <c r="R507" s="1">
        <f t="shared" si="97"/>
        <v>0</v>
      </c>
      <c r="S507" s="1">
        <f t="shared" si="98"/>
        <v>0.3622293546666403</v>
      </c>
      <c r="T507" s="1">
        <f t="shared" si="99"/>
        <v>0</v>
      </c>
      <c r="U507" s="1">
        <f t="shared" si="100"/>
        <v>1.6487935656836461</v>
      </c>
      <c r="V507" s="1">
        <f t="shared" si="101"/>
        <v>6.9088478141823897</v>
      </c>
      <c r="W507" s="1">
        <f t="shared" si="102"/>
        <v>1.6608391608391606</v>
      </c>
      <c r="X507" s="1">
        <f t="shared" si="103"/>
        <v>0.6351791530944626</v>
      </c>
      <c r="Y507" s="1">
        <f t="shared" si="104"/>
        <v>1.6210045662100456</v>
      </c>
      <c r="Z507" s="1">
        <f t="shared" si="105"/>
        <v>1.3810741687979542</v>
      </c>
      <c r="AA507" s="1">
        <f t="shared" si="106"/>
        <v>0.1170212765957447</v>
      </c>
      <c r="AB507" s="1">
        <f>VLOOKUP($A507,Index!$G:$R,8,FALSE)</f>
        <v>4.4180000000000001</v>
      </c>
      <c r="AC507" s="1">
        <f>VLOOKUP($A507,Index!$G:$R,9,FALSE)</f>
        <v>3.434668613468506</v>
      </c>
      <c r="AD507" s="1">
        <f>VLOOKUP($A507,Index!$G:$R,10,FALSE)</f>
        <v>2.8205128205128203</v>
      </c>
      <c r="AE507" s="1">
        <f>VLOOKUP($A507,Index!$G:$R,11,FALSE)</f>
        <v>1.6377611534919194</v>
      </c>
    </row>
    <row r="508" spans="1:31" x14ac:dyDescent="0.2">
      <c r="A508">
        <v>6075020800</v>
      </c>
      <c r="B508" s="1">
        <f>VLOOKUP($A508,DataForModel!$B:$BI,11,FALSE)</f>
        <v>6577</v>
      </c>
      <c r="C508" s="1">
        <f>VLOOKUP($A508,DataForModel!$B:$BI,16,FALSE)</f>
        <v>8.6979437700000002</v>
      </c>
      <c r="D508" s="1">
        <f>VLOOKUP($A508,DataForModel!$B:$BI,17,FALSE)</f>
        <v>65.343554659999995</v>
      </c>
      <c r="E508" s="1">
        <f>VLOOKUP($A508,DataForModel!$B:$BI,19,FALSE)</f>
        <v>0</v>
      </c>
      <c r="F508" s="1">
        <f>VLOOKUP($A508,DataForModel!$B:$BI,20,FALSE)</f>
        <v>213.5844113</v>
      </c>
      <c r="G508" s="1">
        <f>VLOOKUP($A508,DataForModel!$B:$BI,26,FALSE)</f>
        <v>0</v>
      </c>
      <c r="H508" s="1">
        <f>VLOOKUP($A508,DataForModel!$B:$BI,31,FALSE)</f>
        <v>818</v>
      </c>
      <c r="I508" s="1">
        <f>VLOOKUP($A508,DataForModel!$B:$BI,33,FALSE)</f>
        <v>53236</v>
      </c>
      <c r="J508" s="1">
        <f>VLOOKUP($A508,DataForModel!$B:$BI,46,FALSE)</f>
        <v>13</v>
      </c>
      <c r="K508" s="1">
        <f>VLOOKUP($A508,DataForModel!$B:$BI,49,FALSE)</f>
        <v>24.7</v>
      </c>
      <c r="L508" s="1">
        <f>VLOOKUP($A508,DataForModel!$B:$BI,51,FALSE)</f>
        <v>9.1</v>
      </c>
      <c r="M508" s="1">
        <f>VLOOKUP($A508,DataForModel!$B:$BI,52,FALSE)</f>
        <v>12</v>
      </c>
      <c r="N508" s="1">
        <f>VLOOKUP($A508,DataForModel!$B:$BI,60,FALSE)</f>
        <v>2.7</v>
      </c>
      <c r="O508" s="1">
        <f t="shared" si="94"/>
        <v>5.122730460531443</v>
      </c>
      <c r="P508" s="1">
        <f t="shared" si="95"/>
        <v>6.2205254951554849</v>
      </c>
      <c r="Q508" s="1">
        <f t="shared" si="96"/>
        <v>5.2291509348090681</v>
      </c>
      <c r="R508" s="1">
        <f t="shared" si="97"/>
        <v>0</v>
      </c>
      <c r="S508" s="1">
        <f t="shared" si="98"/>
        <v>0.3624103562342918</v>
      </c>
      <c r="T508" s="1">
        <f t="shared" si="99"/>
        <v>0</v>
      </c>
      <c r="U508" s="1">
        <f t="shared" si="100"/>
        <v>2.7412868632707776</v>
      </c>
      <c r="V508" s="1">
        <f t="shared" si="101"/>
        <v>3.2629737360519444</v>
      </c>
      <c r="W508" s="1">
        <f t="shared" si="102"/>
        <v>2.2727272727272725</v>
      </c>
      <c r="X508" s="1">
        <f t="shared" si="103"/>
        <v>4.0228013029315965</v>
      </c>
      <c r="Y508" s="1">
        <f t="shared" si="104"/>
        <v>2.0776255707762559</v>
      </c>
      <c r="Z508" s="1">
        <f t="shared" si="105"/>
        <v>2.8644501278772379</v>
      </c>
      <c r="AA508" s="1">
        <f t="shared" si="106"/>
        <v>0.28723404255319152</v>
      </c>
      <c r="AB508" s="1">
        <f>VLOOKUP($A508,Index!$G:$R,8,FALSE)</f>
        <v>8.1378000000000004</v>
      </c>
      <c r="AC508" s="1">
        <f>VLOOKUP($A508,Index!$G:$R,9,FALSE)</f>
        <v>6.0994250278913498</v>
      </c>
      <c r="AD508" s="1">
        <f>VLOOKUP($A508,Index!$G:$R,10,FALSE)</f>
        <v>4.4444444444444446</v>
      </c>
      <c r="AE508" s="1">
        <f>VLOOKUP($A508,Index!$G:$R,11,FALSE)</f>
        <v>3.7315630923297105</v>
      </c>
    </row>
    <row r="509" spans="1:31" x14ac:dyDescent="0.2">
      <c r="A509">
        <v>6075020900</v>
      </c>
      <c r="B509" s="1">
        <f>VLOOKUP($A509,DataForModel!$B:$BI,11,FALSE)</f>
        <v>4372</v>
      </c>
      <c r="C509" s="1">
        <f>VLOOKUP($A509,DataForModel!$B:$BI,16,FALSE)</f>
        <v>8.6979437700000002</v>
      </c>
      <c r="D509" s="1">
        <f>VLOOKUP($A509,DataForModel!$B:$BI,17,FALSE)</f>
        <v>48.53</v>
      </c>
      <c r="E509" s="1">
        <f>VLOOKUP($A509,DataForModel!$B:$BI,19,FALSE)</f>
        <v>0</v>
      </c>
      <c r="F509" s="1">
        <f>VLOOKUP($A509,DataForModel!$B:$BI,20,FALSE)</f>
        <v>209.8700201</v>
      </c>
      <c r="G509" s="1">
        <f>VLOOKUP($A509,DataForModel!$B:$BI,26,FALSE)</f>
        <v>0</v>
      </c>
      <c r="H509" s="1">
        <f>VLOOKUP($A509,DataForModel!$B:$BI,31,FALSE)</f>
        <v>850</v>
      </c>
      <c r="I509" s="1">
        <f>VLOOKUP($A509,DataForModel!$B:$BI,33,FALSE)</f>
        <v>40728</v>
      </c>
      <c r="J509" s="1">
        <f>VLOOKUP($A509,DataForModel!$B:$BI,46,FALSE)</f>
        <v>17.3</v>
      </c>
      <c r="K509" s="1">
        <f>VLOOKUP($A509,DataForModel!$B:$BI,49,FALSE)</f>
        <v>16.8</v>
      </c>
      <c r="L509" s="1">
        <f>VLOOKUP($A509,DataForModel!$B:$BI,51,FALSE)</f>
        <v>12.1</v>
      </c>
      <c r="M509" s="1">
        <f>VLOOKUP($A509,DataForModel!$B:$BI,52,FALSE)</f>
        <v>13</v>
      </c>
      <c r="N509" s="1">
        <f>VLOOKUP($A509,DataForModel!$B:$BI,60,FALSE)</f>
        <v>1.7</v>
      </c>
      <c r="O509" s="1">
        <f t="shared" si="94"/>
        <v>3.4045040130912492</v>
      </c>
      <c r="P509" s="1">
        <f t="shared" si="95"/>
        <v>6.2205254951554849</v>
      </c>
      <c r="Q509" s="1">
        <f t="shared" si="96"/>
        <v>3.8777402990690408</v>
      </c>
      <c r="R509" s="1">
        <f t="shared" si="97"/>
        <v>0</v>
      </c>
      <c r="S509" s="1">
        <f t="shared" si="98"/>
        <v>0.35548391739501595</v>
      </c>
      <c r="T509" s="1">
        <f t="shared" si="99"/>
        <v>0</v>
      </c>
      <c r="U509" s="1">
        <f t="shared" si="100"/>
        <v>2.848525469168901</v>
      </c>
      <c r="V509" s="1">
        <f t="shared" si="101"/>
        <v>2.373427398994389</v>
      </c>
      <c r="W509" s="1">
        <f t="shared" si="102"/>
        <v>3.0244755244755246</v>
      </c>
      <c r="X509" s="1">
        <f t="shared" si="103"/>
        <v>2.7361563517915313</v>
      </c>
      <c r="Y509" s="1">
        <f t="shared" si="104"/>
        <v>2.762557077625571</v>
      </c>
      <c r="Z509" s="1">
        <f t="shared" si="105"/>
        <v>3.1202046035805626</v>
      </c>
      <c r="AA509" s="1">
        <f t="shared" si="106"/>
        <v>0.18085106382978722</v>
      </c>
      <c r="AB509" s="1">
        <f>VLOOKUP($A509,Index!$G:$R,8,FALSE)</f>
        <v>8.7880000000000003</v>
      </c>
      <c r="AC509" s="1">
        <f>VLOOKUP($A509,Index!$G:$R,9,FALSE)</f>
        <v>5.6761496102775455</v>
      </c>
      <c r="AD509" s="1">
        <f>VLOOKUP($A509,Index!$G:$R,10,FALSE)</f>
        <v>4.4871794871794872</v>
      </c>
      <c r="AE509" s="1">
        <f>VLOOKUP($A509,Index!$G:$R,11,FALSE)</f>
        <v>3.6962390361883783</v>
      </c>
    </row>
    <row r="510" spans="1:31" x14ac:dyDescent="0.2">
      <c r="A510">
        <v>6075021000</v>
      </c>
      <c r="B510" s="1">
        <f>VLOOKUP($A510,DataForModel!$B:$BI,11,FALSE)</f>
        <v>4196</v>
      </c>
      <c r="C510" s="1">
        <f>VLOOKUP($A510,DataForModel!$B:$BI,16,FALSE)</f>
        <v>8.6979437700000002</v>
      </c>
      <c r="D510" s="1">
        <f>VLOOKUP($A510,DataForModel!$B:$BI,17,FALSE)</f>
        <v>48.53</v>
      </c>
      <c r="E510" s="1">
        <f>VLOOKUP($A510,DataForModel!$B:$BI,19,FALSE)</f>
        <v>0</v>
      </c>
      <c r="F510" s="1">
        <f>VLOOKUP($A510,DataForModel!$B:$BI,20,FALSE)</f>
        <v>208.95858480000001</v>
      </c>
      <c r="G510" s="1">
        <f>VLOOKUP($A510,DataForModel!$B:$BI,26,FALSE)</f>
        <v>0</v>
      </c>
      <c r="H510" s="1">
        <f>VLOOKUP($A510,DataForModel!$B:$BI,31,FALSE)</f>
        <v>359</v>
      </c>
      <c r="I510" s="1">
        <f>VLOOKUP($A510,DataForModel!$B:$BI,33,FALSE)</f>
        <v>72020</v>
      </c>
      <c r="J510" s="1">
        <f>VLOOKUP($A510,DataForModel!$B:$BI,46,FALSE)</f>
        <v>7.8</v>
      </c>
      <c r="K510" s="1">
        <f>VLOOKUP($A510,DataForModel!$B:$BI,49,FALSE)</f>
        <v>1</v>
      </c>
      <c r="L510" s="1">
        <f>VLOOKUP($A510,DataForModel!$B:$BI,51,FALSE)</f>
        <v>9.6999999999999993</v>
      </c>
      <c r="M510" s="1">
        <f>VLOOKUP($A510,DataForModel!$B:$BI,52,FALSE)</f>
        <v>10.7</v>
      </c>
      <c r="N510" s="1">
        <f>VLOOKUP($A510,DataForModel!$B:$BI,60,FALSE)</f>
        <v>3.7</v>
      </c>
      <c r="O510" s="1">
        <f t="shared" si="94"/>
        <v>3.2673575937037325</v>
      </c>
      <c r="P510" s="1">
        <f t="shared" si="95"/>
        <v>6.2205254951554849</v>
      </c>
      <c r="Q510" s="1">
        <f t="shared" si="96"/>
        <v>3.8777402990690408</v>
      </c>
      <c r="R510" s="1">
        <f t="shared" si="97"/>
        <v>0</v>
      </c>
      <c r="S510" s="1">
        <f t="shared" si="98"/>
        <v>0.35378431158574986</v>
      </c>
      <c r="T510" s="1">
        <f t="shared" si="99"/>
        <v>0</v>
      </c>
      <c r="U510" s="1">
        <f t="shared" si="100"/>
        <v>1.2030831099195711</v>
      </c>
      <c r="V510" s="1">
        <f t="shared" si="101"/>
        <v>4.5988578418473667</v>
      </c>
      <c r="W510" s="1">
        <f t="shared" si="102"/>
        <v>1.3636363636363635</v>
      </c>
      <c r="X510" s="1">
        <f t="shared" si="103"/>
        <v>0.16286644951140067</v>
      </c>
      <c r="Y510" s="1">
        <f t="shared" si="104"/>
        <v>2.2146118721461185</v>
      </c>
      <c r="Z510" s="1">
        <f t="shared" si="105"/>
        <v>2.5319693094629154</v>
      </c>
      <c r="AA510" s="1">
        <f t="shared" si="106"/>
        <v>0.39361702127659576</v>
      </c>
      <c r="AB510" s="1">
        <f>VLOOKUP($A510,Index!$G:$R,8,FALSE)</f>
        <v>5.5007000000000001</v>
      </c>
      <c r="AC510" s="1">
        <f>VLOOKUP($A510,Index!$G:$R,9,FALSE)</f>
        <v>3.5439402051433899</v>
      </c>
      <c r="AD510" s="1">
        <f>VLOOKUP($A510,Index!$G:$R,10,FALSE)</f>
        <v>2.8632478632478637</v>
      </c>
      <c r="AE510" s="1">
        <f>VLOOKUP($A510,Index!$G:$R,11,FALSE)</f>
        <v>1.3212037801313783</v>
      </c>
    </row>
    <row r="511" spans="1:31" x14ac:dyDescent="0.2">
      <c r="A511">
        <v>6075021100</v>
      </c>
      <c r="B511" s="1">
        <f>VLOOKUP($A511,DataForModel!$B:$BI,11,FALSE)</f>
        <v>3853</v>
      </c>
      <c r="C511" s="1">
        <f>VLOOKUP($A511,DataForModel!$B:$BI,16,FALSE)</f>
        <v>8.6979437700000002</v>
      </c>
      <c r="D511" s="1">
        <f>VLOOKUP($A511,DataForModel!$B:$BI,17,FALSE)</f>
        <v>49.186018840000003</v>
      </c>
      <c r="E511" s="1">
        <f>VLOOKUP($A511,DataForModel!$B:$BI,19,FALSE)</f>
        <v>0</v>
      </c>
      <c r="F511" s="1">
        <f>VLOOKUP($A511,DataForModel!$B:$BI,20,FALSE)</f>
        <v>206.68751560000001</v>
      </c>
      <c r="G511" s="1">
        <f>VLOOKUP($A511,DataForModel!$B:$BI,26,FALSE)</f>
        <v>0</v>
      </c>
      <c r="H511" s="1">
        <f>VLOOKUP($A511,DataForModel!$B:$BI,31,FALSE)</f>
        <v>162</v>
      </c>
      <c r="I511" s="1">
        <f>VLOOKUP($A511,DataForModel!$B:$BI,33,FALSE)</f>
        <v>98290</v>
      </c>
      <c r="J511" s="1">
        <f>VLOOKUP($A511,DataForModel!$B:$BI,46,FALSE)</f>
        <v>3.9</v>
      </c>
      <c r="K511" s="1">
        <f>VLOOKUP($A511,DataForModel!$B:$BI,49,FALSE)</f>
        <v>3.1</v>
      </c>
      <c r="L511" s="1">
        <f>VLOOKUP($A511,DataForModel!$B:$BI,51,FALSE)</f>
        <v>14.5</v>
      </c>
      <c r="M511" s="1">
        <f>VLOOKUP($A511,DataForModel!$B:$BI,52,FALSE)</f>
        <v>8.5</v>
      </c>
      <c r="N511" s="1">
        <f>VLOOKUP($A511,DataForModel!$B:$BI,60,FALSE)</f>
        <v>0</v>
      </c>
      <c r="O511" s="1">
        <f t="shared" si="94"/>
        <v>3.0000779241019249</v>
      </c>
      <c r="P511" s="1">
        <f t="shared" si="95"/>
        <v>6.2205254951554849</v>
      </c>
      <c r="Q511" s="1">
        <f t="shared" si="96"/>
        <v>3.9304686397173731</v>
      </c>
      <c r="R511" s="1">
        <f t="shared" si="97"/>
        <v>0</v>
      </c>
      <c r="S511" s="1">
        <f t="shared" si="98"/>
        <v>0.34954931826744695</v>
      </c>
      <c r="T511" s="1">
        <f t="shared" si="99"/>
        <v>0</v>
      </c>
      <c r="U511" s="1">
        <f t="shared" si="100"/>
        <v>0.54289544235924936</v>
      </c>
      <c r="V511" s="1">
        <f t="shared" si="101"/>
        <v>6.4671327278804647</v>
      </c>
      <c r="W511" s="1">
        <f t="shared" si="102"/>
        <v>0.68181818181818177</v>
      </c>
      <c r="X511" s="1">
        <f t="shared" si="103"/>
        <v>0.50488599348534202</v>
      </c>
      <c r="Y511" s="1">
        <f t="shared" si="104"/>
        <v>3.310502283105023</v>
      </c>
      <c r="Z511" s="1">
        <f t="shared" si="105"/>
        <v>1.9693094629156009</v>
      </c>
      <c r="AA511" s="1">
        <f t="shared" si="106"/>
        <v>0</v>
      </c>
      <c r="AB511" s="1">
        <f>VLOOKUP($A511,Index!$G:$R,8,FALSE)</f>
        <v>4.1456</v>
      </c>
      <c r="AC511" s="1">
        <f>VLOOKUP($A511,Index!$G:$R,9,FALSE)</f>
        <v>3.2027607742028037</v>
      </c>
      <c r="AD511" s="1">
        <f>VLOOKUP($A511,Index!$G:$R,10,FALSE)</f>
        <v>2.9059829059829063</v>
      </c>
      <c r="AE511" s="1">
        <f>VLOOKUP($A511,Index!$G:$R,11,FALSE)</f>
        <v>0.62969711081579294</v>
      </c>
    </row>
    <row r="512" spans="1:31" x14ac:dyDescent="0.2">
      <c r="A512">
        <v>6075021200</v>
      </c>
      <c r="B512" s="1">
        <f>VLOOKUP($A512,DataForModel!$B:$BI,11,FALSE)</f>
        <v>2779</v>
      </c>
      <c r="C512" s="1">
        <f>VLOOKUP($A512,DataForModel!$B:$BI,16,FALSE)</f>
        <v>8.6979437700000002</v>
      </c>
      <c r="D512" s="1">
        <f>VLOOKUP($A512,DataForModel!$B:$BI,17,FALSE)</f>
        <v>48.530001259999999</v>
      </c>
      <c r="E512" s="1">
        <f>VLOOKUP($A512,DataForModel!$B:$BI,19,FALSE)</f>
        <v>0</v>
      </c>
      <c r="F512" s="1">
        <f>VLOOKUP($A512,DataForModel!$B:$BI,20,FALSE)</f>
        <v>202.9199515</v>
      </c>
      <c r="G512" s="1">
        <f>VLOOKUP($A512,DataForModel!$B:$BI,26,FALSE)</f>
        <v>0</v>
      </c>
      <c r="H512" s="1">
        <f>VLOOKUP($A512,DataForModel!$B:$BI,31,FALSE)</f>
        <v>144</v>
      </c>
      <c r="I512" s="1">
        <f>VLOOKUP($A512,DataForModel!$B:$BI,33,FALSE)</f>
        <v>92208</v>
      </c>
      <c r="J512" s="1">
        <f>VLOOKUP($A512,DataForModel!$B:$BI,46,FALSE)</f>
        <v>4.7</v>
      </c>
      <c r="K512" s="1">
        <f>VLOOKUP($A512,DataForModel!$B:$BI,49,FALSE)</f>
        <v>0.5</v>
      </c>
      <c r="L512" s="1">
        <f>VLOOKUP($A512,DataForModel!$B:$BI,51,FALSE)</f>
        <v>20.5</v>
      </c>
      <c r="M512" s="1">
        <f>VLOOKUP($A512,DataForModel!$B:$BI,52,FALSE)</f>
        <v>4.2</v>
      </c>
      <c r="N512" s="1">
        <f>VLOOKUP($A512,DataForModel!$B:$BI,60,FALSE)</f>
        <v>0.6</v>
      </c>
      <c r="O512" s="1">
        <f t="shared" si="94"/>
        <v>2.1631730694303748</v>
      </c>
      <c r="P512" s="1">
        <f t="shared" si="95"/>
        <v>6.2205254951554849</v>
      </c>
      <c r="Q512" s="1">
        <f t="shared" si="96"/>
        <v>3.8777404003431277</v>
      </c>
      <c r="R512" s="1">
        <f t="shared" si="97"/>
        <v>0</v>
      </c>
      <c r="S512" s="1">
        <f t="shared" si="98"/>
        <v>0.34252372486422611</v>
      </c>
      <c r="T512" s="1">
        <f t="shared" si="99"/>
        <v>0</v>
      </c>
      <c r="U512" s="1">
        <f t="shared" si="100"/>
        <v>0.48257372654155495</v>
      </c>
      <c r="V512" s="1">
        <f t="shared" si="101"/>
        <v>6.0345918882590972</v>
      </c>
      <c r="W512" s="1">
        <f t="shared" si="102"/>
        <v>0.82167832167832167</v>
      </c>
      <c r="X512" s="1">
        <f t="shared" si="103"/>
        <v>8.1433224755700334E-2</v>
      </c>
      <c r="Y512" s="1">
        <f t="shared" si="104"/>
        <v>4.6803652968036538</v>
      </c>
      <c r="Z512" s="1">
        <f t="shared" si="105"/>
        <v>0.86956521739130443</v>
      </c>
      <c r="AA512" s="1">
        <f t="shared" si="106"/>
        <v>6.3829787234042548E-2</v>
      </c>
      <c r="AB512" s="1">
        <f>VLOOKUP($A512,Index!$G:$R,8,FALSE)</f>
        <v>3.3007</v>
      </c>
      <c r="AC512" s="1">
        <f>VLOOKUP($A512,Index!$G:$R,9,FALSE)</f>
        <v>2.9218380029113638</v>
      </c>
      <c r="AD512" s="1">
        <f>VLOOKUP($A512,Index!$G:$R,10,FALSE)</f>
        <v>2.8632478632478637</v>
      </c>
      <c r="AE512" s="1">
        <f>VLOOKUP($A512,Index!$G:$R,11,FALSE)</f>
        <v>0.46607748120358111</v>
      </c>
    </row>
    <row r="513" spans="1:31" x14ac:dyDescent="0.2">
      <c r="A513">
        <v>6075021300</v>
      </c>
      <c r="B513" s="1">
        <f>VLOOKUP($A513,DataForModel!$B:$BI,11,FALSE)</f>
        <v>2474</v>
      </c>
      <c r="C513" s="1">
        <f>VLOOKUP($A513,DataForModel!$B:$BI,16,FALSE)</f>
        <v>8.6979437700000002</v>
      </c>
      <c r="D513" s="1">
        <f>VLOOKUP($A513,DataForModel!$B:$BI,17,FALSE)</f>
        <v>48.53</v>
      </c>
      <c r="E513" s="1">
        <f>VLOOKUP($A513,DataForModel!$B:$BI,19,FALSE)</f>
        <v>0</v>
      </c>
      <c r="F513" s="1">
        <f>VLOOKUP($A513,DataForModel!$B:$BI,20,FALSE)</f>
        <v>200.72150540000001</v>
      </c>
      <c r="G513" s="1">
        <f>VLOOKUP($A513,DataForModel!$B:$BI,26,FALSE)</f>
        <v>0</v>
      </c>
      <c r="H513" s="1">
        <f>VLOOKUP($A513,DataForModel!$B:$BI,31,FALSE)</f>
        <v>59</v>
      </c>
      <c r="I513" s="1">
        <f>VLOOKUP($A513,DataForModel!$B:$BI,33,FALSE)</f>
        <v>101754</v>
      </c>
      <c r="J513" s="1">
        <f>VLOOKUP($A513,DataForModel!$B:$BI,46,FALSE)</f>
        <v>2.2000000000000002</v>
      </c>
      <c r="K513" s="1">
        <f>VLOOKUP($A513,DataForModel!$B:$BI,49,FALSE)</f>
        <v>1.3</v>
      </c>
      <c r="L513" s="1">
        <f>VLOOKUP($A513,DataForModel!$B:$BI,51,FALSE)</f>
        <v>18</v>
      </c>
      <c r="M513" s="1">
        <f>VLOOKUP($A513,DataForModel!$B:$BI,52,FALSE)</f>
        <v>6</v>
      </c>
      <c r="N513" s="1">
        <f>VLOOKUP($A513,DataForModel!$B:$BI,60,FALSE)</f>
        <v>0</v>
      </c>
      <c r="O513" s="1">
        <f t="shared" si="94"/>
        <v>1.9255045585599626</v>
      </c>
      <c r="P513" s="1">
        <f t="shared" si="95"/>
        <v>6.2205254951554849</v>
      </c>
      <c r="Q513" s="1">
        <f t="shared" si="96"/>
        <v>3.8777402990690408</v>
      </c>
      <c r="R513" s="1">
        <f t="shared" si="97"/>
        <v>0</v>
      </c>
      <c r="S513" s="1">
        <f t="shared" si="98"/>
        <v>0.33842415601614834</v>
      </c>
      <c r="T513" s="1">
        <f t="shared" si="99"/>
        <v>0</v>
      </c>
      <c r="U513" s="1">
        <f t="shared" si="100"/>
        <v>0.19772117962466487</v>
      </c>
      <c r="V513" s="1">
        <f t="shared" si="101"/>
        <v>6.7134861426204209</v>
      </c>
      <c r="W513" s="1">
        <f t="shared" si="102"/>
        <v>0.38461538461538464</v>
      </c>
      <c r="X513" s="1">
        <f t="shared" si="103"/>
        <v>0.21172638436482089</v>
      </c>
      <c r="Y513" s="1">
        <f t="shared" si="104"/>
        <v>4.1095890410958908</v>
      </c>
      <c r="Z513" s="1">
        <f t="shared" si="105"/>
        <v>1.3299232736572892</v>
      </c>
      <c r="AA513" s="1">
        <f t="shared" si="106"/>
        <v>0</v>
      </c>
      <c r="AB513" s="1">
        <f>VLOOKUP($A513,Index!$G:$R,8,FALSE)</f>
        <v>2.6861000000000002</v>
      </c>
      <c r="AC513" s="1">
        <f>VLOOKUP($A513,Index!$G:$R,9,FALSE)</f>
        <v>2.6720013715631641</v>
      </c>
      <c r="AD513" s="1">
        <f>VLOOKUP($A513,Index!$G:$R,10,FALSE)</f>
        <v>2.8632478632478637</v>
      </c>
      <c r="AE513" s="1">
        <f>VLOOKUP($A513,Index!$G:$R,11,FALSE)</f>
        <v>0.52170279076768511</v>
      </c>
    </row>
    <row r="514" spans="1:31" x14ac:dyDescent="0.2">
      <c r="A514">
        <v>6075021400</v>
      </c>
      <c r="B514" s="1">
        <f>VLOOKUP($A514,DataForModel!$B:$BI,11,FALSE)</f>
        <v>3264</v>
      </c>
      <c r="C514" s="1">
        <f>VLOOKUP($A514,DataForModel!$B:$BI,16,FALSE)</f>
        <v>8.6979437700000002</v>
      </c>
      <c r="D514" s="1">
        <f>VLOOKUP($A514,DataForModel!$B:$BI,17,FALSE)</f>
        <v>48.53</v>
      </c>
      <c r="E514" s="1">
        <f>VLOOKUP($A514,DataForModel!$B:$BI,19,FALSE)</f>
        <v>0</v>
      </c>
      <c r="F514" s="1">
        <f>VLOOKUP($A514,DataForModel!$B:$BI,20,FALSE)</f>
        <v>204.90238930000001</v>
      </c>
      <c r="G514" s="1">
        <f>VLOOKUP($A514,DataForModel!$B:$BI,26,FALSE)</f>
        <v>0</v>
      </c>
      <c r="H514" s="1">
        <f>VLOOKUP($A514,DataForModel!$B:$BI,31,FALSE)</f>
        <v>111</v>
      </c>
      <c r="I514" s="1">
        <f>VLOOKUP($A514,DataForModel!$B:$BI,33,FALSE)</f>
        <v>92802</v>
      </c>
      <c r="J514" s="1">
        <f>VLOOKUP($A514,DataForModel!$B:$BI,46,FALSE)</f>
        <v>3</v>
      </c>
      <c r="K514" s="1">
        <f>VLOOKUP($A514,DataForModel!$B:$BI,49,FALSE)</f>
        <v>4</v>
      </c>
      <c r="L514" s="1">
        <f>VLOOKUP($A514,DataForModel!$B:$BI,51,FALSE)</f>
        <v>14.7</v>
      </c>
      <c r="M514" s="1">
        <f>VLOOKUP($A514,DataForModel!$B:$BI,52,FALSE)</f>
        <v>7.7</v>
      </c>
      <c r="N514" s="1">
        <f>VLOOKUP($A514,DataForModel!$B:$BI,60,FALSE)</f>
        <v>0</v>
      </c>
      <c r="O514" s="1">
        <f t="shared" si="94"/>
        <v>2.5411049637652927</v>
      </c>
      <c r="P514" s="1">
        <f t="shared" si="95"/>
        <v>6.2205254951554849</v>
      </c>
      <c r="Q514" s="1">
        <f t="shared" si="96"/>
        <v>3.8777402990690408</v>
      </c>
      <c r="R514" s="1">
        <f t="shared" si="97"/>
        <v>0</v>
      </c>
      <c r="S514" s="1">
        <f t="shared" si="98"/>
        <v>0.34622049061533189</v>
      </c>
      <c r="T514" s="1">
        <f t="shared" si="99"/>
        <v>0</v>
      </c>
      <c r="U514" s="1">
        <f t="shared" si="100"/>
        <v>0.37198391420911525</v>
      </c>
      <c r="V514" s="1">
        <f t="shared" si="101"/>
        <v>6.0768360939044594</v>
      </c>
      <c r="W514" s="1">
        <f t="shared" si="102"/>
        <v>0.52447552447552448</v>
      </c>
      <c r="X514" s="1">
        <f t="shared" si="103"/>
        <v>0.65146579804560267</v>
      </c>
      <c r="Y514" s="1">
        <f t="shared" si="104"/>
        <v>3.3561643835616439</v>
      </c>
      <c r="Z514" s="1">
        <f t="shared" si="105"/>
        <v>1.7647058823529413</v>
      </c>
      <c r="AA514" s="1">
        <f t="shared" si="106"/>
        <v>0</v>
      </c>
      <c r="AB514" s="1">
        <f>VLOOKUP($A514,Index!$G:$R,8,FALSE)</f>
        <v>3.0007000000000001</v>
      </c>
      <c r="AC514" s="1">
        <f>VLOOKUP($A514,Index!$G:$R,9,FALSE)</f>
        <v>3.1309800269810268</v>
      </c>
      <c r="AD514" s="1">
        <f>VLOOKUP($A514,Index!$G:$R,10,FALSE)</f>
        <v>2.6923076923076921</v>
      </c>
      <c r="AE514" s="1">
        <f>VLOOKUP($A514,Index!$G:$R,11,FALSE)</f>
        <v>0.36547079783261327</v>
      </c>
    </row>
    <row r="515" spans="1:31" x14ac:dyDescent="0.2">
      <c r="A515">
        <v>6075021500</v>
      </c>
      <c r="B515" s="1">
        <f>VLOOKUP($A515,DataForModel!$B:$BI,11,FALSE)</f>
        <v>5096</v>
      </c>
      <c r="C515" s="1">
        <f>VLOOKUP($A515,DataForModel!$B:$BI,16,FALSE)</f>
        <v>8.6979437700000002</v>
      </c>
      <c r="D515" s="1">
        <f>VLOOKUP($A515,DataForModel!$B:$BI,17,FALSE)</f>
        <v>48.53</v>
      </c>
      <c r="E515" s="1">
        <f>VLOOKUP($A515,DataForModel!$B:$BI,19,FALSE)</f>
        <v>0</v>
      </c>
      <c r="F515" s="1">
        <f>VLOOKUP($A515,DataForModel!$B:$BI,20,FALSE)</f>
        <v>203.0652825</v>
      </c>
      <c r="G515" s="1">
        <f>VLOOKUP($A515,DataForModel!$B:$BI,26,FALSE)</f>
        <v>0</v>
      </c>
      <c r="H515" s="1">
        <f>VLOOKUP($A515,DataForModel!$B:$BI,31,FALSE)</f>
        <v>322</v>
      </c>
      <c r="I515" s="1">
        <f>VLOOKUP($A515,DataForModel!$B:$BI,33,FALSE)</f>
        <v>84860</v>
      </c>
      <c r="J515" s="1">
        <f>VLOOKUP($A515,DataForModel!$B:$BI,46,FALSE)</f>
        <v>6.5</v>
      </c>
      <c r="K515" s="1">
        <f>VLOOKUP($A515,DataForModel!$B:$BI,49,FALSE)</f>
        <v>0.5</v>
      </c>
      <c r="L515" s="1">
        <f>VLOOKUP($A515,DataForModel!$B:$BI,51,FALSE)</f>
        <v>14.8</v>
      </c>
      <c r="M515" s="1">
        <f>VLOOKUP($A515,DataForModel!$B:$BI,52,FALSE)</f>
        <v>5.6</v>
      </c>
      <c r="N515" s="1">
        <f>VLOOKUP($A515,DataForModel!$B:$BI,60,FALSE)</f>
        <v>1.6</v>
      </c>
      <c r="O515" s="1">
        <f t="shared" ref="O515:O578" si="107">((B515-$AH$3)/($AH$4-$AH$3))*10</f>
        <v>3.9686745110262605</v>
      </c>
      <c r="P515" s="1">
        <f t="shared" ref="P515:P578" si="108">((C515-$AI$3)/($AI$4-$AI$3))*10</f>
        <v>6.2205254951554849</v>
      </c>
      <c r="Q515" s="1">
        <f t="shared" ref="Q515:Q578" si="109">((D515-$AJ$3)/($AJ$4-$AJ$3))*10</f>
        <v>3.8777402990690408</v>
      </c>
      <c r="R515" s="1">
        <f t="shared" ref="R515:R578" si="110">((E515-$AK$3)/($AK$4-$AK$3))*10</f>
        <v>0</v>
      </c>
      <c r="S515" s="1">
        <f t="shared" ref="S515:S578" si="111">((F515-$AL$3)/($AL$4-$AL$3))*10</f>
        <v>0.3427947319361121</v>
      </c>
      <c r="T515" s="1">
        <f t="shared" ref="T515:T578" si="112">((G515-$AM$3)/($AM$4-$AM$3))*10</f>
        <v>0</v>
      </c>
      <c r="U515" s="1">
        <f t="shared" ref="U515:U578" si="113">((H515-$AN$3)/($AN$4-$AN$3))*10</f>
        <v>1.0790884718498659</v>
      </c>
      <c r="V515" s="1">
        <f t="shared" ref="V515:V578" si="114">((I515-$AO$3)/($AO$4-$AO$3))*10</f>
        <v>5.5120154184238785</v>
      </c>
      <c r="W515" s="1">
        <f t="shared" ref="W515:W578" si="115">((J515-$AP$3)/($AP$4-$AP$3))*10</f>
        <v>1.1363636363636362</v>
      </c>
      <c r="X515" s="1">
        <f t="shared" ref="X515:X578" si="116">((K515-$AQ$3)/($AQ$4-$AQ$3))*10</f>
        <v>8.1433224755700334E-2</v>
      </c>
      <c r="Y515" s="1">
        <f t="shared" ref="Y515:Y578" si="117">((L515-$AR$3)/($AR$4-$AR$3))*10</f>
        <v>3.3789954337899548</v>
      </c>
      <c r="Z515" s="1">
        <f t="shared" ref="Z515:Z578" si="118">((M515-$AS$3)/($AS$4-$AS$3))*10</f>
        <v>1.2276214833759589</v>
      </c>
      <c r="AA515" s="1">
        <f t="shared" ref="AA515:AA578" si="119">((N515-$AT$3)/($AT$4-$AT$3))*10</f>
        <v>0.1702127659574468</v>
      </c>
      <c r="AB515" s="1">
        <f>VLOOKUP($A515,Index!$G:$R,8,FALSE)</f>
        <v>3.4771000000000001</v>
      </c>
      <c r="AC515" s="1">
        <f>VLOOKUP($A515,Index!$G:$R,9,FALSE)</f>
        <v>3.4423562824563576</v>
      </c>
      <c r="AD515" s="1">
        <f>VLOOKUP($A515,Index!$G:$R,10,FALSE)</f>
        <v>2.8205128205128203</v>
      </c>
      <c r="AE515" s="1">
        <f>VLOOKUP($A515,Index!$G:$R,11,FALSE)</f>
        <v>0.60780143685012566</v>
      </c>
    </row>
    <row r="516" spans="1:31" x14ac:dyDescent="0.2">
      <c r="A516">
        <v>6075021600</v>
      </c>
      <c r="B516" s="1">
        <f>VLOOKUP($A516,DataForModel!$B:$BI,11,FALSE)</f>
        <v>3836</v>
      </c>
      <c r="C516" s="1">
        <f>VLOOKUP($A516,DataForModel!$B:$BI,16,FALSE)</f>
        <v>8.6979437700000002</v>
      </c>
      <c r="D516" s="1">
        <f>VLOOKUP($A516,DataForModel!$B:$BI,17,FALSE)</f>
        <v>48.53</v>
      </c>
      <c r="E516" s="1">
        <f>VLOOKUP($A516,DataForModel!$B:$BI,19,FALSE)</f>
        <v>0</v>
      </c>
      <c r="F516" s="1">
        <f>VLOOKUP($A516,DataForModel!$B:$BI,20,FALSE)</f>
        <v>197.9997908</v>
      </c>
      <c r="G516" s="1">
        <f>VLOOKUP($A516,DataForModel!$B:$BI,26,FALSE)</f>
        <v>0</v>
      </c>
      <c r="H516" s="1">
        <f>VLOOKUP($A516,DataForModel!$B:$BI,31,FALSE)</f>
        <v>312</v>
      </c>
      <c r="I516" s="1">
        <f>VLOOKUP($A516,DataForModel!$B:$BI,33,FALSE)</f>
        <v>82300</v>
      </c>
      <c r="J516" s="1">
        <f>VLOOKUP($A516,DataForModel!$B:$BI,46,FALSE)</f>
        <v>6.9</v>
      </c>
      <c r="K516" s="1">
        <f>VLOOKUP($A516,DataForModel!$B:$BI,49,FALSE)</f>
        <v>5.5</v>
      </c>
      <c r="L516" s="1">
        <f>VLOOKUP($A516,DataForModel!$B:$BI,51,FALSE)</f>
        <v>11.3</v>
      </c>
      <c r="M516" s="1">
        <f>VLOOKUP($A516,DataForModel!$B:$BI,52,FALSE)</f>
        <v>8.4</v>
      </c>
      <c r="N516" s="1">
        <f>VLOOKUP($A516,DataForModel!$B:$BI,60,FALSE)</f>
        <v>0</v>
      </c>
      <c r="O516" s="1">
        <f t="shared" si="107"/>
        <v>2.986830826774721</v>
      </c>
      <c r="P516" s="1">
        <f t="shared" si="108"/>
        <v>6.2205254951554849</v>
      </c>
      <c r="Q516" s="1">
        <f t="shared" si="109"/>
        <v>3.8777402990690408</v>
      </c>
      <c r="R516" s="1">
        <f t="shared" si="110"/>
        <v>0</v>
      </c>
      <c r="S516" s="1">
        <f t="shared" si="111"/>
        <v>0.33334881830942964</v>
      </c>
      <c r="T516" s="1">
        <f t="shared" si="112"/>
        <v>0</v>
      </c>
      <c r="U516" s="1">
        <f t="shared" si="113"/>
        <v>1.0455764075067024</v>
      </c>
      <c r="V516" s="1">
        <f t="shared" si="114"/>
        <v>5.3299528486391532</v>
      </c>
      <c r="W516" s="1">
        <f t="shared" si="115"/>
        <v>1.2062937062937062</v>
      </c>
      <c r="X516" s="1">
        <f t="shared" si="116"/>
        <v>0.89576547231270354</v>
      </c>
      <c r="Y516" s="1">
        <f t="shared" si="117"/>
        <v>2.579908675799087</v>
      </c>
      <c r="Z516" s="1">
        <f t="shared" si="118"/>
        <v>1.9437340153452687</v>
      </c>
      <c r="AA516" s="1">
        <f t="shared" si="119"/>
        <v>0</v>
      </c>
      <c r="AB516" s="1">
        <f>VLOOKUP($A516,Index!$G:$R,8,FALSE)</f>
        <v>4.2554999999999996</v>
      </c>
      <c r="AC516" s="1">
        <f>VLOOKUP($A516,Index!$G:$R,9,FALSE)</f>
        <v>3.6090911732729367</v>
      </c>
      <c r="AD516" s="1">
        <f>VLOOKUP($A516,Index!$G:$R,10,FALSE)</f>
        <v>3.4188034188034191</v>
      </c>
      <c r="AE516" s="1">
        <f>VLOOKUP($A516,Index!$G:$R,11,FALSE)</f>
        <v>0.84757488670570069</v>
      </c>
    </row>
    <row r="517" spans="1:31" x14ac:dyDescent="0.2">
      <c r="A517">
        <v>6075021700</v>
      </c>
      <c r="B517" s="1">
        <f>VLOOKUP($A517,DataForModel!$B:$BI,11,FALSE)</f>
        <v>3948</v>
      </c>
      <c r="C517" s="1">
        <f>VLOOKUP($A517,DataForModel!$B:$BI,16,FALSE)</f>
        <v>8.6979437700000002</v>
      </c>
      <c r="D517" s="1">
        <f>VLOOKUP($A517,DataForModel!$B:$BI,17,FALSE)</f>
        <v>48.53</v>
      </c>
      <c r="E517" s="1">
        <f>VLOOKUP($A517,DataForModel!$B:$BI,19,FALSE)</f>
        <v>0</v>
      </c>
      <c r="F517" s="1">
        <f>VLOOKUP($A517,DataForModel!$B:$BI,20,FALSE)</f>
        <v>194.9746446</v>
      </c>
      <c r="G517" s="1">
        <f>VLOOKUP($A517,DataForModel!$B:$BI,26,FALSE)</f>
        <v>0</v>
      </c>
      <c r="H517" s="1">
        <f>VLOOKUP($A517,DataForModel!$B:$BI,31,FALSE)</f>
        <v>478</v>
      </c>
      <c r="I517" s="1">
        <f>VLOOKUP($A517,DataForModel!$B:$BI,33,FALSE)</f>
        <v>64366</v>
      </c>
      <c r="J517" s="1">
        <f>VLOOKUP($A517,DataForModel!$B:$BI,46,FALSE)</f>
        <v>11.7</v>
      </c>
      <c r="K517" s="1">
        <f>VLOOKUP($A517,DataForModel!$B:$BI,49,FALSE)</f>
        <v>3.7</v>
      </c>
      <c r="L517" s="1">
        <f>VLOOKUP($A517,DataForModel!$B:$BI,51,FALSE)</f>
        <v>18.600000000000001</v>
      </c>
      <c r="M517" s="1">
        <f>VLOOKUP($A517,DataForModel!$B:$BI,52,FALSE)</f>
        <v>7.9</v>
      </c>
      <c r="N517" s="1">
        <f>VLOOKUP($A517,DataForModel!$B:$BI,60,FALSE)</f>
        <v>0</v>
      </c>
      <c r="O517" s="1">
        <f t="shared" si="107"/>
        <v>3.0741058209304137</v>
      </c>
      <c r="P517" s="1">
        <f t="shared" si="108"/>
        <v>6.2205254951554849</v>
      </c>
      <c r="Q517" s="1">
        <f t="shared" si="109"/>
        <v>3.8777402990690408</v>
      </c>
      <c r="R517" s="1">
        <f t="shared" si="110"/>
        <v>0</v>
      </c>
      <c r="S517" s="1">
        <f t="shared" si="111"/>
        <v>0.32770765425159765</v>
      </c>
      <c r="T517" s="1">
        <f t="shared" si="112"/>
        <v>0</v>
      </c>
      <c r="U517" s="1">
        <f t="shared" si="113"/>
        <v>1.6018766756032172</v>
      </c>
      <c r="V517" s="1">
        <f t="shared" si="114"/>
        <v>4.0545192054675665</v>
      </c>
      <c r="W517" s="1">
        <f t="shared" si="115"/>
        <v>2.0454545454545454</v>
      </c>
      <c r="X517" s="1">
        <f t="shared" si="116"/>
        <v>0.60260586319218246</v>
      </c>
      <c r="Y517" s="1">
        <f t="shared" si="117"/>
        <v>4.2465753424657544</v>
      </c>
      <c r="Z517" s="1">
        <f t="shared" si="118"/>
        <v>1.8158567774936063</v>
      </c>
      <c r="AA517" s="1">
        <f t="shared" si="119"/>
        <v>0</v>
      </c>
      <c r="AB517" s="1">
        <f>VLOOKUP($A517,Index!$G:$R,8,FALSE)</f>
        <v>4.5094000000000003</v>
      </c>
      <c r="AC517" s="1">
        <f>VLOOKUP($A517,Index!$G:$R,9,FALSE)</f>
        <v>4.2095373674690588</v>
      </c>
      <c r="AD517" s="1">
        <f>VLOOKUP($A517,Index!$G:$R,10,FALSE)</f>
        <v>3.8461538461538463</v>
      </c>
      <c r="AE517" s="1">
        <f>VLOOKUP($A517,Index!$G:$R,11,FALSE)</f>
        <v>0.79566076670264374</v>
      </c>
    </row>
    <row r="518" spans="1:31" x14ac:dyDescent="0.2">
      <c r="A518">
        <v>6075021800</v>
      </c>
      <c r="B518" s="1">
        <f>VLOOKUP($A518,DataForModel!$B:$BI,11,FALSE)</f>
        <v>3840</v>
      </c>
      <c r="C518" s="1">
        <f>VLOOKUP($A518,DataForModel!$B:$BI,16,FALSE)</f>
        <v>8.6979437700000002</v>
      </c>
      <c r="D518" s="1">
        <f>VLOOKUP($A518,DataForModel!$B:$BI,17,FALSE)</f>
        <v>48.53</v>
      </c>
      <c r="E518" s="1">
        <f>VLOOKUP($A518,DataForModel!$B:$BI,19,FALSE)</f>
        <v>0</v>
      </c>
      <c r="F518" s="1">
        <f>VLOOKUP($A518,DataForModel!$B:$BI,20,FALSE)</f>
        <v>197.7176169</v>
      </c>
      <c r="G518" s="1">
        <f>VLOOKUP($A518,DataForModel!$B:$BI,26,FALSE)</f>
        <v>0</v>
      </c>
      <c r="H518" s="1">
        <f>VLOOKUP($A518,DataForModel!$B:$BI,31,FALSE)</f>
        <v>131</v>
      </c>
      <c r="I518" s="1">
        <f>VLOOKUP($A518,DataForModel!$B:$BI,33,FALSE)</f>
        <v>79679</v>
      </c>
      <c r="J518" s="1">
        <f>VLOOKUP($A518,DataForModel!$B:$BI,46,FALSE)</f>
        <v>3.2</v>
      </c>
      <c r="K518" s="1">
        <f>VLOOKUP($A518,DataForModel!$B:$BI,49,FALSE)</f>
        <v>3.2</v>
      </c>
      <c r="L518" s="1">
        <f>VLOOKUP($A518,DataForModel!$B:$BI,51,FALSE)</f>
        <v>17</v>
      </c>
      <c r="M518" s="1">
        <f>VLOOKUP($A518,DataForModel!$B:$BI,52,FALSE)</f>
        <v>3.9</v>
      </c>
      <c r="N518" s="1">
        <f>VLOOKUP($A518,DataForModel!$B:$BI,60,FALSE)</f>
        <v>0.9</v>
      </c>
      <c r="O518" s="1">
        <f t="shared" si="107"/>
        <v>2.9899477908517103</v>
      </c>
      <c r="P518" s="1">
        <f t="shared" si="108"/>
        <v>6.2205254951554849</v>
      </c>
      <c r="Q518" s="1">
        <f t="shared" si="109"/>
        <v>3.8777402990690408</v>
      </c>
      <c r="R518" s="1">
        <f t="shared" si="110"/>
        <v>0</v>
      </c>
      <c r="S518" s="1">
        <f t="shared" si="111"/>
        <v>0.33282263241377336</v>
      </c>
      <c r="T518" s="1">
        <f t="shared" si="112"/>
        <v>0</v>
      </c>
      <c r="U518" s="1">
        <f t="shared" si="113"/>
        <v>0.43900804289544237</v>
      </c>
      <c r="V518" s="1">
        <f t="shared" si="114"/>
        <v>5.1435520691837766</v>
      </c>
      <c r="W518" s="1">
        <f t="shared" si="115"/>
        <v>0.55944055944055948</v>
      </c>
      <c r="X518" s="1">
        <f t="shared" si="116"/>
        <v>0.52117263843648209</v>
      </c>
      <c r="Y518" s="1">
        <f t="shared" si="117"/>
        <v>3.8812785388127855</v>
      </c>
      <c r="Z518" s="1">
        <f t="shared" si="118"/>
        <v>0.79283887468030678</v>
      </c>
      <c r="AA518" s="1">
        <f t="shared" si="119"/>
        <v>9.5744680851063829E-2</v>
      </c>
      <c r="AB518" s="1">
        <f>VLOOKUP($A518,Index!$G:$R,8,FALSE)</f>
        <v>3.6745000000000001</v>
      </c>
      <c r="AC518" s="1">
        <f>VLOOKUP($A518,Index!$G:$R,9,FALSE)</f>
        <v>3.2550802375520389</v>
      </c>
      <c r="AD518" s="1">
        <f>VLOOKUP($A518,Index!$G:$R,10,FALSE)</f>
        <v>3.1623931623931627</v>
      </c>
      <c r="AE518" s="1">
        <f>VLOOKUP($A518,Index!$G:$R,11,FALSE)</f>
        <v>0.46305055199818401</v>
      </c>
    </row>
    <row r="519" spans="1:31" x14ac:dyDescent="0.2">
      <c r="A519">
        <v>6075022600</v>
      </c>
      <c r="B519" s="1">
        <f>VLOOKUP($A519,DataForModel!$B:$BI,11,FALSE)</f>
        <v>1534</v>
      </c>
      <c r="C519" s="1">
        <f>VLOOKUP($A519,DataForModel!$B:$BI,16,FALSE)</f>
        <v>8.6979437700000002</v>
      </c>
      <c r="D519" s="1">
        <f>VLOOKUP($A519,DataForModel!$B:$BI,17,FALSE)</f>
        <v>104.39043409999999</v>
      </c>
      <c r="E519" s="1">
        <f>VLOOKUP($A519,DataForModel!$B:$BI,19,FALSE)</f>
        <v>0</v>
      </c>
      <c r="F519" s="1">
        <f>VLOOKUP($A519,DataForModel!$B:$BI,20,FALSE)</f>
        <v>285.39826900000003</v>
      </c>
      <c r="G519" s="1">
        <f>VLOOKUP($A519,DataForModel!$B:$BI,26,FALSE)</f>
        <v>3</v>
      </c>
      <c r="H519" s="1">
        <f>VLOOKUP($A519,DataForModel!$B:$BI,31,FALSE)</f>
        <v>67</v>
      </c>
      <c r="I519" s="1">
        <f>VLOOKUP($A519,DataForModel!$B:$BI,33,FALSE)</f>
        <v>99873</v>
      </c>
      <c r="J519" s="1">
        <f>VLOOKUP($A519,DataForModel!$B:$BI,46,FALSE)</f>
        <v>3.2</v>
      </c>
      <c r="K519" s="1">
        <f>VLOOKUP($A519,DataForModel!$B:$BI,49,FALSE)</f>
        <v>0.5</v>
      </c>
      <c r="L519" s="1">
        <f>VLOOKUP($A519,DataForModel!$B:$BI,51,FALSE)</f>
        <v>11.1</v>
      </c>
      <c r="M519" s="1">
        <f>VLOOKUP($A519,DataForModel!$B:$BI,52,FALSE)</f>
        <v>3.7</v>
      </c>
      <c r="N519" s="1">
        <f>VLOOKUP($A519,DataForModel!$B:$BI,60,FALSE)</f>
        <v>0</v>
      </c>
      <c r="O519" s="1">
        <f t="shared" si="107"/>
        <v>1.1930180004675446</v>
      </c>
      <c r="P519" s="1">
        <f t="shared" si="108"/>
        <v>6.2205254951554849</v>
      </c>
      <c r="Q519" s="1">
        <f t="shared" si="109"/>
        <v>8.3675930569387997</v>
      </c>
      <c r="R519" s="1">
        <f t="shared" si="110"/>
        <v>0</v>
      </c>
      <c r="S519" s="1">
        <f t="shared" si="111"/>
        <v>0.4963257858130361</v>
      </c>
      <c r="T519" s="1">
        <f t="shared" si="112"/>
        <v>0.41958041958041958</v>
      </c>
      <c r="U519" s="1">
        <f t="shared" si="113"/>
        <v>0.22453083109919572</v>
      </c>
      <c r="V519" s="1">
        <f t="shared" si="114"/>
        <v>6.5797128247434413</v>
      </c>
      <c r="W519" s="1">
        <f t="shared" si="115"/>
        <v>0.55944055944055948</v>
      </c>
      <c r="X519" s="1">
        <f t="shared" si="116"/>
        <v>8.1433224755700334E-2</v>
      </c>
      <c r="Y519" s="1">
        <f t="shared" si="117"/>
        <v>2.5342465753424657</v>
      </c>
      <c r="Z519" s="1">
        <f t="shared" si="118"/>
        <v>0.74168797953964194</v>
      </c>
      <c r="AA519" s="1">
        <f t="shared" si="119"/>
        <v>0</v>
      </c>
      <c r="AB519" s="1">
        <f>VLOOKUP($A519,Index!$G:$R,8,FALSE)</f>
        <v>3.1023000000000001</v>
      </c>
      <c r="AC519" s="1">
        <f>VLOOKUP($A519,Index!$G:$R,9,FALSE)</f>
        <v>2.3563902316289975</v>
      </c>
      <c r="AD519" s="1">
        <f>VLOOKUP($A519,Index!$G:$R,10,FALSE)</f>
        <v>2.3504273504273505</v>
      </c>
      <c r="AE519" s="1">
        <f>VLOOKUP($A519,Index!$G:$R,11,FALSE)</f>
        <v>2.1889049221782191</v>
      </c>
    </row>
    <row r="520" spans="1:31" x14ac:dyDescent="0.2">
      <c r="A520">
        <v>6075022702</v>
      </c>
      <c r="B520" s="1">
        <f>VLOOKUP($A520,DataForModel!$B:$BI,11,FALSE)</f>
        <v>2060</v>
      </c>
      <c r="C520" s="1">
        <f>VLOOKUP($A520,DataForModel!$B:$BI,16,FALSE)</f>
        <v>8.6979437700000002</v>
      </c>
      <c r="D520" s="1">
        <f>VLOOKUP($A520,DataForModel!$B:$BI,17,FALSE)</f>
        <v>106.3</v>
      </c>
      <c r="E520" s="1">
        <f>VLOOKUP($A520,DataForModel!$B:$BI,19,FALSE)</f>
        <v>0</v>
      </c>
      <c r="F520" s="1">
        <f>VLOOKUP($A520,DataForModel!$B:$BI,20,FALSE)</f>
        <v>234.22456890000001</v>
      </c>
      <c r="G520" s="1">
        <f>VLOOKUP($A520,DataForModel!$B:$BI,26,FALSE)</f>
        <v>0</v>
      </c>
      <c r="H520" s="1">
        <f>VLOOKUP($A520,DataForModel!$B:$BI,31,FALSE)</f>
        <v>83</v>
      </c>
      <c r="I520" s="1">
        <f>VLOOKUP($A520,DataForModel!$B:$BI,33,FALSE)</f>
        <v>94819</v>
      </c>
      <c r="J520" s="1">
        <f>VLOOKUP($A520,DataForModel!$B:$BI,46,FALSE)</f>
        <v>3.8</v>
      </c>
      <c r="K520" s="1">
        <f>VLOOKUP($A520,DataForModel!$B:$BI,49,FALSE)</f>
        <v>1.8</v>
      </c>
      <c r="L520" s="1">
        <f>VLOOKUP($A520,DataForModel!$B:$BI,51,FALSE)</f>
        <v>13.1</v>
      </c>
      <c r="M520" s="1">
        <f>VLOOKUP($A520,DataForModel!$B:$BI,52,FALSE)</f>
        <v>2.9</v>
      </c>
      <c r="N520" s="1">
        <f>VLOOKUP($A520,DataForModel!$B:$BI,60,FALSE)</f>
        <v>2</v>
      </c>
      <c r="O520" s="1">
        <f t="shared" si="107"/>
        <v>1.6028987765915996</v>
      </c>
      <c r="P520" s="1">
        <f t="shared" si="108"/>
        <v>6.2205254951554849</v>
      </c>
      <c r="Q520" s="1">
        <f t="shared" si="109"/>
        <v>8.5210768216209836</v>
      </c>
      <c r="R520" s="1">
        <f t="shared" si="110"/>
        <v>0</v>
      </c>
      <c r="S520" s="1">
        <f t="shared" si="111"/>
        <v>0.40089924487085066</v>
      </c>
      <c r="T520" s="1">
        <f t="shared" si="112"/>
        <v>0</v>
      </c>
      <c r="U520" s="1">
        <f t="shared" si="113"/>
        <v>0.27815013404825739</v>
      </c>
      <c r="V520" s="1">
        <f t="shared" si="114"/>
        <v>6.2202814858012534</v>
      </c>
      <c r="W520" s="1">
        <f t="shared" si="115"/>
        <v>0.66433566433566438</v>
      </c>
      <c r="X520" s="1">
        <f t="shared" si="116"/>
        <v>0.29315960912052119</v>
      </c>
      <c r="Y520" s="1">
        <f t="shared" si="117"/>
        <v>2.9908675799086759</v>
      </c>
      <c r="Z520" s="1">
        <f t="shared" si="118"/>
        <v>0.53708439897698201</v>
      </c>
      <c r="AA520" s="1">
        <f t="shared" si="119"/>
        <v>0.21276595744680851</v>
      </c>
      <c r="AB520" s="1">
        <f>VLOOKUP($A520,Index!$G:$R,8,FALSE)</f>
        <v>3.3904000000000001</v>
      </c>
      <c r="AC520" s="1">
        <f>VLOOKUP($A520,Index!$G:$R,9,FALSE)</f>
        <v>2.6710533811359314</v>
      </c>
      <c r="AD520" s="1">
        <f>VLOOKUP($A520,Index!$G:$R,10,FALSE)</f>
        <v>2.8205128205128203</v>
      </c>
      <c r="AE520" s="1">
        <f>VLOOKUP($A520,Index!$G:$R,11,FALSE)</f>
        <v>2.6507692863943322</v>
      </c>
    </row>
    <row r="521" spans="1:31" x14ac:dyDescent="0.2">
      <c r="A521">
        <v>6075022704</v>
      </c>
      <c r="B521" s="1">
        <f>VLOOKUP($A521,DataForModel!$B:$BI,11,FALSE)</f>
        <v>3122</v>
      </c>
      <c r="C521" s="1">
        <f>VLOOKUP($A521,DataForModel!$B:$BI,16,FALSE)</f>
        <v>8.6979437700000002</v>
      </c>
      <c r="D521" s="1">
        <f>VLOOKUP($A521,DataForModel!$B:$BI,17,FALSE)</f>
        <v>106.3</v>
      </c>
      <c r="E521" s="1">
        <f>VLOOKUP($A521,DataForModel!$B:$BI,19,FALSE)</f>
        <v>0</v>
      </c>
      <c r="F521" s="1">
        <f>VLOOKUP($A521,DataForModel!$B:$BI,20,FALSE)</f>
        <v>222.75558050000001</v>
      </c>
      <c r="G521" s="1">
        <f>VLOOKUP($A521,DataForModel!$B:$BI,26,FALSE)</f>
        <v>0.5</v>
      </c>
      <c r="H521" s="1">
        <f>VLOOKUP($A521,DataForModel!$B:$BI,31,FALSE)</f>
        <v>155</v>
      </c>
      <c r="I521" s="1">
        <f>VLOOKUP($A521,DataForModel!$B:$BI,33,FALSE)</f>
        <v>105293</v>
      </c>
      <c r="J521" s="1">
        <f>VLOOKUP($A521,DataForModel!$B:$BI,46,FALSE)</f>
        <v>4.5</v>
      </c>
      <c r="K521" s="1">
        <f>VLOOKUP($A521,DataForModel!$B:$BI,49,FALSE)</f>
        <v>1.7</v>
      </c>
      <c r="L521" s="1">
        <f>VLOOKUP($A521,DataForModel!$B:$BI,51,FALSE)</f>
        <v>13.9</v>
      </c>
      <c r="M521" s="1">
        <f>VLOOKUP($A521,DataForModel!$B:$BI,52,FALSE)</f>
        <v>9.1</v>
      </c>
      <c r="N521" s="1">
        <f>VLOOKUP($A521,DataForModel!$B:$BI,60,FALSE)</f>
        <v>0</v>
      </c>
      <c r="O521" s="1">
        <f t="shared" si="107"/>
        <v>2.4304527390321824</v>
      </c>
      <c r="P521" s="1">
        <f t="shared" si="108"/>
        <v>6.2205254951554849</v>
      </c>
      <c r="Q521" s="1">
        <f t="shared" si="109"/>
        <v>8.5210768216209836</v>
      </c>
      <c r="R521" s="1">
        <f t="shared" si="110"/>
        <v>0</v>
      </c>
      <c r="S521" s="1">
        <f t="shared" si="111"/>
        <v>0.37951236276188915</v>
      </c>
      <c r="T521" s="1">
        <f t="shared" si="112"/>
        <v>6.9930069930069935E-2</v>
      </c>
      <c r="U521" s="1">
        <f t="shared" si="113"/>
        <v>0.51943699731903481</v>
      </c>
      <c r="V521" s="1">
        <f t="shared" si="114"/>
        <v>6.9651734217095393</v>
      </c>
      <c r="W521" s="1">
        <f t="shared" si="115"/>
        <v>0.78671328671328666</v>
      </c>
      <c r="X521" s="1">
        <f t="shared" si="116"/>
        <v>0.27687296416938112</v>
      </c>
      <c r="Y521" s="1">
        <f t="shared" si="117"/>
        <v>3.1735159817351599</v>
      </c>
      <c r="Z521" s="1">
        <f t="shared" si="118"/>
        <v>2.1227621483375954</v>
      </c>
      <c r="AA521" s="1">
        <f t="shared" si="119"/>
        <v>0</v>
      </c>
      <c r="AB521" s="1">
        <f>VLOOKUP($A521,Index!$G:$R,8,FALSE)</f>
        <v>3.1124000000000001</v>
      </c>
      <c r="AC521" s="1">
        <f>VLOOKUP($A521,Index!$G:$R,9,FALSE)</f>
        <v>3.1185403897423312</v>
      </c>
      <c r="AD521" s="1">
        <f>VLOOKUP($A521,Index!$G:$R,10,FALSE)</f>
        <v>2.7350427350427351</v>
      </c>
      <c r="AE521" s="1">
        <f>VLOOKUP($A521,Index!$G:$R,11,FALSE)</f>
        <v>2.4301406286701779</v>
      </c>
    </row>
    <row r="522" spans="1:31" x14ac:dyDescent="0.2">
      <c r="A522">
        <v>6075022801</v>
      </c>
      <c r="B522" s="1">
        <f>VLOOKUP($A522,DataForModel!$B:$BI,11,FALSE)</f>
        <v>5078</v>
      </c>
      <c r="C522" s="1">
        <f>VLOOKUP($A522,DataForModel!$B:$BI,16,FALSE)</f>
        <v>8.6979437700000002</v>
      </c>
      <c r="D522" s="1">
        <f>VLOOKUP($A522,DataForModel!$B:$BI,17,FALSE)</f>
        <v>95.732637800000006</v>
      </c>
      <c r="E522" s="1">
        <f>VLOOKUP($A522,DataForModel!$B:$BI,19,FALSE)</f>
        <v>0</v>
      </c>
      <c r="F522" s="1">
        <f>VLOOKUP($A522,DataForModel!$B:$BI,20,FALSE)</f>
        <v>217.48533620000001</v>
      </c>
      <c r="G522" s="1">
        <f>VLOOKUP($A522,DataForModel!$B:$BI,26,FALSE)</f>
        <v>0</v>
      </c>
      <c r="H522" s="1">
        <f>VLOOKUP($A522,DataForModel!$B:$BI,31,FALSE)</f>
        <v>656</v>
      </c>
      <c r="I522" s="1">
        <f>VLOOKUP($A522,DataForModel!$B:$BI,33,FALSE)</f>
        <v>57481</v>
      </c>
      <c r="J522" s="1">
        <f>VLOOKUP($A522,DataForModel!$B:$BI,46,FALSE)</f>
        <v>12.5</v>
      </c>
      <c r="K522" s="1">
        <f>VLOOKUP($A522,DataForModel!$B:$BI,49,FALSE)</f>
        <v>12.5</v>
      </c>
      <c r="L522" s="1">
        <f>VLOOKUP($A522,DataForModel!$B:$BI,51,FALSE)</f>
        <v>16.600000000000001</v>
      </c>
      <c r="M522" s="1">
        <f>VLOOKUP($A522,DataForModel!$B:$BI,52,FALSE)</f>
        <v>5.0999999999999996</v>
      </c>
      <c r="N522" s="1">
        <f>VLOOKUP($A522,DataForModel!$B:$BI,60,FALSE)</f>
        <v>2</v>
      </c>
      <c r="O522" s="1">
        <f t="shared" si="107"/>
        <v>3.9546481726798097</v>
      </c>
      <c r="P522" s="1">
        <f t="shared" si="108"/>
        <v>6.2205254951554849</v>
      </c>
      <c r="Q522" s="1">
        <f t="shared" si="109"/>
        <v>7.671711773147817</v>
      </c>
      <c r="R522" s="1">
        <f t="shared" si="110"/>
        <v>0</v>
      </c>
      <c r="S522" s="1">
        <f t="shared" si="111"/>
        <v>0.36968463518920053</v>
      </c>
      <c r="T522" s="1">
        <f t="shared" si="112"/>
        <v>0</v>
      </c>
      <c r="U522" s="1">
        <f t="shared" si="113"/>
        <v>2.1983914209115283</v>
      </c>
      <c r="V522" s="1">
        <f t="shared" si="114"/>
        <v>3.5648704582145068</v>
      </c>
      <c r="W522" s="1">
        <f t="shared" si="115"/>
        <v>2.185314685314685</v>
      </c>
      <c r="X522" s="1">
        <f t="shared" si="116"/>
        <v>2.0358306188925082</v>
      </c>
      <c r="Y522" s="1">
        <f t="shared" si="117"/>
        <v>3.7899543378995437</v>
      </c>
      <c r="Z522" s="1">
        <f t="shared" si="118"/>
        <v>1.0997442455242965</v>
      </c>
      <c r="AA522" s="1">
        <f t="shared" si="119"/>
        <v>0.21276595744680851</v>
      </c>
      <c r="AB522" s="1">
        <f>VLOOKUP($A522,Index!$G:$R,8,FALSE)</f>
        <v>7.0058999999999996</v>
      </c>
      <c r="AC522" s="1">
        <f>VLOOKUP($A522,Index!$G:$R,9,FALSE)</f>
        <v>5.0329803760431799</v>
      </c>
      <c r="AD522" s="1">
        <f>VLOOKUP($A522,Index!$G:$R,10,FALSE)</f>
        <v>3.8461538461538463</v>
      </c>
      <c r="AE522" s="1">
        <f>VLOOKUP($A522,Index!$G:$R,11,FALSE)</f>
        <v>3.681023482339139</v>
      </c>
    </row>
    <row r="523" spans="1:31" x14ac:dyDescent="0.2">
      <c r="A523">
        <v>6075022802</v>
      </c>
      <c r="B523" s="1">
        <f>VLOOKUP($A523,DataForModel!$B:$BI,11,FALSE)</f>
        <v>2099</v>
      </c>
      <c r="C523" s="1">
        <f>VLOOKUP($A523,DataForModel!$B:$BI,16,FALSE)</f>
        <v>8.6979437700000002</v>
      </c>
      <c r="D523" s="1">
        <f>VLOOKUP($A523,DataForModel!$B:$BI,17,FALSE)</f>
        <v>102.07545759999999</v>
      </c>
      <c r="E523" s="1">
        <f>VLOOKUP($A523,DataForModel!$B:$BI,19,FALSE)</f>
        <v>0</v>
      </c>
      <c r="F523" s="1">
        <f>VLOOKUP($A523,DataForModel!$B:$BI,20,FALSE)</f>
        <v>220.72231489999999</v>
      </c>
      <c r="G523" s="1">
        <f>VLOOKUP($A523,DataForModel!$B:$BI,26,FALSE)</f>
        <v>0.5</v>
      </c>
      <c r="H523" s="1">
        <f>VLOOKUP($A523,DataForModel!$B:$BI,31,FALSE)</f>
        <v>439</v>
      </c>
      <c r="I523" s="1">
        <f>VLOOKUP($A523,DataForModel!$B:$BI,33,FALSE)</f>
        <v>29875</v>
      </c>
      <c r="J523" s="1">
        <f>VLOOKUP($A523,DataForModel!$B:$BI,46,FALSE)</f>
        <v>22.1</v>
      </c>
      <c r="K523" s="1">
        <f>VLOOKUP($A523,DataForModel!$B:$BI,49,FALSE)</f>
        <v>22.2</v>
      </c>
      <c r="L523" s="1">
        <f>VLOOKUP($A523,DataForModel!$B:$BI,51,FALSE)</f>
        <v>12.2</v>
      </c>
      <c r="M523" s="1">
        <f>VLOOKUP($A523,DataForModel!$B:$BI,52,FALSE)</f>
        <v>14</v>
      </c>
      <c r="N523" s="1">
        <f>VLOOKUP($A523,DataForModel!$B:$BI,60,FALSE)</f>
        <v>22.4</v>
      </c>
      <c r="O523" s="1">
        <f t="shared" si="107"/>
        <v>1.6332891763422428</v>
      </c>
      <c r="P523" s="1">
        <f t="shared" si="108"/>
        <v>6.2205254951554849</v>
      </c>
      <c r="Q523" s="1">
        <f t="shared" si="109"/>
        <v>8.1815239045881079</v>
      </c>
      <c r="R523" s="1">
        <f t="shared" si="110"/>
        <v>0</v>
      </c>
      <c r="S523" s="1">
        <f t="shared" si="111"/>
        <v>0.37572081548964609</v>
      </c>
      <c r="T523" s="1">
        <f t="shared" si="112"/>
        <v>6.9930069930069935E-2</v>
      </c>
      <c r="U523" s="1">
        <f t="shared" si="113"/>
        <v>1.4711796246648792</v>
      </c>
      <c r="V523" s="1">
        <f t="shared" si="114"/>
        <v>1.6015816685750048</v>
      </c>
      <c r="W523" s="1">
        <f t="shared" si="115"/>
        <v>3.8636363636363633</v>
      </c>
      <c r="X523" s="1">
        <f t="shared" si="116"/>
        <v>3.6156351791530943</v>
      </c>
      <c r="Y523" s="1">
        <f t="shared" si="117"/>
        <v>2.785388127853881</v>
      </c>
      <c r="Z523" s="1">
        <f t="shared" si="118"/>
        <v>3.3759590792838874</v>
      </c>
      <c r="AA523" s="1">
        <f t="shared" si="119"/>
        <v>2.3829787234042552</v>
      </c>
      <c r="AB523" s="1">
        <f>VLOOKUP($A523,Index!$G:$R,8,FALSE)</f>
        <v>8.2018000000000004</v>
      </c>
      <c r="AC523" s="1">
        <f>VLOOKUP($A523,Index!$G:$R,9,FALSE)</f>
        <v>5.5744534361352081</v>
      </c>
      <c r="AD523" s="1">
        <f>VLOOKUP($A523,Index!$G:$R,10,FALSE)</f>
        <v>5.982905982905983</v>
      </c>
      <c r="AE523" s="1">
        <f>VLOOKUP($A523,Index!$G:$R,11,FALSE)</f>
        <v>5.6380030415689761</v>
      </c>
    </row>
    <row r="524" spans="1:31" x14ac:dyDescent="0.2">
      <c r="A524">
        <v>6075022803</v>
      </c>
      <c r="B524" s="1">
        <f>VLOOKUP($A524,DataForModel!$B:$BI,11,FALSE)</f>
        <v>4595</v>
      </c>
      <c r="C524" s="1">
        <f>VLOOKUP($A524,DataForModel!$B:$BI,16,FALSE)</f>
        <v>8.6979437700000002</v>
      </c>
      <c r="D524" s="1">
        <f>VLOOKUP($A524,DataForModel!$B:$BI,17,FALSE)</f>
        <v>87.273646189999994</v>
      </c>
      <c r="E524" s="1">
        <f>VLOOKUP($A524,DataForModel!$B:$BI,19,FALSE)</f>
        <v>0</v>
      </c>
      <c r="F524" s="1">
        <f>VLOOKUP($A524,DataForModel!$B:$BI,20,FALSE)</f>
        <v>215.31926429999999</v>
      </c>
      <c r="G524" s="1">
        <f>VLOOKUP($A524,DataForModel!$B:$BI,26,FALSE)</f>
        <v>0</v>
      </c>
      <c r="H524" s="1">
        <f>VLOOKUP($A524,DataForModel!$B:$BI,31,FALSE)</f>
        <v>511</v>
      </c>
      <c r="I524" s="1">
        <f>VLOOKUP($A524,DataForModel!$B:$BI,33,FALSE)</f>
        <v>45922</v>
      </c>
      <c r="J524" s="1">
        <f>VLOOKUP($A524,DataForModel!$B:$BI,46,FALSE)</f>
        <v>11.1</v>
      </c>
      <c r="K524" s="1">
        <f>VLOOKUP($A524,DataForModel!$B:$BI,49,FALSE)</f>
        <v>20</v>
      </c>
      <c r="L524" s="1">
        <f>VLOOKUP($A524,DataForModel!$B:$BI,51,FALSE)</f>
        <v>16.7</v>
      </c>
      <c r="M524" s="1">
        <f>VLOOKUP($A524,DataForModel!$B:$BI,52,FALSE)</f>
        <v>8.6999999999999993</v>
      </c>
      <c r="N524" s="1">
        <f>VLOOKUP($A524,DataForModel!$B:$BI,60,FALSE)</f>
        <v>1.1000000000000001</v>
      </c>
      <c r="O524" s="1">
        <f t="shared" si="107"/>
        <v>3.5782747603833864</v>
      </c>
      <c r="P524" s="1">
        <f t="shared" si="108"/>
        <v>6.2205254951554849</v>
      </c>
      <c r="Q524" s="1">
        <f t="shared" si="109"/>
        <v>6.991809666748761</v>
      </c>
      <c r="R524" s="1">
        <f t="shared" si="110"/>
        <v>0</v>
      </c>
      <c r="S524" s="1">
        <f t="shared" si="111"/>
        <v>0.36564543637330194</v>
      </c>
      <c r="T524" s="1">
        <f t="shared" si="112"/>
        <v>0</v>
      </c>
      <c r="U524" s="1">
        <f t="shared" si="113"/>
        <v>1.7124664879356568</v>
      </c>
      <c r="V524" s="1">
        <f t="shared" si="114"/>
        <v>2.7428152847216793</v>
      </c>
      <c r="W524" s="1">
        <f t="shared" si="115"/>
        <v>1.9405594405594404</v>
      </c>
      <c r="X524" s="1">
        <f t="shared" si="116"/>
        <v>3.2573289902280136</v>
      </c>
      <c r="Y524" s="1">
        <f t="shared" si="117"/>
        <v>3.8127853881278542</v>
      </c>
      <c r="Z524" s="1">
        <f t="shared" si="118"/>
        <v>2.0204603580562659</v>
      </c>
      <c r="AA524" s="1">
        <f t="shared" si="119"/>
        <v>0.1170212765957447</v>
      </c>
      <c r="AB524" s="1">
        <f>VLOOKUP($A524,Index!$G:$R,8,FALSE)</f>
        <v>7.6711</v>
      </c>
      <c r="AC524" s="1">
        <f>VLOOKUP($A524,Index!$G:$R,9,FALSE)</f>
        <v>5.6217471524804976</v>
      </c>
      <c r="AD524" s="1">
        <f>VLOOKUP($A524,Index!$G:$R,10,FALSE)</f>
        <v>3.9743589743589745</v>
      </c>
      <c r="AE524" s="1">
        <f>VLOOKUP($A524,Index!$G:$R,11,FALSE)</f>
        <v>3.2673802705977089</v>
      </c>
    </row>
    <row r="525" spans="1:31" x14ac:dyDescent="0.2">
      <c r="A525">
        <v>6075022901</v>
      </c>
      <c r="B525" s="1">
        <f>VLOOKUP($A525,DataForModel!$B:$BI,11,FALSE)</f>
        <v>4640</v>
      </c>
      <c r="C525" s="1">
        <f>VLOOKUP($A525,DataForModel!$B:$BI,16,FALSE)</f>
        <v>8.6979437700000002</v>
      </c>
      <c r="D525" s="1">
        <f>VLOOKUP($A525,DataForModel!$B:$BI,17,FALSE)</f>
        <v>75.945644270000003</v>
      </c>
      <c r="E525" s="1">
        <f>VLOOKUP($A525,DataForModel!$B:$BI,19,FALSE)</f>
        <v>0</v>
      </c>
      <c r="F525" s="1">
        <f>VLOOKUP($A525,DataForModel!$B:$BI,20,FALSE)</f>
        <v>211.6413699</v>
      </c>
      <c r="G525" s="1">
        <f>VLOOKUP($A525,DataForModel!$B:$BI,26,FALSE)</f>
        <v>0</v>
      </c>
      <c r="H525" s="1">
        <f>VLOOKUP($A525,DataForModel!$B:$BI,31,FALSE)</f>
        <v>1149</v>
      </c>
      <c r="I525" s="1">
        <f>VLOOKUP($A525,DataForModel!$B:$BI,33,FALSE)</f>
        <v>30312</v>
      </c>
      <c r="J525" s="1">
        <f>VLOOKUP($A525,DataForModel!$B:$BI,46,FALSE)</f>
        <v>20.2</v>
      </c>
      <c r="K525" s="1">
        <f>VLOOKUP($A525,DataForModel!$B:$BI,49,FALSE)</f>
        <v>30.6</v>
      </c>
      <c r="L525" s="1">
        <f>VLOOKUP($A525,DataForModel!$B:$BI,51,FALSE)</f>
        <v>21.1</v>
      </c>
      <c r="M525" s="1">
        <f>VLOOKUP($A525,DataForModel!$B:$BI,52,FALSE)</f>
        <v>10.7</v>
      </c>
      <c r="N525" s="1">
        <f>VLOOKUP($A525,DataForModel!$B:$BI,60,FALSE)</f>
        <v>0.5</v>
      </c>
      <c r="O525" s="1">
        <f t="shared" si="107"/>
        <v>3.6133406062495128</v>
      </c>
      <c r="P525" s="1">
        <f t="shared" si="108"/>
        <v>6.2205254951554849</v>
      </c>
      <c r="Q525" s="1">
        <f t="shared" si="109"/>
        <v>6.0813072426069139</v>
      </c>
      <c r="R525" s="1">
        <f t="shared" si="110"/>
        <v>0</v>
      </c>
      <c r="S525" s="1">
        <f t="shared" si="111"/>
        <v>0.35878705521546511</v>
      </c>
      <c r="T525" s="1">
        <f t="shared" si="112"/>
        <v>0</v>
      </c>
      <c r="U525" s="1">
        <f t="shared" si="113"/>
        <v>3.8505361930294906</v>
      </c>
      <c r="V525" s="1">
        <f t="shared" si="114"/>
        <v>1.6326603181827879</v>
      </c>
      <c r="W525" s="1">
        <f t="shared" si="115"/>
        <v>3.5314685314685312</v>
      </c>
      <c r="X525" s="1">
        <f t="shared" si="116"/>
        <v>4.9837133550488604</v>
      </c>
      <c r="Y525" s="1">
        <f t="shared" si="117"/>
        <v>4.8173515981735164</v>
      </c>
      <c r="Z525" s="1">
        <f t="shared" si="118"/>
        <v>2.5319693094629154</v>
      </c>
      <c r="AA525" s="1">
        <f t="shared" si="119"/>
        <v>5.3191489361702128E-2</v>
      </c>
      <c r="AB525" s="1">
        <f>VLOOKUP($A525,Index!$G:$R,8,FALSE)</f>
        <v>8.7832000000000008</v>
      </c>
      <c r="AC525" s="1">
        <f>VLOOKUP($A525,Index!$G:$R,9,FALSE)</f>
        <v>7.151145750642951</v>
      </c>
      <c r="AD525" s="1">
        <f>VLOOKUP($A525,Index!$G:$R,10,FALSE)</f>
        <v>5.0854700854700861</v>
      </c>
      <c r="AE525" s="1">
        <f>VLOOKUP($A525,Index!$G:$R,11,FALSE)</f>
        <v>3.4857610051585146</v>
      </c>
    </row>
    <row r="526" spans="1:31" x14ac:dyDescent="0.2">
      <c r="A526">
        <v>6075022902</v>
      </c>
      <c r="B526" s="1">
        <f>VLOOKUP($A526,DataForModel!$B:$BI,11,FALSE)</f>
        <v>2617</v>
      </c>
      <c r="C526" s="1">
        <f>VLOOKUP($A526,DataForModel!$B:$BI,16,FALSE)</f>
        <v>8.6979437700000002</v>
      </c>
      <c r="D526" s="1">
        <f>VLOOKUP($A526,DataForModel!$B:$BI,17,FALSE)</f>
        <v>92.89</v>
      </c>
      <c r="E526" s="1">
        <f>VLOOKUP($A526,DataForModel!$B:$BI,19,FALSE)</f>
        <v>0</v>
      </c>
      <c r="F526" s="1">
        <f>VLOOKUP($A526,DataForModel!$B:$BI,20,FALSE)</f>
        <v>214.282399</v>
      </c>
      <c r="G526" s="1">
        <f>VLOOKUP($A526,DataForModel!$B:$BI,26,FALSE)</f>
        <v>0</v>
      </c>
      <c r="H526" s="1">
        <f>VLOOKUP($A526,DataForModel!$B:$BI,31,FALSE)</f>
        <v>423</v>
      </c>
      <c r="I526" s="1">
        <f>VLOOKUP($A526,DataForModel!$B:$BI,33,FALSE)</f>
        <v>46829</v>
      </c>
      <c r="J526" s="1">
        <f>VLOOKUP($A526,DataForModel!$B:$BI,46,FALSE)</f>
        <v>15.6</v>
      </c>
      <c r="K526" s="1">
        <f>VLOOKUP($A526,DataForModel!$B:$BI,49,FALSE)</f>
        <v>16.899999999999999</v>
      </c>
      <c r="L526" s="1">
        <f>VLOOKUP($A526,DataForModel!$B:$BI,51,FALSE)</f>
        <v>13.5</v>
      </c>
      <c r="M526" s="1">
        <f>VLOOKUP($A526,DataForModel!$B:$BI,52,FALSE)</f>
        <v>8.3000000000000007</v>
      </c>
      <c r="N526" s="1">
        <f>VLOOKUP($A526,DataForModel!$B:$BI,60,FALSE)</f>
        <v>2.6</v>
      </c>
      <c r="O526" s="1">
        <f t="shared" si="107"/>
        <v>2.0369360243123196</v>
      </c>
      <c r="P526" s="1">
        <f t="shared" si="108"/>
        <v>6.2205254951554849</v>
      </c>
      <c r="Q526" s="1">
        <f t="shared" si="109"/>
        <v>7.4432311791175811</v>
      </c>
      <c r="R526" s="1">
        <f t="shared" si="110"/>
        <v>0</v>
      </c>
      <c r="S526" s="1">
        <f t="shared" si="111"/>
        <v>0.36371193403111002</v>
      </c>
      <c r="T526" s="1">
        <f t="shared" si="112"/>
        <v>0</v>
      </c>
      <c r="U526" s="1">
        <f t="shared" si="113"/>
        <v>1.4175603217158179</v>
      </c>
      <c r="V526" s="1">
        <f t="shared" si="114"/>
        <v>2.8073194842508764</v>
      </c>
      <c r="W526" s="1">
        <f t="shared" si="115"/>
        <v>2.7272727272727271</v>
      </c>
      <c r="X526" s="1">
        <f t="shared" si="116"/>
        <v>2.7524429967426705</v>
      </c>
      <c r="Y526" s="1">
        <f t="shared" si="117"/>
        <v>3.0821917808219181</v>
      </c>
      <c r="Z526" s="1">
        <f t="shared" si="118"/>
        <v>1.9181585677749364</v>
      </c>
      <c r="AA526" s="1">
        <f t="shared" si="119"/>
        <v>0.27659574468085107</v>
      </c>
      <c r="AB526" s="1">
        <f>VLOOKUP($A526,Index!$G:$R,8,FALSE)</f>
        <v>6.3098999999999998</v>
      </c>
      <c r="AC526" s="1">
        <f>VLOOKUP($A526,Index!$G:$R,9,FALSE)</f>
        <v>5.1285678719478964</v>
      </c>
      <c r="AD526" s="1">
        <f>VLOOKUP($A526,Index!$G:$R,10,FALSE)</f>
        <v>3.7606837606837611</v>
      </c>
      <c r="AE526" s="1">
        <f>VLOOKUP($A526,Index!$G:$R,11,FALSE)</f>
        <v>2.1664781811580966</v>
      </c>
    </row>
    <row r="527" spans="1:31" x14ac:dyDescent="0.2">
      <c r="A527">
        <v>6075022903</v>
      </c>
      <c r="B527" s="1">
        <f>VLOOKUP($A527,DataForModel!$B:$BI,11,FALSE)</f>
        <v>3384</v>
      </c>
      <c r="C527" s="1">
        <f>VLOOKUP($A527,DataForModel!$B:$BI,16,FALSE)</f>
        <v>8.6979437700000002</v>
      </c>
      <c r="D527" s="1">
        <f>VLOOKUP($A527,DataForModel!$B:$BI,17,FALSE)</f>
        <v>92.89</v>
      </c>
      <c r="E527" s="1">
        <f>VLOOKUP($A527,DataForModel!$B:$BI,19,FALSE)</f>
        <v>0</v>
      </c>
      <c r="F527" s="1">
        <f>VLOOKUP($A527,DataForModel!$B:$BI,20,FALSE)</f>
        <v>215.00555410000001</v>
      </c>
      <c r="G527" s="1">
        <f>VLOOKUP($A527,DataForModel!$B:$BI,26,FALSE)</f>
        <v>1.75</v>
      </c>
      <c r="H527" s="1">
        <f>VLOOKUP($A527,DataForModel!$B:$BI,31,FALSE)</f>
        <v>348</v>
      </c>
      <c r="I527" s="1">
        <f>VLOOKUP($A527,DataForModel!$B:$BI,33,FALSE)</f>
        <v>43792</v>
      </c>
      <c r="J527" s="1">
        <f>VLOOKUP($A527,DataForModel!$B:$BI,46,FALSE)</f>
        <v>11.2</v>
      </c>
      <c r="K527" s="1">
        <f>VLOOKUP($A527,DataForModel!$B:$BI,49,FALSE)</f>
        <v>13.6</v>
      </c>
      <c r="L527" s="1">
        <f>VLOOKUP($A527,DataForModel!$B:$BI,51,FALSE)</f>
        <v>15.2</v>
      </c>
      <c r="M527" s="1">
        <f>VLOOKUP($A527,DataForModel!$B:$BI,52,FALSE)</f>
        <v>10.8</v>
      </c>
      <c r="N527" s="1">
        <f>VLOOKUP($A527,DataForModel!$B:$BI,60,FALSE)</f>
        <v>0</v>
      </c>
      <c r="O527" s="1">
        <f t="shared" si="107"/>
        <v>2.6346138860749631</v>
      </c>
      <c r="P527" s="1">
        <f t="shared" si="108"/>
        <v>6.2205254951554849</v>
      </c>
      <c r="Q527" s="1">
        <f t="shared" si="109"/>
        <v>7.4432311791175811</v>
      </c>
      <c r="R527" s="1">
        <f t="shared" si="110"/>
        <v>0</v>
      </c>
      <c r="S527" s="1">
        <f t="shared" si="111"/>
        <v>0.36506044292577366</v>
      </c>
      <c r="T527" s="1">
        <f t="shared" si="112"/>
        <v>0.24475524475524477</v>
      </c>
      <c r="U527" s="1">
        <f t="shared" si="113"/>
        <v>1.166219839142091</v>
      </c>
      <c r="V527" s="1">
        <f t="shared" si="114"/>
        <v>2.591333537205482</v>
      </c>
      <c r="W527" s="1">
        <f t="shared" si="115"/>
        <v>1.9580419580419579</v>
      </c>
      <c r="X527" s="1">
        <f t="shared" si="116"/>
        <v>2.214983713355049</v>
      </c>
      <c r="Y527" s="1">
        <f t="shared" si="117"/>
        <v>3.4703196347031962</v>
      </c>
      <c r="Z527" s="1">
        <f t="shared" si="118"/>
        <v>2.5575447570332481</v>
      </c>
      <c r="AA527" s="1">
        <f t="shared" si="119"/>
        <v>0</v>
      </c>
      <c r="AB527" s="1">
        <f>VLOOKUP($A527,Index!$G:$R,8,FALSE)</f>
        <v>5.8948</v>
      </c>
      <c r="AC527" s="1">
        <f>VLOOKUP($A527,Index!$G:$R,9,FALSE)</f>
        <v>5.0860829193467252</v>
      </c>
      <c r="AD527" s="1">
        <f>VLOOKUP($A527,Index!$G:$R,10,FALSE)</f>
        <v>3.8034188034188037</v>
      </c>
      <c r="AE527" s="1">
        <f>VLOOKUP($A527,Index!$G:$R,11,FALSE)</f>
        <v>3.6997540003228817</v>
      </c>
    </row>
    <row r="528" spans="1:31" x14ac:dyDescent="0.2">
      <c r="A528">
        <v>6075023001</v>
      </c>
      <c r="B528" s="1">
        <f>VLOOKUP($A528,DataForModel!$B:$BI,11,FALSE)</f>
        <v>5216</v>
      </c>
      <c r="C528" s="1">
        <f>VLOOKUP($A528,DataForModel!$B:$BI,16,FALSE)</f>
        <v>8.6979437700000002</v>
      </c>
      <c r="D528" s="1">
        <f>VLOOKUP($A528,DataForModel!$B:$BI,17,FALSE)</f>
        <v>92.89</v>
      </c>
      <c r="E528" s="1">
        <f>VLOOKUP($A528,DataForModel!$B:$BI,19,FALSE)</f>
        <v>0</v>
      </c>
      <c r="F528" s="1">
        <f>VLOOKUP($A528,DataForModel!$B:$BI,20,FALSE)</f>
        <v>206.0212697</v>
      </c>
      <c r="G528" s="1">
        <f>VLOOKUP($A528,DataForModel!$B:$BI,26,FALSE)</f>
        <v>8.25</v>
      </c>
      <c r="H528" s="1">
        <f>VLOOKUP($A528,DataForModel!$B:$BI,31,FALSE)</f>
        <v>692</v>
      </c>
      <c r="I528" s="1">
        <f>VLOOKUP($A528,DataForModel!$B:$BI,33,FALSE)</f>
        <v>23797</v>
      </c>
      <c r="J528" s="1">
        <f>VLOOKUP($A528,DataForModel!$B:$BI,46,FALSE)</f>
        <v>13.3</v>
      </c>
      <c r="K528" s="1">
        <f>VLOOKUP($A528,DataForModel!$B:$BI,49,FALSE)</f>
        <v>31.3</v>
      </c>
      <c r="L528" s="1">
        <f>VLOOKUP($A528,DataForModel!$B:$BI,51,FALSE)</f>
        <v>17.5</v>
      </c>
      <c r="M528" s="1">
        <f>VLOOKUP($A528,DataForModel!$B:$BI,52,FALSE)</f>
        <v>8</v>
      </c>
      <c r="N528" s="1">
        <f>VLOOKUP($A528,DataForModel!$B:$BI,60,FALSE)</f>
        <v>0.8</v>
      </c>
      <c r="O528" s="1">
        <f t="shared" si="107"/>
        <v>4.0621834333359308</v>
      </c>
      <c r="P528" s="1">
        <f t="shared" si="108"/>
        <v>6.2205254951554849</v>
      </c>
      <c r="Q528" s="1">
        <f t="shared" si="109"/>
        <v>7.4432311791175811</v>
      </c>
      <c r="R528" s="1">
        <f t="shared" si="110"/>
        <v>0</v>
      </c>
      <c r="S528" s="1">
        <f t="shared" si="111"/>
        <v>0.34830693123016654</v>
      </c>
      <c r="T528" s="1">
        <f t="shared" si="112"/>
        <v>1.153846153846154</v>
      </c>
      <c r="U528" s="1">
        <f t="shared" si="113"/>
        <v>2.3190348525469169</v>
      </c>
      <c r="V528" s="1">
        <f t="shared" si="114"/>
        <v>1.1693253017189267</v>
      </c>
      <c r="W528" s="1">
        <f t="shared" si="115"/>
        <v>2.3251748251748254</v>
      </c>
      <c r="X528" s="1">
        <f t="shared" si="116"/>
        <v>5.0977198697068404</v>
      </c>
      <c r="Y528" s="1">
        <f t="shared" si="117"/>
        <v>3.9954337899543377</v>
      </c>
      <c r="Z528" s="1">
        <f t="shared" si="118"/>
        <v>1.8414322250639388</v>
      </c>
      <c r="AA528" s="1">
        <f t="shared" si="119"/>
        <v>8.5106382978723402E-2</v>
      </c>
      <c r="AB528" s="1">
        <f>VLOOKUP($A528,Index!$G:$R,8,FALSE)</f>
        <v>8.5825999999999993</v>
      </c>
      <c r="AC528" s="1">
        <f>VLOOKUP($A528,Index!$G:$R,9,FALSE)</f>
        <v>6.6568117468451229</v>
      </c>
      <c r="AD528" s="1">
        <f>VLOOKUP($A528,Index!$G:$R,10,FALSE)</f>
        <v>5.3418803418803416</v>
      </c>
      <c r="AE528" s="1">
        <f>VLOOKUP($A528,Index!$G:$R,11,FALSE)</f>
        <v>6.2521662986528845</v>
      </c>
    </row>
    <row r="529" spans="1:31" x14ac:dyDescent="0.2">
      <c r="A529">
        <v>6075023003</v>
      </c>
      <c r="B529" s="1">
        <f>VLOOKUP($A529,DataForModel!$B:$BI,11,FALSE)</f>
        <v>4093</v>
      </c>
      <c r="C529" s="1">
        <f>VLOOKUP($A529,DataForModel!$B:$BI,16,FALSE)</f>
        <v>8.6979437700000002</v>
      </c>
      <c r="D529" s="1">
        <f>VLOOKUP($A529,DataForModel!$B:$BI,17,FALSE)</f>
        <v>92.89</v>
      </c>
      <c r="E529" s="1">
        <f>VLOOKUP($A529,DataForModel!$B:$BI,19,FALSE)</f>
        <v>0</v>
      </c>
      <c r="F529" s="1">
        <f>VLOOKUP($A529,DataForModel!$B:$BI,20,FALSE)</f>
        <v>207.6923802</v>
      </c>
      <c r="G529" s="1">
        <f>VLOOKUP($A529,DataForModel!$B:$BI,26,FALSE)</f>
        <v>5.35</v>
      </c>
      <c r="H529" s="1">
        <f>VLOOKUP($A529,DataForModel!$B:$BI,31,FALSE)</f>
        <v>529</v>
      </c>
      <c r="I529" s="1">
        <f>VLOOKUP($A529,DataForModel!$B:$BI,33,FALSE)</f>
        <v>28111</v>
      </c>
      <c r="J529" s="1">
        <f>VLOOKUP($A529,DataForModel!$B:$BI,46,FALSE)</f>
        <v>12.5</v>
      </c>
      <c r="K529" s="1">
        <f>VLOOKUP($A529,DataForModel!$B:$BI,49,FALSE)</f>
        <v>19.8</v>
      </c>
      <c r="L529" s="1">
        <f>VLOOKUP($A529,DataForModel!$B:$BI,51,FALSE)</f>
        <v>19.2</v>
      </c>
      <c r="M529" s="1">
        <f>VLOOKUP($A529,DataForModel!$B:$BI,52,FALSE)</f>
        <v>7</v>
      </c>
      <c r="N529" s="1">
        <f>VLOOKUP($A529,DataForModel!$B:$BI,60,FALSE)</f>
        <v>0.1</v>
      </c>
      <c r="O529" s="1">
        <f t="shared" si="107"/>
        <v>3.1870957687212655</v>
      </c>
      <c r="P529" s="1">
        <f t="shared" si="108"/>
        <v>6.2205254951554849</v>
      </c>
      <c r="Q529" s="1">
        <f t="shared" si="109"/>
        <v>7.4432311791175811</v>
      </c>
      <c r="R529" s="1">
        <f t="shared" si="110"/>
        <v>0</v>
      </c>
      <c r="S529" s="1">
        <f t="shared" si="111"/>
        <v>0.35142314706438499</v>
      </c>
      <c r="T529" s="1">
        <f t="shared" si="112"/>
        <v>0.74825174825174823</v>
      </c>
      <c r="U529" s="1">
        <f t="shared" si="113"/>
        <v>1.7727882037533513</v>
      </c>
      <c r="V529" s="1">
        <f t="shared" si="114"/>
        <v>1.4761291790827173</v>
      </c>
      <c r="W529" s="1">
        <f t="shared" si="115"/>
        <v>2.185314685314685</v>
      </c>
      <c r="X529" s="1">
        <f t="shared" si="116"/>
        <v>3.2247557003257334</v>
      </c>
      <c r="Y529" s="1">
        <f t="shared" si="117"/>
        <v>4.3835616438356171</v>
      </c>
      <c r="Z529" s="1">
        <f t="shared" si="118"/>
        <v>1.585677749360614</v>
      </c>
      <c r="AA529" s="1">
        <f t="shared" si="119"/>
        <v>1.0638297872340425E-2</v>
      </c>
      <c r="AB529" s="1">
        <f>VLOOKUP($A529,Index!$G:$R,8,FALSE)</f>
        <v>7.3352000000000004</v>
      </c>
      <c r="AC529" s="1">
        <f>VLOOKUP($A529,Index!$G:$R,9,FALSE)</f>
        <v>5.7375120950437521</v>
      </c>
      <c r="AD529" s="1">
        <f>VLOOKUP($A529,Index!$G:$R,10,FALSE)</f>
        <v>4.7435897435897436</v>
      </c>
      <c r="AE529" s="1">
        <f>VLOOKUP($A529,Index!$G:$R,11,FALSE)</f>
        <v>5.6017196299232435</v>
      </c>
    </row>
    <row r="530" spans="1:31" x14ac:dyDescent="0.2">
      <c r="A530">
        <v>6075023102</v>
      </c>
      <c r="B530" s="1">
        <f>VLOOKUP($A530,DataForModel!$B:$BI,11,FALSE)</f>
        <v>3478</v>
      </c>
      <c r="C530" s="1">
        <f>VLOOKUP($A530,DataForModel!$B:$BI,16,FALSE)</f>
        <v>8.6979437700000002</v>
      </c>
      <c r="D530" s="1">
        <f>VLOOKUP($A530,DataForModel!$B:$BI,17,FALSE)</f>
        <v>92.89</v>
      </c>
      <c r="E530" s="1">
        <f>VLOOKUP($A530,DataForModel!$B:$BI,19,FALSE)</f>
        <v>0</v>
      </c>
      <c r="F530" s="1">
        <f>VLOOKUP($A530,DataForModel!$B:$BI,20,FALSE)</f>
        <v>212.4771452</v>
      </c>
      <c r="G530" s="1">
        <f>VLOOKUP($A530,DataForModel!$B:$BI,26,FALSE)</f>
        <v>5.65</v>
      </c>
      <c r="H530" s="1">
        <f>VLOOKUP($A530,DataForModel!$B:$BI,31,FALSE)</f>
        <v>1543</v>
      </c>
      <c r="I530" s="1">
        <f>VLOOKUP($A530,DataForModel!$B:$BI,33,FALSE)</f>
        <v>22489</v>
      </c>
      <c r="J530" s="1">
        <f>VLOOKUP($A530,DataForModel!$B:$BI,46,FALSE)</f>
        <v>33.299999999999997</v>
      </c>
      <c r="K530" s="1">
        <f>VLOOKUP($A530,DataForModel!$B:$BI,49,FALSE)</f>
        <v>15.4</v>
      </c>
      <c r="L530" s="1">
        <f>VLOOKUP($A530,DataForModel!$B:$BI,51,FALSE)</f>
        <v>31.7</v>
      </c>
      <c r="M530" s="1">
        <f>VLOOKUP($A530,DataForModel!$B:$BI,52,FALSE)</f>
        <v>9.4</v>
      </c>
      <c r="N530" s="1">
        <f>VLOOKUP($A530,DataForModel!$B:$BI,60,FALSE)</f>
        <v>0</v>
      </c>
      <c r="O530" s="1">
        <f t="shared" si="107"/>
        <v>2.7078625418842051</v>
      </c>
      <c r="P530" s="1">
        <f t="shared" si="108"/>
        <v>6.2205254951554849</v>
      </c>
      <c r="Q530" s="1">
        <f t="shared" si="109"/>
        <v>7.4432311791175811</v>
      </c>
      <c r="R530" s="1">
        <f t="shared" si="110"/>
        <v>0</v>
      </c>
      <c r="S530" s="1">
        <f t="shared" si="111"/>
        <v>0.36034557347246171</v>
      </c>
      <c r="T530" s="1">
        <f t="shared" si="112"/>
        <v>0.79020979020979032</v>
      </c>
      <c r="U530" s="1">
        <f t="shared" si="113"/>
        <v>5.1709115281501337</v>
      </c>
      <c r="V530" s="1">
        <f t="shared" si="114"/>
        <v>1.0763027074695435</v>
      </c>
      <c r="W530" s="1">
        <f t="shared" si="115"/>
        <v>5.8216783216783208</v>
      </c>
      <c r="X530" s="1">
        <f t="shared" si="116"/>
        <v>2.5081433224755703</v>
      </c>
      <c r="Y530" s="1">
        <f t="shared" si="117"/>
        <v>7.2374429223744299</v>
      </c>
      <c r="Z530" s="1">
        <f t="shared" si="118"/>
        <v>2.199488491048593</v>
      </c>
      <c r="AA530" s="1">
        <f t="shared" si="119"/>
        <v>0</v>
      </c>
      <c r="AB530" s="1">
        <f>VLOOKUP($A530,Index!$G:$R,8,FALSE)</f>
        <v>8.7573000000000008</v>
      </c>
      <c r="AC530" s="1">
        <f>VLOOKUP($A530,Index!$G:$R,9,FALSE)</f>
        <v>7.0030454439415841</v>
      </c>
      <c r="AD530" s="1">
        <f>VLOOKUP($A530,Index!$G:$R,10,FALSE)</f>
        <v>7.1794871794871806</v>
      </c>
      <c r="AE530" s="1">
        <f>VLOOKUP($A530,Index!$G:$R,11,FALSE)</f>
        <v>7.6010950681919827</v>
      </c>
    </row>
    <row r="531" spans="1:31" x14ac:dyDescent="0.2">
      <c r="A531">
        <v>6075023103</v>
      </c>
      <c r="B531" s="1">
        <f>VLOOKUP($A531,DataForModel!$B:$BI,11,FALSE)</f>
        <v>3725</v>
      </c>
      <c r="C531" s="1">
        <f>VLOOKUP($A531,DataForModel!$B:$BI,16,FALSE)</f>
        <v>8.6979437700000002</v>
      </c>
      <c r="D531" s="1">
        <f>VLOOKUP($A531,DataForModel!$B:$BI,17,FALSE)</f>
        <v>92.89</v>
      </c>
      <c r="E531" s="1">
        <f>VLOOKUP($A531,DataForModel!$B:$BI,19,FALSE)</f>
        <v>0</v>
      </c>
      <c r="F531" s="1">
        <f>VLOOKUP($A531,DataForModel!$B:$BI,20,FALSE)</f>
        <v>217.43121919999999</v>
      </c>
      <c r="G531" s="1">
        <f>VLOOKUP($A531,DataForModel!$B:$BI,26,FALSE)</f>
        <v>8.1</v>
      </c>
      <c r="H531" s="1">
        <f>VLOOKUP($A531,DataForModel!$B:$BI,31,FALSE)</f>
        <v>902</v>
      </c>
      <c r="I531" s="1">
        <f>VLOOKUP($A531,DataForModel!$B:$BI,33,FALSE)</f>
        <v>11914</v>
      </c>
      <c r="J531" s="1">
        <f>VLOOKUP($A531,DataForModel!$B:$BI,46,FALSE)</f>
        <v>31.1</v>
      </c>
      <c r="K531" s="1">
        <f>VLOOKUP($A531,DataForModel!$B:$BI,49,FALSE)</f>
        <v>19.7</v>
      </c>
      <c r="L531" s="1">
        <f>VLOOKUP($A531,DataForModel!$B:$BI,51,FALSE)</f>
        <v>41.5</v>
      </c>
      <c r="M531" s="1">
        <f>VLOOKUP($A531,DataForModel!$B:$BI,52,FALSE)</f>
        <v>15.5</v>
      </c>
      <c r="N531" s="1">
        <f>VLOOKUP($A531,DataForModel!$B:$BI,60,FALSE)</f>
        <v>0</v>
      </c>
      <c r="O531" s="1">
        <f t="shared" si="107"/>
        <v>2.9003350736382765</v>
      </c>
      <c r="P531" s="1">
        <f t="shared" si="108"/>
        <v>6.2205254951554849</v>
      </c>
      <c r="Q531" s="1">
        <f t="shared" si="109"/>
        <v>7.4432311791175811</v>
      </c>
      <c r="R531" s="1">
        <f t="shared" si="110"/>
        <v>0</v>
      </c>
      <c r="S531" s="1">
        <f t="shared" si="111"/>
        <v>0.36958372010770207</v>
      </c>
      <c r="T531" s="1">
        <f t="shared" si="112"/>
        <v>1.1328671328671327</v>
      </c>
      <c r="U531" s="1">
        <f t="shared" si="113"/>
        <v>3.0227882037533509</v>
      </c>
      <c r="V531" s="1">
        <f t="shared" si="114"/>
        <v>0.32422783423771967</v>
      </c>
      <c r="W531" s="1">
        <f t="shared" si="115"/>
        <v>5.4370629370629375</v>
      </c>
      <c r="X531" s="1">
        <f t="shared" si="116"/>
        <v>3.2084690553745925</v>
      </c>
      <c r="Y531" s="1">
        <f t="shared" si="117"/>
        <v>9.4748858447488598</v>
      </c>
      <c r="Z531" s="1">
        <f t="shared" si="118"/>
        <v>3.7595907928388743</v>
      </c>
      <c r="AA531" s="1">
        <f t="shared" si="119"/>
        <v>0</v>
      </c>
      <c r="AB531" s="1">
        <f>VLOOKUP($A531,Index!$G:$R,8,FALSE)</f>
        <v>9.4023000000000003</v>
      </c>
      <c r="AC531" s="1">
        <f>VLOOKUP($A531,Index!$G:$R,9,FALSE)</f>
        <v>7.8387303953519973</v>
      </c>
      <c r="AD531" s="1">
        <f>VLOOKUP($A531,Index!$G:$R,10,FALSE)</f>
        <v>9.3589743589743595</v>
      </c>
      <c r="AE531" s="1">
        <f>VLOOKUP($A531,Index!$G:$R,11,FALSE)</f>
        <v>8.3395514300393092</v>
      </c>
    </row>
    <row r="532" spans="1:31" x14ac:dyDescent="0.2">
      <c r="A532">
        <v>6075023200</v>
      </c>
      <c r="B532" s="1">
        <f>VLOOKUP($A532,DataForModel!$B:$BI,11,FALSE)</f>
        <v>4582</v>
      </c>
      <c r="C532" s="1">
        <f>VLOOKUP($A532,DataForModel!$B:$BI,16,FALSE)</f>
        <v>8.6979437700000002</v>
      </c>
      <c r="D532" s="1">
        <f>VLOOKUP($A532,DataForModel!$B:$BI,17,FALSE)</f>
        <v>92.89</v>
      </c>
      <c r="E532" s="1">
        <f>VLOOKUP($A532,DataForModel!$B:$BI,19,FALSE)</f>
        <v>0</v>
      </c>
      <c r="F532" s="1">
        <f>VLOOKUP($A532,DataForModel!$B:$BI,20,FALSE)</f>
        <v>207.56821410000001</v>
      </c>
      <c r="G532" s="1">
        <f>VLOOKUP($A532,DataForModel!$B:$BI,26,FALSE)</f>
        <v>16.850000000000001</v>
      </c>
      <c r="H532" s="1">
        <f>VLOOKUP($A532,DataForModel!$B:$BI,31,FALSE)</f>
        <v>1069</v>
      </c>
      <c r="I532" s="1">
        <f>VLOOKUP($A532,DataForModel!$B:$BI,33,FALSE)</f>
        <v>24146</v>
      </c>
      <c r="J532" s="1">
        <f>VLOOKUP($A532,DataForModel!$B:$BI,46,FALSE)</f>
        <v>24.3</v>
      </c>
      <c r="K532" s="1">
        <f>VLOOKUP($A532,DataForModel!$B:$BI,49,FALSE)</f>
        <v>29.4</v>
      </c>
      <c r="L532" s="1">
        <f>VLOOKUP($A532,DataForModel!$B:$BI,51,FALSE)</f>
        <v>25.2</v>
      </c>
      <c r="M532" s="1">
        <f>VLOOKUP($A532,DataForModel!$B:$BI,52,FALSE)</f>
        <v>11.4</v>
      </c>
      <c r="N532" s="1">
        <f>VLOOKUP($A532,DataForModel!$B:$BI,60,FALSE)</f>
        <v>1.2</v>
      </c>
      <c r="O532" s="1">
        <f t="shared" si="107"/>
        <v>3.5681446271331723</v>
      </c>
      <c r="P532" s="1">
        <f t="shared" si="108"/>
        <v>6.2205254951554849</v>
      </c>
      <c r="Q532" s="1">
        <f t="shared" si="109"/>
        <v>7.4432311791175811</v>
      </c>
      <c r="R532" s="1">
        <f t="shared" si="110"/>
        <v>0</v>
      </c>
      <c r="S532" s="1">
        <f t="shared" si="111"/>
        <v>0.35119160739846045</v>
      </c>
      <c r="T532" s="1">
        <f t="shared" si="112"/>
        <v>2.3566433566433567</v>
      </c>
      <c r="U532" s="1">
        <f t="shared" si="113"/>
        <v>3.5824396782841821</v>
      </c>
      <c r="V532" s="1">
        <f t="shared" si="114"/>
        <v>1.19414555049036</v>
      </c>
      <c r="W532" s="1">
        <f t="shared" si="115"/>
        <v>4.2482517482517483</v>
      </c>
      <c r="X532" s="1">
        <f t="shared" si="116"/>
        <v>4.7882736156351786</v>
      </c>
      <c r="Y532" s="1">
        <f t="shared" si="117"/>
        <v>5.7534246575342465</v>
      </c>
      <c r="Z532" s="1">
        <f t="shared" si="118"/>
        <v>2.710997442455243</v>
      </c>
      <c r="AA532" s="1">
        <f t="shared" si="119"/>
        <v>0.1276595744680851</v>
      </c>
      <c r="AB532" s="1">
        <f>VLOOKUP($A532,Index!$G:$R,8,FALSE)</f>
        <v>9.6151999999999997</v>
      </c>
      <c r="AC532" s="1">
        <f>VLOOKUP($A532,Index!$G:$R,9,FALSE)</f>
        <v>7.158306845555571</v>
      </c>
      <c r="AD532" s="1">
        <f>VLOOKUP($A532,Index!$G:$R,10,FALSE)</f>
        <v>6.0256410256410255</v>
      </c>
      <c r="AE532" s="1">
        <f>VLOOKUP($A532,Index!$G:$R,11,FALSE)</f>
        <v>8.1351816703091657</v>
      </c>
    </row>
    <row r="533" spans="1:31" x14ac:dyDescent="0.2">
      <c r="A533">
        <v>6075023300</v>
      </c>
      <c r="B533" s="1">
        <f>VLOOKUP($A533,DataForModel!$B:$BI,11,FALSE)</f>
        <v>2624</v>
      </c>
      <c r="C533" s="1">
        <f>VLOOKUP($A533,DataForModel!$B:$BI,16,FALSE)</f>
        <v>8.6979437700000002</v>
      </c>
      <c r="D533" s="1">
        <f>VLOOKUP($A533,DataForModel!$B:$BI,17,FALSE)</f>
        <v>90.156694110000004</v>
      </c>
      <c r="E533" s="1">
        <f>VLOOKUP($A533,DataForModel!$B:$BI,19,FALSE)</f>
        <v>0</v>
      </c>
      <c r="F533" s="1">
        <f>VLOOKUP($A533,DataForModel!$B:$BI,20,FALSE)</f>
        <v>202.22648599999999</v>
      </c>
      <c r="G533" s="1">
        <f>VLOOKUP($A533,DataForModel!$B:$BI,26,FALSE)</f>
        <v>4.5999999999999996</v>
      </c>
      <c r="H533" s="1">
        <f>VLOOKUP($A533,DataForModel!$B:$BI,31,FALSE)</f>
        <v>463</v>
      </c>
      <c r="I533" s="1">
        <f>VLOOKUP($A533,DataForModel!$B:$BI,33,FALSE)</f>
        <v>25520</v>
      </c>
      <c r="J533" s="1">
        <f>VLOOKUP($A533,DataForModel!$B:$BI,46,FALSE)</f>
        <v>14.5</v>
      </c>
      <c r="K533" s="1">
        <f>VLOOKUP($A533,DataForModel!$B:$BI,49,FALSE)</f>
        <v>27.9</v>
      </c>
      <c r="L533" s="1">
        <f>VLOOKUP($A533,DataForModel!$B:$BI,51,FALSE)</f>
        <v>20.3</v>
      </c>
      <c r="M533" s="1">
        <f>VLOOKUP($A533,DataForModel!$B:$BI,52,FALSE)</f>
        <v>8.3000000000000007</v>
      </c>
      <c r="N533" s="1">
        <f>VLOOKUP($A533,DataForModel!$B:$BI,60,FALSE)</f>
        <v>0</v>
      </c>
      <c r="O533" s="1">
        <f t="shared" si="107"/>
        <v>2.0423907114470503</v>
      </c>
      <c r="P533" s="1">
        <f t="shared" si="108"/>
        <v>6.2205254951554849</v>
      </c>
      <c r="Q533" s="1">
        <f t="shared" si="109"/>
        <v>7.2235382750784023</v>
      </c>
      <c r="R533" s="1">
        <f t="shared" si="110"/>
        <v>0</v>
      </c>
      <c r="S533" s="1">
        <f t="shared" si="111"/>
        <v>0.34123057987376371</v>
      </c>
      <c r="T533" s="1">
        <f t="shared" si="112"/>
        <v>0.64335664335664333</v>
      </c>
      <c r="U533" s="1">
        <f t="shared" si="113"/>
        <v>1.5516085790884717</v>
      </c>
      <c r="V533" s="1">
        <f t="shared" si="114"/>
        <v>1.2918619453670055</v>
      </c>
      <c r="W533" s="1">
        <f t="shared" si="115"/>
        <v>2.534965034965035</v>
      </c>
      <c r="X533" s="1">
        <f t="shared" si="116"/>
        <v>4.543973941368078</v>
      </c>
      <c r="Y533" s="1">
        <f t="shared" si="117"/>
        <v>4.6347031963470329</v>
      </c>
      <c r="Z533" s="1">
        <f t="shared" si="118"/>
        <v>1.9181585677749364</v>
      </c>
      <c r="AA533" s="1">
        <f t="shared" si="119"/>
        <v>0</v>
      </c>
      <c r="AB533" s="1">
        <f>VLOOKUP($A533,Index!$G:$R,8,FALSE)</f>
        <v>9.1450999999999993</v>
      </c>
      <c r="AC533" s="1">
        <f>VLOOKUP($A533,Index!$G:$R,9,FALSE)</f>
        <v>6.1691494014460027</v>
      </c>
      <c r="AD533" s="1">
        <f>VLOOKUP($A533,Index!$G:$R,10,FALSE)</f>
        <v>4.7435897435897436</v>
      </c>
      <c r="AE533" s="1">
        <f>VLOOKUP($A533,Index!$G:$R,11,FALSE)</f>
        <v>6.510814327481464</v>
      </c>
    </row>
    <row r="534" spans="1:31" x14ac:dyDescent="0.2">
      <c r="A534">
        <v>6075023400</v>
      </c>
      <c r="B534" s="1">
        <f>VLOOKUP($A534,DataForModel!$B:$BI,11,FALSE)</f>
        <v>3660</v>
      </c>
      <c r="C534" s="1">
        <f>VLOOKUP($A534,DataForModel!$B:$BI,16,FALSE)</f>
        <v>8.6979437700000002</v>
      </c>
      <c r="D534" s="1">
        <f>VLOOKUP($A534,DataForModel!$B:$BI,17,FALSE)</f>
        <v>65.555453240000006</v>
      </c>
      <c r="E534" s="1">
        <f>VLOOKUP($A534,DataForModel!$B:$BI,19,FALSE)</f>
        <v>0</v>
      </c>
      <c r="F534" s="1">
        <f>VLOOKUP($A534,DataForModel!$B:$BI,20,FALSE)</f>
        <v>203.1425692</v>
      </c>
      <c r="G534" s="1">
        <f>VLOOKUP($A534,DataForModel!$B:$BI,26,FALSE)</f>
        <v>13.8</v>
      </c>
      <c r="H534" s="1">
        <f>VLOOKUP($A534,DataForModel!$B:$BI,31,FALSE)</f>
        <v>822</v>
      </c>
      <c r="I534" s="1">
        <f>VLOOKUP($A534,DataForModel!$B:$BI,33,FALSE)</f>
        <v>18270</v>
      </c>
      <c r="J534" s="1">
        <f>VLOOKUP($A534,DataForModel!$B:$BI,46,FALSE)</f>
        <v>26</v>
      </c>
      <c r="K534" s="1">
        <f>VLOOKUP($A534,DataForModel!$B:$BI,49,FALSE)</f>
        <v>32.4</v>
      </c>
      <c r="L534" s="1">
        <f>VLOOKUP($A534,DataForModel!$B:$BI,51,FALSE)</f>
        <v>28.4</v>
      </c>
      <c r="M534" s="1">
        <f>VLOOKUP($A534,DataForModel!$B:$BI,52,FALSE)</f>
        <v>8.4</v>
      </c>
      <c r="N534" s="1">
        <f>VLOOKUP($A534,DataForModel!$B:$BI,60,FALSE)</f>
        <v>0</v>
      </c>
      <c r="O534" s="1">
        <f t="shared" si="107"/>
        <v>2.8496844073872047</v>
      </c>
      <c r="P534" s="1">
        <f t="shared" si="108"/>
        <v>6.2205254951554849</v>
      </c>
      <c r="Q534" s="1">
        <f t="shared" si="109"/>
        <v>5.2461825501040469</v>
      </c>
      <c r="R534" s="1">
        <f t="shared" si="110"/>
        <v>0</v>
      </c>
      <c r="S534" s="1">
        <f t="shared" si="111"/>
        <v>0.34293885288940296</v>
      </c>
      <c r="T534" s="1">
        <f t="shared" si="112"/>
        <v>1.93006993006993</v>
      </c>
      <c r="U534" s="1">
        <f t="shared" si="113"/>
        <v>2.7546916890080428</v>
      </c>
      <c r="V534" s="1">
        <f t="shared" si="114"/>
        <v>0.77625505828135777</v>
      </c>
      <c r="W534" s="1">
        <f t="shared" si="115"/>
        <v>4.545454545454545</v>
      </c>
      <c r="X534" s="1">
        <f t="shared" si="116"/>
        <v>5.2768729641693817</v>
      </c>
      <c r="Y534" s="1">
        <f t="shared" si="117"/>
        <v>6.4840182648401825</v>
      </c>
      <c r="Z534" s="1">
        <f t="shared" si="118"/>
        <v>1.9437340153452687</v>
      </c>
      <c r="AA534" s="1">
        <f t="shared" si="119"/>
        <v>0</v>
      </c>
      <c r="AB534" s="1">
        <f>VLOOKUP($A534,Index!$G:$R,8,FALSE)</f>
        <v>10.309799999999999</v>
      </c>
      <c r="AC534" s="1">
        <f>VLOOKUP($A534,Index!$G:$R,9,FALSE)</f>
        <v>7.2912422479811276</v>
      </c>
      <c r="AD534" s="1">
        <f>VLOOKUP($A534,Index!$G:$R,10,FALSE)</f>
        <v>6.9658119658119668</v>
      </c>
      <c r="AE534" s="1">
        <f>VLOOKUP($A534,Index!$G:$R,11,FALSE)</f>
        <v>7.7840172017488127</v>
      </c>
    </row>
    <row r="535" spans="1:31" x14ac:dyDescent="0.2">
      <c r="A535">
        <v>6075025100</v>
      </c>
      <c r="B535" s="1">
        <f>VLOOKUP($A535,DataForModel!$B:$BI,11,FALSE)</f>
        <v>3077</v>
      </c>
      <c r="C535" s="1">
        <f>VLOOKUP($A535,DataForModel!$B:$BI,16,FALSE)</f>
        <v>8.6979437700000002</v>
      </c>
      <c r="D535" s="1">
        <f>VLOOKUP($A535,DataForModel!$B:$BI,17,FALSE)</f>
        <v>92.89</v>
      </c>
      <c r="E535" s="1">
        <f>VLOOKUP($A535,DataForModel!$B:$BI,19,FALSE)</f>
        <v>0</v>
      </c>
      <c r="F535" s="1">
        <f>VLOOKUP($A535,DataForModel!$B:$BI,20,FALSE)</f>
        <v>210.28641669999999</v>
      </c>
      <c r="G535" s="1">
        <f>VLOOKUP($A535,DataForModel!$B:$BI,26,FALSE)</f>
        <v>4.75</v>
      </c>
      <c r="H535" s="1">
        <f>VLOOKUP($A535,DataForModel!$B:$BI,31,FALSE)</f>
        <v>354</v>
      </c>
      <c r="I535" s="1">
        <f>VLOOKUP($A535,DataForModel!$B:$BI,33,FALSE)</f>
        <v>65277</v>
      </c>
      <c r="J535" s="1">
        <f>VLOOKUP($A535,DataForModel!$B:$BI,46,FALSE)</f>
        <v>9.8000000000000007</v>
      </c>
      <c r="K535" s="1">
        <f>VLOOKUP($A535,DataForModel!$B:$BI,49,FALSE)</f>
        <v>4.5</v>
      </c>
      <c r="L535" s="1">
        <f>VLOOKUP($A535,DataForModel!$B:$BI,51,FALSE)</f>
        <v>14.5</v>
      </c>
      <c r="M535" s="1">
        <f>VLOOKUP($A535,DataForModel!$B:$BI,52,FALSE)</f>
        <v>7.2</v>
      </c>
      <c r="N535" s="1">
        <f>VLOOKUP($A535,DataForModel!$B:$BI,60,FALSE)</f>
        <v>1.2</v>
      </c>
      <c r="O535" s="1">
        <f t="shared" si="107"/>
        <v>2.3953868931660565</v>
      </c>
      <c r="P535" s="1">
        <f t="shared" si="108"/>
        <v>6.2205254951554849</v>
      </c>
      <c r="Q535" s="1">
        <f t="shared" si="109"/>
        <v>7.4432311791175811</v>
      </c>
      <c r="R535" s="1">
        <f t="shared" si="110"/>
        <v>0</v>
      </c>
      <c r="S535" s="1">
        <f t="shared" si="111"/>
        <v>0.3562603960768474</v>
      </c>
      <c r="T535" s="1">
        <f t="shared" si="112"/>
        <v>0.66433566433566438</v>
      </c>
      <c r="U535" s="1">
        <f t="shared" si="113"/>
        <v>1.1863270777479893</v>
      </c>
      <c r="V535" s="1">
        <f t="shared" si="114"/>
        <v>4.1193078777620524</v>
      </c>
      <c r="W535" s="1">
        <f t="shared" si="115"/>
        <v>1.7132867132867133</v>
      </c>
      <c r="X535" s="1">
        <f t="shared" si="116"/>
        <v>0.73289902280130304</v>
      </c>
      <c r="Y535" s="1">
        <f t="shared" si="117"/>
        <v>3.310502283105023</v>
      </c>
      <c r="Z535" s="1">
        <f t="shared" si="118"/>
        <v>1.636828644501279</v>
      </c>
      <c r="AA535" s="1">
        <f t="shared" si="119"/>
        <v>0.1276595744680851</v>
      </c>
      <c r="AB535" s="1">
        <f>VLOOKUP($A535,Index!$G:$R,8,FALSE)</f>
        <v>4.3574999999999999</v>
      </c>
      <c r="AC535" s="1">
        <f>VLOOKUP($A535,Index!$G:$R,9,FALSE)</f>
        <v>3.8329247751191691</v>
      </c>
      <c r="AD535" s="1">
        <f>VLOOKUP($A535,Index!$G:$R,10,FALSE)</f>
        <v>3.5042735042735043</v>
      </c>
      <c r="AE535" s="1">
        <f>VLOOKUP($A535,Index!$G:$R,11,FALSE)</f>
        <v>3.9278759029645292</v>
      </c>
    </row>
    <row r="536" spans="1:31" x14ac:dyDescent="0.2">
      <c r="A536">
        <v>6075025200</v>
      </c>
      <c r="B536" s="1">
        <f>VLOOKUP($A536,DataForModel!$B:$BI,11,FALSE)</f>
        <v>5369</v>
      </c>
      <c r="C536" s="1">
        <f>VLOOKUP($A536,DataForModel!$B:$BI,16,FALSE)</f>
        <v>8.6979437700000002</v>
      </c>
      <c r="D536" s="1">
        <f>VLOOKUP($A536,DataForModel!$B:$BI,17,FALSE)</f>
        <v>70.869598319999994</v>
      </c>
      <c r="E536" s="1">
        <f>VLOOKUP($A536,DataForModel!$B:$BI,19,FALSE)</f>
        <v>0</v>
      </c>
      <c r="F536" s="1">
        <f>VLOOKUP($A536,DataForModel!$B:$BI,20,FALSE)</f>
        <v>206.56430510000001</v>
      </c>
      <c r="G536" s="1">
        <f>VLOOKUP($A536,DataForModel!$B:$BI,26,FALSE)</f>
        <v>2.5</v>
      </c>
      <c r="H536" s="1">
        <f>VLOOKUP($A536,DataForModel!$B:$BI,31,FALSE)</f>
        <v>435</v>
      </c>
      <c r="I536" s="1">
        <f>VLOOKUP($A536,DataForModel!$B:$BI,33,FALSE)</f>
        <v>63815</v>
      </c>
      <c r="J536" s="1">
        <f>VLOOKUP($A536,DataForModel!$B:$BI,46,FALSE)</f>
        <v>7.4</v>
      </c>
      <c r="K536" s="1">
        <f>VLOOKUP($A536,DataForModel!$B:$BI,49,FALSE)</f>
        <v>8.3000000000000007</v>
      </c>
      <c r="L536" s="1">
        <f>VLOOKUP($A536,DataForModel!$B:$BI,51,FALSE)</f>
        <v>17.5</v>
      </c>
      <c r="M536" s="1">
        <f>VLOOKUP($A536,DataForModel!$B:$BI,52,FALSE)</f>
        <v>7.2</v>
      </c>
      <c r="N536" s="1">
        <f>VLOOKUP($A536,DataForModel!$B:$BI,60,FALSE)</f>
        <v>0.3</v>
      </c>
      <c r="O536" s="1">
        <f t="shared" si="107"/>
        <v>4.1814073092807611</v>
      </c>
      <c r="P536" s="1">
        <f t="shared" si="108"/>
        <v>6.2205254951554849</v>
      </c>
      <c r="Q536" s="1">
        <f t="shared" si="109"/>
        <v>5.6733136551084389</v>
      </c>
      <c r="R536" s="1">
        <f t="shared" si="110"/>
        <v>0</v>
      </c>
      <c r="S536" s="1">
        <f t="shared" si="111"/>
        <v>0.3493195605637871</v>
      </c>
      <c r="T536" s="1">
        <f t="shared" si="112"/>
        <v>0.34965034965034969</v>
      </c>
      <c r="U536" s="1">
        <f t="shared" si="113"/>
        <v>1.457774798927614</v>
      </c>
      <c r="V536" s="1">
        <f t="shared" si="114"/>
        <v>4.0153330820490574</v>
      </c>
      <c r="W536" s="1">
        <f t="shared" si="115"/>
        <v>1.2937062937062938</v>
      </c>
      <c r="X536" s="1">
        <f t="shared" si="116"/>
        <v>1.3517915309446256</v>
      </c>
      <c r="Y536" s="1">
        <f t="shared" si="117"/>
        <v>3.9954337899543377</v>
      </c>
      <c r="Z536" s="1">
        <f t="shared" si="118"/>
        <v>1.636828644501279</v>
      </c>
      <c r="AA536" s="1">
        <f t="shared" si="119"/>
        <v>3.1914893617021274E-2</v>
      </c>
      <c r="AB536" s="1">
        <f>VLOOKUP($A536,Index!$G:$R,8,FALSE)</f>
        <v>4.88</v>
      </c>
      <c r="AC536" s="1">
        <f>VLOOKUP($A536,Index!$G:$R,9,FALSE)</f>
        <v>4.5019678033342974</v>
      </c>
      <c r="AD536" s="1">
        <f>VLOOKUP($A536,Index!$G:$R,10,FALSE)</f>
        <v>3.6752136752136755</v>
      </c>
      <c r="AE536" s="1">
        <f>VLOOKUP($A536,Index!$G:$R,11,FALSE)</f>
        <v>2.6813582559742102</v>
      </c>
    </row>
    <row r="537" spans="1:31" x14ac:dyDescent="0.2">
      <c r="A537">
        <v>6075025300</v>
      </c>
      <c r="B537" s="1">
        <f>VLOOKUP($A537,DataForModel!$B:$BI,11,FALSE)</f>
        <v>4362</v>
      </c>
      <c r="C537" s="1">
        <f>VLOOKUP($A537,DataForModel!$B:$BI,16,FALSE)</f>
        <v>8.6979437700000002</v>
      </c>
      <c r="D537" s="1">
        <f>VLOOKUP($A537,DataForModel!$B:$BI,17,FALSE)</f>
        <v>48.53</v>
      </c>
      <c r="E537" s="1">
        <f>VLOOKUP($A537,DataForModel!$B:$BI,19,FALSE)</f>
        <v>0</v>
      </c>
      <c r="F537" s="1">
        <f>VLOOKUP($A537,DataForModel!$B:$BI,20,FALSE)</f>
        <v>204.8356368</v>
      </c>
      <c r="G537" s="1">
        <f>VLOOKUP($A537,DataForModel!$B:$BI,26,FALSE)</f>
        <v>0</v>
      </c>
      <c r="H537" s="1">
        <f>VLOOKUP($A537,DataForModel!$B:$BI,31,FALSE)</f>
        <v>468</v>
      </c>
      <c r="I537" s="1">
        <f>VLOOKUP($A537,DataForModel!$B:$BI,33,FALSE)</f>
        <v>58904</v>
      </c>
      <c r="J537" s="1">
        <f>VLOOKUP($A537,DataForModel!$B:$BI,46,FALSE)</f>
        <v>11</v>
      </c>
      <c r="K537" s="1">
        <f>VLOOKUP($A537,DataForModel!$B:$BI,49,FALSE)</f>
        <v>10.6</v>
      </c>
      <c r="L537" s="1">
        <f>VLOOKUP($A537,DataForModel!$B:$BI,51,FALSE)</f>
        <v>14.1</v>
      </c>
      <c r="M537" s="1">
        <f>VLOOKUP($A537,DataForModel!$B:$BI,52,FALSE)</f>
        <v>3.8</v>
      </c>
      <c r="N537" s="1">
        <f>VLOOKUP($A537,DataForModel!$B:$BI,60,FALSE)</f>
        <v>2.6</v>
      </c>
      <c r="O537" s="1">
        <f t="shared" si="107"/>
        <v>3.3967116028987765</v>
      </c>
      <c r="P537" s="1">
        <f t="shared" si="108"/>
        <v>6.2205254951554849</v>
      </c>
      <c r="Q537" s="1">
        <f t="shared" si="109"/>
        <v>3.8777402990690408</v>
      </c>
      <c r="R537" s="1">
        <f t="shared" si="110"/>
        <v>0</v>
      </c>
      <c r="S537" s="1">
        <f t="shared" si="111"/>
        <v>0.34609601339047236</v>
      </c>
      <c r="T537" s="1">
        <f t="shared" si="112"/>
        <v>0</v>
      </c>
      <c r="U537" s="1">
        <f t="shared" si="113"/>
        <v>1.5683646112600536</v>
      </c>
      <c r="V537" s="1">
        <f t="shared" si="114"/>
        <v>3.666071644465938</v>
      </c>
      <c r="W537" s="1">
        <f t="shared" si="115"/>
        <v>1.9230769230769229</v>
      </c>
      <c r="X537" s="1">
        <f t="shared" si="116"/>
        <v>1.7263843648208468</v>
      </c>
      <c r="Y537" s="1">
        <f t="shared" si="117"/>
        <v>3.2191780821917808</v>
      </c>
      <c r="Z537" s="1">
        <f t="shared" si="118"/>
        <v>0.76726342710997442</v>
      </c>
      <c r="AA537" s="1">
        <f t="shared" si="119"/>
        <v>0.27659574468085107</v>
      </c>
      <c r="AB537" s="1">
        <f>VLOOKUP($A537,Index!$G:$R,8,FALSE)</f>
        <v>5.3468</v>
      </c>
      <c r="AC537" s="1">
        <f>VLOOKUP($A537,Index!$G:$R,9,FALSE)</f>
        <v>4.353546888776898</v>
      </c>
      <c r="AD537" s="1">
        <f>VLOOKUP($A537,Index!$G:$R,10,FALSE)</f>
        <v>3.5897435897435903</v>
      </c>
      <c r="AE537" s="1">
        <f>VLOOKUP($A537,Index!$G:$R,11,FALSE)</f>
        <v>2.0134477793444954</v>
      </c>
    </row>
    <row r="538" spans="1:31" x14ac:dyDescent="0.2">
      <c r="A538">
        <v>6075025401</v>
      </c>
      <c r="B538" s="1">
        <f>VLOOKUP($A538,DataForModel!$B:$BI,11,FALSE)</f>
        <v>3404</v>
      </c>
      <c r="C538" s="1">
        <f>VLOOKUP($A538,DataForModel!$B:$BI,16,FALSE)</f>
        <v>8.6979437700000002</v>
      </c>
      <c r="D538" s="1">
        <f>VLOOKUP($A538,DataForModel!$B:$BI,17,FALSE)</f>
        <v>48.53</v>
      </c>
      <c r="E538" s="1">
        <f>VLOOKUP($A538,DataForModel!$B:$BI,19,FALSE)</f>
        <v>0</v>
      </c>
      <c r="F538" s="1">
        <f>VLOOKUP($A538,DataForModel!$B:$BI,20,FALSE)</f>
        <v>200.67262690000001</v>
      </c>
      <c r="G538" s="1">
        <f>VLOOKUP($A538,DataForModel!$B:$BI,26,FALSE)</f>
        <v>0.5</v>
      </c>
      <c r="H538" s="1">
        <f>VLOOKUP($A538,DataForModel!$B:$BI,31,FALSE)</f>
        <v>329</v>
      </c>
      <c r="I538" s="1">
        <f>VLOOKUP($A538,DataForModel!$B:$BI,33,FALSE)</f>
        <v>40705</v>
      </c>
      <c r="J538" s="1">
        <f>VLOOKUP($A538,DataForModel!$B:$BI,46,FALSE)</f>
        <v>8.3000000000000007</v>
      </c>
      <c r="K538" s="1">
        <f>VLOOKUP($A538,DataForModel!$B:$BI,49,FALSE)</f>
        <v>16.7</v>
      </c>
      <c r="L538" s="1">
        <f>VLOOKUP($A538,DataForModel!$B:$BI,51,FALSE)</f>
        <v>22.3</v>
      </c>
      <c r="M538" s="1">
        <f>VLOOKUP($A538,DataForModel!$B:$BI,52,FALSE)</f>
        <v>10.199999999999999</v>
      </c>
      <c r="N538" s="1">
        <f>VLOOKUP($A538,DataForModel!$B:$BI,60,FALSE)</f>
        <v>0.3</v>
      </c>
      <c r="O538" s="1">
        <f t="shared" si="107"/>
        <v>2.650198706459908</v>
      </c>
      <c r="P538" s="1">
        <f t="shared" si="108"/>
        <v>6.2205254951554849</v>
      </c>
      <c r="Q538" s="1">
        <f t="shared" si="109"/>
        <v>3.8777402990690408</v>
      </c>
      <c r="R538" s="1">
        <f t="shared" si="110"/>
        <v>0</v>
      </c>
      <c r="S538" s="1">
        <f t="shared" si="111"/>
        <v>0.33833300946680112</v>
      </c>
      <c r="T538" s="1">
        <f t="shared" si="112"/>
        <v>6.9930069930069935E-2</v>
      </c>
      <c r="U538" s="1">
        <f t="shared" si="113"/>
        <v>1.1025469168900806</v>
      </c>
      <c r="V538" s="1">
        <f t="shared" si="114"/>
        <v>2.3717916805939794</v>
      </c>
      <c r="W538" s="1">
        <f t="shared" si="115"/>
        <v>1.451048951048951</v>
      </c>
      <c r="X538" s="1">
        <f t="shared" si="116"/>
        <v>2.7198697068403908</v>
      </c>
      <c r="Y538" s="1">
        <f t="shared" si="117"/>
        <v>5.0913242009132418</v>
      </c>
      <c r="Z538" s="1">
        <f t="shared" si="118"/>
        <v>2.4040920716112528</v>
      </c>
      <c r="AA538" s="1">
        <f t="shared" si="119"/>
        <v>3.1914893617021274E-2</v>
      </c>
      <c r="AB538" s="1">
        <f>VLOOKUP($A538,Index!$G:$R,8,FALSE)</f>
        <v>7.2784000000000004</v>
      </c>
      <c r="AC538" s="1">
        <f>VLOOKUP($A538,Index!$G:$R,9,FALSE)</f>
        <v>5.2057211956533669</v>
      </c>
      <c r="AD538" s="1">
        <f>VLOOKUP($A538,Index!$G:$R,10,FALSE)</f>
        <v>4.2735042735042743</v>
      </c>
      <c r="AE538" s="1">
        <f>VLOOKUP($A538,Index!$G:$R,11,FALSE)</f>
        <v>2.507288083714823</v>
      </c>
    </row>
    <row r="539" spans="1:31" x14ac:dyDescent="0.2">
      <c r="A539">
        <v>6075025402</v>
      </c>
      <c r="B539" s="1">
        <f>VLOOKUP($A539,DataForModel!$B:$BI,11,FALSE)</f>
        <v>2912</v>
      </c>
      <c r="C539" s="1">
        <f>VLOOKUP($A539,DataForModel!$B:$BI,16,FALSE)</f>
        <v>8.6979437700000002</v>
      </c>
      <c r="D539" s="1">
        <f>VLOOKUP($A539,DataForModel!$B:$BI,17,FALSE)</f>
        <v>77.845949230000002</v>
      </c>
      <c r="E539" s="1">
        <f>VLOOKUP($A539,DataForModel!$B:$BI,19,FALSE)</f>
        <v>0</v>
      </c>
      <c r="F539" s="1">
        <f>VLOOKUP($A539,DataForModel!$B:$BI,20,FALSE)</f>
        <v>202.6547387</v>
      </c>
      <c r="G539" s="1">
        <f>VLOOKUP($A539,DataForModel!$B:$BI,26,FALSE)</f>
        <v>2.5</v>
      </c>
      <c r="H539" s="1">
        <f>VLOOKUP($A539,DataForModel!$B:$BI,31,FALSE)</f>
        <v>207</v>
      </c>
      <c r="I539" s="1">
        <f>VLOOKUP($A539,DataForModel!$B:$BI,33,FALSE)</f>
        <v>62308</v>
      </c>
      <c r="J539" s="1">
        <f>VLOOKUP($A539,DataForModel!$B:$BI,46,FALSE)</f>
        <v>7</v>
      </c>
      <c r="K539" s="1">
        <f>VLOOKUP($A539,DataForModel!$B:$BI,49,FALSE)</f>
        <v>14.8</v>
      </c>
      <c r="L539" s="1">
        <f>VLOOKUP($A539,DataForModel!$B:$BI,51,FALSE)</f>
        <v>14.6</v>
      </c>
      <c r="M539" s="1">
        <f>VLOOKUP($A539,DataForModel!$B:$BI,52,FALSE)</f>
        <v>9.8000000000000007</v>
      </c>
      <c r="N539" s="1">
        <f>VLOOKUP($A539,DataForModel!$B:$BI,60,FALSE)</f>
        <v>0.2</v>
      </c>
      <c r="O539" s="1">
        <f t="shared" si="107"/>
        <v>2.2668121249902597</v>
      </c>
      <c r="P539" s="1">
        <f t="shared" si="108"/>
        <v>6.2205254951554849</v>
      </c>
      <c r="Q539" s="1">
        <f t="shared" si="109"/>
        <v>6.2340466475706426</v>
      </c>
      <c r="R539" s="1">
        <f t="shared" si="110"/>
        <v>0</v>
      </c>
      <c r="S539" s="1">
        <f t="shared" si="111"/>
        <v>0.34202916730696264</v>
      </c>
      <c r="T539" s="1">
        <f t="shared" si="112"/>
        <v>0.34965034965034969</v>
      </c>
      <c r="U539" s="1">
        <f t="shared" si="113"/>
        <v>0.69369973190348533</v>
      </c>
      <c r="V539" s="1">
        <f t="shared" si="114"/>
        <v>3.9081579677265648</v>
      </c>
      <c r="W539" s="1">
        <f t="shared" si="115"/>
        <v>1.2237762237762237</v>
      </c>
      <c r="X539" s="1">
        <f t="shared" si="116"/>
        <v>2.4104234527687298</v>
      </c>
      <c r="Y539" s="1">
        <f t="shared" si="117"/>
        <v>3.3333333333333339</v>
      </c>
      <c r="Z539" s="1">
        <f t="shared" si="118"/>
        <v>2.3017902813299234</v>
      </c>
      <c r="AA539" s="1">
        <f t="shared" si="119"/>
        <v>2.1276595744680851E-2</v>
      </c>
      <c r="AB539" s="1">
        <f>VLOOKUP($A539,Index!$G:$R,8,FALSE)</f>
        <v>4.7404999999999999</v>
      </c>
      <c r="AC539" s="1">
        <f>VLOOKUP($A539,Index!$G:$R,9,FALSE)</f>
        <v>4.4533064164011282</v>
      </c>
      <c r="AD539" s="1">
        <f>VLOOKUP($A539,Index!$G:$R,10,FALSE)</f>
        <v>3.4188034188034191</v>
      </c>
      <c r="AE539" s="1">
        <f>VLOOKUP($A539,Index!$G:$R,11,FALSE)</f>
        <v>2.6519870315905196</v>
      </c>
    </row>
    <row r="540" spans="1:31" x14ac:dyDescent="0.2">
      <c r="A540">
        <v>6075025403</v>
      </c>
      <c r="B540" s="1">
        <f>VLOOKUP($A540,DataForModel!$B:$BI,11,FALSE)</f>
        <v>4267</v>
      </c>
      <c r="C540" s="1">
        <f>VLOOKUP($A540,DataForModel!$B:$BI,16,FALSE)</f>
        <v>8.6979437700000002</v>
      </c>
      <c r="D540" s="1">
        <f>VLOOKUP($A540,DataForModel!$B:$BI,17,FALSE)</f>
        <v>50.757604729999997</v>
      </c>
      <c r="E540" s="1">
        <f>VLOOKUP($A540,DataForModel!$B:$BI,19,FALSE)</f>
        <v>0</v>
      </c>
      <c r="F540" s="1">
        <f>VLOOKUP($A540,DataForModel!$B:$BI,20,FALSE)</f>
        <v>197.68045190000001</v>
      </c>
      <c r="G540" s="1">
        <f>VLOOKUP($A540,DataForModel!$B:$BI,26,FALSE)</f>
        <v>1.25</v>
      </c>
      <c r="H540" s="1">
        <f>VLOOKUP($A540,DataForModel!$B:$BI,31,FALSE)</f>
        <v>555</v>
      </c>
      <c r="I540" s="1">
        <f>VLOOKUP($A540,DataForModel!$B:$BI,33,FALSE)</f>
        <v>33269</v>
      </c>
      <c r="J540" s="1">
        <f>VLOOKUP($A540,DataForModel!$B:$BI,46,FALSE)</f>
        <v>10.5</v>
      </c>
      <c r="K540" s="1">
        <f>VLOOKUP($A540,DataForModel!$B:$BI,49,FALSE)</f>
        <v>16.7</v>
      </c>
      <c r="L540" s="1">
        <f>VLOOKUP($A540,DataForModel!$B:$BI,51,FALSE)</f>
        <v>21.4</v>
      </c>
      <c r="M540" s="1">
        <f>VLOOKUP($A540,DataForModel!$B:$BI,52,FALSE)</f>
        <v>13.4</v>
      </c>
      <c r="N540" s="1">
        <f>VLOOKUP($A540,DataForModel!$B:$BI,60,FALSE)</f>
        <v>0.4</v>
      </c>
      <c r="O540" s="1">
        <f t="shared" si="107"/>
        <v>3.3226837060702872</v>
      </c>
      <c r="P540" s="1">
        <f t="shared" si="108"/>
        <v>6.2205254951554849</v>
      </c>
      <c r="Q540" s="1">
        <f t="shared" si="109"/>
        <v>4.0567868353442433</v>
      </c>
      <c r="R540" s="1">
        <f t="shared" si="110"/>
        <v>0</v>
      </c>
      <c r="S540" s="1">
        <f t="shared" si="111"/>
        <v>0.33275332870137447</v>
      </c>
      <c r="T540" s="1">
        <f t="shared" si="112"/>
        <v>0.17482517482517484</v>
      </c>
      <c r="U540" s="1">
        <f t="shared" si="113"/>
        <v>1.8599195710455765</v>
      </c>
      <c r="V540" s="1">
        <f t="shared" si="114"/>
        <v>1.8429568099224101</v>
      </c>
      <c r="W540" s="1">
        <f t="shared" si="115"/>
        <v>1.8356643356643356</v>
      </c>
      <c r="X540" s="1">
        <f t="shared" si="116"/>
        <v>2.7198697068403908</v>
      </c>
      <c r="Y540" s="1">
        <f t="shared" si="117"/>
        <v>4.8858447488584469</v>
      </c>
      <c r="Z540" s="1">
        <f t="shared" si="118"/>
        <v>3.2225063938618925</v>
      </c>
      <c r="AA540" s="1">
        <f t="shared" si="119"/>
        <v>4.2553191489361701E-2</v>
      </c>
      <c r="AB540" s="1">
        <f>VLOOKUP($A540,Index!$G:$R,8,FALSE)</f>
        <v>8.2506000000000004</v>
      </c>
      <c r="AC540" s="1">
        <f>VLOOKUP($A540,Index!$G:$R,9,FALSE)</f>
        <v>5.6949807103104675</v>
      </c>
      <c r="AD540" s="1">
        <f>VLOOKUP($A540,Index!$G:$R,10,FALSE)</f>
        <v>5.0427350427350435</v>
      </c>
      <c r="AE540" s="1">
        <f>VLOOKUP($A540,Index!$G:$R,11,FALSE)</f>
        <v>2.9717288271984703</v>
      </c>
    </row>
    <row r="541" spans="1:31" x14ac:dyDescent="0.2">
      <c r="A541">
        <v>6075025500</v>
      </c>
      <c r="B541" s="1">
        <f>VLOOKUP($A541,DataForModel!$B:$BI,11,FALSE)</f>
        <v>8471</v>
      </c>
      <c r="C541" s="1">
        <f>VLOOKUP($A541,DataForModel!$B:$BI,16,FALSE)</f>
        <v>8.6979437700000002</v>
      </c>
      <c r="D541" s="1">
        <f>VLOOKUP($A541,DataForModel!$B:$BI,17,FALSE)</f>
        <v>48.53</v>
      </c>
      <c r="E541" s="1">
        <f>VLOOKUP($A541,DataForModel!$B:$BI,19,FALSE)</f>
        <v>0</v>
      </c>
      <c r="F541" s="1">
        <f>VLOOKUP($A541,DataForModel!$B:$BI,20,FALSE)</f>
        <v>189.94590930000001</v>
      </c>
      <c r="G541" s="1">
        <f>VLOOKUP($A541,DataForModel!$B:$BI,26,FALSE)</f>
        <v>2</v>
      </c>
      <c r="H541" s="1">
        <f>VLOOKUP($A541,DataForModel!$B:$BI,31,FALSE)</f>
        <v>655</v>
      </c>
      <c r="I541" s="1">
        <f>VLOOKUP($A541,DataForModel!$B:$BI,33,FALSE)</f>
        <v>41550</v>
      </c>
      <c r="J541" s="1">
        <f>VLOOKUP($A541,DataForModel!$B:$BI,46,FALSE)</f>
        <v>7</v>
      </c>
      <c r="K541" s="1">
        <f>VLOOKUP($A541,DataForModel!$B:$BI,49,FALSE)</f>
        <v>12.8</v>
      </c>
      <c r="L541" s="1">
        <f>VLOOKUP($A541,DataForModel!$B:$BI,51,FALSE)</f>
        <v>20.7</v>
      </c>
      <c r="M541" s="1">
        <f>VLOOKUP($A541,DataForModel!$B:$BI,52,FALSE)</f>
        <v>6.3</v>
      </c>
      <c r="N541" s="1">
        <f>VLOOKUP($A541,DataForModel!$B:$BI,60,FALSE)</f>
        <v>1</v>
      </c>
      <c r="O541" s="1">
        <f t="shared" si="107"/>
        <v>6.5986129509857392</v>
      </c>
      <c r="P541" s="1">
        <f t="shared" si="108"/>
        <v>6.2205254951554849</v>
      </c>
      <c r="Q541" s="1">
        <f t="shared" si="109"/>
        <v>3.8777402990690408</v>
      </c>
      <c r="R541" s="1">
        <f t="shared" si="110"/>
        <v>0</v>
      </c>
      <c r="S541" s="1">
        <f t="shared" si="111"/>
        <v>0.31833028239740047</v>
      </c>
      <c r="T541" s="1">
        <f t="shared" si="112"/>
        <v>0.27972027972027974</v>
      </c>
      <c r="U541" s="1">
        <f t="shared" si="113"/>
        <v>2.1950402144772116</v>
      </c>
      <c r="V541" s="1">
        <f t="shared" si="114"/>
        <v>2.431886552261203</v>
      </c>
      <c r="W541" s="1">
        <f t="shared" si="115"/>
        <v>1.2237762237762237</v>
      </c>
      <c r="X541" s="1">
        <f t="shared" si="116"/>
        <v>2.0846905537459284</v>
      </c>
      <c r="Y541" s="1">
        <f t="shared" si="117"/>
        <v>4.7260273972602738</v>
      </c>
      <c r="Z541" s="1">
        <f t="shared" si="118"/>
        <v>1.4066496163682864</v>
      </c>
      <c r="AA541" s="1">
        <f t="shared" si="119"/>
        <v>0.10638297872340426</v>
      </c>
      <c r="AB541" s="1">
        <f>VLOOKUP($A541,Index!$G:$R,8,FALSE)</f>
        <v>6.6879999999999997</v>
      </c>
      <c r="AC541" s="1">
        <f>VLOOKUP($A541,Index!$G:$R,9,FALSE)</f>
        <v>5.6300553472368318</v>
      </c>
      <c r="AD541" s="1">
        <f>VLOOKUP($A541,Index!$G:$R,10,FALSE)</f>
        <v>4.0598290598290596</v>
      </c>
      <c r="AE541" s="1">
        <f>VLOOKUP($A541,Index!$G:$R,11,FALSE)</f>
        <v>3.2118035243718164</v>
      </c>
    </row>
    <row r="542" spans="1:31" x14ac:dyDescent="0.2">
      <c r="A542">
        <v>6075025600</v>
      </c>
      <c r="B542" s="1">
        <f>VLOOKUP($A542,DataForModel!$B:$BI,11,FALSE)</f>
        <v>5618</v>
      </c>
      <c r="C542" s="1">
        <f>VLOOKUP($A542,DataForModel!$B:$BI,16,FALSE)</f>
        <v>8.6979437700000002</v>
      </c>
      <c r="D542" s="1">
        <f>VLOOKUP($A542,DataForModel!$B:$BI,17,FALSE)</f>
        <v>48.53</v>
      </c>
      <c r="E542" s="1">
        <f>VLOOKUP($A542,DataForModel!$B:$BI,19,FALSE)</f>
        <v>0</v>
      </c>
      <c r="F542" s="1">
        <f>VLOOKUP($A542,DataForModel!$B:$BI,20,FALSE)</f>
        <v>194.2681609</v>
      </c>
      <c r="G542" s="1">
        <f>VLOOKUP($A542,DataForModel!$B:$BI,26,FALSE)</f>
        <v>0</v>
      </c>
      <c r="H542" s="1">
        <f>VLOOKUP($A542,DataForModel!$B:$BI,31,FALSE)</f>
        <v>420</v>
      </c>
      <c r="I542" s="1">
        <f>VLOOKUP($A542,DataForModel!$B:$BI,33,FALSE)</f>
        <v>31302</v>
      </c>
      <c r="J542" s="1">
        <f>VLOOKUP($A542,DataForModel!$B:$BI,46,FALSE)</f>
        <v>7.6</v>
      </c>
      <c r="K542" s="1">
        <f>VLOOKUP($A542,DataForModel!$B:$BI,49,FALSE)</f>
        <v>21.1</v>
      </c>
      <c r="L542" s="1">
        <f>VLOOKUP($A542,DataForModel!$B:$BI,51,FALSE)</f>
        <v>16.7</v>
      </c>
      <c r="M542" s="1">
        <f>VLOOKUP($A542,DataForModel!$B:$BI,52,FALSE)</f>
        <v>8.1</v>
      </c>
      <c r="N542" s="1">
        <f>VLOOKUP($A542,DataForModel!$B:$BI,60,FALSE)</f>
        <v>0.2</v>
      </c>
      <c r="O542" s="1">
        <f t="shared" si="107"/>
        <v>4.3754383230733271</v>
      </c>
      <c r="P542" s="1">
        <f t="shared" si="108"/>
        <v>6.2205254951554849</v>
      </c>
      <c r="Q542" s="1">
        <f t="shared" si="109"/>
        <v>3.8777402990690408</v>
      </c>
      <c r="R542" s="1">
        <f t="shared" si="110"/>
        <v>0</v>
      </c>
      <c r="S542" s="1">
        <f t="shared" si="111"/>
        <v>0.32639023347507962</v>
      </c>
      <c r="T542" s="1">
        <f t="shared" si="112"/>
        <v>0</v>
      </c>
      <c r="U542" s="1">
        <f t="shared" si="113"/>
        <v>1.4075067024128687</v>
      </c>
      <c r="V542" s="1">
        <f t="shared" si="114"/>
        <v>1.7030673275917247</v>
      </c>
      <c r="W542" s="1">
        <f t="shared" si="115"/>
        <v>1.3286713286713288</v>
      </c>
      <c r="X542" s="1">
        <f t="shared" si="116"/>
        <v>3.4364820846905539</v>
      </c>
      <c r="Y542" s="1">
        <f t="shared" si="117"/>
        <v>3.8127853881278542</v>
      </c>
      <c r="Z542" s="1">
        <f t="shared" si="118"/>
        <v>1.867007672634271</v>
      </c>
      <c r="AA542" s="1">
        <f t="shared" si="119"/>
        <v>2.1276595744680851E-2</v>
      </c>
      <c r="AB542" s="1">
        <f>VLOOKUP($A542,Index!$G:$R,8,FALSE)</f>
        <v>6.6173999999999999</v>
      </c>
      <c r="AC542" s="1">
        <f>VLOOKUP($A542,Index!$G:$R,9,FALSE)</f>
        <v>5.7547121031118227</v>
      </c>
      <c r="AD542" s="1">
        <f>VLOOKUP($A542,Index!$G:$R,10,FALSE)</f>
        <v>4.1880341880341891</v>
      </c>
      <c r="AE542" s="1">
        <f>VLOOKUP($A542,Index!$G:$R,11,FALSE)</f>
        <v>2.1155788635054531</v>
      </c>
    </row>
    <row r="543" spans="1:31" x14ac:dyDescent="0.2">
      <c r="A543">
        <v>6075025701</v>
      </c>
      <c r="B543" s="1">
        <f>VLOOKUP($A543,DataForModel!$B:$BI,11,FALSE)</f>
        <v>4788</v>
      </c>
      <c r="C543" s="1">
        <f>VLOOKUP($A543,DataForModel!$B:$BI,16,FALSE)</f>
        <v>8.6979437700000002</v>
      </c>
      <c r="D543" s="1">
        <f>VLOOKUP($A543,DataForModel!$B:$BI,17,FALSE)</f>
        <v>77.494708579999994</v>
      </c>
      <c r="E543" s="1">
        <f>VLOOKUP($A543,DataForModel!$B:$BI,19,FALSE)</f>
        <v>0</v>
      </c>
      <c r="F543" s="1">
        <f>VLOOKUP($A543,DataForModel!$B:$BI,20,FALSE)</f>
        <v>199.9541509</v>
      </c>
      <c r="G543" s="1">
        <f>VLOOKUP($A543,DataForModel!$B:$BI,26,FALSE)</f>
        <v>2.9</v>
      </c>
      <c r="H543" s="1">
        <f>VLOOKUP($A543,DataForModel!$B:$BI,31,FALSE)</f>
        <v>447</v>
      </c>
      <c r="I543" s="1">
        <f>VLOOKUP($A543,DataForModel!$B:$BI,33,FALSE)</f>
        <v>29571</v>
      </c>
      <c r="J543" s="1">
        <f>VLOOKUP($A543,DataForModel!$B:$BI,46,FALSE)</f>
        <v>8.8000000000000007</v>
      </c>
      <c r="K543" s="1">
        <f>VLOOKUP($A543,DataForModel!$B:$BI,49,FALSE)</f>
        <v>28.1</v>
      </c>
      <c r="L543" s="1">
        <f>VLOOKUP($A543,DataForModel!$B:$BI,51,FALSE)</f>
        <v>16.899999999999999</v>
      </c>
      <c r="M543" s="1">
        <f>VLOOKUP($A543,DataForModel!$B:$BI,52,FALSE)</f>
        <v>10.4</v>
      </c>
      <c r="N543" s="1">
        <f>VLOOKUP($A543,DataForModel!$B:$BI,60,FALSE)</f>
        <v>0.4</v>
      </c>
      <c r="O543" s="1">
        <f t="shared" si="107"/>
        <v>3.7286682770981066</v>
      </c>
      <c r="P543" s="1">
        <f t="shared" si="108"/>
        <v>6.2205254951554849</v>
      </c>
      <c r="Q543" s="1">
        <f t="shared" si="109"/>
        <v>6.2058152378709721</v>
      </c>
      <c r="R543" s="1">
        <f t="shared" si="110"/>
        <v>0</v>
      </c>
      <c r="S543" s="1">
        <f t="shared" si="111"/>
        <v>0.33699322595894454</v>
      </c>
      <c r="T543" s="1">
        <f t="shared" si="112"/>
        <v>0.40559440559440557</v>
      </c>
      <c r="U543" s="1">
        <f t="shared" si="113"/>
        <v>1.49798927613941</v>
      </c>
      <c r="V543" s="1">
        <f t="shared" si="114"/>
        <v>1.5799617384130689</v>
      </c>
      <c r="W543" s="1">
        <f t="shared" si="115"/>
        <v>1.5384615384615385</v>
      </c>
      <c r="X543" s="1">
        <f t="shared" si="116"/>
        <v>4.576547231270359</v>
      </c>
      <c r="Y543" s="1">
        <f t="shared" si="117"/>
        <v>3.8584474885844751</v>
      </c>
      <c r="Z543" s="1">
        <f t="shared" si="118"/>
        <v>2.4552429667519178</v>
      </c>
      <c r="AA543" s="1">
        <f t="shared" si="119"/>
        <v>4.2553191489361701E-2</v>
      </c>
      <c r="AB543" s="1">
        <f>VLOOKUP($A543,Index!$G:$R,8,FALSE)</f>
        <v>8.2373999999999992</v>
      </c>
      <c r="AC543" s="1">
        <f>VLOOKUP($A543,Index!$G:$R,9,FALSE)</f>
        <v>6.2339275277301116</v>
      </c>
      <c r="AD543" s="1">
        <f>VLOOKUP($A543,Index!$G:$R,10,FALSE)</f>
        <v>4.700854700854701</v>
      </c>
      <c r="AE543" s="1">
        <f>VLOOKUP($A543,Index!$G:$R,11,FALSE)</f>
        <v>3.8238798377971612</v>
      </c>
    </row>
    <row r="544" spans="1:31" x14ac:dyDescent="0.2">
      <c r="A544">
        <v>6075025702</v>
      </c>
      <c r="B544" s="1">
        <f>VLOOKUP($A544,DataForModel!$B:$BI,11,FALSE)</f>
        <v>4665</v>
      </c>
      <c r="C544" s="1">
        <f>VLOOKUP($A544,DataForModel!$B:$BI,16,FALSE)</f>
        <v>8.6979437700000002</v>
      </c>
      <c r="D544" s="1">
        <f>VLOOKUP($A544,DataForModel!$B:$BI,17,FALSE)</f>
        <v>92.89</v>
      </c>
      <c r="E544" s="1">
        <f>VLOOKUP($A544,DataForModel!$B:$BI,19,FALSE)</f>
        <v>0</v>
      </c>
      <c r="F544" s="1">
        <f>VLOOKUP($A544,DataForModel!$B:$BI,20,FALSE)</f>
        <v>200.6869227</v>
      </c>
      <c r="G544" s="1">
        <f>VLOOKUP($A544,DataForModel!$B:$BI,26,FALSE)</f>
        <v>4.25</v>
      </c>
      <c r="H544" s="1">
        <f>VLOOKUP($A544,DataForModel!$B:$BI,31,FALSE)</f>
        <v>555</v>
      </c>
      <c r="I544" s="1">
        <f>VLOOKUP($A544,DataForModel!$B:$BI,33,FALSE)</f>
        <v>21595</v>
      </c>
      <c r="J544" s="1">
        <f>VLOOKUP($A544,DataForModel!$B:$BI,46,FALSE)</f>
        <v>11.7</v>
      </c>
      <c r="K544" s="1">
        <f>VLOOKUP($A544,DataForModel!$B:$BI,49,FALSE)</f>
        <v>32.5</v>
      </c>
      <c r="L544" s="1">
        <f>VLOOKUP($A544,DataForModel!$B:$BI,51,FALSE)</f>
        <v>20.2</v>
      </c>
      <c r="M544" s="1">
        <f>VLOOKUP($A544,DataForModel!$B:$BI,52,FALSE)</f>
        <v>7.4</v>
      </c>
      <c r="N544" s="1">
        <f>VLOOKUP($A544,DataForModel!$B:$BI,60,FALSE)</f>
        <v>1.5</v>
      </c>
      <c r="O544" s="1">
        <f t="shared" si="107"/>
        <v>3.6328216317306943</v>
      </c>
      <c r="P544" s="1">
        <f t="shared" si="108"/>
        <v>6.2205254951554849</v>
      </c>
      <c r="Q544" s="1">
        <f t="shared" si="109"/>
        <v>7.4432311791175811</v>
      </c>
      <c r="R544" s="1">
        <f t="shared" si="110"/>
        <v>0</v>
      </c>
      <c r="S544" s="1">
        <f t="shared" si="111"/>
        <v>0.33835966766703557</v>
      </c>
      <c r="T544" s="1">
        <f t="shared" si="112"/>
        <v>0.59440559440559437</v>
      </c>
      <c r="U544" s="1">
        <f t="shared" si="113"/>
        <v>1.8599195710455765</v>
      </c>
      <c r="V544" s="1">
        <f t="shared" si="114"/>
        <v>1.0127230444275341</v>
      </c>
      <c r="W544" s="1">
        <f t="shared" si="115"/>
        <v>2.0454545454545454</v>
      </c>
      <c r="X544" s="1">
        <f t="shared" si="116"/>
        <v>5.2931596091205213</v>
      </c>
      <c r="Y544" s="1">
        <f t="shared" si="117"/>
        <v>4.6118721461187215</v>
      </c>
      <c r="Z544" s="1">
        <f t="shared" si="118"/>
        <v>1.6879795396419439</v>
      </c>
      <c r="AA544" s="1">
        <f t="shared" si="119"/>
        <v>0.15957446808510636</v>
      </c>
      <c r="AB544" s="1">
        <f>VLOOKUP($A544,Index!$G:$R,8,FALSE)</f>
        <v>8.9809000000000001</v>
      </c>
      <c r="AC544" s="1">
        <f>VLOOKUP($A544,Index!$G:$R,9,FALSE)</f>
        <v>6.690185940581963</v>
      </c>
      <c r="AD544" s="1">
        <f>VLOOKUP($A544,Index!$G:$R,10,FALSE)</f>
        <v>5.1282051282051286</v>
      </c>
      <c r="AE544" s="1">
        <f>VLOOKUP($A544,Index!$G:$R,11,FALSE)</f>
        <v>5.6208587439484656</v>
      </c>
    </row>
    <row r="545" spans="1:31" x14ac:dyDescent="0.2">
      <c r="A545">
        <v>6075025800</v>
      </c>
      <c r="B545" s="1">
        <f>VLOOKUP($A545,DataForModel!$B:$BI,11,FALSE)</f>
        <v>1960</v>
      </c>
      <c r="C545" s="1">
        <f>VLOOKUP($A545,DataForModel!$B:$BI,16,FALSE)</f>
        <v>8.6979437700000002</v>
      </c>
      <c r="D545" s="1">
        <f>VLOOKUP($A545,DataForModel!$B:$BI,17,FALSE)</f>
        <v>86.363996159999999</v>
      </c>
      <c r="E545" s="1">
        <f>VLOOKUP($A545,DataForModel!$B:$BI,19,FALSE)</f>
        <v>0</v>
      </c>
      <c r="F545" s="1">
        <f>VLOOKUP($A545,DataForModel!$B:$BI,20,FALSE)</f>
        <v>199.0139039</v>
      </c>
      <c r="G545" s="1">
        <f>VLOOKUP($A545,DataForModel!$B:$BI,26,FALSE)</f>
        <v>1.75</v>
      </c>
      <c r="H545" s="1">
        <f>VLOOKUP($A545,DataForModel!$B:$BI,31,FALSE)</f>
        <v>241</v>
      </c>
      <c r="I545" s="1">
        <f>VLOOKUP($A545,DataForModel!$B:$BI,33,FALSE)</f>
        <v>27965</v>
      </c>
      <c r="J545" s="1">
        <f>VLOOKUP($A545,DataForModel!$B:$BI,46,FALSE)</f>
        <v>11.8</v>
      </c>
      <c r="K545" s="1">
        <f>VLOOKUP($A545,DataForModel!$B:$BI,49,FALSE)</f>
        <v>29.3</v>
      </c>
      <c r="L545" s="1">
        <f>VLOOKUP($A545,DataForModel!$B:$BI,51,FALSE)</f>
        <v>22.8</v>
      </c>
      <c r="M545" s="1">
        <f>VLOOKUP($A545,DataForModel!$B:$BI,52,FALSE)</f>
        <v>7.1</v>
      </c>
      <c r="N545" s="1">
        <f>VLOOKUP($A545,DataForModel!$B:$BI,60,FALSE)</f>
        <v>1</v>
      </c>
      <c r="O545" s="1">
        <f t="shared" si="107"/>
        <v>1.5249746746668744</v>
      </c>
      <c r="P545" s="1">
        <f t="shared" si="108"/>
        <v>6.2205254951554849</v>
      </c>
      <c r="Q545" s="1">
        <f t="shared" si="109"/>
        <v>6.91869539970636</v>
      </c>
      <c r="R545" s="1">
        <f t="shared" si="110"/>
        <v>0</v>
      </c>
      <c r="S545" s="1">
        <f t="shared" si="111"/>
        <v>0.33523989331608439</v>
      </c>
      <c r="T545" s="1">
        <f t="shared" si="112"/>
        <v>0.24475524475524477</v>
      </c>
      <c r="U545" s="1">
        <f t="shared" si="113"/>
        <v>0.80764075067024121</v>
      </c>
      <c r="V545" s="1">
        <f t="shared" si="114"/>
        <v>1.4657459231496826</v>
      </c>
      <c r="W545" s="1">
        <f t="shared" si="115"/>
        <v>2.0629370629370629</v>
      </c>
      <c r="X545" s="1">
        <f t="shared" si="116"/>
        <v>4.7719869706840399</v>
      </c>
      <c r="Y545" s="1">
        <f t="shared" si="117"/>
        <v>5.2054794520547958</v>
      </c>
      <c r="Z545" s="1">
        <f t="shared" si="118"/>
        <v>1.6112531969309463</v>
      </c>
      <c r="AA545" s="1">
        <f t="shared" si="119"/>
        <v>0.10638297872340426</v>
      </c>
      <c r="AB545" s="1">
        <f>VLOOKUP($A545,Index!$G:$R,8,FALSE)</f>
        <v>8.3873999999999995</v>
      </c>
      <c r="AC545" s="1">
        <f>VLOOKUP($A545,Index!$G:$R,9,FALSE)</f>
        <v>5.9904523861366021</v>
      </c>
      <c r="AD545" s="1">
        <f>VLOOKUP($A545,Index!$G:$R,10,FALSE)</f>
        <v>5.5555555555555554</v>
      </c>
      <c r="AE545" s="1">
        <f>VLOOKUP($A545,Index!$G:$R,11,FALSE)</f>
        <v>4.5911959753511198</v>
      </c>
    </row>
    <row r="546" spans="1:31" x14ac:dyDescent="0.2">
      <c r="A546">
        <v>6075025900</v>
      </c>
      <c r="B546" s="1">
        <f>VLOOKUP($A546,DataForModel!$B:$BI,11,FALSE)</f>
        <v>4261</v>
      </c>
      <c r="C546" s="1">
        <f>VLOOKUP($A546,DataForModel!$B:$BI,16,FALSE)</f>
        <v>8.6979437700000002</v>
      </c>
      <c r="D546" s="1">
        <f>VLOOKUP($A546,DataForModel!$B:$BI,17,FALSE)</f>
        <v>75.828758460000003</v>
      </c>
      <c r="E546" s="1">
        <f>VLOOKUP($A546,DataForModel!$B:$BI,19,FALSE)</f>
        <v>0</v>
      </c>
      <c r="F546" s="1">
        <f>VLOOKUP($A546,DataForModel!$B:$BI,20,FALSE)</f>
        <v>195.60856419999999</v>
      </c>
      <c r="G546" s="1">
        <f>VLOOKUP($A546,DataForModel!$B:$BI,26,FALSE)</f>
        <v>1.45</v>
      </c>
      <c r="H546" s="1">
        <f>VLOOKUP($A546,DataForModel!$B:$BI,31,FALSE)</f>
        <v>227</v>
      </c>
      <c r="I546" s="1">
        <f>VLOOKUP($A546,DataForModel!$B:$BI,33,FALSE)</f>
        <v>39032</v>
      </c>
      <c r="J546" s="1">
        <f>VLOOKUP($A546,DataForModel!$B:$BI,46,FALSE)</f>
        <v>5</v>
      </c>
      <c r="K546" s="1">
        <f>VLOOKUP($A546,DataForModel!$B:$BI,49,FALSE)</f>
        <v>17.2</v>
      </c>
      <c r="L546" s="1">
        <f>VLOOKUP($A546,DataForModel!$B:$BI,51,FALSE)</f>
        <v>16.5</v>
      </c>
      <c r="M546" s="1">
        <f>VLOOKUP($A546,DataForModel!$B:$BI,52,FALSE)</f>
        <v>10.5</v>
      </c>
      <c r="N546" s="1">
        <f>VLOOKUP($A546,DataForModel!$B:$BI,60,FALSE)</f>
        <v>1.7</v>
      </c>
      <c r="O546" s="1">
        <f t="shared" si="107"/>
        <v>3.3180082599548038</v>
      </c>
      <c r="P546" s="1">
        <f t="shared" si="108"/>
        <v>6.2205254951554849</v>
      </c>
      <c r="Q546" s="1">
        <f t="shared" si="109"/>
        <v>6.0719123983877497</v>
      </c>
      <c r="R546" s="1">
        <f t="shared" si="110"/>
        <v>0</v>
      </c>
      <c r="S546" s="1">
        <f t="shared" si="111"/>
        <v>0.32888976057858277</v>
      </c>
      <c r="T546" s="1">
        <f t="shared" si="112"/>
        <v>0.20279720279720279</v>
      </c>
      <c r="U546" s="1">
        <f t="shared" si="113"/>
        <v>0.76072386058981234</v>
      </c>
      <c r="V546" s="1">
        <f t="shared" si="114"/>
        <v>2.2528109465120085</v>
      </c>
      <c r="W546" s="1">
        <f t="shared" si="115"/>
        <v>0.87412587412587406</v>
      </c>
      <c r="X546" s="1">
        <f t="shared" si="116"/>
        <v>2.8013029315960916</v>
      </c>
      <c r="Y546" s="1">
        <f t="shared" si="117"/>
        <v>3.7671232876712328</v>
      </c>
      <c r="Z546" s="1">
        <f t="shared" si="118"/>
        <v>2.4808184143222505</v>
      </c>
      <c r="AA546" s="1">
        <f t="shared" si="119"/>
        <v>0.18085106382978722</v>
      </c>
      <c r="AB546" s="1">
        <f>VLOOKUP($A546,Index!$G:$R,8,FALSE)</f>
        <v>6.7648999999999999</v>
      </c>
      <c r="AC546" s="1">
        <f>VLOOKUP($A546,Index!$G:$R,9,FALSE)</f>
        <v>5.1294733500580119</v>
      </c>
      <c r="AD546" s="1">
        <f>VLOOKUP($A546,Index!$G:$R,10,FALSE)</f>
        <v>4.2735042735042743</v>
      </c>
      <c r="AE546" s="1">
        <f>VLOOKUP($A546,Index!$G:$R,11,FALSE)</f>
        <v>3.2205899692154434</v>
      </c>
    </row>
    <row r="547" spans="1:31" x14ac:dyDescent="0.2">
      <c r="A547">
        <v>6075026001</v>
      </c>
      <c r="B547" s="1">
        <f>VLOOKUP($A547,DataForModel!$B:$BI,11,FALSE)</f>
        <v>5863</v>
      </c>
      <c r="C547" s="1">
        <f>VLOOKUP($A547,DataForModel!$B:$BI,16,FALSE)</f>
        <v>8.6979437700000002</v>
      </c>
      <c r="D547" s="1">
        <f>VLOOKUP($A547,DataForModel!$B:$BI,17,FALSE)</f>
        <v>48.53</v>
      </c>
      <c r="E547" s="1">
        <f>VLOOKUP($A547,DataForModel!$B:$BI,19,FALSE)</f>
        <v>0</v>
      </c>
      <c r="F547" s="1">
        <f>VLOOKUP($A547,DataForModel!$B:$BI,20,FALSE)</f>
        <v>188.86639729999999</v>
      </c>
      <c r="G547" s="1">
        <f>VLOOKUP($A547,DataForModel!$B:$BI,26,FALSE)</f>
        <v>0</v>
      </c>
      <c r="H547" s="1">
        <f>VLOOKUP($A547,DataForModel!$B:$BI,31,FALSE)</f>
        <v>724</v>
      </c>
      <c r="I547" s="1">
        <f>VLOOKUP($A547,DataForModel!$B:$BI,33,FALSE)</f>
        <v>22776</v>
      </c>
      <c r="J547" s="1">
        <f>VLOOKUP($A547,DataForModel!$B:$BI,46,FALSE)</f>
        <v>12.3</v>
      </c>
      <c r="K547" s="1">
        <f>VLOOKUP($A547,DataForModel!$B:$BI,49,FALSE)</f>
        <v>26.8</v>
      </c>
      <c r="L547" s="1">
        <f>VLOOKUP($A547,DataForModel!$B:$BI,51,FALSE)</f>
        <v>20.7</v>
      </c>
      <c r="M547" s="1">
        <f>VLOOKUP($A547,DataForModel!$B:$BI,52,FALSE)</f>
        <v>8.5</v>
      </c>
      <c r="N547" s="1">
        <f>VLOOKUP($A547,DataForModel!$B:$BI,60,FALSE)</f>
        <v>0.1</v>
      </c>
      <c r="O547" s="1">
        <f t="shared" si="107"/>
        <v>4.5663523727889039</v>
      </c>
      <c r="P547" s="1">
        <f t="shared" si="108"/>
        <v>6.2205254951554849</v>
      </c>
      <c r="Q547" s="1">
        <f t="shared" si="109"/>
        <v>3.8777402990690408</v>
      </c>
      <c r="R547" s="1">
        <f t="shared" si="110"/>
        <v>0</v>
      </c>
      <c r="S547" s="1">
        <f t="shared" si="111"/>
        <v>0.31631725430163488</v>
      </c>
      <c r="T547" s="1">
        <f t="shared" si="112"/>
        <v>0</v>
      </c>
      <c r="U547" s="1">
        <f t="shared" si="113"/>
        <v>2.4262734584450403</v>
      </c>
      <c r="V547" s="1">
        <f t="shared" si="114"/>
        <v>1.0967136283790031</v>
      </c>
      <c r="W547" s="1">
        <f t="shared" si="115"/>
        <v>2.1503496503496504</v>
      </c>
      <c r="X547" s="1">
        <f t="shared" si="116"/>
        <v>4.3648208469055376</v>
      </c>
      <c r="Y547" s="1">
        <f t="shared" si="117"/>
        <v>4.7260273972602738</v>
      </c>
      <c r="Z547" s="1">
        <f t="shared" si="118"/>
        <v>1.9693094629156009</v>
      </c>
      <c r="AA547" s="1">
        <f t="shared" si="119"/>
        <v>1.0638297872340425E-2</v>
      </c>
      <c r="AB547" s="1">
        <f>VLOOKUP($A547,Index!$G:$R,8,FALSE)</f>
        <v>8.0122999999999998</v>
      </c>
      <c r="AC547" s="1">
        <f>VLOOKUP($A547,Index!$G:$R,9,FALSE)</f>
        <v>6.6466028681662648</v>
      </c>
      <c r="AD547" s="1">
        <f>VLOOKUP($A547,Index!$G:$R,10,FALSE)</f>
        <v>5.1709401709401712</v>
      </c>
      <c r="AE547" s="1">
        <f>VLOOKUP($A547,Index!$G:$R,11,FALSE)</f>
        <v>2.2930866778502432</v>
      </c>
    </row>
    <row r="548" spans="1:31" x14ac:dyDescent="0.2">
      <c r="A548">
        <v>6075026002</v>
      </c>
      <c r="B548" s="1">
        <f>VLOOKUP($A548,DataForModel!$B:$BI,11,FALSE)</f>
        <v>3544</v>
      </c>
      <c r="C548" s="1">
        <f>VLOOKUP($A548,DataForModel!$B:$BI,16,FALSE)</f>
        <v>8.6979437700000002</v>
      </c>
      <c r="D548" s="1">
        <f>VLOOKUP($A548,DataForModel!$B:$BI,17,FALSE)</f>
        <v>48.53</v>
      </c>
      <c r="E548" s="1">
        <f>VLOOKUP($A548,DataForModel!$B:$BI,19,FALSE)</f>
        <v>0</v>
      </c>
      <c r="F548" s="1">
        <f>VLOOKUP($A548,DataForModel!$B:$BI,20,FALSE)</f>
        <v>191.67566600000001</v>
      </c>
      <c r="G548" s="1">
        <f>VLOOKUP($A548,DataForModel!$B:$BI,26,FALSE)</f>
        <v>0</v>
      </c>
      <c r="H548" s="1">
        <f>VLOOKUP($A548,DataForModel!$B:$BI,31,FALSE)</f>
        <v>244</v>
      </c>
      <c r="I548" s="1">
        <f>VLOOKUP($A548,DataForModel!$B:$BI,33,FALSE)</f>
        <v>38234</v>
      </c>
      <c r="J548" s="1">
        <f>VLOOKUP($A548,DataForModel!$B:$BI,46,FALSE)</f>
        <v>7.9</v>
      </c>
      <c r="K548" s="1">
        <f>VLOOKUP($A548,DataForModel!$B:$BI,49,FALSE)</f>
        <v>15.8</v>
      </c>
      <c r="L548" s="1">
        <f>VLOOKUP($A548,DataForModel!$B:$BI,51,FALSE)</f>
        <v>14.4</v>
      </c>
      <c r="M548" s="1">
        <f>VLOOKUP($A548,DataForModel!$B:$BI,52,FALSE)</f>
        <v>11</v>
      </c>
      <c r="N548" s="1">
        <f>VLOOKUP($A548,DataForModel!$B:$BI,60,FALSE)</f>
        <v>8.8000000000000007</v>
      </c>
      <c r="O548" s="1">
        <f t="shared" si="107"/>
        <v>2.7592924491545237</v>
      </c>
      <c r="P548" s="1">
        <f t="shared" si="108"/>
        <v>6.2205254951554849</v>
      </c>
      <c r="Q548" s="1">
        <f t="shared" si="109"/>
        <v>3.8777402990690408</v>
      </c>
      <c r="R548" s="1">
        <f t="shared" si="110"/>
        <v>0</v>
      </c>
      <c r="S548" s="1">
        <f t="shared" si="111"/>
        <v>0.32155585917277563</v>
      </c>
      <c r="T548" s="1">
        <f t="shared" si="112"/>
        <v>0</v>
      </c>
      <c r="U548" s="1">
        <f t="shared" si="113"/>
        <v>0.81769436997319034</v>
      </c>
      <c r="V548" s="1">
        <f t="shared" si="114"/>
        <v>2.196058629836926</v>
      </c>
      <c r="W548" s="1">
        <f t="shared" si="115"/>
        <v>1.381118881118881</v>
      </c>
      <c r="X548" s="1">
        <f t="shared" si="116"/>
        <v>2.5732899022801305</v>
      </c>
      <c r="Y548" s="1">
        <f t="shared" si="117"/>
        <v>3.2876712328767126</v>
      </c>
      <c r="Z548" s="1">
        <f t="shared" si="118"/>
        <v>2.6086956521739131</v>
      </c>
      <c r="AA548" s="1">
        <f t="shared" si="119"/>
        <v>0.93617021276595758</v>
      </c>
      <c r="AB548" s="1">
        <f>VLOOKUP($A548,Index!$G:$R,8,FALSE)</f>
        <v>6.9546000000000001</v>
      </c>
      <c r="AC548" s="1">
        <f>VLOOKUP($A548,Index!$G:$R,9,FALSE)</f>
        <v>4.7546004332246667</v>
      </c>
      <c r="AD548" s="1">
        <f>VLOOKUP($A548,Index!$G:$R,10,FALSE)</f>
        <v>4.700854700854701</v>
      </c>
      <c r="AE548" s="1">
        <f>VLOOKUP($A548,Index!$G:$R,11,FALSE)</f>
        <v>1.5204261035216737</v>
      </c>
    </row>
    <row r="549" spans="1:31" x14ac:dyDescent="0.2">
      <c r="A549">
        <v>6075026003</v>
      </c>
      <c r="B549" s="1">
        <f>VLOOKUP($A549,DataForModel!$B:$BI,11,FALSE)</f>
        <v>4908</v>
      </c>
      <c r="C549" s="1">
        <f>VLOOKUP($A549,DataForModel!$B:$BI,16,FALSE)</f>
        <v>8.6979437700000002</v>
      </c>
      <c r="D549" s="1">
        <f>VLOOKUP($A549,DataForModel!$B:$BI,17,FALSE)</f>
        <v>37.280759539999998</v>
      </c>
      <c r="E549" s="1">
        <f>VLOOKUP($A549,DataForModel!$B:$BI,19,FALSE)</f>
        <v>0</v>
      </c>
      <c r="F549" s="1">
        <f>VLOOKUP($A549,DataForModel!$B:$BI,20,FALSE)</f>
        <v>188.4458491</v>
      </c>
      <c r="G549" s="1">
        <f>VLOOKUP($A549,DataForModel!$B:$BI,26,FALSE)</f>
        <v>0</v>
      </c>
      <c r="H549" s="1">
        <f>VLOOKUP($A549,DataForModel!$B:$BI,31,FALSE)</f>
        <v>252</v>
      </c>
      <c r="I549" s="1">
        <f>VLOOKUP($A549,DataForModel!$B:$BI,33,FALSE)</f>
        <v>25313</v>
      </c>
      <c r="J549" s="1">
        <f>VLOOKUP($A549,DataForModel!$B:$BI,46,FALSE)</f>
        <v>4.8</v>
      </c>
      <c r="K549" s="1">
        <f>VLOOKUP($A549,DataForModel!$B:$BI,49,FALSE)</f>
        <v>22.6</v>
      </c>
      <c r="L549" s="1">
        <f>VLOOKUP($A549,DataForModel!$B:$BI,51,FALSE)</f>
        <v>20.5</v>
      </c>
      <c r="M549" s="1">
        <f>VLOOKUP($A549,DataForModel!$B:$BI,52,FALSE)</f>
        <v>10.5</v>
      </c>
      <c r="N549" s="1">
        <f>VLOOKUP($A549,DataForModel!$B:$BI,60,FALSE)</f>
        <v>0.2</v>
      </c>
      <c r="O549" s="1">
        <f t="shared" si="107"/>
        <v>3.8221771994077769</v>
      </c>
      <c r="P549" s="1">
        <f t="shared" si="108"/>
        <v>6.2205254951554849</v>
      </c>
      <c r="Q549" s="1">
        <f t="shared" si="109"/>
        <v>2.9735684264900715</v>
      </c>
      <c r="R549" s="1">
        <f t="shared" si="110"/>
        <v>0</v>
      </c>
      <c r="S549" s="1">
        <f t="shared" si="111"/>
        <v>0.31553303389257636</v>
      </c>
      <c r="T549" s="1">
        <f t="shared" si="112"/>
        <v>0</v>
      </c>
      <c r="U549" s="1">
        <f t="shared" si="113"/>
        <v>0.84450402144772119</v>
      </c>
      <c r="V549" s="1">
        <f t="shared" si="114"/>
        <v>1.2771404797633188</v>
      </c>
      <c r="W549" s="1">
        <f t="shared" si="115"/>
        <v>0.83916083916083906</v>
      </c>
      <c r="X549" s="1">
        <f t="shared" si="116"/>
        <v>3.6807817589576555</v>
      </c>
      <c r="Y549" s="1">
        <f t="shared" si="117"/>
        <v>4.6803652968036538</v>
      </c>
      <c r="Z549" s="1">
        <f t="shared" si="118"/>
        <v>2.4808184143222505</v>
      </c>
      <c r="AA549" s="1">
        <f t="shared" si="119"/>
        <v>2.1276595744680851E-2</v>
      </c>
      <c r="AB549" s="1">
        <f>VLOOKUP($A549,Index!$G:$R,8,FALSE)</f>
        <v>6.9257999999999997</v>
      </c>
      <c r="AC549" s="1">
        <f>VLOOKUP($A549,Index!$G:$R,9,FALSE)</f>
        <v>5.8101630474477703</v>
      </c>
      <c r="AD549" s="1">
        <f>VLOOKUP($A549,Index!$G:$R,10,FALSE)</f>
        <v>4.5726495726495724</v>
      </c>
      <c r="AE549" s="1">
        <f>VLOOKUP($A549,Index!$G:$R,11,FALSE)</f>
        <v>2.2514796208774559</v>
      </c>
    </row>
    <row r="550" spans="1:31" x14ac:dyDescent="0.2">
      <c r="A550">
        <v>6075026004</v>
      </c>
      <c r="B550" s="1">
        <f>VLOOKUP($A550,DataForModel!$B:$BI,11,FALSE)</f>
        <v>4315</v>
      </c>
      <c r="C550" s="1">
        <f>VLOOKUP($A550,DataForModel!$B:$BI,16,FALSE)</f>
        <v>8.6979437700000002</v>
      </c>
      <c r="D550" s="1">
        <f>VLOOKUP($A550,DataForModel!$B:$BI,17,FALSE)</f>
        <v>29.958513740000001</v>
      </c>
      <c r="E550" s="1">
        <f>VLOOKUP($A550,DataForModel!$B:$BI,19,FALSE)</f>
        <v>0</v>
      </c>
      <c r="F550" s="1">
        <f>VLOOKUP($A550,DataForModel!$B:$BI,20,FALSE)</f>
        <v>185.7052778</v>
      </c>
      <c r="G550" s="1">
        <f>VLOOKUP($A550,DataForModel!$B:$BI,26,FALSE)</f>
        <v>0</v>
      </c>
      <c r="H550" s="1">
        <f>VLOOKUP($A550,DataForModel!$B:$BI,31,FALSE)</f>
        <v>470</v>
      </c>
      <c r="I550" s="1">
        <f>VLOOKUP($A550,DataForModel!$B:$BI,33,FALSE)</f>
        <v>29714</v>
      </c>
      <c r="J550" s="1">
        <f>VLOOKUP($A550,DataForModel!$B:$BI,46,FALSE)</f>
        <v>9.5</v>
      </c>
      <c r="K550" s="1">
        <f>VLOOKUP($A550,DataForModel!$B:$BI,49,FALSE)</f>
        <v>22.9</v>
      </c>
      <c r="L550" s="1">
        <f>VLOOKUP($A550,DataForModel!$B:$BI,51,FALSE)</f>
        <v>14.4</v>
      </c>
      <c r="M550" s="1">
        <f>VLOOKUP($A550,DataForModel!$B:$BI,52,FALSE)</f>
        <v>8.5</v>
      </c>
      <c r="N550" s="1">
        <f>VLOOKUP($A550,DataForModel!$B:$BI,60,FALSE)</f>
        <v>0.1</v>
      </c>
      <c r="O550" s="1">
        <f t="shared" si="107"/>
        <v>3.3600872749941555</v>
      </c>
      <c r="P550" s="1">
        <f t="shared" si="108"/>
        <v>6.2205254951554849</v>
      </c>
      <c r="Q550" s="1">
        <f t="shared" si="109"/>
        <v>2.3850336965222239</v>
      </c>
      <c r="R550" s="1">
        <f t="shared" si="110"/>
        <v>0</v>
      </c>
      <c r="S550" s="1">
        <f t="shared" si="111"/>
        <v>0.31042253301315237</v>
      </c>
      <c r="T550" s="1">
        <f t="shared" si="112"/>
        <v>0</v>
      </c>
      <c r="U550" s="1">
        <f t="shared" si="113"/>
        <v>1.5750670241286864</v>
      </c>
      <c r="V550" s="1">
        <f t="shared" si="114"/>
        <v>1.5901316397721375</v>
      </c>
      <c r="W550" s="1">
        <f t="shared" si="115"/>
        <v>1.6608391608391606</v>
      </c>
      <c r="X550" s="1">
        <f t="shared" si="116"/>
        <v>3.7296416938110748</v>
      </c>
      <c r="Y550" s="1">
        <f t="shared" si="117"/>
        <v>3.2876712328767126</v>
      </c>
      <c r="Z550" s="1">
        <f t="shared" si="118"/>
        <v>1.9693094629156009</v>
      </c>
      <c r="AA550" s="1">
        <f t="shared" si="119"/>
        <v>1.0638297872340425E-2</v>
      </c>
      <c r="AB550" s="1">
        <f>VLOOKUP($A550,Index!$G:$R,8,FALSE)</f>
        <v>6.9301000000000004</v>
      </c>
      <c r="AC550" s="1">
        <f>VLOOKUP($A550,Index!$G:$R,9,FALSE)</f>
        <v>5.6056096808120142</v>
      </c>
      <c r="AD550" s="1">
        <f>VLOOKUP($A550,Index!$G:$R,10,FALSE)</f>
        <v>4.6153846153846159</v>
      </c>
      <c r="AE550" s="1">
        <f>VLOOKUP($A550,Index!$G:$R,11,FALSE)</f>
        <v>2.8354785791899491</v>
      </c>
    </row>
    <row r="551" spans="1:31" x14ac:dyDescent="0.2">
      <c r="A551">
        <v>6075026100</v>
      </c>
      <c r="B551" s="1">
        <f>VLOOKUP($A551,DataForModel!$B:$BI,11,FALSE)</f>
        <v>6810</v>
      </c>
      <c r="C551" s="1">
        <f>VLOOKUP($A551,DataForModel!$B:$BI,16,FALSE)</f>
        <v>8.6979437700000002</v>
      </c>
      <c r="D551" s="1">
        <f>VLOOKUP($A551,DataForModel!$B:$BI,17,FALSE)</f>
        <v>37.670211780000002</v>
      </c>
      <c r="E551" s="1">
        <f>VLOOKUP($A551,DataForModel!$B:$BI,19,FALSE)</f>
        <v>0</v>
      </c>
      <c r="F551" s="1">
        <f>VLOOKUP($A551,DataForModel!$B:$BI,20,FALSE)</f>
        <v>182.64784069999999</v>
      </c>
      <c r="G551" s="1">
        <f>VLOOKUP($A551,DataForModel!$B:$BI,26,FALSE)</f>
        <v>1</v>
      </c>
      <c r="H551" s="1">
        <f>VLOOKUP($A551,DataForModel!$B:$BI,31,FALSE)</f>
        <v>473</v>
      </c>
      <c r="I551" s="1">
        <f>VLOOKUP($A551,DataForModel!$B:$BI,33,FALSE)</f>
        <v>28348</v>
      </c>
      <c r="J551" s="1">
        <f>VLOOKUP($A551,DataForModel!$B:$BI,46,FALSE)</f>
        <v>6.6</v>
      </c>
      <c r="K551" s="1">
        <f>VLOOKUP($A551,DataForModel!$B:$BI,49,FALSE)</f>
        <v>27.2</v>
      </c>
      <c r="L551" s="1">
        <f>VLOOKUP($A551,DataForModel!$B:$BI,51,FALSE)</f>
        <v>15</v>
      </c>
      <c r="M551" s="1">
        <f>VLOOKUP($A551,DataForModel!$B:$BI,52,FALSE)</f>
        <v>10.7</v>
      </c>
      <c r="N551" s="1">
        <f>VLOOKUP($A551,DataForModel!$B:$BI,60,FALSE)</f>
        <v>0.2</v>
      </c>
      <c r="O551" s="1">
        <f t="shared" si="107"/>
        <v>5.3042936180160529</v>
      </c>
      <c r="P551" s="1">
        <f t="shared" si="108"/>
        <v>6.2205254951554849</v>
      </c>
      <c r="Q551" s="1">
        <f t="shared" si="109"/>
        <v>3.0048711408709212</v>
      </c>
      <c r="R551" s="1">
        <f t="shared" si="110"/>
        <v>0</v>
      </c>
      <c r="S551" s="1">
        <f t="shared" si="111"/>
        <v>0.30472115425744056</v>
      </c>
      <c r="T551" s="1">
        <f t="shared" si="112"/>
        <v>0.13986013986013987</v>
      </c>
      <c r="U551" s="1">
        <f t="shared" si="113"/>
        <v>1.5851206434316354</v>
      </c>
      <c r="V551" s="1">
        <f t="shared" si="114"/>
        <v>1.492984190426069</v>
      </c>
      <c r="W551" s="1">
        <f t="shared" si="115"/>
        <v>1.1538461538461537</v>
      </c>
      <c r="X551" s="1">
        <f t="shared" si="116"/>
        <v>4.4299674267100979</v>
      </c>
      <c r="Y551" s="1">
        <f t="shared" si="117"/>
        <v>3.4246575342465757</v>
      </c>
      <c r="Z551" s="1">
        <f t="shared" si="118"/>
        <v>2.5319693094629154</v>
      </c>
      <c r="AA551" s="1">
        <f t="shared" si="119"/>
        <v>2.1276595744680851E-2</v>
      </c>
      <c r="AB551" s="1">
        <f>VLOOKUP($A551,Index!$G:$R,8,FALSE)</f>
        <v>7.4812000000000003</v>
      </c>
      <c r="AC551" s="1">
        <f>VLOOKUP($A551,Index!$G:$R,9,FALSE)</f>
        <v>6.3447160787008023</v>
      </c>
      <c r="AD551" s="1">
        <f>VLOOKUP($A551,Index!$G:$R,10,FALSE)</f>
        <v>4.6153846153846159</v>
      </c>
      <c r="AE551" s="1">
        <f>VLOOKUP($A551,Index!$G:$R,11,FALSE)</f>
        <v>3.613491904123741</v>
      </c>
    </row>
    <row r="552" spans="1:31" x14ac:dyDescent="0.2">
      <c r="A552">
        <v>6075026200</v>
      </c>
      <c r="B552" s="1">
        <f>VLOOKUP($A552,DataForModel!$B:$BI,11,FALSE)</f>
        <v>7564</v>
      </c>
      <c r="C552" s="1">
        <f>VLOOKUP($A552,DataForModel!$B:$BI,16,FALSE)</f>
        <v>8.2787641399999998</v>
      </c>
      <c r="D552" s="1">
        <f>VLOOKUP($A552,DataForModel!$B:$BI,17,FALSE)</f>
        <v>23.226737100000001</v>
      </c>
      <c r="E552" s="1">
        <f>VLOOKUP($A552,DataForModel!$B:$BI,19,FALSE)</f>
        <v>0</v>
      </c>
      <c r="F552" s="1">
        <f>VLOOKUP($A552,DataForModel!$B:$BI,20,FALSE)</f>
        <v>133.25524949999999</v>
      </c>
      <c r="G552" s="1">
        <f>VLOOKUP($A552,DataForModel!$B:$BI,26,FALSE)</f>
        <v>0.5</v>
      </c>
      <c r="H552" s="1">
        <f>VLOOKUP($A552,DataForModel!$B:$BI,31,FALSE)</f>
        <v>516</v>
      </c>
      <c r="I552" s="1">
        <f>VLOOKUP($A552,DataForModel!$B:$BI,33,FALSE)</f>
        <v>25487</v>
      </c>
      <c r="J552" s="1">
        <f>VLOOKUP($A552,DataForModel!$B:$BI,46,FALSE)</f>
        <v>6.8</v>
      </c>
      <c r="K552" s="1">
        <f>VLOOKUP($A552,DataForModel!$B:$BI,49,FALSE)</f>
        <v>21.1</v>
      </c>
      <c r="L552" s="1">
        <f>VLOOKUP($A552,DataForModel!$B:$BI,51,FALSE)</f>
        <v>18.100000000000001</v>
      </c>
      <c r="M552" s="1">
        <f>VLOOKUP($A552,DataForModel!$B:$BI,52,FALSE)</f>
        <v>7.2</v>
      </c>
      <c r="N552" s="1">
        <f>VLOOKUP($A552,DataForModel!$B:$BI,60,FALSE)</f>
        <v>1.2</v>
      </c>
      <c r="O552" s="1">
        <f t="shared" si="107"/>
        <v>5.8918413465284818</v>
      </c>
      <c r="P552" s="1">
        <f t="shared" si="108"/>
        <v>5.2730222377230715</v>
      </c>
      <c r="Q552" s="1">
        <f t="shared" si="109"/>
        <v>1.8439586691001364</v>
      </c>
      <c r="R552" s="1">
        <f t="shared" si="110"/>
        <v>0</v>
      </c>
      <c r="S552" s="1">
        <f t="shared" si="111"/>
        <v>0.2126159494905992</v>
      </c>
      <c r="T552" s="1">
        <f t="shared" si="112"/>
        <v>6.9930069930069935E-2</v>
      </c>
      <c r="U552" s="1">
        <f t="shared" si="113"/>
        <v>1.7292225201072386</v>
      </c>
      <c r="V552" s="1">
        <f t="shared" si="114"/>
        <v>1.2895150450533743</v>
      </c>
      <c r="W552" s="1">
        <f t="shared" si="115"/>
        <v>1.1888111888111887</v>
      </c>
      <c r="X552" s="1">
        <f t="shared" si="116"/>
        <v>3.4364820846905539</v>
      </c>
      <c r="Y552" s="1">
        <f t="shared" si="117"/>
        <v>4.1324200913242013</v>
      </c>
      <c r="Z552" s="1">
        <f t="shared" si="118"/>
        <v>1.636828644501279</v>
      </c>
      <c r="AA552" s="1">
        <f t="shared" si="119"/>
        <v>0.1276595744680851</v>
      </c>
      <c r="AB552" s="1">
        <f>VLOOKUP($A552,Index!$G:$R,8,FALSE)</f>
        <v>8.1994000000000007</v>
      </c>
      <c r="AC552" s="1">
        <f>VLOOKUP($A552,Index!$G:$R,9,FALSE)</f>
        <v>6.0636580533214133</v>
      </c>
      <c r="AD552" s="1">
        <f>VLOOKUP($A552,Index!$G:$R,10,FALSE)</f>
        <v>4.5726495726495724</v>
      </c>
      <c r="AE552" s="1">
        <f>VLOOKUP($A552,Index!$G:$R,11,FALSE)</f>
        <v>2.7157703891501788</v>
      </c>
    </row>
    <row r="553" spans="1:31" x14ac:dyDescent="0.2">
      <c r="A553">
        <v>6075026301</v>
      </c>
      <c r="B553" s="1">
        <f>VLOOKUP($A553,DataForModel!$B:$BI,11,FALSE)</f>
        <v>4875</v>
      </c>
      <c r="C553" s="1">
        <f>VLOOKUP($A553,DataForModel!$B:$BI,16,FALSE)</f>
        <v>8.6979437700000002</v>
      </c>
      <c r="D553" s="1">
        <f>VLOOKUP($A553,DataForModel!$B:$BI,17,FALSE)</f>
        <v>23.88</v>
      </c>
      <c r="E553" s="1">
        <f>VLOOKUP($A553,DataForModel!$B:$BI,19,FALSE)</f>
        <v>0</v>
      </c>
      <c r="F553" s="1">
        <f>VLOOKUP($A553,DataForModel!$B:$BI,20,FALSE)</f>
        <v>160.4487618</v>
      </c>
      <c r="G553" s="1">
        <f>VLOOKUP($A553,DataForModel!$B:$BI,26,FALSE)</f>
        <v>0</v>
      </c>
      <c r="H553" s="1">
        <f>VLOOKUP($A553,DataForModel!$B:$BI,31,FALSE)</f>
        <v>618</v>
      </c>
      <c r="I553" s="1">
        <f>VLOOKUP($A553,DataForModel!$B:$BI,33,FALSE)</f>
        <v>26397</v>
      </c>
      <c r="J553" s="1">
        <f>VLOOKUP($A553,DataForModel!$B:$BI,46,FALSE)</f>
        <v>12.8</v>
      </c>
      <c r="K553" s="1">
        <f>VLOOKUP($A553,DataForModel!$B:$BI,49,FALSE)</f>
        <v>29.5</v>
      </c>
      <c r="L553" s="1">
        <f>VLOOKUP($A553,DataForModel!$B:$BI,51,FALSE)</f>
        <v>14.1</v>
      </c>
      <c r="M553" s="1">
        <f>VLOOKUP($A553,DataForModel!$B:$BI,52,FALSE)</f>
        <v>10.9</v>
      </c>
      <c r="N553" s="1">
        <f>VLOOKUP($A553,DataForModel!$B:$BI,60,FALSE)</f>
        <v>0.5</v>
      </c>
      <c r="O553" s="1">
        <f t="shared" si="107"/>
        <v>3.7964622457726178</v>
      </c>
      <c r="P553" s="1">
        <f t="shared" si="108"/>
        <v>6.2205254951554849</v>
      </c>
      <c r="Q553" s="1">
        <f t="shared" si="109"/>
        <v>1.8964654975993258</v>
      </c>
      <c r="R553" s="1">
        <f t="shared" si="110"/>
        <v>0</v>
      </c>
      <c r="S553" s="1">
        <f t="shared" si="111"/>
        <v>0.2633252554385147</v>
      </c>
      <c r="T553" s="1">
        <f t="shared" si="112"/>
        <v>0</v>
      </c>
      <c r="U553" s="1">
        <f t="shared" si="113"/>
        <v>2.0710455764075069</v>
      </c>
      <c r="V553" s="1">
        <f t="shared" si="114"/>
        <v>1.3542325991565383</v>
      </c>
      <c r="W553" s="1">
        <f t="shared" si="115"/>
        <v>2.2377622377622379</v>
      </c>
      <c r="X553" s="1">
        <f t="shared" si="116"/>
        <v>4.8045602605863191</v>
      </c>
      <c r="Y553" s="1">
        <f t="shared" si="117"/>
        <v>3.2191780821917808</v>
      </c>
      <c r="Z553" s="1">
        <f t="shared" si="118"/>
        <v>2.5831202046035804</v>
      </c>
      <c r="AA553" s="1">
        <f t="shared" si="119"/>
        <v>5.3191489361702128E-2</v>
      </c>
      <c r="AB553" s="1">
        <f>VLOOKUP($A553,Index!$G:$R,8,FALSE)</f>
        <v>8.3789999999999996</v>
      </c>
      <c r="AC553" s="1">
        <f>VLOOKUP($A553,Index!$G:$R,9,FALSE)</f>
        <v>6.3907703522424031</v>
      </c>
      <c r="AD553" s="1">
        <f>VLOOKUP($A553,Index!$G:$R,10,FALSE)</f>
        <v>4.9145299145299148</v>
      </c>
      <c r="AE553" s="1">
        <f>VLOOKUP($A553,Index!$G:$R,11,FALSE)</f>
        <v>2.3031341643652468</v>
      </c>
    </row>
    <row r="554" spans="1:31" x14ac:dyDescent="0.2">
      <c r="A554">
        <v>6075026302</v>
      </c>
      <c r="B554" s="1">
        <f>VLOOKUP($A554,DataForModel!$B:$BI,11,FALSE)</f>
        <v>4992</v>
      </c>
      <c r="C554" s="1">
        <f>VLOOKUP($A554,DataForModel!$B:$BI,16,FALSE)</f>
        <v>8.6979437700000002</v>
      </c>
      <c r="D554" s="1">
        <f>VLOOKUP($A554,DataForModel!$B:$BI,17,FALSE)</f>
        <v>23.88</v>
      </c>
      <c r="E554" s="1">
        <f>VLOOKUP($A554,DataForModel!$B:$BI,19,FALSE)</f>
        <v>0</v>
      </c>
      <c r="F554" s="1">
        <f>VLOOKUP($A554,DataForModel!$B:$BI,20,FALSE)</f>
        <v>175.84651909999999</v>
      </c>
      <c r="G554" s="1">
        <f>VLOOKUP($A554,DataForModel!$B:$BI,26,FALSE)</f>
        <v>0.2</v>
      </c>
      <c r="H554" s="1">
        <f>VLOOKUP($A554,DataForModel!$B:$BI,31,FALSE)</f>
        <v>374</v>
      </c>
      <c r="I554" s="1">
        <f>VLOOKUP($A554,DataForModel!$B:$BI,33,FALSE)</f>
        <v>30150</v>
      </c>
      <c r="J554" s="1">
        <f>VLOOKUP($A554,DataForModel!$B:$BI,46,FALSE)</f>
        <v>7.9</v>
      </c>
      <c r="K554" s="1">
        <f>VLOOKUP($A554,DataForModel!$B:$BI,49,FALSE)</f>
        <v>22.5</v>
      </c>
      <c r="L554" s="1">
        <f>VLOOKUP($A554,DataForModel!$B:$BI,51,FALSE)</f>
        <v>12.4</v>
      </c>
      <c r="M554" s="1">
        <f>VLOOKUP($A554,DataForModel!$B:$BI,52,FALSE)</f>
        <v>12.1</v>
      </c>
      <c r="N554" s="1">
        <f>VLOOKUP($A554,DataForModel!$B:$BI,60,FALSE)</f>
        <v>0</v>
      </c>
      <c r="O554" s="1">
        <f t="shared" si="107"/>
        <v>3.8876334450245458</v>
      </c>
      <c r="P554" s="1">
        <f t="shared" si="108"/>
        <v>6.2205254951554849</v>
      </c>
      <c r="Q554" s="1">
        <f t="shared" si="109"/>
        <v>1.8964654975993258</v>
      </c>
      <c r="R554" s="1">
        <f t="shared" si="110"/>
        <v>0</v>
      </c>
      <c r="S554" s="1">
        <f t="shared" si="111"/>
        <v>0.29203833881014851</v>
      </c>
      <c r="T554" s="1">
        <f t="shared" si="112"/>
        <v>2.7972027972027972E-2</v>
      </c>
      <c r="U554" s="1">
        <f t="shared" si="113"/>
        <v>1.2533512064343164</v>
      </c>
      <c r="V554" s="1">
        <f t="shared" si="114"/>
        <v>1.6211391711885983</v>
      </c>
      <c r="W554" s="1">
        <f t="shared" si="115"/>
        <v>1.381118881118881</v>
      </c>
      <c r="X554" s="1">
        <f t="shared" si="116"/>
        <v>3.6644951140065145</v>
      </c>
      <c r="Y554" s="1">
        <f t="shared" si="117"/>
        <v>2.8310502283105028</v>
      </c>
      <c r="Z554" s="1">
        <f t="shared" si="118"/>
        <v>2.8900255754475701</v>
      </c>
      <c r="AA554" s="1">
        <f t="shared" si="119"/>
        <v>0</v>
      </c>
      <c r="AB554" s="1">
        <f>VLOOKUP($A554,Index!$G:$R,8,FALSE)</f>
        <v>7.0416999999999996</v>
      </c>
      <c r="AC554" s="1">
        <f>VLOOKUP($A554,Index!$G:$R,9,FALSE)</f>
        <v>5.7002089704407579</v>
      </c>
      <c r="AD554" s="1">
        <f>VLOOKUP($A554,Index!$G:$R,10,FALSE)</f>
        <v>4.4444444444444446</v>
      </c>
      <c r="AE554" s="1">
        <f>VLOOKUP($A554,Index!$G:$R,11,FALSE)</f>
        <v>2.0246006110024788</v>
      </c>
    </row>
    <row r="555" spans="1:31" x14ac:dyDescent="0.2">
      <c r="A555">
        <v>6075026303</v>
      </c>
      <c r="B555" s="1">
        <f>VLOOKUP($A555,DataForModel!$B:$BI,11,FALSE)</f>
        <v>4551</v>
      </c>
      <c r="C555" s="1">
        <f>VLOOKUP($A555,DataForModel!$B:$BI,16,FALSE)</f>
        <v>8.6979437700000002</v>
      </c>
      <c r="D555" s="1">
        <f>VLOOKUP($A555,DataForModel!$B:$BI,17,FALSE)</f>
        <v>23.88</v>
      </c>
      <c r="E555" s="1">
        <f>VLOOKUP($A555,DataForModel!$B:$BI,19,FALSE)</f>
        <v>0</v>
      </c>
      <c r="F555" s="1">
        <f>VLOOKUP($A555,DataForModel!$B:$BI,20,FALSE)</f>
        <v>139.52255149999999</v>
      </c>
      <c r="G555" s="1">
        <f>VLOOKUP($A555,DataForModel!$B:$BI,26,FALSE)</f>
        <v>0</v>
      </c>
      <c r="H555" s="1">
        <f>VLOOKUP($A555,DataForModel!$B:$BI,31,FALSE)</f>
        <v>543</v>
      </c>
      <c r="I555" s="1">
        <f>VLOOKUP($A555,DataForModel!$B:$BI,33,FALSE)</f>
        <v>24661</v>
      </c>
      <c r="J555" s="1">
        <f>VLOOKUP($A555,DataForModel!$B:$BI,46,FALSE)</f>
        <v>11.4</v>
      </c>
      <c r="K555" s="1">
        <f>VLOOKUP($A555,DataForModel!$B:$BI,49,FALSE)</f>
        <v>20.6</v>
      </c>
      <c r="L555" s="1">
        <f>VLOOKUP($A555,DataForModel!$B:$BI,51,FALSE)</f>
        <v>17.7</v>
      </c>
      <c r="M555" s="1">
        <f>VLOOKUP($A555,DataForModel!$B:$BI,52,FALSE)</f>
        <v>9.1999999999999993</v>
      </c>
      <c r="N555" s="1">
        <f>VLOOKUP($A555,DataForModel!$B:$BI,60,FALSE)</f>
        <v>1.8</v>
      </c>
      <c r="O555" s="1">
        <f t="shared" si="107"/>
        <v>3.5439881555365078</v>
      </c>
      <c r="P555" s="1">
        <f t="shared" si="108"/>
        <v>6.2205254951554849</v>
      </c>
      <c r="Q555" s="1">
        <f t="shared" si="109"/>
        <v>1.8964654975993258</v>
      </c>
      <c r="R555" s="1">
        <f t="shared" si="110"/>
        <v>0</v>
      </c>
      <c r="S555" s="1">
        <f t="shared" si="111"/>
        <v>0.22430294788491778</v>
      </c>
      <c r="T555" s="1">
        <f t="shared" si="112"/>
        <v>0</v>
      </c>
      <c r="U555" s="1">
        <f t="shared" si="113"/>
        <v>1.8197050938337802</v>
      </c>
      <c r="V555" s="1">
        <f t="shared" si="114"/>
        <v>1.2307714190212715</v>
      </c>
      <c r="W555" s="1">
        <f t="shared" si="115"/>
        <v>1.9930069930069929</v>
      </c>
      <c r="X555" s="1">
        <f t="shared" si="116"/>
        <v>3.355048859934854</v>
      </c>
      <c r="Y555" s="1">
        <f t="shared" si="117"/>
        <v>4.0410958904109586</v>
      </c>
      <c r="Z555" s="1">
        <f t="shared" si="118"/>
        <v>2.1483375959079281</v>
      </c>
      <c r="AA555" s="1">
        <f t="shared" si="119"/>
        <v>0.19148936170212766</v>
      </c>
      <c r="AB555" s="1">
        <f>VLOOKUP($A555,Index!$G:$R,8,FALSE)</f>
        <v>8.4110999999999994</v>
      </c>
      <c r="AC555" s="1">
        <f>VLOOKUP($A555,Index!$G:$R,9,FALSE)</f>
        <v>5.7294239829179716</v>
      </c>
      <c r="AD555" s="1">
        <f>VLOOKUP($A555,Index!$G:$R,10,FALSE)</f>
        <v>5.3846153846153841</v>
      </c>
      <c r="AE555" s="1">
        <f>VLOOKUP($A555,Index!$G:$R,11,FALSE)</f>
        <v>1.975498138647549</v>
      </c>
    </row>
    <row r="556" spans="1:31" x14ac:dyDescent="0.2">
      <c r="A556">
        <v>6075026401</v>
      </c>
      <c r="B556" s="1">
        <f>VLOOKUP($A556,DataForModel!$B:$BI,11,FALSE)</f>
        <v>4044</v>
      </c>
      <c r="C556" s="1">
        <f>VLOOKUP($A556,DataForModel!$B:$BI,16,FALSE)</f>
        <v>8.6979437700000002</v>
      </c>
      <c r="D556" s="1">
        <f>VLOOKUP($A556,DataForModel!$B:$BI,17,FALSE)</f>
        <v>33.807364219999997</v>
      </c>
      <c r="E556" s="1">
        <f>VLOOKUP($A556,DataForModel!$B:$BI,19,FALSE)</f>
        <v>0</v>
      </c>
      <c r="F556" s="1">
        <f>VLOOKUP($A556,DataForModel!$B:$BI,20,FALSE)</f>
        <v>189.70531310000001</v>
      </c>
      <c r="G556" s="1">
        <f>VLOOKUP($A556,DataForModel!$B:$BI,26,FALSE)</f>
        <v>2.65</v>
      </c>
      <c r="H556" s="1">
        <f>VLOOKUP($A556,DataForModel!$B:$BI,31,FALSE)</f>
        <v>407</v>
      </c>
      <c r="I556" s="1">
        <f>VLOOKUP($A556,DataForModel!$B:$BI,33,FALSE)</f>
        <v>21864</v>
      </c>
      <c r="J556" s="1">
        <f>VLOOKUP($A556,DataForModel!$B:$BI,46,FALSE)</f>
        <v>11</v>
      </c>
      <c r="K556" s="1">
        <f>VLOOKUP($A556,DataForModel!$B:$BI,49,FALSE)</f>
        <v>35.700000000000003</v>
      </c>
      <c r="L556" s="1">
        <f>VLOOKUP($A556,DataForModel!$B:$BI,51,FALSE)</f>
        <v>16.399999999999999</v>
      </c>
      <c r="M556" s="1">
        <f>VLOOKUP($A556,DataForModel!$B:$BI,52,FALSE)</f>
        <v>10.6</v>
      </c>
      <c r="N556" s="1">
        <f>VLOOKUP($A556,DataForModel!$B:$BI,60,FALSE)</f>
        <v>0.6</v>
      </c>
      <c r="O556" s="1">
        <f t="shared" si="107"/>
        <v>3.1489129587781499</v>
      </c>
      <c r="P556" s="1">
        <f t="shared" si="108"/>
        <v>6.2205254951554849</v>
      </c>
      <c r="Q556" s="1">
        <f t="shared" si="109"/>
        <v>2.6943899022280497</v>
      </c>
      <c r="R556" s="1">
        <f t="shared" si="110"/>
        <v>0</v>
      </c>
      <c r="S556" s="1">
        <f t="shared" si="111"/>
        <v>0.31788162882955279</v>
      </c>
      <c r="T556" s="1">
        <f t="shared" si="112"/>
        <v>0.37062937062937062</v>
      </c>
      <c r="U556" s="1">
        <f t="shared" si="113"/>
        <v>1.3639410187667562</v>
      </c>
      <c r="V556" s="1">
        <f t="shared" si="114"/>
        <v>1.0318538378931947</v>
      </c>
      <c r="W556" s="1">
        <f t="shared" si="115"/>
        <v>1.9230769230769229</v>
      </c>
      <c r="X556" s="1">
        <f t="shared" si="116"/>
        <v>5.8143322475570036</v>
      </c>
      <c r="Y556" s="1">
        <f t="shared" si="117"/>
        <v>3.7442922374429219</v>
      </c>
      <c r="Z556" s="1">
        <f t="shared" si="118"/>
        <v>2.5063938618925832</v>
      </c>
      <c r="AA556" s="1">
        <f t="shared" si="119"/>
        <v>6.3829787234042548E-2</v>
      </c>
      <c r="AB556" s="1">
        <f>VLOOKUP($A556,Index!$G:$R,8,FALSE)</f>
        <v>9.4987999999999992</v>
      </c>
      <c r="AC556" s="1">
        <f>VLOOKUP($A556,Index!$G:$R,9,FALSE)</f>
        <v>6.5929173505440701</v>
      </c>
      <c r="AD556" s="1">
        <f>VLOOKUP($A556,Index!$G:$R,10,FALSE)</f>
        <v>5.3418803418803416</v>
      </c>
      <c r="AE556" s="1">
        <f>VLOOKUP($A556,Index!$G:$R,11,FALSE)</f>
        <v>5.5763787259874142</v>
      </c>
    </row>
    <row r="557" spans="1:31" x14ac:dyDescent="0.2">
      <c r="A557">
        <v>6075026402</v>
      </c>
      <c r="B557" s="1">
        <f>VLOOKUP($A557,DataForModel!$B:$BI,11,FALSE)</f>
        <v>4118</v>
      </c>
      <c r="C557" s="1">
        <f>VLOOKUP($A557,DataForModel!$B:$BI,16,FALSE)</f>
        <v>8.6979437700000002</v>
      </c>
      <c r="D557" s="1">
        <f>VLOOKUP($A557,DataForModel!$B:$BI,17,FALSE)</f>
        <v>37.161243130000003</v>
      </c>
      <c r="E557" s="1">
        <f>VLOOKUP($A557,DataForModel!$B:$BI,19,FALSE)</f>
        <v>0</v>
      </c>
      <c r="F557" s="1">
        <f>VLOOKUP($A557,DataForModel!$B:$BI,20,FALSE)</f>
        <v>194.77721629999999</v>
      </c>
      <c r="G557" s="1">
        <f>VLOOKUP($A557,DataForModel!$B:$BI,26,FALSE)</f>
        <v>5.75</v>
      </c>
      <c r="H557" s="1">
        <f>VLOOKUP($A557,DataForModel!$B:$BI,31,FALSE)</f>
        <v>359</v>
      </c>
      <c r="I557" s="1">
        <f>VLOOKUP($A557,DataForModel!$B:$BI,33,FALSE)</f>
        <v>27469</v>
      </c>
      <c r="J557" s="1">
        <f>VLOOKUP($A557,DataForModel!$B:$BI,46,FALSE)</f>
        <v>7.7</v>
      </c>
      <c r="K557" s="1">
        <f>VLOOKUP($A557,DataForModel!$B:$BI,49,FALSE)</f>
        <v>13.9</v>
      </c>
      <c r="L557" s="1">
        <f>VLOOKUP($A557,DataForModel!$B:$BI,51,FALSE)</f>
        <v>19.100000000000001</v>
      </c>
      <c r="M557" s="1">
        <f>VLOOKUP($A557,DataForModel!$B:$BI,52,FALSE)</f>
        <v>9.9</v>
      </c>
      <c r="N557" s="1">
        <f>VLOOKUP($A557,DataForModel!$B:$BI,60,FALSE)</f>
        <v>0.4</v>
      </c>
      <c r="O557" s="1">
        <f t="shared" si="107"/>
        <v>3.206576794202447</v>
      </c>
      <c r="P557" s="1">
        <f t="shared" si="108"/>
        <v>6.2205254951554849</v>
      </c>
      <c r="Q557" s="1">
        <f t="shared" si="109"/>
        <v>2.9639621444821564</v>
      </c>
      <c r="R557" s="1">
        <f t="shared" si="110"/>
        <v>0</v>
      </c>
      <c r="S557" s="1">
        <f t="shared" si="111"/>
        <v>0.32733949834893111</v>
      </c>
      <c r="T557" s="1">
        <f t="shared" si="112"/>
        <v>0.80419580419580416</v>
      </c>
      <c r="U557" s="1">
        <f t="shared" si="113"/>
        <v>1.2030831099195711</v>
      </c>
      <c r="V557" s="1">
        <f t="shared" si="114"/>
        <v>1.4304713002538918</v>
      </c>
      <c r="W557" s="1">
        <f t="shared" si="115"/>
        <v>1.346153846153846</v>
      </c>
      <c r="X557" s="1">
        <f t="shared" si="116"/>
        <v>2.2638436482084692</v>
      </c>
      <c r="Y557" s="1">
        <f t="shared" si="117"/>
        <v>4.3607305936073066</v>
      </c>
      <c r="Z557" s="1">
        <f t="shared" si="118"/>
        <v>2.3273657289002556</v>
      </c>
      <c r="AA557" s="1">
        <f t="shared" si="119"/>
        <v>4.2553191489361701E-2</v>
      </c>
      <c r="AB557" s="1">
        <f>VLOOKUP($A557,Index!$G:$R,8,FALSE)</f>
        <v>6.7096999999999998</v>
      </c>
      <c r="AC557" s="1">
        <f>VLOOKUP($A557,Index!$G:$R,9,FALSE)</f>
        <v>5.0444374662849709</v>
      </c>
      <c r="AD557" s="1">
        <f>VLOOKUP($A557,Index!$G:$R,10,FALSE)</f>
        <v>4.1025641025641022</v>
      </c>
      <c r="AE557" s="1">
        <f>VLOOKUP($A557,Index!$G:$R,11,FALSE)</f>
        <v>5.3193113751170484</v>
      </c>
    </row>
    <row r="558" spans="1:31" x14ac:dyDescent="0.2">
      <c r="A558">
        <v>6075026403</v>
      </c>
      <c r="B558" s="1">
        <f>VLOOKUP($A558,DataForModel!$B:$BI,11,FALSE)</f>
        <v>4140</v>
      </c>
      <c r="C558" s="1">
        <f>VLOOKUP($A558,DataForModel!$B:$BI,16,FALSE)</f>
        <v>8.6979437700000002</v>
      </c>
      <c r="D558" s="1">
        <f>VLOOKUP($A558,DataForModel!$B:$BI,17,FALSE)</f>
        <v>37.1</v>
      </c>
      <c r="E558" s="1">
        <f>VLOOKUP($A558,DataForModel!$B:$BI,19,FALSE)</f>
        <v>0</v>
      </c>
      <c r="F558" s="1">
        <f>VLOOKUP($A558,DataForModel!$B:$BI,20,FALSE)</f>
        <v>190.92505539999999</v>
      </c>
      <c r="G558" s="1">
        <f>VLOOKUP($A558,DataForModel!$B:$BI,26,FALSE)</f>
        <v>5.3</v>
      </c>
      <c r="H558" s="1">
        <f>VLOOKUP($A558,DataForModel!$B:$BI,31,FALSE)</f>
        <v>256</v>
      </c>
      <c r="I558" s="1">
        <f>VLOOKUP($A558,DataForModel!$B:$BI,33,FALSE)</f>
        <v>20899</v>
      </c>
      <c r="J558" s="1">
        <f>VLOOKUP($A558,DataForModel!$B:$BI,46,FALSE)</f>
        <v>6.9</v>
      </c>
      <c r="K558" s="1">
        <f>VLOOKUP($A558,DataForModel!$B:$BI,49,FALSE)</f>
        <v>34.1</v>
      </c>
      <c r="L558" s="1">
        <f>VLOOKUP($A558,DataForModel!$B:$BI,51,FALSE)</f>
        <v>17.8</v>
      </c>
      <c r="M558" s="1">
        <f>VLOOKUP($A558,DataForModel!$B:$BI,52,FALSE)</f>
        <v>10.8</v>
      </c>
      <c r="N558" s="1">
        <f>VLOOKUP($A558,DataForModel!$B:$BI,60,FALSE)</f>
        <v>1.5</v>
      </c>
      <c r="O558" s="1">
        <f t="shared" si="107"/>
        <v>3.2237200966258865</v>
      </c>
      <c r="P558" s="1">
        <f t="shared" si="108"/>
        <v>6.2205254951554849</v>
      </c>
      <c r="Q558" s="1">
        <f t="shared" si="109"/>
        <v>2.9590396507607712</v>
      </c>
      <c r="R558" s="1">
        <f t="shared" si="110"/>
        <v>0</v>
      </c>
      <c r="S558" s="1">
        <f t="shared" si="111"/>
        <v>0.32015615242863615</v>
      </c>
      <c r="T558" s="1">
        <f t="shared" si="112"/>
        <v>0.74125874125874125</v>
      </c>
      <c r="U558" s="1">
        <f t="shared" si="113"/>
        <v>0.85790884718498661</v>
      </c>
      <c r="V558" s="1">
        <f t="shared" si="114"/>
        <v>0.96322478326731198</v>
      </c>
      <c r="W558" s="1">
        <f t="shared" si="115"/>
        <v>1.2062937062937062</v>
      </c>
      <c r="X558" s="1">
        <f t="shared" si="116"/>
        <v>5.5537459283387625</v>
      </c>
      <c r="Y558" s="1">
        <f t="shared" si="117"/>
        <v>4.06392694063927</v>
      </c>
      <c r="Z558" s="1">
        <f t="shared" si="118"/>
        <v>2.5575447570332481</v>
      </c>
      <c r="AA558" s="1">
        <f t="shared" si="119"/>
        <v>0.15957446808510636</v>
      </c>
      <c r="AB558" s="1">
        <f>VLOOKUP($A558,Index!$G:$R,8,FALSE)</f>
        <v>8.6278000000000006</v>
      </c>
      <c r="AC558" s="1">
        <f>VLOOKUP($A558,Index!$G:$R,9,FALSE)</f>
        <v>6.2850636340721353</v>
      </c>
      <c r="AD558" s="1">
        <f>VLOOKUP($A558,Index!$G:$R,10,FALSE)</f>
        <v>5</v>
      </c>
      <c r="AE558" s="1">
        <f>VLOOKUP($A558,Index!$G:$R,11,FALSE)</f>
        <v>5.7191207013717724</v>
      </c>
    </row>
    <row r="559" spans="1:31" x14ac:dyDescent="0.2">
      <c r="A559">
        <v>6075026404</v>
      </c>
      <c r="B559" s="1">
        <f>VLOOKUP($A559,DataForModel!$B:$BI,11,FALSE)</f>
        <v>2851</v>
      </c>
      <c r="C559" s="1">
        <f>VLOOKUP($A559,DataForModel!$B:$BI,16,FALSE)</f>
        <v>8.6979437700000002</v>
      </c>
      <c r="D559" s="1">
        <f>VLOOKUP($A559,DataForModel!$B:$BI,17,FALSE)</f>
        <v>26.19175564</v>
      </c>
      <c r="E559" s="1">
        <f>VLOOKUP($A559,DataForModel!$B:$BI,19,FALSE)</f>
        <v>0</v>
      </c>
      <c r="F559" s="1">
        <f>VLOOKUP($A559,DataForModel!$B:$BI,20,FALSE)</f>
        <v>187.05793209999999</v>
      </c>
      <c r="G559" s="1">
        <f>VLOOKUP($A559,DataForModel!$B:$BI,26,FALSE)</f>
        <v>1</v>
      </c>
      <c r="H559" s="1">
        <f>VLOOKUP($A559,DataForModel!$B:$BI,31,FALSE)</f>
        <v>446</v>
      </c>
      <c r="I559" s="1">
        <f>VLOOKUP($A559,DataForModel!$B:$BI,33,FALSE)</f>
        <v>18778</v>
      </c>
      <c r="J559" s="1">
        <f>VLOOKUP($A559,DataForModel!$B:$BI,46,FALSE)</f>
        <v>15.9</v>
      </c>
      <c r="K559" s="1">
        <f>VLOOKUP($A559,DataForModel!$B:$BI,49,FALSE)</f>
        <v>36.299999999999997</v>
      </c>
      <c r="L559" s="1">
        <f>VLOOKUP($A559,DataForModel!$B:$BI,51,FALSE)</f>
        <v>24.9</v>
      </c>
      <c r="M559" s="1">
        <f>VLOOKUP($A559,DataForModel!$B:$BI,52,FALSE)</f>
        <v>7.4</v>
      </c>
      <c r="N559" s="1">
        <f>VLOOKUP($A559,DataForModel!$B:$BI,60,FALSE)</f>
        <v>0.1</v>
      </c>
      <c r="O559" s="1">
        <f t="shared" si="107"/>
        <v>2.2192784228161773</v>
      </c>
      <c r="P559" s="1">
        <f t="shared" si="108"/>
        <v>6.2205254951554849</v>
      </c>
      <c r="Q559" s="1">
        <f t="shared" si="109"/>
        <v>2.0822757692702183</v>
      </c>
      <c r="R559" s="1">
        <f t="shared" si="110"/>
        <v>0</v>
      </c>
      <c r="S559" s="1">
        <f t="shared" si="111"/>
        <v>0.3129449052607588</v>
      </c>
      <c r="T559" s="1">
        <f t="shared" si="112"/>
        <v>0.13986013986013987</v>
      </c>
      <c r="U559" s="1">
        <f t="shared" si="113"/>
        <v>1.4946380697050938</v>
      </c>
      <c r="V559" s="1">
        <f t="shared" si="114"/>
        <v>0.81238309947301424</v>
      </c>
      <c r="W559" s="1">
        <f t="shared" si="115"/>
        <v>2.7797202797202796</v>
      </c>
      <c r="X559" s="1">
        <f t="shared" si="116"/>
        <v>5.9120521172638432</v>
      </c>
      <c r="Y559" s="1">
        <f t="shared" si="117"/>
        <v>5.6849315068493151</v>
      </c>
      <c r="Z559" s="1">
        <f t="shared" si="118"/>
        <v>1.6879795396419439</v>
      </c>
      <c r="AA559" s="1">
        <f t="shared" si="119"/>
        <v>1.0638297872340425E-2</v>
      </c>
      <c r="AB559" s="1">
        <f>VLOOKUP($A559,Index!$G:$R,8,FALSE)</f>
        <v>9.1212</v>
      </c>
      <c r="AC559" s="1">
        <f>VLOOKUP($A559,Index!$G:$R,9,FALSE)</f>
        <v>6.8276849492680682</v>
      </c>
      <c r="AD559" s="1">
        <f>VLOOKUP($A559,Index!$G:$R,10,FALSE)</f>
        <v>5.8974358974358978</v>
      </c>
      <c r="AE559" s="1">
        <f>VLOOKUP($A559,Index!$G:$R,11,FALSE)</f>
        <v>5.1484933118087373</v>
      </c>
    </row>
    <row r="560" spans="1:31" x14ac:dyDescent="0.2">
      <c r="A560">
        <v>6075030101</v>
      </c>
      <c r="B560" s="1">
        <f>VLOOKUP($A560,DataForModel!$B:$BI,11,FALSE)</f>
        <v>4233</v>
      </c>
      <c r="C560" s="1">
        <f>VLOOKUP($A560,DataForModel!$B:$BI,16,FALSE)</f>
        <v>8.6979437700000002</v>
      </c>
      <c r="D560" s="1">
        <f>VLOOKUP($A560,DataForModel!$B:$BI,17,FALSE)</f>
        <v>57.034973049999998</v>
      </c>
      <c r="E560" s="1">
        <f>VLOOKUP($A560,DataForModel!$B:$BI,19,FALSE)</f>
        <v>0</v>
      </c>
      <c r="F560" s="1">
        <f>VLOOKUP($A560,DataForModel!$B:$BI,20,FALSE)</f>
        <v>208.67319860000001</v>
      </c>
      <c r="G560" s="1">
        <f>VLOOKUP($A560,DataForModel!$B:$BI,26,FALSE)</f>
        <v>0</v>
      </c>
      <c r="H560" s="1">
        <f>VLOOKUP($A560,DataForModel!$B:$BI,31,FALSE)</f>
        <v>566</v>
      </c>
      <c r="I560" s="1">
        <f>VLOOKUP($A560,DataForModel!$B:$BI,33,FALSE)</f>
        <v>58910</v>
      </c>
      <c r="J560" s="1">
        <f>VLOOKUP($A560,DataForModel!$B:$BI,46,FALSE)</f>
        <v>11.8</v>
      </c>
      <c r="K560" s="1">
        <f>VLOOKUP($A560,DataForModel!$B:$BI,49,FALSE)</f>
        <v>5</v>
      </c>
      <c r="L560" s="1">
        <f>VLOOKUP($A560,DataForModel!$B:$BI,51,FALSE)</f>
        <v>9.6</v>
      </c>
      <c r="M560" s="1">
        <f>VLOOKUP($A560,DataForModel!$B:$BI,52,FALSE)</f>
        <v>9.3000000000000007</v>
      </c>
      <c r="N560" s="1">
        <f>VLOOKUP($A560,DataForModel!$B:$BI,60,FALSE)</f>
        <v>4.0999999999999996</v>
      </c>
      <c r="O560" s="1">
        <f t="shared" si="107"/>
        <v>3.2961895114158808</v>
      </c>
      <c r="P560" s="1">
        <f t="shared" si="108"/>
        <v>6.2205254951554849</v>
      </c>
      <c r="Q560" s="1">
        <f t="shared" si="109"/>
        <v>4.5613382216306642</v>
      </c>
      <c r="R560" s="1">
        <f t="shared" si="110"/>
        <v>0</v>
      </c>
      <c r="S560" s="1">
        <f t="shared" si="111"/>
        <v>0.35325213552958395</v>
      </c>
      <c r="T560" s="1">
        <f t="shared" si="112"/>
        <v>0</v>
      </c>
      <c r="U560" s="1">
        <f t="shared" si="113"/>
        <v>1.8967828418230561</v>
      </c>
      <c r="V560" s="1">
        <f t="shared" si="114"/>
        <v>3.6664983536138704</v>
      </c>
      <c r="W560" s="1">
        <f t="shared" si="115"/>
        <v>2.0629370629370629</v>
      </c>
      <c r="X560" s="1">
        <f t="shared" si="116"/>
        <v>0.8143322475570034</v>
      </c>
      <c r="Y560" s="1">
        <f t="shared" si="117"/>
        <v>2.1917808219178085</v>
      </c>
      <c r="Z560" s="1">
        <f t="shared" si="118"/>
        <v>2.1739130434782608</v>
      </c>
      <c r="AA560" s="1">
        <f t="shared" si="119"/>
        <v>0.43617021276595735</v>
      </c>
      <c r="AB560" s="1">
        <f>VLOOKUP($A560,Index!$G:$R,8,FALSE)</f>
        <v>4.9221000000000004</v>
      </c>
      <c r="AC560" s="1">
        <f>VLOOKUP($A560,Index!$G:$R,9,FALSE)</f>
        <v>4.1308680553359398</v>
      </c>
      <c r="AD560" s="1">
        <f>VLOOKUP($A560,Index!$G:$R,10,FALSE)</f>
        <v>2.9059829059829063</v>
      </c>
      <c r="AE560" s="1">
        <f>VLOOKUP($A560,Index!$G:$R,11,FALSE)</f>
        <v>1.1255872559981686</v>
      </c>
    </row>
    <row r="561" spans="1:31" x14ac:dyDescent="0.2">
      <c r="A561">
        <v>6075030102</v>
      </c>
      <c r="B561" s="1">
        <f>VLOOKUP($A561,DataForModel!$B:$BI,11,FALSE)</f>
        <v>4838</v>
      </c>
      <c r="C561" s="1">
        <f>VLOOKUP($A561,DataForModel!$B:$BI,16,FALSE)</f>
        <v>8.6979437700000002</v>
      </c>
      <c r="D561" s="1">
        <f>VLOOKUP($A561,DataForModel!$B:$BI,17,FALSE)</f>
        <v>59.973433579999998</v>
      </c>
      <c r="E561" s="1">
        <f>VLOOKUP($A561,DataForModel!$B:$BI,19,FALSE)</f>
        <v>0</v>
      </c>
      <c r="F561" s="1">
        <f>VLOOKUP($A561,DataForModel!$B:$BI,20,FALSE)</f>
        <v>203.1432245</v>
      </c>
      <c r="G561" s="1">
        <f>VLOOKUP($A561,DataForModel!$B:$BI,26,FALSE)</f>
        <v>0</v>
      </c>
      <c r="H561" s="1">
        <f>VLOOKUP($A561,DataForModel!$B:$BI,31,FALSE)</f>
        <v>313</v>
      </c>
      <c r="I561" s="1">
        <f>VLOOKUP($A561,DataForModel!$B:$BI,33,FALSE)</f>
        <v>70999</v>
      </c>
      <c r="J561" s="1">
        <f>VLOOKUP($A561,DataForModel!$B:$BI,46,FALSE)</f>
        <v>6.8</v>
      </c>
      <c r="K561" s="1">
        <f>VLOOKUP($A561,DataForModel!$B:$BI,49,FALSE)</f>
        <v>1.7</v>
      </c>
      <c r="L561" s="1">
        <f>VLOOKUP($A561,DataForModel!$B:$BI,51,FALSE)</f>
        <v>13.8</v>
      </c>
      <c r="M561" s="1">
        <f>VLOOKUP($A561,DataForModel!$B:$BI,52,FALSE)</f>
        <v>6.1</v>
      </c>
      <c r="N561" s="1">
        <f>VLOOKUP($A561,DataForModel!$B:$BI,60,FALSE)</f>
        <v>9.1</v>
      </c>
      <c r="O561" s="1">
        <f t="shared" si="107"/>
        <v>3.767630328060469</v>
      </c>
      <c r="P561" s="1">
        <f t="shared" si="108"/>
        <v>6.2205254951554849</v>
      </c>
      <c r="Q561" s="1">
        <f t="shared" si="109"/>
        <v>4.7975206882920158</v>
      </c>
      <c r="R561" s="1">
        <f t="shared" si="110"/>
        <v>0</v>
      </c>
      <c r="S561" s="1">
        <f t="shared" si="111"/>
        <v>0.34294007486499123</v>
      </c>
      <c r="T561" s="1">
        <f t="shared" si="112"/>
        <v>0</v>
      </c>
      <c r="U561" s="1">
        <f t="shared" si="113"/>
        <v>1.0489276139410189</v>
      </c>
      <c r="V561" s="1">
        <f t="shared" si="114"/>
        <v>4.5262461685074422</v>
      </c>
      <c r="W561" s="1">
        <f t="shared" si="115"/>
        <v>1.1888111888111887</v>
      </c>
      <c r="X561" s="1">
        <f t="shared" si="116"/>
        <v>0.27687296416938112</v>
      </c>
      <c r="Y561" s="1">
        <f t="shared" si="117"/>
        <v>3.1506849315068495</v>
      </c>
      <c r="Z561" s="1">
        <f t="shared" si="118"/>
        <v>1.3554987212276215</v>
      </c>
      <c r="AA561" s="1">
        <f t="shared" si="119"/>
        <v>0.96808510638297873</v>
      </c>
      <c r="AB561" s="1">
        <f>VLOOKUP($A561,Index!$G:$R,8,FALSE)</f>
        <v>5.0022000000000002</v>
      </c>
      <c r="AC561" s="1">
        <f>VLOOKUP($A561,Index!$G:$R,9,FALSE)</f>
        <v>3.4780133224265035</v>
      </c>
      <c r="AD561" s="1">
        <f>VLOOKUP($A561,Index!$G:$R,10,FALSE)</f>
        <v>2.7350427350427351</v>
      </c>
      <c r="AE561" s="1">
        <f>VLOOKUP($A561,Index!$G:$R,11,FALSE)</f>
        <v>0.59256268859411543</v>
      </c>
    </row>
    <row r="562" spans="1:31" x14ac:dyDescent="0.2">
      <c r="A562">
        <v>6075030201</v>
      </c>
      <c r="B562" s="1">
        <f>VLOOKUP($A562,DataForModel!$B:$BI,11,FALSE)</f>
        <v>3928</v>
      </c>
      <c r="C562" s="1">
        <f>VLOOKUP($A562,DataForModel!$B:$BI,16,FALSE)</f>
        <v>8.2787641399999998</v>
      </c>
      <c r="D562" s="1">
        <f>VLOOKUP($A562,DataForModel!$B:$BI,17,FALSE)</f>
        <v>39.92</v>
      </c>
      <c r="E562" s="1">
        <f>VLOOKUP($A562,DataForModel!$B:$BI,19,FALSE)</f>
        <v>0</v>
      </c>
      <c r="F562" s="1">
        <f>VLOOKUP($A562,DataForModel!$B:$BI,20,FALSE)</f>
        <v>211.14773199999999</v>
      </c>
      <c r="G562" s="1">
        <f>VLOOKUP($A562,DataForModel!$B:$BI,26,FALSE)</f>
        <v>0</v>
      </c>
      <c r="H562" s="1">
        <f>VLOOKUP($A562,DataForModel!$B:$BI,31,FALSE)</f>
        <v>310</v>
      </c>
      <c r="I562" s="1">
        <f>VLOOKUP($A562,DataForModel!$B:$BI,33,FALSE)</f>
        <v>49434</v>
      </c>
      <c r="J562" s="1">
        <f>VLOOKUP($A562,DataForModel!$B:$BI,46,FALSE)</f>
        <v>7.2</v>
      </c>
      <c r="K562" s="1">
        <f>VLOOKUP($A562,DataForModel!$B:$BI,49,FALSE)</f>
        <v>9.1999999999999993</v>
      </c>
      <c r="L562" s="1">
        <f>VLOOKUP($A562,DataForModel!$B:$BI,51,FALSE)</f>
        <v>12.8</v>
      </c>
      <c r="M562" s="1">
        <f>VLOOKUP($A562,DataForModel!$B:$BI,52,FALSE)</f>
        <v>7.6</v>
      </c>
      <c r="N562" s="1">
        <f>VLOOKUP($A562,DataForModel!$B:$BI,60,FALSE)</f>
        <v>0.1</v>
      </c>
      <c r="O562" s="1">
        <f t="shared" si="107"/>
        <v>3.0585210005454688</v>
      </c>
      <c r="P562" s="1">
        <f t="shared" si="108"/>
        <v>5.2730222377230715</v>
      </c>
      <c r="Q562" s="1">
        <f t="shared" si="109"/>
        <v>3.1857007030992945</v>
      </c>
      <c r="R562" s="1">
        <f t="shared" si="110"/>
        <v>0</v>
      </c>
      <c r="S562" s="1">
        <f t="shared" si="111"/>
        <v>0.3578665402403331</v>
      </c>
      <c r="T562" s="1">
        <f t="shared" si="112"/>
        <v>0</v>
      </c>
      <c r="U562" s="1">
        <f t="shared" si="113"/>
        <v>1.0388739946380696</v>
      </c>
      <c r="V562" s="1">
        <f t="shared" si="114"/>
        <v>2.9925823726450989</v>
      </c>
      <c r="W562" s="1">
        <f t="shared" si="115"/>
        <v>1.2587412587412585</v>
      </c>
      <c r="X562" s="1">
        <f t="shared" si="116"/>
        <v>1.4983713355048858</v>
      </c>
      <c r="Y562" s="1">
        <f t="shared" si="117"/>
        <v>2.9223744292237446</v>
      </c>
      <c r="Z562" s="1">
        <f t="shared" si="118"/>
        <v>1.7391304347826086</v>
      </c>
      <c r="AA562" s="1">
        <f t="shared" si="119"/>
        <v>1.0638297872340425E-2</v>
      </c>
      <c r="AB562" s="1">
        <f>VLOOKUP($A562,Index!$G:$R,8,FALSE)</f>
        <v>5.0731000000000002</v>
      </c>
      <c r="AC562" s="1">
        <f>VLOOKUP($A562,Index!$G:$R,9,FALSE)</f>
        <v>4.3066061580802373</v>
      </c>
      <c r="AD562" s="1">
        <f>VLOOKUP($A562,Index!$G:$R,10,FALSE)</f>
        <v>3.0769230769230771</v>
      </c>
      <c r="AE562" s="1">
        <f>VLOOKUP($A562,Index!$G:$R,11,FALSE)</f>
        <v>1.0612042883003545</v>
      </c>
    </row>
    <row r="563" spans="1:31" x14ac:dyDescent="0.2">
      <c r="A563">
        <v>6075030202</v>
      </c>
      <c r="B563" s="1">
        <f>VLOOKUP($A563,DataForModel!$B:$BI,11,FALSE)</f>
        <v>4313</v>
      </c>
      <c r="C563" s="1">
        <f>VLOOKUP($A563,DataForModel!$B:$BI,16,FALSE)</f>
        <v>8.6979437700000002</v>
      </c>
      <c r="D563" s="1">
        <f>VLOOKUP($A563,DataForModel!$B:$BI,17,FALSE)</f>
        <v>39.92</v>
      </c>
      <c r="E563" s="1">
        <f>VLOOKUP($A563,DataForModel!$B:$BI,19,FALSE)</f>
        <v>0</v>
      </c>
      <c r="F563" s="1">
        <f>VLOOKUP($A563,DataForModel!$B:$BI,20,FALSE)</f>
        <v>209.42563029999999</v>
      </c>
      <c r="G563" s="1">
        <f>VLOOKUP($A563,DataForModel!$B:$BI,26,FALSE)</f>
        <v>0</v>
      </c>
      <c r="H563" s="1">
        <f>VLOOKUP($A563,DataForModel!$B:$BI,31,FALSE)</f>
        <v>616</v>
      </c>
      <c r="I563" s="1">
        <f>VLOOKUP($A563,DataForModel!$B:$BI,33,FALSE)</f>
        <v>65501</v>
      </c>
      <c r="J563" s="1">
        <f>VLOOKUP($A563,DataForModel!$B:$BI,46,FALSE)</f>
        <v>13.3</v>
      </c>
      <c r="K563" s="1">
        <f>VLOOKUP($A563,DataForModel!$B:$BI,49,FALSE)</f>
        <v>4.5</v>
      </c>
      <c r="L563" s="1">
        <f>VLOOKUP($A563,DataForModel!$B:$BI,51,FALSE)</f>
        <v>9.1999999999999993</v>
      </c>
      <c r="M563" s="1">
        <f>VLOOKUP($A563,DataForModel!$B:$BI,52,FALSE)</f>
        <v>3.4</v>
      </c>
      <c r="N563" s="1">
        <f>VLOOKUP($A563,DataForModel!$B:$BI,60,FALSE)</f>
        <v>0.8</v>
      </c>
      <c r="O563" s="1">
        <f t="shared" si="107"/>
        <v>3.3585287929556613</v>
      </c>
      <c r="P563" s="1">
        <f t="shared" si="108"/>
        <v>6.2205254951554849</v>
      </c>
      <c r="Q563" s="1">
        <f t="shared" si="109"/>
        <v>3.1857007030992945</v>
      </c>
      <c r="R563" s="1">
        <f t="shared" si="110"/>
        <v>0</v>
      </c>
      <c r="S563" s="1">
        <f t="shared" si="111"/>
        <v>0.35465523818360223</v>
      </c>
      <c r="T563" s="1">
        <f t="shared" si="112"/>
        <v>0</v>
      </c>
      <c r="U563" s="1">
        <f t="shared" si="113"/>
        <v>2.064343163538874</v>
      </c>
      <c r="V563" s="1">
        <f t="shared" si="114"/>
        <v>4.1352383526182166</v>
      </c>
      <c r="W563" s="1">
        <f t="shared" si="115"/>
        <v>2.3251748251748254</v>
      </c>
      <c r="X563" s="1">
        <f t="shared" si="116"/>
        <v>0.73289902280130304</v>
      </c>
      <c r="Y563" s="1">
        <f t="shared" si="117"/>
        <v>2.1004566210045663</v>
      </c>
      <c r="Z563" s="1">
        <f t="shared" si="118"/>
        <v>0.6649616368286444</v>
      </c>
      <c r="AA563" s="1">
        <f t="shared" si="119"/>
        <v>8.5106382978723402E-2</v>
      </c>
      <c r="AB563" s="1">
        <f>VLOOKUP($A563,Index!$G:$R,8,FALSE)</f>
        <v>5.1132</v>
      </c>
      <c r="AC563" s="1">
        <f>VLOOKUP($A563,Index!$G:$R,9,FALSE)</f>
        <v>3.8704399451090006</v>
      </c>
      <c r="AD563" s="1">
        <f>VLOOKUP($A563,Index!$G:$R,10,FALSE)</f>
        <v>2.8632478632478637</v>
      </c>
      <c r="AE563" s="1">
        <f>VLOOKUP($A563,Index!$G:$R,11,FALSE)</f>
        <v>1.1558408055152865</v>
      </c>
    </row>
    <row r="564" spans="1:31" x14ac:dyDescent="0.2">
      <c r="A564">
        <v>6075030301</v>
      </c>
      <c r="B564" s="1">
        <f>VLOOKUP($A564,DataForModel!$B:$BI,11,FALSE)</f>
        <v>5658</v>
      </c>
      <c r="C564" s="1">
        <f>VLOOKUP($A564,DataForModel!$B:$BI,16,FALSE)</f>
        <v>8.6979437700000002</v>
      </c>
      <c r="D564" s="1">
        <f>VLOOKUP($A564,DataForModel!$B:$BI,17,FALSE)</f>
        <v>39.849089370000002</v>
      </c>
      <c r="E564" s="1">
        <f>VLOOKUP($A564,DataForModel!$B:$BI,19,FALSE)</f>
        <v>0</v>
      </c>
      <c r="F564" s="1">
        <f>VLOOKUP($A564,DataForModel!$B:$BI,20,FALSE)</f>
        <v>204.6167299</v>
      </c>
      <c r="G564" s="1">
        <f>VLOOKUP($A564,DataForModel!$B:$BI,26,FALSE)</f>
        <v>0</v>
      </c>
      <c r="H564" s="1">
        <f>VLOOKUP($A564,DataForModel!$B:$BI,31,FALSE)</f>
        <v>480</v>
      </c>
      <c r="I564" s="1">
        <f>VLOOKUP($A564,DataForModel!$B:$BI,33,FALSE)</f>
        <v>68196</v>
      </c>
      <c r="J564" s="1">
        <f>VLOOKUP($A564,DataForModel!$B:$BI,46,FALSE)</f>
        <v>8</v>
      </c>
      <c r="K564" s="1">
        <f>VLOOKUP($A564,DataForModel!$B:$BI,49,FALSE)</f>
        <v>11.1</v>
      </c>
      <c r="L564" s="1">
        <f>VLOOKUP($A564,DataForModel!$B:$BI,51,FALSE)</f>
        <v>15.2</v>
      </c>
      <c r="M564" s="1">
        <f>VLOOKUP($A564,DataForModel!$B:$BI,52,FALSE)</f>
        <v>9.5</v>
      </c>
      <c r="N564" s="1">
        <f>VLOOKUP($A564,DataForModel!$B:$BI,60,FALSE)</f>
        <v>1.3</v>
      </c>
      <c r="O564" s="1">
        <f t="shared" si="107"/>
        <v>4.4066079638432161</v>
      </c>
      <c r="P564" s="1">
        <f t="shared" si="108"/>
        <v>6.2205254951554849</v>
      </c>
      <c r="Q564" s="1">
        <f t="shared" si="109"/>
        <v>3.1800011718873131</v>
      </c>
      <c r="R564" s="1">
        <f t="shared" si="110"/>
        <v>0</v>
      </c>
      <c r="S564" s="1">
        <f t="shared" si="111"/>
        <v>0.34568780510741759</v>
      </c>
      <c r="T564" s="1">
        <f t="shared" si="112"/>
        <v>0</v>
      </c>
      <c r="U564" s="1">
        <f t="shared" si="113"/>
        <v>1.6085790884718498</v>
      </c>
      <c r="V564" s="1">
        <f t="shared" si="114"/>
        <v>4.3269018782314328</v>
      </c>
      <c r="W564" s="1">
        <f t="shared" si="115"/>
        <v>1.3986013986013983</v>
      </c>
      <c r="X564" s="1">
        <f t="shared" si="116"/>
        <v>1.8078175895765471</v>
      </c>
      <c r="Y564" s="1">
        <f t="shared" si="117"/>
        <v>3.4703196347031962</v>
      </c>
      <c r="Z564" s="1">
        <f t="shared" si="118"/>
        <v>2.2250639386189257</v>
      </c>
      <c r="AA564" s="1">
        <f t="shared" si="119"/>
        <v>0.13829787234042554</v>
      </c>
      <c r="AB564" s="1">
        <f>VLOOKUP($A564,Index!$G:$R,8,FALSE)</f>
        <v>5.5511999999999997</v>
      </c>
      <c r="AC564" s="1">
        <f>VLOOKUP($A564,Index!$G:$R,9,FALSE)</f>
        <v>4.6532126171613628</v>
      </c>
      <c r="AD564" s="1">
        <f>VLOOKUP($A564,Index!$G:$R,10,FALSE)</f>
        <v>3.1623931623931627</v>
      </c>
      <c r="AE564" s="1">
        <f>VLOOKUP($A564,Index!$G:$R,11,FALSE)</f>
        <v>1.2582040361006817</v>
      </c>
    </row>
    <row r="565" spans="1:31" x14ac:dyDescent="0.2">
      <c r="A565">
        <v>6075030302</v>
      </c>
      <c r="B565" s="1">
        <f>VLOOKUP($A565,DataForModel!$B:$BI,11,FALSE)</f>
        <v>3549</v>
      </c>
      <c r="C565" s="1">
        <f>VLOOKUP($A565,DataForModel!$B:$BI,16,FALSE)</f>
        <v>8.6979437700000002</v>
      </c>
      <c r="D565" s="1">
        <f>VLOOKUP($A565,DataForModel!$B:$BI,17,FALSE)</f>
        <v>39.657448000000002</v>
      </c>
      <c r="E565" s="1">
        <f>VLOOKUP($A565,DataForModel!$B:$BI,19,FALSE)</f>
        <v>0</v>
      </c>
      <c r="F565" s="1">
        <f>VLOOKUP($A565,DataForModel!$B:$BI,20,FALSE)</f>
        <v>201.57907209999999</v>
      </c>
      <c r="G565" s="1">
        <f>VLOOKUP($A565,DataForModel!$B:$BI,26,FALSE)</f>
        <v>0</v>
      </c>
      <c r="H565" s="1">
        <f>VLOOKUP($A565,DataForModel!$B:$BI,31,FALSE)</f>
        <v>361</v>
      </c>
      <c r="I565" s="1">
        <f>VLOOKUP($A565,DataForModel!$B:$BI,33,FALSE)</f>
        <v>62834</v>
      </c>
      <c r="J565" s="1">
        <f>VLOOKUP($A565,DataForModel!$B:$BI,46,FALSE)</f>
        <v>8.6999999999999993</v>
      </c>
      <c r="K565" s="1">
        <f>VLOOKUP($A565,DataForModel!$B:$BI,49,FALSE)</f>
        <v>6.1</v>
      </c>
      <c r="L565" s="1">
        <f>VLOOKUP($A565,DataForModel!$B:$BI,51,FALSE)</f>
        <v>16.8</v>
      </c>
      <c r="M565" s="1">
        <f>VLOOKUP($A565,DataForModel!$B:$BI,52,FALSE)</f>
        <v>7.6</v>
      </c>
      <c r="N565" s="1">
        <f>VLOOKUP($A565,DataForModel!$B:$BI,60,FALSE)</f>
        <v>0</v>
      </c>
      <c r="O565" s="1">
        <f t="shared" si="107"/>
        <v>2.7631886542507598</v>
      </c>
      <c r="P565" s="1">
        <f t="shared" si="108"/>
        <v>6.2205254951554849</v>
      </c>
      <c r="Q565" s="1">
        <f t="shared" si="109"/>
        <v>3.1645977553639808</v>
      </c>
      <c r="R565" s="1">
        <f t="shared" si="110"/>
        <v>0</v>
      </c>
      <c r="S565" s="1">
        <f t="shared" si="111"/>
        <v>0.34002330994967844</v>
      </c>
      <c r="T565" s="1">
        <f t="shared" si="112"/>
        <v>0</v>
      </c>
      <c r="U565" s="1">
        <f t="shared" si="113"/>
        <v>1.2097855227882037</v>
      </c>
      <c r="V565" s="1">
        <f t="shared" si="114"/>
        <v>3.9455661363620198</v>
      </c>
      <c r="W565" s="1">
        <f t="shared" si="115"/>
        <v>1.5209790209790208</v>
      </c>
      <c r="X565" s="1">
        <f t="shared" si="116"/>
        <v>0.99348534201954397</v>
      </c>
      <c r="Y565" s="1">
        <f t="shared" si="117"/>
        <v>3.8356164383561646</v>
      </c>
      <c r="Z565" s="1">
        <f t="shared" si="118"/>
        <v>1.7391304347826086</v>
      </c>
      <c r="AA565" s="1">
        <f t="shared" si="119"/>
        <v>0</v>
      </c>
      <c r="AB565" s="1">
        <f>VLOOKUP($A565,Index!$G:$R,8,FALSE)</f>
        <v>4.4260000000000002</v>
      </c>
      <c r="AC565" s="1">
        <f>VLOOKUP($A565,Index!$G:$R,9,FALSE)</f>
        <v>4.0371807169813092</v>
      </c>
      <c r="AD565" s="1">
        <f>VLOOKUP($A565,Index!$G:$R,10,FALSE)</f>
        <v>3.4188034188034191</v>
      </c>
      <c r="AE565" s="1">
        <f>VLOOKUP($A565,Index!$G:$R,11,FALSE)</f>
        <v>0.75821518989201131</v>
      </c>
    </row>
    <row r="566" spans="1:31" x14ac:dyDescent="0.2">
      <c r="A566">
        <v>6075030400</v>
      </c>
      <c r="B566" s="1">
        <f>VLOOKUP($A566,DataForModel!$B:$BI,11,FALSE)</f>
        <v>5106</v>
      </c>
      <c r="C566" s="1">
        <f>VLOOKUP($A566,DataForModel!$B:$BI,16,FALSE)</f>
        <v>8.6979437700000002</v>
      </c>
      <c r="D566" s="1">
        <f>VLOOKUP($A566,DataForModel!$B:$BI,17,FALSE)</f>
        <v>40.163678390000001</v>
      </c>
      <c r="E566" s="1">
        <f>VLOOKUP($A566,DataForModel!$B:$BI,19,FALSE)</f>
        <v>0</v>
      </c>
      <c r="F566" s="1">
        <f>VLOOKUP($A566,DataForModel!$B:$BI,20,FALSE)</f>
        <v>196.64854639999999</v>
      </c>
      <c r="G566" s="1">
        <f>VLOOKUP($A566,DataForModel!$B:$BI,26,FALSE)</f>
        <v>0</v>
      </c>
      <c r="H566" s="1">
        <f>VLOOKUP($A566,DataForModel!$B:$BI,31,FALSE)</f>
        <v>398</v>
      </c>
      <c r="I566" s="1">
        <f>VLOOKUP($A566,DataForModel!$B:$BI,33,FALSE)</f>
        <v>76624</v>
      </c>
      <c r="J566" s="1">
        <f>VLOOKUP($A566,DataForModel!$B:$BI,46,FALSE)</f>
        <v>7.2</v>
      </c>
      <c r="K566" s="1">
        <f>VLOOKUP($A566,DataForModel!$B:$BI,49,FALSE)</f>
        <v>5.6</v>
      </c>
      <c r="L566" s="1">
        <f>VLOOKUP($A566,DataForModel!$B:$BI,51,FALSE)</f>
        <v>18.600000000000001</v>
      </c>
      <c r="M566" s="1">
        <f>VLOOKUP($A566,DataForModel!$B:$BI,52,FALSE)</f>
        <v>5.6</v>
      </c>
      <c r="N566" s="1">
        <f>VLOOKUP($A566,DataForModel!$B:$BI,60,FALSE)</f>
        <v>0</v>
      </c>
      <c r="O566" s="1">
        <f t="shared" si="107"/>
        <v>3.9764669212187331</v>
      </c>
      <c r="P566" s="1">
        <f t="shared" si="108"/>
        <v>6.2205254951554849</v>
      </c>
      <c r="Q566" s="1">
        <f t="shared" si="109"/>
        <v>3.205286660655875</v>
      </c>
      <c r="R566" s="1">
        <f t="shared" si="110"/>
        <v>0</v>
      </c>
      <c r="S566" s="1">
        <f t="shared" si="111"/>
        <v>0.33082907518341909</v>
      </c>
      <c r="T566" s="1">
        <f t="shared" si="112"/>
        <v>0</v>
      </c>
      <c r="U566" s="1">
        <f t="shared" si="113"/>
        <v>1.333780160857909</v>
      </c>
      <c r="V566" s="1">
        <f t="shared" si="114"/>
        <v>4.9262859946945827</v>
      </c>
      <c r="W566" s="1">
        <f t="shared" si="115"/>
        <v>1.2587412587412585</v>
      </c>
      <c r="X566" s="1">
        <f t="shared" si="116"/>
        <v>0.91205211726384361</v>
      </c>
      <c r="Y566" s="1">
        <f t="shared" si="117"/>
        <v>4.2465753424657544</v>
      </c>
      <c r="Z566" s="1">
        <f t="shared" si="118"/>
        <v>1.2276214833759589</v>
      </c>
      <c r="AA566" s="1">
        <f t="shared" si="119"/>
        <v>0</v>
      </c>
      <c r="AB566" s="1">
        <f>VLOOKUP($A566,Index!$G:$R,8,FALSE)</f>
        <v>3.9209000000000001</v>
      </c>
      <c r="AC566" s="1">
        <f>VLOOKUP($A566,Index!$G:$R,9,FALSE)</f>
        <v>4.0242980420252215</v>
      </c>
      <c r="AD566" s="1">
        <f>VLOOKUP($A566,Index!$G:$R,10,FALSE)</f>
        <v>3.6324786324786329</v>
      </c>
      <c r="AE566" s="1">
        <f>VLOOKUP($A566,Index!$G:$R,11,FALSE)</f>
        <v>0.74194114595190586</v>
      </c>
    </row>
    <row r="567" spans="1:31" x14ac:dyDescent="0.2">
      <c r="A567">
        <v>6075030500</v>
      </c>
      <c r="B567" s="1">
        <f>VLOOKUP($A567,DataForModel!$B:$BI,11,FALSE)</f>
        <v>3046</v>
      </c>
      <c r="C567" s="1">
        <f>VLOOKUP($A567,DataForModel!$B:$BI,16,FALSE)</f>
        <v>8.6979437700000002</v>
      </c>
      <c r="D567" s="1">
        <f>VLOOKUP($A567,DataForModel!$B:$BI,17,FALSE)</f>
        <v>51.571579149999998</v>
      </c>
      <c r="E567" s="1">
        <f>VLOOKUP($A567,DataForModel!$B:$BI,19,FALSE)</f>
        <v>0</v>
      </c>
      <c r="F567" s="1">
        <f>VLOOKUP($A567,DataForModel!$B:$BI,20,FALSE)</f>
        <v>198.1834585</v>
      </c>
      <c r="G567" s="1">
        <f>VLOOKUP($A567,DataForModel!$B:$BI,26,FALSE)</f>
        <v>0</v>
      </c>
      <c r="H567" s="1">
        <f>VLOOKUP($A567,DataForModel!$B:$BI,31,FALSE)</f>
        <v>162</v>
      </c>
      <c r="I567" s="1">
        <f>VLOOKUP($A567,DataForModel!$B:$BI,33,FALSE)</f>
        <v>47422</v>
      </c>
      <c r="J567" s="1">
        <f>VLOOKUP($A567,DataForModel!$B:$BI,46,FALSE)</f>
        <v>6.7</v>
      </c>
      <c r="K567" s="1">
        <f>VLOOKUP($A567,DataForModel!$B:$BI,49,FALSE)</f>
        <v>6</v>
      </c>
      <c r="L567" s="1">
        <f>VLOOKUP($A567,DataForModel!$B:$BI,51,FALSE)</f>
        <v>14.6</v>
      </c>
      <c r="M567" s="1">
        <f>VLOOKUP($A567,DataForModel!$B:$BI,52,FALSE)</f>
        <v>17.600000000000001</v>
      </c>
      <c r="N567" s="1">
        <f>VLOOKUP($A567,DataForModel!$B:$BI,60,FALSE)</f>
        <v>18.5</v>
      </c>
      <c r="O567" s="1">
        <f t="shared" si="107"/>
        <v>2.3712304215693916</v>
      </c>
      <c r="P567" s="1">
        <f t="shared" si="108"/>
        <v>6.2205254951554849</v>
      </c>
      <c r="Q567" s="1">
        <f t="shared" si="109"/>
        <v>4.1222110547108528</v>
      </c>
      <c r="R567" s="1">
        <f t="shared" si="110"/>
        <v>0</v>
      </c>
      <c r="S567" s="1">
        <f t="shared" si="111"/>
        <v>0.33369131403007435</v>
      </c>
      <c r="T567" s="1">
        <f t="shared" si="112"/>
        <v>0</v>
      </c>
      <c r="U567" s="1">
        <f t="shared" si="113"/>
        <v>0.54289544235924936</v>
      </c>
      <c r="V567" s="1">
        <f t="shared" si="114"/>
        <v>2.8494925717049164</v>
      </c>
      <c r="W567" s="1">
        <f t="shared" si="115"/>
        <v>1.1713286713286712</v>
      </c>
      <c r="X567" s="1">
        <f t="shared" si="116"/>
        <v>0.9771986970684039</v>
      </c>
      <c r="Y567" s="1">
        <f t="shared" si="117"/>
        <v>3.3333333333333339</v>
      </c>
      <c r="Z567" s="1">
        <f t="shared" si="118"/>
        <v>4.296675191815857</v>
      </c>
      <c r="AA567" s="1">
        <f t="shared" si="119"/>
        <v>1.9680851063829787</v>
      </c>
      <c r="AB567" s="1">
        <f>VLOOKUP($A567,Index!$G:$R,8,FALSE)</f>
        <v>6.8758999999999997</v>
      </c>
      <c r="AC567" s="1">
        <f>VLOOKUP($A567,Index!$G:$R,9,FALSE)</f>
        <v>3.9109426660522972</v>
      </c>
      <c r="AD567" s="1">
        <f>VLOOKUP($A567,Index!$G:$R,10,FALSE)</f>
        <v>4.2735042735042743</v>
      </c>
      <c r="AE567" s="1">
        <f>VLOOKUP($A567,Index!$G:$R,11,FALSE)</f>
        <v>0.65371624379455595</v>
      </c>
    </row>
    <row r="568" spans="1:31" x14ac:dyDescent="0.2">
      <c r="A568">
        <v>6075030600</v>
      </c>
      <c r="B568" s="1">
        <f>VLOOKUP($A568,DataForModel!$B:$BI,11,FALSE)</f>
        <v>2221</v>
      </c>
      <c r="C568" s="1">
        <f>VLOOKUP($A568,DataForModel!$B:$BI,16,FALSE)</f>
        <v>8.6979437700000002</v>
      </c>
      <c r="D568" s="1">
        <f>VLOOKUP($A568,DataForModel!$B:$BI,17,FALSE)</f>
        <v>47.743121770000002</v>
      </c>
      <c r="E568" s="1">
        <f>VLOOKUP($A568,DataForModel!$B:$BI,19,FALSE)</f>
        <v>0</v>
      </c>
      <c r="F568" s="1">
        <f>VLOOKUP($A568,DataForModel!$B:$BI,20,FALSE)</f>
        <v>193.6626393</v>
      </c>
      <c r="G568" s="1">
        <f>VLOOKUP($A568,DataForModel!$B:$BI,26,FALSE)</f>
        <v>0</v>
      </c>
      <c r="H568" s="1">
        <f>VLOOKUP($A568,DataForModel!$B:$BI,31,FALSE)</f>
        <v>58</v>
      </c>
      <c r="I568" s="1">
        <f>VLOOKUP($A568,DataForModel!$B:$BI,33,FALSE)</f>
        <v>79324</v>
      </c>
      <c r="J568" s="1">
        <f>VLOOKUP($A568,DataForModel!$B:$BI,46,FALSE)</f>
        <v>2.4</v>
      </c>
      <c r="K568" s="1">
        <f>VLOOKUP($A568,DataForModel!$B:$BI,49,FALSE)</f>
        <v>3.7</v>
      </c>
      <c r="L568" s="1">
        <f>VLOOKUP($A568,DataForModel!$B:$BI,51,FALSE)</f>
        <v>24.9</v>
      </c>
      <c r="M568" s="1">
        <f>VLOOKUP($A568,DataForModel!$B:$BI,52,FALSE)</f>
        <v>7.6</v>
      </c>
      <c r="N568" s="1">
        <f>VLOOKUP($A568,DataForModel!$B:$BI,60,FALSE)</f>
        <v>0.4</v>
      </c>
      <c r="O568" s="1">
        <f t="shared" si="107"/>
        <v>1.7283565806904075</v>
      </c>
      <c r="P568" s="1">
        <f t="shared" si="108"/>
        <v>6.2205254951554849</v>
      </c>
      <c r="Q568" s="1">
        <f t="shared" si="109"/>
        <v>3.8144939701066027</v>
      </c>
      <c r="R568" s="1">
        <f t="shared" si="110"/>
        <v>0</v>
      </c>
      <c r="S568" s="1">
        <f t="shared" si="111"/>
        <v>0.3252610825315117</v>
      </c>
      <c r="T568" s="1">
        <f t="shared" si="112"/>
        <v>0</v>
      </c>
      <c r="U568" s="1">
        <f t="shared" si="113"/>
        <v>0.19436997319034852</v>
      </c>
      <c r="V568" s="1">
        <f t="shared" si="114"/>
        <v>5.1183051112644105</v>
      </c>
      <c r="W568" s="1">
        <f t="shared" si="115"/>
        <v>0.41958041958041953</v>
      </c>
      <c r="X568" s="1">
        <f t="shared" si="116"/>
        <v>0.60260586319218246</v>
      </c>
      <c r="Y568" s="1">
        <f t="shared" si="117"/>
        <v>5.6849315068493151</v>
      </c>
      <c r="Z568" s="1">
        <f t="shared" si="118"/>
        <v>1.7391304347826086</v>
      </c>
      <c r="AA568" s="1">
        <f t="shared" si="119"/>
        <v>4.2553191489361701E-2</v>
      </c>
      <c r="AB568" s="1">
        <f>VLOOKUP($A568,Index!$G:$R,8,FALSE)</f>
        <v>4.2070999999999996</v>
      </c>
      <c r="AC568" s="1">
        <f>VLOOKUP($A568,Index!$G:$R,9,FALSE)</f>
        <v>3.3322911865611866</v>
      </c>
      <c r="AD568" s="1">
        <f>VLOOKUP($A568,Index!$G:$R,10,FALSE)</f>
        <v>3.3333333333333339</v>
      </c>
      <c r="AE568" s="1">
        <f>VLOOKUP($A568,Index!$G:$R,11,FALSE)</f>
        <v>0.40740471229352071</v>
      </c>
    </row>
    <row r="569" spans="1:31" x14ac:dyDescent="0.2">
      <c r="A569">
        <v>6075030700</v>
      </c>
      <c r="B569" s="1">
        <f>VLOOKUP($A569,DataForModel!$B:$BI,11,FALSE)</f>
        <v>6343</v>
      </c>
      <c r="C569" s="1">
        <f>VLOOKUP($A569,DataForModel!$B:$BI,16,FALSE)</f>
        <v>8.6979437700000002</v>
      </c>
      <c r="D569" s="1">
        <f>VLOOKUP($A569,DataForModel!$B:$BI,17,FALSE)</f>
        <v>48.53</v>
      </c>
      <c r="E569" s="1">
        <f>VLOOKUP($A569,DataForModel!$B:$BI,19,FALSE)</f>
        <v>0</v>
      </c>
      <c r="F569" s="1">
        <f>VLOOKUP($A569,DataForModel!$B:$BI,20,FALSE)</f>
        <v>191.07861940000001</v>
      </c>
      <c r="G569" s="1">
        <f>VLOOKUP($A569,DataForModel!$B:$BI,26,FALSE)</f>
        <v>0</v>
      </c>
      <c r="H569" s="1">
        <f>VLOOKUP($A569,DataForModel!$B:$BI,31,FALSE)</f>
        <v>281</v>
      </c>
      <c r="I569" s="1">
        <f>VLOOKUP($A569,DataForModel!$B:$BI,33,FALSE)</f>
        <v>66250</v>
      </c>
      <c r="J569" s="1">
        <f>VLOOKUP($A569,DataForModel!$B:$BI,46,FALSE)</f>
        <v>4.2</v>
      </c>
      <c r="K569" s="1">
        <f>VLOOKUP($A569,DataForModel!$B:$BI,49,FALSE)</f>
        <v>7.5</v>
      </c>
      <c r="L569" s="1">
        <f>VLOOKUP($A569,DataForModel!$B:$BI,51,FALSE)</f>
        <v>18.2</v>
      </c>
      <c r="M569" s="1">
        <f>VLOOKUP($A569,DataForModel!$B:$BI,52,FALSE)</f>
        <v>10</v>
      </c>
      <c r="N569" s="1">
        <f>VLOOKUP($A569,DataForModel!$B:$BI,60,FALSE)</f>
        <v>0</v>
      </c>
      <c r="O569" s="1">
        <f t="shared" si="107"/>
        <v>4.9403880620275853</v>
      </c>
      <c r="P569" s="1">
        <f t="shared" si="108"/>
        <v>6.2205254951554849</v>
      </c>
      <c r="Q569" s="1">
        <f t="shared" si="109"/>
        <v>3.8777402990690408</v>
      </c>
      <c r="R569" s="1">
        <f t="shared" si="110"/>
        <v>0</v>
      </c>
      <c r="S569" s="1">
        <f t="shared" si="111"/>
        <v>0.32044251204899998</v>
      </c>
      <c r="T569" s="1">
        <f t="shared" si="112"/>
        <v>0</v>
      </c>
      <c r="U569" s="1">
        <f t="shared" si="113"/>
        <v>0.94168900804289535</v>
      </c>
      <c r="V569" s="1">
        <f t="shared" si="114"/>
        <v>4.1885058779185131</v>
      </c>
      <c r="W569" s="1">
        <f t="shared" si="115"/>
        <v>0.73426573426573427</v>
      </c>
      <c r="X569" s="1">
        <f t="shared" si="116"/>
        <v>1.221498371335505</v>
      </c>
      <c r="Y569" s="1">
        <f t="shared" si="117"/>
        <v>4.1552511415525117</v>
      </c>
      <c r="Z569" s="1">
        <f t="shared" si="118"/>
        <v>2.3529411764705879</v>
      </c>
      <c r="AA569" s="1">
        <f t="shared" si="119"/>
        <v>0</v>
      </c>
      <c r="AB569" s="1">
        <f>VLOOKUP($A569,Index!$G:$R,8,FALSE)</f>
        <v>3.2793000000000001</v>
      </c>
      <c r="AC569" s="1">
        <f>VLOOKUP($A569,Index!$G:$R,9,FALSE)</f>
        <v>4.5760634054246552</v>
      </c>
      <c r="AD569" s="1">
        <f>VLOOKUP($A569,Index!$G:$R,10,FALSE)</f>
        <v>3.8888888888888888</v>
      </c>
      <c r="AE569" s="1">
        <f>VLOOKUP($A569,Index!$G:$R,11,FALSE)</f>
        <v>0.60783626105940469</v>
      </c>
    </row>
    <row r="570" spans="1:31" x14ac:dyDescent="0.2">
      <c r="A570">
        <v>6075030800</v>
      </c>
      <c r="B570" s="1">
        <f>VLOOKUP($A570,DataForModel!$B:$BI,11,FALSE)</f>
        <v>5667</v>
      </c>
      <c r="C570" s="1">
        <f>VLOOKUP($A570,DataForModel!$B:$BI,16,FALSE)</f>
        <v>8.2787641399999998</v>
      </c>
      <c r="D570" s="1">
        <f>VLOOKUP($A570,DataForModel!$B:$BI,17,FALSE)</f>
        <v>40.169845520000003</v>
      </c>
      <c r="E570" s="1">
        <f>VLOOKUP($A570,DataForModel!$B:$BI,19,FALSE)</f>
        <v>0</v>
      </c>
      <c r="F570" s="1">
        <f>VLOOKUP($A570,DataForModel!$B:$BI,20,FALSE)</f>
        <v>191.2265965</v>
      </c>
      <c r="G570" s="1">
        <f>VLOOKUP($A570,DataForModel!$B:$BI,26,FALSE)</f>
        <v>0</v>
      </c>
      <c r="H570" s="1">
        <f>VLOOKUP($A570,DataForModel!$B:$BI,31,FALSE)</f>
        <v>107</v>
      </c>
      <c r="I570" s="1">
        <f>VLOOKUP($A570,DataForModel!$B:$BI,33,FALSE)</f>
        <v>75178</v>
      </c>
      <c r="J570" s="1">
        <f>VLOOKUP($A570,DataForModel!$B:$BI,46,FALSE)</f>
        <v>1.8</v>
      </c>
      <c r="K570" s="1">
        <f>VLOOKUP($A570,DataForModel!$B:$BI,49,FALSE)</f>
        <v>4.4000000000000004</v>
      </c>
      <c r="L570" s="1">
        <f>VLOOKUP($A570,DataForModel!$B:$BI,51,FALSE)</f>
        <v>17.5</v>
      </c>
      <c r="M570" s="1">
        <f>VLOOKUP($A570,DataForModel!$B:$BI,52,FALSE)</f>
        <v>7.2</v>
      </c>
      <c r="N570" s="1">
        <f>VLOOKUP($A570,DataForModel!$B:$BI,60,FALSE)</f>
        <v>2.1</v>
      </c>
      <c r="O570" s="1">
        <f t="shared" si="107"/>
        <v>4.4136211330164423</v>
      </c>
      <c r="P570" s="1">
        <f t="shared" si="108"/>
        <v>5.2730222377230715</v>
      </c>
      <c r="Q570" s="1">
        <f t="shared" si="109"/>
        <v>3.2057823514983248</v>
      </c>
      <c r="R570" s="1">
        <f t="shared" si="110"/>
        <v>0</v>
      </c>
      <c r="S570" s="1">
        <f t="shared" si="111"/>
        <v>0.32071845345570027</v>
      </c>
      <c r="T570" s="1">
        <f t="shared" si="112"/>
        <v>0</v>
      </c>
      <c r="U570" s="1">
        <f t="shared" si="113"/>
        <v>0.35857908847184988</v>
      </c>
      <c r="V570" s="1">
        <f t="shared" si="114"/>
        <v>4.8234490900427414</v>
      </c>
      <c r="W570" s="1">
        <f t="shared" si="115"/>
        <v>0.31468531468531463</v>
      </c>
      <c r="X570" s="1">
        <f t="shared" si="116"/>
        <v>0.71661237785016296</v>
      </c>
      <c r="Y570" s="1">
        <f t="shared" si="117"/>
        <v>3.9954337899543377</v>
      </c>
      <c r="Z570" s="1">
        <f t="shared" si="118"/>
        <v>1.636828644501279</v>
      </c>
      <c r="AA570" s="1">
        <f t="shared" si="119"/>
        <v>0.22340425531914895</v>
      </c>
      <c r="AB570" s="1">
        <f>VLOOKUP($A570,Index!$G:$R,8,FALSE)</f>
        <v>4.7537000000000003</v>
      </c>
      <c r="AC570" s="1">
        <f>VLOOKUP($A570,Index!$G:$R,9,FALSE)</f>
        <v>3.8024289892987131</v>
      </c>
      <c r="AD570" s="1">
        <f>VLOOKUP($A570,Index!$G:$R,10,FALSE)</f>
        <v>3.3333333333333339</v>
      </c>
      <c r="AE570" s="1">
        <f>VLOOKUP($A570,Index!$G:$R,11,FALSE)</f>
        <v>0.70099188594467443</v>
      </c>
    </row>
    <row r="571" spans="1:31" x14ac:dyDescent="0.2">
      <c r="A571">
        <v>6075030900</v>
      </c>
      <c r="B571" s="1">
        <f>VLOOKUP($A571,DataForModel!$B:$BI,11,FALSE)</f>
        <v>6581</v>
      </c>
      <c r="C571" s="1">
        <f>VLOOKUP($A571,DataForModel!$B:$BI,16,FALSE)</f>
        <v>8.2787641399999998</v>
      </c>
      <c r="D571" s="1">
        <f>VLOOKUP($A571,DataForModel!$B:$BI,17,FALSE)</f>
        <v>39.72035391</v>
      </c>
      <c r="E571" s="1">
        <f>VLOOKUP($A571,DataForModel!$B:$BI,19,FALSE)</f>
        <v>0</v>
      </c>
      <c r="F571" s="1">
        <f>VLOOKUP($A571,DataForModel!$B:$BI,20,FALSE)</f>
        <v>168.66303719999999</v>
      </c>
      <c r="G571" s="1">
        <f>VLOOKUP($A571,DataForModel!$B:$BI,26,FALSE)</f>
        <v>0</v>
      </c>
      <c r="H571" s="1">
        <f>VLOOKUP($A571,DataForModel!$B:$BI,31,FALSE)</f>
        <v>618</v>
      </c>
      <c r="I571" s="1">
        <f>VLOOKUP($A571,DataForModel!$B:$BI,33,FALSE)</f>
        <v>74251</v>
      </c>
      <c r="J571" s="1">
        <f>VLOOKUP($A571,DataForModel!$B:$BI,46,FALSE)</f>
        <v>9</v>
      </c>
      <c r="K571" s="1">
        <f>VLOOKUP($A571,DataForModel!$B:$BI,49,FALSE)</f>
        <v>2.8</v>
      </c>
      <c r="L571" s="1">
        <f>VLOOKUP($A571,DataForModel!$B:$BI,51,FALSE)</f>
        <v>19.7</v>
      </c>
      <c r="M571" s="1">
        <f>VLOOKUP($A571,DataForModel!$B:$BI,52,FALSE)</f>
        <v>9.3000000000000007</v>
      </c>
      <c r="N571" s="1">
        <f>VLOOKUP($A571,DataForModel!$B:$BI,60,FALSE)</f>
        <v>0.4</v>
      </c>
      <c r="O571" s="1">
        <f t="shared" si="107"/>
        <v>5.1258474246084322</v>
      </c>
      <c r="P571" s="1">
        <f t="shared" si="108"/>
        <v>5.2730222377230715</v>
      </c>
      <c r="Q571" s="1">
        <f t="shared" si="109"/>
        <v>3.1696538971224602</v>
      </c>
      <c r="R571" s="1">
        <f t="shared" si="110"/>
        <v>0</v>
      </c>
      <c r="S571" s="1">
        <f t="shared" si="111"/>
        <v>0.27864288707814061</v>
      </c>
      <c r="T571" s="1">
        <f t="shared" si="112"/>
        <v>0</v>
      </c>
      <c r="U571" s="1">
        <f t="shared" si="113"/>
        <v>2.0710455764075069</v>
      </c>
      <c r="V571" s="1">
        <f t="shared" si="114"/>
        <v>4.7575225266871009</v>
      </c>
      <c r="W571" s="1">
        <f t="shared" si="115"/>
        <v>1.5734265734265733</v>
      </c>
      <c r="X571" s="1">
        <f t="shared" si="116"/>
        <v>0.4560260586319218</v>
      </c>
      <c r="Y571" s="1">
        <f t="shared" si="117"/>
        <v>4.4977168949771693</v>
      </c>
      <c r="Z571" s="1">
        <f t="shared" si="118"/>
        <v>2.1739130434782608</v>
      </c>
      <c r="AA571" s="1">
        <f t="shared" si="119"/>
        <v>4.2553191489361701E-2</v>
      </c>
      <c r="AB571" s="1">
        <f>VLOOKUP($A571,Index!$G:$R,8,FALSE)</f>
        <v>5.1860999999999997</v>
      </c>
      <c r="AC571" s="1">
        <f>VLOOKUP($A571,Index!$G:$R,9,FALSE)</f>
        <v>4.484582955229909</v>
      </c>
      <c r="AD571" s="1">
        <f>VLOOKUP($A571,Index!$G:$R,10,FALSE)</f>
        <v>3.8034188034188037</v>
      </c>
      <c r="AE571" s="1">
        <f>VLOOKUP($A571,Index!$G:$R,11,FALSE)</f>
        <v>1.0801345713245023</v>
      </c>
    </row>
    <row r="572" spans="1:31" x14ac:dyDescent="0.2">
      <c r="A572">
        <v>6075031000</v>
      </c>
      <c r="B572" s="1">
        <f>VLOOKUP($A572,DataForModel!$B:$BI,11,FALSE)</f>
        <v>3494</v>
      </c>
      <c r="C572" s="1">
        <f>VLOOKUP($A572,DataForModel!$B:$BI,16,FALSE)</f>
        <v>8.6979437700000002</v>
      </c>
      <c r="D572" s="1">
        <f>VLOOKUP($A572,DataForModel!$B:$BI,17,FALSE)</f>
        <v>47.448016359999997</v>
      </c>
      <c r="E572" s="1">
        <f>VLOOKUP($A572,DataForModel!$B:$BI,19,FALSE)</f>
        <v>0</v>
      </c>
      <c r="F572" s="1">
        <f>VLOOKUP($A572,DataForModel!$B:$BI,20,FALSE)</f>
        <v>185.24368509999999</v>
      </c>
      <c r="G572" s="1">
        <f>VLOOKUP($A572,DataForModel!$B:$BI,26,FALSE)</f>
        <v>1</v>
      </c>
      <c r="H572" s="1">
        <f>VLOOKUP($A572,DataForModel!$B:$BI,31,FALSE)</f>
        <v>207</v>
      </c>
      <c r="I572" s="1">
        <f>VLOOKUP($A572,DataForModel!$B:$BI,33,FALSE)</f>
        <v>57561</v>
      </c>
      <c r="J572" s="1">
        <f>VLOOKUP($A572,DataForModel!$B:$BI,46,FALSE)</f>
        <v>5.7</v>
      </c>
      <c r="K572" s="1">
        <f>VLOOKUP($A572,DataForModel!$B:$BI,49,FALSE)</f>
        <v>4.3</v>
      </c>
      <c r="L572" s="1">
        <f>VLOOKUP($A572,DataForModel!$B:$BI,51,FALSE)</f>
        <v>18.7</v>
      </c>
      <c r="M572" s="1">
        <f>VLOOKUP($A572,DataForModel!$B:$BI,52,FALSE)</f>
        <v>9.1999999999999993</v>
      </c>
      <c r="N572" s="1">
        <f>VLOOKUP($A572,DataForModel!$B:$BI,60,FALSE)</f>
        <v>0.2</v>
      </c>
      <c r="O572" s="1">
        <f t="shared" si="107"/>
        <v>2.7203303981921607</v>
      </c>
      <c r="P572" s="1">
        <f t="shared" si="108"/>
        <v>6.2205254951554849</v>
      </c>
      <c r="Q572" s="1">
        <f t="shared" si="109"/>
        <v>3.7907745010351874</v>
      </c>
      <c r="R572" s="1">
        <f t="shared" si="110"/>
        <v>0</v>
      </c>
      <c r="S572" s="1">
        <f t="shared" si="111"/>
        <v>0.30956177456498296</v>
      </c>
      <c r="T572" s="1">
        <f t="shared" si="112"/>
        <v>0.13986013986013987</v>
      </c>
      <c r="U572" s="1">
        <f t="shared" si="113"/>
        <v>0.69369973190348533</v>
      </c>
      <c r="V572" s="1">
        <f t="shared" si="114"/>
        <v>3.5705599135202792</v>
      </c>
      <c r="W572" s="1">
        <f t="shared" si="115"/>
        <v>0.99650349650349646</v>
      </c>
      <c r="X572" s="1">
        <f t="shared" si="116"/>
        <v>0.70032573289902289</v>
      </c>
      <c r="Y572" s="1">
        <f t="shared" si="117"/>
        <v>4.269406392694064</v>
      </c>
      <c r="Z572" s="1">
        <f t="shared" si="118"/>
        <v>2.1483375959079281</v>
      </c>
      <c r="AA572" s="1">
        <f t="shared" si="119"/>
        <v>2.1276595744680851E-2</v>
      </c>
      <c r="AB572" s="1">
        <f>VLOOKUP($A572,Index!$G:$R,8,FALSE)</f>
        <v>5.1360000000000001</v>
      </c>
      <c r="AC572" s="1">
        <f>VLOOKUP($A572,Index!$G:$R,9,FALSE)</f>
        <v>3.9505722954036484</v>
      </c>
      <c r="AD572" s="1">
        <f>VLOOKUP($A572,Index!$G:$R,10,FALSE)</f>
        <v>3.5042735042735043</v>
      </c>
      <c r="AE572" s="1">
        <f>VLOOKUP($A572,Index!$G:$R,11,FALSE)</f>
        <v>1.1814249869538647</v>
      </c>
    </row>
    <row r="573" spans="1:31" x14ac:dyDescent="0.2">
      <c r="A573">
        <v>6075031100</v>
      </c>
      <c r="B573" s="1">
        <f>VLOOKUP($A573,DataForModel!$B:$BI,11,FALSE)</f>
        <v>6193</v>
      </c>
      <c r="C573" s="1">
        <f>VLOOKUP($A573,DataForModel!$B:$BI,16,FALSE)</f>
        <v>8.6979437700000002</v>
      </c>
      <c r="D573" s="1">
        <f>VLOOKUP($A573,DataForModel!$B:$BI,17,FALSE)</f>
        <v>48.53</v>
      </c>
      <c r="E573" s="1">
        <f>VLOOKUP($A573,DataForModel!$B:$BI,19,FALSE)</f>
        <v>0</v>
      </c>
      <c r="F573" s="1">
        <f>VLOOKUP($A573,DataForModel!$B:$BI,20,FALSE)</f>
        <v>188.54322310000001</v>
      </c>
      <c r="G573" s="1">
        <f>VLOOKUP($A573,DataForModel!$B:$BI,26,FALSE)</f>
        <v>1</v>
      </c>
      <c r="H573" s="1">
        <f>VLOOKUP($A573,DataForModel!$B:$BI,31,FALSE)</f>
        <v>495</v>
      </c>
      <c r="I573" s="1">
        <f>VLOOKUP($A573,DataForModel!$B:$BI,33,FALSE)</f>
        <v>50816</v>
      </c>
      <c r="J573" s="1">
        <f>VLOOKUP($A573,DataForModel!$B:$BI,46,FALSE)</f>
        <v>7.2</v>
      </c>
      <c r="K573" s="1">
        <f>VLOOKUP($A573,DataForModel!$B:$BI,49,FALSE)</f>
        <v>4.5999999999999996</v>
      </c>
      <c r="L573" s="1">
        <f>VLOOKUP($A573,DataForModel!$B:$BI,51,FALSE)</f>
        <v>12.9</v>
      </c>
      <c r="M573" s="1">
        <f>VLOOKUP($A573,DataForModel!$B:$BI,52,FALSE)</f>
        <v>8.6999999999999993</v>
      </c>
      <c r="N573" s="1">
        <f>VLOOKUP($A573,DataForModel!$B:$BI,60,FALSE)</f>
        <v>0.1</v>
      </c>
      <c r="O573" s="1">
        <f t="shared" si="107"/>
        <v>4.8235019091404974</v>
      </c>
      <c r="P573" s="1">
        <f t="shared" si="108"/>
        <v>6.2205254951554849</v>
      </c>
      <c r="Q573" s="1">
        <f t="shared" si="109"/>
        <v>3.8777402990690408</v>
      </c>
      <c r="R573" s="1">
        <f t="shared" si="110"/>
        <v>0</v>
      </c>
      <c r="S573" s="1">
        <f t="shared" si="111"/>
        <v>0.31571461278914914</v>
      </c>
      <c r="T573" s="1">
        <f t="shared" si="112"/>
        <v>0.13986013986013987</v>
      </c>
      <c r="U573" s="1">
        <f t="shared" si="113"/>
        <v>1.6588471849865951</v>
      </c>
      <c r="V573" s="1">
        <f t="shared" si="114"/>
        <v>3.0908677130523214</v>
      </c>
      <c r="W573" s="1">
        <f t="shared" si="115"/>
        <v>1.2587412587412585</v>
      </c>
      <c r="X573" s="1">
        <f t="shared" si="116"/>
        <v>0.74918566775244289</v>
      </c>
      <c r="Y573" s="1">
        <f t="shared" si="117"/>
        <v>2.945205479452055</v>
      </c>
      <c r="Z573" s="1">
        <f t="shared" si="118"/>
        <v>2.0204603580562659</v>
      </c>
      <c r="AA573" s="1">
        <f t="shared" si="119"/>
        <v>1.0638297872340425E-2</v>
      </c>
      <c r="AB573" s="1">
        <f>VLOOKUP($A573,Index!$G:$R,8,FALSE)</f>
        <v>4.9180000000000001</v>
      </c>
      <c r="AC573" s="1">
        <f>VLOOKUP($A573,Index!$G:$R,9,FALSE)</f>
        <v>4.4914419932554397</v>
      </c>
      <c r="AD573" s="1">
        <f>VLOOKUP($A573,Index!$G:$R,10,FALSE)</f>
        <v>3.5042735042735043</v>
      </c>
      <c r="AE573" s="1">
        <f>VLOOKUP($A573,Index!$G:$R,11,FALSE)</f>
        <v>1.3716582523837604</v>
      </c>
    </row>
    <row r="574" spans="1:31" x14ac:dyDescent="0.2">
      <c r="A574">
        <v>6075031201</v>
      </c>
      <c r="B574" s="1">
        <f>VLOOKUP($A574,DataForModel!$B:$BI,11,FALSE)</f>
        <v>6167</v>
      </c>
      <c r="C574" s="1">
        <f>VLOOKUP($A574,DataForModel!$B:$BI,16,FALSE)</f>
        <v>8.6979437700000002</v>
      </c>
      <c r="D574" s="1">
        <f>VLOOKUP($A574,DataForModel!$B:$BI,17,FALSE)</f>
        <v>45.646258879999998</v>
      </c>
      <c r="E574" s="1">
        <f>VLOOKUP($A574,DataForModel!$B:$BI,19,FALSE)</f>
        <v>0</v>
      </c>
      <c r="F574" s="1">
        <f>VLOOKUP($A574,DataForModel!$B:$BI,20,FALSE)</f>
        <v>170.8774315</v>
      </c>
      <c r="G574" s="1">
        <f>VLOOKUP($A574,DataForModel!$B:$BI,26,FALSE)</f>
        <v>2</v>
      </c>
      <c r="H574" s="1">
        <f>VLOOKUP($A574,DataForModel!$B:$BI,31,FALSE)</f>
        <v>858</v>
      </c>
      <c r="I574" s="1">
        <f>VLOOKUP($A574,DataForModel!$B:$BI,33,FALSE)</f>
        <v>28770</v>
      </c>
      <c r="J574" s="1">
        <f>VLOOKUP($A574,DataForModel!$B:$BI,46,FALSE)</f>
        <v>11.8</v>
      </c>
      <c r="K574" s="1">
        <f>VLOOKUP($A574,DataForModel!$B:$BI,49,FALSE)</f>
        <v>18.399999999999999</v>
      </c>
      <c r="L574" s="1">
        <f>VLOOKUP($A574,DataForModel!$B:$BI,51,FALSE)</f>
        <v>13.2</v>
      </c>
      <c r="M574" s="1">
        <f>VLOOKUP($A574,DataForModel!$B:$BI,52,FALSE)</f>
        <v>10.6</v>
      </c>
      <c r="N574" s="1">
        <f>VLOOKUP($A574,DataForModel!$B:$BI,60,FALSE)</f>
        <v>1.8</v>
      </c>
      <c r="O574" s="1">
        <f t="shared" si="107"/>
        <v>4.803241642640069</v>
      </c>
      <c r="P574" s="1">
        <f t="shared" si="108"/>
        <v>6.2205254951554849</v>
      </c>
      <c r="Q574" s="1">
        <f t="shared" si="109"/>
        <v>3.6459559739161786</v>
      </c>
      <c r="R574" s="1">
        <f t="shared" si="110"/>
        <v>0</v>
      </c>
      <c r="S574" s="1">
        <f t="shared" si="111"/>
        <v>0.28277219545174193</v>
      </c>
      <c r="T574" s="1">
        <f t="shared" si="112"/>
        <v>0.27972027972027974</v>
      </c>
      <c r="U574" s="1">
        <f t="shared" si="113"/>
        <v>2.8753351206434319</v>
      </c>
      <c r="V574" s="1">
        <f t="shared" si="114"/>
        <v>1.5229960671640199</v>
      </c>
      <c r="W574" s="1">
        <f t="shared" si="115"/>
        <v>2.0629370629370629</v>
      </c>
      <c r="X574" s="1">
        <f t="shared" si="116"/>
        <v>2.9967426710097715</v>
      </c>
      <c r="Y574" s="1">
        <f t="shared" si="117"/>
        <v>3.0136986301369859</v>
      </c>
      <c r="Z574" s="1">
        <f t="shared" si="118"/>
        <v>2.5063938618925832</v>
      </c>
      <c r="AA574" s="1">
        <f t="shared" si="119"/>
        <v>0.19148936170212766</v>
      </c>
      <c r="AB574" s="1">
        <f>VLOOKUP($A574,Index!$G:$R,8,FALSE)</f>
        <v>8.5138999999999996</v>
      </c>
      <c r="AC574" s="1">
        <f>VLOOKUP($A574,Index!$G:$R,9,FALSE)</f>
        <v>5.855060531262378</v>
      </c>
      <c r="AD574" s="1">
        <f>VLOOKUP($A574,Index!$G:$R,10,FALSE)</f>
        <v>4.700854700854701</v>
      </c>
      <c r="AE574" s="1">
        <f>VLOOKUP($A574,Index!$G:$R,11,FALSE)</f>
        <v>3.6218574436100011</v>
      </c>
    </row>
    <row r="575" spans="1:31" x14ac:dyDescent="0.2">
      <c r="A575">
        <v>6075031202</v>
      </c>
      <c r="B575" s="1">
        <f>VLOOKUP($A575,DataForModel!$B:$BI,11,FALSE)</f>
        <v>3137</v>
      </c>
      <c r="C575" s="1">
        <f>VLOOKUP($A575,DataForModel!$B:$BI,16,FALSE)</f>
        <v>8.6979437700000002</v>
      </c>
      <c r="D575" s="1">
        <f>VLOOKUP($A575,DataForModel!$B:$BI,17,FALSE)</f>
        <v>39.188877910000002</v>
      </c>
      <c r="E575" s="1">
        <f>VLOOKUP($A575,DataForModel!$B:$BI,19,FALSE)</f>
        <v>0</v>
      </c>
      <c r="F575" s="1">
        <f>VLOOKUP($A575,DataForModel!$B:$BI,20,FALSE)</f>
        <v>150.45960719999999</v>
      </c>
      <c r="G575" s="1">
        <f>VLOOKUP($A575,DataForModel!$B:$BI,26,FALSE)</f>
        <v>2</v>
      </c>
      <c r="H575" s="1">
        <f>VLOOKUP($A575,DataForModel!$B:$BI,31,FALSE)</f>
        <v>464</v>
      </c>
      <c r="I575" s="1">
        <f>VLOOKUP($A575,DataForModel!$B:$BI,33,FALSE)</f>
        <v>25516</v>
      </c>
      <c r="J575" s="1">
        <f>VLOOKUP($A575,DataForModel!$B:$BI,46,FALSE)</f>
        <v>14.5</v>
      </c>
      <c r="K575" s="1">
        <f>VLOOKUP($A575,DataForModel!$B:$BI,49,FALSE)</f>
        <v>22.6</v>
      </c>
      <c r="L575" s="1">
        <f>VLOOKUP($A575,DataForModel!$B:$BI,51,FALSE)</f>
        <v>17</v>
      </c>
      <c r="M575" s="1">
        <f>VLOOKUP($A575,DataForModel!$B:$BI,52,FALSE)</f>
        <v>9.5</v>
      </c>
      <c r="N575" s="1">
        <f>VLOOKUP($A575,DataForModel!$B:$BI,60,FALSE)</f>
        <v>0</v>
      </c>
      <c r="O575" s="1">
        <f t="shared" si="107"/>
        <v>2.4421413543208912</v>
      </c>
      <c r="P575" s="1">
        <f t="shared" si="108"/>
        <v>6.2205254951554849</v>
      </c>
      <c r="Q575" s="1">
        <f t="shared" si="109"/>
        <v>3.1269358441250605</v>
      </c>
      <c r="R575" s="1">
        <f t="shared" si="110"/>
        <v>0</v>
      </c>
      <c r="S575" s="1">
        <f t="shared" si="111"/>
        <v>0.24469790450332762</v>
      </c>
      <c r="T575" s="1">
        <f t="shared" si="112"/>
        <v>0.27972027972027974</v>
      </c>
      <c r="U575" s="1">
        <f t="shared" si="113"/>
        <v>1.5549597855227881</v>
      </c>
      <c r="V575" s="1">
        <f t="shared" si="114"/>
        <v>1.2915774726017168</v>
      </c>
      <c r="W575" s="1">
        <f t="shared" si="115"/>
        <v>2.534965034965035</v>
      </c>
      <c r="X575" s="1">
        <f t="shared" si="116"/>
        <v>3.6807817589576555</v>
      </c>
      <c r="Y575" s="1">
        <f t="shared" si="117"/>
        <v>3.8812785388127855</v>
      </c>
      <c r="Z575" s="1">
        <f t="shared" si="118"/>
        <v>2.2250639386189257</v>
      </c>
      <c r="AA575" s="1">
        <f t="shared" si="119"/>
        <v>0</v>
      </c>
      <c r="AB575" s="1">
        <f>VLOOKUP($A575,Index!$G:$R,8,FALSE)</f>
        <v>7.5788000000000002</v>
      </c>
      <c r="AC575" s="1">
        <f>VLOOKUP($A575,Index!$G:$R,9,FALSE)</f>
        <v>5.7735907931183315</v>
      </c>
      <c r="AD575" s="1">
        <f>VLOOKUP($A575,Index!$G:$R,10,FALSE)</f>
        <v>4.2735042735042743</v>
      </c>
      <c r="AE575" s="1">
        <f>VLOOKUP($A575,Index!$G:$R,11,FALSE)</f>
        <v>3.1050209475330459</v>
      </c>
    </row>
    <row r="576" spans="1:31" x14ac:dyDescent="0.2">
      <c r="A576">
        <v>6075031301</v>
      </c>
      <c r="B576" s="1">
        <f>VLOOKUP($A576,DataForModel!$B:$BI,11,FALSE)</f>
        <v>3826</v>
      </c>
      <c r="C576" s="1">
        <f>VLOOKUP($A576,DataForModel!$B:$BI,16,FALSE)</f>
        <v>8.2787641399999998</v>
      </c>
      <c r="D576" s="1">
        <f>VLOOKUP($A576,DataForModel!$B:$BI,17,FALSE)</f>
        <v>34.124826710000001</v>
      </c>
      <c r="E576" s="1">
        <f>VLOOKUP($A576,DataForModel!$B:$BI,19,FALSE)</f>
        <v>0</v>
      </c>
      <c r="F576" s="1">
        <f>VLOOKUP($A576,DataForModel!$B:$BI,20,FALSE)</f>
        <v>131.203777</v>
      </c>
      <c r="G576" s="1">
        <f>VLOOKUP($A576,DataForModel!$B:$BI,26,FALSE)</f>
        <v>0</v>
      </c>
      <c r="H576" s="1">
        <f>VLOOKUP($A576,DataForModel!$B:$BI,31,FALSE)</f>
        <v>508</v>
      </c>
      <c r="I576" s="1">
        <f>VLOOKUP($A576,DataForModel!$B:$BI,33,FALSE)</f>
        <v>32392</v>
      </c>
      <c r="J576" s="1">
        <f>VLOOKUP($A576,DataForModel!$B:$BI,46,FALSE)</f>
        <v>11.3</v>
      </c>
      <c r="K576" s="1">
        <f>VLOOKUP($A576,DataForModel!$B:$BI,49,FALSE)</f>
        <v>17.5</v>
      </c>
      <c r="L576" s="1">
        <f>VLOOKUP($A576,DataForModel!$B:$BI,51,FALSE)</f>
        <v>16.8</v>
      </c>
      <c r="M576" s="1">
        <f>VLOOKUP($A576,DataForModel!$B:$BI,52,FALSE)</f>
        <v>10.5</v>
      </c>
      <c r="N576" s="1">
        <f>VLOOKUP($A576,DataForModel!$B:$BI,60,FALSE)</f>
        <v>0.7</v>
      </c>
      <c r="O576" s="1">
        <f t="shared" si="107"/>
        <v>2.9790384165822488</v>
      </c>
      <c r="P576" s="1">
        <f t="shared" si="108"/>
        <v>5.2730222377230715</v>
      </c>
      <c r="Q576" s="1">
        <f t="shared" si="109"/>
        <v>2.7199063497675562</v>
      </c>
      <c r="R576" s="1">
        <f t="shared" si="110"/>
        <v>0</v>
      </c>
      <c r="S576" s="1">
        <f t="shared" si="111"/>
        <v>0.20879045076507285</v>
      </c>
      <c r="T576" s="1">
        <f t="shared" si="112"/>
        <v>0</v>
      </c>
      <c r="U576" s="1">
        <f t="shared" si="113"/>
        <v>1.7024128686327078</v>
      </c>
      <c r="V576" s="1">
        <f t="shared" si="114"/>
        <v>1.7805861561328773</v>
      </c>
      <c r="W576" s="1">
        <f t="shared" si="115"/>
        <v>1.9755244755244754</v>
      </c>
      <c r="X576" s="1">
        <f t="shared" si="116"/>
        <v>2.8501628664495113</v>
      </c>
      <c r="Y576" s="1">
        <f t="shared" si="117"/>
        <v>3.8356164383561646</v>
      </c>
      <c r="Z576" s="1">
        <f t="shared" si="118"/>
        <v>2.4808184143222505</v>
      </c>
      <c r="AA576" s="1">
        <f t="shared" si="119"/>
        <v>7.4468085106382975E-2</v>
      </c>
      <c r="AB576" s="1">
        <f>VLOOKUP($A576,Index!$G:$R,8,FALSE)</f>
        <v>7.2359999999999998</v>
      </c>
      <c r="AC576" s="1">
        <f>VLOOKUP($A576,Index!$G:$R,9,FALSE)</f>
        <v>5.4169049450981168</v>
      </c>
      <c r="AD576" s="1">
        <f>VLOOKUP($A576,Index!$G:$R,10,FALSE)</f>
        <v>4.700854700854701</v>
      </c>
      <c r="AE576" s="1">
        <f>VLOOKUP($A576,Index!$G:$R,11,FALSE)</f>
        <v>1.7453783404763581</v>
      </c>
    </row>
    <row r="577" spans="1:31" x14ac:dyDescent="0.2">
      <c r="A577">
        <v>6075031302</v>
      </c>
      <c r="B577" s="1">
        <f>VLOOKUP($A577,DataForModel!$B:$BI,11,FALSE)</f>
        <v>5495</v>
      </c>
      <c r="C577" s="1">
        <f>VLOOKUP($A577,DataForModel!$B:$BI,16,FALSE)</f>
        <v>8.2787641399999998</v>
      </c>
      <c r="D577" s="1">
        <f>VLOOKUP($A577,DataForModel!$B:$BI,17,FALSE)</f>
        <v>20.78</v>
      </c>
      <c r="E577" s="1">
        <f>VLOOKUP($A577,DataForModel!$B:$BI,19,FALSE)</f>
        <v>0</v>
      </c>
      <c r="F577" s="1">
        <f>VLOOKUP($A577,DataForModel!$B:$BI,20,FALSE)</f>
        <v>128.01255620000001</v>
      </c>
      <c r="G577" s="1">
        <f>VLOOKUP($A577,DataForModel!$B:$BI,26,FALSE)</f>
        <v>0</v>
      </c>
      <c r="H577" s="1">
        <f>VLOOKUP($A577,DataForModel!$B:$BI,31,FALSE)</f>
        <v>1178</v>
      </c>
      <c r="I577" s="1">
        <f>VLOOKUP($A577,DataForModel!$B:$BI,33,FALSE)</f>
        <v>27428</v>
      </c>
      <c r="J577" s="1">
        <f>VLOOKUP($A577,DataForModel!$B:$BI,46,FALSE)</f>
        <v>19.8</v>
      </c>
      <c r="K577" s="1">
        <f>VLOOKUP($A577,DataForModel!$B:$BI,49,FALSE)</f>
        <v>18.100000000000001</v>
      </c>
      <c r="L577" s="1">
        <f>VLOOKUP($A577,DataForModel!$B:$BI,51,FALSE)</f>
        <v>18.100000000000001</v>
      </c>
      <c r="M577" s="1">
        <f>VLOOKUP($A577,DataForModel!$B:$BI,52,FALSE)</f>
        <v>12.4</v>
      </c>
      <c r="N577" s="1">
        <f>VLOOKUP($A577,DataForModel!$B:$BI,60,FALSE)</f>
        <v>0</v>
      </c>
      <c r="O577" s="1">
        <f t="shared" si="107"/>
        <v>4.2795916777059144</v>
      </c>
      <c r="P577" s="1">
        <f t="shared" si="108"/>
        <v>5.2730222377230715</v>
      </c>
      <c r="Q577" s="1">
        <f t="shared" si="109"/>
        <v>1.6472990925463398</v>
      </c>
      <c r="R577" s="1">
        <f t="shared" si="110"/>
        <v>0</v>
      </c>
      <c r="S577" s="1">
        <f t="shared" si="111"/>
        <v>0.20283959785172737</v>
      </c>
      <c r="T577" s="1">
        <f t="shared" si="112"/>
        <v>0</v>
      </c>
      <c r="U577" s="1">
        <f t="shared" si="113"/>
        <v>3.947721179624665</v>
      </c>
      <c r="V577" s="1">
        <f t="shared" si="114"/>
        <v>1.4275554544096836</v>
      </c>
      <c r="W577" s="1">
        <f t="shared" si="115"/>
        <v>3.4615384615384617</v>
      </c>
      <c r="X577" s="1">
        <f t="shared" si="116"/>
        <v>2.9478827361563518</v>
      </c>
      <c r="Y577" s="1">
        <f t="shared" si="117"/>
        <v>4.1324200913242013</v>
      </c>
      <c r="Z577" s="1">
        <f t="shared" si="118"/>
        <v>2.9667519181585678</v>
      </c>
      <c r="AA577" s="1">
        <f t="shared" si="119"/>
        <v>0</v>
      </c>
      <c r="AB577" s="1">
        <f>VLOOKUP($A577,Index!$G:$R,8,FALSE)</f>
        <v>8.5556999999999999</v>
      </c>
      <c r="AC577" s="1">
        <f>VLOOKUP($A577,Index!$G:$R,9,FALSE)</f>
        <v>6.3983470485791596</v>
      </c>
      <c r="AD577" s="1">
        <f>VLOOKUP($A577,Index!$G:$R,10,FALSE)</f>
        <v>4.4444444444444446</v>
      </c>
      <c r="AE577" s="1">
        <f>VLOOKUP($A577,Index!$G:$R,11,FALSE)</f>
        <v>2.8576095079183177</v>
      </c>
    </row>
    <row r="578" spans="1:31" x14ac:dyDescent="0.2">
      <c r="A578">
        <v>6075031400</v>
      </c>
      <c r="B578" s="1">
        <f>VLOOKUP($A578,DataForModel!$B:$BI,11,FALSE)</f>
        <v>6676</v>
      </c>
      <c r="C578" s="1">
        <f>VLOOKUP($A578,DataForModel!$B:$BI,16,FALSE)</f>
        <v>8.6979437700000002</v>
      </c>
      <c r="D578" s="1">
        <f>VLOOKUP($A578,DataForModel!$B:$BI,17,FALSE)</f>
        <v>23.046396770000001</v>
      </c>
      <c r="E578" s="1">
        <f>VLOOKUP($A578,DataForModel!$B:$BI,19,FALSE)</f>
        <v>0</v>
      </c>
      <c r="F578" s="1">
        <f>VLOOKUP($A578,DataForModel!$B:$BI,20,FALSE)</f>
        <v>129.13538740000001</v>
      </c>
      <c r="G578" s="1">
        <f>VLOOKUP($A578,DataForModel!$B:$BI,26,FALSE)</f>
        <v>0.5</v>
      </c>
      <c r="H578" s="1">
        <f>VLOOKUP($A578,DataForModel!$B:$BI,31,FALSE)</f>
        <v>1008</v>
      </c>
      <c r="I578" s="1">
        <f>VLOOKUP($A578,DataForModel!$B:$BI,33,FALSE)</f>
        <v>19656</v>
      </c>
      <c r="J578" s="1">
        <f>VLOOKUP($A578,DataForModel!$B:$BI,46,FALSE)</f>
        <v>14.5</v>
      </c>
      <c r="K578" s="1">
        <f>VLOOKUP($A578,DataForModel!$B:$BI,49,FALSE)</f>
        <v>27.3</v>
      </c>
      <c r="L578" s="1">
        <f>VLOOKUP($A578,DataForModel!$B:$BI,51,FALSE)</f>
        <v>19.2</v>
      </c>
      <c r="M578" s="1">
        <f>VLOOKUP($A578,DataForModel!$B:$BI,52,FALSE)</f>
        <v>9.1999999999999993</v>
      </c>
      <c r="N578" s="1">
        <f>VLOOKUP($A578,DataForModel!$B:$BI,60,FALSE)</f>
        <v>1.7</v>
      </c>
      <c r="O578" s="1">
        <f t="shared" si="107"/>
        <v>5.1998753214369211</v>
      </c>
      <c r="P578" s="1">
        <f t="shared" si="108"/>
        <v>6.2205254951554849</v>
      </c>
      <c r="Q578" s="1">
        <f t="shared" si="109"/>
        <v>1.8294635879026624</v>
      </c>
      <c r="R578" s="1">
        <f t="shared" si="110"/>
        <v>0</v>
      </c>
      <c r="S578" s="1">
        <f t="shared" si="111"/>
        <v>0.20493340575048363</v>
      </c>
      <c r="T578" s="1">
        <f t="shared" si="112"/>
        <v>6.9930069930069935E-2</v>
      </c>
      <c r="U578" s="1">
        <f t="shared" si="113"/>
        <v>3.3780160857908847</v>
      </c>
      <c r="V578" s="1">
        <f t="shared" si="114"/>
        <v>0.87482487145386922</v>
      </c>
      <c r="W578" s="1">
        <f t="shared" si="115"/>
        <v>2.534965034965035</v>
      </c>
      <c r="X578" s="1">
        <f t="shared" si="116"/>
        <v>4.4462540716612384</v>
      </c>
      <c r="Y578" s="1">
        <f t="shared" si="117"/>
        <v>4.3835616438356171</v>
      </c>
      <c r="Z578" s="1">
        <f t="shared" si="118"/>
        <v>2.1483375959079281</v>
      </c>
      <c r="AA578" s="1">
        <f t="shared" si="119"/>
        <v>0.18085106382978722</v>
      </c>
      <c r="AB578" s="1">
        <f>VLOOKUP($A578,Index!$G:$R,8,FALSE)</f>
        <v>9.3815000000000008</v>
      </c>
      <c r="AC578" s="1">
        <f>VLOOKUP($A578,Index!$G:$R,9,FALSE)</f>
        <v>6.8191704532507647</v>
      </c>
      <c r="AD578" s="1">
        <f>VLOOKUP($A578,Index!$G:$R,10,FALSE)</f>
        <v>5.6410256410256405</v>
      </c>
      <c r="AE578" s="1">
        <f>VLOOKUP($A578,Index!$G:$R,11,FALSE)</f>
        <v>3.3168767853149319</v>
      </c>
    </row>
    <row r="579" spans="1:31" x14ac:dyDescent="0.2">
      <c r="A579">
        <v>6075032601</v>
      </c>
      <c r="B579" s="1">
        <f>VLOOKUP($A579,DataForModel!$B:$BI,11,FALSE)</f>
        <v>4416</v>
      </c>
      <c r="C579" s="1">
        <f>VLOOKUP($A579,DataForModel!$B:$BI,16,FALSE)</f>
        <v>8.2787641399999998</v>
      </c>
      <c r="D579" s="1">
        <f>VLOOKUP($A579,DataForModel!$B:$BI,17,FALSE)</f>
        <v>39.92</v>
      </c>
      <c r="E579" s="1">
        <f>VLOOKUP($A579,DataForModel!$B:$BI,19,FALSE)</f>
        <v>0</v>
      </c>
      <c r="F579" s="1">
        <f>VLOOKUP($A579,DataForModel!$B:$BI,20,FALSE)</f>
        <v>212.41979929999999</v>
      </c>
      <c r="G579" s="1">
        <f>VLOOKUP($A579,DataForModel!$B:$BI,26,FALSE)</f>
        <v>0</v>
      </c>
      <c r="H579" s="1">
        <f>VLOOKUP($A579,DataForModel!$B:$BI,31,FALSE)</f>
        <v>328</v>
      </c>
      <c r="I579" s="1">
        <f>VLOOKUP($A579,DataForModel!$B:$BI,33,FALSE)</f>
        <v>45234</v>
      </c>
      <c r="J579" s="1">
        <f>VLOOKUP($A579,DataForModel!$B:$BI,46,FALSE)</f>
        <v>6.7</v>
      </c>
      <c r="K579" s="1">
        <f>VLOOKUP($A579,DataForModel!$B:$BI,49,FALSE)</f>
        <v>10.1</v>
      </c>
      <c r="L579" s="1">
        <f>VLOOKUP($A579,DataForModel!$B:$BI,51,FALSE)</f>
        <v>14.2</v>
      </c>
      <c r="M579" s="1">
        <f>VLOOKUP($A579,DataForModel!$B:$BI,52,FALSE)</f>
        <v>9.6</v>
      </c>
      <c r="N579" s="1">
        <f>VLOOKUP($A579,DataForModel!$B:$BI,60,FALSE)</f>
        <v>0.1</v>
      </c>
      <c r="O579" s="1">
        <f t="shared" ref="O579:O642" si="120">((B579-$AH$3)/($AH$4-$AH$3))*10</f>
        <v>3.4387906179381282</v>
      </c>
      <c r="P579" s="1">
        <f t="shared" ref="P579:P642" si="121">((C579-$AI$3)/($AI$4-$AI$3))*10</f>
        <v>5.2730222377230715</v>
      </c>
      <c r="Q579" s="1">
        <f t="shared" ref="Q579:Q642" si="122">((D579-$AJ$3)/($AJ$4-$AJ$3))*10</f>
        <v>3.1857007030992945</v>
      </c>
      <c r="R579" s="1">
        <f t="shared" ref="R579:R642" si="123">((E579-$AK$3)/($AK$4-$AK$3))*10</f>
        <v>0</v>
      </c>
      <c r="S579" s="1">
        <f t="shared" ref="S579:S642" si="124">((F579-$AL$3)/($AL$4-$AL$3))*10</f>
        <v>0.36023863727547922</v>
      </c>
      <c r="T579" s="1">
        <f t="shared" ref="T579:T642" si="125">((G579-$AM$3)/($AM$4-$AM$3))*10</f>
        <v>0</v>
      </c>
      <c r="U579" s="1">
        <f t="shared" ref="U579:U642" si="126">((H579-$AN$3)/($AN$4-$AN$3))*10</f>
        <v>1.0991957104557641</v>
      </c>
      <c r="V579" s="1">
        <f t="shared" ref="V579:V642" si="127">((I579-$AO$3)/($AO$4-$AO$3))*10</f>
        <v>2.693885969092034</v>
      </c>
      <c r="W579" s="1">
        <f t="shared" ref="W579:W642" si="128">((J579-$AP$3)/($AP$4-$AP$3))*10</f>
        <v>1.1713286713286712</v>
      </c>
      <c r="X579" s="1">
        <f t="shared" ref="X579:X642" si="129">((K579-$AQ$3)/($AQ$4-$AQ$3))*10</f>
        <v>1.6449511400651464</v>
      </c>
      <c r="Y579" s="1">
        <f t="shared" ref="Y579:Y642" si="130">((L579-$AR$3)/($AR$4-$AR$3))*10</f>
        <v>3.2420091324200913</v>
      </c>
      <c r="Z579" s="1">
        <f t="shared" ref="Z579:Z642" si="131">((M579-$AS$3)/($AS$4-$AS$3))*10</f>
        <v>2.250639386189258</v>
      </c>
      <c r="AA579" s="1">
        <f t="shared" ref="AA579:AA642" si="132">((N579-$AT$3)/($AT$4-$AT$3))*10</f>
        <v>1.0638297872340425E-2</v>
      </c>
      <c r="AB579" s="1">
        <f>VLOOKUP($A579,Index!$G:$R,8,FALSE)</f>
        <v>5.9569999999999999</v>
      </c>
      <c r="AC579" s="1">
        <f>VLOOKUP($A579,Index!$G:$R,9,FALSE)</f>
        <v>4.618044393324114</v>
      </c>
      <c r="AD579" s="1">
        <f>VLOOKUP($A579,Index!$G:$R,10,FALSE)</f>
        <v>3.2905982905982913</v>
      </c>
      <c r="AE579" s="1">
        <f>VLOOKUP($A579,Index!$G:$R,11,FALSE)</f>
        <v>1.4192792745061906</v>
      </c>
    </row>
    <row r="580" spans="1:31" x14ac:dyDescent="0.2">
      <c r="A580">
        <v>6075032602</v>
      </c>
      <c r="B580" s="1">
        <f>VLOOKUP($A580,DataForModel!$B:$BI,11,FALSE)</f>
        <v>4316</v>
      </c>
      <c r="C580" s="1">
        <f>VLOOKUP($A580,DataForModel!$B:$BI,16,FALSE)</f>
        <v>8.2787641399999998</v>
      </c>
      <c r="D580" s="1">
        <f>VLOOKUP($A580,DataForModel!$B:$BI,17,FALSE)</f>
        <v>39.92</v>
      </c>
      <c r="E580" s="1">
        <f>VLOOKUP($A580,DataForModel!$B:$BI,19,FALSE)</f>
        <v>0</v>
      </c>
      <c r="F580" s="1">
        <f>VLOOKUP($A580,DataForModel!$B:$BI,20,FALSE)</f>
        <v>207.8959538</v>
      </c>
      <c r="G580" s="1">
        <f>VLOOKUP($A580,DataForModel!$B:$BI,26,FALSE)</f>
        <v>0</v>
      </c>
      <c r="H580" s="1">
        <f>VLOOKUP($A580,DataForModel!$B:$BI,31,FALSE)</f>
        <v>449</v>
      </c>
      <c r="I580" s="1">
        <f>VLOOKUP($A580,DataForModel!$B:$BI,33,FALSE)</f>
        <v>38973</v>
      </c>
      <c r="J580" s="1">
        <f>VLOOKUP($A580,DataForModel!$B:$BI,46,FALSE)</f>
        <v>9.6999999999999993</v>
      </c>
      <c r="K580" s="1">
        <f>VLOOKUP($A580,DataForModel!$B:$BI,49,FALSE)</f>
        <v>12.9</v>
      </c>
      <c r="L580" s="1">
        <f>VLOOKUP($A580,DataForModel!$B:$BI,51,FALSE)</f>
        <v>13.7</v>
      </c>
      <c r="M580" s="1">
        <f>VLOOKUP($A580,DataForModel!$B:$BI,52,FALSE)</f>
        <v>11.8</v>
      </c>
      <c r="N580" s="1">
        <f>VLOOKUP($A580,DataForModel!$B:$BI,60,FALSE)</f>
        <v>0.6</v>
      </c>
      <c r="O580" s="1">
        <f t="shared" si="120"/>
        <v>3.3608665160134028</v>
      </c>
      <c r="P580" s="1">
        <f t="shared" si="121"/>
        <v>5.2730222377230715</v>
      </c>
      <c r="Q580" s="1">
        <f t="shared" si="122"/>
        <v>3.1857007030992945</v>
      </c>
      <c r="R580" s="1">
        <f t="shared" si="123"/>
        <v>0</v>
      </c>
      <c r="S580" s="1">
        <f t="shared" si="124"/>
        <v>0.35180276246130154</v>
      </c>
      <c r="T580" s="1">
        <f t="shared" si="125"/>
        <v>0</v>
      </c>
      <c r="U580" s="1">
        <f t="shared" si="126"/>
        <v>1.5046916890080428</v>
      </c>
      <c r="V580" s="1">
        <f t="shared" si="127"/>
        <v>2.2486149732240008</v>
      </c>
      <c r="W580" s="1">
        <f t="shared" si="128"/>
        <v>1.6958041958041956</v>
      </c>
      <c r="X580" s="1">
        <f t="shared" si="129"/>
        <v>2.1009771986970684</v>
      </c>
      <c r="Y580" s="1">
        <f t="shared" si="130"/>
        <v>3.127853881278539</v>
      </c>
      <c r="Z580" s="1">
        <f t="shared" si="131"/>
        <v>2.8132992327365729</v>
      </c>
      <c r="AA580" s="1">
        <f t="shared" si="132"/>
        <v>6.3829787234042548E-2</v>
      </c>
      <c r="AB580" s="1">
        <f>VLOOKUP($A580,Index!$G:$R,8,FALSE)</f>
        <v>7.3697999999999997</v>
      </c>
      <c r="AC580" s="1">
        <f>VLOOKUP($A580,Index!$G:$R,9,FALSE)</f>
        <v>5.0746204898560165</v>
      </c>
      <c r="AD580" s="1">
        <f>VLOOKUP($A580,Index!$G:$R,10,FALSE)</f>
        <v>4.2735042735042743</v>
      </c>
      <c r="AE580" s="1">
        <f>VLOOKUP($A580,Index!$G:$R,11,FALSE)</f>
        <v>1.7695000027102437</v>
      </c>
    </row>
    <row r="581" spans="1:31" x14ac:dyDescent="0.2">
      <c r="A581">
        <v>6075032700</v>
      </c>
      <c r="B581" s="1">
        <f>VLOOKUP($A581,DataForModel!$B:$BI,11,FALSE)</f>
        <v>6572</v>
      </c>
      <c r="C581" s="1">
        <f>VLOOKUP($A581,DataForModel!$B:$BI,16,FALSE)</f>
        <v>7.8595845100000004</v>
      </c>
      <c r="D581" s="1">
        <f>VLOOKUP($A581,DataForModel!$B:$BI,17,FALSE)</f>
        <v>39.92</v>
      </c>
      <c r="E581" s="1">
        <f>VLOOKUP($A581,DataForModel!$B:$BI,19,FALSE)</f>
        <v>0</v>
      </c>
      <c r="F581" s="1">
        <f>VLOOKUP($A581,DataForModel!$B:$BI,20,FALSE)</f>
        <v>209.34829099999999</v>
      </c>
      <c r="G581" s="1">
        <f>VLOOKUP($A581,DataForModel!$B:$BI,26,FALSE)</f>
        <v>0</v>
      </c>
      <c r="H581" s="1">
        <f>VLOOKUP($A581,DataForModel!$B:$BI,31,FALSE)</f>
        <v>559</v>
      </c>
      <c r="I581" s="1">
        <f>VLOOKUP($A581,DataForModel!$B:$BI,33,FALSE)</f>
        <v>45626</v>
      </c>
      <c r="J581" s="1">
        <f>VLOOKUP($A581,DataForModel!$B:$BI,46,FALSE)</f>
        <v>7.9</v>
      </c>
      <c r="K581" s="1">
        <f>VLOOKUP($A581,DataForModel!$B:$BI,49,FALSE)</f>
        <v>13.5</v>
      </c>
      <c r="L581" s="1">
        <f>VLOOKUP($A581,DataForModel!$B:$BI,51,FALSE)</f>
        <v>13.2</v>
      </c>
      <c r="M581" s="1">
        <f>VLOOKUP($A581,DataForModel!$B:$BI,52,FALSE)</f>
        <v>9.6999999999999993</v>
      </c>
      <c r="N581" s="1">
        <f>VLOOKUP($A581,DataForModel!$B:$BI,60,FALSE)</f>
        <v>0.1</v>
      </c>
      <c r="O581" s="1">
        <f t="shared" si="120"/>
        <v>5.118834255435206</v>
      </c>
      <c r="P581" s="1">
        <f t="shared" si="121"/>
        <v>4.3255189802906617</v>
      </c>
      <c r="Q581" s="1">
        <f t="shared" si="122"/>
        <v>3.1857007030992945</v>
      </c>
      <c r="R581" s="1">
        <f t="shared" si="123"/>
        <v>0</v>
      </c>
      <c r="S581" s="1">
        <f t="shared" si="124"/>
        <v>0.35451101914406696</v>
      </c>
      <c r="T581" s="1">
        <f t="shared" si="125"/>
        <v>0</v>
      </c>
      <c r="U581" s="1">
        <f t="shared" si="126"/>
        <v>1.8733243967828419</v>
      </c>
      <c r="V581" s="1">
        <f t="shared" si="127"/>
        <v>2.72176430009032</v>
      </c>
      <c r="W581" s="1">
        <f t="shared" si="128"/>
        <v>1.381118881118881</v>
      </c>
      <c r="X581" s="1">
        <f t="shared" si="129"/>
        <v>2.1986970684039089</v>
      </c>
      <c r="Y581" s="1">
        <f t="shared" si="130"/>
        <v>3.0136986301369859</v>
      </c>
      <c r="Z581" s="1">
        <f t="shared" si="131"/>
        <v>2.2762148337595902</v>
      </c>
      <c r="AA581" s="1">
        <f t="shared" si="132"/>
        <v>1.0638297872340425E-2</v>
      </c>
      <c r="AB581" s="1">
        <f>VLOOKUP($A581,Index!$G:$R,8,FALSE)</f>
        <v>5.8023999999999996</v>
      </c>
      <c r="AC581" s="1">
        <f>VLOOKUP($A581,Index!$G:$R,9,FALSE)</f>
        <v>5.3164636053840431</v>
      </c>
      <c r="AD581" s="1">
        <f>VLOOKUP($A581,Index!$G:$R,10,FALSE)</f>
        <v>3.8461538461538463</v>
      </c>
      <c r="AE581" s="1">
        <f>VLOOKUP($A581,Index!$G:$R,11,FALSE)</f>
        <v>1.0205178920854734</v>
      </c>
    </row>
    <row r="582" spans="1:31" x14ac:dyDescent="0.2">
      <c r="A582">
        <v>6075032801</v>
      </c>
      <c r="B582" s="1">
        <f>VLOOKUP($A582,DataForModel!$B:$BI,11,FALSE)</f>
        <v>4238</v>
      </c>
      <c r="C582" s="1">
        <f>VLOOKUP($A582,DataForModel!$B:$BI,16,FALSE)</f>
        <v>8.2787641399999998</v>
      </c>
      <c r="D582" s="1">
        <f>VLOOKUP($A582,DataForModel!$B:$BI,17,FALSE)</f>
        <v>39.64</v>
      </c>
      <c r="E582" s="1">
        <f>VLOOKUP($A582,DataForModel!$B:$BI,19,FALSE)</f>
        <v>0</v>
      </c>
      <c r="F582" s="1">
        <f>VLOOKUP($A582,DataForModel!$B:$BI,20,FALSE)</f>
        <v>198.8241362</v>
      </c>
      <c r="G582" s="1">
        <f>VLOOKUP($A582,DataForModel!$B:$BI,26,FALSE)</f>
        <v>0</v>
      </c>
      <c r="H582" s="1">
        <f>VLOOKUP($A582,DataForModel!$B:$BI,31,FALSE)</f>
        <v>408</v>
      </c>
      <c r="I582" s="1">
        <f>VLOOKUP($A582,DataForModel!$B:$BI,33,FALSE)</f>
        <v>41191</v>
      </c>
      <c r="J582" s="1">
        <f>VLOOKUP($A582,DataForModel!$B:$BI,46,FALSE)</f>
        <v>10</v>
      </c>
      <c r="K582" s="1">
        <f>VLOOKUP($A582,DataForModel!$B:$BI,49,FALSE)</f>
        <v>13.9</v>
      </c>
      <c r="L582" s="1">
        <f>VLOOKUP($A582,DataForModel!$B:$BI,51,FALSE)</f>
        <v>16.8</v>
      </c>
      <c r="M582" s="1">
        <f>VLOOKUP($A582,DataForModel!$B:$BI,52,FALSE)</f>
        <v>11.2</v>
      </c>
      <c r="N582" s="1">
        <f>VLOOKUP($A582,DataForModel!$B:$BI,60,FALSE)</f>
        <v>3.4</v>
      </c>
      <c r="O582" s="1">
        <f t="shared" si="120"/>
        <v>3.3000857165121174</v>
      </c>
      <c r="P582" s="1">
        <f t="shared" si="121"/>
        <v>5.2730222377230715</v>
      </c>
      <c r="Q582" s="1">
        <f t="shared" si="122"/>
        <v>3.1631953503848309</v>
      </c>
      <c r="R582" s="1">
        <f t="shared" si="123"/>
        <v>0</v>
      </c>
      <c r="S582" s="1">
        <f t="shared" si="124"/>
        <v>0.33488602257470418</v>
      </c>
      <c r="T582" s="1">
        <f t="shared" si="125"/>
        <v>0</v>
      </c>
      <c r="U582" s="1">
        <f t="shared" si="126"/>
        <v>1.3672922252010724</v>
      </c>
      <c r="V582" s="1">
        <f t="shared" si="127"/>
        <v>2.406355121576548</v>
      </c>
      <c r="W582" s="1">
        <f t="shared" si="128"/>
        <v>1.7482517482517481</v>
      </c>
      <c r="X582" s="1">
        <f t="shared" si="129"/>
        <v>2.2638436482084692</v>
      </c>
      <c r="Y582" s="1">
        <f t="shared" si="130"/>
        <v>3.8356164383561646</v>
      </c>
      <c r="Z582" s="1">
        <f t="shared" si="131"/>
        <v>2.6598465473145776</v>
      </c>
      <c r="AA582" s="1">
        <f t="shared" si="132"/>
        <v>0.36170212765957444</v>
      </c>
      <c r="AB582" s="1">
        <f>VLOOKUP($A582,Index!$G:$R,8,FALSE)</f>
        <v>6.8901000000000003</v>
      </c>
      <c r="AC582" s="1">
        <f>VLOOKUP($A582,Index!$G:$R,9,FALSE)</f>
        <v>5.0874528029547763</v>
      </c>
      <c r="AD582" s="1">
        <f>VLOOKUP($A582,Index!$G:$R,10,FALSE)</f>
        <v>3.9316239316239314</v>
      </c>
      <c r="AE582" s="1">
        <f>VLOOKUP($A582,Index!$G:$R,11,FALSE)</f>
        <v>1.5497095083336485</v>
      </c>
    </row>
    <row r="583" spans="1:31" x14ac:dyDescent="0.2">
      <c r="A583">
        <v>6075032802</v>
      </c>
      <c r="B583" s="1">
        <f>VLOOKUP($A583,DataForModel!$B:$BI,11,FALSE)</f>
        <v>4047</v>
      </c>
      <c r="C583" s="1">
        <f>VLOOKUP($A583,DataForModel!$B:$BI,16,FALSE)</f>
        <v>8.2787641399999998</v>
      </c>
      <c r="D583" s="1">
        <f>VLOOKUP($A583,DataForModel!$B:$BI,17,FALSE)</f>
        <v>39.677256569999997</v>
      </c>
      <c r="E583" s="1">
        <f>VLOOKUP($A583,DataForModel!$B:$BI,19,FALSE)</f>
        <v>0</v>
      </c>
      <c r="F583" s="1">
        <f>VLOOKUP($A583,DataForModel!$B:$BI,20,FALSE)</f>
        <v>203.6054498</v>
      </c>
      <c r="G583" s="1">
        <f>VLOOKUP($A583,DataForModel!$B:$BI,26,FALSE)</f>
        <v>0</v>
      </c>
      <c r="H583" s="1">
        <f>VLOOKUP($A583,DataForModel!$B:$BI,31,FALSE)</f>
        <v>414</v>
      </c>
      <c r="I583" s="1">
        <f>VLOOKUP($A583,DataForModel!$B:$BI,33,FALSE)</f>
        <v>38581</v>
      </c>
      <c r="J583" s="1">
        <f>VLOOKUP($A583,DataForModel!$B:$BI,46,FALSE)</f>
        <v>9.4</v>
      </c>
      <c r="K583" s="1">
        <f>VLOOKUP($A583,DataForModel!$B:$BI,49,FALSE)</f>
        <v>10.199999999999999</v>
      </c>
      <c r="L583" s="1">
        <f>VLOOKUP($A583,DataForModel!$B:$BI,51,FALSE)</f>
        <v>13.7</v>
      </c>
      <c r="M583" s="1">
        <f>VLOOKUP($A583,DataForModel!$B:$BI,52,FALSE)</f>
        <v>7.6</v>
      </c>
      <c r="N583" s="1">
        <f>VLOOKUP($A583,DataForModel!$B:$BI,60,FALSE)</f>
        <v>0</v>
      </c>
      <c r="O583" s="1">
        <f t="shared" si="120"/>
        <v>3.1512506818358919</v>
      </c>
      <c r="P583" s="1">
        <f t="shared" si="121"/>
        <v>5.2730222377230715</v>
      </c>
      <c r="Q583" s="1">
        <f t="shared" si="122"/>
        <v>3.1661898941304778</v>
      </c>
      <c r="R583" s="1">
        <f t="shared" si="123"/>
        <v>0</v>
      </c>
      <c r="S583" s="1">
        <f t="shared" si="124"/>
        <v>0.34380201295875368</v>
      </c>
      <c r="T583" s="1">
        <f t="shared" si="125"/>
        <v>0</v>
      </c>
      <c r="U583" s="1">
        <f t="shared" si="126"/>
        <v>1.3873994638069707</v>
      </c>
      <c r="V583" s="1">
        <f t="shared" si="127"/>
        <v>2.2207366422257149</v>
      </c>
      <c r="W583" s="1">
        <f t="shared" si="128"/>
        <v>1.6433566433566433</v>
      </c>
      <c r="X583" s="1">
        <f t="shared" si="129"/>
        <v>1.6612377850162865</v>
      </c>
      <c r="Y583" s="1">
        <f t="shared" si="130"/>
        <v>3.127853881278539</v>
      </c>
      <c r="Z583" s="1">
        <f t="shared" si="131"/>
        <v>1.7391304347826086</v>
      </c>
      <c r="AA583" s="1">
        <f t="shared" si="132"/>
        <v>0</v>
      </c>
      <c r="AB583" s="1">
        <f>VLOOKUP($A583,Index!$G:$R,8,FALSE)</f>
        <v>5.6063000000000001</v>
      </c>
      <c r="AC583" s="1">
        <f>VLOOKUP($A583,Index!$G:$R,9,FALSE)</f>
        <v>4.6774208826718704</v>
      </c>
      <c r="AD583" s="1">
        <f>VLOOKUP($A583,Index!$G:$R,10,FALSE)</f>
        <v>3.7179487179487181</v>
      </c>
      <c r="AE583" s="1">
        <f>VLOOKUP($A583,Index!$G:$R,11,FALSE)</f>
        <v>1.6595114528957224</v>
      </c>
    </row>
    <row r="584" spans="1:31" x14ac:dyDescent="0.2">
      <c r="A584">
        <v>6075032901</v>
      </c>
      <c r="B584" s="1">
        <f>VLOOKUP($A584,DataForModel!$B:$BI,11,FALSE)</f>
        <v>5021</v>
      </c>
      <c r="C584" s="1">
        <f>VLOOKUP($A584,DataForModel!$B:$BI,16,FALSE)</f>
        <v>7.8595845100000004</v>
      </c>
      <c r="D584" s="1">
        <f>VLOOKUP($A584,DataForModel!$B:$BI,17,FALSE)</f>
        <v>39.64</v>
      </c>
      <c r="E584" s="1">
        <f>VLOOKUP($A584,DataForModel!$B:$BI,19,FALSE)</f>
        <v>0</v>
      </c>
      <c r="F584" s="1">
        <f>VLOOKUP($A584,DataForModel!$B:$BI,20,FALSE)</f>
        <v>192.73554820000001</v>
      </c>
      <c r="G584" s="1">
        <f>VLOOKUP($A584,DataForModel!$B:$BI,26,FALSE)</f>
        <v>0</v>
      </c>
      <c r="H584" s="1">
        <f>VLOOKUP($A584,DataForModel!$B:$BI,31,FALSE)</f>
        <v>498</v>
      </c>
      <c r="I584" s="1">
        <f>VLOOKUP($A584,DataForModel!$B:$BI,33,FALSE)</f>
        <v>44300</v>
      </c>
      <c r="J584" s="1">
        <f>VLOOKUP($A584,DataForModel!$B:$BI,46,FALSE)</f>
        <v>8.8000000000000007</v>
      </c>
      <c r="K584" s="1">
        <f>VLOOKUP($A584,DataForModel!$B:$BI,49,FALSE)</f>
        <v>9.8000000000000007</v>
      </c>
      <c r="L584" s="1">
        <f>VLOOKUP($A584,DataForModel!$B:$BI,51,FALSE)</f>
        <v>14.5</v>
      </c>
      <c r="M584" s="1">
        <f>VLOOKUP($A584,DataForModel!$B:$BI,52,FALSE)</f>
        <v>11.5</v>
      </c>
      <c r="N584" s="1">
        <f>VLOOKUP($A584,DataForModel!$B:$BI,60,FALSE)</f>
        <v>0.6</v>
      </c>
      <c r="O584" s="1">
        <f t="shared" si="120"/>
        <v>3.9102314345827165</v>
      </c>
      <c r="P584" s="1">
        <f t="shared" si="121"/>
        <v>4.3255189802906617</v>
      </c>
      <c r="Q584" s="1">
        <f t="shared" si="122"/>
        <v>3.1631953503848309</v>
      </c>
      <c r="R584" s="1">
        <f t="shared" si="123"/>
        <v>0</v>
      </c>
      <c r="S584" s="1">
        <f t="shared" si="124"/>
        <v>0.32353228245181442</v>
      </c>
      <c r="T584" s="1">
        <f t="shared" si="125"/>
        <v>0</v>
      </c>
      <c r="U584" s="1">
        <f t="shared" si="126"/>
        <v>1.6689008042895441</v>
      </c>
      <c r="V584" s="1">
        <f t="shared" si="127"/>
        <v>2.6274615783971385</v>
      </c>
      <c r="W584" s="1">
        <f t="shared" si="128"/>
        <v>1.5384615384615385</v>
      </c>
      <c r="X584" s="1">
        <f t="shared" si="129"/>
        <v>1.5960912052117266</v>
      </c>
      <c r="Y584" s="1">
        <f t="shared" si="130"/>
        <v>3.310502283105023</v>
      </c>
      <c r="Z584" s="1">
        <f t="shared" si="131"/>
        <v>2.7365728900255752</v>
      </c>
      <c r="AA584" s="1">
        <f t="shared" si="132"/>
        <v>6.3829787234042548E-2</v>
      </c>
      <c r="AB584" s="1">
        <f>VLOOKUP($A584,Index!$G:$R,8,FALSE)</f>
        <v>6.2138999999999998</v>
      </c>
      <c r="AC584" s="1">
        <f>VLOOKUP($A584,Index!$G:$R,9,FALSE)</f>
        <v>4.946946383405403</v>
      </c>
      <c r="AD584" s="1">
        <f>VLOOKUP($A584,Index!$G:$R,10,FALSE)</f>
        <v>3.8034188034188037</v>
      </c>
      <c r="AE584" s="1">
        <f>VLOOKUP($A584,Index!$G:$R,11,FALSE)</f>
        <v>1.4799556704426731</v>
      </c>
    </row>
    <row r="585" spans="1:31" x14ac:dyDescent="0.2">
      <c r="A585">
        <v>6075032902</v>
      </c>
      <c r="B585" s="1">
        <f>VLOOKUP($A585,DataForModel!$B:$BI,11,FALSE)</f>
        <v>3831</v>
      </c>
      <c r="C585" s="1">
        <f>VLOOKUP($A585,DataForModel!$B:$BI,16,FALSE)</f>
        <v>7.8595845100000004</v>
      </c>
      <c r="D585" s="1">
        <f>VLOOKUP($A585,DataForModel!$B:$BI,17,FALSE)</f>
        <v>39.663333989999998</v>
      </c>
      <c r="E585" s="1">
        <f>VLOOKUP($A585,DataForModel!$B:$BI,19,FALSE)</f>
        <v>0</v>
      </c>
      <c r="F585" s="1">
        <f>VLOOKUP($A585,DataForModel!$B:$BI,20,FALSE)</f>
        <v>200.29793649999999</v>
      </c>
      <c r="G585" s="1">
        <f>VLOOKUP($A585,DataForModel!$B:$BI,26,FALSE)</f>
        <v>0</v>
      </c>
      <c r="H585" s="1">
        <f>VLOOKUP($A585,DataForModel!$B:$BI,31,FALSE)</f>
        <v>428</v>
      </c>
      <c r="I585" s="1">
        <f>VLOOKUP($A585,DataForModel!$B:$BI,33,FALSE)</f>
        <v>39519</v>
      </c>
      <c r="J585" s="1">
        <f>VLOOKUP($A585,DataForModel!$B:$BI,46,FALSE)</f>
        <v>9.6999999999999993</v>
      </c>
      <c r="K585" s="1">
        <f>VLOOKUP($A585,DataForModel!$B:$BI,49,FALSE)</f>
        <v>15.2</v>
      </c>
      <c r="L585" s="1">
        <f>VLOOKUP($A585,DataForModel!$B:$BI,51,FALSE)</f>
        <v>15.6</v>
      </c>
      <c r="M585" s="1">
        <f>VLOOKUP($A585,DataForModel!$B:$BI,52,FALSE)</f>
        <v>11.5</v>
      </c>
      <c r="N585" s="1">
        <f>VLOOKUP($A585,DataForModel!$B:$BI,60,FALSE)</f>
        <v>0.3</v>
      </c>
      <c r="O585" s="1">
        <f t="shared" si="120"/>
        <v>2.9829346216784853</v>
      </c>
      <c r="P585" s="1">
        <f t="shared" si="121"/>
        <v>4.3255189802906617</v>
      </c>
      <c r="Q585" s="1">
        <f t="shared" si="122"/>
        <v>3.1650708492247803</v>
      </c>
      <c r="R585" s="1">
        <f t="shared" si="123"/>
        <v>0</v>
      </c>
      <c r="S585" s="1">
        <f t="shared" si="124"/>
        <v>0.33763430273411671</v>
      </c>
      <c r="T585" s="1">
        <f t="shared" si="125"/>
        <v>0</v>
      </c>
      <c r="U585" s="1">
        <f t="shared" si="126"/>
        <v>1.4343163538873995</v>
      </c>
      <c r="V585" s="1">
        <f t="shared" si="127"/>
        <v>2.2874455056858993</v>
      </c>
      <c r="W585" s="1">
        <f t="shared" si="128"/>
        <v>1.6958041958041956</v>
      </c>
      <c r="X585" s="1">
        <f t="shared" si="129"/>
        <v>2.4755700325732901</v>
      </c>
      <c r="Y585" s="1">
        <f t="shared" si="130"/>
        <v>3.5616438356164388</v>
      </c>
      <c r="Z585" s="1">
        <f t="shared" si="131"/>
        <v>2.7365728900255752</v>
      </c>
      <c r="AA585" s="1">
        <f t="shared" si="132"/>
        <v>3.1914893617021274E-2</v>
      </c>
      <c r="AB585" s="1">
        <f>VLOOKUP($A585,Index!$G:$R,8,FALSE)</f>
        <v>7.617</v>
      </c>
      <c r="AC585" s="1">
        <f>VLOOKUP($A585,Index!$G:$R,9,FALSE)</f>
        <v>5.1865202935872157</v>
      </c>
      <c r="AD585" s="1">
        <f>VLOOKUP($A585,Index!$G:$R,10,FALSE)</f>
        <v>4.4017094017094021</v>
      </c>
      <c r="AE585" s="1">
        <f>VLOOKUP($A585,Index!$G:$R,11,FALSE)</f>
        <v>1.381002728001395</v>
      </c>
    </row>
    <row r="586" spans="1:31" x14ac:dyDescent="0.2">
      <c r="A586">
        <v>6075033000</v>
      </c>
      <c r="B586" s="1">
        <f>VLOOKUP($A586,DataForModel!$B:$BI,11,FALSE)</f>
        <v>7764</v>
      </c>
      <c r="C586" s="1">
        <f>VLOOKUP($A586,DataForModel!$B:$BI,16,FALSE)</f>
        <v>8.2787641399999998</v>
      </c>
      <c r="D586" s="1">
        <f>VLOOKUP($A586,DataForModel!$B:$BI,17,FALSE)</f>
        <v>39.64</v>
      </c>
      <c r="E586" s="1">
        <f>VLOOKUP($A586,DataForModel!$B:$BI,19,FALSE)</f>
        <v>0</v>
      </c>
      <c r="F586" s="1">
        <f>VLOOKUP($A586,DataForModel!$B:$BI,20,FALSE)</f>
        <v>173.47386420000001</v>
      </c>
      <c r="G586" s="1">
        <f>VLOOKUP($A586,DataForModel!$B:$BI,26,FALSE)</f>
        <v>0</v>
      </c>
      <c r="H586" s="1">
        <f>VLOOKUP($A586,DataForModel!$B:$BI,31,FALSE)</f>
        <v>1044</v>
      </c>
      <c r="I586" s="1">
        <f>VLOOKUP($A586,DataForModel!$B:$BI,33,FALSE)</f>
        <v>40996</v>
      </c>
      <c r="J586" s="1">
        <f>VLOOKUP($A586,DataForModel!$B:$BI,46,FALSE)</f>
        <v>12.9</v>
      </c>
      <c r="K586" s="1">
        <f>VLOOKUP($A586,DataForModel!$B:$BI,49,FALSE)</f>
        <v>9.6</v>
      </c>
      <c r="L586" s="1">
        <f>VLOOKUP($A586,DataForModel!$B:$BI,51,FALSE)</f>
        <v>19.100000000000001</v>
      </c>
      <c r="M586" s="1">
        <f>VLOOKUP($A586,DataForModel!$B:$BI,52,FALSE)</f>
        <v>9.9</v>
      </c>
      <c r="N586" s="1">
        <f>VLOOKUP($A586,DataForModel!$B:$BI,60,FALSE)</f>
        <v>1.1000000000000001</v>
      </c>
      <c r="O586" s="1">
        <f t="shared" si="120"/>
        <v>6.0476895503779318</v>
      </c>
      <c r="P586" s="1">
        <f t="shared" si="121"/>
        <v>5.2730222377230715</v>
      </c>
      <c r="Q586" s="1">
        <f t="shared" si="122"/>
        <v>3.1631953503848309</v>
      </c>
      <c r="R586" s="1">
        <f t="shared" si="123"/>
        <v>0</v>
      </c>
      <c r="S586" s="1">
        <f t="shared" si="124"/>
        <v>0.2876139127961202</v>
      </c>
      <c r="T586" s="1">
        <f t="shared" si="125"/>
        <v>0</v>
      </c>
      <c r="U586" s="1">
        <f t="shared" si="126"/>
        <v>3.4986595174262733</v>
      </c>
      <c r="V586" s="1">
        <f t="shared" si="127"/>
        <v>2.3924870742687272</v>
      </c>
      <c r="W586" s="1">
        <f t="shared" si="128"/>
        <v>2.255244755244755</v>
      </c>
      <c r="X586" s="1">
        <f t="shared" si="129"/>
        <v>1.5635179153094461</v>
      </c>
      <c r="Y586" s="1">
        <f t="shared" si="130"/>
        <v>4.3607305936073066</v>
      </c>
      <c r="Z586" s="1">
        <f t="shared" si="131"/>
        <v>2.3273657289002556</v>
      </c>
      <c r="AA586" s="1">
        <f t="shared" si="132"/>
        <v>0.1170212765957447</v>
      </c>
      <c r="AB586" s="1">
        <f>VLOOKUP($A586,Index!$G:$R,8,FALSE)</f>
        <v>6.4413</v>
      </c>
      <c r="AC586" s="1">
        <f>VLOOKUP($A586,Index!$G:$R,9,FALSE)</f>
        <v>5.7651593077397889</v>
      </c>
      <c r="AD586" s="1">
        <f>VLOOKUP($A586,Index!$G:$R,10,FALSE)</f>
        <v>3.9743589743589745</v>
      </c>
      <c r="AE586" s="1">
        <f>VLOOKUP($A586,Index!$G:$R,11,FALSE)</f>
        <v>1.0960579164339621</v>
      </c>
    </row>
    <row r="587" spans="1:31" x14ac:dyDescent="0.2">
      <c r="A587">
        <v>6075033100</v>
      </c>
      <c r="B587" s="1">
        <f>VLOOKUP($A587,DataForModel!$B:$BI,11,FALSE)</f>
        <v>3968</v>
      </c>
      <c r="C587" s="1">
        <f>VLOOKUP($A587,DataForModel!$B:$BI,16,FALSE)</f>
        <v>7.8595845100000004</v>
      </c>
      <c r="D587" s="1">
        <f>VLOOKUP($A587,DataForModel!$B:$BI,17,FALSE)</f>
        <v>39.64</v>
      </c>
      <c r="E587" s="1">
        <f>VLOOKUP($A587,DataForModel!$B:$BI,19,FALSE)</f>
        <v>0</v>
      </c>
      <c r="F587" s="1">
        <f>VLOOKUP($A587,DataForModel!$B:$BI,20,FALSE)</f>
        <v>155.89222150000001</v>
      </c>
      <c r="G587" s="1">
        <f>VLOOKUP($A587,DataForModel!$B:$BI,26,FALSE)</f>
        <v>0</v>
      </c>
      <c r="H587" s="1">
        <f>VLOOKUP($A587,DataForModel!$B:$BI,31,FALSE)</f>
        <v>348</v>
      </c>
      <c r="I587" s="1">
        <f>VLOOKUP($A587,DataForModel!$B:$BI,33,FALSE)</f>
        <v>50835</v>
      </c>
      <c r="J587" s="1">
        <f>VLOOKUP($A587,DataForModel!$B:$BI,46,FALSE)</f>
        <v>8.6999999999999993</v>
      </c>
      <c r="K587" s="1">
        <f>VLOOKUP($A587,DataForModel!$B:$BI,49,FALSE)</f>
        <v>5.0999999999999996</v>
      </c>
      <c r="L587" s="1">
        <f>VLOOKUP($A587,DataForModel!$B:$BI,51,FALSE)</f>
        <v>16.899999999999999</v>
      </c>
      <c r="M587" s="1">
        <f>VLOOKUP($A587,DataForModel!$B:$BI,52,FALSE)</f>
        <v>8.9</v>
      </c>
      <c r="N587" s="1">
        <f>VLOOKUP($A587,DataForModel!$B:$BI,60,FALSE)</f>
        <v>0.7</v>
      </c>
      <c r="O587" s="1">
        <f t="shared" si="120"/>
        <v>3.0896906413153591</v>
      </c>
      <c r="P587" s="1">
        <f t="shared" si="121"/>
        <v>4.3255189802906617</v>
      </c>
      <c r="Q587" s="1">
        <f t="shared" si="122"/>
        <v>3.1631953503848309</v>
      </c>
      <c r="R587" s="1">
        <f t="shared" si="123"/>
        <v>0</v>
      </c>
      <c r="S587" s="1">
        <f t="shared" si="124"/>
        <v>0.25482841275090407</v>
      </c>
      <c r="T587" s="1">
        <f t="shared" si="125"/>
        <v>0</v>
      </c>
      <c r="U587" s="1">
        <f t="shared" si="126"/>
        <v>1.166219839142091</v>
      </c>
      <c r="V587" s="1">
        <f t="shared" si="127"/>
        <v>3.0922189586874427</v>
      </c>
      <c r="W587" s="1">
        <f t="shared" si="128"/>
        <v>1.5209790209790208</v>
      </c>
      <c r="X587" s="1">
        <f t="shared" si="129"/>
        <v>0.83061889250814325</v>
      </c>
      <c r="Y587" s="1">
        <f t="shared" si="130"/>
        <v>3.8584474885844751</v>
      </c>
      <c r="Z587" s="1">
        <f t="shared" si="131"/>
        <v>2.0716112531969308</v>
      </c>
      <c r="AA587" s="1">
        <f t="shared" si="132"/>
        <v>7.4468085106382975E-2</v>
      </c>
      <c r="AB587" s="1">
        <f>VLOOKUP($A587,Index!$G:$R,8,FALSE)</f>
        <v>5.1642999999999999</v>
      </c>
      <c r="AC587" s="1">
        <f>VLOOKUP($A587,Index!$G:$R,9,FALSE)</f>
        <v>4.3066413773922934</v>
      </c>
      <c r="AD587" s="1">
        <f>VLOOKUP($A587,Index!$G:$R,10,FALSE)</f>
        <v>3.3760683760683765</v>
      </c>
      <c r="AE587" s="1">
        <f>VLOOKUP($A587,Index!$G:$R,11,FALSE)</f>
        <v>1.8382849422519323</v>
      </c>
    </row>
    <row r="588" spans="1:31" x14ac:dyDescent="0.2">
      <c r="A588">
        <v>6075033201</v>
      </c>
      <c r="B588" s="1">
        <f>VLOOKUP($A588,DataForModel!$B:$BI,11,FALSE)</f>
        <v>3683</v>
      </c>
      <c r="C588" s="1">
        <f>VLOOKUP($A588,DataForModel!$B:$BI,16,FALSE)</f>
        <v>7.8595845100000004</v>
      </c>
      <c r="D588" s="1">
        <f>VLOOKUP($A588,DataForModel!$B:$BI,17,FALSE)</f>
        <v>39.64</v>
      </c>
      <c r="E588" s="1">
        <f>VLOOKUP($A588,DataForModel!$B:$BI,19,FALSE)</f>
        <v>0</v>
      </c>
      <c r="F588" s="1">
        <f>VLOOKUP($A588,DataForModel!$B:$BI,20,FALSE)</f>
        <v>141.69429890000001</v>
      </c>
      <c r="G588" s="1">
        <f>VLOOKUP($A588,DataForModel!$B:$BI,26,FALSE)</f>
        <v>0</v>
      </c>
      <c r="H588" s="1">
        <f>VLOOKUP($A588,DataForModel!$B:$BI,31,FALSE)</f>
        <v>884</v>
      </c>
      <c r="I588" s="1">
        <f>VLOOKUP($A588,DataForModel!$B:$BI,33,FALSE)</f>
        <v>7355</v>
      </c>
      <c r="J588" s="1">
        <f>VLOOKUP($A588,DataForModel!$B:$BI,46,FALSE)</f>
        <v>54.4</v>
      </c>
      <c r="K588" s="1">
        <f>VLOOKUP($A588,DataForModel!$B:$BI,49,FALSE)</f>
        <v>6.6</v>
      </c>
      <c r="L588" s="1">
        <f>VLOOKUP($A588,DataForModel!$B:$BI,51,FALSE)</f>
        <v>4.3</v>
      </c>
      <c r="M588" s="1">
        <f>VLOOKUP($A588,DataForModel!$B:$BI,52,FALSE)</f>
        <v>7.1</v>
      </c>
      <c r="N588" s="1">
        <f>VLOOKUP($A588,DataForModel!$B:$BI,60,FALSE)</f>
        <v>61</v>
      </c>
      <c r="O588" s="1">
        <f t="shared" si="120"/>
        <v>2.8676069508298916</v>
      </c>
      <c r="P588" s="1">
        <f t="shared" si="121"/>
        <v>4.3255189802906617</v>
      </c>
      <c r="Q588" s="1">
        <f t="shared" si="122"/>
        <v>3.1631953503848309</v>
      </c>
      <c r="R588" s="1">
        <f t="shared" si="123"/>
        <v>0</v>
      </c>
      <c r="S588" s="1">
        <f t="shared" si="124"/>
        <v>0.22835273013199406</v>
      </c>
      <c r="T588" s="1">
        <f t="shared" si="125"/>
        <v>0</v>
      </c>
      <c r="U588" s="1">
        <f t="shared" si="126"/>
        <v>2.9624664879356564</v>
      </c>
      <c r="V588" s="1">
        <f t="shared" si="127"/>
        <v>0</v>
      </c>
      <c r="W588" s="1">
        <f t="shared" si="128"/>
        <v>9.51048951048951</v>
      </c>
      <c r="X588" s="1">
        <f t="shared" si="129"/>
        <v>1.0749185667752443</v>
      </c>
      <c r="Y588" s="1">
        <f t="shared" si="130"/>
        <v>0.98173515981735171</v>
      </c>
      <c r="Z588" s="1">
        <f t="shared" si="131"/>
        <v>1.6112531969309463</v>
      </c>
      <c r="AA588" s="1">
        <f t="shared" si="132"/>
        <v>6.4893617021276597</v>
      </c>
      <c r="AB588" s="1">
        <f>VLOOKUP($A588,Index!$G:$R,8,FALSE)</f>
        <v>7.6447000000000003</v>
      </c>
      <c r="AC588" s="1">
        <f>VLOOKUP($A588,Index!$G:$R,9,FALSE)</f>
        <v>5.1329113977259677</v>
      </c>
      <c r="AD588" s="1">
        <f>VLOOKUP($A588,Index!$G:$R,10,FALSE)</f>
        <v>4.2307692307692317</v>
      </c>
      <c r="AE588" s="1">
        <f>VLOOKUP($A588,Index!$G:$R,11,FALSE)</f>
        <v>3.3134483641974866</v>
      </c>
    </row>
    <row r="589" spans="1:31" x14ac:dyDescent="0.2">
      <c r="A589">
        <v>6075033203</v>
      </c>
      <c r="B589" s="1">
        <f>VLOOKUP($A589,DataForModel!$B:$BI,11,FALSE)</f>
        <v>3472</v>
      </c>
      <c r="C589" s="1">
        <f>VLOOKUP($A589,DataForModel!$B:$BI,16,FALSE)</f>
        <v>7.8595845100000004</v>
      </c>
      <c r="D589" s="1">
        <f>VLOOKUP($A589,DataForModel!$B:$BI,17,FALSE)</f>
        <v>20.97455004</v>
      </c>
      <c r="E589" s="1">
        <f>VLOOKUP($A589,DataForModel!$B:$BI,19,FALSE)</f>
        <v>0</v>
      </c>
      <c r="F589" s="1">
        <f>VLOOKUP($A589,DataForModel!$B:$BI,20,FALSE)</f>
        <v>131.63582289999999</v>
      </c>
      <c r="G589" s="1">
        <f>VLOOKUP($A589,DataForModel!$B:$BI,26,FALSE)</f>
        <v>0</v>
      </c>
      <c r="H589" s="1">
        <f>VLOOKUP($A589,DataForModel!$B:$BI,31,FALSE)</f>
        <v>1240</v>
      </c>
      <c r="I589" s="1">
        <f>VLOOKUP($A589,DataForModel!$B:$BI,33,FALSE)</f>
        <v>26351</v>
      </c>
      <c r="J589" s="1">
        <f>VLOOKUP($A589,DataForModel!$B:$BI,46,FALSE)</f>
        <v>29.4</v>
      </c>
      <c r="K589" s="1">
        <f>VLOOKUP($A589,DataForModel!$B:$BI,49,FALSE)</f>
        <v>3</v>
      </c>
      <c r="L589" s="1">
        <f>VLOOKUP($A589,DataForModel!$B:$BI,51,FALSE)</f>
        <v>9.9</v>
      </c>
      <c r="M589" s="1">
        <f>VLOOKUP($A589,DataForModel!$B:$BI,52,FALSE)</f>
        <v>7.7</v>
      </c>
      <c r="N589" s="1">
        <f>VLOOKUP($A589,DataForModel!$B:$BI,60,FALSE)</f>
        <v>0</v>
      </c>
      <c r="O589" s="1">
        <f t="shared" si="120"/>
        <v>2.7031870957687216</v>
      </c>
      <c r="P589" s="1">
        <f t="shared" si="121"/>
        <v>4.3255189802906617</v>
      </c>
      <c r="Q589" s="1">
        <f t="shared" si="122"/>
        <v>1.6629362970849573</v>
      </c>
      <c r="R589" s="1">
        <f t="shared" si="123"/>
        <v>0</v>
      </c>
      <c r="S589" s="1">
        <f t="shared" si="124"/>
        <v>0.20959611159641175</v>
      </c>
      <c r="T589" s="1">
        <f t="shared" si="125"/>
        <v>0</v>
      </c>
      <c r="U589" s="1">
        <f t="shared" si="126"/>
        <v>4.1554959785522785</v>
      </c>
      <c r="V589" s="1">
        <f t="shared" si="127"/>
        <v>1.3509611623557189</v>
      </c>
      <c r="W589" s="1">
        <f t="shared" si="128"/>
        <v>5.13986013986014</v>
      </c>
      <c r="X589" s="1">
        <f t="shared" si="129"/>
        <v>0.48859934853420195</v>
      </c>
      <c r="Y589" s="1">
        <f t="shared" si="130"/>
        <v>2.2602739726027399</v>
      </c>
      <c r="Z589" s="1">
        <f t="shared" si="131"/>
        <v>1.7647058823529413</v>
      </c>
      <c r="AA589" s="1">
        <f t="shared" si="132"/>
        <v>0</v>
      </c>
      <c r="AB589" s="1">
        <f>VLOOKUP($A589,Index!$G:$R,8,FALSE)</f>
        <v>6.5632000000000001</v>
      </c>
      <c r="AC589" s="1">
        <f>VLOOKUP($A589,Index!$G:$R,9,FALSE)</f>
        <v>5.1865624733870757</v>
      </c>
      <c r="AD589" s="1">
        <f>VLOOKUP($A589,Index!$G:$R,10,FALSE)</f>
        <v>3.9316239316239314</v>
      </c>
      <c r="AE589" s="1">
        <f>VLOOKUP($A589,Index!$G:$R,11,FALSE)</f>
        <v>2.4748628776420869</v>
      </c>
    </row>
    <row r="590" spans="1:31" x14ac:dyDescent="0.2">
      <c r="A590">
        <v>6075033204</v>
      </c>
      <c r="B590" s="1">
        <f>VLOOKUP($A590,DataForModel!$B:$BI,11,FALSE)</f>
        <v>3821</v>
      </c>
      <c r="C590" s="1">
        <f>VLOOKUP($A590,DataForModel!$B:$BI,16,FALSE)</f>
        <v>7.8595845100000004</v>
      </c>
      <c r="D590" s="1">
        <f>VLOOKUP($A590,DataForModel!$B:$BI,17,FALSE)</f>
        <v>35.402962389999999</v>
      </c>
      <c r="E590" s="1">
        <f>VLOOKUP($A590,DataForModel!$B:$BI,19,FALSE)</f>
        <v>0</v>
      </c>
      <c r="F590" s="1">
        <f>VLOOKUP($A590,DataForModel!$B:$BI,20,FALSE)</f>
        <v>133.407263</v>
      </c>
      <c r="G590" s="1">
        <f>VLOOKUP($A590,DataForModel!$B:$BI,26,FALSE)</f>
        <v>0</v>
      </c>
      <c r="H590" s="1">
        <f>VLOOKUP($A590,DataForModel!$B:$BI,31,FALSE)</f>
        <v>1548</v>
      </c>
      <c r="I590" s="1">
        <f>VLOOKUP($A590,DataForModel!$B:$BI,33,FALSE)</f>
        <v>26037</v>
      </c>
      <c r="J590" s="1">
        <f>VLOOKUP($A590,DataForModel!$B:$BI,46,FALSE)</f>
        <v>36.299999999999997</v>
      </c>
      <c r="K590" s="1">
        <f>VLOOKUP($A590,DataForModel!$B:$BI,49,FALSE)</f>
        <v>8.8000000000000007</v>
      </c>
      <c r="L590" s="1">
        <f>VLOOKUP($A590,DataForModel!$B:$BI,51,FALSE)</f>
        <v>7.5</v>
      </c>
      <c r="M590" s="1">
        <f>VLOOKUP($A590,DataForModel!$B:$BI,52,FALSE)</f>
        <v>7.3</v>
      </c>
      <c r="N590" s="1">
        <f>VLOOKUP($A590,DataForModel!$B:$BI,60,FALSE)</f>
        <v>0</v>
      </c>
      <c r="O590" s="1">
        <f t="shared" si="120"/>
        <v>2.9751422114860127</v>
      </c>
      <c r="P590" s="1">
        <f t="shared" si="121"/>
        <v>4.3255189802906617</v>
      </c>
      <c r="Q590" s="1">
        <f t="shared" si="122"/>
        <v>2.8226381151080577</v>
      </c>
      <c r="R590" s="1">
        <f t="shared" si="123"/>
        <v>0</v>
      </c>
      <c r="S590" s="1">
        <f t="shared" si="124"/>
        <v>0.21289941780446295</v>
      </c>
      <c r="T590" s="1">
        <f t="shared" si="125"/>
        <v>0</v>
      </c>
      <c r="U590" s="1">
        <f t="shared" si="126"/>
        <v>5.1876675603217155</v>
      </c>
      <c r="V590" s="1">
        <f t="shared" si="127"/>
        <v>1.3286300502805612</v>
      </c>
      <c r="W590" s="1">
        <f t="shared" si="128"/>
        <v>6.3461538461538458</v>
      </c>
      <c r="X590" s="1">
        <f t="shared" si="129"/>
        <v>1.4332247557003259</v>
      </c>
      <c r="Y590" s="1">
        <f t="shared" si="130"/>
        <v>1.7123287671232879</v>
      </c>
      <c r="Z590" s="1">
        <f t="shared" si="131"/>
        <v>1.6624040920716112</v>
      </c>
      <c r="AA590" s="1">
        <f t="shared" si="132"/>
        <v>0</v>
      </c>
      <c r="AB590" s="1">
        <f>VLOOKUP($A590,Index!$G:$R,8,FALSE)</f>
        <v>7.2834000000000003</v>
      </c>
      <c r="AC590" s="1">
        <f>VLOOKUP($A590,Index!$G:$R,9,FALSE)</f>
        <v>5.9383830587670303</v>
      </c>
      <c r="AD590" s="1">
        <f>VLOOKUP($A590,Index!$G:$R,10,FALSE)</f>
        <v>4.1880341880341891</v>
      </c>
      <c r="AE590" s="1">
        <f>VLOOKUP($A590,Index!$G:$R,11,FALSE)</f>
        <v>3.2597598077125154</v>
      </c>
    </row>
    <row r="591" spans="1:31" x14ac:dyDescent="0.2">
      <c r="A591">
        <v>6075035100</v>
      </c>
      <c r="B591" s="1">
        <f>VLOOKUP($A591,DataForModel!$B:$BI,11,FALSE)</f>
        <v>7842</v>
      </c>
      <c r="C591" s="1">
        <f>VLOOKUP($A591,DataForModel!$B:$BI,16,FALSE)</f>
        <v>7.8595845100000004</v>
      </c>
      <c r="D591" s="1">
        <f>VLOOKUP($A591,DataForModel!$B:$BI,17,FALSE)</f>
        <v>39.835999549999997</v>
      </c>
      <c r="E591" s="1">
        <f>VLOOKUP($A591,DataForModel!$B:$BI,19,FALSE)</f>
        <v>0</v>
      </c>
      <c r="F591" s="1">
        <f>VLOOKUP($A591,DataForModel!$B:$BI,20,FALSE)</f>
        <v>204.0247344</v>
      </c>
      <c r="G591" s="1">
        <f>VLOOKUP($A591,DataForModel!$B:$BI,26,FALSE)</f>
        <v>0</v>
      </c>
      <c r="H591" s="1">
        <f>VLOOKUP($A591,DataForModel!$B:$BI,31,FALSE)</f>
        <v>828</v>
      </c>
      <c r="I591" s="1">
        <f>VLOOKUP($A591,DataForModel!$B:$BI,33,FALSE)</f>
        <v>49380</v>
      </c>
      <c r="J591" s="1">
        <f>VLOOKUP($A591,DataForModel!$B:$BI,46,FALSE)</f>
        <v>9.4</v>
      </c>
      <c r="K591" s="1">
        <f>VLOOKUP($A591,DataForModel!$B:$BI,49,FALSE)</f>
        <v>10.199999999999999</v>
      </c>
      <c r="L591" s="1">
        <f>VLOOKUP($A591,DataForModel!$B:$BI,51,FALSE)</f>
        <v>17.600000000000001</v>
      </c>
      <c r="M591" s="1">
        <f>VLOOKUP($A591,DataForModel!$B:$BI,52,FALSE)</f>
        <v>7.9</v>
      </c>
      <c r="N591" s="1">
        <f>VLOOKUP($A591,DataForModel!$B:$BI,60,FALSE)</f>
        <v>0.1</v>
      </c>
      <c r="O591" s="1">
        <f t="shared" si="120"/>
        <v>6.1084703498792177</v>
      </c>
      <c r="P591" s="1">
        <f t="shared" si="121"/>
        <v>4.3255189802906617</v>
      </c>
      <c r="Q591" s="1">
        <f t="shared" si="122"/>
        <v>3.1789490611156386</v>
      </c>
      <c r="R591" s="1">
        <f t="shared" si="123"/>
        <v>0</v>
      </c>
      <c r="S591" s="1">
        <f t="shared" si="124"/>
        <v>0.34458387706023824</v>
      </c>
      <c r="T591" s="1">
        <f t="shared" si="125"/>
        <v>0</v>
      </c>
      <c r="U591" s="1">
        <f t="shared" si="126"/>
        <v>2.7747989276139413</v>
      </c>
      <c r="V591" s="1">
        <f t="shared" si="127"/>
        <v>2.9887419903137022</v>
      </c>
      <c r="W591" s="1">
        <f t="shared" si="128"/>
        <v>1.6433566433566433</v>
      </c>
      <c r="X591" s="1">
        <f t="shared" si="129"/>
        <v>1.6612377850162865</v>
      </c>
      <c r="Y591" s="1">
        <f t="shared" si="130"/>
        <v>4.0182648401826491</v>
      </c>
      <c r="Z591" s="1">
        <f t="shared" si="131"/>
        <v>1.8158567774936063</v>
      </c>
      <c r="AA591" s="1">
        <f t="shared" si="132"/>
        <v>1.0638297872340425E-2</v>
      </c>
      <c r="AB591" s="1">
        <f>VLOOKUP($A591,Index!$G:$R,8,FALSE)</f>
        <v>5.9969000000000001</v>
      </c>
      <c r="AC591" s="1">
        <f>VLOOKUP($A591,Index!$G:$R,9,FALSE)</f>
        <v>5.4534329528950654</v>
      </c>
      <c r="AD591" s="1">
        <f>VLOOKUP($A591,Index!$G:$R,10,FALSE)</f>
        <v>3.5470085470085477</v>
      </c>
      <c r="AE591" s="1">
        <f>VLOOKUP($A591,Index!$G:$R,11,FALSE)</f>
        <v>0.79935627837431156</v>
      </c>
    </row>
    <row r="592" spans="1:31" x14ac:dyDescent="0.2">
      <c r="A592">
        <v>6075035201</v>
      </c>
      <c r="B592" s="1">
        <f>VLOOKUP($A592,DataForModel!$B:$BI,11,FALSE)</f>
        <v>5300</v>
      </c>
      <c r="C592" s="1">
        <f>VLOOKUP($A592,DataForModel!$B:$BI,16,FALSE)</f>
        <v>7.8595845100000004</v>
      </c>
      <c r="D592" s="1">
        <f>VLOOKUP($A592,DataForModel!$B:$BI,17,FALSE)</f>
        <v>36.838431839999998</v>
      </c>
      <c r="E592" s="1">
        <f>VLOOKUP($A592,DataForModel!$B:$BI,19,FALSE)</f>
        <v>0</v>
      </c>
      <c r="F592" s="1">
        <f>VLOOKUP($A592,DataForModel!$B:$BI,20,FALSE)</f>
        <v>185.09961379999999</v>
      </c>
      <c r="G592" s="1">
        <f>VLOOKUP($A592,DataForModel!$B:$BI,26,FALSE)</f>
        <v>0</v>
      </c>
      <c r="H592" s="1">
        <f>VLOOKUP($A592,DataForModel!$B:$BI,31,FALSE)</f>
        <v>707</v>
      </c>
      <c r="I592" s="1">
        <f>VLOOKUP($A592,DataForModel!$B:$BI,33,FALSE)</f>
        <v>38159</v>
      </c>
      <c r="J592" s="1">
        <f>VLOOKUP($A592,DataForModel!$B:$BI,46,FALSE)</f>
        <v>12.1</v>
      </c>
      <c r="K592" s="1">
        <f>VLOOKUP($A592,DataForModel!$B:$BI,49,FALSE)</f>
        <v>12.1</v>
      </c>
      <c r="L592" s="1">
        <f>VLOOKUP($A592,DataForModel!$B:$BI,51,FALSE)</f>
        <v>16.600000000000001</v>
      </c>
      <c r="M592" s="1">
        <f>VLOOKUP($A592,DataForModel!$B:$BI,52,FALSE)</f>
        <v>6.8</v>
      </c>
      <c r="N592" s="1">
        <f>VLOOKUP($A592,DataForModel!$B:$BI,60,FALSE)</f>
        <v>0.1</v>
      </c>
      <c r="O592" s="1">
        <f t="shared" si="120"/>
        <v>4.1276396789527006</v>
      </c>
      <c r="P592" s="1">
        <f t="shared" si="121"/>
        <v>4.3255189802906617</v>
      </c>
      <c r="Q592" s="1">
        <f t="shared" si="122"/>
        <v>2.9380157804047959</v>
      </c>
      <c r="R592" s="1">
        <f t="shared" si="123"/>
        <v>0</v>
      </c>
      <c r="S592" s="1">
        <f t="shared" si="124"/>
        <v>0.30929311652811675</v>
      </c>
      <c r="T592" s="1">
        <f t="shared" si="125"/>
        <v>0</v>
      </c>
      <c r="U592" s="1">
        <f t="shared" si="126"/>
        <v>2.3693029490616619</v>
      </c>
      <c r="V592" s="1">
        <f t="shared" si="127"/>
        <v>2.1907247654877642</v>
      </c>
      <c r="W592" s="1">
        <f t="shared" si="128"/>
        <v>2.115384615384615</v>
      </c>
      <c r="X592" s="1">
        <f t="shared" si="129"/>
        <v>1.9706840390879479</v>
      </c>
      <c r="Y592" s="1">
        <f t="shared" si="130"/>
        <v>3.7899543378995437</v>
      </c>
      <c r="Z592" s="1">
        <f t="shared" si="131"/>
        <v>1.5345268542199488</v>
      </c>
      <c r="AA592" s="1">
        <f t="shared" si="132"/>
        <v>1.0638297872340425E-2</v>
      </c>
      <c r="AB592" s="1">
        <f>VLOOKUP($A592,Index!$G:$R,8,FALSE)</f>
        <v>6.0063000000000004</v>
      </c>
      <c r="AC592" s="1">
        <f>VLOOKUP($A592,Index!$G:$R,9,FALSE)</f>
        <v>5.2544298154828404</v>
      </c>
      <c r="AD592" s="1">
        <f>VLOOKUP($A592,Index!$G:$R,10,FALSE)</f>
        <v>3.7179487179487181</v>
      </c>
      <c r="AE592" s="1">
        <f>VLOOKUP($A592,Index!$G:$R,11,FALSE)</f>
        <v>1.5299641674782236</v>
      </c>
    </row>
    <row r="593" spans="1:31" x14ac:dyDescent="0.2">
      <c r="A593">
        <v>6075035202</v>
      </c>
      <c r="B593" s="1">
        <f>VLOOKUP($A593,DataForModel!$B:$BI,11,FALSE)</f>
        <v>4322</v>
      </c>
      <c r="C593" s="1">
        <f>VLOOKUP($A593,DataForModel!$B:$BI,16,FALSE)</f>
        <v>7.8595845100000004</v>
      </c>
      <c r="D593" s="1">
        <f>VLOOKUP($A593,DataForModel!$B:$BI,17,FALSE)</f>
        <v>35.009885519999997</v>
      </c>
      <c r="E593" s="1">
        <f>VLOOKUP($A593,DataForModel!$B:$BI,19,FALSE)</f>
        <v>0</v>
      </c>
      <c r="F593" s="1">
        <f>VLOOKUP($A593,DataForModel!$B:$BI,20,FALSE)</f>
        <v>200.67757660000001</v>
      </c>
      <c r="G593" s="1">
        <f>VLOOKUP($A593,DataForModel!$B:$BI,26,FALSE)</f>
        <v>0</v>
      </c>
      <c r="H593" s="1">
        <f>VLOOKUP($A593,DataForModel!$B:$BI,31,FALSE)</f>
        <v>454</v>
      </c>
      <c r="I593" s="1">
        <f>VLOOKUP($A593,DataForModel!$B:$BI,33,FALSE)</f>
        <v>37386</v>
      </c>
      <c r="J593" s="1">
        <f>VLOOKUP($A593,DataForModel!$B:$BI,46,FALSE)</f>
        <v>9.8000000000000007</v>
      </c>
      <c r="K593" s="1">
        <f>VLOOKUP($A593,DataForModel!$B:$BI,49,FALSE)</f>
        <v>14.2</v>
      </c>
      <c r="L593" s="1">
        <f>VLOOKUP($A593,DataForModel!$B:$BI,51,FALSE)</f>
        <v>15.8</v>
      </c>
      <c r="M593" s="1">
        <f>VLOOKUP($A593,DataForModel!$B:$BI,52,FALSE)</f>
        <v>8</v>
      </c>
      <c r="N593" s="1">
        <f>VLOOKUP($A593,DataForModel!$B:$BI,60,FALSE)</f>
        <v>0.9</v>
      </c>
      <c r="O593" s="1">
        <f t="shared" si="120"/>
        <v>3.3655419621288862</v>
      </c>
      <c r="P593" s="1">
        <f t="shared" si="121"/>
        <v>4.3255189802906617</v>
      </c>
      <c r="Q593" s="1">
        <f t="shared" si="122"/>
        <v>2.791044066525032</v>
      </c>
      <c r="R593" s="1">
        <f t="shared" si="123"/>
        <v>0</v>
      </c>
      <c r="S593" s="1">
        <f t="shared" si="124"/>
        <v>0.3383422394569871</v>
      </c>
      <c r="T593" s="1">
        <f t="shared" si="125"/>
        <v>0</v>
      </c>
      <c r="U593" s="1">
        <f t="shared" si="126"/>
        <v>1.5214477211796247</v>
      </c>
      <c r="V593" s="1">
        <f t="shared" si="127"/>
        <v>2.1357504035957358</v>
      </c>
      <c r="W593" s="1">
        <f t="shared" si="128"/>
        <v>1.7132867132867133</v>
      </c>
      <c r="X593" s="1">
        <f t="shared" si="129"/>
        <v>2.3127035830618894</v>
      </c>
      <c r="Y593" s="1">
        <f t="shared" si="130"/>
        <v>3.6073059360730597</v>
      </c>
      <c r="Z593" s="1">
        <f t="shared" si="131"/>
        <v>1.8414322250639388</v>
      </c>
      <c r="AA593" s="1">
        <f t="shared" si="132"/>
        <v>9.5744680851063829E-2</v>
      </c>
      <c r="AB593" s="1">
        <f>VLOOKUP($A593,Index!$G:$R,8,FALSE)</f>
        <v>6.1707000000000001</v>
      </c>
      <c r="AC593" s="1">
        <f>VLOOKUP($A593,Index!$G:$R,9,FALSE)</f>
        <v>5.0755719244176891</v>
      </c>
      <c r="AD593" s="1">
        <f>VLOOKUP($A593,Index!$G:$R,10,FALSE)</f>
        <v>4.1025641025641022</v>
      </c>
      <c r="AE593" s="1">
        <f>VLOOKUP($A593,Index!$G:$R,11,FALSE)</f>
        <v>1.622172253050842</v>
      </c>
    </row>
    <row r="594" spans="1:31" x14ac:dyDescent="0.2">
      <c r="A594">
        <v>6075035300</v>
      </c>
      <c r="B594" s="1">
        <f>VLOOKUP($A594,DataForModel!$B:$BI,11,FALSE)</f>
        <v>7226</v>
      </c>
      <c r="C594" s="1">
        <f>VLOOKUP($A594,DataForModel!$B:$BI,16,FALSE)</f>
        <v>7.8595845100000004</v>
      </c>
      <c r="D594" s="1">
        <f>VLOOKUP($A594,DataForModel!$B:$BI,17,FALSE)</f>
        <v>39.64</v>
      </c>
      <c r="E594" s="1">
        <f>VLOOKUP($A594,DataForModel!$B:$BI,19,FALSE)</f>
        <v>0</v>
      </c>
      <c r="F594" s="1">
        <f>VLOOKUP($A594,DataForModel!$B:$BI,20,FALSE)</f>
        <v>166.20993720000001</v>
      </c>
      <c r="G594" s="1">
        <f>VLOOKUP($A594,DataForModel!$B:$BI,26,FALSE)</f>
        <v>0</v>
      </c>
      <c r="H594" s="1">
        <f>VLOOKUP($A594,DataForModel!$B:$BI,31,FALSE)</f>
        <v>710</v>
      </c>
      <c r="I594" s="1">
        <f>VLOOKUP($A594,DataForModel!$B:$BI,33,FALSE)</f>
        <v>36589</v>
      </c>
      <c r="J594" s="1">
        <f>VLOOKUP($A594,DataForModel!$B:$BI,46,FALSE)</f>
        <v>9.5</v>
      </c>
      <c r="K594" s="1">
        <f>VLOOKUP($A594,DataForModel!$B:$BI,49,FALSE)</f>
        <v>18.8</v>
      </c>
      <c r="L594" s="1">
        <f>VLOOKUP($A594,DataForModel!$B:$BI,51,FALSE)</f>
        <v>16</v>
      </c>
      <c r="M594" s="1">
        <f>VLOOKUP($A594,DataForModel!$B:$BI,52,FALSE)</f>
        <v>9.6999999999999993</v>
      </c>
      <c r="N594" s="1">
        <f>VLOOKUP($A594,DataForModel!$B:$BI,60,FALSE)</f>
        <v>0.4</v>
      </c>
      <c r="O594" s="1">
        <f t="shared" si="120"/>
        <v>5.628457882022909</v>
      </c>
      <c r="P594" s="1">
        <f t="shared" si="121"/>
        <v>4.3255189802906617</v>
      </c>
      <c r="Q594" s="1">
        <f t="shared" si="122"/>
        <v>3.1631953503848309</v>
      </c>
      <c r="R594" s="1">
        <f t="shared" si="123"/>
        <v>0</v>
      </c>
      <c r="S594" s="1">
        <f t="shared" si="124"/>
        <v>0.27406845046074091</v>
      </c>
      <c r="T594" s="1">
        <f t="shared" si="125"/>
        <v>0</v>
      </c>
      <c r="U594" s="1">
        <f t="shared" si="126"/>
        <v>2.379356568364611</v>
      </c>
      <c r="V594" s="1">
        <f t="shared" si="127"/>
        <v>2.0790692051119755</v>
      </c>
      <c r="W594" s="1">
        <f t="shared" si="128"/>
        <v>1.6608391608391606</v>
      </c>
      <c r="X594" s="1">
        <f t="shared" si="129"/>
        <v>3.0618892508143327</v>
      </c>
      <c r="Y594" s="1">
        <f t="shared" si="130"/>
        <v>3.6529680365296806</v>
      </c>
      <c r="Z594" s="1">
        <f t="shared" si="131"/>
        <v>2.2762148337595902</v>
      </c>
      <c r="AA594" s="1">
        <f t="shared" si="132"/>
        <v>4.2553191489361701E-2</v>
      </c>
      <c r="AB594" s="1">
        <f>VLOOKUP($A594,Index!$G:$R,8,FALSE)</f>
        <v>6.6711</v>
      </c>
      <c r="AC594" s="1">
        <f>VLOOKUP($A594,Index!$G:$R,9,FALSE)</f>
        <v>6.0336422641716059</v>
      </c>
      <c r="AD594" s="1">
        <f>VLOOKUP($A594,Index!$G:$R,10,FALSE)</f>
        <v>4.3162393162393169</v>
      </c>
      <c r="AE594" s="1">
        <f>VLOOKUP($A594,Index!$G:$R,11,FALSE)</f>
        <v>2.0291105817129678</v>
      </c>
    </row>
    <row r="595" spans="1:31" x14ac:dyDescent="0.2">
      <c r="A595">
        <v>6075035400</v>
      </c>
      <c r="B595" s="1">
        <f>VLOOKUP($A595,DataForModel!$B:$BI,11,FALSE)</f>
        <v>6691</v>
      </c>
      <c r="C595" s="1">
        <f>VLOOKUP($A595,DataForModel!$B:$BI,16,FALSE)</f>
        <v>7.8595845100000004</v>
      </c>
      <c r="D595" s="1">
        <f>VLOOKUP($A595,DataForModel!$B:$BI,17,FALSE)</f>
        <v>39.600201130000002</v>
      </c>
      <c r="E595" s="1">
        <f>VLOOKUP($A595,DataForModel!$B:$BI,19,FALSE)</f>
        <v>0</v>
      </c>
      <c r="F595" s="1">
        <f>VLOOKUP($A595,DataForModel!$B:$BI,20,FALSE)</f>
        <v>156.98388059999999</v>
      </c>
      <c r="G595" s="1">
        <f>VLOOKUP($A595,DataForModel!$B:$BI,26,FALSE)</f>
        <v>0</v>
      </c>
      <c r="H595" s="1">
        <f>VLOOKUP($A595,DataForModel!$B:$BI,31,FALSE)</f>
        <v>550</v>
      </c>
      <c r="I595" s="1">
        <f>VLOOKUP($A595,DataForModel!$B:$BI,33,FALSE)</f>
        <v>44329</v>
      </c>
      <c r="J595" s="1">
        <f>VLOOKUP($A595,DataForModel!$B:$BI,46,FALSE)</f>
        <v>8.5</v>
      </c>
      <c r="K595" s="1">
        <f>VLOOKUP($A595,DataForModel!$B:$BI,49,FALSE)</f>
        <v>20.3</v>
      </c>
      <c r="L595" s="1">
        <f>VLOOKUP($A595,DataForModel!$B:$BI,51,FALSE)</f>
        <v>12.3</v>
      </c>
      <c r="M595" s="1">
        <f>VLOOKUP($A595,DataForModel!$B:$BI,52,FALSE)</f>
        <v>13.5</v>
      </c>
      <c r="N595" s="1">
        <f>VLOOKUP($A595,DataForModel!$B:$BI,60,FALSE)</f>
        <v>0.1</v>
      </c>
      <c r="O595" s="1">
        <f t="shared" si="120"/>
        <v>5.2115639367256295</v>
      </c>
      <c r="P595" s="1">
        <f t="shared" si="121"/>
        <v>4.3255189802906617</v>
      </c>
      <c r="Q595" s="1">
        <f t="shared" si="122"/>
        <v>3.1599964660741628</v>
      </c>
      <c r="R595" s="1">
        <f t="shared" si="123"/>
        <v>0</v>
      </c>
      <c r="S595" s="1">
        <f t="shared" si="124"/>
        <v>0.25686409224246887</v>
      </c>
      <c r="T595" s="1">
        <f t="shared" si="125"/>
        <v>0</v>
      </c>
      <c r="U595" s="1">
        <f t="shared" si="126"/>
        <v>1.8431635388739949</v>
      </c>
      <c r="V595" s="1">
        <f t="shared" si="127"/>
        <v>2.6295240059454805</v>
      </c>
      <c r="W595" s="1">
        <f t="shared" si="128"/>
        <v>1.4860139860139858</v>
      </c>
      <c r="X595" s="1">
        <f t="shared" si="129"/>
        <v>3.3061889250814334</v>
      </c>
      <c r="Y595" s="1">
        <f t="shared" si="130"/>
        <v>2.8082191780821919</v>
      </c>
      <c r="Z595" s="1">
        <f t="shared" si="131"/>
        <v>3.2480818414322248</v>
      </c>
      <c r="AA595" s="1">
        <f t="shared" si="132"/>
        <v>1.0638297872340425E-2</v>
      </c>
      <c r="AB595" s="1">
        <f>VLOOKUP($A595,Index!$G:$R,8,FALSE)</f>
        <v>7.0368000000000004</v>
      </c>
      <c r="AC595" s="1">
        <f>VLOOKUP($A595,Index!$G:$R,9,FALSE)</f>
        <v>5.9251565616718702</v>
      </c>
      <c r="AD595" s="1">
        <f>VLOOKUP($A595,Index!$G:$R,10,FALSE)</f>
        <v>4.1880341880341891</v>
      </c>
      <c r="AE595" s="1">
        <f>VLOOKUP($A595,Index!$G:$R,11,FALSE)</f>
        <v>1.7550900938315384</v>
      </c>
    </row>
    <row r="596" spans="1:31" x14ac:dyDescent="0.2">
      <c r="A596">
        <v>6075040100</v>
      </c>
      <c r="B596" s="1">
        <f>VLOOKUP($A596,DataForModel!$B:$BI,11,FALSE)</f>
        <v>4088</v>
      </c>
      <c r="C596" s="1">
        <f>VLOOKUP($A596,DataForModel!$B:$BI,16,FALSE)</f>
        <v>8.6979437700000002</v>
      </c>
      <c r="D596" s="1">
        <f>VLOOKUP($A596,DataForModel!$B:$BI,17,FALSE)</f>
        <v>56.03663075</v>
      </c>
      <c r="E596" s="1">
        <f>VLOOKUP($A596,DataForModel!$B:$BI,19,FALSE)</f>
        <v>0</v>
      </c>
      <c r="F596" s="1">
        <f>VLOOKUP($A596,DataForModel!$B:$BI,20,FALSE)</f>
        <v>228.12554159999999</v>
      </c>
      <c r="G596" s="1">
        <f>VLOOKUP($A596,DataForModel!$B:$BI,26,FALSE)</f>
        <v>0</v>
      </c>
      <c r="H596" s="1">
        <f>VLOOKUP($A596,DataForModel!$B:$BI,31,FALSE)</f>
        <v>594</v>
      </c>
      <c r="I596" s="1">
        <f>VLOOKUP($A596,DataForModel!$B:$BI,33,FALSE)</f>
        <v>62397</v>
      </c>
      <c r="J596" s="1">
        <f>VLOOKUP($A596,DataForModel!$B:$BI,46,FALSE)</f>
        <v>13.3</v>
      </c>
      <c r="K596" s="1">
        <f>VLOOKUP($A596,DataForModel!$B:$BI,49,FALSE)</f>
        <v>8.4</v>
      </c>
      <c r="L596" s="1">
        <f>VLOOKUP($A596,DataForModel!$B:$BI,51,FALSE)</f>
        <v>13.3</v>
      </c>
      <c r="M596" s="1">
        <f>VLOOKUP($A596,DataForModel!$B:$BI,52,FALSE)</f>
        <v>9.1999999999999993</v>
      </c>
      <c r="N596" s="1">
        <f>VLOOKUP($A596,DataForModel!$B:$BI,60,FALSE)</f>
        <v>1.3</v>
      </c>
      <c r="O596" s="1">
        <f t="shared" si="120"/>
        <v>3.1831995636250294</v>
      </c>
      <c r="P596" s="1">
        <f t="shared" si="121"/>
        <v>6.2205254951554849</v>
      </c>
      <c r="Q596" s="1">
        <f t="shared" si="122"/>
        <v>4.4810952016618479</v>
      </c>
      <c r="R596" s="1">
        <f t="shared" si="123"/>
        <v>0</v>
      </c>
      <c r="S596" s="1">
        <f t="shared" si="124"/>
        <v>0.389526037985016</v>
      </c>
      <c r="T596" s="1">
        <f t="shared" si="125"/>
        <v>0</v>
      </c>
      <c r="U596" s="1">
        <f t="shared" si="126"/>
        <v>1.9906166219839141</v>
      </c>
      <c r="V596" s="1">
        <f t="shared" si="127"/>
        <v>3.9144874867542367</v>
      </c>
      <c r="W596" s="1">
        <f t="shared" si="128"/>
        <v>2.3251748251748254</v>
      </c>
      <c r="X596" s="1">
        <f t="shared" si="129"/>
        <v>1.3680781758957656</v>
      </c>
      <c r="Y596" s="1">
        <f t="shared" si="130"/>
        <v>3.0365296803652968</v>
      </c>
      <c r="Z596" s="1">
        <f t="shared" si="131"/>
        <v>2.1483375959079281</v>
      </c>
      <c r="AA596" s="1">
        <f t="shared" si="132"/>
        <v>0.13829787234042554</v>
      </c>
      <c r="AB596" s="1">
        <f>VLOOKUP($A596,Index!$G:$R,8,FALSE)</f>
        <v>6.6265000000000001</v>
      </c>
      <c r="AC596" s="1">
        <f>VLOOKUP($A596,Index!$G:$R,9,FALSE)</f>
        <v>4.5275902127695957</v>
      </c>
      <c r="AD596" s="1">
        <f>VLOOKUP($A596,Index!$G:$R,10,FALSE)</f>
        <v>3.4615384615384617</v>
      </c>
      <c r="AE596" s="1">
        <f>VLOOKUP($A596,Index!$G:$R,11,FALSE)</f>
        <v>2.4766300817162814</v>
      </c>
    </row>
    <row r="597" spans="1:31" x14ac:dyDescent="0.2">
      <c r="A597">
        <v>6075040200</v>
      </c>
      <c r="B597" s="1">
        <f>VLOOKUP($A597,DataForModel!$B:$BI,11,FALSE)</f>
        <v>5191</v>
      </c>
      <c r="C597" s="1">
        <f>VLOOKUP($A597,DataForModel!$B:$BI,16,FALSE)</f>
        <v>8.6979437700000002</v>
      </c>
      <c r="D597" s="1">
        <f>VLOOKUP($A597,DataForModel!$B:$BI,17,FALSE)</f>
        <v>39.92</v>
      </c>
      <c r="E597" s="1">
        <f>VLOOKUP($A597,DataForModel!$B:$BI,19,FALSE)</f>
        <v>0</v>
      </c>
      <c r="F597" s="1">
        <f>VLOOKUP($A597,DataForModel!$B:$BI,20,FALSE)</f>
        <v>228.94384299999999</v>
      </c>
      <c r="G597" s="1">
        <f>VLOOKUP($A597,DataForModel!$B:$BI,26,FALSE)</f>
        <v>0</v>
      </c>
      <c r="H597" s="1">
        <f>VLOOKUP($A597,DataForModel!$B:$BI,31,FALSE)</f>
        <v>364</v>
      </c>
      <c r="I597" s="1">
        <f>VLOOKUP($A597,DataForModel!$B:$BI,33,FALSE)</f>
        <v>60052</v>
      </c>
      <c r="J597" s="1">
        <f>VLOOKUP($A597,DataForModel!$B:$BI,46,FALSE)</f>
        <v>6.6</v>
      </c>
      <c r="K597" s="1">
        <f>VLOOKUP($A597,DataForModel!$B:$BI,49,FALSE)</f>
        <v>13.6</v>
      </c>
      <c r="L597" s="1">
        <f>VLOOKUP($A597,DataForModel!$B:$BI,51,FALSE)</f>
        <v>13.8</v>
      </c>
      <c r="M597" s="1">
        <f>VLOOKUP($A597,DataForModel!$B:$BI,52,FALSE)</f>
        <v>10.4</v>
      </c>
      <c r="N597" s="1">
        <f>VLOOKUP($A597,DataForModel!$B:$BI,60,FALSE)</f>
        <v>0.5</v>
      </c>
      <c r="O597" s="1">
        <f t="shared" si="120"/>
        <v>4.0427024078547493</v>
      </c>
      <c r="P597" s="1">
        <f t="shared" si="121"/>
        <v>6.2205254951554849</v>
      </c>
      <c r="Q597" s="1">
        <f t="shared" si="122"/>
        <v>3.1857007030992945</v>
      </c>
      <c r="R597" s="1">
        <f t="shared" si="123"/>
        <v>0</v>
      </c>
      <c r="S597" s="1">
        <f t="shared" si="124"/>
        <v>0.39105197165597494</v>
      </c>
      <c r="T597" s="1">
        <f t="shared" si="125"/>
        <v>0</v>
      </c>
      <c r="U597" s="1">
        <f t="shared" si="126"/>
        <v>1.2198391420911527</v>
      </c>
      <c r="V597" s="1">
        <f t="shared" si="127"/>
        <v>3.7477153281037756</v>
      </c>
      <c r="W597" s="1">
        <f t="shared" si="128"/>
        <v>1.1538461538461537</v>
      </c>
      <c r="X597" s="1">
        <f t="shared" si="129"/>
        <v>2.214983713355049</v>
      </c>
      <c r="Y597" s="1">
        <f t="shared" si="130"/>
        <v>3.1506849315068495</v>
      </c>
      <c r="Z597" s="1">
        <f t="shared" si="131"/>
        <v>2.4552429667519178</v>
      </c>
      <c r="AA597" s="1">
        <f t="shared" si="132"/>
        <v>5.3191489361702128E-2</v>
      </c>
      <c r="AB597" s="1">
        <f>VLOOKUP($A597,Index!$G:$R,8,FALSE)</f>
        <v>6.4451000000000001</v>
      </c>
      <c r="AC597" s="1">
        <f>VLOOKUP($A597,Index!$G:$R,9,FALSE)</f>
        <v>4.7700121985671986</v>
      </c>
      <c r="AD597" s="1">
        <f>VLOOKUP($A597,Index!$G:$R,10,FALSE)</f>
        <v>4.017094017094017</v>
      </c>
      <c r="AE597" s="1">
        <f>VLOOKUP($A597,Index!$G:$R,11,FALSE)</f>
        <v>1.9226675698340365</v>
      </c>
    </row>
    <row r="598" spans="1:31" x14ac:dyDescent="0.2">
      <c r="A598">
        <v>6075042601</v>
      </c>
      <c r="B598" s="1">
        <f>VLOOKUP($A598,DataForModel!$B:$BI,11,FALSE)</f>
        <v>3687</v>
      </c>
      <c r="C598" s="1">
        <f>VLOOKUP($A598,DataForModel!$B:$BI,16,FALSE)</f>
        <v>7.8595845100000004</v>
      </c>
      <c r="D598" s="1">
        <f>VLOOKUP($A598,DataForModel!$B:$BI,17,FALSE)</f>
        <v>39.92</v>
      </c>
      <c r="E598" s="1">
        <f>VLOOKUP($A598,DataForModel!$B:$BI,19,FALSE)</f>
        <v>0</v>
      </c>
      <c r="F598" s="1">
        <f>VLOOKUP($A598,DataForModel!$B:$BI,20,FALSE)</f>
        <v>229.7398292</v>
      </c>
      <c r="G598" s="1">
        <f>VLOOKUP($A598,DataForModel!$B:$BI,26,FALSE)</f>
        <v>0</v>
      </c>
      <c r="H598" s="1">
        <f>VLOOKUP($A598,DataForModel!$B:$BI,31,FALSE)</f>
        <v>827</v>
      </c>
      <c r="I598" s="1">
        <f>VLOOKUP($A598,DataForModel!$B:$BI,33,FALSE)</f>
        <v>42661</v>
      </c>
      <c r="J598" s="1">
        <f>VLOOKUP($A598,DataForModel!$B:$BI,46,FALSE)</f>
        <v>19.8</v>
      </c>
      <c r="K598" s="1">
        <f>VLOOKUP($A598,DataForModel!$B:$BI,49,FALSE)</f>
        <v>18.2</v>
      </c>
      <c r="L598" s="1">
        <f>VLOOKUP($A598,DataForModel!$B:$BI,51,FALSE)</f>
        <v>15.6</v>
      </c>
      <c r="M598" s="1">
        <f>VLOOKUP($A598,DataForModel!$B:$BI,52,FALSE)</f>
        <v>6.8</v>
      </c>
      <c r="N598" s="1">
        <f>VLOOKUP($A598,DataForModel!$B:$BI,60,FALSE)</f>
        <v>0.1</v>
      </c>
      <c r="O598" s="1">
        <f t="shared" si="120"/>
        <v>2.8707239149068808</v>
      </c>
      <c r="P598" s="1">
        <f t="shared" si="121"/>
        <v>4.3255189802906617</v>
      </c>
      <c r="Q598" s="1">
        <f t="shared" si="122"/>
        <v>3.1857007030992945</v>
      </c>
      <c r="R598" s="1">
        <f t="shared" si="123"/>
        <v>0</v>
      </c>
      <c r="S598" s="1">
        <f t="shared" si="124"/>
        <v>0.39253629289042324</v>
      </c>
      <c r="T598" s="1">
        <f t="shared" si="125"/>
        <v>0</v>
      </c>
      <c r="U598" s="1">
        <f t="shared" si="126"/>
        <v>2.7714477211796247</v>
      </c>
      <c r="V598" s="1">
        <f t="shared" si="127"/>
        <v>2.5108988628201208</v>
      </c>
      <c r="W598" s="1">
        <f t="shared" si="128"/>
        <v>3.4615384615384617</v>
      </c>
      <c r="X598" s="1">
        <f t="shared" si="129"/>
        <v>2.9641693811074923</v>
      </c>
      <c r="Y598" s="1">
        <f t="shared" si="130"/>
        <v>3.5616438356164388</v>
      </c>
      <c r="Z598" s="1">
        <f t="shared" si="131"/>
        <v>1.5345268542199488</v>
      </c>
      <c r="AA598" s="1">
        <f t="shared" si="132"/>
        <v>1.0638297872340425E-2</v>
      </c>
      <c r="AB598" s="1">
        <f>VLOOKUP($A598,Index!$G:$R,8,FALSE)</f>
        <v>6.5042999999999997</v>
      </c>
      <c r="AC598" s="1">
        <f>VLOOKUP($A598,Index!$G:$R,9,FALSE)</f>
        <v>5.6379446486137876</v>
      </c>
      <c r="AD598" s="1">
        <f>VLOOKUP($A598,Index!$G:$R,10,FALSE)</f>
        <v>4.8290598290598297</v>
      </c>
      <c r="AE598" s="1">
        <f>VLOOKUP($A598,Index!$G:$R,11,FALSE)</f>
        <v>1.8530582574823846</v>
      </c>
    </row>
    <row r="599" spans="1:31" x14ac:dyDescent="0.2">
      <c r="A599">
        <v>6075042602</v>
      </c>
      <c r="B599" s="1">
        <f>VLOOKUP($A599,DataForModel!$B:$BI,11,FALSE)</f>
        <v>3243</v>
      </c>
      <c r="C599" s="1">
        <f>VLOOKUP($A599,DataForModel!$B:$BI,16,FALSE)</f>
        <v>8.2787641399999998</v>
      </c>
      <c r="D599" s="1">
        <f>VLOOKUP($A599,DataForModel!$B:$BI,17,FALSE)</f>
        <v>39.92</v>
      </c>
      <c r="E599" s="1">
        <f>VLOOKUP($A599,DataForModel!$B:$BI,19,FALSE)</f>
        <v>0</v>
      </c>
      <c r="F599" s="1">
        <f>VLOOKUP($A599,DataForModel!$B:$BI,20,FALSE)</f>
        <v>229.12587389999999</v>
      </c>
      <c r="G599" s="1">
        <f>VLOOKUP($A599,DataForModel!$B:$BI,26,FALSE)</f>
        <v>0</v>
      </c>
      <c r="H599" s="1">
        <f>VLOOKUP($A599,DataForModel!$B:$BI,31,FALSE)</f>
        <v>145</v>
      </c>
      <c r="I599" s="1">
        <f>VLOOKUP($A599,DataForModel!$B:$BI,33,FALSE)</f>
        <v>62585</v>
      </c>
      <c r="J599" s="1">
        <f>VLOOKUP($A599,DataForModel!$B:$BI,46,FALSE)</f>
        <v>4.7</v>
      </c>
      <c r="K599" s="1">
        <f>VLOOKUP($A599,DataForModel!$B:$BI,49,FALSE)</f>
        <v>4.3</v>
      </c>
      <c r="L599" s="1">
        <f>VLOOKUP($A599,DataForModel!$B:$BI,51,FALSE)</f>
        <v>15.7</v>
      </c>
      <c r="M599" s="1">
        <f>VLOOKUP($A599,DataForModel!$B:$BI,52,FALSE)</f>
        <v>8.6</v>
      </c>
      <c r="N599" s="1">
        <f>VLOOKUP($A599,DataForModel!$B:$BI,60,FALSE)</f>
        <v>0</v>
      </c>
      <c r="O599" s="1">
        <f t="shared" si="120"/>
        <v>2.5247409023611</v>
      </c>
      <c r="P599" s="1">
        <f t="shared" si="121"/>
        <v>5.2730222377230715</v>
      </c>
      <c r="Q599" s="1">
        <f t="shared" si="122"/>
        <v>3.1857007030992945</v>
      </c>
      <c r="R599" s="1">
        <f t="shared" si="123"/>
        <v>0</v>
      </c>
      <c r="S599" s="1">
        <f t="shared" si="124"/>
        <v>0.39139141514154763</v>
      </c>
      <c r="T599" s="1">
        <f t="shared" si="125"/>
        <v>0</v>
      </c>
      <c r="U599" s="1">
        <f t="shared" si="126"/>
        <v>0.4859249329758713</v>
      </c>
      <c r="V599" s="1">
        <f t="shared" si="127"/>
        <v>3.9278577067228024</v>
      </c>
      <c r="W599" s="1">
        <f t="shared" si="128"/>
        <v>0.82167832167832167</v>
      </c>
      <c r="X599" s="1">
        <f t="shared" si="129"/>
        <v>0.70032573289902289</v>
      </c>
      <c r="Y599" s="1">
        <f t="shared" si="130"/>
        <v>3.5844748858447488</v>
      </c>
      <c r="Z599" s="1">
        <f t="shared" si="131"/>
        <v>1.9948849104859334</v>
      </c>
      <c r="AA599" s="1">
        <f t="shared" si="132"/>
        <v>0</v>
      </c>
      <c r="AB599" s="1">
        <f>VLOOKUP($A599,Index!$G:$R,8,FALSE)</f>
        <v>5.0773999999999999</v>
      </c>
      <c r="AC599" s="1">
        <f>VLOOKUP($A599,Index!$G:$R,9,FALSE)</f>
        <v>3.7067188071526465</v>
      </c>
      <c r="AD599" s="1">
        <f>VLOOKUP($A599,Index!$G:$R,10,FALSE)</f>
        <v>3.2905982905982913</v>
      </c>
      <c r="AE599" s="1">
        <f>VLOOKUP($A599,Index!$G:$R,11,FALSE)</f>
        <v>1.371117453619751</v>
      </c>
    </row>
    <row r="600" spans="1:31" x14ac:dyDescent="0.2">
      <c r="A600">
        <v>6075042700</v>
      </c>
      <c r="B600" s="1">
        <f>VLOOKUP($A600,DataForModel!$B:$BI,11,FALSE)</f>
        <v>5326</v>
      </c>
      <c r="C600" s="1">
        <f>VLOOKUP($A600,DataForModel!$B:$BI,16,FALSE)</f>
        <v>7.8595845100000004</v>
      </c>
      <c r="D600" s="1">
        <f>VLOOKUP($A600,DataForModel!$B:$BI,17,FALSE)</f>
        <v>39.92</v>
      </c>
      <c r="E600" s="1">
        <f>VLOOKUP($A600,DataForModel!$B:$BI,19,FALSE)</f>
        <v>0</v>
      </c>
      <c r="F600" s="1">
        <f>VLOOKUP($A600,DataForModel!$B:$BI,20,FALSE)</f>
        <v>229.17000189999999</v>
      </c>
      <c r="G600" s="1">
        <f>VLOOKUP($A600,DataForModel!$B:$BI,26,FALSE)</f>
        <v>0</v>
      </c>
      <c r="H600" s="1">
        <f>VLOOKUP($A600,DataForModel!$B:$BI,31,FALSE)</f>
        <v>585</v>
      </c>
      <c r="I600" s="1">
        <f>VLOOKUP($A600,DataForModel!$B:$BI,33,FALSE)</f>
        <v>45113</v>
      </c>
      <c r="J600" s="1">
        <f>VLOOKUP($A600,DataForModel!$B:$BI,46,FALSE)</f>
        <v>11.9</v>
      </c>
      <c r="K600" s="1">
        <f>VLOOKUP($A600,DataForModel!$B:$BI,49,FALSE)</f>
        <v>16.2</v>
      </c>
      <c r="L600" s="1">
        <f>VLOOKUP($A600,DataForModel!$B:$BI,51,FALSE)</f>
        <v>11</v>
      </c>
      <c r="M600" s="1">
        <f>VLOOKUP($A600,DataForModel!$B:$BI,52,FALSE)</f>
        <v>16.399999999999999</v>
      </c>
      <c r="N600" s="1">
        <f>VLOOKUP($A600,DataForModel!$B:$BI,60,FALSE)</f>
        <v>0.6</v>
      </c>
      <c r="O600" s="1">
        <f t="shared" si="120"/>
        <v>4.147899945453128</v>
      </c>
      <c r="P600" s="1">
        <f t="shared" si="121"/>
        <v>4.3255189802906617</v>
      </c>
      <c r="Q600" s="1">
        <f t="shared" si="122"/>
        <v>3.1857007030992945</v>
      </c>
      <c r="R600" s="1">
        <f t="shared" si="123"/>
        <v>0</v>
      </c>
      <c r="S600" s="1">
        <f t="shared" si="124"/>
        <v>0.39147370316040236</v>
      </c>
      <c r="T600" s="1">
        <f t="shared" si="125"/>
        <v>0</v>
      </c>
      <c r="U600" s="1">
        <f t="shared" si="126"/>
        <v>1.9604557640750668</v>
      </c>
      <c r="V600" s="1">
        <f t="shared" si="127"/>
        <v>2.6852806679420524</v>
      </c>
      <c r="W600" s="1">
        <f t="shared" si="128"/>
        <v>2.0804195804195804</v>
      </c>
      <c r="X600" s="1">
        <f t="shared" si="129"/>
        <v>2.6384364820846908</v>
      </c>
      <c r="Y600" s="1">
        <f t="shared" si="130"/>
        <v>2.5114155251141557</v>
      </c>
      <c r="Z600" s="1">
        <f t="shared" si="131"/>
        <v>3.9897698209718664</v>
      </c>
      <c r="AA600" s="1">
        <f t="shared" si="132"/>
        <v>6.3829787234042548E-2</v>
      </c>
      <c r="AB600" s="1">
        <f>VLOOKUP($A600,Index!$G:$R,8,FALSE)</f>
        <v>7.0210999999999997</v>
      </c>
      <c r="AC600" s="1">
        <f>VLOOKUP($A600,Index!$G:$R,9,FALSE)</f>
        <v>5.6682704156832262</v>
      </c>
      <c r="AD600" s="1">
        <f>VLOOKUP($A600,Index!$G:$R,10,FALSE)</f>
        <v>4.1452991452991448</v>
      </c>
      <c r="AE600" s="1">
        <f>VLOOKUP($A600,Index!$G:$R,11,FALSE)</f>
        <v>1.8449540763296288</v>
      </c>
    </row>
    <row r="601" spans="1:31" x14ac:dyDescent="0.2">
      <c r="A601">
        <v>6075042800</v>
      </c>
      <c r="B601" s="1">
        <f>VLOOKUP($A601,DataForModel!$B:$BI,11,FALSE)</f>
        <v>2376</v>
      </c>
      <c r="C601" s="1">
        <f>VLOOKUP($A601,DataForModel!$B:$BI,16,FALSE)</f>
        <v>8.2787641399999998</v>
      </c>
      <c r="D601" s="1">
        <f>VLOOKUP($A601,DataForModel!$B:$BI,17,FALSE)</f>
        <v>39.92</v>
      </c>
      <c r="E601" s="1">
        <f>VLOOKUP($A601,DataForModel!$B:$BI,19,FALSE)</f>
        <v>0</v>
      </c>
      <c r="F601" s="1">
        <f>VLOOKUP($A601,DataForModel!$B:$BI,20,FALSE)</f>
        <v>232.6988345</v>
      </c>
      <c r="G601" s="1">
        <f>VLOOKUP($A601,DataForModel!$B:$BI,26,FALSE)</f>
        <v>0</v>
      </c>
      <c r="H601" s="1">
        <f>VLOOKUP($A601,DataForModel!$B:$BI,31,FALSE)</f>
        <v>146</v>
      </c>
      <c r="I601" s="1">
        <f>VLOOKUP($A601,DataForModel!$B:$BI,33,FALSE)</f>
        <v>117489</v>
      </c>
      <c r="J601" s="1">
        <f>VLOOKUP($A601,DataForModel!$B:$BI,46,FALSE)</f>
        <v>5.9</v>
      </c>
      <c r="K601" s="1">
        <f>VLOOKUP($A601,DataForModel!$B:$BI,49,FALSE)</f>
        <v>1.7</v>
      </c>
      <c r="L601" s="1">
        <f>VLOOKUP($A601,DataForModel!$B:$BI,51,FALSE)</f>
        <v>28.8</v>
      </c>
      <c r="M601" s="1">
        <f>VLOOKUP($A601,DataForModel!$B:$BI,52,FALSE)</f>
        <v>6.5</v>
      </c>
      <c r="N601" s="1">
        <f>VLOOKUP($A601,DataForModel!$B:$BI,60,FALSE)</f>
        <v>0</v>
      </c>
      <c r="O601" s="1">
        <f t="shared" si="120"/>
        <v>1.8491389386737316</v>
      </c>
      <c r="P601" s="1">
        <f t="shared" si="121"/>
        <v>5.2730222377230715</v>
      </c>
      <c r="Q601" s="1">
        <f t="shared" si="122"/>
        <v>3.1857007030992945</v>
      </c>
      <c r="R601" s="1">
        <f t="shared" si="123"/>
        <v>0</v>
      </c>
      <c r="S601" s="1">
        <f t="shared" si="124"/>
        <v>0.39805412020908126</v>
      </c>
      <c r="T601" s="1">
        <f t="shared" si="125"/>
        <v>0</v>
      </c>
      <c r="U601" s="1">
        <f t="shared" si="126"/>
        <v>0.48927613941018766</v>
      </c>
      <c r="V601" s="1">
        <f t="shared" si="127"/>
        <v>7.8325308830745826</v>
      </c>
      <c r="W601" s="1">
        <f t="shared" si="128"/>
        <v>1.0314685314685315</v>
      </c>
      <c r="X601" s="1">
        <f t="shared" si="129"/>
        <v>0.27687296416938112</v>
      </c>
      <c r="Y601" s="1">
        <f t="shared" si="130"/>
        <v>6.5753424657534252</v>
      </c>
      <c r="Z601" s="1">
        <f t="shared" si="131"/>
        <v>1.4578005115089514</v>
      </c>
      <c r="AA601" s="1">
        <f t="shared" si="132"/>
        <v>0</v>
      </c>
      <c r="AB601" s="1">
        <f>VLOOKUP($A601,Index!$G:$R,8,FALSE)</f>
        <v>3.7787999999999999</v>
      </c>
      <c r="AC601" s="1">
        <f>VLOOKUP($A601,Index!$G:$R,9,FALSE)</f>
        <v>3.0149833552862262</v>
      </c>
      <c r="AD601" s="1">
        <f>VLOOKUP($A601,Index!$G:$R,10,FALSE)</f>
        <v>3.3760683760683765</v>
      </c>
      <c r="AE601" s="1">
        <f>VLOOKUP($A601,Index!$G:$R,11,FALSE)</f>
        <v>0.98449966022608137</v>
      </c>
    </row>
    <row r="602" spans="1:31" x14ac:dyDescent="0.2">
      <c r="A602">
        <v>6075045100</v>
      </c>
      <c r="B602" s="1">
        <f>VLOOKUP($A602,DataForModel!$B:$BI,11,FALSE)</f>
        <v>4996</v>
      </c>
      <c r="C602" s="1">
        <f>VLOOKUP($A602,DataForModel!$B:$BI,16,FALSE)</f>
        <v>8.6979437700000002</v>
      </c>
      <c r="D602" s="1">
        <f>VLOOKUP($A602,DataForModel!$B:$BI,17,FALSE)</f>
        <v>57.064228440000001</v>
      </c>
      <c r="E602" s="1">
        <f>VLOOKUP($A602,DataForModel!$B:$BI,19,FALSE)</f>
        <v>0</v>
      </c>
      <c r="F602" s="1">
        <f>VLOOKUP($A602,DataForModel!$B:$BI,20,FALSE)</f>
        <v>220.51956050000001</v>
      </c>
      <c r="G602" s="1">
        <f>VLOOKUP($A602,DataForModel!$B:$BI,26,FALSE)</f>
        <v>0</v>
      </c>
      <c r="H602" s="1">
        <f>VLOOKUP($A602,DataForModel!$B:$BI,31,FALSE)</f>
        <v>619</v>
      </c>
      <c r="I602" s="1">
        <f>VLOOKUP($A602,DataForModel!$B:$BI,33,FALSE)</f>
        <v>57162</v>
      </c>
      <c r="J602" s="1">
        <f>VLOOKUP($A602,DataForModel!$B:$BI,46,FALSE)</f>
        <v>12.2</v>
      </c>
      <c r="K602" s="1">
        <f>VLOOKUP($A602,DataForModel!$B:$BI,49,FALSE)</f>
        <v>11.8</v>
      </c>
      <c r="L602" s="1">
        <f>VLOOKUP($A602,DataForModel!$B:$BI,51,FALSE)</f>
        <v>10.199999999999999</v>
      </c>
      <c r="M602" s="1">
        <f>VLOOKUP($A602,DataForModel!$B:$BI,52,FALSE)</f>
        <v>7.6</v>
      </c>
      <c r="N602" s="1">
        <f>VLOOKUP($A602,DataForModel!$B:$BI,60,FALSE)</f>
        <v>0.3</v>
      </c>
      <c r="O602" s="1">
        <f t="shared" si="120"/>
        <v>3.890750409101535</v>
      </c>
      <c r="P602" s="1">
        <f t="shared" si="121"/>
        <v>6.2205254951554849</v>
      </c>
      <c r="Q602" s="1">
        <f t="shared" si="122"/>
        <v>4.5636896604547683</v>
      </c>
      <c r="R602" s="1">
        <f t="shared" si="123"/>
        <v>0</v>
      </c>
      <c r="S602" s="1">
        <f t="shared" si="124"/>
        <v>0.37534272770207167</v>
      </c>
      <c r="T602" s="1">
        <f t="shared" si="125"/>
        <v>0</v>
      </c>
      <c r="U602" s="1">
        <f t="shared" si="126"/>
        <v>2.0743967828418231</v>
      </c>
      <c r="V602" s="1">
        <f t="shared" si="127"/>
        <v>3.5421837551827382</v>
      </c>
      <c r="W602" s="1">
        <f t="shared" si="128"/>
        <v>2.1328671328671325</v>
      </c>
      <c r="X602" s="1">
        <f t="shared" si="129"/>
        <v>1.9218241042345281</v>
      </c>
      <c r="Y602" s="1">
        <f t="shared" si="130"/>
        <v>2.3287671232876712</v>
      </c>
      <c r="Z602" s="1">
        <f t="shared" si="131"/>
        <v>1.7391304347826086</v>
      </c>
      <c r="AA602" s="1">
        <f t="shared" si="132"/>
        <v>3.1914893617021274E-2</v>
      </c>
      <c r="AB602" s="1">
        <f>VLOOKUP($A602,Index!$G:$R,8,FALSE)</f>
        <v>5.7884000000000002</v>
      </c>
      <c r="AC602" s="1">
        <f>VLOOKUP($A602,Index!$G:$R,9,FALSE)</f>
        <v>4.7923802187124576</v>
      </c>
      <c r="AD602" s="1">
        <f>VLOOKUP($A602,Index!$G:$R,10,FALSE)</f>
        <v>3.6324786324786329</v>
      </c>
      <c r="AE602" s="1">
        <f>VLOOKUP($A602,Index!$G:$R,11,FALSE)</f>
        <v>2.0766653208243575</v>
      </c>
    </row>
    <row r="603" spans="1:31" x14ac:dyDescent="0.2">
      <c r="A603">
        <v>6075045200</v>
      </c>
      <c r="B603" s="1">
        <f>VLOOKUP($A603,DataForModel!$B:$BI,11,FALSE)</f>
        <v>6474</v>
      </c>
      <c r="C603" s="1">
        <f>VLOOKUP($A603,DataForModel!$B:$BI,16,FALSE)</f>
        <v>8.6979437700000002</v>
      </c>
      <c r="D603" s="1">
        <f>VLOOKUP($A603,DataForModel!$B:$BI,17,FALSE)</f>
        <v>39.92</v>
      </c>
      <c r="E603" s="1">
        <f>VLOOKUP($A603,DataForModel!$B:$BI,19,FALSE)</f>
        <v>0</v>
      </c>
      <c r="F603" s="1">
        <f>VLOOKUP($A603,DataForModel!$B:$BI,20,FALSE)</f>
        <v>221.69158770000001</v>
      </c>
      <c r="G603" s="1">
        <f>VLOOKUP($A603,DataForModel!$B:$BI,26,FALSE)</f>
        <v>0</v>
      </c>
      <c r="H603" s="1">
        <f>VLOOKUP($A603,DataForModel!$B:$BI,31,FALSE)</f>
        <v>1252</v>
      </c>
      <c r="I603" s="1">
        <f>VLOOKUP($A603,DataForModel!$B:$BI,33,FALSE)</f>
        <v>51003</v>
      </c>
      <c r="J603" s="1">
        <f>VLOOKUP($A603,DataForModel!$B:$BI,46,FALSE)</f>
        <v>17.100000000000001</v>
      </c>
      <c r="K603" s="1">
        <f>VLOOKUP($A603,DataForModel!$B:$BI,49,FALSE)</f>
        <v>10.5</v>
      </c>
      <c r="L603" s="1">
        <f>VLOOKUP($A603,DataForModel!$B:$BI,51,FALSE)</f>
        <v>14.7</v>
      </c>
      <c r="M603" s="1">
        <f>VLOOKUP($A603,DataForModel!$B:$BI,52,FALSE)</f>
        <v>9.1999999999999993</v>
      </c>
      <c r="N603" s="1">
        <f>VLOOKUP($A603,DataForModel!$B:$BI,60,FALSE)</f>
        <v>0.2</v>
      </c>
      <c r="O603" s="1">
        <f t="shared" si="120"/>
        <v>5.0424686355489756</v>
      </c>
      <c r="P603" s="1">
        <f t="shared" si="121"/>
        <v>6.2205254951554849</v>
      </c>
      <c r="Q603" s="1">
        <f t="shared" si="122"/>
        <v>3.1857007030992945</v>
      </c>
      <c r="R603" s="1">
        <f t="shared" si="123"/>
        <v>0</v>
      </c>
      <c r="S603" s="1">
        <f t="shared" si="124"/>
        <v>0.37752827421068064</v>
      </c>
      <c r="T603" s="1">
        <f t="shared" si="125"/>
        <v>0</v>
      </c>
      <c r="U603" s="1">
        <f t="shared" si="126"/>
        <v>4.1957104557640754</v>
      </c>
      <c r="V603" s="1">
        <f t="shared" si="127"/>
        <v>3.1041668148295654</v>
      </c>
      <c r="W603" s="1">
        <f t="shared" si="128"/>
        <v>2.9895104895104896</v>
      </c>
      <c r="X603" s="1">
        <f t="shared" si="129"/>
        <v>1.7100977198697067</v>
      </c>
      <c r="Y603" s="1">
        <f t="shared" si="130"/>
        <v>3.3561643835616439</v>
      </c>
      <c r="Z603" s="1">
        <f t="shared" si="131"/>
        <v>2.1483375959079281</v>
      </c>
      <c r="AA603" s="1">
        <f t="shared" si="132"/>
        <v>2.1276595744680851E-2</v>
      </c>
      <c r="AB603" s="1">
        <f>VLOOKUP($A603,Index!$G:$R,8,FALSE)</f>
        <v>6.0913000000000004</v>
      </c>
      <c r="AC603" s="1">
        <f>VLOOKUP($A603,Index!$G:$R,9,FALSE)</f>
        <v>5.4983591052185146</v>
      </c>
      <c r="AD603" s="1">
        <f>VLOOKUP($A603,Index!$G:$R,10,FALSE)</f>
        <v>3.6324786324786329</v>
      </c>
      <c r="AE603" s="1">
        <f>VLOOKUP($A603,Index!$G:$R,11,FALSE)</f>
        <v>1.7610773011301659</v>
      </c>
    </row>
    <row r="604" spans="1:31" x14ac:dyDescent="0.2">
      <c r="A604">
        <v>6075047600</v>
      </c>
      <c r="B604" s="1">
        <f>VLOOKUP($A604,DataForModel!$B:$BI,11,FALSE)</f>
        <v>5137</v>
      </c>
      <c r="C604" s="1">
        <f>VLOOKUP($A604,DataForModel!$B:$BI,16,FALSE)</f>
        <v>8.2787641399999998</v>
      </c>
      <c r="D604" s="1">
        <f>VLOOKUP($A604,DataForModel!$B:$BI,17,FALSE)</f>
        <v>39.92</v>
      </c>
      <c r="E604" s="1">
        <f>VLOOKUP($A604,DataForModel!$B:$BI,19,FALSE)</f>
        <v>0</v>
      </c>
      <c r="F604" s="1">
        <f>VLOOKUP($A604,DataForModel!$B:$BI,20,FALSE)</f>
        <v>222.98730280000001</v>
      </c>
      <c r="G604" s="1">
        <f>VLOOKUP($A604,DataForModel!$B:$BI,26,FALSE)</f>
        <v>0</v>
      </c>
      <c r="H604" s="1">
        <f>VLOOKUP($A604,DataForModel!$B:$BI,31,FALSE)</f>
        <v>322</v>
      </c>
      <c r="I604" s="1">
        <f>VLOOKUP($A604,DataForModel!$B:$BI,33,FALSE)</f>
        <v>43633</v>
      </c>
      <c r="J604" s="1">
        <f>VLOOKUP($A604,DataForModel!$B:$BI,46,FALSE)</f>
        <v>5.7</v>
      </c>
      <c r="K604" s="1">
        <f>VLOOKUP($A604,DataForModel!$B:$BI,49,FALSE)</f>
        <v>13</v>
      </c>
      <c r="L604" s="1">
        <f>VLOOKUP($A604,DataForModel!$B:$BI,51,FALSE)</f>
        <v>13.2</v>
      </c>
      <c r="M604" s="1">
        <f>VLOOKUP($A604,DataForModel!$B:$BI,52,FALSE)</f>
        <v>6.2</v>
      </c>
      <c r="N604" s="1">
        <f>VLOOKUP($A604,DataForModel!$B:$BI,60,FALSE)</f>
        <v>0.1</v>
      </c>
      <c r="O604" s="1">
        <f t="shared" si="120"/>
        <v>4.000623392815398</v>
      </c>
      <c r="P604" s="1">
        <f t="shared" si="121"/>
        <v>5.2730222377230715</v>
      </c>
      <c r="Q604" s="1">
        <f t="shared" si="122"/>
        <v>3.1857007030992945</v>
      </c>
      <c r="R604" s="1">
        <f t="shared" si="123"/>
        <v>0</v>
      </c>
      <c r="S604" s="1">
        <f t="shared" si="124"/>
        <v>0.37994446865817882</v>
      </c>
      <c r="T604" s="1">
        <f t="shared" si="125"/>
        <v>0</v>
      </c>
      <c r="U604" s="1">
        <f t="shared" si="126"/>
        <v>1.0790884718498659</v>
      </c>
      <c r="V604" s="1">
        <f t="shared" si="127"/>
        <v>2.5800257447852588</v>
      </c>
      <c r="W604" s="1">
        <f t="shared" si="128"/>
        <v>0.99650349650349646</v>
      </c>
      <c r="X604" s="1">
        <f t="shared" si="129"/>
        <v>2.1172638436482085</v>
      </c>
      <c r="Y604" s="1">
        <f t="shared" si="130"/>
        <v>3.0136986301369859</v>
      </c>
      <c r="Z604" s="1">
        <f t="shared" si="131"/>
        <v>1.3810741687979542</v>
      </c>
      <c r="AA604" s="1">
        <f t="shared" si="132"/>
        <v>1.0638297872340425E-2</v>
      </c>
      <c r="AB604" s="1">
        <f>VLOOKUP($A604,Index!$G:$R,8,FALSE)</f>
        <v>5.0168999999999997</v>
      </c>
      <c r="AC604" s="1">
        <f>VLOOKUP($A604,Index!$G:$R,9,FALSE)</f>
        <v>4.7274172102885155</v>
      </c>
      <c r="AD604" s="1">
        <f>VLOOKUP($A604,Index!$G:$R,10,FALSE)</f>
        <v>3.4615384615384617</v>
      </c>
      <c r="AE604" s="1">
        <f>VLOOKUP($A604,Index!$G:$R,11,FALSE)</f>
        <v>1.4374110927749144</v>
      </c>
    </row>
    <row r="605" spans="1:31" x14ac:dyDescent="0.2">
      <c r="A605">
        <v>6075047701</v>
      </c>
      <c r="B605" s="1">
        <f>VLOOKUP($A605,DataForModel!$B:$BI,11,FALSE)</f>
        <v>4334</v>
      </c>
      <c r="C605" s="1">
        <f>VLOOKUP($A605,DataForModel!$B:$BI,16,FALSE)</f>
        <v>7.8595845100000004</v>
      </c>
      <c r="D605" s="1">
        <f>VLOOKUP($A605,DataForModel!$B:$BI,17,FALSE)</f>
        <v>39.92</v>
      </c>
      <c r="E605" s="1">
        <f>VLOOKUP($A605,DataForModel!$B:$BI,19,FALSE)</f>
        <v>0</v>
      </c>
      <c r="F605" s="1">
        <f>VLOOKUP($A605,DataForModel!$B:$BI,20,FALSE)</f>
        <v>224.64152039999999</v>
      </c>
      <c r="G605" s="1">
        <f>VLOOKUP($A605,DataForModel!$B:$BI,26,FALSE)</f>
        <v>0</v>
      </c>
      <c r="H605" s="1">
        <f>VLOOKUP($A605,DataForModel!$B:$BI,31,FALSE)</f>
        <v>330</v>
      </c>
      <c r="I605" s="1">
        <f>VLOOKUP($A605,DataForModel!$B:$BI,33,FALSE)</f>
        <v>42314</v>
      </c>
      <c r="J605" s="1">
        <f>VLOOKUP($A605,DataForModel!$B:$BI,46,FALSE)</f>
        <v>7.7</v>
      </c>
      <c r="K605" s="1">
        <f>VLOOKUP($A605,DataForModel!$B:$BI,49,FALSE)</f>
        <v>13.3</v>
      </c>
      <c r="L605" s="1">
        <f>VLOOKUP($A605,DataForModel!$B:$BI,51,FALSE)</f>
        <v>9.1</v>
      </c>
      <c r="M605" s="1">
        <f>VLOOKUP($A605,DataForModel!$B:$BI,52,FALSE)</f>
        <v>9.9</v>
      </c>
      <c r="N605" s="1">
        <f>VLOOKUP($A605,DataForModel!$B:$BI,60,FALSE)</f>
        <v>0</v>
      </c>
      <c r="O605" s="1">
        <f t="shared" si="120"/>
        <v>3.3748928543598531</v>
      </c>
      <c r="P605" s="1">
        <f t="shared" si="121"/>
        <v>4.3255189802906617</v>
      </c>
      <c r="Q605" s="1">
        <f t="shared" si="122"/>
        <v>3.1857007030992945</v>
      </c>
      <c r="R605" s="1">
        <f t="shared" si="123"/>
        <v>0</v>
      </c>
      <c r="S605" s="1">
        <f t="shared" si="124"/>
        <v>0.38302918333046576</v>
      </c>
      <c r="T605" s="1">
        <f t="shared" si="125"/>
        <v>0</v>
      </c>
      <c r="U605" s="1">
        <f t="shared" si="126"/>
        <v>1.1058981233243967</v>
      </c>
      <c r="V605" s="1">
        <f t="shared" si="127"/>
        <v>2.4862208504313319</v>
      </c>
      <c r="W605" s="1">
        <f t="shared" si="128"/>
        <v>1.346153846153846</v>
      </c>
      <c r="X605" s="1">
        <f t="shared" si="129"/>
        <v>2.1661237785016287</v>
      </c>
      <c r="Y605" s="1">
        <f t="shared" si="130"/>
        <v>2.0776255707762559</v>
      </c>
      <c r="Z605" s="1">
        <f t="shared" si="131"/>
        <v>2.3273657289002556</v>
      </c>
      <c r="AA605" s="1">
        <f t="shared" si="132"/>
        <v>0</v>
      </c>
      <c r="AB605" s="1">
        <f>VLOOKUP($A605,Index!$G:$R,8,FALSE)</f>
        <v>5.6795999999999998</v>
      </c>
      <c r="AC605" s="1">
        <f>VLOOKUP($A605,Index!$G:$R,9,FALSE)</f>
        <v>4.7812073899700804</v>
      </c>
      <c r="AD605" s="1">
        <f>VLOOKUP($A605,Index!$G:$R,10,FALSE)</f>
        <v>3.9316239316239314</v>
      </c>
      <c r="AE605" s="1">
        <f>VLOOKUP($A605,Index!$G:$R,11,FALSE)</f>
        <v>1.6942379301368589</v>
      </c>
    </row>
    <row r="606" spans="1:31" x14ac:dyDescent="0.2">
      <c r="A606">
        <v>6075047702</v>
      </c>
      <c r="B606" s="1">
        <f>VLOOKUP($A606,DataForModel!$B:$BI,11,FALSE)</f>
        <v>3824</v>
      </c>
      <c r="C606" s="1">
        <f>VLOOKUP($A606,DataForModel!$B:$BI,16,FALSE)</f>
        <v>7.8595845100000004</v>
      </c>
      <c r="D606" s="1">
        <f>VLOOKUP($A606,DataForModel!$B:$BI,17,FALSE)</f>
        <v>39.92</v>
      </c>
      <c r="E606" s="1">
        <f>VLOOKUP($A606,DataForModel!$B:$BI,19,FALSE)</f>
        <v>0</v>
      </c>
      <c r="F606" s="1">
        <f>VLOOKUP($A606,DataForModel!$B:$BI,20,FALSE)</f>
        <v>222.55211829999999</v>
      </c>
      <c r="G606" s="1">
        <f>VLOOKUP($A606,DataForModel!$B:$BI,26,FALSE)</f>
        <v>0</v>
      </c>
      <c r="H606" s="1">
        <f>VLOOKUP($A606,DataForModel!$B:$BI,31,FALSE)</f>
        <v>435</v>
      </c>
      <c r="I606" s="1">
        <f>VLOOKUP($A606,DataForModel!$B:$BI,33,FALSE)</f>
        <v>41038</v>
      </c>
      <c r="J606" s="1">
        <f>VLOOKUP($A606,DataForModel!$B:$BI,46,FALSE)</f>
        <v>10.3</v>
      </c>
      <c r="K606" s="1">
        <f>VLOOKUP($A606,DataForModel!$B:$BI,49,FALSE)</f>
        <v>11.3</v>
      </c>
      <c r="L606" s="1">
        <f>VLOOKUP($A606,DataForModel!$B:$BI,51,FALSE)</f>
        <v>13.7</v>
      </c>
      <c r="M606" s="1">
        <f>VLOOKUP($A606,DataForModel!$B:$BI,52,FALSE)</f>
        <v>8</v>
      </c>
      <c r="N606" s="1">
        <f>VLOOKUP($A606,DataForModel!$B:$BI,60,FALSE)</f>
        <v>0.1</v>
      </c>
      <c r="O606" s="1">
        <f t="shared" si="120"/>
        <v>2.9774799345437541</v>
      </c>
      <c r="P606" s="1">
        <f t="shared" si="121"/>
        <v>4.3255189802906617</v>
      </c>
      <c r="Q606" s="1">
        <f t="shared" si="122"/>
        <v>3.1857007030992945</v>
      </c>
      <c r="R606" s="1">
        <f t="shared" si="123"/>
        <v>0</v>
      </c>
      <c r="S606" s="1">
        <f t="shared" si="124"/>
        <v>0.37913295509895784</v>
      </c>
      <c r="T606" s="1">
        <f t="shared" si="125"/>
        <v>0</v>
      </c>
      <c r="U606" s="1">
        <f t="shared" si="126"/>
        <v>1.457774798927614</v>
      </c>
      <c r="V606" s="1">
        <f t="shared" si="127"/>
        <v>2.3954740383042576</v>
      </c>
      <c r="W606" s="1">
        <f t="shared" si="128"/>
        <v>1.8006993006993008</v>
      </c>
      <c r="X606" s="1">
        <f t="shared" si="129"/>
        <v>1.8403908794788277</v>
      </c>
      <c r="Y606" s="1">
        <f t="shared" si="130"/>
        <v>3.127853881278539</v>
      </c>
      <c r="Z606" s="1">
        <f t="shared" si="131"/>
        <v>1.8414322250639388</v>
      </c>
      <c r="AA606" s="1">
        <f t="shared" si="132"/>
        <v>1.0638297872340425E-2</v>
      </c>
      <c r="AB606" s="1">
        <f>VLOOKUP($A606,Index!$G:$R,8,FALSE)</f>
        <v>5.7590000000000003</v>
      </c>
      <c r="AC606" s="1">
        <f>VLOOKUP($A606,Index!$G:$R,9,FALSE)</f>
        <v>4.7632483509089232</v>
      </c>
      <c r="AD606" s="1">
        <f>VLOOKUP($A606,Index!$G:$R,10,FALSE)</f>
        <v>3.8034188034188037</v>
      </c>
      <c r="AE606" s="1">
        <f>VLOOKUP($A606,Index!$G:$R,11,FALSE)</f>
        <v>1.619153202222696</v>
      </c>
    </row>
    <row r="607" spans="1:31" x14ac:dyDescent="0.2">
      <c r="A607">
        <v>6075047801</v>
      </c>
      <c r="B607" s="1">
        <f>VLOOKUP($A607,DataForModel!$B:$BI,11,FALSE)</f>
        <v>4005</v>
      </c>
      <c r="C607" s="1">
        <f>VLOOKUP($A607,DataForModel!$B:$BI,16,FALSE)</f>
        <v>7.8595845100000004</v>
      </c>
      <c r="D607" s="1">
        <f>VLOOKUP($A607,DataForModel!$B:$BI,17,FALSE)</f>
        <v>39.92</v>
      </c>
      <c r="E607" s="1">
        <f>VLOOKUP($A607,DataForModel!$B:$BI,19,FALSE)</f>
        <v>0</v>
      </c>
      <c r="F607" s="1">
        <f>VLOOKUP($A607,DataForModel!$B:$BI,20,FALSE)</f>
        <v>221.84788259999999</v>
      </c>
      <c r="G607" s="1">
        <f>VLOOKUP($A607,DataForModel!$B:$BI,26,FALSE)</f>
        <v>0</v>
      </c>
      <c r="H607" s="1">
        <f>VLOOKUP($A607,DataForModel!$B:$BI,31,FALSE)</f>
        <v>346</v>
      </c>
      <c r="I607" s="1">
        <f>VLOOKUP($A607,DataForModel!$B:$BI,33,FALSE)</f>
        <v>45202</v>
      </c>
      <c r="J607" s="1">
        <f>VLOOKUP($A607,DataForModel!$B:$BI,46,FALSE)</f>
        <v>8.6</v>
      </c>
      <c r="K607" s="1">
        <f>VLOOKUP($A607,DataForModel!$B:$BI,49,FALSE)</f>
        <v>12.9</v>
      </c>
      <c r="L607" s="1">
        <f>VLOOKUP($A607,DataForModel!$B:$BI,51,FALSE)</f>
        <v>11.7</v>
      </c>
      <c r="M607" s="1">
        <f>VLOOKUP($A607,DataForModel!$B:$BI,52,FALSE)</f>
        <v>12.3</v>
      </c>
      <c r="N607" s="1">
        <f>VLOOKUP($A607,DataForModel!$B:$BI,60,FALSE)</f>
        <v>0.8</v>
      </c>
      <c r="O607" s="1">
        <f t="shared" si="120"/>
        <v>3.1185225590275074</v>
      </c>
      <c r="P607" s="1">
        <f t="shared" si="121"/>
        <v>4.3255189802906617</v>
      </c>
      <c r="Q607" s="1">
        <f t="shared" si="122"/>
        <v>3.1857007030992945</v>
      </c>
      <c r="R607" s="1">
        <f t="shared" si="123"/>
        <v>0</v>
      </c>
      <c r="S607" s="1">
        <f t="shared" si="124"/>
        <v>0.3778197262972946</v>
      </c>
      <c r="T607" s="1">
        <f t="shared" si="125"/>
        <v>0</v>
      </c>
      <c r="U607" s="1">
        <f t="shared" si="126"/>
        <v>1.1595174262734584</v>
      </c>
      <c r="V607" s="1">
        <f t="shared" si="127"/>
        <v>2.6916101869697249</v>
      </c>
      <c r="W607" s="1">
        <f t="shared" si="128"/>
        <v>1.5034965034965033</v>
      </c>
      <c r="X607" s="1">
        <f t="shared" si="129"/>
        <v>2.1009771986970684</v>
      </c>
      <c r="Y607" s="1">
        <f t="shared" si="130"/>
        <v>2.6712328767123288</v>
      </c>
      <c r="Z607" s="1">
        <f t="shared" si="131"/>
        <v>2.9411764705882355</v>
      </c>
      <c r="AA607" s="1">
        <f t="shared" si="132"/>
        <v>8.5106382978723402E-2</v>
      </c>
      <c r="AB607" s="1">
        <f>VLOOKUP($A607,Index!$G:$R,8,FALSE)</f>
        <v>6.6345000000000001</v>
      </c>
      <c r="AC607" s="1">
        <f>VLOOKUP($A607,Index!$G:$R,9,FALSE)</f>
        <v>4.8606687689280879</v>
      </c>
      <c r="AD607" s="1">
        <f>VLOOKUP($A607,Index!$G:$R,10,FALSE)</f>
        <v>3.8461538461538463</v>
      </c>
      <c r="AE607" s="1">
        <f>VLOOKUP($A607,Index!$G:$R,11,FALSE)</f>
        <v>2.4210393675847408</v>
      </c>
    </row>
    <row r="608" spans="1:31" x14ac:dyDescent="0.2">
      <c r="A608">
        <v>6075047802</v>
      </c>
      <c r="B608" s="1">
        <f>VLOOKUP($A608,DataForModel!$B:$BI,11,FALSE)</f>
        <v>3656</v>
      </c>
      <c r="C608" s="1">
        <f>VLOOKUP($A608,DataForModel!$B:$BI,16,FALSE)</f>
        <v>7.8595845100000004</v>
      </c>
      <c r="D608" s="1">
        <f>VLOOKUP($A608,DataForModel!$B:$BI,17,FALSE)</f>
        <v>39.92</v>
      </c>
      <c r="E608" s="1">
        <f>VLOOKUP($A608,DataForModel!$B:$BI,19,FALSE)</f>
        <v>0</v>
      </c>
      <c r="F608" s="1">
        <f>VLOOKUP($A608,DataForModel!$B:$BI,20,FALSE)</f>
        <v>223.00071270000001</v>
      </c>
      <c r="G608" s="1">
        <f>VLOOKUP($A608,DataForModel!$B:$BI,26,FALSE)</f>
        <v>0</v>
      </c>
      <c r="H608" s="1">
        <f>VLOOKUP($A608,DataForModel!$B:$BI,31,FALSE)</f>
        <v>383</v>
      </c>
      <c r="I608" s="1">
        <f>VLOOKUP($A608,DataForModel!$B:$BI,33,FALSE)</f>
        <v>43777</v>
      </c>
      <c r="J608" s="1">
        <f>VLOOKUP($A608,DataForModel!$B:$BI,46,FALSE)</f>
        <v>9.9</v>
      </c>
      <c r="K608" s="1">
        <f>VLOOKUP($A608,DataForModel!$B:$BI,49,FALSE)</f>
        <v>12.7</v>
      </c>
      <c r="L608" s="1">
        <f>VLOOKUP($A608,DataForModel!$B:$BI,51,FALSE)</f>
        <v>16.399999999999999</v>
      </c>
      <c r="M608" s="1">
        <f>VLOOKUP($A608,DataForModel!$B:$BI,52,FALSE)</f>
        <v>11.9</v>
      </c>
      <c r="N608" s="1">
        <f>VLOOKUP($A608,DataForModel!$B:$BI,60,FALSE)</f>
        <v>0.7</v>
      </c>
      <c r="O608" s="1">
        <f t="shared" si="120"/>
        <v>2.8465674433102155</v>
      </c>
      <c r="P608" s="1">
        <f t="shared" si="121"/>
        <v>4.3255189802906617</v>
      </c>
      <c r="Q608" s="1">
        <f t="shared" si="122"/>
        <v>3.1857007030992945</v>
      </c>
      <c r="R608" s="1">
        <f t="shared" si="123"/>
        <v>0</v>
      </c>
      <c r="S608" s="1">
        <f t="shared" si="124"/>
        <v>0.37996947486974608</v>
      </c>
      <c r="T608" s="1">
        <f t="shared" si="125"/>
        <v>0</v>
      </c>
      <c r="U608" s="1">
        <f t="shared" si="126"/>
        <v>1.2835120643431637</v>
      </c>
      <c r="V608" s="1">
        <f t="shared" si="127"/>
        <v>2.5902667643356492</v>
      </c>
      <c r="W608" s="1">
        <f t="shared" si="128"/>
        <v>1.7307692307692308</v>
      </c>
      <c r="X608" s="1">
        <f t="shared" si="129"/>
        <v>2.0684039087947879</v>
      </c>
      <c r="Y608" s="1">
        <f t="shared" si="130"/>
        <v>3.7442922374429219</v>
      </c>
      <c r="Z608" s="1">
        <f t="shared" si="131"/>
        <v>2.8388746803069056</v>
      </c>
      <c r="AA608" s="1">
        <f t="shared" si="132"/>
        <v>7.4468085106382975E-2</v>
      </c>
      <c r="AB608" s="1">
        <f>VLOOKUP($A608,Index!$G:$R,8,FALSE)</f>
        <v>6.7251000000000003</v>
      </c>
      <c r="AC608" s="1">
        <f>VLOOKUP($A608,Index!$G:$R,9,FALSE)</f>
        <v>4.9920503300200201</v>
      </c>
      <c r="AD608" s="1">
        <f>VLOOKUP($A608,Index!$G:$R,10,FALSE)</f>
        <v>4.1025641025641022</v>
      </c>
      <c r="AE608" s="1">
        <f>VLOOKUP($A608,Index!$G:$R,11,FALSE)</f>
        <v>2.1320292409237744</v>
      </c>
    </row>
    <row r="609" spans="1:31" x14ac:dyDescent="0.2">
      <c r="A609">
        <v>6075047901</v>
      </c>
      <c r="B609" s="1">
        <f>VLOOKUP($A609,DataForModel!$B:$BI,11,FALSE)</f>
        <v>6400</v>
      </c>
      <c r="C609" s="1">
        <f>VLOOKUP($A609,DataForModel!$B:$BI,16,FALSE)</f>
        <v>7.8595845100000004</v>
      </c>
      <c r="D609" s="1">
        <f>VLOOKUP($A609,DataForModel!$B:$BI,17,FALSE)</f>
        <v>31.655850560000001</v>
      </c>
      <c r="E609" s="1">
        <f>VLOOKUP($A609,DataForModel!$B:$BI,19,FALSE)</f>
        <v>0</v>
      </c>
      <c r="F609" s="1">
        <f>VLOOKUP($A609,DataForModel!$B:$BI,20,FALSE)</f>
        <v>228.01719739999999</v>
      </c>
      <c r="G609" s="1">
        <f>VLOOKUP($A609,DataForModel!$B:$BI,26,FALSE)</f>
        <v>0</v>
      </c>
      <c r="H609" s="1">
        <f>VLOOKUP($A609,DataForModel!$B:$BI,31,FALSE)</f>
        <v>729</v>
      </c>
      <c r="I609" s="1">
        <f>VLOOKUP($A609,DataForModel!$B:$BI,33,FALSE)</f>
        <v>42703</v>
      </c>
      <c r="J609" s="1">
        <f>VLOOKUP($A609,DataForModel!$B:$BI,46,FALSE)</f>
        <v>10.7</v>
      </c>
      <c r="K609" s="1">
        <f>VLOOKUP($A609,DataForModel!$B:$BI,49,FALSE)</f>
        <v>7.6</v>
      </c>
      <c r="L609" s="1">
        <f>VLOOKUP($A609,DataForModel!$B:$BI,51,FALSE)</f>
        <v>16.2</v>
      </c>
      <c r="M609" s="1">
        <f>VLOOKUP($A609,DataForModel!$B:$BI,52,FALSE)</f>
        <v>10.199999999999999</v>
      </c>
      <c r="N609" s="1">
        <f>VLOOKUP($A609,DataForModel!$B:$BI,60,FALSE)</f>
        <v>1.6</v>
      </c>
      <c r="O609" s="1">
        <f t="shared" si="120"/>
        <v>4.984804800124679</v>
      </c>
      <c r="P609" s="1">
        <f t="shared" si="121"/>
        <v>4.3255189802906617</v>
      </c>
      <c r="Q609" s="1">
        <f t="shared" si="122"/>
        <v>2.5214592815556007</v>
      </c>
      <c r="R609" s="1">
        <f t="shared" si="123"/>
        <v>0</v>
      </c>
      <c r="S609" s="1">
        <f t="shared" si="124"/>
        <v>0.38932400232574282</v>
      </c>
      <c r="T609" s="1">
        <f t="shared" si="125"/>
        <v>0</v>
      </c>
      <c r="U609" s="1">
        <f t="shared" si="126"/>
        <v>2.4430294906166221</v>
      </c>
      <c r="V609" s="1">
        <f t="shared" si="127"/>
        <v>2.5138858268556512</v>
      </c>
      <c r="W609" s="1">
        <f t="shared" si="128"/>
        <v>1.8706293706293704</v>
      </c>
      <c r="X609" s="1">
        <f t="shared" si="129"/>
        <v>1.2377850162866451</v>
      </c>
      <c r="Y609" s="1">
        <f t="shared" si="130"/>
        <v>3.6986301369863019</v>
      </c>
      <c r="Z609" s="1">
        <f t="shared" si="131"/>
        <v>2.4040920716112528</v>
      </c>
      <c r="AA609" s="1">
        <f t="shared" si="132"/>
        <v>0.1702127659574468</v>
      </c>
      <c r="AB609" s="1">
        <f>VLOOKUP($A609,Index!$G:$R,8,FALSE)</f>
        <v>6.6181999999999999</v>
      </c>
      <c r="AC609" s="1">
        <f>VLOOKUP($A609,Index!$G:$R,9,FALSE)</f>
        <v>5.1574294365855211</v>
      </c>
      <c r="AD609" s="1">
        <f>VLOOKUP($A609,Index!$G:$R,10,FALSE)</f>
        <v>4.017094017094017</v>
      </c>
      <c r="AE609" s="1">
        <f>VLOOKUP($A609,Index!$G:$R,11,FALSE)</f>
        <v>1.4717895906072203</v>
      </c>
    </row>
    <row r="610" spans="1:31" x14ac:dyDescent="0.2">
      <c r="A610">
        <v>6075047902</v>
      </c>
      <c r="B610" s="1">
        <f>VLOOKUP($A610,DataForModel!$B:$BI,11,FALSE)</f>
        <v>3536</v>
      </c>
      <c r="C610" s="1">
        <f>VLOOKUP($A610,DataForModel!$B:$BI,16,FALSE)</f>
        <v>7.8595845100000004</v>
      </c>
      <c r="D610" s="1">
        <f>VLOOKUP($A610,DataForModel!$B:$BI,17,FALSE)</f>
        <v>38.291663100000001</v>
      </c>
      <c r="E610" s="1">
        <f>VLOOKUP($A610,DataForModel!$B:$BI,19,FALSE)</f>
        <v>0</v>
      </c>
      <c r="F610" s="1">
        <f>VLOOKUP($A610,DataForModel!$B:$BI,20,FALSE)</f>
        <v>221.8369902</v>
      </c>
      <c r="G610" s="1">
        <f>VLOOKUP($A610,DataForModel!$B:$BI,26,FALSE)</f>
        <v>0</v>
      </c>
      <c r="H610" s="1">
        <f>VLOOKUP($A610,DataForModel!$B:$BI,31,FALSE)</f>
        <v>494</v>
      </c>
      <c r="I610" s="1">
        <f>VLOOKUP($A610,DataForModel!$B:$BI,33,FALSE)</f>
        <v>44794</v>
      </c>
      <c r="J610" s="1">
        <f>VLOOKUP($A610,DataForModel!$B:$BI,46,FALSE)</f>
        <v>13.3</v>
      </c>
      <c r="K610" s="1">
        <f>VLOOKUP($A610,DataForModel!$B:$BI,49,FALSE)</f>
        <v>9.4</v>
      </c>
      <c r="L610" s="1">
        <f>VLOOKUP($A610,DataForModel!$B:$BI,51,FALSE)</f>
        <v>12.1</v>
      </c>
      <c r="M610" s="1">
        <f>VLOOKUP($A610,DataForModel!$B:$BI,52,FALSE)</f>
        <v>12.3</v>
      </c>
      <c r="N610" s="1">
        <f>VLOOKUP($A610,DataForModel!$B:$BI,60,FALSE)</f>
        <v>0</v>
      </c>
      <c r="O610" s="1">
        <f t="shared" si="120"/>
        <v>2.7530585210005452</v>
      </c>
      <c r="P610" s="1">
        <f t="shared" si="121"/>
        <v>4.3255189802906617</v>
      </c>
      <c r="Q610" s="1">
        <f t="shared" si="122"/>
        <v>3.0548210735547383</v>
      </c>
      <c r="R610" s="1">
        <f t="shared" si="123"/>
        <v>0</v>
      </c>
      <c r="S610" s="1">
        <f t="shared" si="124"/>
        <v>0.37779941461272759</v>
      </c>
      <c r="T610" s="1">
        <f t="shared" si="125"/>
        <v>0</v>
      </c>
      <c r="U610" s="1">
        <f t="shared" si="126"/>
        <v>1.6554959785522789</v>
      </c>
      <c r="V610" s="1">
        <f t="shared" si="127"/>
        <v>2.6625939649102843</v>
      </c>
      <c r="W610" s="1">
        <f t="shared" si="128"/>
        <v>2.3251748251748254</v>
      </c>
      <c r="X610" s="1">
        <f t="shared" si="129"/>
        <v>1.5309446254071664</v>
      </c>
      <c r="Y610" s="1">
        <f t="shared" si="130"/>
        <v>2.762557077625571</v>
      </c>
      <c r="Z610" s="1">
        <f t="shared" si="131"/>
        <v>2.9411764705882355</v>
      </c>
      <c r="AA610" s="1">
        <f t="shared" si="132"/>
        <v>0</v>
      </c>
      <c r="AB610" s="1">
        <f>VLOOKUP($A610,Index!$G:$R,8,FALSE)</f>
        <v>5.9024999999999999</v>
      </c>
      <c r="AC610" s="1">
        <f>VLOOKUP($A610,Index!$G:$R,9,FALSE)</f>
        <v>4.8401116502708179</v>
      </c>
      <c r="AD610" s="1">
        <f>VLOOKUP($A610,Index!$G:$R,10,FALSE)</f>
        <v>4.017094017094017</v>
      </c>
      <c r="AE610" s="1">
        <f>VLOOKUP($A610,Index!$G:$R,11,FALSE)</f>
        <v>2.5300826554378206</v>
      </c>
    </row>
    <row r="611" spans="1:31" x14ac:dyDescent="0.2">
      <c r="A611">
        <v>6075060100</v>
      </c>
      <c r="B611" s="1">
        <f>VLOOKUP($A611,DataForModel!$B:$BI,11,FALSE)</f>
        <v>3235</v>
      </c>
      <c r="C611" s="1">
        <f>VLOOKUP($A611,DataForModel!$B:$BI,16,FALSE)</f>
        <v>8.2787641399999998</v>
      </c>
      <c r="D611" s="1">
        <f>VLOOKUP($A611,DataForModel!$B:$BI,17,FALSE)</f>
        <v>53.148673299999999</v>
      </c>
      <c r="E611" s="1">
        <f>VLOOKUP($A611,DataForModel!$B:$BI,19,FALSE)</f>
        <v>0</v>
      </c>
      <c r="F611" s="1">
        <f>VLOOKUP($A611,DataForModel!$B:$BI,20,FALSE)</f>
        <v>282.11375399999997</v>
      </c>
      <c r="G611" s="1">
        <f>VLOOKUP($A611,DataForModel!$B:$BI,26,FALSE)</f>
        <v>0</v>
      </c>
      <c r="H611" s="1">
        <f>VLOOKUP($A611,DataForModel!$B:$BI,31,FALSE)</f>
        <v>153</v>
      </c>
      <c r="I611" s="1">
        <f>VLOOKUP($A611,DataForModel!$B:$BI,33,FALSE)</f>
        <v>86967</v>
      </c>
      <c r="J611" s="1">
        <f>VLOOKUP($A611,DataForModel!$B:$BI,46,FALSE)</f>
        <v>4</v>
      </c>
      <c r="K611" s="1">
        <f>VLOOKUP($A611,DataForModel!$B:$BI,49,FALSE)</f>
        <v>0.6</v>
      </c>
      <c r="L611" s="1">
        <f>VLOOKUP($A611,DataForModel!$B:$BI,51,FALSE)</f>
        <v>28.1</v>
      </c>
      <c r="M611" s="1">
        <f>VLOOKUP($A611,DataForModel!$B:$BI,52,FALSE)</f>
        <v>1.3</v>
      </c>
      <c r="N611" s="1">
        <f>VLOOKUP($A611,DataForModel!$B:$BI,60,FALSE)</f>
        <v>0</v>
      </c>
      <c r="O611" s="1">
        <f t="shared" si="120"/>
        <v>2.518506974207122</v>
      </c>
      <c r="P611" s="1">
        <f t="shared" si="121"/>
        <v>5.2730222377230715</v>
      </c>
      <c r="Q611" s="1">
        <f t="shared" si="122"/>
        <v>4.2489719836739486</v>
      </c>
      <c r="R611" s="1">
        <f t="shared" si="123"/>
        <v>0</v>
      </c>
      <c r="S611" s="1">
        <f t="shared" si="124"/>
        <v>0.49020096184075651</v>
      </c>
      <c r="T611" s="1">
        <f t="shared" si="125"/>
        <v>0</v>
      </c>
      <c r="U611" s="1">
        <f t="shared" si="126"/>
        <v>0.5127345844504021</v>
      </c>
      <c r="V611" s="1">
        <f t="shared" si="127"/>
        <v>5.6618614475396667</v>
      </c>
      <c r="W611" s="1">
        <f t="shared" si="128"/>
        <v>0.69930069930069916</v>
      </c>
      <c r="X611" s="1">
        <f t="shared" si="129"/>
        <v>9.7719869706840379E-2</v>
      </c>
      <c r="Y611" s="1">
        <f t="shared" si="130"/>
        <v>6.4155251141552512</v>
      </c>
      <c r="Z611" s="1">
        <f t="shared" si="131"/>
        <v>0.12787723785166241</v>
      </c>
      <c r="AA611" s="1">
        <f t="shared" si="132"/>
        <v>0</v>
      </c>
      <c r="AB611" s="1">
        <f>VLOOKUP($A611,Index!$G:$R,8,FALSE)</f>
        <v>3.7463000000000002</v>
      </c>
      <c r="AC611" s="1">
        <f>VLOOKUP($A611,Index!$G:$R,9,FALSE)</f>
        <v>3.2320126073993345</v>
      </c>
      <c r="AD611" s="1">
        <f>VLOOKUP($A611,Index!$G:$R,10,FALSE)</f>
        <v>2.1367521367521372</v>
      </c>
      <c r="AE611" s="1">
        <f>VLOOKUP($A611,Index!$G:$R,11,FALSE)</f>
        <v>0.25115707791091962</v>
      </c>
    </row>
    <row r="612" spans="1:31" x14ac:dyDescent="0.2">
      <c r="A612">
        <v>6075060400</v>
      </c>
      <c r="B612" s="1">
        <f>VLOOKUP($A612,DataForModel!$B:$BI,11,FALSE)</f>
        <v>1689</v>
      </c>
      <c r="C612" s="1">
        <f>VLOOKUP($A612,DataForModel!$B:$BI,16,FALSE)</f>
        <v>7.8595845100000004</v>
      </c>
      <c r="D612" s="1">
        <f>VLOOKUP($A612,DataForModel!$B:$BI,17,FALSE)</f>
        <v>24.1202276</v>
      </c>
      <c r="E612" s="1">
        <f>VLOOKUP($A612,DataForModel!$B:$BI,19,FALSE)</f>
        <v>0</v>
      </c>
      <c r="F612" s="1">
        <f>VLOOKUP($A612,DataForModel!$B:$BI,20,FALSE)</f>
        <v>137.79165320000001</v>
      </c>
      <c r="G612" s="1">
        <f>VLOOKUP($A612,DataForModel!$B:$BI,26,FALSE)</f>
        <v>0</v>
      </c>
      <c r="H612" s="1">
        <f>VLOOKUP($A612,DataForModel!$B:$BI,31,FALSE)</f>
        <v>323</v>
      </c>
      <c r="I612" s="1">
        <f>VLOOKUP($A612,DataForModel!$B:$BI,33,FALSE)</f>
        <v>42226</v>
      </c>
      <c r="J612" s="1">
        <f>VLOOKUP($A612,DataForModel!$B:$BI,46,FALSE)</f>
        <v>19.399999999999999</v>
      </c>
      <c r="K612" s="1">
        <f>VLOOKUP($A612,DataForModel!$B:$BI,49,FALSE)</f>
        <v>5.7</v>
      </c>
      <c r="L612" s="1">
        <f>VLOOKUP($A612,DataForModel!$B:$BI,51,FALSE)</f>
        <v>9.6999999999999993</v>
      </c>
      <c r="M612" s="1">
        <f>VLOOKUP($A612,DataForModel!$B:$BI,52,FALSE)</f>
        <v>21.6</v>
      </c>
      <c r="N612" s="1">
        <f>VLOOKUP($A612,DataForModel!$B:$BI,60,FALSE)</f>
        <v>0.6</v>
      </c>
      <c r="O612" s="1">
        <f t="shared" si="120"/>
        <v>1.3138003584508691</v>
      </c>
      <c r="P612" s="1">
        <f t="shared" si="121"/>
        <v>4.3255189802906617</v>
      </c>
      <c r="Q612" s="1">
        <f t="shared" si="122"/>
        <v>1.9157740935627154</v>
      </c>
      <c r="R612" s="1">
        <f t="shared" si="123"/>
        <v>0</v>
      </c>
      <c r="S612" s="1">
        <f t="shared" si="124"/>
        <v>0.22107524230238346</v>
      </c>
      <c r="T612" s="1">
        <f t="shared" si="125"/>
        <v>0</v>
      </c>
      <c r="U612" s="1">
        <f t="shared" si="126"/>
        <v>1.0824396782841823</v>
      </c>
      <c r="V612" s="1">
        <f t="shared" si="127"/>
        <v>2.4799624495949817</v>
      </c>
      <c r="W612" s="1">
        <f t="shared" si="128"/>
        <v>3.3916083916083912</v>
      </c>
      <c r="X612" s="1">
        <f t="shared" si="129"/>
        <v>0.92833876221498368</v>
      </c>
      <c r="Y612" s="1">
        <f t="shared" si="130"/>
        <v>2.2146118721461185</v>
      </c>
      <c r="Z612" s="1">
        <f t="shared" si="131"/>
        <v>5.319693094629157</v>
      </c>
      <c r="AA612" s="1">
        <f t="shared" si="132"/>
        <v>6.3829787234042548E-2</v>
      </c>
      <c r="AB612" s="1">
        <f>VLOOKUP($A612,Index!$G:$R,8,FALSE)</f>
        <v>7.4965000000000002</v>
      </c>
      <c r="AC612" s="1">
        <f>VLOOKUP($A612,Index!$G:$R,9,FALSE)</f>
        <v>4.8552317753711032</v>
      </c>
      <c r="AD612" s="1">
        <f>VLOOKUP($A612,Index!$G:$R,10,FALSE)</f>
        <v>4.017094017094017</v>
      </c>
      <c r="AE612" s="1">
        <f>VLOOKUP($A612,Index!$G:$R,11,FALSE)</f>
        <v>2.3558946354567607</v>
      </c>
    </row>
    <row r="613" spans="1:31" x14ac:dyDescent="0.2">
      <c r="A613">
        <v>6075060502</v>
      </c>
      <c r="B613" s="1">
        <f>VLOOKUP($A613,DataForModel!$B:$BI,11,FALSE)</f>
        <v>3216</v>
      </c>
      <c r="C613" s="1">
        <f>VLOOKUP($A613,DataForModel!$B:$BI,16,FALSE)</f>
        <v>8.6979437700000002</v>
      </c>
      <c r="D613" s="1">
        <f>VLOOKUP($A613,DataForModel!$B:$BI,17,FALSE)</f>
        <v>23.88</v>
      </c>
      <c r="E613" s="1">
        <f>VLOOKUP($A613,DataForModel!$B:$BI,19,FALSE)</f>
        <v>0</v>
      </c>
      <c r="F613" s="1">
        <f>VLOOKUP($A613,DataForModel!$B:$BI,20,FALSE)</f>
        <v>185.55728300000001</v>
      </c>
      <c r="G613" s="1">
        <f>VLOOKUP($A613,DataForModel!$B:$BI,26,FALSE)</f>
        <v>0.5</v>
      </c>
      <c r="H613" s="1">
        <f>VLOOKUP($A613,DataForModel!$B:$BI,31,FALSE)</f>
        <v>1291</v>
      </c>
      <c r="I613" s="1">
        <f>VLOOKUP($A613,DataForModel!$B:$BI,33,FALSE)</f>
        <v>12764</v>
      </c>
      <c r="J613" s="1">
        <f>VLOOKUP($A613,DataForModel!$B:$BI,46,FALSE)</f>
        <v>37.799999999999997</v>
      </c>
      <c r="K613" s="1">
        <f>VLOOKUP($A613,DataForModel!$B:$BI,49,FALSE)</f>
        <v>31</v>
      </c>
      <c r="L613" s="1">
        <f>VLOOKUP($A613,DataForModel!$B:$BI,51,FALSE)</f>
        <v>31.6</v>
      </c>
      <c r="M613" s="1">
        <f>VLOOKUP($A613,DataForModel!$B:$BI,52,FALSE)</f>
        <v>12</v>
      </c>
      <c r="N613" s="1">
        <f>VLOOKUP($A613,DataForModel!$B:$BI,60,FALSE)</f>
        <v>0</v>
      </c>
      <c r="O613" s="1">
        <f t="shared" si="120"/>
        <v>2.5037013948414244</v>
      </c>
      <c r="P613" s="1">
        <f t="shared" si="121"/>
        <v>6.2205254951554849</v>
      </c>
      <c r="Q613" s="1">
        <f t="shared" si="122"/>
        <v>1.8964654975993258</v>
      </c>
      <c r="R613" s="1">
        <f t="shared" si="123"/>
        <v>0</v>
      </c>
      <c r="S613" s="1">
        <f t="shared" si="124"/>
        <v>0.31014655860024437</v>
      </c>
      <c r="T613" s="1">
        <f t="shared" si="125"/>
        <v>6.9930069930069935E-2</v>
      </c>
      <c r="U613" s="1">
        <f t="shared" si="126"/>
        <v>4.326407506702413</v>
      </c>
      <c r="V613" s="1">
        <f t="shared" si="127"/>
        <v>0.38467829686155419</v>
      </c>
      <c r="W613" s="1">
        <f t="shared" si="128"/>
        <v>6.6083916083916074</v>
      </c>
      <c r="X613" s="1">
        <f t="shared" si="129"/>
        <v>5.0488599348534198</v>
      </c>
      <c r="Y613" s="1">
        <f t="shared" si="130"/>
        <v>7.2146118721461194</v>
      </c>
      <c r="Z613" s="1">
        <f t="shared" si="131"/>
        <v>2.8644501278772379</v>
      </c>
      <c r="AA613" s="1">
        <f t="shared" si="132"/>
        <v>0</v>
      </c>
      <c r="AB613" s="1">
        <f>VLOOKUP($A613,Index!$G:$R,8,FALSE)</f>
        <v>11.384499999999999</v>
      </c>
      <c r="AC613" s="1">
        <f>VLOOKUP($A613,Index!$G:$R,9,FALSE)</f>
        <v>8.2328347400457087</v>
      </c>
      <c r="AD613" s="1">
        <f>VLOOKUP($A613,Index!$G:$R,10,FALSE)</f>
        <v>7.1794871794871806</v>
      </c>
      <c r="AE613" s="1">
        <f>VLOOKUP($A613,Index!$G:$R,11,FALSE)</f>
        <v>3.738492010483323</v>
      </c>
    </row>
    <row r="614" spans="1:31" x14ac:dyDescent="0.2">
      <c r="A614">
        <v>6075060700</v>
      </c>
      <c r="B614" s="1">
        <f>VLOOKUP($A614,DataForModel!$B:$BI,11,FALSE)</f>
        <v>9083</v>
      </c>
      <c r="C614" s="1">
        <f>VLOOKUP($A614,DataForModel!$B:$BI,16,FALSE)</f>
        <v>8.6979437700000002</v>
      </c>
      <c r="D614" s="1">
        <f>VLOOKUP($A614,DataForModel!$B:$BI,17,FALSE)</f>
        <v>106.3</v>
      </c>
      <c r="E614" s="1">
        <f>VLOOKUP($A614,DataForModel!$B:$BI,19,FALSE)</f>
        <v>0</v>
      </c>
      <c r="F614" s="1">
        <f>VLOOKUP($A614,DataForModel!$B:$BI,20,FALSE)</f>
        <v>247.86510999999999</v>
      </c>
      <c r="G614" s="1">
        <f>VLOOKUP($A614,DataForModel!$B:$BI,26,FALSE)</f>
        <v>0</v>
      </c>
      <c r="H614" s="1">
        <f>VLOOKUP($A614,DataForModel!$B:$BI,31,FALSE)</f>
        <v>977</v>
      </c>
      <c r="I614" s="1">
        <f>VLOOKUP($A614,DataForModel!$B:$BI,33,FALSE)</f>
        <v>70287</v>
      </c>
      <c r="J614" s="1">
        <f>VLOOKUP($A614,DataForModel!$B:$BI,46,FALSE)</f>
        <v>9.5</v>
      </c>
      <c r="K614" s="1">
        <f>VLOOKUP($A614,DataForModel!$B:$BI,49,FALSE)</f>
        <v>4.5999999999999996</v>
      </c>
      <c r="L614" s="1">
        <f>VLOOKUP($A614,DataForModel!$B:$BI,51,FALSE)</f>
        <v>8.6999999999999993</v>
      </c>
      <c r="M614" s="1">
        <f>VLOOKUP($A614,DataForModel!$B:$BI,52,FALSE)</f>
        <v>9.4</v>
      </c>
      <c r="N614" s="1">
        <f>VLOOKUP($A614,DataForModel!$B:$BI,60,FALSE)</f>
        <v>2.8</v>
      </c>
      <c r="O614" s="1">
        <f t="shared" si="120"/>
        <v>7.0755084547650595</v>
      </c>
      <c r="P614" s="1">
        <f t="shared" si="121"/>
        <v>6.2205254951554849</v>
      </c>
      <c r="Q614" s="1">
        <f t="shared" si="122"/>
        <v>8.5210768216209836</v>
      </c>
      <c r="R614" s="1">
        <f t="shared" si="123"/>
        <v>0</v>
      </c>
      <c r="S614" s="1">
        <f t="shared" si="124"/>
        <v>0.42633554615860358</v>
      </c>
      <c r="T614" s="1">
        <f t="shared" si="125"/>
        <v>0</v>
      </c>
      <c r="U614" s="1">
        <f t="shared" si="126"/>
        <v>3.274128686327078</v>
      </c>
      <c r="V614" s="1">
        <f t="shared" si="127"/>
        <v>4.4756100162860655</v>
      </c>
      <c r="W614" s="1">
        <f t="shared" si="128"/>
        <v>1.6608391608391606</v>
      </c>
      <c r="X614" s="1">
        <f t="shared" si="129"/>
        <v>0.74918566775244289</v>
      </c>
      <c r="Y614" s="1">
        <f t="shared" si="130"/>
        <v>1.9863013698630136</v>
      </c>
      <c r="Z614" s="1">
        <f t="shared" si="131"/>
        <v>2.199488491048593</v>
      </c>
      <c r="AA614" s="1">
        <f t="shared" si="132"/>
        <v>0.2978723404255319</v>
      </c>
      <c r="AB614" s="1">
        <f>VLOOKUP($A614,Index!$G:$R,8,FALSE)</f>
        <v>6.1520999999999999</v>
      </c>
      <c r="AC614" s="1">
        <f>VLOOKUP($A614,Index!$G:$R,9,FALSE)</f>
        <v>5.0114713165861433</v>
      </c>
      <c r="AD614" s="1">
        <f>VLOOKUP($A614,Index!$G:$R,10,FALSE)</f>
        <v>2.5641025641025643</v>
      </c>
      <c r="AE614" s="1">
        <f>VLOOKUP($A614,Index!$G:$R,11,FALSE)</f>
        <v>2.8123572614484234</v>
      </c>
    </row>
    <row r="615" spans="1:31" x14ac:dyDescent="0.2">
      <c r="A615">
        <v>6075061000</v>
      </c>
      <c r="B615" s="1">
        <f>VLOOKUP($A615,DataForModel!$B:$BI,11,FALSE)</f>
        <v>3610</v>
      </c>
      <c r="C615" s="1">
        <f>VLOOKUP($A615,DataForModel!$B:$BI,16,FALSE)</f>
        <v>8.6979437700000002</v>
      </c>
      <c r="D615" s="1">
        <f>VLOOKUP($A615,DataForModel!$B:$BI,17,FALSE)</f>
        <v>37.249805989999999</v>
      </c>
      <c r="E615" s="1">
        <f>VLOOKUP($A615,DataForModel!$B:$BI,19,FALSE)</f>
        <v>0</v>
      </c>
      <c r="F615" s="1">
        <f>VLOOKUP($A615,DataForModel!$B:$BI,20,FALSE)</f>
        <v>199.89009809999999</v>
      </c>
      <c r="G615" s="1">
        <f>VLOOKUP($A615,DataForModel!$B:$BI,26,FALSE)</f>
        <v>26.25</v>
      </c>
      <c r="H615" s="1">
        <f>VLOOKUP($A615,DataForModel!$B:$BI,31,FALSE)</f>
        <v>441</v>
      </c>
      <c r="I615" s="1">
        <f>VLOOKUP($A615,DataForModel!$B:$BI,33,FALSE)</f>
        <v>39894</v>
      </c>
      <c r="J615" s="1">
        <f>VLOOKUP($A615,DataForModel!$B:$BI,46,FALSE)</f>
        <v>9.3000000000000007</v>
      </c>
      <c r="K615" s="1">
        <f>VLOOKUP($A615,DataForModel!$B:$BI,49,FALSE)</f>
        <v>14</v>
      </c>
      <c r="L615" s="1">
        <f>VLOOKUP($A615,DataForModel!$B:$BI,51,FALSE)</f>
        <v>24.9</v>
      </c>
      <c r="M615" s="1">
        <f>VLOOKUP($A615,DataForModel!$B:$BI,52,FALSE)</f>
        <v>6.5</v>
      </c>
      <c r="N615" s="1">
        <f>VLOOKUP($A615,DataForModel!$B:$BI,60,FALSE)</f>
        <v>0.2</v>
      </c>
      <c r="O615" s="1">
        <f t="shared" si="120"/>
        <v>2.8107223564248422</v>
      </c>
      <c r="P615" s="1">
        <f t="shared" si="121"/>
        <v>6.2205254951554849</v>
      </c>
      <c r="Q615" s="1">
        <f t="shared" si="122"/>
        <v>2.9710804959168047</v>
      </c>
      <c r="R615" s="1">
        <f t="shared" si="123"/>
        <v>0</v>
      </c>
      <c r="S615" s="1">
        <f t="shared" si="124"/>
        <v>0.33687378301990134</v>
      </c>
      <c r="T615" s="1">
        <f t="shared" si="125"/>
        <v>3.6713286713286712</v>
      </c>
      <c r="U615" s="1">
        <f t="shared" si="126"/>
        <v>1.477882037533512</v>
      </c>
      <c r="V615" s="1">
        <f t="shared" si="127"/>
        <v>2.3141148274317089</v>
      </c>
      <c r="W615" s="1">
        <f t="shared" si="128"/>
        <v>1.6258741258741261</v>
      </c>
      <c r="X615" s="1">
        <f t="shared" si="129"/>
        <v>2.2801302931596092</v>
      </c>
      <c r="Y615" s="1">
        <f t="shared" si="130"/>
        <v>5.6849315068493151</v>
      </c>
      <c r="Z615" s="1">
        <f t="shared" si="131"/>
        <v>1.4578005115089514</v>
      </c>
      <c r="AA615" s="1">
        <f t="shared" si="132"/>
        <v>2.1276595744680851E-2</v>
      </c>
      <c r="AB615" s="1">
        <f>VLOOKUP($A615,Index!$G:$R,8,FALSE)</f>
        <v>7.8743999999999996</v>
      </c>
      <c r="AC615" s="1">
        <f>VLOOKUP($A615,Index!$G:$R,9,FALSE)</f>
        <v>4.4113504782573658</v>
      </c>
      <c r="AD615" s="1">
        <f>VLOOKUP($A615,Index!$G:$R,10,FALSE)</f>
        <v>3.2478632478632479</v>
      </c>
      <c r="AE615" s="1">
        <f>VLOOKUP($A615,Index!$G:$R,11,FALSE)</f>
        <v>5.4221716105073732</v>
      </c>
    </row>
    <row r="616" spans="1:31" x14ac:dyDescent="0.2">
      <c r="A616">
        <v>6075061100</v>
      </c>
      <c r="B616" s="1">
        <f>VLOOKUP($A616,DataForModel!$B:$BI,11,FALSE)</f>
        <v>4307</v>
      </c>
      <c r="C616" s="1">
        <f>VLOOKUP($A616,DataForModel!$B:$BI,16,FALSE)</f>
        <v>8.6979437700000002</v>
      </c>
      <c r="D616" s="1">
        <f>VLOOKUP($A616,DataForModel!$B:$BI,17,FALSE)</f>
        <v>124.6911564</v>
      </c>
      <c r="E616" s="1">
        <f>VLOOKUP($A616,DataForModel!$B:$BI,19,FALSE)</f>
        <v>0</v>
      </c>
      <c r="F616" s="1">
        <f>VLOOKUP($A616,DataForModel!$B:$BI,20,FALSE)</f>
        <v>261.23627699999997</v>
      </c>
      <c r="G616" s="1">
        <f>VLOOKUP($A616,DataForModel!$B:$BI,26,FALSE)</f>
        <v>0</v>
      </c>
      <c r="H616" s="1">
        <f>VLOOKUP($A616,DataForModel!$B:$BI,31,FALSE)</f>
        <v>1514</v>
      </c>
      <c r="I616" s="1">
        <f>VLOOKUP($A616,DataForModel!$B:$BI,33,FALSE)</f>
        <v>14902</v>
      </c>
      <c r="J616" s="1">
        <f>VLOOKUP($A616,DataForModel!$B:$BI,46,FALSE)</f>
        <v>32.299999999999997</v>
      </c>
      <c r="K616" s="1">
        <f>VLOOKUP($A616,DataForModel!$B:$BI,49,FALSE)</f>
        <v>61.4</v>
      </c>
      <c r="L616" s="1">
        <f>VLOOKUP($A616,DataForModel!$B:$BI,51,FALSE)</f>
        <v>14.3</v>
      </c>
      <c r="M616" s="1">
        <f>VLOOKUP($A616,DataForModel!$B:$BI,52,FALSE)</f>
        <v>15.7</v>
      </c>
      <c r="N616" s="1">
        <f>VLOOKUP($A616,DataForModel!$B:$BI,60,FALSE)</f>
        <v>0</v>
      </c>
      <c r="O616" s="1">
        <f t="shared" si="120"/>
        <v>3.3538533468401779</v>
      </c>
      <c r="P616" s="1">
        <f t="shared" si="121"/>
        <v>6.2205254951554849</v>
      </c>
      <c r="Q616" s="1">
        <f t="shared" si="122"/>
        <v>9.9992891845097649</v>
      </c>
      <c r="R616" s="1">
        <f t="shared" si="123"/>
        <v>0</v>
      </c>
      <c r="S616" s="1">
        <f t="shared" si="124"/>
        <v>0.45126953007371817</v>
      </c>
      <c r="T616" s="1">
        <f t="shared" si="125"/>
        <v>0</v>
      </c>
      <c r="U616" s="1">
        <f t="shared" si="126"/>
        <v>5.0737265415549597</v>
      </c>
      <c r="V616" s="1">
        <f t="shared" si="127"/>
        <v>0.53672898990832862</v>
      </c>
      <c r="W616" s="1">
        <f t="shared" si="128"/>
        <v>5.6468531468531458</v>
      </c>
      <c r="X616" s="1">
        <f t="shared" si="129"/>
        <v>10</v>
      </c>
      <c r="Y616" s="1">
        <f t="shared" si="130"/>
        <v>3.2648401826484026</v>
      </c>
      <c r="Z616" s="1">
        <f t="shared" si="131"/>
        <v>3.8107416879795393</v>
      </c>
      <c r="AA616" s="1">
        <f t="shared" si="132"/>
        <v>0</v>
      </c>
      <c r="AB616" s="1">
        <f>VLOOKUP($A616,Index!$G:$R,8,FALSE)</f>
        <v>10.2905</v>
      </c>
      <c r="AC616" s="1">
        <f>VLOOKUP($A616,Index!$G:$R,9,FALSE)</f>
        <v>10</v>
      </c>
      <c r="AD616" s="1">
        <f>VLOOKUP($A616,Index!$G:$R,10,FALSE)</f>
        <v>9.0598290598290596</v>
      </c>
      <c r="AE616" s="1">
        <f>VLOOKUP($A616,Index!$G:$R,11,FALSE)</f>
        <v>4.3291865755182632</v>
      </c>
    </row>
    <row r="617" spans="1:31" x14ac:dyDescent="0.2">
      <c r="A617">
        <v>6075061200</v>
      </c>
      <c r="B617" s="1">
        <f>VLOOKUP($A617,DataForModel!$B:$BI,11,FALSE)</f>
        <v>4089</v>
      </c>
      <c r="C617" s="1">
        <f>VLOOKUP($A617,DataForModel!$B:$BI,16,FALSE)</f>
        <v>8.6979437700000002</v>
      </c>
      <c r="D617" s="1">
        <f>VLOOKUP($A617,DataForModel!$B:$BI,17,FALSE)</f>
        <v>92.89</v>
      </c>
      <c r="E617" s="1">
        <f>VLOOKUP($A617,DataForModel!$B:$BI,19,FALSE)</f>
        <v>0</v>
      </c>
      <c r="F617" s="1">
        <f>VLOOKUP($A617,DataForModel!$B:$BI,20,FALSE)</f>
        <v>212.07986260000001</v>
      </c>
      <c r="G617" s="1">
        <f>VLOOKUP($A617,DataForModel!$B:$BI,26,FALSE)</f>
        <v>6</v>
      </c>
      <c r="H617" s="1">
        <f>VLOOKUP($A617,DataForModel!$B:$BI,31,FALSE)</f>
        <v>626</v>
      </c>
      <c r="I617" s="1">
        <f>VLOOKUP($A617,DataForModel!$B:$BI,33,FALSE)</f>
        <v>19440</v>
      </c>
      <c r="J617" s="1">
        <f>VLOOKUP($A617,DataForModel!$B:$BI,46,FALSE)</f>
        <v>14.9</v>
      </c>
      <c r="K617" s="1">
        <f>VLOOKUP($A617,DataForModel!$B:$BI,49,FALSE)</f>
        <v>38.1</v>
      </c>
      <c r="L617" s="1">
        <f>VLOOKUP($A617,DataForModel!$B:$BI,51,FALSE)</f>
        <v>24.7</v>
      </c>
      <c r="M617" s="1">
        <f>VLOOKUP($A617,DataForModel!$B:$BI,52,FALSE)</f>
        <v>10.199999999999999</v>
      </c>
      <c r="N617" s="1">
        <f>VLOOKUP($A617,DataForModel!$B:$BI,60,FALSE)</f>
        <v>2.6</v>
      </c>
      <c r="O617" s="1">
        <f t="shared" si="120"/>
        <v>3.1839788046442763</v>
      </c>
      <c r="P617" s="1">
        <f t="shared" si="121"/>
        <v>6.2205254951554849</v>
      </c>
      <c r="Q617" s="1">
        <f t="shared" si="122"/>
        <v>7.4432311791175811</v>
      </c>
      <c r="R617" s="1">
        <f t="shared" si="123"/>
        <v>0</v>
      </c>
      <c r="S617" s="1">
        <f t="shared" si="124"/>
        <v>0.35960473776543966</v>
      </c>
      <c r="T617" s="1">
        <f t="shared" si="125"/>
        <v>0.83916083916083917</v>
      </c>
      <c r="U617" s="1">
        <f t="shared" si="126"/>
        <v>2.0978552278820377</v>
      </c>
      <c r="V617" s="1">
        <f t="shared" si="127"/>
        <v>0.8594633421282829</v>
      </c>
      <c r="W617" s="1">
        <f t="shared" si="128"/>
        <v>2.6048951048951046</v>
      </c>
      <c r="X617" s="1">
        <f t="shared" si="129"/>
        <v>6.2052117263843654</v>
      </c>
      <c r="Y617" s="1">
        <f t="shared" si="130"/>
        <v>5.6392694063926943</v>
      </c>
      <c r="Z617" s="1">
        <f t="shared" si="131"/>
        <v>2.4040920716112528</v>
      </c>
      <c r="AA617" s="1">
        <f t="shared" si="132"/>
        <v>0.27659574468085107</v>
      </c>
      <c r="AB617" s="1">
        <f>VLOOKUP($A617,Index!$G:$R,8,FALSE)</f>
        <v>10.2363</v>
      </c>
      <c r="AC617" s="1">
        <f>VLOOKUP($A617,Index!$G:$R,9,FALSE)</f>
        <v>7.296345545921465</v>
      </c>
      <c r="AD617" s="1">
        <f>VLOOKUP($A617,Index!$G:$R,10,FALSE)</f>
        <v>6.2820512820512819</v>
      </c>
      <c r="AE617" s="1">
        <f>VLOOKUP($A617,Index!$G:$R,11,FALSE)</f>
        <v>7.1096797673560665</v>
      </c>
    </row>
    <row r="618" spans="1:31" x14ac:dyDescent="0.2">
      <c r="A618">
        <v>6075061400</v>
      </c>
      <c r="B618" s="1">
        <f>VLOOKUP($A618,DataForModel!$B:$BI,11,FALSE)</f>
        <v>5395</v>
      </c>
      <c r="C618" s="1">
        <f>VLOOKUP($A618,DataForModel!$B:$BI,16,FALSE)</f>
        <v>8.6979437700000002</v>
      </c>
      <c r="D618" s="1">
        <f>VLOOKUP($A618,DataForModel!$B:$BI,17,FALSE)</f>
        <v>96.653260579999994</v>
      </c>
      <c r="E618" s="1">
        <f>VLOOKUP($A618,DataForModel!$B:$BI,19,FALSE)</f>
        <v>0</v>
      </c>
      <c r="F618" s="1">
        <f>VLOOKUP($A618,DataForModel!$B:$BI,20,FALSE)</f>
        <v>226.34519230000001</v>
      </c>
      <c r="G618" s="1">
        <f>VLOOKUP($A618,DataForModel!$B:$BI,26,FALSE)</f>
        <v>8.5</v>
      </c>
      <c r="H618" s="1">
        <f>VLOOKUP($A618,DataForModel!$B:$BI,31,FALSE)</f>
        <v>969</v>
      </c>
      <c r="I618" s="1">
        <f>VLOOKUP($A618,DataForModel!$B:$BI,33,FALSE)</f>
        <v>63664</v>
      </c>
      <c r="J618" s="1">
        <f>VLOOKUP($A618,DataForModel!$B:$BI,46,FALSE)</f>
        <v>16.100000000000001</v>
      </c>
      <c r="K618" s="1">
        <f>VLOOKUP($A618,DataForModel!$B:$BI,49,FALSE)</f>
        <v>9.5</v>
      </c>
      <c r="L618" s="1">
        <f>VLOOKUP($A618,DataForModel!$B:$BI,51,FALSE)</f>
        <v>21.7</v>
      </c>
      <c r="M618" s="1">
        <f>VLOOKUP($A618,DataForModel!$B:$BI,52,FALSE)</f>
        <v>9</v>
      </c>
      <c r="N618" s="1">
        <f>VLOOKUP($A618,DataForModel!$B:$BI,60,FALSE)</f>
        <v>0</v>
      </c>
      <c r="O618" s="1">
        <f t="shared" si="120"/>
        <v>4.2016675757811885</v>
      </c>
      <c r="P618" s="1">
        <f t="shared" si="121"/>
        <v>6.2205254951554849</v>
      </c>
      <c r="Q618" s="1">
        <f t="shared" si="122"/>
        <v>7.7457079887937796</v>
      </c>
      <c r="R618" s="1">
        <f t="shared" si="123"/>
        <v>0</v>
      </c>
      <c r="S618" s="1">
        <f t="shared" si="124"/>
        <v>0.3862061182794671</v>
      </c>
      <c r="T618" s="1">
        <f t="shared" si="125"/>
        <v>1.1888111888111887</v>
      </c>
      <c r="U618" s="1">
        <f t="shared" si="126"/>
        <v>3.2473190348525471</v>
      </c>
      <c r="V618" s="1">
        <f t="shared" si="127"/>
        <v>4.0045942351594119</v>
      </c>
      <c r="W618" s="1">
        <f t="shared" si="128"/>
        <v>2.8146853146853146</v>
      </c>
      <c r="X618" s="1">
        <f t="shared" si="129"/>
        <v>1.5472312703583064</v>
      </c>
      <c r="Y618" s="1">
        <f t="shared" si="130"/>
        <v>4.9543378995433791</v>
      </c>
      <c r="Z618" s="1">
        <f t="shared" si="131"/>
        <v>2.0971867007672631</v>
      </c>
      <c r="AA618" s="1">
        <f t="shared" si="132"/>
        <v>0</v>
      </c>
      <c r="AB618" s="1">
        <f>VLOOKUP($A618,Index!$G:$R,8,FALSE)</f>
        <v>6.8624999999999998</v>
      </c>
      <c r="AC618" s="1">
        <f>VLOOKUP($A618,Index!$G:$R,9,FALSE)</f>
        <v>5.2114038223758827</v>
      </c>
      <c r="AD618" s="1">
        <f>VLOOKUP($A618,Index!$G:$R,10,FALSE)</f>
        <v>3.8888888888888888</v>
      </c>
      <c r="AE618" s="1">
        <f>VLOOKUP($A618,Index!$G:$R,11,FALSE)</f>
        <v>5.5722035542815087</v>
      </c>
    </row>
    <row r="619" spans="1:31" x14ac:dyDescent="0.2">
      <c r="A619">
        <v>6075061500</v>
      </c>
      <c r="B619" s="1">
        <f>VLOOKUP($A619,DataForModel!$B:$BI,11,FALSE)</f>
        <v>11502</v>
      </c>
      <c r="C619" s="1">
        <f>VLOOKUP($A619,DataForModel!$B:$BI,16,FALSE)</f>
        <v>8.6979437700000002</v>
      </c>
      <c r="D619" s="1">
        <f>VLOOKUP($A619,DataForModel!$B:$BI,17,FALSE)</f>
        <v>106.3901008</v>
      </c>
      <c r="E619" s="1">
        <f>VLOOKUP($A619,DataForModel!$B:$BI,19,FALSE)</f>
        <v>0</v>
      </c>
      <c r="F619" s="1">
        <f>VLOOKUP($A619,DataForModel!$B:$BI,20,FALSE)</f>
        <v>261.12473560000001</v>
      </c>
      <c r="G619" s="1">
        <f>VLOOKUP($A619,DataForModel!$B:$BI,26,FALSE)</f>
        <v>0</v>
      </c>
      <c r="H619" s="1">
        <f>VLOOKUP($A619,DataForModel!$B:$BI,31,FALSE)</f>
        <v>1086</v>
      </c>
      <c r="I619" s="1">
        <f>VLOOKUP($A619,DataForModel!$B:$BI,33,FALSE)</f>
        <v>125133</v>
      </c>
      <c r="J619" s="1">
        <f>VLOOKUP($A619,DataForModel!$B:$BI,46,FALSE)</f>
        <v>8.4</v>
      </c>
      <c r="K619" s="1">
        <f>VLOOKUP($A619,DataForModel!$B:$BI,49,FALSE)</f>
        <v>4</v>
      </c>
      <c r="L619" s="1">
        <f>VLOOKUP($A619,DataForModel!$B:$BI,51,FALSE)</f>
        <v>9.1999999999999993</v>
      </c>
      <c r="M619" s="1">
        <f>VLOOKUP($A619,DataForModel!$B:$BI,52,FALSE)</f>
        <v>7.3</v>
      </c>
      <c r="N619" s="1">
        <f>VLOOKUP($A619,DataForModel!$B:$BI,60,FALSE)</f>
        <v>3.8</v>
      </c>
      <c r="O619" s="1">
        <f t="shared" si="120"/>
        <v>8.9604924803241648</v>
      </c>
      <c r="P619" s="1">
        <f t="shared" si="121"/>
        <v>6.2205254951554849</v>
      </c>
      <c r="Q619" s="1">
        <f t="shared" si="122"/>
        <v>8.5283187869204671</v>
      </c>
      <c r="R619" s="1">
        <f t="shared" si="123"/>
        <v>0</v>
      </c>
      <c r="S619" s="1">
        <f t="shared" si="124"/>
        <v>0.45106153241177371</v>
      </c>
      <c r="T619" s="1">
        <f t="shared" si="125"/>
        <v>0</v>
      </c>
      <c r="U619" s="1">
        <f t="shared" si="126"/>
        <v>3.6394101876675604</v>
      </c>
      <c r="V619" s="1">
        <f t="shared" si="127"/>
        <v>8.3761583375411597</v>
      </c>
      <c r="W619" s="1">
        <f t="shared" si="128"/>
        <v>1.4685314685314685</v>
      </c>
      <c r="X619" s="1">
        <f t="shared" si="129"/>
        <v>0.65146579804560267</v>
      </c>
      <c r="Y619" s="1">
        <f t="shared" si="130"/>
        <v>2.1004566210045663</v>
      </c>
      <c r="Z619" s="1">
        <f t="shared" si="131"/>
        <v>1.6624040920716112</v>
      </c>
      <c r="AA619" s="1">
        <f t="shared" si="132"/>
        <v>0.40425531914893614</v>
      </c>
      <c r="AB619" s="1">
        <f>VLOOKUP($A619,Index!$G:$R,8,FALSE)</f>
        <v>4.9511000000000003</v>
      </c>
      <c r="AC619" s="1">
        <f>VLOOKUP($A619,Index!$G:$R,9,FALSE)</f>
        <v>4.5761739064185774</v>
      </c>
      <c r="AD619" s="1">
        <f>VLOOKUP($A619,Index!$G:$R,10,FALSE)</f>
        <v>2.7777777777777777</v>
      </c>
      <c r="AE619" s="1">
        <f>VLOOKUP($A619,Index!$G:$R,11,FALSE)</f>
        <v>2.5154743767818304</v>
      </c>
    </row>
    <row r="620" spans="1:31" x14ac:dyDescent="0.2">
      <c r="A620">
        <v>6075980200</v>
      </c>
      <c r="B620" s="1">
        <f>VLOOKUP($A620,DataForModel!$B:$BI,11,FALSE)</f>
        <v>320</v>
      </c>
      <c r="C620" s="1">
        <f>VLOOKUP($A620,DataForModel!$B:$BI,16,FALSE)</f>
        <v>7.8595845100000004</v>
      </c>
      <c r="D620" s="1">
        <f>VLOOKUP($A620,DataForModel!$B:$BI,17,FALSE)</f>
        <v>38.735385379999997</v>
      </c>
      <c r="E620" s="1">
        <f>VLOOKUP($A620,DataForModel!$B:$BI,19,FALSE)</f>
        <v>0</v>
      </c>
      <c r="F620" s="1">
        <f>VLOOKUP($A620,DataForModel!$B:$BI,20,FALSE)</f>
        <v>227.15565860000001</v>
      </c>
      <c r="G620" s="1">
        <f>VLOOKUP($A620,DataForModel!$B:$BI,26,FALSE)</f>
        <v>0</v>
      </c>
      <c r="H620" s="1">
        <f>VLOOKUP($A620,DataForModel!$B:$BI,31,FALSE)</f>
        <v>13</v>
      </c>
      <c r="I620" s="1">
        <f>VLOOKUP($A620,DataForModel!$B:$BI,33,FALSE)</f>
        <v>43922</v>
      </c>
      <c r="J620" s="1">
        <f>VLOOKUP($A620,DataForModel!$B:$BI,46,FALSE)</f>
        <v>11.3</v>
      </c>
      <c r="K620" s="1">
        <f>VLOOKUP($A620,DataForModel!$B:$BI,49,FALSE)</f>
        <v>10.1</v>
      </c>
      <c r="L620" s="1">
        <f>VLOOKUP($A620,DataForModel!$B:$BI,51,FALSE)</f>
        <v>1.6</v>
      </c>
      <c r="M620" s="1">
        <f>VLOOKUP($A620,DataForModel!$B:$BI,52,FALSE)</f>
        <v>8.6999999999999993</v>
      </c>
      <c r="N620" s="1">
        <f>VLOOKUP($A620,DataForModel!$B:$BI,60,FALSE)</f>
        <v>64.099999999999994</v>
      </c>
      <c r="O620" s="1">
        <f t="shared" si="120"/>
        <v>0.24701940310137924</v>
      </c>
      <c r="P620" s="1">
        <f t="shared" si="121"/>
        <v>4.3255189802906617</v>
      </c>
      <c r="Q620" s="1">
        <f t="shared" si="122"/>
        <v>3.0904858107642585</v>
      </c>
      <c r="R620" s="1">
        <f t="shared" si="123"/>
        <v>0</v>
      </c>
      <c r="S620" s="1">
        <f t="shared" si="124"/>
        <v>0.38771744138895659</v>
      </c>
      <c r="T620" s="1">
        <f t="shared" si="125"/>
        <v>0</v>
      </c>
      <c r="U620" s="1">
        <f t="shared" si="126"/>
        <v>4.3565683646112602E-2</v>
      </c>
      <c r="V620" s="1">
        <f t="shared" si="127"/>
        <v>2.6005789020773622</v>
      </c>
      <c r="W620" s="1">
        <f t="shared" si="128"/>
        <v>1.9755244755244754</v>
      </c>
      <c r="X620" s="1">
        <f t="shared" si="129"/>
        <v>1.6449511400651464</v>
      </c>
      <c r="Y620" s="1">
        <f t="shared" si="130"/>
        <v>0.36529680365296807</v>
      </c>
      <c r="Z620" s="1">
        <f t="shared" si="131"/>
        <v>2.0204603580562659</v>
      </c>
      <c r="AA620" s="1">
        <f t="shared" si="132"/>
        <v>6.8191489361702118</v>
      </c>
      <c r="AB620" s="1">
        <f>VLOOKUP($A620,Index!$G:$R,8,FALSE)</f>
        <v>6.4598000000000004</v>
      </c>
      <c r="AC620" s="1">
        <f>VLOOKUP($A620,Index!$G:$R,9,FALSE)</f>
        <v>1.8176065042325875</v>
      </c>
      <c r="AD620" s="1">
        <f>VLOOKUP($A620,Index!$G:$R,10,FALSE)</f>
        <v>4.9572649572649574</v>
      </c>
      <c r="AE620" s="1" t="e">
        <f>VLOOKUP($A620,Index!$G:$R,11,FALSE)</f>
        <v>#VALUE!</v>
      </c>
    </row>
    <row r="621" spans="1:31" x14ac:dyDescent="0.2">
      <c r="A621">
        <v>6075980300</v>
      </c>
      <c r="B621" s="1">
        <f>VLOOKUP($A621,DataForModel!$B:$BI,11,FALSE)</f>
        <v>171</v>
      </c>
      <c r="C621" s="1">
        <f>VLOOKUP($A621,DataForModel!$B:$BI,16,FALSE)</f>
        <v>8.2787641399999998</v>
      </c>
      <c r="D621" s="1">
        <f>VLOOKUP($A621,DataForModel!$B:$BI,17,FALSE)</f>
        <v>45.310616410000002</v>
      </c>
      <c r="E621" s="1">
        <f>VLOOKUP($A621,DataForModel!$B:$BI,19,FALSE)</f>
        <v>0</v>
      </c>
      <c r="F621" s="1">
        <f>VLOOKUP($A621,DataForModel!$B:$BI,20,FALSE)</f>
        <v>213.93015840000001</v>
      </c>
      <c r="G621" s="1">
        <f>VLOOKUP($A621,DataForModel!$B:$BI,26,FALSE)</f>
        <v>0</v>
      </c>
      <c r="H621" s="1">
        <f>VLOOKUP($A621,DataForModel!$B:$BI,31,FALSE)</f>
        <v>0</v>
      </c>
      <c r="I621" s="1">
        <f>VLOOKUP($A621,DataForModel!$B:$BI,33,FALSE)</f>
        <v>108439</v>
      </c>
      <c r="J621" s="1">
        <f>VLOOKUP($A621,DataForModel!$B:$BI,46,FALSE)</f>
        <v>0</v>
      </c>
      <c r="K621" s="1">
        <f>VLOOKUP($A621,DataForModel!$B:$BI,49,FALSE)</f>
        <v>0</v>
      </c>
      <c r="L621" s="1">
        <f>VLOOKUP($A621,DataForModel!$B:$BI,51,FALSE)</f>
        <v>0</v>
      </c>
      <c r="M621" s="1">
        <f>VLOOKUP($A621,DataForModel!$B:$BI,52,FALSE)</f>
        <v>9</v>
      </c>
      <c r="N621" s="1">
        <f>VLOOKUP($A621,DataForModel!$B:$BI,60,FALSE)</f>
        <v>0</v>
      </c>
      <c r="O621" s="1">
        <f t="shared" si="120"/>
        <v>0.13091249123353854</v>
      </c>
      <c r="P621" s="1">
        <f t="shared" si="121"/>
        <v>5.2730222377230715</v>
      </c>
      <c r="Q621" s="1">
        <f t="shared" si="122"/>
        <v>3.6189782875829515</v>
      </c>
      <c r="R621" s="1">
        <f t="shared" si="123"/>
        <v>0</v>
      </c>
      <c r="S621" s="1">
        <f t="shared" si="124"/>
        <v>0.36305509073129549</v>
      </c>
      <c r="T621" s="1">
        <f t="shared" si="125"/>
        <v>0</v>
      </c>
      <c r="U621" s="1">
        <f t="shared" si="126"/>
        <v>0</v>
      </c>
      <c r="V621" s="1">
        <f t="shared" si="127"/>
        <v>7.1889112516090492</v>
      </c>
      <c r="W621" s="1">
        <f t="shared" si="128"/>
        <v>0</v>
      </c>
      <c r="X621" s="1">
        <f t="shared" si="129"/>
        <v>0</v>
      </c>
      <c r="Y621" s="1">
        <f t="shared" si="130"/>
        <v>0</v>
      </c>
      <c r="Z621" s="1">
        <f t="shared" si="131"/>
        <v>2.0971867007672631</v>
      </c>
      <c r="AA621" s="1">
        <f t="shared" si="132"/>
        <v>0</v>
      </c>
      <c r="AB621" s="1">
        <f>VLOOKUP($A621,Index!$G:$R,8,FALSE)</f>
        <v>2.2461000000000002</v>
      </c>
      <c r="AC621" s="1">
        <f>VLOOKUP($A621,Index!$G:$R,9,FALSE)</f>
        <v>1.5426985370781878</v>
      </c>
      <c r="AD621" s="1">
        <f>VLOOKUP($A621,Index!$G:$R,10,FALSE)</f>
        <v>2.0085470085470085</v>
      </c>
      <c r="AE621" s="1" t="e">
        <f>VLOOKUP($A621,Index!$G:$R,11,FALSE)</f>
        <v>#VALUE!</v>
      </c>
    </row>
    <row r="622" spans="1:31" x14ac:dyDescent="0.2">
      <c r="A622">
        <v>6075980501</v>
      </c>
      <c r="B622" s="1">
        <f>VLOOKUP($A622,DataForModel!$B:$BI,11,FALSE)</f>
        <v>797</v>
      </c>
      <c r="C622" s="1">
        <f>VLOOKUP($A622,DataForModel!$B:$BI,16,FALSE)</f>
        <v>8.6979437700000002</v>
      </c>
      <c r="D622" s="1">
        <f>VLOOKUP($A622,DataForModel!$B:$BI,17,FALSE)</f>
        <v>34.038250939999998</v>
      </c>
      <c r="E622" s="1">
        <f>VLOOKUP($A622,DataForModel!$B:$BI,19,FALSE)</f>
        <v>0</v>
      </c>
      <c r="F622" s="1">
        <f>VLOOKUP($A622,DataForModel!$B:$BI,20,FALSE)</f>
        <v>190.034614</v>
      </c>
      <c r="G622" s="1">
        <f>VLOOKUP($A622,DataForModel!$B:$BI,26,FALSE)</f>
        <v>0.9</v>
      </c>
      <c r="H622" s="1">
        <f>VLOOKUP($A622,DataForModel!$B:$BI,31,FALSE)</f>
        <v>279</v>
      </c>
      <c r="I622" s="1">
        <f>VLOOKUP($A622,DataForModel!$B:$BI,33,FALSE)</f>
        <v>15387</v>
      </c>
      <c r="J622" s="1">
        <f>VLOOKUP($A622,DataForModel!$B:$BI,46,FALSE)</f>
        <v>32.700000000000003</v>
      </c>
      <c r="K622" s="1">
        <f>VLOOKUP($A622,DataForModel!$B:$BI,49,FALSE)</f>
        <v>42.1</v>
      </c>
      <c r="L622" s="1">
        <f>VLOOKUP($A622,DataForModel!$B:$BI,51,FALSE)</f>
        <v>17.5</v>
      </c>
      <c r="M622" s="1">
        <f>VLOOKUP($A622,DataForModel!$B:$BI,52,FALSE)</f>
        <v>24.5</v>
      </c>
      <c r="N622" s="1">
        <f>VLOOKUP($A622,DataForModel!$B:$BI,60,FALSE)</f>
        <v>7.6</v>
      </c>
      <c r="O622" s="1">
        <f t="shared" si="120"/>
        <v>0.61871736928231902</v>
      </c>
      <c r="P622" s="1">
        <f t="shared" si="121"/>
        <v>6.2205254951554849</v>
      </c>
      <c r="Q622" s="1">
        <f t="shared" si="122"/>
        <v>2.7129477131947839</v>
      </c>
      <c r="R622" s="1">
        <f t="shared" si="123"/>
        <v>0</v>
      </c>
      <c r="S622" s="1">
        <f t="shared" si="124"/>
        <v>0.31849569515179921</v>
      </c>
      <c r="T622" s="1">
        <f t="shared" si="125"/>
        <v>0.12587412587412589</v>
      </c>
      <c r="U622" s="1">
        <f t="shared" si="126"/>
        <v>0.93498659517426286</v>
      </c>
      <c r="V622" s="1">
        <f t="shared" si="127"/>
        <v>0.57122131269957543</v>
      </c>
      <c r="W622" s="1">
        <f t="shared" si="128"/>
        <v>5.7167832167832167</v>
      </c>
      <c r="X622" s="1">
        <f t="shared" si="129"/>
        <v>6.8566775244299683</v>
      </c>
      <c r="Y622" s="1">
        <f t="shared" si="130"/>
        <v>3.9954337899543377</v>
      </c>
      <c r="Z622" s="1">
        <f t="shared" si="131"/>
        <v>6.0613810741687981</v>
      </c>
      <c r="AA622" s="1">
        <f t="shared" si="132"/>
        <v>0.80851063829787229</v>
      </c>
      <c r="AB622" s="1">
        <f>VLOOKUP($A622,Index!$G:$R,8,FALSE)</f>
        <v>11.838200000000001</v>
      </c>
      <c r="AC622" s="1">
        <f>VLOOKUP($A622,Index!$G:$R,9,FALSE)</f>
        <v>8.0491533760397296</v>
      </c>
      <c r="AD622" s="1">
        <f>VLOOKUP($A622,Index!$G:$R,10,FALSE)</f>
        <v>7.1794871794871806</v>
      </c>
      <c r="AE622" s="1">
        <f>VLOOKUP($A622,Index!$G:$R,11,FALSE)</f>
        <v>4.4996300580857165</v>
      </c>
    </row>
    <row r="623" spans="1:31" x14ac:dyDescent="0.2">
      <c r="A623">
        <v>6075980600</v>
      </c>
      <c r="B623" s="1">
        <f>VLOOKUP($A623,DataForModel!$B:$BI,11,FALSE)</f>
        <v>467</v>
      </c>
      <c r="C623" s="1">
        <f>VLOOKUP($A623,DataForModel!$B:$BI,16,FALSE)</f>
        <v>8.6979437700000002</v>
      </c>
      <c r="D623" s="1">
        <f>VLOOKUP($A623,DataForModel!$B:$BI,17,FALSE)</f>
        <v>86.538029710000004</v>
      </c>
      <c r="E623" s="1">
        <f>VLOOKUP($A623,DataForModel!$B:$BI,19,FALSE)</f>
        <v>0</v>
      </c>
      <c r="F623" s="1">
        <f>VLOOKUP($A623,DataForModel!$B:$BI,20,FALSE)</f>
        <v>209.88980810000001</v>
      </c>
      <c r="G623" s="1">
        <f>VLOOKUP($A623,DataForModel!$B:$BI,26,FALSE)</f>
        <v>6</v>
      </c>
      <c r="H623" s="1">
        <f>VLOOKUP($A623,DataForModel!$B:$BI,31,FALSE)</f>
        <v>188</v>
      </c>
      <c r="I623" s="1">
        <f>VLOOKUP($A623,DataForModel!$B:$BI,33,FALSE)</f>
        <v>34134</v>
      </c>
      <c r="J623" s="1">
        <f>VLOOKUP($A623,DataForModel!$B:$BI,46,FALSE)</f>
        <v>39.5</v>
      </c>
      <c r="K623" s="1">
        <f>VLOOKUP($A623,DataForModel!$B:$BI,49,FALSE)</f>
        <v>23</v>
      </c>
      <c r="L623" s="1">
        <f>VLOOKUP($A623,DataForModel!$B:$BI,51,FALSE)</f>
        <v>14.9</v>
      </c>
      <c r="M623" s="1">
        <f>VLOOKUP($A623,DataForModel!$B:$BI,52,FALSE)</f>
        <v>13.4</v>
      </c>
      <c r="N623" s="1">
        <f>VLOOKUP($A623,DataForModel!$B:$BI,60,FALSE)</f>
        <v>0</v>
      </c>
      <c r="O623" s="1">
        <f t="shared" si="120"/>
        <v>0.36156783293072547</v>
      </c>
      <c r="P623" s="1">
        <f t="shared" si="121"/>
        <v>6.2205254951554849</v>
      </c>
      <c r="Q623" s="1">
        <f t="shared" si="122"/>
        <v>6.9326835655167187</v>
      </c>
      <c r="R623" s="1">
        <f t="shared" si="123"/>
        <v>0</v>
      </c>
      <c r="S623" s="1">
        <f t="shared" si="124"/>
        <v>0.35552081721637879</v>
      </c>
      <c r="T623" s="1">
        <f t="shared" si="125"/>
        <v>0.83916083916083917</v>
      </c>
      <c r="U623" s="1">
        <f t="shared" si="126"/>
        <v>0.63002680965147451</v>
      </c>
      <c r="V623" s="1">
        <f t="shared" si="127"/>
        <v>1.9044740454160769</v>
      </c>
      <c r="W623" s="1">
        <f t="shared" si="128"/>
        <v>6.905594405594405</v>
      </c>
      <c r="X623" s="1">
        <f t="shared" si="129"/>
        <v>3.7459283387622149</v>
      </c>
      <c r="Y623" s="1">
        <f t="shared" si="130"/>
        <v>3.4018264840182648</v>
      </c>
      <c r="Z623" s="1">
        <f t="shared" si="131"/>
        <v>3.2225063938618925</v>
      </c>
      <c r="AA623" s="1">
        <f t="shared" si="132"/>
        <v>0</v>
      </c>
      <c r="AB623" s="1">
        <f>VLOOKUP($A623,Index!$G:$R,8,FALSE)</f>
        <v>8.3579000000000008</v>
      </c>
      <c r="AC623" s="1">
        <f>VLOOKUP($A623,Index!$G:$R,9,FALSE)</f>
        <v>6.6737954749961679</v>
      </c>
      <c r="AD623" s="1">
        <f>VLOOKUP($A623,Index!$G:$R,10,FALSE)</f>
        <v>7.1367521367521372</v>
      </c>
      <c r="AE623" s="1">
        <f>VLOOKUP($A623,Index!$G:$R,11,FALSE)</f>
        <v>8.2340376139138183</v>
      </c>
    </row>
    <row r="624" spans="1:31" x14ac:dyDescent="0.2">
      <c r="A624">
        <v>6075980900</v>
      </c>
      <c r="B624" s="1">
        <f>VLOOKUP($A624,DataForModel!$B:$BI,11,FALSE)</f>
        <v>350</v>
      </c>
      <c r="C624" s="1">
        <f>VLOOKUP($A624,DataForModel!$B:$BI,16,FALSE)</f>
        <v>8.6979437700000002</v>
      </c>
      <c r="D624" s="1">
        <f>VLOOKUP($A624,DataForModel!$B:$BI,17,FALSE)</f>
        <v>92.89</v>
      </c>
      <c r="E624" s="1">
        <f>VLOOKUP($A624,DataForModel!$B:$BI,19,FALSE)</f>
        <v>0</v>
      </c>
      <c r="F624" s="1">
        <f>VLOOKUP($A624,DataForModel!$B:$BI,20,FALSE)</f>
        <v>219.63694939999999</v>
      </c>
      <c r="G624" s="1">
        <f>VLOOKUP($A624,DataForModel!$B:$BI,26,FALSE)</f>
        <v>25.3</v>
      </c>
      <c r="H624" s="1">
        <f>VLOOKUP($A624,DataForModel!$B:$BI,31,FALSE)</f>
        <v>52</v>
      </c>
      <c r="I624" s="1">
        <f>VLOOKUP($A624,DataForModel!$B:$BI,33,FALSE)</f>
        <v>55403</v>
      </c>
      <c r="J624" s="1">
        <f>VLOOKUP($A624,DataForModel!$B:$BI,46,FALSE)</f>
        <v>20</v>
      </c>
      <c r="K624" s="1">
        <f>VLOOKUP($A624,DataForModel!$B:$BI,49,FALSE)</f>
        <v>2.2999999999999998</v>
      </c>
      <c r="L624" s="1">
        <f>VLOOKUP($A624,DataForModel!$B:$BI,51,FALSE)</f>
        <v>12.7</v>
      </c>
      <c r="M624" s="1">
        <f>VLOOKUP($A624,DataForModel!$B:$BI,52,FALSE)</f>
        <v>5</v>
      </c>
      <c r="N624" s="1">
        <f>VLOOKUP($A624,DataForModel!$B:$BI,60,FALSE)</f>
        <v>0</v>
      </c>
      <c r="O624" s="1">
        <f t="shared" si="120"/>
        <v>0.27039663367879685</v>
      </c>
      <c r="P624" s="1">
        <f t="shared" si="121"/>
        <v>6.2205254951554849</v>
      </c>
      <c r="Q624" s="1">
        <f t="shared" si="122"/>
        <v>7.4432311791175811</v>
      </c>
      <c r="R624" s="1">
        <f t="shared" si="123"/>
        <v>0</v>
      </c>
      <c r="S624" s="1">
        <f t="shared" si="124"/>
        <v>0.37369687203586827</v>
      </c>
      <c r="T624" s="1">
        <f t="shared" si="125"/>
        <v>3.5384615384615388</v>
      </c>
      <c r="U624" s="1">
        <f t="shared" si="126"/>
        <v>0.17426273458445041</v>
      </c>
      <c r="V624" s="1">
        <f t="shared" si="127"/>
        <v>3.417086856647062</v>
      </c>
      <c r="W624" s="1">
        <f t="shared" si="128"/>
        <v>3.4965034965034962</v>
      </c>
      <c r="X624" s="1">
        <f t="shared" si="129"/>
        <v>0.37459283387622144</v>
      </c>
      <c r="Y624" s="1">
        <f t="shared" si="130"/>
        <v>2.8995433789954337</v>
      </c>
      <c r="Z624" s="1">
        <f t="shared" si="131"/>
        <v>1.0741687979539642</v>
      </c>
      <c r="AA624" s="1">
        <f t="shared" si="132"/>
        <v>0</v>
      </c>
      <c r="AB624" s="1">
        <f>VLOOKUP($A624,Index!$G:$R,8,FALSE)</f>
        <v>5.0827</v>
      </c>
      <c r="AC624" s="1">
        <f>VLOOKUP($A624,Index!$G:$R,9,FALSE)</f>
        <v>3.2210077116574078</v>
      </c>
      <c r="AD624" s="1">
        <f>VLOOKUP($A624,Index!$G:$R,10,FALSE)</f>
        <v>3.1623931623931627</v>
      </c>
      <c r="AE624" s="1" t="e">
        <f>VLOOKUP($A624,Index!$G:$R,11,FALSE)</f>
        <v>#VALUE!</v>
      </c>
    </row>
    <row r="625" spans="1:31" x14ac:dyDescent="0.2">
      <c r="A625">
        <v>6081600200</v>
      </c>
      <c r="B625" s="1">
        <f>VLOOKUP($A625,DataForModel!$B:$BI,11,FALSE)</f>
        <v>4154</v>
      </c>
      <c r="C625" s="1">
        <f>VLOOKUP($A625,DataForModel!$B:$BI,16,FALSE)</f>
        <v>8.6979437700000002</v>
      </c>
      <c r="D625" s="1">
        <f>VLOOKUP($A625,DataForModel!$B:$BI,17,FALSE)</f>
        <v>26.881209949999999</v>
      </c>
      <c r="E625" s="1">
        <f>VLOOKUP($A625,DataForModel!$B:$BI,19,FALSE)</f>
        <v>0</v>
      </c>
      <c r="F625" s="1">
        <f>VLOOKUP($A625,DataForModel!$B:$BI,20,FALSE)</f>
        <v>171.61153179999999</v>
      </c>
      <c r="G625" s="1">
        <f>VLOOKUP($A625,DataForModel!$B:$BI,26,FALSE)</f>
        <v>6</v>
      </c>
      <c r="H625" s="1">
        <f>VLOOKUP($A625,DataForModel!$B:$BI,31,FALSE)</f>
        <v>606</v>
      </c>
      <c r="I625" s="1">
        <f>VLOOKUP($A625,DataForModel!$B:$BI,33,FALSE)</f>
        <v>21847</v>
      </c>
      <c r="J625" s="1">
        <f>VLOOKUP($A625,DataForModel!$B:$BI,46,FALSE)</f>
        <v>14.5</v>
      </c>
      <c r="K625" s="1">
        <f>VLOOKUP($A625,DataForModel!$B:$BI,49,FALSE)</f>
        <v>20.100000000000001</v>
      </c>
      <c r="L625" s="1">
        <f>VLOOKUP($A625,DataForModel!$B:$BI,51,FALSE)</f>
        <v>20.7</v>
      </c>
      <c r="M625" s="1">
        <f>VLOOKUP($A625,DataForModel!$B:$BI,52,FALSE)</f>
        <v>8.5</v>
      </c>
      <c r="N625" s="1">
        <f>VLOOKUP($A625,DataForModel!$B:$BI,60,FALSE)</f>
        <v>0</v>
      </c>
      <c r="O625" s="1">
        <f t="shared" si="120"/>
        <v>3.2346294708953476</v>
      </c>
      <c r="P625" s="1">
        <f t="shared" si="121"/>
        <v>6.2205254951554849</v>
      </c>
      <c r="Q625" s="1">
        <f t="shared" si="122"/>
        <v>2.1376915279382787</v>
      </c>
      <c r="R625" s="1">
        <f t="shared" si="123"/>
        <v>0</v>
      </c>
      <c r="S625" s="1">
        <f t="shared" si="124"/>
        <v>0.28414111449016849</v>
      </c>
      <c r="T625" s="1">
        <f t="shared" si="125"/>
        <v>0.83916083916083917</v>
      </c>
      <c r="U625" s="1">
        <f t="shared" si="126"/>
        <v>2.0308310991957104</v>
      </c>
      <c r="V625" s="1">
        <f t="shared" si="127"/>
        <v>1.0306448286407179</v>
      </c>
      <c r="W625" s="1">
        <f t="shared" si="128"/>
        <v>2.534965034965035</v>
      </c>
      <c r="X625" s="1">
        <f t="shared" si="129"/>
        <v>3.2736156351791532</v>
      </c>
      <c r="Y625" s="1">
        <f t="shared" si="130"/>
        <v>4.7260273972602738</v>
      </c>
      <c r="Z625" s="1">
        <f t="shared" si="131"/>
        <v>1.9693094629156009</v>
      </c>
      <c r="AA625" s="1">
        <f t="shared" si="132"/>
        <v>0</v>
      </c>
      <c r="AB625" s="1">
        <f>VLOOKUP($A625,Index!$G:$R,8,FALSE)</f>
        <v>8.9454999999999991</v>
      </c>
      <c r="AC625" s="1">
        <f>VLOOKUP($A625,Index!$G:$R,9,FALSE)</f>
        <v>5.8075276603027088</v>
      </c>
      <c r="AD625" s="1">
        <f>VLOOKUP($A625,Index!$G:$R,10,FALSE)</f>
        <v>4.8290598290598297</v>
      </c>
      <c r="AE625" s="1">
        <f>VLOOKUP($A625,Index!$G:$R,11,FALSE)</f>
        <v>5.6918823447894447</v>
      </c>
    </row>
    <row r="626" spans="1:31" x14ac:dyDescent="0.2">
      <c r="A626">
        <v>6081600300</v>
      </c>
      <c r="B626" s="1">
        <f>VLOOKUP($A626,DataForModel!$B:$BI,11,FALSE)</f>
        <v>4022</v>
      </c>
      <c r="C626" s="1">
        <f>VLOOKUP($A626,DataForModel!$B:$BI,16,FALSE)</f>
        <v>8.6979437700000002</v>
      </c>
      <c r="D626" s="1">
        <f>VLOOKUP($A626,DataForModel!$B:$BI,17,FALSE)</f>
        <v>23.88</v>
      </c>
      <c r="E626" s="1">
        <f>VLOOKUP($A626,DataForModel!$B:$BI,19,FALSE)</f>
        <v>0</v>
      </c>
      <c r="F626" s="1">
        <f>VLOOKUP($A626,DataForModel!$B:$BI,20,FALSE)</f>
        <v>137.8555321</v>
      </c>
      <c r="G626" s="1">
        <f>VLOOKUP($A626,DataForModel!$B:$BI,26,FALSE)</f>
        <v>1.4</v>
      </c>
      <c r="H626" s="1">
        <f>VLOOKUP($A626,DataForModel!$B:$BI,31,FALSE)</f>
        <v>254</v>
      </c>
      <c r="I626" s="1">
        <f>VLOOKUP($A626,DataForModel!$B:$BI,33,FALSE)</f>
        <v>34832</v>
      </c>
      <c r="J626" s="1">
        <f>VLOOKUP($A626,DataForModel!$B:$BI,46,FALSE)</f>
        <v>6.6</v>
      </c>
      <c r="K626" s="1">
        <f>VLOOKUP($A626,DataForModel!$B:$BI,49,FALSE)</f>
        <v>12.7</v>
      </c>
      <c r="L626" s="1">
        <f>VLOOKUP($A626,DataForModel!$B:$BI,51,FALSE)</f>
        <v>18</v>
      </c>
      <c r="M626" s="1">
        <f>VLOOKUP($A626,DataForModel!$B:$BI,52,FALSE)</f>
        <v>5.9</v>
      </c>
      <c r="N626" s="1">
        <f>VLOOKUP($A626,DataForModel!$B:$BI,60,FALSE)</f>
        <v>0</v>
      </c>
      <c r="O626" s="1">
        <f t="shared" si="120"/>
        <v>3.1317696563547104</v>
      </c>
      <c r="P626" s="1">
        <f t="shared" si="121"/>
        <v>6.2205254951554849</v>
      </c>
      <c r="Q626" s="1">
        <f t="shared" si="122"/>
        <v>1.8964654975993258</v>
      </c>
      <c r="R626" s="1">
        <f t="shared" si="123"/>
        <v>0</v>
      </c>
      <c r="S626" s="1">
        <f t="shared" si="124"/>
        <v>0.22119436096009787</v>
      </c>
      <c r="T626" s="1">
        <f t="shared" si="125"/>
        <v>0.19580419580419578</v>
      </c>
      <c r="U626" s="1">
        <f t="shared" si="126"/>
        <v>0.8512064343163539</v>
      </c>
      <c r="V626" s="1">
        <f t="shared" si="127"/>
        <v>1.9541145429589435</v>
      </c>
      <c r="W626" s="1">
        <f t="shared" si="128"/>
        <v>1.1538461538461537</v>
      </c>
      <c r="X626" s="1">
        <f t="shared" si="129"/>
        <v>2.0684039087947879</v>
      </c>
      <c r="Y626" s="1">
        <f t="shared" si="130"/>
        <v>4.1095890410958908</v>
      </c>
      <c r="Z626" s="1">
        <f t="shared" si="131"/>
        <v>1.3043478260869565</v>
      </c>
      <c r="AA626" s="1">
        <f t="shared" si="132"/>
        <v>0</v>
      </c>
      <c r="AB626" s="1">
        <f>VLOOKUP($A626,Index!$G:$R,8,FALSE)</f>
        <v>5.7070999999999996</v>
      </c>
      <c r="AC626" s="1">
        <f>VLOOKUP($A626,Index!$G:$R,9,FALSE)</f>
        <v>4.6413873371737777</v>
      </c>
      <c r="AD626" s="1">
        <f>VLOOKUP($A626,Index!$G:$R,10,FALSE)</f>
        <v>4.2735042735042743</v>
      </c>
      <c r="AE626" s="1">
        <f>VLOOKUP($A626,Index!$G:$R,11,FALSE)</f>
        <v>2.5214982341214851</v>
      </c>
    </row>
    <row r="627" spans="1:31" x14ac:dyDescent="0.2">
      <c r="A627">
        <v>6081600401</v>
      </c>
      <c r="B627" s="1">
        <f>VLOOKUP($A627,DataForModel!$B:$BI,11,FALSE)</f>
        <v>3240</v>
      </c>
      <c r="C627" s="1">
        <f>VLOOKUP($A627,DataForModel!$B:$BI,16,FALSE)</f>
        <v>8.6979437700000002</v>
      </c>
      <c r="D627" s="1">
        <f>VLOOKUP($A627,DataForModel!$B:$BI,17,FALSE)</f>
        <v>23.88</v>
      </c>
      <c r="E627" s="1">
        <f>VLOOKUP($A627,DataForModel!$B:$BI,19,FALSE)</f>
        <v>0</v>
      </c>
      <c r="F627" s="1">
        <f>VLOOKUP($A627,DataForModel!$B:$BI,20,FALSE)</f>
        <v>127.2104511</v>
      </c>
      <c r="G627" s="1">
        <f>VLOOKUP($A627,DataForModel!$B:$BI,26,FALSE)</f>
        <v>0</v>
      </c>
      <c r="H627" s="1">
        <f>VLOOKUP($A627,DataForModel!$B:$BI,31,FALSE)</f>
        <v>119</v>
      </c>
      <c r="I627" s="1">
        <f>VLOOKUP($A627,DataForModel!$B:$BI,33,FALSE)</f>
        <v>33073</v>
      </c>
      <c r="J627" s="1">
        <f>VLOOKUP($A627,DataForModel!$B:$BI,46,FALSE)</f>
        <v>3.5</v>
      </c>
      <c r="K627" s="1">
        <f>VLOOKUP($A627,DataForModel!$B:$BI,49,FALSE)</f>
        <v>16.5</v>
      </c>
      <c r="L627" s="1">
        <f>VLOOKUP($A627,DataForModel!$B:$BI,51,FALSE)</f>
        <v>16</v>
      </c>
      <c r="M627" s="1">
        <f>VLOOKUP($A627,DataForModel!$B:$BI,52,FALSE)</f>
        <v>13.1</v>
      </c>
      <c r="N627" s="1">
        <f>VLOOKUP($A627,DataForModel!$B:$BI,60,FALSE)</f>
        <v>0</v>
      </c>
      <c r="O627" s="1">
        <f t="shared" si="120"/>
        <v>2.5224031793033586</v>
      </c>
      <c r="P627" s="1">
        <f t="shared" si="121"/>
        <v>6.2205254951554849</v>
      </c>
      <c r="Q627" s="1">
        <f t="shared" si="122"/>
        <v>1.8964654975993258</v>
      </c>
      <c r="R627" s="1">
        <f t="shared" si="123"/>
        <v>0</v>
      </c>
      <c r="S627" s="1">
        <f t="shared" si="124"/>
        <v>0.20134386635262702</v>
      </c>
      <c r="T627" s="1">
        <f t="shared" si="125"/>
        <v>0</v>
      </c>
      <c r="U627" s="1">
        <f t="shared" si="126"/>
        <v>0.3987935656836461</v>
      </c>
      <c r="V627" s="1">
        <f t="shared" si="127"/>
        <v>1.8290176444232671</v>
      </c>
      <c r="W627" s="1">
        <f t="shared" si="128"/>
        <v>0.61188811188811187</v>
      </c>
      <c r="X627" s="1">
        <f t="shared" si="129"/>
        <v>2.6872964169381106</v>
      </c>
      <c r="Y627" s="1">
        <f t="shared" si="130"/>
        <v>3.6529680365296806</v>
      </c>
      <c r="Z627" s="1">
        <f t="shared" si="131"/>
        <v>3.1457800511508949</v>
      </c>
      <c r="AA627" s="1">
        <f t="shared" si="132"/>
        <v>0</v>
      </c>
      <c r="AB627" s="1">
        <f>VLOOKUP($A627,Index!$G:$R,8,FALSE)</f>
        <v>5.7069999999999999</v>
      </c>
      <c r="AC627" s="1">
        <f>VLOOKUP($A627,Index!$G:$R,9,FALSE)</f>
        <v>4.8608860240357252</v>
      </c>
      <c r="AD627" s="1">
        <f>VLOOKUP($A627,Index!$G:$R,10,FALSE)</f>
        <v>3.5470085470085477</v>
      </c>
      <c r="AE627" s="1">
        <f>VLOOKUP($A627,Index!$G:$R,11,FALSE)</f>
        <v>1.3933908513504598</v>
      </c>
    </row>
    <row r="628" spans="1:31" x14ac:dyDescent="0.2">
      <c r="A628">
        <v>6081600402</v>
      </c>
      <c r="B628" s="1">
        <f>VLOOKUP($A628,DataForModel!$B:$BI,11,FALSE)</f>
        <v>5068</v>
      </c>
      <c r="C628" s="1">
        <f>VLOOKUP($A628,DataForModel!$B:$BI,16,FALSE)</f>
        <v>8.6979437700000002</v>
      </c>
      <c r="D628" s="1">
        <f>VLOOKUP($A628,DataForModel!$B:$BI,17,FALSE)</f>
        <v>23.88</v>
      </c>
      <c r="E628" s="1">
        <f>VLOOKUP($A628,DataForModel!$B:$BI,19,FALSE)</f>
        <v>0</v>
      </c>
      <c r="F628" s="1">
        <f>VLOOKUP($A628,DataForModel!$B:$BI,20,FALSE)</f>
        <v>124.7913906</v>
      </c>
      <c r="G628" s="1">
        <f>VLOOKUP($A628,DataForModel!$B:$BI,26,FALSE)</f>
        <v>0</v>
      </c>
      <c r="H628" s="1">
        <f>VLOOKUP($A628,DataForModel!$B:$BI,31,FALSE)</f>
        <v>595</v>
      </c>
      <c r="I628" s="1">
        <f>VLOOKUP($A628,DataForModel!$B:$BI,33,FALSE)</f>
        <v>25477</v>
      </c>
      <c r="J628" s="1">
        <f>VLOOKUP($A628,DataForModel!$B:$BI,46,FALSE)</f>
        <v>11.6</v>
      </c>
      <c r="K628" s="1">
        <f>VLOOKUP($A628,DataForModel!$B:$BI,49,FALSE)</f>
        <v>19.399999999999999</v>
      </c>
      <c r="L628" s="1">
        <f>VLOOKUP($A628,DataForModel!$B:$BI,51,FALSE)</f>
        <v>15.2</v>
      </c>
      <c r="M628" s="1">
        <f>VLOOKUP($A628,DataForModel!$B:$BI,52,FALSE)</f>
        <v>5.9</v>
      </c>
      <c r="N628" s="1">
        <f>VLOOKUP($A628,DataForModel!$B:$BI,60,FALSE)</f>
        <v>0.4</v>
      </c>
      <c r="O628" s="1">
        <f t="shared" si="120"/>
        <v>3.9468557624873375</v>
      </c>
      <c r="P628" s="1">
        <f t="shared" si="121"/>
        <v>6.2205254951554849</v>
      </c>
      <c r="Q628" s="1">
        <f t="shared" si="122"/>
        <v>1.8964654975993258</v>
      </c>
      <c r="R628" s="1">
        <f t="shared" si="123"/>
        <v>0</v>
      </c>
      <c r="S628" s="1">
        <f t="shared" si="124"/>
        <v>0.19683290514806728</v>
      </c>
      <c r="T628" s="1">
        <f t="shared" si="125"/>
        <v>0</v>
      </c>
      <c r="U628" s="1">
        <f t="shared" si="126"/>
        <v>1.9939678284182305</v>
      </c>
      <c r="V628" s="1">
        <f t="shared" si="127"/>
        <v>1.2888038631401528</v>
      </c>
      <c r="W628" s="1">
        <f t="shared" si="128"/>
        <v>2.0279720279720279</v>
      </c>
      <c r="X628" s="1">
        <f t="shared" si="129"/>
        <v>3.1596091205211723</v>
      </c>
      <c r="Y628" s="1">
        <f t="shared" si="130"/>
        <v>3.4703196347031962</v>
      </c>
      <c r="Z628" s="1">
        <f t="shared" si="131"/>
        <v>1.3043478260869565</v>
      </c>
      <c r="AA628" s="1">
        <f t="shared" si="132"/>
        <v>4.2553191489361701E-2</v>
      </c>
      <c r="AB628" s="1">
        <f>VLOOKUP($A628,Index!$G:$R,8,FALSE)</f>
        <v>7.0618999999999996</v>
      </c>
      <c r="AC628" s="1">
        <f>VLOOKUP($A628,Index!$G:$R,9,FALSE)</f>
        <v>5.5774410629387727</v>
      </c>
      <c r="AD628" s="1">
        <f>VLOOKUP($A628,Index!$G:$R,10,FALSE)</f>
        <v>4.6581196581196584</v>
      </c>
      <c r="AE628" s="1">
        <f>VLOOKUP($A628,Index!$G:$R,11,FALSE)</f>
        <v>2.3217185389091237</v>
      </c>
    </row>
    <row r="629" spans="1:31" x14ac:dyDescent="0.2">
      <c r="A629">
        <v>6081600500</v>
      </c>
      <c r="B629" s="1">
        <f>VLOOKUP($A629,DataForModel!$B:$BI,11,FALSE)</f>
        <v>7443</v>
      </c>
      <c r="C629" s="1">
        <f>VLOOKUP($A629,DataForModel!$B:$BI,16,FALSE)</f>
        <v>8.6979437700000002</v>
      </c>
      <c r="D629" s="1">
        <f>VLOOKUP($A629,DataForModel!$B:$BI,17,FALSE)</f>
        <v>23.020366320000001</v>
      </c>
      <c r="E629" s="1">
        <f>VLOOKUP($A629,DataForModel!$B:$BI,19,FALSE)</f>
        <v>0.36375625499999997</v>
      </c>
      <c r="F629" s="1">
        <f>VLOOKUP($A629,DataForModel!$B:$BI,20,FALSE)</f>
        <v>121.3091503</v>
      </c>
      <c r="G629" s="1">
        <f>VLOOKUP($A629,DataForModel!$B:$BI,26,FALSE)</f>
        <v>1</v>
      </c>
      <c r="H629" s="1">
        <f>VLOOKUP($A629,DataForModel!$B:$BI,31,FALSE)</f>
        <v>284</v>
      </c>
      <c r="I629" s="1">
        <f>VLOOKUP($A629,DataForModel!$B:$BI,33,FALSE)</f>
        <v>35457</v>
      </c>
      <c r="J629" s="1">
        <f>VLOOKUP($A629,DataForModel!$B:$BI,46,FALSE)</f>
        <v>3.8</v>
      </c>
      <c r="K629" s="1">
        <f>VLOOKUP($A629,DataForModel!$B:$BI,49,FALSE)</f>
        <v>11.7</v>
      </c>
      <c r="L629" s="1">
        <f>VLOOKUP($A629,DataForModel!$B:$BI,51,FALSE)</f>
        <v>15.5</v>
      </c>
      <c r="M629" s="1">
        <f>VLOOKUP($A629,DataForModel!$B:$BI,52,FALSE)</f>
        <v>5.8</v>
      </c>
      <c r="N629" s="1">
        <f>VLOOKUP($A629,DataForModel!$B:$BI,60,FALSE)</f>
        <v>0.3</v>
      </c>
      <c r="O629" s="1">
        <f t="shared" si="120"/>
        <v>5.7975531831995646</v>
      </c>
      <c r="P629" s="1">
        <f t="shared" si="121"/>
        <v>6.2205254951554849</v>
      </c>
      <c r="Q629" s="1">
        <f t="shared" si="122"/>
        <v>1.8273713576934973</v>
      </c>
      <c r="R629" s="1">
        <f t="shared" si="123"/>
        <v>4.5279413561944599E-3</v>
      </c>
      <c r="S629" s="1">
        <f t="shared" si="124"/>
        <v>0.19033937144014457</v>
      </c>
      <c r="T629" s="1">
        <f t="shared" si="125"/>
        <v>0.13986013986013987</v>
      </c>
      <c r="U629" s="1">
        <f t="shared" si="126"/>
        <v>0.95174262734584447</v>
      </c>
      <c r="V629" s="1">
        <f t="shared" si="127"/>
        <v>1.9985634125352925</v>
      </c>
      <c r="W629" s="1">
        <f t="shared" si="128"/>
        <v>0.66433566433566438</v>
      </c>
      <c r="X629" s="1">
        <f t="shared" si="129"/>
        <v>1.9055374592833876</v>
      </c>
      <c r="Y629" s="1">
        <f t="shared" si="130"/>
        <v>3.5388127853881279</v>
      </c>
      <c r="Z629" s="1">
        <f t="shared" si="131"/>
        <v>1.2787723785166241</v>
      </c>
      <c r="AA629" s="1">
        <f t="shared" si="132"/>
        <v>3.1914893617021274E-2</v>
      </c>
      <c r="AB629" s="1">
        <f>VLOOKUP($A629,Index!$G:$R,8,FALSE)</f>
        <v>5.1806000000000001</v>
      </c>
      <c r="AC629" s="1">
        <f>VLOOKUP($A629,Index!$G:$R,9,FALSE)</f>
        <v>5.025391811591283</v>
      </c>
      <c r="AD629" s="1">
        <f>VLOOKUP($A629,Index!$G:$R,10,FALSE)</f>
        <v>3.8034188034188037</v>
      </c>
      <c r="AE629" s="1">
        <f>VLOOKUP($A629,Index!$G:$R,11,FALSE)</f>
        <v>3.1067714344913293</v>
      </c>
    </row>
    <row r="630" spans="1:31" x14ac:dyDescent="0.2">
      <c r="A630">
        <v>6081600600</v>
      </c>
      <c r="B630" s="1">
        <f>VLOOKUP($A630,DataForModel!$B:$BI,11,FALSE)</f>
        <v>5352</v>
      </c>
      <c r="C630" s="1">
        <f>VLOOKUP($A630,DataForModel!$B:$BI,16,FALSE)</f>
        <v>8.2787641399999998</v>
      </c>
      <c r="D630" s="1">
        <f>VLOOKUP($A630,DataForModel!$B:$BI,17,FALSE)</f>
        <v>20.78</v>
      </c>
      <c r="E630" s="1">
        <f>VLOOKUP($A630,DataForModel!$B:$BI,19,FALSE)</f>
        <v>1.011106976</v>
      </c>
      <c r="F630" s="1">
        <f>VLOOKUP($A630,DataForModel!$B:$BI,20,FALSE)</f>
        <v>120.8150735</v>
      </c>
      <c r="G630" s="1">
        <f>VLOOKUP($A630,DataForModel!$B:$BI,26,FALSE)</f>
        <v>0.4</v>
      </c>
      <c r="H630" s="1">
        <f>VLOOKUP($A630,DataForModel!$B:$BI,31,FALSE)</f>
        <v>392</v>
      </c>
      <c r="I630" s="1">
        <f>VLOOKUP($A630,DataForModel!$B:$BI,33,FALSE)</f>
        <v>28542</v>
      </c>
      <c r="J630" s="1">
        <f>VLOOKUP($A630,DataForModel!$B:$BI,46,FALSE)</f>
        <v>6.9</v>
      </c>
      <c r="K630" s="1">
        <f>VLOOKUP($A630,DataForModel!$B:$BI,49,FALSE)</f>
        <v>21.9</v>
      </c>
      <c r="L630" s="1">
        <f>VLOOKUP($A630,DataForModel!$B:$BI,51,FALSE)</f>
        <v>16.2</v>
      </c>
      <c r="M630" s="1">
        <f>VLOOKUP($A630,DataForModel!$B:$BI,52,FALSE)</f>
        <v>8</v>
      </c>
      <c r="N630" s="1">
        <f>VLOOKUP($A630,DataForModel!$B:$BI,60,FALSE)</f>
        <v>0</v>
      </c>
      <c r="O630" s="1">
        <f t="shared" si="120"/>
        <v>4.1681602119535572</v>
      </c>
      <c r="P630" s="1">
        <f t="shared" si="121"/>
        <v>5.2730222377230715</v>
      </c>
      <c r="Q630" s="1">
        <f t="shared" si="122"/>
        <v>1.6472990925463398</v>
      </c>
      <c r="R630" s="1">
        <f t="shared" si="123"/>
        <v>1.2585991386367004E-2</v>
      </c>
      <c r="S630" s="1">
        <f t="shared" si="124"/>
        <v>0.18941803802294682</v>
      </c>
      <c r="T630" s="1">
        <f t="shared" si="125"/>
        <v>5.5944055944055944E-2</v>
      </c>
      <c r="U630" s="1">
        <f t="shared" si="126"/>
        <v>1.3136729222520107</v>
      </c>
      <c r="V630" s="1">
        <f t="shared" si="127"/>
        <v>1.506781119542568</v>
      </c>
      <c r="W630" s="1">
        <f t="shared" si="128"/>
        <v>1.2062937062937062</v>
      </c>
      <c r="X630" s="1">
        <f t="shared" si="129"/>
        <v>3.5667752442996741</v>
      </c>
      <c r="Y630" s="1">
        <f t="shared" si="130"/>
        <v>3.6986301369863019</v>
      </c>
      <c r="Z630" s="1">
        <f t="shared" si="131"/>
        <v>1.8414322250639388</v>
      </c>
      <c r="AA630" s="1">
        <f t="shared" si="132"/>
        <v>0</v>
      </c>
      <c r="AB630" s="1">
        <f>VLOOKUP($A630,Index!$G:$R,8,FALSE)</f>
        <v>7.9663000000000004</v>
      </c>
      <c r="AC630" s="1">
        <f>VLOOKUP($A630,Index!$G:$R,9,FALSE)</f>
        <v>5.6341560664487353</v>
      </c>
      <c r="AD630" s="1">
        <f>VLOOKUP($A630,Index!$G:$R,10,FALSE)</f>
        <v>4.1452991452991448</v>
      </c>
      <c r="AE630" s="1">
        <f>VLOOKUP($A630,Index!$G:$R,11,FALSE)</f>
        <v>4.6189154259772236</v>
      </c>
    </row>
    <row r="631" spans="1:31" x14ac:dyDescent="0.2">
      <c r="A631">
        <v>6081600700</v>
      </c>
      <c r="B631" s="1">
        <f>VLOOKUP($A631,DataForModel!$B:$BI,11,FALSE)</f>
        <v>7568</v>
      </c>
      <c r="C631" s="1">
        <f>VLOOKUP($A631,DataForModel!$B:$BI,16,FALSE)</f>
        <v>8.2787641399999998</v>
      </c>
      <c r="D631" s="1">
        <f>VLOOKUP($A631,DataForModel!$B:$BI,17,FALSE)</f>
        <v>21.545164799999998</v>
      </c>
      <c r="E631" s="1">
        <f>VLOOKUP($A631,DataForModel!$B:$BI,19,FALSE)</f>
        <v>2.0170487929999998</v>
      </c>
      <c r="F631" s="1">
        <f>VLOOKUP($A631,DataForModel!$B:$BI,20,FALSE)</f>
        <v>124.3441907</v>
      </c>
      <c r="G631" s="1">
        <f>VLOOKUP($A631,DataForModel!$B:$BI,26,FALSE)</f>
        <v>0</v>
      </c>
      <c r="H631" s="1">
        <f>VLOOKUP($A631,DataForModel!$B:$BI,31,FALSE)</f>
        <v>594</v>
      </c>
      <c r="I631" s="1">
        <f>VLOOKUP($A631,DataForModel!$B:$BI,33,FALSE)</f>
        <v>24816</v>
      </c>
      <c r="J631" s="1">
        <f>VLOOKUP($A631,DataForModel!$B:$BI,46,FALSE)</f>
        <v>8.1999999999999993</v>
      </c>
      <c r="K631" s="1">
        <f>VLOOKUP($A631,DataForModel!$B:$BI,49,FALSE)</f>
        <v>22.1</v>
      </c>
      <c r="L631" s="1">
        <f>VLOOKUP($A631,DataForModel!$B:$BI,51,FALSE)</f>
        <v>20</v>
      </c>
      <c r="M631" s="1">
        <f>VLOOKUP($A631,DataForModel!$B:$BI,52,FALSE)</f>
        <v>11</v>
      </c>
      <c r="N631" s="1">
        <f>VLOOKUP($A631,DataForModel!$B:$BI,60,FALSE)</f>
        <v>1.1000000000000001</v>
      </c>
      <c r="O631" s="1">
        <f t="shared" si="120"/>
        <v>5.8949583106054702</v>
      </c>
      <c r="P631" s="1">
        <f t="shared" si="121"/>
        <v>5.2730222377230715</v>
      </c>
      <c r="Q631" s="1">
        <f t="shared" si="122"/>
        <v>1.7088001772202388</v>
      </c>
      <c r="R631" s="1">
        <f t="shared" si="123"/>
        <v>2.5107688243840142E-2</v>
      </c>
      <c r="S631" s="1">
        <f t="shared" si="124"/>
        <v>0.19599898578160951</v>
      </c>
      <c r="T631" s="1">
        <f t="shared" si="125"/>
        <v>0</v>
      </c>
      <c r="U631" s="1">
        <f t="shared" si="126"/>
        <v>1.9906166219839141</v>
      </c>
      <c r="V631" s="1">
        <f t="shared" si="127"/>
        <v>1.241794738676206</v>
      </c>
      <c r="W631" s="1">
        <f t="shared" si="128"/>
        <v>1.4335664335664333</v>
      </c>
      <c r="X631" s="1">
        <f t="shared" si="129"/>
        <v>3.5993485342019547</v>
      </c>
      <c r="Y631" s="1">
        <f t="shared" si="130"/>
        <v>4.5662100456621006</v>
      </c>
      <c r="Z631" s="1">
        <f t="shared" si="131"/>
        <v>2.6086956521739131</v>
      </c>
      <c r="AA631" s="1">
        <f t="shared" si="132"/>
        <v>0.1170212765957447</v>
      </c>
      <c r="AB631" s="1">
        <f>VLOOKUP($A631,Index!$G:$R,8,FALSE)</f>
        <v>8.0554000000000006</v>
      </c>
      <c r="AC631" s="1">
        <f>VLOOKUP($A631,Index!$G:$R,9,FALSE)</f>
        <v>6.4342378880366988</v>
      </c>
      <c r="AD631" s="1">
        <f>VLOOKUP($A631,Index!$G:$R,10,FALSE)</f>
        <v>4.1880341880341891</v>
      </c>
      <c r="AE631" s="1">
        <f>VLOOKUP($A631,Index!$G:$R,11,FALSE)</f>
        <v>3.3733253877805378</v>
      </c>
    </row>
    <row r="632" spans="1:31" x14ac:dyDescent="0.2">
      <c r="A632">
        <v>6081600800</v>
      </c>
      <c r="B632" s="1">
        <f>VLOOKUP($A632,DataForModel!$B:$BI,11,FALSE)</f>
        <v>6768</v>
      </c>
      <c r="C632" s="1">
        <f>VLOOKUP($A632,DataForModel!$B:$BI,16,FALSE)</f>
        <v>7.8595845100000004</v>
      </c>
      <c r="D632" s="1">
        <f>VLOOKUP($A632,DataForModel!$B:$BI,17,FALSE)</f>
        <v>20.78</v>
      </c>
      <c r="E632" s="1">
        <f>VLOOKUP($A632,DataForModel!$B:$BI,19,FALSE)</f>
        <v>1.2058982549999999</v>
      </c>
      <c r="F632" s="1">
        <f>VLOOKUP($A632,DataForModel!$B:$BI,20,FALSE)</f>
        <v>123.56175949999999</v>
      </c>
      <c r="G632" s="1">
        <f>VLOOKUP($A632,DataForModel!$B:$BI,26,FALSE)</f>
        <v>0</v>
      </c>
      <c r="H632" s="1">
        <f>VLOOKUP($A632,DataForModel!$B:$BI,31,FALSE)</f>
        <v>1513</v>
      </c>
      <c r="I632" s="1">
        <f>VLOOKUP($A632,DataForModel!$B:$BI,33,FALSE)</f>
        <v>26174</v>
      </c>
      <c r="J632" s="1">
        <f>VLOOKUP($A632,DataForModel!$B:$BI,46,FALSE)</f>
        <v>20.5</v>
      </c>
      <c r="K632" s="1">
        <f>VLOOKUP($A632,DataForModel!$B:$BI,49,FALSE)</f>
        <v>9.8000000000000007</v>
      </c>
      <c r="L632" s="1">
        <f>VLOOKUP($A632,DataForModel!$B:$BI,51,FALSE)</f>
        <v>16.3</v>
      </c>
      <c r="M632" s="1">
        <f>VLOOKUP($A632,DataForModel!$B:$BI,52,FALSE)</f>
        <v>8.1</v>
      </c>
      <c r="N632" s="1">
        <f>VLOOKUP($A632,DataForModel!$B:$BI,60,FALSE)</f>
        <v>0.1</v>
      </c>
      <c r="O632" s="1">
        <f t="shared" si="120"/>
        <v>5.2715654952076676</v>
      </c>
      <c r="P632" s="1">
        <f t="shared" si="121"/>
        <v>4.3255189802906617</v>
      </c>
      <c r="Q632" s="1">
        <f t="shared" si="122"/>
        <v>1.6472990925463398</v>
      </c>
      <c r="R632" s="1">
        <f t="shared" si="123"/>
        <v>1.5010701548423495E-2</v>
      </c>
      <c r="S632" s="1">
        <f t="shared" si="124"/>
        <v>0.19453994133504149</v>
      </c>
      <c r="T632" s="1">
        <f t="shared" si="125"/>
        <v>0</v>
      </c>
      <c r="U632" s="1">
        <f t="shared" si="126"/>
        <v>5.0703753351206435</v>
      </c>
      <c r="V632" s="1">
        <f t="shared" si="127"/>
        <v>1.338373242491697</v>
      </c>
      <c r="W632" s="1">
        <f t="shared" si="128"/>
        <v>3.5839160839160837</v>
      </c>
      <c r="X632" s="1">
        <f t="shared" si="129"/>
        <v>1.5960912052117266</v>
      </c>
      <c r="Y632" s="1">
        <f t="shared" si="130"/>
        <v>3.7214611872146124</v>
      </c>
      <c r="Z632" s="1">
        <f t="shared" si="131"/>
        <v>1.867007672634271</v>
      </c>
      <c r="AA632" s="1">
        <f t="shared" si="132"/>
        <v>1.0638297872340425E-2</v>
      </c>
      <c r="AB632" s="1">
        <f>VLOOKUP($A632,Index!$G:$R,8,FALSE)</f>
        <v>8.6989999999999998</v>
      </c>
      <c r="AC632" s="1">
        <f>VLOOKUP($A632,Index!$G:$R,9,FALSE)</f>
        <v>5.9874529254546429</v>
      </c>
      <c r="AD632" s="1">
        <f>VLOOKUP($A632,Index!$G:$R,10,FALSE)</f>
        <v>3.7606837606837611</v>
      </c>
      <c r="AE632" s="1">
        <f>VLOOKUP($A632,Index!$G:$R,11,FALSE)</f>
        <v>4.5969170999221722</v>
      </c>
    </row>
    <row r="633" spans="1:31" x14ac:dyDescent="0.2">
      <c r="A633">
        <v>6081600900</v>
      </c>
      <c r="B633" s="1">
        <f>VLOOKUP($A633,DataForModel!$B:$BI,11,FALSE)</f>
        <v>3926</v>
      </c>
      <c r="C633" s="1">
        <f>VLOOKUP($A633,DataForModel!$B:$BI,16,FALSE)</f>
        <v>7.8595845100000004</v>
      </c>
      <c r="D633" s="1">
        <f>VLOOKUP($A633,DataForModel!$B:$BI,17,FALSE)</f>
        <v>20.78</v>
      </c>
      <c r="E633" s="1">
        <f>VLOOKUP($A633,DataForModel!$B:$BI,19,FALSE)</f>
        <v>0.580373472</v>
      </c>
      <c r="F633" s="1">
        <f>VLOOKUP($A633,DataForModel!$B:$BI,20,FALSE)</f>
        <v>126.8726487</v>
      </c>
      <c r="G633" s="1">
        <f>VLOOKUP($A633,DataForModel!$B:$BI,26,FALSE)</f>
        <v>0</v>
      </c>
      <c r="H633" s="1">
        <f>VLOOKUP($A633,DataForModel!$B:$BI,31,FALSE)</f>
        <v>194</v>
      </c>
      <c r="I633" s="1">
        <f>VLOOKUP($A633,DataForModel!$B:$BI,33,FALSE)</f>
        <v>40197</v>
      </c>
      <c r="J633" s="1">
        <f>VLOOKUP($A633,DataForModel!$B:$BI,46,FALSE)</f>
        <v>4.9000000000000004</v>
      </c>
      <c r="K633" s="1">
        <f>VLOOKUP($A633,DataForModel!$B:$BI,49,FALSE)</f>
        <v>9.9</v>
      </c>
      <c r="L633" s="1">
        <f>VLOOKUP($A633,DataForModel!$B:$BI,51,FALSE)</f>
        <v>16.100000000000001</v>
      </c>
      <c r="M633" s="1">
        <f>VLOOKUP($A633,DataForModel!$B:$BI,52,FALSE)</f>
        <v>9.6</v>
      </c>
      <c r="N633" s="1">
        <f>VLOOKUP($A633,DataForModel!$B:$BI,60,FALSE)</f>
        <v>0</v>
      </c>
      <c r="O633" s="1">
        <f t="shared" si="120"/>
        <v>3.0569625185069742</v>
      </c>
      <c r="P633" s="1">
        <f t="shared" si="121"/>
        <v>4.3255189802906617</v>
      </c>
      <c r="Q633" s="1">
        <f t="shared" si="122"/>
        <v>1.6472990925463398</v>
      </c>
      <c r="R633" s="1">
        <f t="shared" si="123"/>
        <v>7.2243350039629351E-3</v>
      </c>
      <c r="S633" s="1">
        <f t="shared" si="124"/>
        <v>0.2007139467945146</v>
      </c>
      <c r="T633" s="1">
        <f t="shared" si="125"/>
        <v>0</v>
      </c>
      <c r="U633" s="1">
        <f t="shared" si="126"/>
        <v>0.65013404825737264</v>
      </c>
      <c r="V633" s="1">
        <f t="shared" si="127"/>
        <v>2.3356636394023229</v>
      </c>
      <c r="W633" s="1">
        <f t="shared" si="128"/>
        <v>0.85664335664335667</v>
      </c>
      <c r="X633" s="1">
        <f t="shared" si="129"/>
        <v>1.6123778501628667</v>
      </c>
      <c r="Y633" s="1">
        <f t="shared" si="130"/>
        <v>3.6757990867579915</v>
      </c>
      <c r="Z633" s="1">
        <f t="shared" si="131"/>
        <v>2.250639386189258</v>
      </c>
      <c r="AA633" s="1">
        <f t="shared" si="132"/>
        <v>0</v>
      </c>
      <c r="AB633" s="1">
        <f>VLOOKUP($A633,Index!$G:$R,8,FALSE)</f>
        <v>5.2487000000000004</v>
      </c>
      <c r="AC633" s="1">
        <f>VLOOKUP($A633,Index!$G:$R,9,FALSE)</f>
        <v>4.4760552957185453</v>
      </c>
      <c r="AD633" s="1">
        <f>VLOOKUP($A633,Index!$G:$R,10,FALSE)</f>
        <v>4.1452991452991448</v>
      </c>
      <c r="AE633" s="1">
        <f>VLOOKUP($A633,Index!$G:$R,11,FALSE)</f>
        <v>3.5187879527749768</v>
      </c>
    </row>
    <row r="634" spans="1:31" x14ac:dyDescent="0.2">
      <c r="A634">
        <v>6081601000</v>
      </c>
      <c r="B634" s="1">
        <f>VLOOKUP($A634,DataForModel!$B:$BI,11,FALSE)</f>
        <v>6913</v>
      </c>
      <c r="C634" s="1">
        <f>VLOOKUP($A634,DataForModel!$B:$BI,16,FALSE)</f>
        <v>8.2787641399999998</v>
      </c>
      <c r="D634" s="1">
        <f>VLOOKUP($A634,DataForModel!$B:$BI,17,FALSE)</f>
        <v>20.633999070000002</v>
      </c>
      <c r="E634" s="1">
        <f>VLOOKUP($A634,DataForModel!$B:$BI,19,FALSE)</f>
        <v>0</v>
      </c>
      <c r="F634" s="1">
        <f>VLOOKUP($A634,DataForModel!$B:$BI,20,FALSE)</f>
        <v>110.9517227</v>
      </c>
      <c r="G634" s="1">
        <f>VLOOKUP($A634,DataForModel!$B:$BI,26,FALSE)</f>
        <v>4</v>
      </c>
      <c r="H634" s="1">
        <f>VLOOKUP($A634,DataForModel!$B:$BI,31,FALSE)</f>
        <v>335</v>
      </c>
      <c r="I634" s="1">
        <f>VLOOKUP($A634,DataForModel!$B:$BI,33,FALSE)</f>
        <v>34996</v>
      </c>
      <c r="J634" s="1">
        <f>VLOOKUP($A634,DataForModel!$B:$BI,46,FALSE)</f>
        <v>5.2</v>
      </c>
      <c r="K634" s="1">
        <f>VLOOKUP($A634,DataForModel!$B:$BI,49,FALSE)</f>
        <v>9.5</v>
      </c>
      <c r="L634" s="1">
        <f>VLOOKUP($A634,DataForModel!$B:$BI,51,FALSE)</f>
        <v>18.3</v>
      </c>
      <c r="M634" s="1">
        <f>VLOOKUP($A634,DataForModel!$B:$BI,52,FALSE)</f>
        <v>8</v>
      </c>
      <c r="N634" s="1">
        <f>VLOOKUP($A634,DataForModel!$B:$BI,60,FALSE)</f>
        <v>0.7</v>
      </c>
      <c r="O634" s="1">
        <f t="shared" si="120"/>
        <v>5.3845554429985203</v>
      </c>
      <c r="P634" s="1">
        <f t="shared" si="121"/>
        <v>5.2730222377230715</v>
      </c>
      <c r="Q634" s="1">
        <f t="shared" si="122"/>
        <v>1.6355640838810195</v>
      </c>
      <c r="R634" s="1">
        <f t="shared" si="123"/>
        <v>0</v>
      </c>
      <c r="S634" s="1">
        <f t="shared" si="124"/>
        <v>0.1710252806670382</v>
      </c>
      <c r="T634" s="1">
        <f t="shared" si="125"/>
        <v>0.55944055944055948</v>
      </c>
      <c r="U634" s="1">
        <f t="shared" si="126"/>
        <v>1.1226541554959786</v>
      </c>
      <c r="V634" s="1">
        <f t="shared" si="127"/>
        <v>1.9657779263357775</v>
      </c>
      <c r="W634" s="1">
        <f t="shared" si="128"/>
        <v>0.90909090909090917</v>
      </c>
      <c r="X634" s="1">
        <f t="shared" si="129"/>
        <v>1.5472312703583064</v>
      </c>
      <c r="Y634" s="1">
        <f t="shared" si="130"/>
        <v>4.1780821917808222</v>
      </c>
      <c r="Z634" s="1">
        <f t="shared" si="131"/>
        <v>1.8414322250639388</v>
      </c>
      <c r="AA634" s="1">
        <f t="shared" si="132"/>
        <v>7.4468085106382975E-2</v>
      </c>
      <c r="AB634" s="1">
        <f>VLOOKUP($A634,Index!$G:$R,8,FALSE)</f>
        <v>5.5187999999999997</v>
      </c>
      <c r="AC634" s="1">
        <f>VLOOKUP($A634,Index!$G:$R,9,FALSE)</f>
        <v>4.9837078649281725</v>
      </c>
      <c r="AD634" s="1">
        <f>VLOOKUP($A634,Index!$G:$R,10,FALSE)</f>
        <v>3.4615384615384617</v>
      </c>
      <c r="AE634" s="1">
        <f>VLOOKUP($A634,Index!$G:$R,11,FALSE)</f>
        <v>2.7052873557049777</v>
      </c>
    </row>
    <row r="635" spans="1:31" x14ac:dyDescent="0.2">
      <c r="A635">
        <v>6081601100</v>
      </c>
      <c r="B635" s="1">
        <f>VLOOKUP($A635,DataForModel!$B:$BI,11,FALSE)</f>
        <v>5716</v>
      </c>
      <c r="C635" s="1">
        <f>VLOOKUP($A635,DataForModel!$B:$BI,16,FALSE)</f>
        <v>8.2787641399999998</v>
      </c>
      <c r="D635" s="1">
        <f>VLOOKUP($A635,DataForModel!$B:$BI,17,FALSE)</f>
        <v>20.78</v>
      </c>
      <c r="E635" s="1">
        <f>VLOOKUP($A635,DataForModel!$B:$BI,19,FALSE)</f>
        <v>0</v>
      </c>
      <c r="F635" s="1">
        <f>VLOOKUP($A635,DataForModel!$B:$BI,20,FALSE)</f>
        <v>117.30258739999999</v>
      </c>
      <c r="G635" s="1">
        <f>VLOOKUP($A635,DataForModel!$B:$BI,26,FALSE)</f>
        <v>0</v>
      </c>
      <c r="H635" s="1">
        <f>VLOOKUP($A635,DataForModel!$B:$BI,31,FALSE)</f>
        <v>311</v>
      </c>
      <c r="I635" s="1">
        <f>VLOOKUP($A635,DataForModel!$B:$BI,33,FALSE)</f>
        <v>34298</v>
      </c>
      <c r="J635" s="1">
        <f>VLOOKUP($A635,DataForModel!$B:$BI,46,FALSE)</f>
        <v>5</v>
      </c>
      <c r="K635" s="1">
        <f>VLOOKUP($A635,DataForModel!$B:$BI,49,FALSE)</f>
        <v>14.2</v>
      </c>
      <c r="L635" s="1">
        <f>VLOOKUP($A635,DataForModel!$B:$BI,51,FALSE)</f>
        <v>18.399999999999999</v>
      </c>
      <c r="M635" s="1">
        <f>VLOOKUP($A635,DataForModel!$B:$BI,52,FALSE)</f>
        <v>10.5</v>
      </c>
      <c r="N635" s="1">
        <f>VLOOKUP($A635,DataForModel!$B:$BI,60,FALSE)</f>
        <v>0.2</v>
      </c>
      <c r="O635" s="1">
        <f t="shared" si="120"/>
        <v>4.4518039429595575</v>
      </c>
      <c r="P635" s="1">
        <f t="shared" si="121"/>
        <v>5.2730222377230715</v>
      </c>
      <c r="Q635" s="1">
        <f t="shared" si="122"/>
        <v>1.6472990925463398</v>
      </c>
      <c r="R635" s="1">
        <f t="shared" si="123"/>
        <v>0</v>
      </c>
      <c r="S635" s="1">
        <f t="shared" si="124"/>
        <v>0.18286810323270275</v>
      </c>
      <c r="T635" s="1">
        <f t="shared" si="125"/>
        <v>0</v>
      </c>
      <c r="U635" s="1">
        <f t="shared" si="126"/>
        <v>1.042225201072386</v>
      </c>
      <c r="V635" s="1">
        <f t="shared" si="127"/>
        <v>1.9161374287929109</v>
      </c>
      <c r="W635" s="1">
        <f t="shared" si="128"/>
        <v>0.87412587412587406</v>
      </c>
      <c r="X635" s="1">
        <f t="shared" si="129"/>
        <v>2.3127035830618894</v>
      </c>
      <c r="Y635" s="1">
        <f t="shared" si="130"/>
        <v>4.2009132420091326</v>
      </c>
      <c r="Z635" s="1">
        <f t="shared" si="131"/>
        <v>2.4808184143222505</v>
      </c>
      <c r="AA635" s="1">
        <f t="shared" si="132"/>
        <v>2.1276595744680851E-2</v>
      </c>
      <c r="AB635" s="1">
        <f>VLOOKUP($A635,Index!$G:$R,8,FALSE)</f>
        <v>6.1304999999999996</v>
      </c>
      <c r="AC635" s="1">
        <f>VLOOKUP($A635,Index!$G:$R,9,FALSE)</f>
        <v>5.2495525936380449</v>
      </c>
      <c r="AD635" s="1">
        <f>VLOOKUP($A635,Index!$G:$R,10,FALSE)</f>
        <v>3.9316239316239314</v>
      </c>
      <c r="AE635" s="1">
        <f>VLOOKUP($A635,Index!$G:$R,11,FALSE)</f>
        <v>2.8381031735240603</v>
      </c>
    </row>
    <row r="636" spans="1:31" x14ac:dyDescent="0.2">
      <c r="A636">
        <v>6081601200</v>
      </c>
      <c r="B636" s="1">
        <f>VLOOKUP($A636,DataForModel!$B:$BI,11,FALSE)</f>
        <v>1834</v>
      </c>
      <c r="C636" s="1">
        <f>VLOOKUP($A636,DataForModel!$B:$BI,16,FALSE)</f>
        <v>8.2787641399999998</v>
      </c>
      <c r="D636" s="1">
        <f>VLOOKUP($A636,DataForModel!$B:$BI,17,FALSE)</f>
        <v>20.78</v>
      </c>
      <c r="E636" s="1">
        <f>VLOOKUP($A636,DataForModel!$B:$BI,19,FALSE)</f>
        <v>0.62599701200000002</v>
      </c>
      <c r="F636" s="1">
        <f>VLOOKUP($A636,DataForModel!$B:$BI,20,FALSE)</f>
        <v>119.908393</v>
      </c>
      <c r="G636" s="1">
        <f>VLOOKUP($A636,DataForModel!$B:$BI,26,FALSE)</f>
        <v>0</v>
      </c>
      <c r="H636" s="1">
        <f>VLOOKUP($A636,DataForModel!$B:$BI,31,FALSE)</f>
        <v>323</v>
      </c>
      <c r="I636" s="1">
        <f>VLOOKUP($A636,DataForModel!$B:$BI,33,FALSE)</f>
        <v>32640</v>
      </c>
      <c r="J636" s="1">
        <f>VLOOKUP($A636,DataForModel!$B:$BI,46,FALSE)</f>
        <v>4.8</v>
      </c>
      <c r="K636" s="1">
        <f>VLOOKUP($A636,DataForModel!$B:$BI,49,FALSE)</f>
        <v>13.3</v>
      </c>
      <c r="L636" s="1">
        <f>VLOOKUP($A636,DataForModel!$B:$BI,51,FALSE)</f>
        <v>15</v>
      </c>
      <c r="M636" s="1">
        <f>VLOOKUP($A636,DataForModel!$B:$BI,52,FALSE)</f>
        <v>6.5</v>
      </c>
      <c r="N636" s="1">
        <f>VLOOKUP($A636,DataForModel!$B:$BI,60,FALSE)</f>
        <v>2.6</v>
      </c>
      <c r="O636" s="1">
        <f t="shared" si="120"/>
        <v>1.4267903062417207</v>
      </c>
      <c r="P636" s="1">
        <f t="shared" si="121"/>
        <v>5.2730222377230715</v>
      </c>
      <c r="Q636" s="1">
        <f t="shared" si="122"/>
        <v>1.6472990925463398</v>
      </c>
      <c r="R636" s="1">
        <f t="shared" si="123"/>
        <v>7.792244725768247E-3</v>
      </c>
      <c r="S636" s="1">
        <f t="shared" si="124"/>
        <v>0.18772729876263036</v>
      </c>
      <c r="T636" s="1">
        <f t="shared" si="125"/>
        <v>0</v>
      </c>
      <c r="U636" s="1">
        <f t="shared" si="126"/>
        <v>1.0824396782841823</v>
      </c>
      <c r="V636" s="1">
        <f t="shared" si="127"/>
        <v>1.7982234675807727</v>
      </c>
      <c r="W636" s="1">
        <f t="shared" si="128"/>
        <v>0.83916083916083906</v>
      </c>
      <c r="X636" s="1">
        <f t="shared" si="129"/>
        <v>2.1661237785016287</v>
      </c>
      <c r="Y636" s="1">
        <f t="shared" si="130"/>
        <v>3.4246575342465757</v>
      </c>
      <c r="Z636" s="1">
        <f t="shared" si="131"/>
        <v>1.4578005115089514</v>
      </c>
      <c r="AA636" s="1">
        <f t="shared" si="132"/>
        <v>0.27659574468085107</v>
      </c>
      <c r="AB636" s="1">
        <f>VLOOKUP($A636,Index!$G:$R,8,FALSE)</f>
        <v>6.6124999999999998</v>
      </c>
      <c r="AC636" s="1">
        <f>VLOOKUP($A636,Index!$G:$R,9,FALSE)</f>
        <v>4.0786597884884568</v>
      </c>
      <c r="AD636" s="1">
        <f>VLOOKUP($A636,Index!$G:$R,10,FALSE)</f>
        <v>3.8034188034188037</v>
      </c>
      <c r="AE636" s="1">
        <f>VLOOKUP($A636,Index!$G:$R,11,FALSE)</f>
        <v>4.2283429573597058</v>
      </c>
    </row>
    <row r="637" spans="1:31" x14ac:dyDescent="0.2">
      <c r="A637">
        <v>6081601300</v>
      </c>
      <c r="B637" s="1">
        <f>VLOOKUP($A637,DataForModel!$B:$BI,11,FALSE)</f>
        <v>6544</v>
      </c>
      <c r="C637" s="1">
        <f>VLOOKUP($A637,DataForModel!$B:$BI,16,FALSE)</f>
        <v>8.2787641399999998</v>
      </c>
      <c r="D637" s="1">
        <f>VLOOKUP($A637,DataForModel!$B:$BI,17,FALSE)</f>
        <v>21.073268339999998</v>
      </c>
      <c r="E637" s="1">
        <f>VLOOKUP($A637,DataForModel!$B:$BI,19,FALSE)</f>
        <v>1.015370031</v>
      </c>
      <c r="F637" s="1">
        <f>VLOOKUP($A637,DataForModel!$B:$BI,20,FALSE)</f>
        <v>117.1314354</v>
      </c>
      <c r="G637" s="1">
        <f>VLOOKUP($A637,DataForModel!$B:$BI,26,FALSE)</f>
        <v>1.5</v>
      </c>
      <c r="H637" s="1">
        <f>VLOOKUP($A637,DataForModel!$B:$BI,31,FALSE)</f>
        <v>1121</v>
      </c>
      <c r="I637" s="1">
        <f>VLOOKUP($A637,DataForModel!$B:$BI,33,FALSE)</f>
        <v>22056</v>
      </c>
      <c r="J637" s="1">
        <f>VLOOKUP($A637,DataForModel!$B:$BI,46,FALSE)</f>
        <v>12.8</v>
      </c>
      <c r="K637" s="1">
        <f>VLOOKUP($A637,DataForModel!$B:$BI,49,FALSE)</f>
        <v>19.8</v>
      </c>
      <c r="L637" s="1">
        <f>VLOOKUP($A637,DataForModel!$B:$BI,51,FALSE)</f>
        <v>25.6</v>
      </c>
      <c r="M637" s="1">
        <f>VLOOKUP($A637,DataForModel!$B:$BI,52,FALSE)</f>
        <v>8.3000000000000007</v>
      </c>
      <c r="N637" s="1">
        <f>VLOOKUP($A637,DataForModel!$B:$BI,60,FALSE)</f>
        <v>0.4</v>
      </c>
      <c r="O637" s="1">
        <f t="shared" si="120"/>
        <v>5.097015506896283</v>
      </c>
      <c r="P637" s="1">
        <f t="shared" si="121"/>
        <v>5.2730222377230715</v>
      </c>
      <c r="Q637" s="1">
        <f t="shared" si="122"/>
        <v>1.6708709048023578</v>
      </c>
      <c r="R637" s="1">
        <f t="shared" si="123"/>
        <v>1.2639056764000803E-2</v>
      </c>
      <c r="S637" s="1">
        <f t="shared" si="124"/>
        <v>0.18254894625747092</v>
      </c>
      <c r="T637" s="1">
        <f t="shared" si="125"/>
        <v>0.20979020979020979</v>
      </c>
      <c r="U637" s="1">
        <f t="shared" si="126"/>
        <v>3.7567024128686328</v>
      </c>
      <c r="V637" s="1">
        <f t="shared" si="127"/>
        <v>1.0455085306270491</v>
      </c>
      <c r="W637" s="1">
        <f t="shared" si="128"/>
        <v>2.2377622377622379</v>
      </c>
      <c r="X637" s="1">
        <f t="shared" si="129"/>
        <v>3.2247557003257334</v>
      </c>
      <c r="Y637" s="1">
        <f t="shared" si="130"/>
        <v>5.8447488584474891</v>
      </c>
      <c r="Z637" s="1">
        <f t="shared" si="131"/>
        <v>1.9181585677749364</v>
      </c>
      <c r="AA637" s="1">
        <f t="shared" si="132"/>
        <v>4.2553191489361701E-2</v>
      </c>
      <c r="AB637" s="1">
        <f>VLOOKUP($A637,Index!$G:$R,8,FALSE)</f>
        <v>9.4228000000000005</v>
      </c>
      <c r="AC637" s="1">
        <f>VLOOKUP($A637,Index!$G:$R,9,FALSE)</f>
        <v>6.4019785989238613</v>
      </c>
      <c r="AD637" s="1">
        <f>VLOOKUP($A637,Index!$G:$R,10,FALSE)</f>
        <v>4.9572649572649574</v>
      </c>
      <c r="AE637" s="1">
        <f>VLOOKUP($A637,Index!$G:$R,11,FALSE)</f>
        <v>5.8562081875131566</v>
      </c>
    </row>
    <row r="638" spans="1:31" x14ac:dyDescent="0.2">
      <c r="A638">
        <v>6081601400</v>
      </c>
      <c r="B638" s="1">
        <f>VLOOKUP($A638,DataForModel!$B:$BI,11,FALSE)</f>
        <v>6658</v>
      </c>
      <c r="C638" s="1">
        <f>VLOOKUP($A638,DataForModel!$B:$BI,16,FALSE)</f>
        <v>8.6979437700000002</v>
      </c>
      <c r="D638" s="1">
        <f>VLOOKUP($A638,DataForModel!$B:$BI,17,FALSE)</f>
        <v>20.651468049999998</v>
      </c>
      <c r="E638" s="1">
        <f>VLOOKUP($A638,DataForModel!$B:$BI,19,FALSE)</f>
        <v>0.58749867300000003</v>
      </c>
      <c r="F638" s="1">
        <f>VLOOKUP($A638,DataForModel!$B:$BI,20,FALSE)</f>
        <v>109.5761224</v>
      </c>
      <c r="G638" s="1">
        <f>VLOOKUP($A638,DataForModel!$B:$BI,26,FALSE)</f>
        <v>1</v>
      </c>
      <c r="H638" s="1">
        <f>VLOOKUP($A638,DataForModel!$B:$BI,31,FALSE)</f>
        <v>1148</v>
      </c>
      <c r="I638" s="1">
        <f>VLOOKUP($A638,DataForModel!$B:$BI,33,FALSE)</f>
        <v>29238</v>
      </c>
      <c r="J638" s="1">
        <f>VLOOKUP($A638,DataForModel!$B:$BI,46,FALSE)</f>
        <v>15.5</v>
      </c>
      <c r="K638" s="1">
        <f>VLOOKUP($A638,DataForModel!$B:$BI,49,FALSE)</f>
        <v>14.7</v>
      </c>
      <c r="L638" s="1">
        <f>VLOOKUP($A638,DataForModel!$B:$BI,51,FALSE)</f>
        <v>16.100000000000001</v>
      </c>
      <c r="M638" s="1">
        <f>VLOOKUP($A638,DataForModel!$B:$BI,52,FALSE)</f>
        <v>9.6999999999999993</v>
      </c>
      <c r="N638" s="1">
        <f>VLOOKUP($A638,DataForModel!$B:$BI,60,FALSE)</f>
        <v>1.2</v>
      </c>
      <c r="O638" s="1">
        <f t="shared" si="120"/>
        <v>5.1858489830904695</v>
      </c>
      <c r="P638" s="1">
        <f t="shared" si="121"/>
        <v>6.2205254951554849</v>
      </c>
      <c r="Q638" s="1">
        <f t="shared" si="122"/>
        <v>1.6369681751540976</v>
      </c>
      <c r="R638" s="1">
        <f t="shared" si="123"/>
        <v>7.3130276156655113E-3</v>
      </c>
      <c r="S638" s="1">
        <f t="shared" si="124"/>
        <v>0.16846011969389152</v>
      </c>
      <c r="T638" s="1">
        <f t="shared" si="125"/>
        <v>0.13986013986013987</v>
      </c>
      <c r="U638" s="1">
        <f t="shared" si="126"/>
        <v>3.8471849865951739</v>
      </c>
      <c r="V638" s="1">
        <f t="shared" si="127"/>
        <v>1.5562793807027899</v>
      </c>
      <c r="W638" s="1">
        <f t="shared" si="128"/>
        <v>2.70979020979021</v>
      </c>
      <c r="X638" s="1">
        <f t="shared" si="129"/>
        <v>2.3941368078175893</v>
      </c>
      <c r="Y638" s="1">
        <f t="shared" si="130"/>
        <v>3.6757990867579915</v>
      </c>
      <c r="Z638" s="1">
        <f t="shared" si="131"/>
        <v>2.2762148337595902</v>
      </c>
      <c r="AA638" s="1">
        <f t="shared" si="132"/>
        <v>0.1276595744680851</v>
      </c>
      <c r="AB638" s="1">
        <f>VLOOKUP($A638,Index!$G:$R,8,FALSE)</f>
        <v>7.7095000000000002</v>
      </c>
      <c r="AC638" s="1">
        <f>VLOOKUP($A638,Index!$G:$R,9,FALSE)</f>
        <v>5.9028877073385981</v>
      </c>
      <c r="AD638" s="1">
        <f>VLOOKUP($A638,Index!$G:$R,10,FALSE)</f>
        <v>4.1452991452991448</v>
      </c>
      <c r="AE638" s="1">
        <f>VLOOKUP($A638,Index!$G:$R,11,FALSE)</f>
        <v>4.0017252352009063</v>
      </c>
    </row>
    <row r="639" spans="1:31" x14ac:dyDescent="0.2">
      <c r="A639">
        <v>6081601501</v>
      </c>
      <c r="B639" s="1">
        <f>VLOOKUP($A639,DataForModel!$B:$BI,11,FALSE)</f>
        <v>5063</v>
      </c>
      <c r="C639" s="1">
        <f>VLOOKUP($A639,DataForModel!$B:$BI,16,FALSE)</f>
        <v>8.6979437700000002</v>
      </c>
      <c r="D639" s="1">
        <f>VLOOKUP($A639,DataForModel!$B:$BI,17,FALSE)</f>
        <v>20.536520809999999</v>
      </c>
      <c r="E639" s="1">
        <f>VLOOKUP($A639,DataForModel!$B:$BI,19,FALSE)</f>
        <v>0</v>
      </c>
      <c r="F639" s="1">
        <f>VLOOKUP($A639,DataForModel!$B:$BI,20,FALSE)</f>
        <v>106.40324940000001</v>
      </c>
      <c r="G639" s="1">
        <f>VLOOKUP($A639,DataForModel!$B:$BI,26,FALSE)</f>
        <v>0.6</v>
      </c>
      <c r="H639" s="1">
        <f>VLOOKUP($A639,DataForModel!$B:$BI,31,FALSE)</f>
        <v>301</v>
      </c>
      <c r="I639" s="1">
        <f>VLOOKUP($A639,DataForModel!$B:$BI,33,FALSE)</f>
        <v>28576</v>
      </c>
      <c r="J639" s="1">
        <f>VLOOKUP($A639,DataForModel!$B:$BI,46,FALSE)</f>
        <v>5.6</v>
      </c>
      <c r="K639" s="1">
        <f>VLOOKUP($A639,DataForModel!$B:$BI,49,FALSE)</f>
        <v>15</v>
      </c>
      <c r="L639" s="1">
        <f>VLOOKUP($A639,DataForModel!$B:$BI,51,FALSE)</f>
        <v>16.600000000000001</v>
      </c>
      <c r="M639" s="1">
        <f>VLOOKUP($A639,DataForModel!$B:$BI,52,FALSE)</f>
        <v>8.6999999999999993</v>
      </c>
      <c r="N639" s="1">
        <f>VLOOKUP($A639,DataForModel!$B:$BI,60,FALSE)</f>
        <v>0.6</v>
      </c>
      <c r="O639" s="1">
        <f t="shared" si="120"/>
        <v>3.9429595573911009</v>
      </c>
      <c r="P639" s="1">
        <f t="shared" si="121"/>
        <v>6.2205254951554849</v>
      </c>
      <c r="Q639" s="1">
        <f t="shared" si="122"/>
        <v>1.6277291459406904</v>
      </c>
      <c r="R639" s="1">
        <f t="shared" si="123"/>
        <v>0</v>
      </c>
      <c r="S639" s="1">
        <f t="shared" si="124"/>
        <v>0.16254348097816076</v>
      </c>
      <c r="T639" s="1">
        <f t="shared" si="125"/>
        <v>8.3916083916083919E-2</v>
      </c>
      <c r="U639" s="1">
        <f t="shared" si="126"/>
        <v>1.0087131367292226</v>
      </c>
      <c r="V639" s="1">
        <f t="shared" si="127"/>
        <v>1.5091991380475211</v>
      </c>
      <c r="W639" s="1">
        <f t="shared" si="128"/>
        <v>0.97902097902097895</v>
      </c>
      <c r="X639" s="1">
        <f t="shared" si="129"/>
        <v>2.44299674267101</v>
      </c>
      <c r="Y639" s="1">
        <f t="shared" si="130"/>
        <v>3.7899543378995437</v>
      </c>
      <c r="Z639" s="1">
        <f t="shared" si="131"/>
        <v>2.0204603580562659</v>
      </c>
      <c r="AA639" s="1">
        <f t="shared" si="132"/>
        <v>6.3829787234042548E-2</v>
      </c>
      <c r="AB639" s="1">
        <f>VLOOKUP($A639,Index!$G:$R,8,FALSE)</f>
        <v>6.7268999999999997</v>
      </c>
      <c r="AC639" s="1">
        <f>VLOOKUP($A639,Index!$G:$R,9,FALSE)</f>
        <v>5.0821074723756112</v>
      </c>
      <c r="AD639" s="1">
        <f>VLOOKUP($A639,Index!$G:$R,10,FALSE)</f>
        <v>3.7606837606837611</v>
      </c>
      <c r="AE639" s="1">
        <f>VLOOKUP($A639,Index!$G:$R,11,FALSE)</f>
        <v>3.2044534157961362</v>
      </c>
    </row>
    <row r="640" spans="1:31" x14ac:dyDescent="0.2">
      <c r="A640">
        <v>6081601502</v>
      </c>
      <c r="B640" s="1">
        <f>VLOOKUP($A640,DataForModel!$B:$BI,11,FALSE)</f>
        <v>5125</v>
      </c>
      <c r="C640" s="1">
        <f>VLOOKUP($A640,DataForModel!$B:$BI,16,FALSE)</f>
        <v>8.6979437700000002</v>
      </c>
      <c r="D640" s="1">
        <f>VLOOKUP($A640,DataForModel!$B:$BI,17,FALSE)</f>
        <v>20.52</v>
      </c>
      <c r="E640" s="1">
        <f>VLOOKUP($A640,DataForModel!$B:$BI,19,FALSE)</f>
        <v>0</v>
      </c>
      <c r="F640" s="1">
        <f>VLOOKUP($A640,DataForModel!$B:$BI,20,FALSE)</f>
        <v>104.2717669</v>
      </c>
      <c r="G640" s="1">
        <f>VLOOKUP($A640,DataForModel!$B:$BI,26,FALSE)</f>
        <v>1.4</v>
      </c>
      <c r="H640" s="1">
        <f>VLOOKUP($A640,DataForModel!$B:$BI,31,FALSE)</f>
        <v>739</v>
      </c>
      <c r="I640" s="1">
        <f>VLOOKUP($A640,DataForModel!$B:$BI,33,FALSE)</f>
        <v>24652</v>
      </c>
      <c r="J640" s="1">
        <f>VLOOKUP($A640,DataForModel!$B:$BI,46,FALSE)</f>
        <v>14.2</v>
      </c>
      <c r="K640" s="1">
        <f>VLOOKUP($A640,DataForModel!$B:$BI,49,FALSE)</f>
        <v>14.2</v>
      </c>
      <c r="L640" s="1">
        <f>VLOOKUP($A640,DataForModel!$B:$BI,51,FALSE)</f>
        <v>17.600000000000001</v>
      </c>
      <c r="M640" s="1">
        <f>VLOOKUP($A640,DataForModel!$B:$BI,52,FALSE)</f>
        <v>6.1</v>
      </c>
      <c r="N640" s="1">
        <f>VLOOKUP($A640,DataForModel!$B:$BI,60,FALSE)</f>
        <v>6</v>
      </c>
      <c r="O640" s="1">
        <f t="shared" si="120"/>
        <v>3.9912725005844307</v>
      </c>
      <c r="P640" s="1">
        <f t="shared" si="121"/>
        <v>6.2205254951554849</v>
      </c>
      <c r="Q640" s="1">
        <f t="shared" si="122"/>
        <v>1.6264012650257667</v>
      </c>
      <c r="R640" s="1">
        <f t="shared" si="123"/>
        <v>0</v>
      </c>
      <c r="S640" s="1">
        <f t="shared" si="124"/>
        <v>0.15856878300525024</v>
      </c>
      <c r="T640" s="1">
        <f t="shared" si="125"/>
        <v>0.19580419580419578</v>
      </c>
      <c r="U640" s="1">
        <f t="shared" si="126"/>
        <v>2.4765415549597853</v>
      </c>
      <c r="V640" s="1">
        <f t="shared" si="127"/>
        <v>1.230131355299372</v>
      </c>
      <c r="W640" s="1">
        <f t="shared" si="128"/>
        <v>2.4825174825174825</v>
      </c>
      <c r="X640" s="1">
        <f t="shared" si="129"/>
        <v>2.3127035830618894</v>
      </c>
      <c r="Y640" s="1">
        <f t="shared" si="130"/>
        <v>4.0182648401826491</v>
      </c>
      <c r="Z640" s="1">
        <f t="shared" si="131"/>
        <v>1.3554987212276215</v>
      </c>
      <c r="AA640" s="1">
        <f t="shared" si="132"/>
        <v>0.63829787234042545</v>
      </c>
      <c r="AB640" s="1">
        <f>VLOOKUP($A640,Index!$G:$R,8,FALSE)</f>
        <v>8.7241</v>
      </c>
      <c r="AC640" s="1">
        <f>VLOOKUP($A640,Index!$G:$R,9,FALSE)</f>
        <v>5.293355673726011</v>
      </c>
      <c r="AD640" s="1">
        <f>VLOOKUP($A640,Index!$G:$R,10,FALSE)</f>
        <v>4.2735042735042743</v>
      </c>
      <c r="AE640" s="1">
        <f>VLOOKUP($A640,Index!$G:$R,11,FALSE)</f>
        <v>3.7496076087340535</v>
      </c>
    </row>
    <row r="641" spans="1:31" x14ac:dyDescent="0.2">
      <c r="A641">
        <v>6081601601</v>
      </c>
      <c r="B641" s="1">
        <f>VLOOKUP($A641,DataForModel!$B:$BI,11,FALSE)</f>
        <v>1230</v>
      </c>
      <c r="C641" s="1">
        <f>VLOOKUP($A641,DataForModel!$B:$BI,16,FALSE)</f>
        <v>8.6979437700000002</v>
      </c>
      <c r="D641" s="1">
        <f>VLOOKUP($A641,DataForModel!$B:$BI,17,FALSE)</f>
        <v>20.4362484</v>
      </c>
      <c r="E641" s="1">
        <f>VLOOKUP($A641,DataForModel!$B:$BI,19,FALSE)</f>
        <v>0.59187185399999998</v>
      </c>
      <c r="F641" s="1">
        <f>VLOOKUP($A641,DataForModel!$B:$BI,20,FALSE)</f>
        <v>117.1762729</v>
      </c>
      <c r="G641" s="1">
        <f>VLOOKUP($A641,DataForModel!$B:$BI,26,FALSE)</f>
        <v>8</v>
      </c>
      <c r="H641" s="1">
        <f>VLOOKUP($A641,DataForModel!$B:$BI,31,FALSE)</f>
        <v>287</v>
      </c>
      <c r="I641" s="1">
        <f>VLOOKUP($A641,DataForModel!$B:$BI,33,FALSE)</f>
        <v>31153</v>
      </c>
      <c r="J641" s="1">
        <f>VLOOKUP($A641,DataForModel!$B:$BI,46,FALSE)</f>
        <v>10.5</v>
      </c>
      <c r="K641" s="1">
        <f>VLOOKUP($A641,DataForModel!$B:$BI,49,FALSE)</f>
        <v>18</v>
      </c>
      <c r="L641" s="1">
        <f>VLOOKUP($A641,DataForModel!$B:$BI,51,FALSE)</f>
        <v>16.5</v>
      </c>
      <c r="M641" s="1">
        <f>VLOOKUP($A641,DataForModel!$B:$BI,52,FALSE)</f>
        <v>12.4</v>
      </c>
      <c r="N641" s="1">
        <f>VLOOKUP($A641,DataForModel!$B:$BI,60,FALSE)</f>
        <v>0</v>
      </c>
      <c r="O641" s="1">
        <f t="shared" si="120"/>
        <v>0.9561287306163796</v>
      </c>
      <c r="P641" s="1">
        <f t="shared" si="121"/>
        <v>6.2205254951554849</v>
      </c>
      <c r="Q641" s="1">
        <f t="shared" si="122"/>
        <v>1.6196696246743358</v>
      </c>
      <c r="R641" s="1">
        <f t="shared" si="123"/>
        <v>7.3674638125304243E-3</v>
      </c>
      <c r="S641" s="1">
        <f t="shared" si="124"/>
        <v>0.18263255732177022</v>
      </c>
      <c r="T641" s="1">
        <f t="shared" si="125"/>
        <v>1.118881118881119</v>
      </c>
      <c r="U641" s="1">
        <f t="shared" si="126"/>
        <v>0.96179624664879348</v>
      </c>
      <c r="V641" s="1">
        <f t="shared" si="127"/>
        <v>1.6924707170847231</v>
      </c>
      <c r="W641" s="1">
        <f t="shared" si="128"/>
        <v>1.8356643356643356</v>
      </c>
      <c r="X641" s="1">
        <f t="shared" si="129"/>
        <v>2.9315960912052121</v>
      </c>
      <c r="Y641" s="1">
        <f t="shared" si="130"/>
        <v>3.7671232876712328</v>
      </c>
      <c r="Z641" s="1">
        <f t="shared" si="131"/>
        <v>2.9667519181585678</v>
      </c>
      <c r="AA641" s="1">
        <f t="shared" si="132"/>
        <v>0</v>
      </c>
      <c r="AB641" s="1">
        <f>VLOOKUP($A641,Index!$G:$R,8,FALSE)</f>
        <v>7.1992000000000003</v>
      </c>
      <c r="AC641" s="1">
        <f>VLOOKUP($A641,Index!$G:$R,9,FALSE)</f>
        <v>4.7211656257914019</v>
      </c>
      <c r="AD641" s="1">
        <f>VLOOKUP($A641,Index!$G:$R,10,FALSE)</f>
        <v>5.6410256410256405</v>
      </c>
      <c r="AE641" s="1">
        <f>VLOOKUP($A641,Index!$G:$R,11,FALSE)</f>
        <v>4.4547325379945306</v>
      </c>
    </row>
    <row r="642" spans="1:31" x14ac:dyDescent="0.2">
      <c r="A642">
        <v>6081601603</v>
      </c>
      <c r="B642" s="1">
        <f>VLOOKUP($A642,DataForModel!$B:$BI,11,FALSE)</f>
        <v>5800</v>
      </c>
      <c r="C642" s="1">
        <f>VLOOKUP($A642,DataForModel!$B:$BI,16,FALSE)</f>
        <v>8.6979437700000002</v>
      </c>
      <c r="D642" s="1">
        <f>VLOOKUP($A642,DataForModel!$B:$BI,17,FALSE)</f>
        <v>20.08003532</v>
      </c>
      <c r="E642" s="1">
        <f>VLOOKUP($A642,DataForModel!$B:$BI,19,FALSE)</f>
        <v>0</v>
      </c>
      <c r="F642" s="1">
        <f>VLOOKUP($A642,DataForModel!$B:$BI,20,FALSE)</f>
        <v>105.93752600000001</v>
      </c>
      <c r="G642" s="1">
        <f>VLOOKUP($A642,DataForModel!$B:$BI,26,FALSE)</f>
        <v>0</v>
      </c>
      <c r="H642" s="1">
        <f>VLOOKUP($A642,DataForModel!$B:$BI,31,FALSE)</f>
        <v>312</v>
      </c>
      <c r="I642" s="1">
        <f>VLOOKUP($A642,DataForModel!$B:$BI,33,FALSE)</f>
        <v>37571</v>
      </c>
      <c r="J642" s="1">
        <f>VLOOKUP($A642,DataForModel!$B:$BI,46,FALSE)</f>
        <v>5.2</v>
      </c>
      <c r="K642" s="1">
        <f>VLOOKUP($A642,DataForModel!$B:$BI,49,FALSE)</f>
        <v>7.9</v>
      </c>
      <c r="L642" s="1">
        <f>VLOOKUP($A642,DataForModel!$B:$BI,51,FALSE)</f>
        <v>14.6</v>
      </c>
      <c r="M642" s="1">
        <f>VLOOKUP($A642,DataForModel!$B:$BI,52,FALSE)</f>
        <v>9.3000000000000007</v>
      </c>
      <c r="N642" s="1">
        <f>VLOOKUP($A642,DataForModel!$B:$BI,60,FALSE)</f>
        <v>0.5</v>
      </c>
      <c r="O642" s="1">
        <f t="shared" si="120"/>
        <v>4.5172601885763264</v>
      </c>
      <c r="P642" s="1">
        <f t="shared" si="121"/>
        <v>6.2205254951554849</v>
      </c>
      <c r="Q642" s="1">
        <f t="shared" si="122"/>
        <v>1.5910385496496739</v>
      </c>
      <c r="R642" s="1">
        <f t="shared" si="123"/>
        <v>0</v>
      </c>
      <c r="S642" s="1">
        <f t="shared" si="124"/>
        <v>0.16167501977619594</v>
      </c>
      <c r="T642" s="1">
        <f t="shared" si="125"/>
        <v>0</v>
      </c>
      <c r="U642" s="1">
        <f t="shared" si="126"/>
        <v>1.0455764075067024</v>
      </c>
      <c r="V642" s="1">
        <f t="shared" si="127"/>
        <v>2.1489072689903348</v>
      </c>
      <c r="W642" s="1">
        <f t="shared" si="128"/>
        <v>0.90909090909090917</v>
      </c>
      <c r="X642" s="1">
        <f t="shared" si="129"/>
        <v>1.2866449511400653</v>
      </c>
      <c r="Y642" s="1">
        <f t="shared" si="130"/>
        <v>3.3333333333333339</v>
      </c>
      <c r="Z642" s="1">
        <f t="shared" si="131"/>
        <v>2.1739130434782608</v>
      </c>
      <c r="AA642" s="1">
        <f t="shared" si="132"/>
        <v>5.3191489361702128E-2</v>
      </c>
      <c r="AB642" s="1">
        <f>VLOOKUP($A642,Index!$G:$R,8,FALSE)</f>
        <v>5.8398000000000003</v>
      </c>
      <c r="AC642" s="1">
        <f>VLOOKUP($A642,Index!$G:$R,9,FALSE)</f>
        <v>4.6460885200358932</v>
      </c>
      <c r="AD642" s="1">
        <f>VLOOKUP($A642,Index!$G:$R,10,FALSE)</f>
        <v>3.4615384615384617</v>
      </c>
      <c r="AE642" s="1">
        <f>VLOOKUP($A642,Index!$G:$R,11,FALSE)</f>
        <v>2.4794748773924127</v>
      </c>
    </row>
    <row r="643" spans="1:31" x14ac:dyDescent="0.2">
      <c r="A643">
        <v>6081601604</v>
      </c>
      <c r="B643" s="1">
        <f>VLOOKUP($A643,DataForModel!$B:$BI,11,FALSE)</f>
        <v>2510</v>
      </c>
      <c r="C643" s="1">
        <f>VLOOKUP($A643,DataForModel!$B:$BI,16,FALSE)</f>
        <v>8.6979437700000002</v>
      </c>
      <c r="D643" s="1">
        <f>VLOOKUP($A643,DataForModel!$B:$BI,17,FALSE)</f>
        <v>20.52</v>
      </c>
      <c r="E643" s="1">
        <f>VLOOKUP($A643,DataForModel!$B:$BI,19,FALSE)</f>
        <v>4.4030323000000003E-2</v>
      </c>
      <c r="F643" s="1">
        <f>VLOOKUP($A643,DataForModel!$B:$BI,20,FALSE)</f>
        <v>104.4837759</v>
      </c>
      <c r="G643" s="1">
        <f>VLOOKUP($A643,DataForModel!$B:$BI,26,FALSE)</f>
        <v>1</v>
      </c>
      <c r="H643" s="1">
        <f>VLOOKUP($A643,DataForModel!$B:$BI,31,FALSE)</f>
        <v>223</v>
      </c>
      <c r="I643" s="1">
        <f>VLOOKUP($A643,DataForModel!$B:$BI,33,FALSE)</f>
        <v>44048</v>
      </c>
      <c r="J643" s="1">
        <f>VLOOKUP($A643,DataForModel!$B:$BI,46,FALSE)</f>
        <v>7.9</v>
      </c>
      <c r="K643" s="1">
        <f>VLOOKUP($A643,DataForModel!$B:$BI,49,FALSE)</f>
        <v>6.9</v>
      </c>
      <c r="L643" s="1">
        <f>VLOOKUP($A643,DataForModel!$B:$BI,51,FALSE)</f>
        <v>14.1</v>
      </c>
      <c r="M643" s="1">
        <f>VLOOKUP($A643,DataForModel!$B:$BI,52,FALSE)</f>
        <v>7.6</v>
      </c>
      <c r="N643" s="1">
        <f>VLOOKUP($A643,DataForModel!$B:$BI,60,FALSE)</f>
        <v>0</v>
      </c>
      <c r="O643" s="1">
        <f t="shared" ref="O643:O706" si="133">((B643-$AH$3)/($AH$4-$AH$3))*10</f>
        <v>1.9535572352528638</v>
      </c>
      <c r="P643" s="1">
        <f t="shared" ref="P643:P706" si="134">((C643-$AI$3)/($AI$4-$AI$3))*10</f>
        <v>6.2205254951554849</v>
      </c>
      <c r="Q643" s="1">
        <f t="shared" ref="Q643:Q706" si="135">((D643-$AJ$3)/($AJ$4-$AJ$3))*10</f>
        <v>1.6264012650257667</v>
      </c>
      <c r="R643" s="1">
        <f t="shared" ref="R643:R706" si="136">((E643-$AK$3)/($AK$4-$AK$3))*10</f>
        <v>5.4807777927640068E-4</v>
      </c>
      <c r="S643" s="1">
        <f t="shared" ref="S643:S706" si="137">((F643-$AL$3)/($AL$4-$AL$3))*10</f>
        <v>0.1589641283775621</v>
      </c>
      <c r="T643" s="1">
        <f t="shared" ref="T643:T706" si="138">((G643-$AM$3)/($AM$4-$AM$3))*10</f>
        <v>0.13986013986013987</v>
      </c>
      <c r="U643" s="1">
        <f t="shared" ref="U643:U706" si="139">((H643-$AN$3)/($AN$4-$AN$3))*10</f>
        <v>0.74731903485254692</v>
      </c>
      <c r="V643" s="1">
        <f t="shared" ref="V643:V706" si="140">((I643-$AO$3)/($AO$4-$AO$3))*10</f>
        <v>2.6095397941839544</v>
      </c>
      <c r="W643" s="1">
        <f t="shared" ref="W643:W706" si="141">((J643-$AP$3)/($AP$4-$AP$3))*10</f>
        <v>1.381118881118881</v>
      </c>
      <c r="X643" s="1">
        <f t="shared" ref="X643:X706" si="142">((K643-$AQ$3)/($AQ$4-$AQ$3))*10</f>
        <v>1.1237785016286646</v>
      </c>
      <c r="Y643" s="1">
        <f t="shared" ref="Y643:Y706" si="143">((L643-$AR$3)/($AR$4-$AR$3))*10</f>
        <v>3.2191780821917808</v>
      </c>
      <c r="Z643" s="1">
        <f t="shared" ref="Z643:Z706" si="144">((M643-$AS$3)/($AS$4-$AS$3))*10</f>
        <v>1.7391304347826086</v>
      </c>
      <c r="AA643" s="1">
        <f t="shared" ref="AA643:AA706" si="145">((N643-$AT$3)/($AT$4-$AT$3))*10</f>
        <v>0</v>
      </c>
      <c r="AB643" s="1">
        <f>VLOOKUP($A643,Index!$G:$R,8,FALSE)</f>
        <v>4.5986000000000002</v>
      </c>
      <c r="AC643" s="1">
        <f>VLOOKUP($A643,Index!$G:$R,9,FALSE)</f>
        <v>3.8848920332570347</v>
      </c>
      <c r="AD643" s="1">
        <f>VLOOKUP($A643,Index!$G:$R,10,FALSE)</f>
        <v>3.8461538461538463</v>
      </c>
      <c r="AE643" s="1">
        <f>VLOOKUP($A643,Index!$G:$R,11,FALSE)</f>
        <v>2.1300853333561425</v>
      </c>
    </row>
    <row r="644" spans="1:31" x14ac:dyDescent="0.2">
      <c r="A644">
        <v>6081601605</v>
      </c>
      <c r="B644" s="1">
        <f>VLOOKUP($A644,DataForModel!$B:$BI,11,FALSE)</f>
        <v>6189</v>
      </c>
      <c r="C644" s="1">
        <f>VLOOKUP($A644,DataForModel!$B:$BI,16,FALSE)</f>
        <v>8.6979437700000002</v>
      </c>
      <c r="D644" s="1">
        <f>VLOOKUP($A644,DataForModel!$B:$BI,17,FALSE)</f>
        <v>20.52</v>
      </c>
      <c r="E644" s="1">
        <f>VLOOKUP($A644,DataForModel!$B:$BI,19,FALSE)</f>
        <v>0</v>
      </c>
      <c r="F644" s="1">
        <f>VLOOKUP($A644,DataForModel!$B:$BI,20,FALSE)</f>
        <v>102.29086479999999</v>
      </c>
      <c r="G644" s="1">
        <f>VLOOKUP($A644,DataForModel!$B:$BI,26,FALSE)</f>
        <v>0</v>
      </c>
      <c r="H644" s="1">
        <f>VLOOKUP($A644,DataForModel!$B:$BI,31,FALSE)</f>
        <v>356</v>
      </c>
      <c r="I644" s="1">
        <f>VLOOKUP($A644,DataForModel!$B:$BI,33,FALSE)</f>
        <v>32983</v>
      </c>
      <c r="J644" s="1">
        <f>VLOOKUP($A644,DataForModel!$B:$BI,46,FALSE)</f>
        <v>5.5</v>
      </c>
      <c r="K644" s="1">
        <f>VLOOKUP($A644,DataForModel!$B:$BI,49,FALSE)</f>
        <v>6.7</v>
      </c>
      <c r="L644" s="1">
        <f>VLOOKUP($A644,DataForModel!$B:$BI,51,FALSE)</f>
        <v>15.1</v>
      </c>
      <c r="M644" s="1">
        <f>VLOOKUP($A644,DataForModel!$B:$BI,52,FALSE)</f>
        <v>7.3</v>
      </c>
      <c r="N644" s="1">
        <f>VLOOKUP($A644,DataForModel!$B:$BI,60,FALSE)</f>
        <v>0.2</v>
      </c>
      <c r="O644" s="1">
        <f t="shared" si="133"/>
        <v>4.8203849450635081</v>
      </c>
      <c r="P644" s="1">
        <f t="shared" si="134"/>
        <v>6.2205254951554849</v>
      </c>
      <c r="Q644" s="1">
        <f t="shared" si="135"/>
        <v>1.6264012650257667</v>
      </c>
      <c r="R644" s="1">
        <f t="shared" si="136"/>
        <v>0</v>
      </c>
      <c r="S644" s="1">
        <f t="shared" si="137"/>
        <v>0.15487488096223356</v>
      </c>
      <c r="T644" s="1">
        <f t="shared" si="138"/>
        <v>0</v>
      </c>
      <c r="U644" s="1">
        <f t="shared" si="139"/>
        <v>1.1930294906166219</v>
      </c>
      <c r="V644" s="1">
        <f t="shared" si="140"/>
        <v>1.8226170072042727</v>
      </c>
      <c r="W644" s="1">
        <f t="shared" si="141"/>
        <v>0.96153846153846145</v>
      </c>
      <c r="X644" s="1">
        <f t="shared" si="142"/>
        <v>1.0912052117263844</v>
      </c>
      <c r="Y644" s="1">
        <f t="shared" si="143"/>
        <v>3.4474885844748862</v>
      </c>
      <c r="Z644" s="1">
        <f t="shared" si="144"/>
        <v>1.6624040920716112</v>
      </c>
      <c r="AA644" s="1">
        <f t="shared" si="145"/>
        <v>2.1276595744680851E-2</v>
      </c>
      <c r="AB644" s="1">
        <f>VLOOKUP($A644,Index!$G:$R,8,FALSE)</f>
        <v>5.0038</v>
      </c>
      <c r="AC644" s="1">
        <f>VLOOKUP($A644,Index!$G:$R,9,FALSE)</f>
        <v>4.6644100654066829</v>
      </c>
      <c r="AD644" s="1">
        <f>VLOOKUP($A644,Index!$G:$R,10,FALSE)</f>
        <v>3.5470085470085477</v>
      </c>
      <c r="AE644" s="1">
        <f>VLOOKUP($A644,Index!$G:$R,11,FALSE)</f>
        <v>2.9014643124363069</v>
      </c>
    </row>
    <row r="645" spans="1:31" x14ac:dyDescent="0.2">
      <c r="A645">
        <v>6081605800</v>
      </c>
      <c r="B645" s="1">
        <f>VLOOKUP($A645,DataForModel!$B:$BI,11,FALSE)</f>
        <v>2640</v>
      </c>
      <c r="C645" s="1">
        <f>VLOOKUP($A645,DataForModel!$B:$BI,16,FALSE)</f>
        <v>9.1171234000000005</v>
      </c>
      <c r="D645" s="1">
        <f>VLOOKUP($A645,DataForModel!$B:$BI,17,FALSE)</f>
        <v>13.144406350000001</v>
      </c>
      <c r="E645" s="1">
        <f>VLOOKUP($A645,DataForModel!$B:$BI,19,FALSE)</f>
        <v>0</v>
      </c>
      <c r="F645" s="1">
        <f>VLOOKUP($A645,DataForModel!$B:$BI,20,FALSE)</f>
        <v>142.2618985</v>
      </c>
      <c r="G645" s="1">
        <f>VLOOKUP($A645,DataForModel!$B:$BI,26,FALSE)</f>
        <v>0</v>
      </c>
      <c r="H645" s="1">
        <f>VLOOKUP($A645,DataForModel!$B:$BI,31,FALSE)</f>
        <v>65</v>
      </c>
      <c r="I645" s="1">
        <f>VLOOKUP($A645,DataForModel!$B:$BI,33,FALSE)</f>
        <v>94280</v>
      </c>
      <c r="J645" s="1">
        <f>VLOOKUP($A645,DataForModel!$B:$BI,46,FALSE)</f>
        <v>2.5</v>
      </c>
      <c r="K645" s="1">
        <f>VLOOKUP($A645,DataForModel!$B:$BI,49,FALSE)</f>
        <v>2</v>
      </c>
      <c r="L645" s="1">
        <f>VLOOKUP($A645,DataForModel!$B:$BI,51,FALSE)</f>
        <v>26</v>
      </c>
      <c r="M645" s="1">
        <f>VLOOKUP($A645,DataForModel!$B:$BI,52,FALSE)</f>
        <v>9.4</v>
      </c>
      <c r="N645" s="1">
        <f>VLOOKUP($A645,DataForModel!$B:$BI,60,FALSE)</f>
        <v>0</v>
      </c>
      <c r="O645" s="1">
        <f t="shared" si="133"/>
        <v>2.0548585677550064</v>
      </c>
      <c r="P645" s="1">
        <f t="shared" si="134"/>
        <v>7.1680287525878974</v>
      </c>
      <c r="Q645" s="1">
        <f t="shared" si="135"/>
        <v>1.0335786344121751</v>
      </c>
      <c r="R645" s="1">
        <f t="shared" si="136"/>
        <v>0</v>
      </c>
      <c r="S645" s="1">
        <f t="shared" si="137"/>
        <v>0.22941116574173745</v>
      </c>
      <c r="T645" s="1">
        <f t="shared" si="138"/>
        <v>0</v>
      </c>
      <c r="U645" s="1">
        <f t="shared" si="139"/>
        <v>0.21782841823056301</v>
      </c>
      <c r="V645" s="1">
        <f t="shared" si="140"/>
        <v>6.18194878067861</v>
      </c>
      <c r="W645" s="1">
        <f t="shared" si="141"/>
        <v>0.43706293706293703</v>
      </c>
      <c r="X645" s="1">
        <f t="shared" si="142"/>
        <v>0.32573289902280134</v>
      </c>
      <c r="Y645" s="1">
        <f t="shared" si="143"/>
        <v>5.9360730593607318</v>
      </c>
      <c r="Z645" s="1">
        <f t="shared" si="144"/>
        <v>2.199488491048593</v>
      </c>
      <c r="AA645" s="1">
        <f t="shared" si="145"/>
        <v>0</v>
      </c>
      <c r="AB645" s="1">
        <f>VLOOKUP($A645,Index!$G:$R,8,FALSE)</f>
        <v>3.5087999999999999</v>
      </c>
      <c r="AC645" s="1">
        <f>VLOOKUP($A645,Index!$G:$R,9,FALSE)</f>
        <v>3.0799100139596129</v>
      </c>
      <c r="AD645" s="1">
        <f>VLOOKUP($A645,Index!$G:$R,10,FALSE)</f>
        <v>3.3333333333333339</v>
      </c>
      <c r="AE645" s="1">
        <f>VLOOKUP($A645,Index!$G:$R,11,FALSE)</f>
        <v>0.29452528836778341</v>
      </c>
    </row>
    <row r="646" spans="1:31" x14ac:dyDescent="0.2">
      <c r="A646">
        <v>6081605900</v>
      </c>
      <c r="B646" s="1">
        <f>VLOOKUP($A646,DataForModel!$B:$BI,11,FALSE)</f>
        <v>5579</v>
      </c>
      <c r="C646" s="1">
        <f>VLOOKUP($A646,DataForModel!$B:$BI,16,FALSE)</f>
        <v>8.6979437700000002</v>
      </c>
      <c r="D646" s="1">
        <f>VLOOKUP($A646,DataForModel!$B:$BI,17,FALSE)</f>
        <v>13.008758719999999</v>
      </c>
      <c r="E646" s="1">
        <f>VLOOKUP($A646,DataForModel!$B:$BI,19,FALSE)</f>
        <v>0</v>
      </c>
      <c r="F646" s="1">
        <f>VLOOKUP($A646,DataForModel!$B:$BI,20,FALSE)</f>
        <v>144.7438162</v>
      </c>
      <c r="G646" s="1">
        <f>VLOOKUP($A646,DataForModel!$B:$BI,26,FALSE)</f>
        <v>0.3</v>
      </c>
      <c r="H646" s="1">
        <f>VLOOKUP($A646,DataForModel!$B:$BI,31,FALSE)</f>
        <v>836</v>
      </c>
      <c r="I646" s="1">
        <f>VLOOKUP($A646,DataForModel!$B:$BI,33,FALSE)</f>
        <v>49228</v>
      </c>
      <c r="J646" s="1">
        <f>VLOOKUP($A646,DataForModel!$B:$BI,46,FALSE)</f>
        <v>14.1</v>
      </c>
      <c r="K646" s="1">
        <f>VLOOKUP($A646,DataForModel!$B:$BI,49,FALSE)</f>
        <v>10.7</v>
      </c>
      <c r="L646" s="1">
        <f>VLOOKUP($A646,DataForModel!$B:$BI,51,FALSE)</f>
        <v>16.2</v>
      </c>
      <c r="M646" s="1">
        <f>VLOOKUP($A646,DataForModel!$B:$BI,52,FALSE)</f>
        <v>10.9</v>
      </c>
      <c r="N646" s="1">
        <f>VLOOKUP($A646,DataForModel!$B:$BI,60,FALSE)</f>
        <v>4.9000000000000004</v>
      </c>
      <c r="O646" s="1">
        <f t="shared" si="133"/>
        <v>4.3450479233226833</v>
      </c>
      <c r="P646" s="1">
        <f t="shared" si="134"/>
        <v>6.2205254951554849</v>
      </c>
      <c r="Q646" s="1">
        <f t="shared" si="135"/>
        <v>1.0226757852763499</v>
      </c>
      <c r="R646" s="1">
        <f t="shared" si="136"/>
        <v>0</v>
      </c>
      <c r="S646" s="1">
        <f t="shared" si="137"/>
        <v>0.23403934038127625</v>
      </c>
      <c r="T646" s="1">
        <f t="shared" si="138"/>
        <v>4.195804195804196E-2</v>
      </c>
      <c r="U646" s="1">
        <f t="shared" si="139"/>
        <v>2.8016085790884722</v>
      </c>
      <c r="V646" s="1">
        <f t="shared" si="140"/>
        <v>2.9779320252327341</v>
      </c>
      <c r="W646" s="1">
        <f t="shared" si="141"/>
        <v>2.465034965034965</v>
      </c>
      <c r="X646" s="1">
        <f t="shared" si="142"/>
        <v>1.7426710097719869</v>
      </c>
      <c r="Y646" s="1">
        <f t="shared" si="143"/>
        <v>3.6986301369863019</v>
      </c>
      <c r="Z646" s="1">
        <f t="shared" si="144"/>
        <v>2.5831202046035804</v>
      </c>
      <c r="AA646" s="1">
        <f t="shared" si="145"/>
        <v>0.52127659574468088</v>
      </c>
      <c r="AB646" s="1">
        <f>VLOOKUP($A646,Index!$G:$R,8,FALSE)</f>
        <v>7.8468</v>
      </c>
      <c r="AC646" s="1">
        <f>VLOOKUP($A646,Index!$G:$R,9,FALSE)</f>
        <v>5.0559567225594835</v>
      </c>
      <c r="AD646" s="1">
        <f>VLOOKUP($A646,Index!$G:$R,10,FALSE)</f>
        <v>4.4871794871794872</v>
      </c>
      <c r="AE646" s="1">
        <f>VLOOKUP($A646,Index!$G:$R,11,FALSE)</f>
        <v>2.6153418764380101</v>
      </c>
    </row>
    <row r="647" spans="1:31" x14ac:dyDescent="0.2">
      <c r="A647">
        <v>6081606000</v>
      </c>
      <c r="B647" s="1">
        <f>VLOOKUP($A647,DataForModel!$B:$BI,11,FALSE)</f>
        <v>4959</v>
      </c>
      <c r="C647" s="1">
        <f>VLOOKUP($A647,DataForModel!$B:$BI,16,FALSE)</f>
        <v>8.6979437700000002</v>
      </c>
      <c r="D647" s="1">
        <f>VLOOKUP($A647,DataForModel!$B:$BI,17,FALSE)</f>
        <v>12.77</v>
      </c>
      <c r="E647" s="1">
        <f>VLOOKUP($A647,DataForModel!$B:$BI,19,FALSE)</f>
        <v>0</v>
      </c>
      <c r="F647" s="1">
        <f>VLOOKUP($A647,DataForModel!$B:$BI,20,FALSE)</f>
        <v>143.726989</v>
      </c>
      <c r="G647" s="1">
        <f>VLOOKUP($A647,DataForModel!$B:$BI,26,FALSE)</f>
        <v>0</v>
      </c>
      <c r="H647" s="1">
        <f>VLOOKUP($A647,DataForModel!$B:$BI,31,FALSE)</f>
        <v>195</v>
      </c>
      <c r="I647" s="1">
        <f>VLOOKUP($A647,DataForModel!$B:$BI,33,FALSE)</f>
        <v>31375</v>
      </c>
      <c r="J647" s="1">
        <f>VLOOKUP($A647,DataForModel!$B:$BI,46,FALSE)</f>
        <v>3.3</v>
      </c>
      <c r="K647" s="1">
        <f>VLOOKUP($A647,DataForModel!$B:$BI,49,FALSE)</f>
        <v>24.7</v>
      </c>
      <c r="L647" s="1">
        <f>VLOOKUP($A647,DataForModel!$B:$BI,51,FALSE)</f>
        <v>25</v>
      </c>
      <c r="M647" s="1">
        <f>VLOOKUP($A647,DataForModel!$B:$BI,52,FALSE)</f>
        <v>6.1</v>
      </c>
      <c r="N647" s="1">
        <f>VLOOKUP($A647,DataForModel!$B:$BI,60,FALSE)</f>
        <v>0.2</v>
      </c>
      <c r="O647" s="1">
        <f t="shared" si="133"/>
        <v>3.8619184913893867</v>
      </c>
      <c r="P647" s="1">
        <f t="shared" si="134"/>
        <v>6.2205254951554849</v>
      </c>
      <c r="Q647" s="1">
        <f t="shared" si="135"/>
        <v>1.0034852523933009</v>
      </c>
      <c r="R647" s="1">
        <f t="shared" si="136"/>
        <v>0</v>
      </c>
      <c r="S647" s="1">
        <f t="shared" si="137"/>
        <v>0.23214320423629722</v>
      </c>
      <c r="T647" s="1">
        <f t="shared" si="138"/>
        <v>0</v>
      </c>
      <c r="U647" s="1">
        <f t="shared" si="139"/>
        <v>0.65348525469168905</v>
      </c>
      <c r="V647" s="1">
        <f t="shared" si="140"/>
        <v>1.7082589555582421</v>
      </c>
      <c r="W647" s="1">
        <f t="shared" si="141"/>
        <v>0.57692307692307687</v>
      </c>
      <c r="X647" s="1">
        <f t="shared" si="142"/>
        <v>4.0228013029315965</v>
      </c>
      <c r="Y647" s="1">
        <f t="shared" si="143"/>
        <v>5.7077625570776256</v>
      </c>
      <c r="Z647" s="1">
        <f t="shared" si="144"/>
        <v>1.3554987212276215</v>
      </c>
      <c r="AA647" s="1">
        <f t="shared" si="145"/>
        <v>2.1276595744680851E-2</v>
      </c>
      <c r="AB647" s="1">
        <f>VLOOKUP($A647,Index!$G:$R,8,FALSE)</f>
        <v>7.7842000000000002</v>
      </c>
      <c r="AC647" s="1">
        <f>VLOOKUP($A647,Index!$G:$R,9,FALSE)</f>
        <v>5.6273508757556119</v>
      </c>
      <c r="AD647" s="1">
        <f>VLOOKUP($A647,Index!$G:$R,10,FALSE)</f>
        <v>4.7863247863247862</v>
      </c>
      <c r="AE647" s="1">
        <f>VLOOKUP($A647,Index!$G:$R,11,FALSE)</f>
        <v>3.907591254385268</v>
      </c>
    </row>
    <row r="648" spans="1:31" x14ac:dyDescent="0.2">
      <c r="A648">
        <v>6081606100</v>
      </c>
      <c r="B648" s="1">
        <f>VLOOKUP($A648,DataForModel!$B:$BI,11,FALSE)</f>
        <v>4246</v>
      </c>
      <c r="C648" s="1">
        <f>VLOOKUP($A648,DataForModel!$B:$BI,16,FALSE)</f>
        <v>8.6979437700000002</v>
      </c>
      <c r="D648" s="1">
        <f>VLOOKUP($A648,DataForModel!$B:$BI,17,FALSE)</f>
        <v>10.118993100000001</v>
      </c>
      <c r="E648" s="1">
        <f>VLOOKUP($A648,DataForModel!$B:$BI,19,FALSE)</f>
        <v>0</v>
      </c>
      <c r="F648" s="1">
        <f>VLOOKUP($A648,DataForModel!$B:$BI,20,FALSE)</f>
        <v>152.9332838</v>
      </c>
      <c r="G648" s="1">
        <f>VLOOKUP($A648,DataForModel!$B:$BI,26,FALSE)</f>
        <v>0.75</v>
      </c>
      <c r="H648" s="1">
        <f>VLOOKUP($A648,DataForModel!$B:$BI,31,FALSE)</f>
        <v>1003</v>
      </c>
      <c r="I648" s="1">
        <f>VLOOKUP($A648,DataForModel!$B:$BI,33,FALSE)</f>
        <v>29108</v>
      </c>
      <c r="J648" s="1">
        <f>VLOOKUP($A648,DataForModel!$B:$BI,46,FALSE)</f>
        <v>21.5</v>
      </c>
      <c r="K648" s="1">
        <f>VLOOKUP($A648,DataForModel!$B:$BI,49,FALSE)</f>
        <v>19.7</v>
      </c>
      <c r="L648" s="1">
        <f>VLOOKUP($A648,DataForModel!$B:$BI,51,FALSE)</f>
        <v>24.1</v>
      </c>
      <c r="M648" s="1">
        <f>VLOOKUP($A648,DataForModel!$B:$BI,52,FALSE)</f>
        <v>5.6</v>
      </c>
      <c r="N648" s="1">
        <f>VLOOKUP($A648,DataForModel!$B:$BI,60,FALSE)</f>
        <v>0.3</v>
      </c>
      <c r="O648" s="1">
        <f t="shared" si="133"/>
        <v>3.3063196446660954</v>
      </c>
      <c r="P648" s="1">
        <f t="shared" si="134"/>
        <v>6.2205254951554849</v>
      </c>
      <c r="Q648" s="1">
        <f t="shared" si="135"/>
        <v>0.79040723334695828</v>
      </c>
      <c r="R648" s="1">
        <f t="shared" si="136"/>
        <v>0</v>
      </c>
      <c r="S648" s="1">
        <f t="shared" si="137"/>
        <v>0.24931071148985282</v>
      </c>
      <c r="T648" s="1">
        <f t="shared" si="138"/>
        <v>0.1048951048951049</v>
      </c>
      <c r="U648" s="1">
        <f t="shared" si="139"/>
        <v>3.3612600536193025</v>
      </c>
      <c r="V648" s="1">
        <f t="shared" si="140"/>
        <v>1.5470340158309093</v>
      </c>
      <c r="W648" s="1">
        <f t="shared" si="141"/>
        <v>3.7587412587412583</v>
      </c>
      <c r="X648" s="1">
        <f t="shared" si="142"/>
        <v>3.2084690553745925</v>
      </c>
      <c r="Y648" s="1">
        <f t="shared" si="143"/>
        <v>5.5022831050228316</v>
      </c>
      <c r="Z648" s="1">
        <f t="shared" si="144"/>
        <v>1.2276214833759589</v>
      </c>
      <c r="AA648" s="1">
        <f t="shared" si="145"/>
        <v>3.1914893617021274E-2</v>
      </c>
      <c r="AB648" s="1">
        <f>VLOOKUP($A648,Index!$G:$R,8,FALSE)</f>
        <v>7.0698999999999996</v>
      </c>
      <c r="AC648" s="1">
        <f>VLOOKUP($A648,Index!$G:$R,9,FALSE)</f>
        <v>6.1018952420373873</v>
      </c>
      <c r="AD648" s="1">
        <f>VLOOKUP($A648,Index!$G:$R,10,FALSE)</f>
        <v>5.1709401709401712</v>
      </c>
      <c r="AE648" s="1">
        <f>VLOOKUP($A648,Index!$G:$R,11,FALSE)</f>
        <v>3.5475923938735141</v>
      </c>
    </row>
    <row r="649" spans="1:31" x14ac:dyDescent="0.2">
      <c r="A649">
        <v>6081606200</v>
      </c>
      <c r="B649" s="1">
        <f>VLOOKUP($A649,DataForModel!$B:$BI,11,FALSE)</f>
        <v>8107</v>
      </c>
      <c r="C649" s="1">
        <f>VLOOKUP($A649,DataForModel!$B:$BI,16,FALSE)</f>
        <v>8.6979437700000002</v>
      </c>
      <c r="D649" s="1">
        <f>VLOOKUP($A649,DataForModel!$B:$BI,17,FALSE)</f>
        <v>13.447376240000001</v>
      </c>
      <c r="E649" s="1">
        <f>VLOOKUP($A649,DataForModel!$B:$BI,19,FALSE)</f>
        <v>0</v>
      </c>
      <c r="F649" s="1">
        <f>VLOOKUP($A649,DataForModel!$B:$BI,20,FALSE)</f>
        <v>150.62754609999999</v>
      </c>
      <c r="G649" s="1">
        <f>VLOOKUP($A649,DataForModel!$B:$BI,26,FALSE)</f>
        <v>3</v>
      </c>
      <c r="H649" s="1">
        <f>VLOOKUP($A649,DataForModel!$B:$BI,31,FALSE)</f>
        <v>1093</v>
      </c>
      <c r="I649" s="1">
        <f>VLOOKUP($A649,DataForModel!$B:$BI,33,FALSE)</f>
        <v>26418</v>
      </c>
      <c r="J649" s="1">
        <f>VLOOKUP($A649,DataForModel!$B:$BI,46,FALSE)</f>
        <v>13.6</v>
      </c>
      <c r="K649" s="1">
        <f>VLOOKUP($A649,DataForModel!$B:$BI,49,FALSE)</f>
        <v>35.200000000000003</v>
      </c>
      <c r="L649" s="1">
        <f>VLOOKUP($A649,DataForModel!$B:$BI,51,FALSE)</f>
        <v>24.4</v>
      </c>
      <c r="M649" s="1">
        <f>VLOOKUP($A649,DataForModel!$B:$BI,52,FALSE)</f>
        <v>11.3</v>
      </c>
      <c r="N649" s="1">
        <f>VLOOKUP($A649,DataForModel!$B:$BI,60,FALSE)</f>
        <v>0.6</v>
      </c>
      <c r="O649" s="1">
        <f t="shared" si="133"/>
        <v>6.3149692199797407</v>
      </c>
      <c r="P649" s="1">
        <f t="shared" si="134"/>
        <v>6.2205254951554849</v>
      </c>
      <c r="Q649" s="1">
        <f t="shared" si="135"/>
        <v>1.0579302209704329</v>
      </c>
      <c r="R649" s="1">
        <f t="shared" si="136"/>
        <v>0</v>
      </c>
      <c r="S649" s="1">
        <f t="shared" si="137"/>
        <v>0.24501106982624382</v>
      </c>
      <c r="T649" s="1">
        <f t="shared" si="138"/>
        <v>0.41958041958041958</v>
      </c>
      <c r="U649" s="1">
        <f t="shared" si="139"/>
        <v>3.6628686327077746</v>
      </c>
      <c r="V649" s="1">
        <f t="shared" si="140"/>
        <v>1.3557260811743035</v>
      </c>
      <c r="W649" s="1">
        <f t="shared" si="141"/>
        <v>2.3776223776223775</v>
      </c>
      <c r="X649" s="1">
        <f t="shared" si="142"/>
        <v>5.7328990228013037</v>
      </c>
      <c r="Y649" s="1">
        <f t="shared" si="143"/>
        <v>5.570776255707762</v>
      </c>
      <c r="Z649" s="1">
        <f t="shared" si="144"/>
        <v>2.6854219948849107</v>
      </c>
      <c r="AA649" s="1">
        <f t="shared" si="145"/>
        <v>6.3829787234042548E-2</v>
      </c>
      <c r="AB649" s="1">
        <f>VLOOKUP($A649,Index!$G:$R,8,FALSE)</f>
        <v>8.673</v>
      </c>
      <c r="AC649" s="1">
        <f>VLOOKUP($A649,Index!$G:$R,9,FALSE)</f>
        <v>7.6348611302857927</v>
      </c>
      <c r="AD649" s="1">
        <f>VLOOKUP($A649,Index!$G:$R,10,FALSE)</f>
        <v>5</v>
      </c>
      <c r="AE649" s="1">
        <f>VLOOKUP($A649,Index!$G:$R,11,FALSE)</f>
        <v>4.9843279485857197</v>
      </c>
    </row>
    <row r="650" spans="1:31" x14ac:dyDescent="0.2">
      <c r="A650">
        <v>6081606300</v>
      </c>
      <c r="B650" s="1">
        <f>VLOOKUP($A650,DataForModel!$B:$BI,11,FALSE)</f>
        <v>4073</v>
      </c>
      <c r="C650" s="1">
        <f>VLOOKUP($A650,DataForModel!$B:$BI,16,FALSE)</f>
        <v>8.6979437700000002</v>
      </c>
      <c r="D650" s="1">
        <f>VLOOKUP($A650,DataForModel!$B:$BI,17,FALSE)</f>
        <v>17.369602539999999</v>
      </c>
      <c r="E650" s="1">
        <f>VLOOKUP($A650,DataForModel!$B:$BI,19,FALSE)</f>
        <v>0</v>
      </c>
      <c r="F650" s="1">
        <f>VLOOKUP($A650,DataForModel!$B:$BI,20,FALSE)</f>
        <v>155.52868169999999</v>
      </c>
      <c r="G650" s="1">
        <f>VLOOKUP($A650,DataForModel!$B:$BI,26,FALSE)</f>
        <v>3</v>
      </c>
      <c r="H650" s="1">
        <f>VLOOKUP($A650,DataForModel!$B:$BI,31,FALSE)</f>
        <v>394</v>
      </c>
      <c r="I650" s="1">
        <f>VLOOKUP($A650,DataForModel!$B:$BI,33,FALSE)</f>
        <v>42369</v>
      </c>
      <c r="J650" s="1">
        <f>VLOOKUP($A650,DataForModel!$B:$BI,46,FALSE)</f>
        <v>9</v>
      </c>
      <c r="K650" s="1">
        <f>VLOOKUP($A650,DataForModel!$B:$BI,49,FALSE)</f>
        <v>15.8</v>
      </c>
      <c r="L650" s="1">
        <f>VLOOKUP($A650,DataForModel!$B:$BI,51,FALSE)</f>
        <v>18</v>
      </c>
      <c r="M650" s="1">
        <f>VLOOKUP($A650,DataForModel!$B:$BI,52,FALSE)</f>
        <v>12.5</v>
      </c>
      <c r="N650" s="1">
        <f>VLOOKUP($A650,DataForModel!$B:$BI,60,FALSE)</f>
        <v>2.9</v>
      </c>
      <c r="O650" s="1">
        <f t="shared" si="133"/>
        <v>3.1715109483363202</v>
      </c>
      <c r="P650" s="1">
        <f t="shared" si="134"/>
        <v>6.2205254951554849</v>
      </c>
      <c r="Q650" s="1">
        <f t="shared" si="135"/>
        <v>1.3731841006398766</v>
      </c>
      <c r="R650" s="1">
        <f t="shared" si="136"/>
        <v>0</v>
      </c>
      <c r="S650" s="1">
        <f t="shared" si="137"/>
        <v>0.25415049918317251</v>
      </c>
      <c r="T650" s="1">
        <f t="shared" si="138"/>
        <v>0.41958041958041958</v>
      </c>
      <c r="U650" s="1">
        <f t="shared" si="139"/>
        <v>1.3203753351206435</v>
      </c>
      <c r="V650" s="1">
        <f t="shared" si="140"/>
        <v>2.4901323509540503</v>
      </c>
      <c r="W650" s="1">
        <f t="shared" si="141"/>
        <v>1.5734265734265733</v>
      </c>
      <c r="X650" s="1">
        <f t="shared" si="142"/>
        <v>2.5732899022801305</v>
      </c>
      <c r="Y650" s="1">
        <f t="shared" si="143"/>
        <v>4.1095890410958908</v>
      </c>
      <c r="Z650" s="1">
        <f t="shared" si="144"/>
        <v>2.9923273657289</v>
      </c>
      <c r="AA650" s="1">
        <f t="shared" si="145"/>
        <v>0.30851063829787234</v>
      </c>
      <c r="AB650" s="1">
        <f>VLOOKUP($A650,Index!$G:$R,8,FALSE)</f>
        <v>7.5208000000000004</v>
      </c>
      <c r="AC650" s="1">
        <f>VLOOKUP($A650,Index!$G:$R,9,FALSE)</f>
        <v>5.0162590751825675</v>
      </c>
      <c r="AD650" s="1">
        <f>VLOOKUP($A650,Index!$G:$R,10,FALSE)</f>
        <v>4.8717948717948723</v>
      </c>
      <c r="AE650" s="1">
        <f>VLOOKUP($A650,Index!$G:$R,11,FALSE)</f>
        <v>3.3335378104360598</v>
      </c>
    </row>
    <row r="651" spans="1:31" x14ac:dyDescent="0.2">
      <c r="A651">
        <v>6081606400</v>
      </c>
      <c r="B651" s="1">
        <f>VLOOKUP($A651,DataForModel!$B:$BI,11,FALSE)</f>
        <v>4820</v>
      </c>
      <c r="C651" s="1">
        <f>VLOOKUP($A651,DataForModel!$B:$BI,16,FALSE)</f>
        <v>8.6979437700000002</v>
      </c>
      <c r="D651" s="1">
        <f>VLOOKUP($A651,DataForModel!$B:$BI,17,FALSE)</f>
        <v>13.155402</v>
      </c>
      <c r="E651" s="1">
        <f>VLOOKUP($A651,DataForModel!$B:$BI,19,FALSE)</f>
        <v>0</v>
      </c>
      <c r="F651" s="1">
        <f>VLOOKUP($A651,DataForModel!$B:$BI,20,FALSE)</f>
        <v>154.1270457</v>
      </c>
      <c r="G651" s="1">
        <f>VLOOKUP($A651,DataForModel!$B:$BI,26,FALSE)</f>
        <v>0.75</v>
      </c>
      <c r="H651" s="1">
        <f>VLOOKUP($A651,DataForModel!$B:$BI,31,FALSE)</f>
        <v>483</v>
      </c>
      <c r="I651" s="1">
        <f>VLOOKUP($A651,DataForModel!$B:$BI,33,FALSE)</f>
        <v>70276</v>
      </c>
      <c r="J651" s="1">
        <f>VLOOKUP($A651,DataForModel!$B:$BI,46,FALSE)</f>
        <v>9.4</v>
      </c>
      <c r="K651" s="1">
        <f>VLOOKUP($A651,DataForModel!$B:$BI,49,FALSE)</f>
        <v>2.9</v>
      </c>
      <c r="L651" s="1">
        <f>VLOOKUP($A651,DataForModel!$B:$BI,51,FALSE)</f>
        <v>17.5</v>
      </c>
      <c r="M651" s="1">
        <f>VLOOKUP($A651,DataForModel!$B:$BI,52,FALSE)</f>
        <v>10.6</v>
      </c>
      <c r="N651" s="1">
        <f>VLOOKUP($A651,DataForModel!$B:$BI,60,FALSE)</f>
        <v>1.1000000000000001</v>
      </c>
      <c r="O651" s="1">
        <f t="shared" si="133"/>
        <v>3.7536039897140183</v>
      </c>
      <c r="P651" s="1">
        <f t="shared" si="134"/>
        <v>6.2205254951554849</v>
      </c>
      <c r="Q651" s="1">
        <f t="shared" si="135"/>
        <v>1.034462423632085</v>
      </c>
      <c r="R651" s="1">
        <f t="shared" si="136"/>
        <v>0</v>
      </c>
      <c r="S651" s="1">
        <f t="shared" si="137"/>
        <v>0.25153678794324519</v>
      </c>
      <c r="T651" s="1">
        <f t="shared" si="138"/>
        <v>0.1048951048951049</v>
      </c>
      <c r="U651" s="1">
        <f t="shared" si="139"/>
        <v>1.6186327077747988</v>
      </c>
      <c r="V651" s="1">
        <f t="shared" si="140"/>
        <v>4.4748277161815224</v>
      </c>
      <c r="W651" s="1">
        <f t="shared" si="141"/>
        <v>1.6433566433566433</v>
      </c>
      <c r="X651" s="1">
        <f t="shared" si="142"/>
        <v>0.47231270358306188</v>
      </c>
      <c r="Y651" s="1">
        <f t="shared" si="143"/>
        <v>3.9954337899543377</v>
      </c>
      <c r="Z651" s="1">
        <f t="shared" si="144"/>
        <v>2.5063938618925832</v>
      </c>
      <c r="AA651" s="1">
        <f t="shared" si="145"/>
        <v>0.1170212765957447</v>
      </c>
      <c r="AB651" s="1">
        <f>VLOOKUP($A651,Index!$G:$R,8,FALSE)</f>
        <v>6.0895999999999999</v>
      </c>
      <c r="AC651" s="1">
        <f>VLOOKUP($A651,Index!$G:$R,9,FALSE)</f>
        <v>4.0357845211366214</v>
      </c>
      <c r="AD651" s="1">
        <f>VLOOKUP($A651,Index!$G:$R,10,FALSE)</f>
        <v>3.9743589743589745</v>
      </c>
      <c r="AE651" s="1">
        <f>VLOOKUP($A651,Index!$G:$R,11,FALSE)</f>
        <v>1.2520064090360199</v>
      </c>
    </row>
    <row r="652" spans="1:31" x14ac:dyDescent="0.2">
      <c r="A652">
        <v>6081606500</v>
      </c>
      <c r="B652" s="1">
        <f>VLOOKUP($A652,DataForModel!$B:$BI,11,FALSE)</f>
        <v>3613</v>
      </c>
      <c r="C652" s="1">
        <f>VLOOKUP($A652,DataForModel!$B:$BI,16,FALSE)</f>
        <v>9.1171234000000005</v>
      </c>
      <c r="D652" s="1">
        <f>VLOOKUP($A652,DataForModel!$B:$BI,17,FALSE)</f>
        <v>13.15</v>
      </c>
      <c r="E652" s="1">
        <f>VLOOKUP($A652,DataForModel!$B:$BI,19,FALSE)</f>
        <v>2.5059751000000002E-2</v>
      </c>
      <c r="F652" s="1">
        <f>VLOOKUP($A652,DataForModel!$B:$BI,20,FALSE)</f>
        <v>156.46459569999999</v>
      </c>
      <c r="G652" s="1">
        <f>VLOOKUP($A652,DataForModel!$B:$BI,26,FALSE)</f>
        <v>0</v>
      </c>
      <c r="H652" s="1">
        <f>VLOOKUP($A652,DataForModel!$B:$BI,31,FALSE)</f>
        <v>54</v>
      </c>
      <c r="I652" s="1">
        <f>VLOOKUP($A652,DataForModel!$B:$BI,33,FALSE)</f>
        <v>91286</v>
      </c>
      <c r="J652" s="1">
        <f>VLOOKUP($A652,DataForModel!$B:$BI,46,FALSE)</f>
        <v>1.6</v>
      </c>
      <c r="K652" s="1">
        <f>VLOOKUP($A652,DataForModel!$B:$BI,49,FALSE)</f>
        <v>1.4</v>
      </c>
      <c r="L652" s="1">
        <f>VLOOKUP($A652,DataForModel!$B:$BI,51,FALSE)</f>
        <v>26</v>
      </c>
      <c r="M652" s="1">
        <f>VLOOKUP($A652,DataForModel!$B:$BI,52,FALSE)</f>
        <v>5.0999999999999996</v>
      </c>
      <c r="N652" s="1">
        <f>VLOOKUP($A652,DataForModel!$B:$BI,60,FALSE)</f>
        <v>0.1</v>
      </c>
      <c r="O652" s="1">
        <f t="shared" si="133"/>
        <v>2.8130600794825837</v>
      </c>
      <c r="P652" s="1">
        <f t="shared" si="134"/>
        <v>7.1680287525878974</v>
      </c>
      <c r="Q652" s="1">
        <f t="shared" si="135"/>
        <v>1.0340282310772153</v>
      </c>
      <c r="R652" s="1">
        <f t="shared" si="136"/>
        <v>3.1193713199195836E-4</v>
      </c>
      <c r="S652" s="1">
        <f t="shared" si="137"/>
        <v>0.25589575183179553</v>
      </c>
      <c r="T652" s="1">
        <f t="shared" si="138"/>
        <v>0</v>
      </c>
      <c r="U652" s="1">
        <f t="shared" si="139"/>
        <v>0.18096514745308312</v>
      </c>
      <c r="V652" s="1">
        <f t="shared" si="140"/>
        <v>5.9690209158600682</v>
      </c>
      <c r="W652" s="1">
        <f t="shared" si="141"/>
        <v>0.27972027972027974</v>
      </c>
      <c r="X652" s="1">
        <f t="shared" si="142"/>
        <v>0.2280130293159609</v>
      </c>
      <c r="Y652" s="1">
        <f t="shared" si="143"/>
        <v>5.9360730593607318</v>
      </c>
      <c r="Z652" s="1">
        <f t="shared" si="144"/>
        <v>1.0997442455242965</v>
      </c>
      <c r="AA652" s="1">
        <f t="shared" si="145"/>
        <v>1.0638297872340425E-2</v>
      </c>
      <c r="AB652" s="1">
        <f>VLOOKUP($A652,Index!$G:$R,8,FALSE)</f>
        <v>2.9799000000000002</v>
      </c>
      <c r="AC652" s="1">
        <f>VLOOKUP($A652,Index!$G:$R,9,FALSE)</f>
        <v>3.0413233556927355</v>
      </c>
      <c r="AD652" s="1">
        <f>VLOOKUP($A652,Index!$G:$R,10,FALSE)</f>
        <v>3.2905982905982913</v>
      </c>
      <c r="AE652" s="1">
        <f>VLOOKUP($A652,Index!$G:$R,11,FALSE)</f>
        <v>1.3338940726089932</v>
      </c>
    </row>
    <row r="653" spans="1:31" x14ac:dyDescent="0.2">
      <c r="A653">
        <v>6081606600</v>
      </c>
      <c r="B653" s="1">
        <f>VLOOKUP($A653,DataForModel!$B:$BI,11,FALSE)</f>
        <v>3703</v>
      </c>
      <c r="C653" s="1">
        <f>VLOOKUP($A653,DataForModel!$B:$BI,16,FALSE)</f>
        <v>8.6979437700000002</v>
      </c>
      <c r="D653" s="1">
        <f>VLOOKUP($A653,DataForModel!$B:$BI,17,FALSE)</f>
        <v>16.57664333</v>
      </c>
      <c r="E653" s="1">
        <f>VLOOKUP($A653,DataForModel!$B:$BI,19,FALSE)</f>
        <v>2.8240367549999998</v>
      </c>
      <c r="F653" s="1">
        <f>VLOOKUP($A653,DataForModel!$B:$BI,20,FALSE)</f>
        <v>164.4890102</v>
      </c>
      <c r="G653" s="1">
        <f>VLOOKUP($A653,DataForModel!$B:$BI,26,FALSE)</f>
        <v>0.75</v>
      </c>
      <c r="H653" s="1">
        <f>VLOOKUP($A653,DataForModel!$B:$BI,31,FALSE)</f>
        <v>146</v>
      </c>
      <c r="I653" s="1">
        <f>VLOOKUP($A653,DataForModel!$B:$BI,33,FALSE)</f>
        <v>55735</v>
      </c>
      <c r="J653" s="1">
        <f>VLOOKUP($A653,DataForModel!$B:$BI,46,FALSE)</f>
        <v>4</v>
      </c>
      <c r="K653" s="1">
        <f>VLOOKUP($A653,DataForModel!$B:$BI,49,FALSE)</f>
        <v>9.3000000000000007</v>
      </c>
      <c r="L653" s="1">
        <f>VLOOKUP($A653,DataForModel!$B:$BI,51,FALSE)</f>
        <v>22</v>
      </c>
      <c r="M653" s="1">
        <f>VLOOKUP($A653,DataForModel!$B:$BI,52,FALSE)</f>
        <v>10.7</v>
      </c>
      <c r="N653" s="1">
        <f>VLOOKUP($A653,DataForModel!$B:$BI,60,FALSE)</f>
        <v>0.5</v>
      </c>
      <c r="O653" s="1">
        <f t="shared" si="133"/>
        <v>2.8831917712148369</v>
      </c>
      <c r="P653" s="1">
        <f t="shared" si="134"/>
        <v>6.2205254951554849</v>
      </c>
      <c r="Q653" s="1">
        <f t="shared" si="135"/>
        <v>1.3094490052497614</v>
      </c>
      <c r="R653" s="1">
        <f t="shared" si="136"/>
        <v>3.5152860297557501E-2</v>
      </c>
      <c r="S653" s="1">
        <f t="shared" si="137"/>
        <v>0.27085933893464248</v>
      </c>
      <c r="T653" s="1">
        <f t="shared" si="138"/>
        <v>0.1048951048951049</v>
      </c>
      <c r="U653" s="1">
        <f t="shared" si="139"/>
        <v>0.48927613941018766</v>
      </c>
      <c r="V653" s="1">
        <f t="shared" si="140"/>
        <v>3.4406980961660185</v>
      </c>
      <c r="W653" s="1">
        <f t="shared" si="141"/>
        <v>0.69930069930069916</v>
      </c>
      <c r="X653" s="1">
        <f t="shared" si="142"/>
        <v>1.5146579804560263</v>
      </c>
      <c r="Y653" s="1">
        <f t="shared" si="143"/>
        <v>5.0228310502283113</v>
      </c>
      <c r="Z653" s="1">
        <f t="shared" si="144"/>
        <v>2.5319693094629154</v>
      </c>
      <c r="AA653" s="1">
        <f t="shared" si="145"/>
        <v>5.3191489361702128E-2</v>
      </c>
      <c r="AB653" s="1">
        <f>VLOOKUP($A653,Index!$G:$R,8,FALSE)</f>
        <v>5.8798000000000004</v>
      </c>
      <c r="AC653" s="1">
        <f>VLOOKUP($A653,Index!$G:$R,9,FALSE)</f>
        <v>4.2656183516699278</v>
      </c>
      <c r="AD653" s="1">
        <f>VLOOKUP($A653,Index!$G:$R,10,FALSE)</f>
        <v>4.017094017094017</v>
      </c>
      <c r="AE653" s="1">
        <f>VLOOKUP($A653,Index!$G:$R,11,FALSE)</f>
        <v>2.6377496141576477</v>
      </c>
    </row>
    <row r="654" spans="1:31" x14ac:dyDescent="0.2">
      <c r="A654">
        <v>6081606700</v>
      </c>
      <c r="B654" s="1">
        <f>VLOOKUP($A654,DataForModel!$B:$BI,11,FALSE)</f>
        <v>2348</v>
      </c>
      <c r="C654" s="1">
        <f>VLOOKUP($A654,DataForModel!$B:$BI,16,FALSE)</f>
        <v>9.1171234000000005</v>
      </c>
      <c r="D654" s="1">
        <f>VLOOKUP($A654,DataForModel!$B:$BI,17,FALSE)</f>
        <v>12.908654350000001</v>
      </c>
      <c r="E654" s="1">
        <f>VLOOKUP($A654,DataForModel!$B:$BI,19,FALSE)</f>
        <v>61.820029529999999</v>
      </c>
      <c r="F654" s="1">
        <f>VLOOKUP($A654,DataForModel!$B:$BI,20,FALSE)</f>
        <v>167.9193406</v>
      </c>
      <c r="G654" s="1">
        <f>VLOOKUP($A654,DataForModel!$B:$BI,26,FALSE)</f>
        <v>0</v>
      </c>
      <c r="H654" s="1">
        <f>VLOOKUP($A654,DataForModel!$B:$BI,31,FALSE)</f>
        <v>42</v>
      </c>
      <c r="I654" s="1">
        <f>VLOOKUP($A654,DataForModel!$B:$BI,33,FALSE)</f>
        <v>72297</v>
      </c>
      <c r="J654" s="1">
        <f>VLOOKUP($A654,DataForModel!$B:$BI,46,FALSE)</f>
        <v>1.8</v>
      </c>
      <c r="K654" s="1">
        <f>VLOOKUP($A654,DataForModel!$B:$BI,49,FALSE)</f>
        <v>2.2000000000000002</v>
      </c>
      <c r="L654" s="1">
        <f>VLOOKUP($A654,DataForModel!$B:$BI,51,FALSE)</f>
        <v>21.4</v>
      </c>
      <c r="M654" s="1">
        <f>VLOOKUP($A654,DataForModel!$B:$BI,52,FALSE)</f>
        <v>8.1999999999999993</v>
      </c>
      <c r="N654" s="1">
        <f>VLOOKUP($A654,DataForModel!$B:$BI,60,FALSE)</f>
        <v>0</v>
      </c>
      <c r="O654" s="1">
        <f t="shared" si="133"/>
        <v>1.8273201901348088</v>
      </c>
      <c r="P654" s="1">
        <f t="shared" si="134"/>
        <v>7.1680287525878974</v>
      </c>
      <c r="Q654" s="1">
        <f t="shared" si="135"/>
        <v>1.0146297704366745</v>
      </c>
      <c r="R654" s="1">
        <f t="shared" si="136"/>
        <v>0.76951932647879762</v>
      </c>
      <c r="S654" s="1">
        <f t="shared" si="137"/>
        <v>0.2772560732673397</v>
      </c>
      <c r="T654" s="1">
        <f t="shared" si="138"/>
        <v>0</v>
      </c>
      <c r="U654" s="1">
        <f t="shared" si="139"/>
        <v>0.14075067024128687</v>
      </c>
      <c r="V654" s="1">
        <f t="shared" si="140"/>
        <v>4.6185575808436043</v>
      </c>
      <c r="W654" s="1">
        <f t="shared" si="141"/>
        <v>0.31468531468531463</v>
      </c>
      <c r="X654" s="1">
        <f t="shared" si="142"/>
        <v>0.35830618892508148</v>
      </c>
      <c r="Y654" s="1">
        <f t="shared" si="143"/>
        <v>4.8858447488584469</v>
      </c>
      <c r="Z654" s="1">
        <f t="shared" si="144"/>
        <v>1.8925831202046033</v>
      </c>
      <c r="AA654" s="1">
        <f t="shared" si="145"/>
        <v>0</v>
      </c>
      <c r="AB654" s="1">
        <f>VLOOKUP($A654,Index!$G:$R,8,FALSE)</f>
        <v>3.0813999999999999</v>
      </c>
      <c r="AC654" s="1">
        <f>VLOOKUP($A654,Index!$G:$R,9,FALSE)</f>
        <v>2.9570433131505638</v>
      </c>
      <c r="AD654" s="1">
        <f>VLOOKUP($A654,Index!$G:$R,10,FALSE)</f>
        <v>3.6752136752136755</v>
      </c>
      <c r="AE654" s="1">
        <f>VLOOKUP($A654,Index!$G:$R,11,FALSE)</f>
        <v>1.4060433124543892</v>
      </c>
    </row>
    <row r="655" spans="1:31" x14ac:dyDescent="0.2">
      <c r="A655">
        <v>6081606800</v>
      </c>
      <c r="B655" s="1">
        <f>VLOOKUP($A655,DataForModel!$B:$BI,11,FALSE)</f>
        <v>1582</v>
      </c>
      <c r="C655" s="1">
        <f>VLOOKUP($A655,DataForModel!$B:$BI,16,FALSE)</f>
        <v>9.5363030299999991</v>
      </c>
      <c r="D655" s="1">
        <f>VLOOKUP($A655,DataForModel!$B:$BI,17,FALSE)</f>
        <v>10.335903030000001</v>
      </c>
      <c r="E655" s="1">
        <f>VLOOKUP($A655,DataForModel!$B:$BI,19,FALSE)</f>
        <v>5.9710573519999999</v>
      </c>
      <c r="F655" s="1">
        <f>VLOOKUP($A655,DataForModel!$B:$BI,20,FALSE)</f>
        <v>164.7939562</v>
      </c>
      <c r="G655" s="1">
        <f>VLOOKUP($A655,DataForModel!$B:$BI,26,FALSE)</f>
        <v>0</v>
      </c>
      <c r="H655" s="1">
        <f>VLOOKUP($A655,DataForModel!$B:$BI,31,FALSE)</f>
        <v>108</v>
      </c>
      <c r="I655" s="1">
        <f>VLOOKUP($A655,DataForModel!$B:$BI,33,FALSE)</f>
        <v>57570</v>
      </c>
      <c r="J655" s="1">
        <f>VLOOKUP($A655,DataForModel!$B:$BI,46,FALSE)</f>
        <v>3.1</v>
      </c>
      <c r="K655" s="1">
        <f>VLOOKUP($A655,DataForModel!$B:$BI,49,FALSE)</f>
        <v>4.7</v>
      </c>
      <c r="L655" s="1">
        <f>VLOOKUP($A655,DataForModel!$B:$BI,51,FALSE)</f>
        <v>21.7</v>
      </c>
      <c r="M655" s="1">
        <f>VLOOKUP($A655,DataForModel!$B:$BI,52,FALSE)</f>
        <v>5.9</v>
      </c>
      <c r="N655" s="1">
        <f>VLOOKUP($A655,DataForModel!$B:$BI,60,FALSE)</f>
        <v>0.3</v>
      </c>
      <c r="O655" s="1">
        <f t="shared" si="133"/>
        <v>1.2304215693914129</v>
      </c>
      <c r="P655" s="1">
        <f t="shared" si="134"/>
        <v>8.1155320100203063</v>
      </c>
      <c r="Q655" s="1">
        <f t="shared" si="135"/>
        <v>0.80784164221095667</v>
      </c>
      <c r="R655" s="1">
        <f t="shared" si="136"/>
        <v>7.4326137771376005E-2</v>
      </c>
      <c r="S655" s="1">
        <f t="shared" si="137"/>
        <v>0.27142798927451023</v>
      </c>
      <c r="T655" s="1">
        <f t="shared" si="138"/>
        <v>0</v>
      </c>
      <c r="U655" s="1">
        <f t="shared" si="139"/>
        <v>0.36193029490616624</v>
      </c>
      <c r="V655" s="1">
        <f t="shared" si="140"/>
        <v>3.5711999772421787</v>
      </c>
      <c r="W655" s="1">
        <f t="shared" si="141"/>
        <v>0.54195804195804187</v>
      </c>
      <c r="X655" s="1">
        <f t="shared" si="142"/>
        <v>0.76547231270358318</v>
      </c>
      <c r="Y655" s="1">
        <f t="shared" si="143"/>
        <v>4.9543378995433791</v>
      </c>
      <c r="Z655" s="1">
        <f t="shared" si="144"/>
        <v>1.3043478260869565</v>
      </c>
      <c r="AA655" s="1">
        <f t="shared" si="145"/>
        <v>3.1914893617021274E-2</v>
      </c>
      <c r="AB655" s="1">
        <f>VLOOKUP($A655,Index!$G:$R,8,FALSE)</f>
        <v>3.9478</v>
      </c>
      <c r="AC655" s="1">
        <f>VLOOKUP($A655,Index!$G:$R,9,FALSE)</f>
        <v>3.2061530293185285</v>
      </c>
      <c r="AD655" s="1">
        <f>VLOOKUP($A655,Index!$G:$R,10,FALSE)</f>
        <v>3.3760683760683765</v>
      </c>
      <c r="AE655" s="1">
        <f>VLOOKUP($A655,Index!$G:$R,11,FALSE)</f>
        <v>1.5075311395193178</v>
      </c>
    </row>
    <row r="656" spans="1:31" x14ac:dyDescent="0.2">
      <c r="A656">
        <v>6081606900</v>
      </c>
      <c r="B656" s="1">
        <f>VLOOKUP($A656,DataForModel!$B:$BI,11,FALSE)</f>
        <v>95</v>
      </c>
      <c r="C656" s="1">
        <f>VLOOKUP($A656,DataForModel!$B:$BI,16,FALSE)</f>
        <v>9.5363030299999991</v>
      </c>
      <c r="D656" s="1">
        <f>VLOOKUP($A656,DataForModel!$B:$BI,17,FALSE)</f>
        <v>10.119999999999999</v>
      </c>
      <c r="E656" s="1">
        <f>VLOOKUP($A656,DataForModel!$B:$BI,19,FALSE)</f>
        <v>0</v>
      </c>
      <c r="F656" s="1">
        <f>VLOOKUP($A656,DataForModel!$B:$BI,20,FALSE)</f>
        <v>163.8886895</v>
      </c>
      <c r="G656" s="1">
        <f>VLOOKUP($A656,DataForModel!$B:$BI,26,FALSE)</f>
        <v>0</v>
      </c>
      <c r="H656" s="1">
        <f>VLOOKUP($A656,DataForModel!$B:$BI,31,FALSE)</f>
        <v>67</v>
      </c>
      <c r="I656" s="1">
        <f>VLOOKUP($A656,DataForModel!$B:$BI,33,FALSE)</f>
        <v>71251</v>
      </c>
      <c r="J656" s="1">
        <f>VLOOKUP($A656,DataForModel!$B:$BI,46,FALSE)</f>
        <v>2.8</v>
      </c>
      <c r="K656" s="1">
        <f>VLOOKUP($A656,DataForModel!$B:$BI,49,FALSE)</f>
        <v>1.2</v>
      </c>
      <c r="L656" s="1">
        <f>VLOOKUP($A656,DataForModel!$B:$BI,51,FALSE)</f>
        <v>22.9</v>
      </c>
      <c r="M656" s="1">
        <f>VLOOKUP($A656,DataForModel!$B:$BI,52,FALSE)</f>
        <v>8.4</v>
      </c>
      <c r="N656" s="1">
        <f>VLOOKUP($A656,DataForModel!$B:$BI,60,FALSE)</f>
        <v>6.2</v>
      </c>
      <c r="O656" s="1">
        <f t="shared" si="133"/>
        <v>7.1690173770747295E-2</v>
      </c>
      <c r="P656" s="1">
        <f t="shared" si="134"/>
        <v>8.1155320100203063</v>
      </c>
      <c r="Q656" s="1">
        <f t="shared" si="135"/>
        <v>0.79048816420284451</v>
      </c>
      <c r="R656" s="1">
        <f t="shared" si="136"/>
        <v>0</v>
      </c>
      <c r="S656" s="1">
        <f t="shared" si="137"/>
        <v>0.26973988640834384</v>
      </c>
      <c r="T656" s="1">
        <f t="shared" si="138"/>
        <v>0</v>
      </c>
      <c r="U656" s="1">
        <f t="shared" si="139"/>
        <v>0.22453083109919572</v>
      </c>
      <c r="V656" s="1">
        <f t="shared" si="140"/>
        <v>4.5441679527206267</v>
      </c>
      <c r="W656" s="1">
        <f t="shared" si="141"/>
        <v>0.48951048951048948</v>
      </c>
      <c r="X656" s="1">
        <f t="shared" si="142"/>
        <v>0.19543973941368076</v>
      </c>
      <c r="Y656" s="1">
        <f t="shared" si="143"/>
        <v>5.2283105022831053</v>
      </c>
      <c r="Z656" s="1">
        <f t="shared" si="144"/>
        <v>1.9437340153452687</v>
      </c>
      <c r="AA656" s="1">
        <f t="shared" si="145"/>
        <v>0.65957446808510634</v>
      </c>
      <c r="AB656" s="1">
        <f>VLOOKUP($A656,Index!$G:$R,8,FALSE)</f>
        <v>4.0129999999999999</v>
      </c>
      <c r="AC656" s="1">
        <f>VLOOKUP($A656,Index!$G:$R,9,FALSE)</f>
        <v>2.489601391966894</v>
      </c>
      <c r="AD656" s="1">
        <f>VLOOKUP($A656,Index!$G:$R,10,FALSE)</f>
        <v>3.6324786324786329</v>
      </c>
      <c r="AE656" s="1">
        <f>VLOOKUP($A656,Index!$G:$R,11,FALSE)</f>
        <v>1.0394111278036697</v>
      </c>
    </row>
    <row r="657" spans="1:31" x14ac:dyDescent="0.2">
      <c r="A657">
        <v>6081607000</v>
      </c>
      <c r="B657" s="1">
        <f>VLOOKUP($A657,DataForModel!$B:$BI,11,FALSE)</f>
        <v>3241</v>
      </c>
      <c r="C657" s="1">
        <f>VLOOKUP($A657,DataForModel!$B:$BI,16,FALSE)</f>
        <v>9.5363030299999991</v>
      </c>
      <c r="D657" s="1">
        <f>VLOOKUP($A657,DataForModel!$B:$BI,17,FALSE)</f>
        <v>10.45779054</v>
      </c>
      <c r="E657" s="1">
        <f>VLOOKUP($A657,DataForModel!$B:$BI,19,FALSE)</f>
        <v>0</v>
      </c>
      <c r="F657" s="1">
        <f>VLOOKUP($A657,DataForModel!$B:$BI,20,FALSE)</f>
        <v>174.30733530000001</v>
      </c>
      <c r="G657" s="1">
        <f>VLOOKUP($A657,DataForModel!$B:$BI,26,FALSE)</f>
        <v>0</v>
      </c>
      <c r="H657" s="1">
        <f>VLOOKUP($A657,DataForModel!$B:$BI,31,FALSE)</f>
        <v>110</v>
      </c>
      <c r="I657" s="1">
        <f>VLOOKUP($A657,DataForModel!$B:$BI,33,FALSE)</f>
        <v>66287</v>
      </c>
      <c r="J657" s="1">
        <f>VLOOKUP($A657,DataForModel!$B:$BI,46,FALSE)</f>
        <v>3.2</v>
      </c>
      <c r="K657" s="1">
        <f>VLOOKUP($A657,DataForModel!$B:$BI,49,FALSE)</f>
        <v>6.5</v>
      </c>
      <c r="L657" s="1">
        <f>VLOOKUP($A657,DataForModel!$B:$BI,51,FALSE)</f>
        <v>18.899999999999999</v>
      </c>
      <c r="M657" s="1">
        <f>VLOOKUP($A657,DataForModel!$B:$BI,52,FALSE)</f>
        <v>5.4</v>
      </c>
      <c r="N657" s="1">
        <f>VLOOKUP($A657,DataForModel!$B:$BI,60,FALSE)</f>
        <v>0</v>
      </c>
      <c r="O657" s="1">
        <f t="shared" si="133"/>
        <v>2.5231824203226054</v>
      </c>
      <c r="P657" s="1">
        <f t="shared" si="134"/>
        <v>8.1155320100203063</v>
      </c>
      <c r="Q657" s="1">
        <f t="shared" si="135"/>
        <v>0.81763850436823393</v>
      </c>
      <c r="R657" s="1">
        <f t="shared" si="136"/>
        <v>0</v>
      </c>
      <c r="S657" s="1">
        <f t="shared" si="137"/>
        <v>0.28916813427889076</v>
      </c>
      <c r="T657" s="1">
        <f t="shared" si="138"/>
        <v>0</v>
      </c>
      <c r="U657" s="1">
        <f t="shared" si="139"/>
        <v>0.3686327077747989</v>
      </c>
      <c r="V657" s="1">
        <f t="shared" si="140"/>
        <v>4.191137250997433</v>
      </c>
      <c r="W657" s="1">
        <f t="shared" si="141"/>
        <v>0.55944055944055948</v>
      </c>
      <c r="X657" s="1">
        <f t="shared" si="142"/>
        <v>1.0586319218241043</v>
      </c>
      <c r="Y657" s="1">
        <f t="shared" si="143"/>
        <v>4.3150684931506849</v>
      </c>
      <c r="Z657" s="1">
        <f t="shared" si="144"/>
        <v>1.1764705882352942</v>
      </c>
      <c r="AA657" s="1">
        <f t="shared" si="145"/>
        <v>0</v>
      </c>
      <c r="AB657" s="1">
        <f>VLOOKUP($A657,Index!$G:$R,8,FALSE)</f>
        <v>4.9363999999999999</v>
      </c>
      <c r="AC657" s="1">
        <f>VLOOKUP($A657,Index!$G:$R,9,FALSE)</f>
        <v>3.4573764984719864</v>
      </c>
      <c r="AD657" s="1">
        <f>VLOOKUP($A657,Index!$G:$R,10,FALSE)</f>
        <v>3.7606837606837611</v>
      </c>
      <c r="AE657" s="1">
        <f>VLOOKUP($A657,Index!$G:$R,11,FALSE)</f>
        <v>1.1992437453421088</v>
      </c>
    </row>
    <row r="658" spans="1:31" x14ac:dyDescent="0.2">
      <c r="A658">
        <v>6081607100</v>
      </c>
      <c r="B658" s="1">
        <f>VLOOKUP($A658,DataForModel!$B:$BI,11,FALSE)</f>
        <v>2879</v>
      </c>
      <c r="C658" s="1">
        <f>VLOOKUP($A658,DataForModel!$B:$BI,16,FALSE)</f>
        <v>9.5363030299999991</v>
      </c>
      <c r="D658" s="1">
        <f>VLOOKUP($A658,DataForModel!$B:$BI,17,FALSE)</f>
        <v>14.11</v>
      </c>
      <c r="E658" s="1">
        <f>VLOOKUP($A658,DataForModel!$B:$BI,19,FALSE)</f>
        <v>0</v>
      </c>
      <c r="F658" s="1">
        <f>VLOOKUP($A658,DataForModel!$B:$BI,20,FALSE)</f>
        <v>182.45647289999999</v>
      </c>
      <c r="G658" s="1">
        <f>VLOOKUP($A658,DataForModel!$B:$BI,26,FALSE)</f>
        <v>0</v>
      </c>
      <c r="H658" s="1">
        <f>VLOOKUP($A658,DataForModel!$B:$BI,31,FALSE)</f>
        <v>61</v>
      </c>
      <c r="I658" s="1">
        <f>VLOOKUP($A658,DataForModel!$B:$BI,33,FALSE)</f>
        <v>58418</v>
      </c>
      <c r="J658" s="1">
        <f>VLOOKUP($A658,DataForModel!$B:$BI,46,FALSE)</f>
        <v>1.9</v>
      </c>
      <c r="K658" s="1">
        <f>VLOOKUP($A658,DataForModel!$B:$BI,49,FALSE)</f>
        <v>4</v>
      </c>
      <c r="L658" s="1">
        <f>VLOOKUP($A658,DataForModel!$B:$BI,51,FALSE)</f>
        <v>26.3</v>
      </c>
      <c r="M658" s="1">
        <f>VLOOKUP($A658,DataForModel!$B:$BI,52,FALSE)</f>
        <v>13.5</v>
      </c>
      <c r="N658" s="1">
        <f>VLOOKUP($A658,DataForModel!$B:$BI,60,FALSE)</f>
        <v>0</v>
      </c>
      <c r="O658" s="1">
        <f t="shared" si="133"/>
        <v>2.2410971713551002</v>
      </c>
      <c r="P658" s="1">
        <f t="shared" si="134"/>
        <v>8.1155320100203063</v>
      </c>
      <c r="Q658" s="1">
        <f t="shared" si="135"/>
        <v>1.1111894403839464</v>
      </c>
      <c r="R658" s="1">
        <f t="shared" si="136"/>
        <v>0</v>
      </c>
      <c r="S658" s="1">
        <f t="shared" si="137"/>
        <v>0.30436429971758844</v>
      </c>
      <c r="T658" s="1">
        <f t="shared" si="138"/>
        <v>0</v>
      </c>
      <c r="U658" s="1">
        <f t="shared" si="139"/>
        <v>0.20442359249329758</v>
      </c>
      <c r="V658" s="1">
        <f t="shared" si="140"/>
        <v>3.631508203483369</v>
      </c>
      <c r="W658" s="1">
        <f t="shared" si="141"/>
        <v>0.33216783216783219</v>
      </c>
      <c r="X658" s="1">
        <f t="shared" si="142"/>
        <v>0.65146579804560267</v>
      </c>
      <c r="Y658" s="1">
        <f t="shared" si="143"/>
        <v>6.0045662100456632</v>
      </c>
      <c r="Z658" s="1">
        <f t="shared" si="144"/>
        <v>3.2480818414322248</v>
      </c>
      <c r="AA658" s="1">
        <f t="shared" si="145"/>
        <v>0</v>
      </c>
      <c r="AB658" s="1">
        <f>VLOOKUP($A658,Index!$G:$R,8,FALSE)</f>
        <v>3.8521000000000001</v>
      </c>
      <c r="AC658" s="1">
        <f>VLOOKUP($A658,Index!$G:$R,9,FALSE)</f>
        <v>3.8635474580941183</v>
      </c>
      <c r="AD658" s="1">
        <f>VLOOKUP($A658,Index!$G:$R,10,FALSE)</f>
        <v>3.7179487179487181</v>
      </c>
      <c r="AE658" s="1">
        <f>VLOOKUP($A658,Index!$G:$R,11,FALSE)</f>
        <v>1.0042719489275695</v>
      </c>
    </row>
    <row r="659" spans="1:31" x14ac:dyDescent="0.2">
      <c r="A659">
        <v>6081607200</v>
      </c>
      <c r="B659" s="1">
        <f>VLOOKUP($A659,DataForModel!$B:$BI,11,FALSE)</f>
        <v>4197</v>
      </c>
      <c r="C659" s="1">
        <f>VLOOKUP($A659,DataForModel!$B:$BI,16,FALSE)</f>
        <v>9.1171234000000005</v>
      </c>
      <c r="D659" s="1">
        <f>VLOOKUP($A659,DataForModel!$B:$BI,17,FALSE)</f>
        <v>15.352968430000001</v>
      </c>
      <c r="E659" s="1">
        <f>VLOOKUP($A659,DataForModel!$B:$BI,19,FALSE)</f>
        <v>0</v>
      </c>
      <c r="F659" s="1">
        <f>VLOOKUP($A659,DataForModel!$B:$BI,20,FALSE)</f>
        <v>185.57661060000001</v>
      </c>
      <c r="G659" s="1">
        <f>VLOOKUP($A659,DataForModel!$B:$BI,26,FALSE)</f>
        <v>0</v>
      </c>
      <c r="H659" s="1">
        <f>VLOOKUP($A659,DataForModel!$B:$BI,31,FALSE)</f>
        <v>417</v>
      </c>
      <c r="I659" s="1">
        <f>VLOOKUP($A659,DataForModel!$B:$BI,33,FALSE)</f>
        <v>43895</v>
      </c>
      <c r="J659" s="1">
        <f>VLOOKUP($A659,DataForModel!$B:$BI,46,FALSE)</f>
        <v>10.1</v>
      </c>
      <c r="K659" s="1">
        <f>VLOOKUP($A659,DataForModel!$B:$BI,49,FALSE)</f>
        <v>12.6</v>
      </c>
      <c r="L659" s="1">
        <f>VLOOKUP($A659,DataForModel!$B:$BI,51,FALSE)</f>
        <v>16.100000000000001</v>
      </c>
      <c r="M659" s="1">
        <f>VLOOKUP($A659,DataForModel!$B:$BI,52,FALSE)</f>
        <v>12.4</v>
      </c>
      <c r="N659" s="1">
        <f>VLOOKUP($A659,DataForModel!$B:$BI,60,FALSE)</f>
        <v>2.4</v>
      </c>
      <c r="O659" s="1">
        <f t="shared" si="133"/>
        <v>3.2681368347229798</v>
      </c>
      <c r="P659" s="1">
        <f t="shared" si="134"/>
        <v>7.1680287525878974</v>
      </c>
      <c r="Q659" s="1">
        <f t="shared" si="135"/>
        <v>1.211094593705706</v>
      </c>
      <c r="R659" s="1">
        <f t="shared" si="136"/>
        <v>0</v>
      </c>
      <c r="S659" s="1">
        <f t="shared" si="137"/>
        <v>0.31018259988725527</v>
      </c>
      <c r="T659" s="1">
        <f t="shared" si="138"/>
        <v>0</v>
      </c>
      <c r="U659" s="1">
        <f t="shared" si="139"/>
        <v>1.3974530831099197</v>
      </c>
      <c r="V659" s="1">
        <f t="shared" si="140"/>
        <v>2.5986587109116641</v>
      </c>
      <c r="W659" s="1">
        <f t="shared" si="141"/>
        <v>1.7657342657342656</v>
      </c>
      <c r="X659" s="1">
        <f t="shared" si="142"/>
        <v>2.0521172638436482</v>
      </c>
      <c r="Y659" s="1">
        <f t="shared" si="143"/>
        <v>3.6757990867579915</v>
      </c>
      <c r="Z659" s="1">
        <f t="shared" si="144"/>
        <v>2.9667519181585678</v>
      </c>
      <c r="AA659" s="1">
        <f t="shared" si="145"/>
        <v>0.25531914893617019</v>
      </c>
      <c r="AB659" s="1">
        <f>VLOOKUP($A659,Index!$G:$R,8,FALSE)</f>
        <v>7.1562999999999999</v>
      </c>
      <c r="AC659" s="1">
        <f>VLOOKUP($A659,Index!$G:$R,9,FALSE)</f>
        <v>4.882892477975405</v>
      </c>
      <c r="AD659" s="1">
        <f>VLOOKUP($A659,Index!$G:$R,10,FALSE)</f>
        <v>3.8034188034188037</v>
      </c>
      <c r="AE659" s="1">
        <f>VLOOKUP($A659,Index!$G:$R,11,FALSE)</f>
        <v>1.8064833218673217</v>
      </c>
    </row>
    <row r="660" spans="1:31" x14ac:dyDescent="0.2">
      <c r="A660">
        <v>6081607300</v>
      </c>
      <c r="B660" s="1">
        <f>VLOOKUP($A660,DataForModel!$B:$BI,11,FALSE)</f>
        <v>3529</v>
      </c>
      <c r="C660" s="1">
        <f>VLOOKUP($A660,DataForModel!$B:$BI,16,FALSE)</f>
        <v>9.1171234000000005</v>
      </c>
      <c r="D660" s="1">
        <f>VLOOKUP($A660,DataForModel!$B:$BI,17,FALSE)</f>
        <v>14.355996429999999</v>
      </c>
      <c r="E660" s="1">
        <f>VLOOKUP($A660,DataForModel!$B:$BI,19,FALSE)</f>
        <v>2.5359215439999998</v>
      </c>
      <c r="F660" s="1">
        <f>VLOOKUP($A660,DataForModel!$B:$BI,20,FALSE)</f>
        <v>177.70600479999999</v>
      </c>
      <c r="G660" s="1">
        <f>VLOOKUP($A660,DataForModel!$B:$BI,26,FALSE)</f>
        <v>0</v>
      </c>
      <c r="H660" s="1">
        <f>VLOOKUP($A660,DataForModel!$B:$BI,31,FALSE)</f>
        <v>100</v>
      </c>
      <c r="I660" s="1">
        <f>VLOOKUP($A660,DataForModel!$B:$BI,33,FALSE)</f>
        <v>59631</v>
      </c>
      <c r="J660" s="1">
        <f>VLOOKUP($A660,DataForModel!$B:$BI,46,FALSE)</f>
        <v>2.8</v>
      </c>
      <c r="K660" s="1">
        <f>VLOOKUP($A660,DataForModel!$B:$BI,49,FALSE)</f>
        <v>4.3</v>
      </c>
      <c r="L660" s="1">
        <f>VLOOKUP($A660,DataForModel!$B:$BI,51,FALSE)</f>
        <v>21</v>
      </c>
      <c r="M660" s="1">
        <f>VLOOKUP($A660,DataForModel!$B:$BI,52,FALSE)</f>
        <v>8.1</v>
      </c>
      <c r="N660" s="1">
        <f>VLOOKUP($A660,DataForModel!$B:$BI,60,FALSE)</f>
        <v>1.6</v>
      </c>
      <c r="O660" s="1">
        <f t="shared" si="133"/>
        <v>2.7476038338658149</v>
      </c>
      <c r="P660" s="1">
        <f t="shared" si="134"/>
        <v>7.1680287525878974</v>
      </c>
      <c r="Q660" s="1">
        <f t="shared" si="135"/>
        <v>1.1309617133255492</v>
      </c>
      <c r="R660" s="1">
        <f t="shared" si="136"/>
        <v>3.1566478589191843E-2</v>
      </c>
      <c r="S660" s="1">
        <f t="shared" si="137"/>
        <v>0.29550582871093173</v>
      </c>
      <c r="T660" s="1">
        <f t="shared" si="138"/>
        <v>0</v>
      </c>
      <c r="U660" s="1">
        <f t="shared" si="139"/>
        <v>0.33512064343163539</v>
      </c>
      <c r="V660" s="1">
        <f t="shared" si="140"/>
        <v>3.7177745695571467</v>
      </c>
      <c r="W660" s="1">
        <f t="shared" si="141"/>
        <v>0.48951048951048948</v>
      </c>
      <c r="X660" s="1">
        <f t="shared" si="142"/>
        <v>0.70032573289902289</v>
      </c>
      <c r="Y660" s="1">
        <f t="shared" si="143"/>
        <v>4.794520547945206</v>
      </c>
      <c r="Z660" s="1">
        <f t="shared" si="144"/>
        <v>1.867007672634271</v>
      </c>
      <c r="AA660" s="1">
        <f t="shared" si="145"/>
        <v>0.1702127659574468</v>
      </c>
      <c r="AB660" s="1">
        <f>VLOOKUP($A660,Index!$G:$R,8,FALSE)</f>
        <v>4.4055</v>
      </c>
      <c r="AC660" s="1">
        <f>VLOOKUP($A660,Index!$G:$R,9,FALSE)</f>
        <v>3.6233970089319851</v>
      </c>
      <c r="AD660" s="1">
        <f>VLOOKUP($A660,Index!$G:$R,10,FALSE)</f>
        <v>3.6752136752136755</v>
      </c>
      <c r="AE660" s="1">
        <f>VLOOKUP($A660,Index!$G:$R,11,FALSE)</f>
        <v>2.1756272698785253</v>
      </c>
    </row>
    <row r="661" spans="1:31" x14ac:dyDescent="0.2">
      <c r="A661">
        <v>6081607400</v>
      </c>
      <c r="B661" s="1">
        <f>VLOOKUP($A661,DataForModel!$B:$BI,11,FALSE)</f>
        <v>4451</v>
      </c>
      <c r="C661" s="1">
        <f>VLOOKUP($A661,DataForModel!$B:$BI,16,FALSE)</f>
        <v>8.6979437700000002</v>
      </c>
      <c r="D661" s="1">
        <f>VLOOKUP($A661,DataForModel!$B:$BI,17,FALSE)</f>
        <v>20.564040339999998</v>
      </c>
      <c r="E661" s="1">
        <f>VLOOKUP($A661,DataForModel!$B:$BI,19,FALSE)</f>
        <v>13.30083495</v>
      </c>
      <c r="F661" s="1">
        <f>VLOOKUP($A661,DataForModel!$B:$BI,20,FALSE)</f>
        <v>173.22288789999999</v>
      </c>
      <c r="G661" s="1">
        <f>VLOOKUP($A661,DataForModel!$B:$BI,26,FALSE)</f>
        <v>0</v>
      </c>
      <c r="H661" s="1">
        <f>VLOOKUP($A661,DataForModel!$B:$BI,31,FALSE)</f>
        <v>351</v>
      </c>
      <c r="I661" s="1">
        <f>VLOOKUP($A661,DataForModel!$B:$BI,33,FALSE)</f>
        <v>48566</v>
      </c>
      <c r="J661" s="1">
        <f>VLOOKUP($A661,DataForModel!$B:$BI,46,FALSE)</f>
        <v>7.4</v>
      </c>
      <c r="K661" s="1">
        <f>VLOOKUP($A661,DataForModel!$B:$BI,49,FALSE)</f>
        <v>8.6</v>
      </c>
      <c r="L661" s="1">
        <f>VLOOKUP($A661,DataForModel!$B:$BI,51,FALSE)</f>
        <v>20.3</v>
      </c>
      <c r="M661" s="1">
        <f>VLOOKUP($A661,DataForModel!$B:$BI,52,FALSE)</f>
        <v>10.9</v>
      </c>
      <c r="N661" s="1">
        <f>VLOOKUP($A661,DataForModel!$B:$BI,60,FALSE)</f>
        <v>4.4000000000000004</v>
      </c>
      <c r="O661" s="1">
        <f t="shared" si="133"/>
        <v>3.4660640536117819</v>
      </c>
      <c r="P661" s="1">
        <f t="shared" si="134"/>
        <v>6.2205254951554849</v>
      </c>
      <c r="Q661" s="1">
        <f t="shared" si="135"/>
        <v>1.629941062830641</v>
      </c>
      <c r="R661" s="1">
        <f t="shared" si="136"/>
        <v>0.16556526469083443</v>
      </c>
      <c r="S661" s="1">
        <f t="shared" si="137"/>
        <v>0.2871459028589714</v>
      </c>
      <c r="T661" s="1">
        <f t="shared" si="138"/>
        <v>0</v>
      </c>
      <c r="U661" s="1">
        <f t="shared" si="139"/>
        <v>1.1762734584450403</v>
      </c>
      <c r="V661" s="1">
        <f t="shared" si="140"/>
        <v>2.9308517825774656</v>
      </c>
      <c r="W661" s="1">
        <f t="shared" si="141"/>
        <v>1.2937062937062938</v>
      </c>
      <c r="X661" s="1">
        <f t="shared" si="142"/>
        <v>1.4006514657980458</v>
      </c>
      <c r="Y661" s="1">
        <f t="shared" si="143"/>
        <v>4.6347031963470329</v>
      </c>
      <c r="Z661" s="1">
        <f t="shared" si="144"/>
        <v>2.5831202046035804</v>
      </c>
      <c r="AA661" s="1">
        <f t="shared" si="145"/>
        <v>0.46808510638297879</v>
      </c>
      <c r="AB661" s="1">
        <f>VLOOKUP($A661,Index!$G:$R,8,FALSE)</f>
        <v>6.8410000000000002</v>
      </c>
      <c r="AC661" s="1">
        <f>VLOOKUP($A661,Index!$G:$R,9,FALSE)</f>
        <v>4.5038785401610175</v>
      </c>
      <c r="AD661" s="1">
        <f>VLOOKUP($A661,Index!$G:$R,10,FALSE)</f>
        <v>4.3589743589743595</v>
      </c>
      <c r="AE661" s="1">
        <f>VLOOKUP($A661,Index!$G:$R,11,FALSE)</f>
        <v>4.150903942841512</v>
      </c>
    </row>
    <row r="662" spans="1:31" x14ac:dyDescent="0.2">
      <c r="A662">
        <v>6081607500</v>
      </c>
      <c r="B662" s="1">
        <f>VLOOKUP($A662,DataForModel!$B:$BI,11,FALSE)</f>
        <v>3636</v>
      </c>
      <c r="C662" s="1">
        <f>VLOOKUP($A662,DataForModel!$B:$BI,16,FALSE)</f>
        <v>8.6979437700000002</v>
      </c>
      <c r="D662" s="1">
        <f>VLOOKUP($A662,DataForModel!$B:$BI,17,FALSE)</f>
        <v>23.139729089999999</v>
      </c>
      <c r="E662" s="1">
        <f>VLOOKUP($A662,DataForModel!$B:$BI,19,FALSE)</f>
        <v>0</v>
      </c>
      <c r="F662" s="1">
        <f>VLOOKUP($A662,DataForModel!$B:$BI,20,FALSE)</f>
        <v>181.4232757</v>
      </c>
      <c r="G662" s="1">
        <f>VLOOKUP($A662,DataForModel!$B:$BI,26,FALSE)</f>
        <v>0</v>
      </c>
      <c r="H662" s="1">
        <f>VLOOKUP($A662,DataForModel!$B:$BI,31,FALSE)</f>
        <v>266</v>
      </c>
      <c r="I662" s="1">
        <f>VLOOKUP($A662,DataForModel!$B:$BI,33,FALSE)</f>
        <v>49161</v>
      </c>
      <c r="J662" s="1">
        <f>VLOOKUP($A662,DataForModel!$B:$BI,46,FALSE)</f>
        <v>6.3</v>
      </c>
      <c r="K662" s="1">
        <f>VLOOKUP($A662,DataForModel!$B:$BI,49,FALSE)</f>
        <v>3.2</v>
      </c>
      <c r="L662" s="1">
        <f>VLOOKUP($A662,DataForModel!$B:$BI,51,FALSE)</f>
        <v>25</v>
      </c>
      <c r="M662" s="1">
        <f>VLOOKUP($A662,DataForModel!$B:$BI,52,FALSE)</f>
        <v>7.5</v>
      </c>
      <c r="N662" s="1">
        <f>VLOOKUP($A662,DataForModel!$B:$BI,60,FALSE)</f>
        <v>0.2</v>
      </c>
      <c r="O662" s="1">
        <f t="shared" si="133"/>
        <v>2.830982622925271</v>
      </c>
      <c r="P662" s="1">
        <f t="shared" si="134"/>
        <v>6.2205254951554849</v>
      </c>
      <c r="Q662" s="1">
        <f t="shared" si="135"/>
        <v>1.8369652906928735</v>
      </c>
      <c r="R662" s="1">
        <f t="shared" si="136"/>
        <v>0</v>
      </c>
      <c r="S662" s="1">
        <f t="shared" si="137"/>
        <v>0.30243763749237346</v>
      </c>
      <c r="T662" s="1">
        <f t="shared" si="138"/>
        <v>0</v>
      </c>
      <c r="U662" s="1">
        <f t="shared" si="139"/>
        <v>0.89142091152815017</v>
      </c>
      <c r="V662" s="1">
        <f t="shared" si="140"/>
        <v>2.9731671064141496</v>
      </c>
      <c r="W662" s="1">
        <f t="shared" si="141"/>
        <v>1.1013986013986012</v>
      </c>
      <c r="X662" s="1">
        <f t="shared" si="142"/>
        <v>0.52117263843648209</v>
      </c>
      <c r="Y662" s="1">
        <f t="shared" si="143"/>
        <v>5.7077625570776256</v>
      </c>
      <c r="Z662" s="1">
        <f t="shared" si="144"/>
        <v>1.7135549872122762</v>
      </c>
      <c r="AA662" s="1">
        <f t="shared" si="145"/>
        <v>2.1276595744680851E-2</v>
      </c>
      <c r="AB662" s="1">
        <f>VLOOKUP($A662,Index!$G:$R,8,FALSE)</f>
        <v>5.7161</v>
      </c>
      <c r="AC662" s="1">
        <f>VLOOKUP($A662,Index!$G:$R,9,FALSE)</f>
        <v>4.1033988987023102</v>
      </c>
      <c r="AD662" s="1">
        <f>VLOOKUP($A662,Index!$G:$R,10,FALSE)</f>
        <v>3.4615384615384617</v>
      </c>
      <c r="AE662" s="1">
        <f>VLOOKUP($A662,Index!$G:$R,11,FALSE)</f>
        <v>3.019083248521401</v>
      </c>
    </row>
    <row r="663" spans="1:31" x14ac:dyDescent="0.2">
      <c r="A663">
        <v>6081607600</v>
      </c>
      <c r="B663" s="1">
        <f>VLOOKUP($A663,DataForModel!$B:$BI,11,FALSE)</f>
        <v>3342</v>
      </c>
      <c r="C663" s="1">
        <f>VLOOKUP($A663,DataForModel!$B:$BI,16,FALSE)</f>
        <v>8.6979437700000002</v>
      </c>
      <c r="D663" s="1">
        <f>VLOOKUP($A663,DataForModel!$B:$BI,17,FALSE)</f>
        <v>23.133744109999999</v>
      </c>
      <c r="E663" s="1">
        <f>VLOOKUP($A663,DataForModel!$B:$BI,19,FALSE)</f>
        <v>0</v>
      </c>
      <c r="F663" s="1">
        <f>VLOOKUP($A663,DataForModel!$B:$BI,20,FALSE)</f>
        <v>170.04553519999999</v>
      </c>
      <c r="G663" s="1">
        <f>VLOOKUP($A663,DataForModel!$B:$BI,26,FALSE)</f>
        <v>0.75</v>
      </c>
      <c r="H663" s="1">
        <f>VLOOKUP($A663,DataForModel!$B:$BI,31,FALSE)</f>
        <v>361</v>
      </c>
      <c r="I663" s="1">
        <f>VLOOKUP($A663,DataForModel!$B:$BI,33,FALSE)</f>
        <v>45307</v>
      </c>
      <c r="J663" s="1">
        <f>VLOOKUP($A663,DataForModel!$B:$BI,46,FALSE)</f>
        <v>10.5</v>
      </c>
      <c r="K663" s="1">
        <f>VLOOKUP($A663,DataForModel!$B:$BI,49,FALSE)</f>
        <v>13.7</v>
      </c>
      <c r="L663" s="1">
        <f>VLOOKUP($A663,DataForModel!$B:$BI,51,FALSE)</f>
        <v>27.1</v>
      </c>
      <c r="M663" s="1">
        <f>VLOOKUP($A663,DataForModel!$B:$BI,52,FALSE)</f>
        <v>5.7</v>
      </c>
      <c r="N663" s="1">
        <f>VLOOKUP($A663,DataForModel!$B:$BI,60,FALSE)</f>
        <v>1.8</v>
      </c>
      <c r="O663" s="1">
        <f t="shared" si="133"/>
        <v>2.6018857632665782</v>
      </c>
      <c r="P663" s="1">
        <f t="shared" si="134"/>
        <v>6.2205254951554849</v>
      </c>
      <c r="Q663" s="1">
        <f t="shared" si="135"/>
        <v>1.836484240386127</v>
      </c>
      <c r="R663" s="1">
        <f t="shared" si="136"/>
        <v>0</v>
      </c>
      <c r="S663" s="1">
        <f t="shared" si="137"/>
        <v>0.28122091058907861</v>
      </c>
      <c r="T663" s="1">
        <f t="shared" si="138"/>
        <v>0.1048951048951049</v>
      </c>
      <c r="U663" s="1">
        <f t="shared" si="139"/>
        <v>1.2097855227882037</v>
      </c>
      <c r="V663" s="1">
        <f t="shared" si="140"/>
        <v>2.6990775970585519</v>
      </c>
      <c r="W663" s="1">
        <f t="shared" si="141"/>
        <v>1.8356643356643356</v>
      </c>
      <c r="X663" s="1">
        <f t="shared" si="142"/>
        <v>2.2312703583061886</v>
      </c>
      <c r="Y663" s="1">
        <f t="shared" si="143"/>
        <v>6.1872146118721467</v>
      </c>
      <c r="Z663" s="1">
        <f t="shared" si="144"/>
        <v>1.2531969309462916</v>
      </c>
      <c r="AA663" s="1">
        <f t="shared" si="145"/>
        <v>0.19148936170212766</v>
      </c>
      <c r="AB663" s="1">
        <f>VLOOKUP($A663,Index!$G:$R,8,FALSE)</f>
        <v>5.6595000000000004</v>
      </c>
      <c r="AC663" s="1">
        <f>VLOOKUP($A663,Index!$G:$R,9,FALSE)</f>
        <v>4.8647433615017457</v>
      </c>
      <c r="AD663" s="1">
        <f>VLOOKUP($A663,Index!$G:$R,10,FALSE)</f>
        <v>4.3589743589743595</v>
      </c>
      <c r="AE663" s="1">
        <f>VLOOKUP($A663,Index!$G:$R,11,FALSE)</f>
        <v>3.355159635229652</v>
      </c>
    </row>
    <row r="664" spans="1:31" x14ac:dyDescent="0.2">
      <c r="A664">
        <v>6081607701</v>
      </c>
      <c r="B664" s="1">
        <f>VLOOKUP($A664,DataForModel!$B:$BI,11,FALSE)</f>
        <v>3954</v>
      </c>
      <c r="C664" s="1">
        <f>VLOOKUP($A664,DataForModel!$B:$BI,16,FALSE)</f>
        <v>8.6979437700000002</v>
      </c>
      <c r="D664" s="1">
        <f>VLOOKUP($A664,DataForModel!$B:$BI,17,FALSE)</f>
        <v>23.077453160000001</v>
      </c>
      <c r="E664" s="1">
        <f>VLOOKUP($A664,DataForModel!$B:$BI,19,FALSE)</f>
        <v>0</v>
      </c>
      <c r="F664" s="1">
        <f>VLOOKUP($A664,DataForModel!$B:$BI,20,FALSE)</f>
        <v>165.1233072</v>
      </c>
      <c r="G664" s="1">
        <f>VLOOKUP($A664,DataForModel!$B:$BI,26,FALSE)</f>
        <v>1.5</v>
      </c>
      <c r="H664" s="1">
        <f>VLOOKUP($A664,DataForModel!$B:$BI,31,FALSE)</f>
        <v>682</v>
      </c>
      <c r="I664" s="1">
        <f>VLOOKUP($A664,DataForModel!$B:$BI,33,FALSE)</f>
        <v>29549</v>
      </c>
      <c r="J664" s="1">
        <f>VLOOKUP($A664,DataForModel!$B:$BI,46,FALSE)</f>
        <v>16.600000000000001</v>
      </c>
      <c r="K664" s="1">
        <f>VLOOKUP($A664,DataForModel!$B:$BI,49,FALSE)</f>
        <v>24.1</v>
      </c>
      <c r="L664" s="1">
        <f>VLOOKUP($A664,DataForModel!$B:$BI,51,FALSE)</f>
        <v>22.2</v>
      </c>
      <c r="M664" s="1">
        <f>VLOOKUP($A664,DataForModel!$B:$BI,52,FALSE)</f>
        <v>10</v>
      </c>
      <c r="N664" s="1">
        <f>VLOOKUP($A664,DataForModel!$B:$BI,60,FALSE)</f>
        <v>4.0999999999999996</v>
      </c>
      <c r="O664" s="1">
        <f t="shared" si="133"/>
        <v>3.0787812670458976</v>
      </c>
      <c r="P664" s="1">
        <f t="shared" si="134"/>
        <v>6.2205254951554849</v>
      </c>
      <c r="Q664" s="1">
        <f t="shared" si="135"/>
        <v>1.8319597843704762</v>
      </c>
      <c r="R664" s="1">
        <f t="shared" si="136"/>
        <v>0</v>
      </c>
      <c r="S664" s="1">
        <f t="shared" si="137"/>
        <v>0.27204214902110729</v>
      </c>
      <c r="T664" s="1">
        <f t="shared" si="138"/>
        <v>0.20979020979020979</v>
      </c>
      <c r="U664" s="1">
        <f t="shared" si="139"/>
        <v>2.2855227882037537</v>
      </c>
      <c r="V664" s="1">
        <f t="shared" si="140"/>
        <v>1.5783971382039814</v>
      </c>
      <c r="W664" s="1">
        <f t="shared" si="141"/>
        <v>2.9020979020979021</v>
      </c>
      <c r="X664" s="1">
        <f t="shared" si="142"/>
        <v>3.9250814332247557</v>
      </c>
      <c r="Y664" s="1">
        <f t="shared" si="143"/>
        <v>5.0684931506849313</v>
      </c>
      <c r="Z664" s="1">
        <f t="shared" si="144"/>
        <v>2.3529411764705879</v>
      </c>
      <c r="AA664" s="1">
        <f t="shared" si="145"/>
        <v>0.43617021276595735</v>
      </c>
      <c r="AB664" s="1">
        <f>VLOOKUP($A664,Index!$G:$R,8,FALSE)</f>
        <v>7.6714000000000002</v>
      </c>
      <c r="AC664" s="1">
        <f>VLOOKUP($A664,Index!$G:$R,9,FALSE)</f>
        <v>6.10172648803323</v>
      </c>
      <c r="AD664" s="1">
        <f>VLOOKUP($A664,Index!$G:$R,10,FALSE)</f>
        <v>5.4700854700854702</v>
      </c>
      <c r="AE664" s="1">
        <f>VLOOKUP($A664,Index!$G:$R,11,FALSE)</f>
        <v>3.8517747501481354</v>
      </c>
    </row>
    <row r="665" spans="1:31" x14ac:dyDescent="0.2">
      <c r="A665">
        <v>6081607702</v>
      </c>
      <c r="B665" s="1">
        <f>VLOOKUP($A665,DataForModel!$B:$BI,11,FALSE)</f>
        <v>2859</v>
      </c>
      <c r="C665" s="1">
        <f>VLOOKUP($A665,DataForModel!$B:$BI,16,FALSE)</f>
        <v>8.6979437700000002</v>
      </c>
      <c r="D665" s="1">
        <f>VLOOKUP($A665,DataForModel!$B:$BI,17,FALSE)</f>
        <v>23.14</v>
      </c>
      <c r="E665" s="1">
        <f>VLOOKUP($A665,DataForModel!$B:$BI,19,FALSE)</f>
        <v>0</v>
      </c>
      <c r="F665" s="1">
        <f>VLOOKUP($A665,DataForModel!$B:$BI,20,FALSE)</f>
        <v>168.93481499999999</v>
      </c>
      <c r="G665" s="1">
        <f>VLOOKUP($A665,DataForModel!$B:$BI,26,FALSE)</f>
        <v>0.75</v>
      </c>
      <c r="H665" s="1">
        <f>VLOOKUP($A665,DataForModel!$B:$BI,31,FALSE)</f>
        <v>297</v>
      </c>
      <c r="I665" s="1">
        <f>VLOOKUP($A665,DataForModel!$B:$BI,33,FALSE)</f>
        <v>34387</v>
      </c>
      <c r="J665" s="1">
        <f>VLOOKUP($A665,DataForModel!$B:$BI,46,FALSE)</f>
        <v>10.8</v>
      </c>
      <c r="K665" s="1">
        <f>VLOOKUP($A665,DataForModel!$B:$BI,49,FALSE)</f>
        <v>14.1</v>
      </c>
      <c r="L665" s="1">
        <f>VLOOKUP($A665,DataForModel!$B:$BI,51,FALSE)</f>
        <v>20.100000000000001</v>
      </c>
      <c r="M665" s="1">
        <f>VLOOKUP($A665,DataForModel!$B:$BI,52,FALSE)</f>
        <v>15.4</v>
      </c>
      <c r="N665" s="1">
        <f>VLOOKUP($A665,DataForModel!$B:$BI,60,FALSE)</f>
        <v>5.4</v>
      </c>
      <c r="O665" s="1">
        <f t="shared" si="133"/>
        <v>2.2255123509701553</v>
      </c>
      <c r="P665" s="1">
        <f t="shared" si="134"/>
        <v>6.2205254951554849</v>
      </c>
      <c r="Q665" s="1">
        <f t="shared" si="135"/>
        <v>1.8369870654253875</v>
      </c>
      <c r="R665" s="1">
        <f t="shared" si="136"/>
        <v>0</v>
      </c>
      <c r="S665" s="1">
        <f t="shared" si="137"/>
        <v>0.27914968676837598</v>
      </c>
      <c r="T665" s="1">
        <f t="shared" si="138"/>
        <v>0.1048951048951049</v>
      </c>
      <c r="U665" s="1">
        <f t="shared" si="139"/>
        <v>0.99530831099195705</v>
      </c>
      <c r="V665" s="1">
        <f t="shared" si="140"/>
        <v>1.9224669478205829</v>
      </c>
      <c r="W665" s="1">
        <f t="shared" si="141"/>
        <v>1.8881118881118879</v>
      </c>
      <c r="X665" s="1">
        <f t="shared" si="142"/>
        <v>2.2964169381107489</v>
      </c>
      <c r="Y665" s="1">
        <f t="shared" si="143"/>
        <v>4.589041095890412</v>
      </c>
      <c r="Z665" s="1">
        <f t="shared" si="144"/>
        <v>3.7340153452685421</v>
      </c>
      <c r="AA665" s="1">
        <f t="shared" si="145"/>
        <v>0.57446808510638303</v>
      </c>
      <c r="AB665" s="1">
        <f>VLOOKUP($A665,Index!$G:$R,8,FALSE)</f>
        <v>6.0456000000000003</v>
      </c>
      <c r="AC665" s="1">
        <f>VLOOKUP($A665,Index!$G:$R,9,FALSE)</f>
        <v>5.0673607650537154</v>
      </c>
      <c r="AD665" s="1">
        <f>VLOOKUP($A665,Index!$G:$R,10,FALSE)</f>
        <v>4.5299145299145298</v>
      </c>
      <c r="AE665" s="1">
        <f>VLOOKUP($A665,Index!$G:$R,11,FALSE)</f>
        <v>3.1703461896621925</v>
      </c>
    </row>
    <row r="666" spans="1:31" x14ac:dyDescent="0.2">
      <c r="A666">
        <v>6081607800</v>
      </c>
      <c r="B666" s="1">
        <f>VLOOKUP($A666,DataForModel!$B:$BI,11,FALSE)</f>
        <v>3160</v>
      </c>
      <c r="C666" s="1">
        <f>VLOOKUP($A666,DataForModel!$B:$BI,16,FALSE)</f>
        <v>8.6979437700000002</v>
      </c>
      <c r="D666" s="1">
        <f>VLOOKUP($A666,DataForModel!$B:$BI,17,FALSE)</f>
        <v>23.14</v>
      </c>
      <c r="E666" s="1">
        <f>VLOOKUP($A666,DataForModel!$B:$BI,19,FALSE)</f>
        <v>0</v>
      </c>
      <c r="F666" s="1">
        <f>VLOOKUP($A666,DataForModel!$B:$BI,20,FALSE)</f>
        <v>179.6730403</v>
      </c>
      <c r="G666" s="1">
        <f>VLOOKUP($A666,DataForModel!$B:$BI,26,FALSE)</f>
        <v>0.2</v>
      </c>
      <c r="H666" s="1">
        <f>VLOOKUP($A666,DataForModel!$B:$BI,31,FALSE)</f>
        <v>238</v>
      </c>
      <c r="I666" s="1">
        <f>VLOOKUP($A666,DataForModel!$B:$BI,33,FALSE)</f>
        <v>38727</v>
      </c>
      <c r="J666" s="1">
        <f>VLOOKUP($A666,DataForModel!$B:$BI,46,FALSE)</f>
        <v>7</v>
      </c>
      <c r="K666" s="1">
        <f>VLOOKUP($A666,DataForModel!$B:$BI,49,FALSE)</f>
        <v>12.8</v>
      </c>
      <c r="L666" s="1">
        <f>VLOOKUP($A666,DataForModel!$B:$BI,51,FALSE)</f>
        <v>19.899999999999999</v>
      </c>
      <c r="M666" s="1">
        <f>VLOOKUP($A666,DataForModel!$B:$BI,52,FALSE)</f>
        <v>9.5</v>
      </c>
      <c r="N666" s="1">
        <f>VLOOKUP($A666,DataForModel!$B:$BI,60,FALSE)</f>
        <v>4.4000000000000004</v>
      </c>
      <c r="O666" s="1">
        <f t="shared" si="133"/>
        <v>2.4600638977635785</v>
      </c>
      <c r="P666" s="1">
        <f t="shared" si="134"/>
        <v>6.2205254951554849</v>
      </c>
      <c r="Q666" s="1">
        <f t="shared" si="135"/>
        <v>1.8369870654253875</v>
      </c>
      <c r="R666" s="1">
        <f t="shared" si="136"/>
        <v>0</v>
      </c>
      <c r="S666" s="1">
        <f t="shared" si="137"/>
        <v>0.29917387290763198</v>
      </c>
      <c r="T666" s="1">
        <f t="shared" si="138"/>
        <v>2.7972027972027972E-2</v>
      </c>
      <c r="U666" s="1">
        <f t="shared" si="139"/>
        <v>0.7975871313672922</v>
      </c>
      <c r="V666" s="1">
        <f t="shared" si="140"/>
        <v>2.2311198981587497</v>
      </c>
      <c r="W666" s="1">
        <f t="shared" si="141"/>
        <v>1.2237762237762237</v>
      </c>
      <c r="X666" s="1">
        <f t="shared" si="142"/>
        <v>2.0846905537459284</v>
      </c>
      <c r="Y666" s="1">
        <f t="shared" si="143"/>
        <v>4.5433789954337902</v>
      </c>
      <c r="Z666" s="1">
        <f t="shared" si="144"/>
        <v>2.2250639386189257</v>
      </c>
      <c r="AA666" s="1">
        <f t="shared" si="145"/>
        <v>0.46808510638297879</v>
      </c>
      <c r="AB666" s="1">
        <f>VLOOKUP($A666,Index!$G:$R,8,FALSE)</f>
        <v>5.3398000000000003</v>
      </c>
      <c r="AC666" s="1">
        <f>VLOOKUP($A666,Index!$G:$R,9,FALSE)</f>
        <v>4.5686891938642269</v>
      </c>
      <c r="AD666" s="1">
        <f>VLOOKUP($A666,Index!$G:$R,10,FALSE)</f>
        <v>4.5299145299145298</v>
      </c>
      <c r="AE666" s="1">
        <f>VLOOKUP($A666,Index!$G:$R,11,FALSE)</f>
        <v>2.0912588569504136</v>
      </c>
    </row>
    <row r="667" spans="1:31" x14ac:dyDescent="0.2">
      <c r="A667">
        <v>6081607900</v>
      </c>
      <c r="B667" s="1">
        <f>VLOOKUP($A667,DataForModel!$B:$BI,11,FALSE)</f>
        <v>3182</v>
      </c>
      <c r="C667" s="1">
        <f>VLOOKUP($A667,DataForModel!$B:$BI,16,FALSE)</f>
        <v>8.6979437700000002</v>
      </c>
      <c r="D667" s="1">
        <f>VLOOKUP($A667,DataForModel!$B:$BI,17,FALSE)</f>
        <v>23.14</v>
      </c>
      <c r="E667" s="1">
        <f>VLOOKUP($A667,DataForModel!$B:$BI,19,FALSE)</f>
        <v>0</v>
      </c>
      <c r="F667" s="1">
        <f>VLOOKUP($A667,DataForModel!$B:$BI,20,FALSE)</f>
        <v>187.86630640000001</v>
      </c>
      <c r="G667" s="1">
        <f>VLOOKUP($A667,DataForModel!$B:$BI,26,FALSE)</f>
        <v>0.5</v>
      </c>
      <c r="H667" s="1">
        <f>VLOOKUP($A667,DataForModel!$B:$BI,31,FALSE)</f>
        <v>171</v>
      </c>
      <c r="I667" s="1">
        <f>VLOOKUP($A667,DataForModel!$B:$BI,33,FALSE)</f>
        <v>69652</v>
      </c>
      <c r="J667" s="1">
        <f>VLOOKUP($A667,DataForModel!$B:$BI,46,FALSE)</f>
        <v>5.5</v>
      </c>
      <c r="K667" s="1">
        <f>VLOOKUP($A667,DataForModel!$B:$BI,49,FALSE)</f>
        <v>3.2</v>
      </c>
      <c r="L667" s="1">
        <f>VLOOKUP($A667,DataForModel!$B:$BI,51,FALSE)</f>
        <v>13.1</v>
      </c>
      <c r="M667" s="1">
        <f>VLOOKUP($A667,DataForModel!$B:$BI,52,FALSE)</f>
        <v>7.9</v>
      </c>
      <c r="N667" s="1">
        <f>VLOOKUP($A667,DataForModel!$B:$BI,60,FALSE)</f>
        <v>0</v>
      </c>
      <c r="O667" s="1">
        <f t="shared" si="133"/>
        <v>2.477207200187018</v>
      </c>
      <c r="P667" s="1">
        <f t="shared" si="134"/>
        <v>6.2205254951554849</v>
      </c>
      <c r="Q667" s="1">
        <f t="shared" si="135"/>
        <v>1.8369870654253875</v>
      </c>
      <c r="R667" s="1">
        <f t="shared" si="136"/>
        <v>0</v>
      </c>
      <c r="S667" s="1">
        <f t="shared" si="137"/>
        <v>0.31445232729756323</v>
      </c>
      <c r="T667" s="1">
        <f t="shared" si="138"/>
        <v>6.9930069930069935E-2</v>
      </c>
      <c r="U667" s="1">
        <f t="shared" si="139"/>
        <v>0.57305630026809651</v>
      </c>
      <c r="V667" s="1">
        <f t="shared" si="140"/>
        <v>4.4304499647964954</v>
      </c>
      <c r="W667" s="1">
        <f t="shared" si="141"/>
        <v>0.96153846153846145</v>
      </c>
      <c r="X667" s="1">
        <f t="shared" si="142"/>
        <v>0.52117263843648209</v>
      </c>
      <c r="Y667" s="1">
        <f t="shared" si="143"/>
        <v>2.9908675799086759</v>
      </c>
      <c r="Z667" s="1">
        <f t="shared" si="144"/>
        <v>1.8158567774936063</v>
      </c>
      <c r="AA667" s="1">
        <f t="shared" si="145"/>
        <v>0</v>
      </c>
      <c r="AB667" s="1">
        <f>VLOOKUP($A667,Index!$G:$R,8,FALSE)</f>
        <v>4.3925999999999998</v>
      </c>
      <c r="AC667" s="1">
        <f>VLOOKUP($A667,Index!$G:$R,9,FALSE)</f>
        <v>3.35759811587234</v>
      </c>
      <c r="AD667" s="1">
        <f>VLOOKUP($A667,Index!$G:$R,10,FALSE)</f>
        <v>3.2478632478632479</v>
      </c>
      <c r="AE667" s="1">
        <f>VLOOKUP($A667,Index!$G:$R,11,FALSE)</f>
        <v>1.7673287794729886</v>
      </c>
    </row>
    <row r="668" spans="1:31" x14ac:dyDescent="0.2">
      <c r="A668">
        <v>6081608400</v>
      </c>
      <c r="B668" s="1">
        <f>VLOOKUP($A668,DataForModel!$B:$BI,11,FALSE)</f>
        <v>5546</v>
      </c>
      <c r="C668" s="1">
        <f>VLOOKUP($A668,DataForModel!$B:$BI,16,FALSE)</f>
        <v>8.6979437700000002</v>
      </c>
      <c r="D668" s="1">
        <f>VLOOKUP($A668,DataForModel!$B:$BI,17,FALSE)</f>
        <v>22.910254739999999</v>
      </c>
      <c r="E668" s="1">
        <f>VLOOKUP($A668,DataForModel!$B:$BI,19,FALSE)</f>
        <v>0</v>
      </c>
      <c r="F668" s="1">
        <f>VLOOKUP($A668,DataForModel!$B:$BI,20,FALSE)</f>
        <v>194.3000366</v>
      </c>
      <c r="G668" s="1">
        <f>VLOOKUP($A668,DataForModel!$B:$BI,26,FALSE)</f>
        <v>0.5</v>
      </c>
      <c r="H668" s="1">
        <f>VLOOKUP($A668,DataForModel!$B:$BI,31,FALSE)</f>
        <v>213</v>
      </c>
      <c r="I668" s="1">
        <f>VLOOKUP($A668,DataForModel!$B:$BI,33,FALSE)</f>
        <v>44027</v>
      </c>
      <c r="J668" s="1">
        <f>VLOOKUP($A668,DataForModel!$B:$BI,46,FALSE)</f>
        <v>3.4</v>
      </c>
      <c r="K668" s="1">
        <f>VLOOKUP($A668,DataForModel!$B:$BI,49,FALSE)</f>
        <v>9.6</v>
      </c>
      <c r="L668" s="1">
        <f>VLOOKUP($A668,DataForModel!$B:$BI,51,FALSE)</f>
        <v>15.1</v>
      </c>
      <c r="M668" s="1">
        <f>VLOOKUP($A668,DataForModel!$B:$BI,52,FALSE)</f>
        <v>9.1999999999999993</v>
      </c>
      <c r="N668" s="1">
        <f>VLOOKUP($A668,DataForModel!$B:$BI,60,FALSE)</f>
        <v>0.2</v>
      </c>
      <c r="O668" s="1">
        <f t="shared" si="133"/>
        <v>4.3193329696875242</v>
      </c>
      <c r="P668" s="1">
        <f t="shared" si="134"/>
        <v>6.2205254951554849</v>
      </c>
      <c r="Q668" s="1">
        <f t="shared" si="135"/>
        <v>1.8185210007440442</v>
      </c>
      <c r="R668" s="1">
        <f t="shared" si="136"/>
        <v>0</v>
      </c>
      <c r="S668" s="1">
        <f t="shared" si="137"/>
        <v>0.32644967392564639</v>
      </c>
      <c r="T668" s="1">
        <f t="shared" si="138"/>
        <v>6.9930069930069935E-2</v>
      </c>
      <c r="U668" s="1">
        <f t="shared" si="139"/>
        <v>0.71380697050938346</v>
      </c>
      <c r="V668" s="1">
        <f t="shared" si="140"/>
        <v>2.6080463121661888</v>
      </c>
      <c r="W668" s="1">
        <f t="shared" si="141"/>
        <v>0.59440559440559437</v>
      </c>
      <c r="X668" s="1">
        <f t="shared" si="142"/>
        <v>1.5635179153094461</v>
      </c>
      <c r="Y668" s="1">
        <f t="shared" si="143"/>
        <v>3.4474885844748862</v>
      </c>
      <c r="Z668" s="1">
        <f t="shared" si="144"/>
        <v>2.1483375959079281</v>
      </c>
      <c r="AA668" s="1">
        <f t="shared" si="145"/>
        <v>2.1276595744680851E-2</v>
      </c>
      <c r="AB668" s="1">
        <f>VLOOKUP($A668,Index!$G:$R,8,FALSE)</f>
        <v>5.4519000000000002</v>
      </c>
      <c r="AC668" s="1">
        <f>VLOOKUP($A668,Index!$G:$R,9,FALSE)</f>
        <v>4.5553193650420116</v>
      </c>
      <c r="AD668" s="1">
        <f>VLOOKUP($A668,Index!$G:$R,10,FALSE)</f>
        <v>3.4615384615384617</v>
      </c>
      <c r="AE668" s="1">
        <f>VLOOKUP($A668,Index!$G:$R,11,FALSE)</f>
        <v>1.9284978821183625</v>
      </c>
    </row>
    <row r="669" spans="1:31" x14ac:dyDescent="0.2">
      <c r="A669">
        <v>6081608501</v>
      </c>
      <c r="B669" s="1">
        <f>VLOOKUP($A669,DataForModel!$B:$BI,11,FALSE)</f>
        <v>4829</v>
      </c>
      <c r="C669" s="1">
        <f>VLOOKUP($A669,DataForModel!$B:$BI,16,FALSE)</f>
        <v>9.1171234000000005</v>
      </c>
      <c r="D669" s="1">
        <f>VLOOKUP($A669,DataForModel!$B:$BI,17,FALSE)</f>
        <v>18.852951229999999</v>
      </c>
      <c r="E669" s="1">
        <f>VLOOKUP($A669,DataForModel!$B:$BI,19,FALSE)</f>
        <v>0</v>
      </c>
      <c r="F669" s="1">
        <f>VLOOKUP($A669,DataForModel!$B:$BI,20,FALSE)</f>
        <v>191.7545461</v>
      </c>
      <c r="G669" s="1">
        <f>VLOOKUP($A669,DataForModel!$B:$BI,26,FALSE)</f>
        <v>0.5</v>
      </c>
      <c r="H669" s="1">
        <f>VLOOKUP($A669,DataForModel!$B:$BI,31,FALSE)</f>
        <v>328</v>
      </c>
      <c r="I669" s="1">
        <f>VLOOKUP($A669,DataForModel!$B:$BI,33,FALSE)</f>
        <v>46522</v>
      </c>
      <c r="J669" s="1">
        <f>VLOOKUP($A669,DataForModel!$B:$BI,46,FALSE)</f>
        <v>6.7</v>
      </c>
      <c r="K669" s="1">
        <f>VLOOKUP($A669,DataForModel!$B:$BI,49,FALSE)</f>
        <v>6.6</v>
      </c>
      <c r="L669" s="1">
        <f>VLOOKUP($A669,DataForModel!$B:$BI,51,FALSE)</f>
        <v>21.3</v>
      </c>
      <c r="M669" s="1">
        <f>VLOOKUP($A669,DataForModel!$B:$BI,52,FALSE)</f>
        <v>11.2</v>
      </c>
      <c r="N669" s="1">
        <f>VLOOKUP($A669,DataForModel!$B:$BI,60,FALSE)</f>
        <v>2</v>
      </c>
      <c r="O669" s="1">
        <f t="shared" si="133"/>
        <v>3.7606171588872437</v>
      </c>
      <c r="P669" s="1">
        <f t="shared" si="134"/>
        <v>7.1680287525878974</v>
      </c>
      <c r="Q669" s="1">
        <f t="shared" si="135"/>
        <v>1.4924101201648301</v>
      </c>
      <c r="R669" s="1">
        <f t="shared" si="136"/>
        <v>0</v>
      </c>
      <c r="S669" s="1">
        <f t="shared" si="137"/>
        <v>0.32170295143066319</v>
      </c>
      <c r="T669" s="1">
        <f t="shared" si="138"/>
        <v>6.9930069930069935E-2</v>
      </c>
      <c r="U669" s="1">
        <f t="shared" si="139"/>
        <v>1.0991957104557641</v>
      </c>
      <c r="V669" s="1">
        <f t="shared" si="140"/>
        <v>2.785486199514974</v>
      </c>
      <c r="W669" s="1">
        <f t="shared" si="141"/>
        <v>1.1713286713286712</v>
      </c>
      <c r="X669" s="1">
        <f t="shared" si="142"/>
        <v>1.0749185667752443</v>
      </c>
      <c r="Y669" s="1">
        <f t="shared" si="143"/>
        <v>4.8630136986301373</v>
      </c>
      <c r="Z669" s="1">
        <f t="shared" si="144"/>
        <v>2.6598465473145776</v>
      </c>
      <c r="AA669" s="1">
        <f t="shared" si="145"/>
        <v>0.21276595744680851</v>
      </c>
      <c r="AB669" s="1">
        <f>VLOOKUP($A669,Index!$G:$R,8,FALSE)</f>
        <v>5.6783000000000001</v>
      </c>
      <c r="AC669" s="1">
        <f>VLOOKUP($A669,Index!$G:$R,9,FALSE)</f>
        <v>4.5503825751046358</v>
      </c>
      <c r="AD669" s="1">
        <f>VLOOKUP($A669,Index!$G:$R,10,FALSE)</f>
        <v>4.1880341880341891</v>
      </c>
      <c r="AE669" s="1">
        <f>VLOOKUP($A669,Index!$G:$R,11,FALSE)</f>
        <v>2.1104573591049727</v>
      </c>
    </row>
    <row r="670" spans="1:31" x14ac:dyDescent="0.2">
      <c r="A670">
        <v>6081608502</v>
      </c>
      <c r="B670" s="1">
        <f>VLOOKUP($A670,DataForModel!$B:$BI,11,FALSE)</f>
        <v>2637</v>
      </c>
      <c r="C670" s="1">
        <f>VLOOKUP($A670,DataForModel!$B:$BI,16,FALSE)</f>
        <v>9.1171234000000005</v>
      </c>
      <c r="D670" s="1">
        <f>VLOOKUP($A670,DataForModel!$B:$BI,17,FALSE)</f>
        <v>14.11</v>
      </c>
      <c r="E670" s="1">
        <f>VLOOKUP($A670,DataForModel!$B:$BI,19,FALSE)</f>
        <v>0</v>
      </c>
      <c r="F670" s="1">
        <f>VLOOKUP($A670,DataForModel!$B:$BI,20,FALSE)</f>
        <v>193.69258379999999</v>
      </c>
      <c r="G670" s="1">
        <f>VLOOKUP($A670,DataForModel!$B:$BI,26,FALSE)</f>
        <v>1</v>
      </c>
      <c r="H670" s="1">
        <f>VLOOKUP($A670,DataForModel!$B:$BI,31,FALSE)</f>
        <v>105</v>
      </c>
      <c r="I670" s="1">
        <f>VLOOKUP($A670,DataForModel!$B:$BI,33,FALSE)</f>
        <v>56398</v>
      </c>
      <c r="J670" s="1">
        <f>VLOOKUP($A670,DataForModel!$B:$BI,46,FALSE)</f>
        <v>4</v>
      </c>
      <c r="K670" s="1">
        <f>VLOOKUP($A670,DataForModel!$B:$BI,49,FALSE)</f>
        <v>4.0999999999999996</v>
      </c>
      <c r="L670" s="1">
        <f>VLOOKUP($A670,DataForModel!$B:$BI,51,FALSE)</f>
        <v>15.7</v>
      </c>
      <c r="M670" s="1">
        <f>VLOOKUP($A670,DataForModel!$B:$BI,52,FALSE)</f>
        <v>6.9</v>
      </c>
      <c r="N670" s="1">
        <f>VLOOKUP($A670,DataForModel!$B:$BI,60,FALSE)</f>
        <v>0</v>
      </c>
      <c r="O670" s="1">
        <f t="shared" si="133"/>
        <v>2.0525208446972649</v>
      </c>
      <c r="P670" s="1">
        <f t="shared" si="134"/>
        <v>7.1680287525878974</v>
      </c>
      <c r="Q670" s="1">
        <f t="shared" si="135"/>
        <v>1.1111894403839464</v>
      </c>
      <c r="R670" s="1">
        <f t="shared" si="136"/>
        <v>0</v>
      </c>
      <c r="S670" s="1">
        <f t="shared" si="137"/>
        <v>0.32531692176239907</v>
      </c>
      <c r="T670" s="1">
        <f t="shared" si="138"/>
        <v>0.13986013986013987</v>
      </c>
      <c r="U670" s="1">
        <f t="shared" si="139"/>
        <v>0.35187667560321717</v>
      </c>
      <c r="V670" s="1">
        <f t="shared" si="140"/>
        <v>3.4878494570126097</v>
      </c>
      <c r="W670" s="1">
        <f t="shared" si="141"/>
        <v>0.69930069930069916</v>
      </c>
      <c r="X670" s="1">
        <f t="shared" si="142"/>
        <v>0.66775244299674275</v>
      </c>
      <c r="Y670" s="1">
        <f t="shared" si="143"/>
        <v>3.5844748858447488</v>
      </c>
      <c r="Z670" s="1">
        <f t="shared" si="144"/>
        <v>1.5601023017902815</v>
      </c>
      <c r="AA670" s="1">
        <f t="shared" si="145"/>
        <v>0</v>
      </c>
      <c r="AB670" s="1">
        <f>VLOOKUP($A670,Index!$G:$R,8,FALSE)</f>
        <v>3.9607999999999999</v>
      </c>
      <c r="AC670" s="1">
        <f>VLOOKUP($A670,Index!$G:$R,9,FALSE)</f>
        <v>3.3586651791167887</v>
      </c>
      <c r="AD670" s="1">
        <f>VLOOKUP($A670,Index!$G:$R,10,FALSE)</f>
        <v>3.2905982905982913</v>
      </c>
      <c r="AE670" s="1">
        <f>VLOOKUP($A670,Index!$G:$R,11,FALSE)</f>
        <v>1.6663344230388042</v>
      </c>
    </row>
    <row r="671" spans="1:31" x14ac:dyDescent="0.2">
      <c r="A671">
        <v>6081609603</v>
      </c>
      <c r="B671" s="1">
        <f>VLOOKUP($A671,DataForModel!$B:$BI,11,FALSE)</f>
        <v>196</v>
      </c>
      <c r="C671" s="1">
        <f>VLOOKUP($A671,DataForModel!$B:$BI,16,FALSE)</f>
        <v>9.5363030299999991</v>
      </c>
      <c r="D671" s="1">
        <f>VLOOKUP($A671,DataForModel!$B:$BI,17,FALSE)</f>
        <v>7.0579287439999998</v>
      </c>
      <c r="E671" s="1">
        <f>VLOOKUP($A671,DataForModel!$B:$BI,19,FALSE)</f>
        <v>0</v>
      </c>
      <c r="F671" s="1">
        <f>VLOOKUP($A671,DataForModel!$B:$BI,20,FALSE)</f>
        <v>149.5730111</v>
      </c>
      <c r="G671" s="1">
        <f>VLOOKUP($A671,DataForModel!$B:$BI,26,FALSE)</f>
        <v>0</v>
      </c>
      <c r="H671" s="1">
        <f>VLOOKUP($A671,DataForModel!$B:$BI,31,FALSE)</f>
        <v>184</v>
      </c>
      <c r="I671" s="1">
        <f>VLOOKUP($A671,DataForModel!$B:$BI,33,FALSE)</f>
        <v>77126</v>
      </c>
      <c r="J671" s="1">
        <f>VLOOKUP($A671,DataForModel!$B:$BI,46,FALSE)</f>
        <v>3.6</v>
      </c>
      <c r="K671" s="1">
        <f>VLOOKUP($A671,DataForModel!$B:$BI,49,FALSE)</f>
        <v>2.4</v>
      </c>
      <c r="L671" s="1">
        <f>VLOOKUP($A671,DataForModel!$B:$BI,51,FALSE)</f>
        <v>19.8</v>
      </c>
      <c r="M671" s="1">
        <f>VLOOKUP($A671,DataForModel!$B:$BI,52,FALSE)</f>
        <v>10.7</v>
      </c>
      <c r="N671" s="1">
        <f>VLOOKUP($A671,DataForModel!$B:$BI,60,FALSE)</f>
        <v>3.3</v>
      </c>
      <c r="O671" s="1">
        <f t="shared" si="133"/>
        <v>0.15039351671471987</v>
      </c>
      <c r="P671" s="1">
        <f t="shared" si="134"/>
        <v>8.1155320100203063</v>
      </c>
      <c r="Q671" s="1">
        <f t="shared" si="135"/>
        <v>0.54437032972748889</v>
      </c>
      <c r="R671" s="1">
        <f t="shared" si="136"/>
        <v>0</v>
      </c>
      <c r="S671" s="1">
        <f t="shared" si="137"/>
        <v>0.24304461777849623</v>
      </c>
      <c r="T671" s="1">
        <f t="shared" si="138"/>
        <v>0</v>
      </c>
      <c r="U671" s="1">
        <f t="shared" si="139"/>
        <v>0.61662198391420908</v>
      </c>
      <c r="V671" s="1">
        <f t="shared" si="140"/>
        <v>4.9619873267383063</v>
      </c>
      <c r="W671" s="1">
        <f t="shared" si="141"/>
        <v>0.62937062937062926</v>
      </c>
      <c r="X671" s="1">
        <f t="shared" si="142"/>
        <v>0.39087947882736152</v>
      </c>
      <c r="Y671" s="1">
        <f t="shared" si="143"/>
        <v>4.5205479452054798</v>
      </c>
      <c r="Z671" s="1">
        <f t="shared" si="144"/>
        <v>2.5319693094629154</v>
      </c>
      <c r="AA671" s="1">
        <f t="shared" si="145"/>
        <v>0.35106382978723399</v>
      </c>
      <c r="AB671" s="1">
        <f>VLOOKUP($A671,Index!$G:$R,8,FALSE)</f>
        <v>4.9584999999999999</v>
      </c>
      <c r="AC671" s="1">
        <f>VLOOKUP($A671,Index!$G:$R,9,FALSE)</f>
        <v>2.62550035216469</v>
      </c>
      <c r="AD671" s="1">
        <f>VLOOKUP($A671,Index!$G:$R,10,FALSE)</f>
        <v>3.7179487179487181</v>
      </c>
      <c r="AE671" s="1">
        <f>VLOOKUP($A671,Index!$G:$R,11,FALSE)</f>
        <v>0.70663014831562954</v>
      </c>
    </row>
    <row r="672" spans="1:31" x14ac:dyDescent="0.2">
      <c r="A672">
        <v>6081609700</v>
      </c>
      <c r="B672" s="1">
        <f>VLOOKUP($A672,DataForModel!$B:$BI,11,FALSE)</f>
        <v>684</v>
      </c>
      <c r="C672" s="1">
        <f>VLOOKUP($A672,DataForModel!$B:$BI,16,FALSE)</f>
        <v>9.5363030299999991</v>
      </c>
      <c r="D672" s="1">
        <f>VLOOKUP($A672,DataForModel!$B:$BI,17,FALSE)</f>
        <v>7.1239612609999998</v>
      </c>
      <c r="E672" s="1">
        <f>VLOOKUP($A672,DataForModel!$B:$BI,19,FALSE)</f>
        <v>4.211663E-3</v>
      </c>
      <c r="F672" s="1">
        <f>VLOOKUP($A672,DataForModel!$B:$BI,20,FALSE)</f>
        <v>148.07627980000001</v>
      </c>
      <c r="G672" s="1">
        <f>VLOOKUP($A672,DataForModel!$B:$BI,26,FALSE)</f>
        <v>0</v>
      </c>
      <c r="H672" s="1">
        <f>VLOOKUP($A672,DataForModel!$B:$BI,31,FALSE)</f>
        <v>125</v>
      </c>
      <c r="I672" s="1">
        <f>VLOOKUP($A672,DataForModel!$B:$BI,33,FALSE)</f>
        <v>78225</v>
      </c>
      <c r="J672" s="1">
        <f>VLOOKUP($A672,DataForModel!$B:$BI,46,FALSE)</f>
        <v>2.7</v>
      </c>
      <c r="K672" s="1">
        <f>VLOOKUP($A672,DataForModel!$B:$BI,49,FALSE)</f>
        <v>1.1000000000000001</v>
      </c>
      <c r="L672" s="1">
        <f>VLOOKUP($A672,DataForModel!$B:$BI,51,FALSE)</f>
        <v>22.8</v>
      </c>
      <c r="M672" s="1">
        <f>VLOOKUP($A672,DataForModel!$B:$BI,52,FALSE)</f>
        <v>7.6</v>
      </c>
      <c r="N672" s="1">
        <f>VLOOKUP($A672,DataForModel!$B:$BI,60,FALSE)</f>
        <v>0.8</v>
      </c>
      <c r="O672" s="1">
        <f t="shared" si="133"/>
        <v>0.53066313410737942</v>
      </c>
      <c r="P672" s="1">
        <f t="shared" si="134"/>
        <v>8.1155320100203063</v>
      </c>
      <c r="Q672" s="1">
        <f t="shared" si="135"/>
        <v>0.5496777764621632</v>
      </c>
      <c r="R672" s="1">
        <f t="shared" si="136"/>
        <v>5.2425663652310326E-5</v>
      </c>
      <c r="S672" s="1">
        <f t="shared" si="137"/>
        <v>0.24025357686490595</v>
      </c>
      <c r="T672" s="1">
        <f t="shared" si="138"/>
        <v>0</v>
      </c>
      <c r="U672" s="1">
        <f t="shared" si="139"/>
        <v>0.41890080428954424</v>
      </c>
      <c r="V672" s="1">
        <f t="shared" si="140"/>
        <v>5.0401462190013575</v>
      </c>
      <c r="W672" s="1">
        <f t="shared" si="141"/>
        <v>0.47202797202797198</v>
      </c>
      <c r="X672" s="1">
        <f t="shared" si="142"/>
        <v>0.17915309446254074</v>
      </c>
      <c r="Y672" s="1">
        <f t="shared" si="143"/>
        <v>5.2054794520547958</v>
      </c>
      <c r="Z672" s="1">
        <f t="shared" si="144"/>
        <v>1.7391304347826086</v>
      </c>
      <c r="AA672" s="1">
        <f t="shared" si="145"/>
        <v>8.5106382978723402E-2</v>
      </c>
      <c r="AB672" s="1">
        <f>VLOOKUP($A672,Index!$G:$R,8,FALSE)</f>
        <v>3.0836999999999999</v>
      </c>
      <c r="AC672" s="1">
        <f>VLOOKUP($A672,Index!$G:$R,9,FALSE)</f>
        <v>2.6078213313068015</v>
      </c>
      <c r="AD672" s="1">
        <f>VLOOKUP($A672,Index!$G:$R,10,FALSE)</f>
        <v>3.6324786324786329</v>
      </c>
      <c r="AE672" s="1">
        <f>VLOOKUP($A672,Index!$G:$R,11,FALSE)</f>
        <v>0.48066170257704771</v>
      </c>
    </row>
    <row r="673" spans="1:31" x14ac:dyDescent="0.2">
      <c r="A673">
        <v>6081609800</v>
      </c>
      <c r="B673" s="1">
        <f>VLOOKUP($A673,DataForModel!$B:$BI,11,FALSE)</f>
        <v>3539</v>
      </c>
      <c r="C673" s="1">
        <f>VLOOKUP($A673,DataForModel!$B:$BI,16,FALSE)</f>
        <v>9.5363030299999991</v>
      </c>
      <c r="D673" s="1">
        <f>VLOOKUP($A673,DataForModel!$B:$BI,17,FALSE)</f>
        <v>17.8</v>
      </c>
      <c r="E673" s="1">
        <f>VLOOKUP($A673,DataForModel!$B:$BI,19,FALSE)</f>
        <v>7.2748103999999994E-2</v>
      </c>
      <c r="F673" s="1">
        <f>VLOOKUP($A673,DataForModel!$B:$BI,20,FALSE)</f>
        <v>147.26177530000001</v>
      </c>
      <c r="G673" s="1">
        <f>VLOOKUP($A673,DataForModel!$B:$BI,26,FALSE)</f>
        <v>0</v>
      </c>
      <c r="H673" s="1">
        <f>VLOOKUP($A673,DataForModel!$B:$BI,31,FALSE)</f>
        <v>155</v>
      </c>
      <c r="I673" s="1">
        <f>VLOOKUP($A673,DataForModel!$B:$BI,33,FALSE)</f>
        <v>59657</v>
      </c>
      <c r="J673" s="1">
        <f>VLOOKUP($A673,DataForModel!$B:$BI,46,FALSE)</f>
        <v>3.3</v>
      </c>
      <c r="K673" s="1">
        <f>VLOOKUP($A673,DataForModel!$B:$BI,49,FALSE)</f>
        <v>6.9</v>
      </c>
      <c r="L673" s="1">
        <f>VLOOKUP($A673,DataForModel!$B:$BI,51,FALSE)</f>
        <v>20.9</v>
      </c>
      <c r="M673" s="1">
        <f>VLOOKUP($A673,DataForModel!$B:$BI,52,FALSE)</f>
        <v>5.8</v>
      </c>
      <c r="N673" s="1">
        <f>VLOOKUP($A673,DataForModel!$B:$BI,60,FALSE)</f>
        <v>0.7</v>
      </c>
      <c r="O673" s="1">
        <f t="shared" si="133"/>
        <v>2.7553962440582875</v>
      </c>
      <c r="P673" s="1">
        <f t="shared" si="134"/>
        <v>8.1155320100203063</v>
      </c>
      <c r="Q673" s="1">
        <f t="shared" si="135"/>
        <v>1.4077778386566946</v>
      </c>
      <c r="R673" s="1">
        <f t="shared" si="136"/>
        <v>9.0554909821780397E-4</v>
      </c>
      <c r="S673" s="1">
        <f t="shared" si="137"/>
        <v>0.23873472349168964</v>
      </c>
      <c r="T673" s="1">
        <f t="shared" si="138"/>
        <v>0</v>
      </c>
      <c r="U673" s="1">
        <f t="shared" si="139"/>
        <v>0.51943699731903481</v>
      </c>
      <c r="V673" s="1">
        <f t="shared" si="140"/>
        <v>3.7196236425315234</v>
      </c>
      <c r="W673" s="1">
        <f t="shared" si="141"/>
        <v>0.57692307692307687</v>
      </c>
      <c r="X673" s="1">
        <f t="shared" si="142"/>
        <v>1.1237785016286646</v>
      </c>
      <c r="Y673" s="1">
        <f t="shared" si="143"/>
        <v>4.7716894977168947</v>
      </c>
      <c r="Z673" s="1">
        <f t="shared" si="144"/>
        <v>1.2787723785166241</v>
      </c>
      <c r="AA673" s="1">
        <f t="shared" si="145"/>
        <v>7.4468085106382975E-2</v>
      </c>
      <c r="AB673" s="1">
        <f>VLOOKUP($A673,Index!$G:$R,8,FALSE)</f>
        <v>4.1673</v>
      </c>
      <c r="AC673" s="1">
        <f>VLOOKUP($A673,Index!$G:$R,9,FALSE)</f>
        <v>3.7109862011649342</v>
      </c>
      <c r="AD673" s="1">
        <f>VLOOKUP($A673,Index!$G:$R,10,FALSE)</f>
        <v>3.9316239316239314</v>
      </c>
      <c r="AE673" s="1">
        <f>VLOOKUP($A673,Index!$G:$R,11,FALSE)</f>
        <v>0.32018417544076916</v>
      </c>
    </row>
    <row r="674" spans="1:31" x14ac:dyDescent="0.2">
      <c r="A674">
        <v>6081609900</v>
      </c>
      <c r="B674" s="1">
        <f>VLOOKUP($A674,DataForModel!$B:$BI,11,FALSE)</f>
        <v>2944</v>
      </c>
      <c r="C674" s="1">
        <f>VLOOKUP($A674,DataForModel!$B:$BI,16,FALSE)</f>
        <v>9.5363030299999991</v>
      </c>
      <c r="D674" s="1">
        <f>VLOOKUP($A674,DataForModel!$B:$BI,17,FALSE)</f>
        <v>17.8</v>
      </c>
      <c r="E674" s="1">
        <f>VLOOKUP($A674,DataForModel!$B:$BI,19,FALSE)</f>
        <v>0.81614263799999998</v>
      </c>
      <c r="F674" s="1">
        <f>VLOOKUP($A674,DataForModel!$B:$BI,20,FALSE)</f>
        <v>146.0048888</v>
      </c>
      <c r="G674" s="1">
        <f>VLOOKUP($A674,DataForModel!$B:$BI,26,FALSE)</f>
        <v>0</v>
      </c>
      <c r="H674" s="1">
        <f>VLOOKUP($A674,DataForModel!$B:$BI,31,FALSE)</f>
        <v>153</v>
      </c>
      <c r="I674" s="1">
        <f>VLOOKUP($A674,DataForModel!$B:$BI,33,FALSE)</f>
        <v>63621</v>
      </c>
      <c r="J674" s="1">
        <f>VLOOKUP($A674,DataForModel!$B:$BI,46,FALSE)</f>
        <v>4.9000000000000004</v>
      </c>
      <c r="K674" s="1">
        <f>VLOOKUP($A674,DataForModel!$B:$BI,49,FALSE)</f>
        <v>2.9</v>
      </c>
      <c r="L674" s="1">
        <f>VLOOKUP($A674,DataForModel!$B:$BI,51,FALSE)</f>
        <v>22.7</v>
      </c>
      <c r="M674" s="1">
        <f>VLOOKUP($A674,DataForModel!$B:$BI,52,FALSE)</f>
        <v>5.8</v>
      </c>
      <c r="N674" s="1">
        <f>VLOOKUP($A674,DataForModel!$B:$BI,60,FALSE)</f>
        <v>0.3</v>
      </c>
      <c r="O674" s="1">
        <f t="shared" si="133"/>
        <v>2.2917478376061715</v>
      </c>
      <c r="P674" s="1">
        <f t="shared" si="134"/>
        <v>8.1155320100203063</v>
      </c>
      <c r="Q674" s="1">
        <f t="shared" si="135"/>
        <v>1.4077778386566946</v>
      </c>
      <c r="R674" s="1">
        <f t="shared" si="136"/>
        <v>1.015912703179178E-2</v>
      </c>
      <c r="S674" s="1">
        <f t="shared" si="137"/>
        <v>0.23639093496716332</v>
      </c>
      <c r="T674" s="1">
        <f t="shared" si="138"/>
        <v>0</v>
      </c>
      <c r="U674" s="1">
        <f t="shared" si="139"/>
        <v>0.5127345844504021</v>
      </c>
      <c r="V674" s="1">
        <f t="shared" si="140"/>
        <v>4.0015361529325588</v>
      </c>
      <c r="W674" s="1">
        <f t="shared" si="141"/>
        <v>0.85664335664335667</v>
      </c>
      <c r="X674" s="1">
        <f t="shared" si="142"/>
        <v>0.47231270358306188</v>
      </c>
      <c r="Y674" s="1">
        <f t="shared" si="143"/>
        <v>5.1826484018264836</v>
      </c>
      <c r="Z674" s="1">
        <f t="shared" si="144"/>
        <v>1.2787723785166241</v>
      </c>
      <c r="AA674" s="1">
        <f t="shared" si="145"/>
        <v>3.1914893617021274E-2</v>
      </c>
      <c r="AB674" s="1">
        <f>VLOOKUP($A674,Index!$G:$R,8,FALSE)</f>
        <v>3.8191999999999999</v>
      </c>
      <c r="AC674" s="1">
        <f>VLOOKUP($A674,Index!$G:$R,9,FALSE)</f>
        <v>3.447101086111541</v>
      </c>
      <c r="AD674" s="1">
        <f>VLOOKUP($A674,Index!$G:$R,10,FALSE)</f>
        <v>3.8461538461538463</v>
      </c>
      <c r="AE674" s="1">
        <f>VLOOKUP($A674,Index!$G:$R,11,FALSE)</f>
        <v>0.52994011458560941</v>
      </c>
    </row>
    <row r="675" spans="1:31" x14ac:dyDescent="0.2">
      <c r="A675">
        <v>6081610000</v>
      </c>
      <c r="B675" s="1">
        <f>VLOOKUP($A675,DataForModel!$B:$BI,11,FALSE)</f>
        <v>4531</v>
      </c>
      <c r="C675" s="1">
        <f>VLOOKUP($A675,DataForModel!$B:$BI,16,FALSE)</f>
        <v>9.5363030299999991</v>
      </c>
      <c r="D675" s="1">
        <f>VLOOKUP($A675,DataForModel!$B:$BI,17,FALSE)</f>
        <v>17.8</v>
      </c>
      <c r="E675" s="1">
        <f>VLOOKUP($A675,DataForModel!$B:$BI,19,FALSE)</f>
        <v>0.153236398</v>
      </c>
      <c r="F675" s="1">
        <f>VLOOKUP($A675,DataForModel!$B:$BI,20,FALSE)</f>
        <v>145.9398463</v>
      </c>
      <c r="G675" s="1">
        <f>VLOOKUP($A675,DataForModel!$B:$BI,26,FALSE)</f>
        <v>0</v>
      </c>
      <c r="H675" s="1">
        <f>VLOOKUP($A675,DataForModel!$B:$BI,31,FALSE)</f>
        <v>119</v>
      </c>
      <c r="I675" s="1">
        <f>VLOOKUP($A675,DataForModel!$B:$BI,33,FALSE)</f>
        <v>58593</v>
      </c>
      <c r="J675" s="1">
        <f>VLOOKUP($A675,DataForModel!$B:$BI,46,FALSE)</f>
        <v>2.5</v>
      </c>
      <c r="K675" s="1">
        <f>VLOOKUP($A675,DataForModel!$B:$BI,49,FALSE)</f>
        <v>8.3000000000000007</v>
      </c>
      <c r="L675" s="1">
        <f>VLOOKUP($A675,DataForModel!$B:$BI,51,FALSE)</f>
        <v>17.399999999999999</v>
      </c>
      <c r="M675" s="1">
        <f>VLOOKUP($A675,DataForModel!$B:$BI,52,FALSE)</f>
        <v>8.3000000000000007</v>
      </c>
      <c r="N675" s="1">
        <f>VLOOKUP($A675,DataForModel!$B:$BI,60,FALSE)</f>
        <v>1.2</v>
      </c>
      <c r="O675" s="1">
        <f t="shared" si="133"/>
        <v>3.5284033351515625</v>
      </c>
      <c r="P675" s="1">
        <f t="shared" si="134"/>
        <v>8.1155320100203063</v>
      </c>
      <c r="Q675" s="1">
        <f t="shared" si="135"/>
        <v>1.4077778386566946</v>
      </c>
      <c r="R675" s="1">
        <f t="shared" si="136"/>
        <v>1.9074460280510475E-3</v>
      </c>
      <c r="S675" s="1">
        <f t="shared" si="137"/>
        <v>0.23626964647762469</v>
      </c>
      <c r="T675" s="1">
        <f t="shared" si="138"/>
        <v>0</v>
      </c>
      <c r="U675" s="1">
        <f t="shared" si="139"/>
        <v>0.3987935656836461</v>
      </c>
      <c r="V675" s="1">
        <f t="shared" si="140"/>
        <v>3.6439538869647468</v>
      </c>
      <c r="W675" s="1">
        <f t="shared" si="141"/>
        <v>0.43706293706293703</v>
      </c>
      <c r="X675" s="1">
        <f t="shared" si="142"/>
        <v>1.3517915309446256</v>
      </c>
      <c r="Y675" s="1">
        <f t="shared" si="143"/>
        <v>3.9726027397260273</v>
      </c>
      <c r="Z675" s="1">
        <f t="shared" si="144"/>
        <v>1.9181585677749364</v>
      </c>
      <c r="AA675" s="1">
        <f t="shared" si="145"/>
        <v>0.1276595744680851</v>
      </c>
      <c r="AB675" s="1">
        <f>VLOOKUP($A675,Index!$G:$R,8,FALSE)</f>
        <v>4.9692999999999996</v>
      </c>
      <c r="AC675" s="1">
        <f>VLOOKUP($A675,Index!$G:$R,9,FALSE)</f>
        <v>3.9570022578560273</v>
      </c>
      <c r="AD675" s="1">
        <f>VLOOKUP($A675,Index!$G:$R,10,FALSE)</f>
        <v>3.5897435897435903</v>
      </c>
      <c r="AE675" s="1">
        <f>VLOOKUP($A675,Index!$G:$R,11,FALSE)</f>
        <v>1.6424346751619854</v>
      </c>
    </row>
    <row r="676" spans="1:31" x14ac:dyDescent="0.2">
      <c r="A676">
        <v>6081610100</v>
      </c>
      <c r="B676" s="1">
        <f>VLOOKUP($A676,DataForModel!$B:$BI,11,FALSE)</f>
        <v>2484</v>
      </c>
      <c r="C676" s="1">
        <f>VLOOKUP($A676,DataForModel!$B:$BI,16,FALSE)</f>
        <v>9.5363030299999991</v>
      </c>
      <c r="D676" s="1">
        <f>VLOOKUP($A676,DataForModel!$B:$BI,17,FALSE)</f>
        <v>17.8</v>
      </c>
      <c r="E676" s="1">
        <f>VLOOKUP($A676,DataForModel!$B:$BI,19,FALSE)</f>
        <v>0</v>
      </c>
      <c r="F676" s="1">
        <f>VLOOKUP($A676,DataForModel!$B:$BI,20,FALSE)</f>
        <v>148.98306049999999</v>
      </c>
      <c r="G676" s="1">
        <f>VLOOKUP($A676,DataForModel!$B:$BI,26,FALSE)</f>
        <v>0</v>
      </c>
      <c r="H676" s="1">
        <f>VLOOKUP($A676,DataForModel!$B:$BI,31,FALSE)</f>
        <v>225</v>
      </c>
      <c r="I676" s="1">
        <f>VLOOKUP($A676,DataForModel!$B:$BI,33,FALSE)</f>
        <v>35760</v>
      </c>
      <c r="J676" s="1">
        <f>VLOOKUP($A676,DataForModel!$B:$BI,46,FALSE)</f>
        <v>9.3000000000000007</v>
      </c>
      <c r="K676" s="1">
        <f>VLOOKUP($A676,DataForModel!$B:$BI,49,FALSE)</f>
        <v>10.7</v>
      </c>
      <c r="L676" s="1">
        <f>VLOOKUP($A676,DataForModel!$B:$BI,51,FALSE)</f>
        <v>24.2</v>
      </c>
      <c r="M676" s="1">
        <f>VLOOKUP($A676,DataForModel!$B:$BI,52,FALSE)</f>
        <v>5.8</v>
      </c>
      <c r="N676" s="1">
        <f>VLOOKUP($A676,DataForModel!$B:$BI,60,FALSE)</f>
        <v>0</v>
      </c>
      <c r="O676" s="1">
        <f t="shared" si="133"/>
        <v>1.9332969687524351</v>
      </c>
      <c r="P676" s="1">
        <f t="shared" si="134"/>
        <v>8.1155320100203063</v>
      </c>
      <c r="Q676" s="1">
        <f t="shared" si="135"/>
        <v>1.4077778386566946</v>
      </c>
      <c r="R676" s="1">
        <f t="shared" si="136"/>
        <v>0</v>
      </c>
      <c r="S676" s="1">
        <f t="shared" si="137"/>
        <v>0.24194450297392367</v>
      </c>
      <c r="T676" s="1">
        <f t="shared" si="138"/>
        <v>0</v>
      </c>
      <c r="U676" s="1">
        <f t="shared" si="139"/>
        <v>0.75402144772117952</v>
      </c>
      <c r="V676" s="1">
        <f t="shared" si="140"/>
        <v>2.0201122245059064</v>
      </c>
      <c r="W676" s="1">
        <f t="shared" si="141"/>
        <v>1.6258741258741261</v>
      </c>
      <c r="X676" s="1">
        <f t="shared" si="142"/>
        <v>1.7426710097719869</v>
      </c>
      <c r="Y676" s="1">
        <f t="shared" si="143"/>
        <v>5.525114155251142</v>
      </c>
      <c r="Z676" s="1">
        <f t="shared" si="144"/>
        <v>1.2787723785166241</v>
      </c>
      <c r="AA676" s="1">
        <f t="shared" si="145"/>
        <v>0</v>
      </c>
      <c r="AB676" s="1">
        <f>VLOOKUP($A676,Index!$G:$R,8,FALSE)</f>
        <v>5.3472</v>
      </c>
      <c r="AC676" s="1">
        <f>VLOOKUP($A676,Index!$G:$R,9,FALSE)</f>
        <v>4.4800380373956319</v>
      </c>
      <c r="AD676" s="1">
        <f>VLOOKUP($A676,Index!$G:$R,10,FALSE)</f>
        <v>4.1025641025641022</v>
      </c>
      <c r="AE676" s="1">
        <f>VLOOKUP($A676,Index!$G:$R,11,FALSE)</f>
        <v>3.5342890433241223</v>
      </c>
    </row>
    <row r="677" spans="1:31" x14ac:dyDescent="0.2">
      <c r="A677">
        <v>6081610201</v>
      </c>
      <c r="B677" s="1">
        <f>VLOOKUP($A677,DataForModel!$B:$BI,11,FALSE)</f>
        <v>5764</v>
      </c>
      <c r="C677" s="1">
        <f>VLOOKUP($A677,DataForModel!$B:$BI,16,FALSE)</f>
        <v>9.5363030299999991</v>
      </c>
      <c r="D677" s="1">
        <f>VLOOKUP($A677,DataForModel!$B:$BI,17,FALSE)</f>
        <v>15.020364199999999</v>
      </c>
      <c r="E677" s="1">
        <f>VLOOKUP($A677,DataForModel!$B:$BI,19,FALSE)</f>
        <v>0.81608586800000005</v>
      </c>
      <c r="F677" s="1">
        <f>VLOOKUP($A677,DataForModel!$B:$BI,20,FALSE)</f>
        <v>152.04838140000001</v>
      </c>
      <c r="G677" s="1">
        <f>VLOOKUP($A677,DataForModel!$B:$BI,26,FALSE)</f>
        <v>4.8</v>
      </c>
      <c r="H677" s="1">
        <f>VLOOKUP($A677,DataForModel!$B:$BI,31,FALSE)</f>
        <v>1338</v>
      </c>
      <c r="I677" s="1">
        <f>VLOOKUP($A677,DataForModel!$B:$BI,33,FALSE)</f>
        <v>24380</v>
      </c>
      <c r="J677" s="1">
        <f>VLOOKUP($A677,DataForModel!$B:$BI,46,FALSE)</f>
        <v>22.2</v>
      </c>
      <c r="K677" s="1">
        <f>VLOOKUP($A677,DataForModel!$B:$BI,49,FALSE)</f>
        <v>35.6</v>
      </c>
      <c r="L677" s="1">
        <f>VLOOKUP($A677,DataForModel!$B:$BI,51,FALSE)</f>
        <v>26.9</v>
      </c>
      <c r="M677" s="1">
        <f>VLOOKUP($A677,DataForModel!$B:$BI,52,FALSE)</f>
        <v>7.5</v>
      </c>
      <c r="N677" s="1">
        <f>VLOOKUP($A677,DataForModel!$B:$BI,60,FALSE)</f>
        <v>0.3</v>
      </c>
      <c r="O677" s="1">
        <f t="shared" si="133"/>
        <v>4.4892075118834258</v>
      </c>
      <c r="P677" s="1">
        <f t="shared" si="134"/>
        <v>8.1155320100203063</v>
      </c>
      <c r="Q677" s="1">
        <f t="shared" si="135"/>
        <v>1.1843611097397329</v>
      </c>
      <c r="R677" s="1">
        <f t="shared" si="136"/>
        <v>1.0158420373893098E-2</v>
      </c>
      <c r="S677" s="1">
        <f t="shared" si="137"/>
        <v>0.24766058310479516</v>
      </c>
      <c r="T677" s="1">
        <f t="shared" si="138"/>
        <v>0.67132867132867136</v>
      </c>
      <c r="U677" s="1">
        <f t="shared" si="139"/>
        <v>4.4839142091152819</v>
      </c>
      <c r="V677" s="1">
        <f t="shared" si="140"/>
        <v>1.210787207259745</v>
      </c>
      <c r="W677" s="1">
        <f t="shared" si="141"/>
        <v>3.8811188811188808</v>
      </c>
      <c r="X677" s="1">
        <f t="shared" si="142"/>
        <v>5.798045602605864</v>
      </c>
      <c r="Y677" s="1">
        <f t="shared" si="143"/>
        <v>6.1415525114155258</v>
      </c>
      <c r="Z677" s="1">
        <f t="shared" si="144"/>
        <v>1.7135549872122762</v>
      </c>
      <c r="AA677" s="1">
        <f t="shared" si="145"/>
        <v>3.1914893617021274E-2</v>
      </c>
      <c r="AB677" s="1">
        <f>VLOOKUP($A677,Index!$G:$R,8,FALSE)</f>
        <v>8.8600999999999992</v>
      </c>
      <c r="AC677" s="1">
        <f>VLOOKUP($A677,Index!$G:$R,9,FALSE)</f>
        <v>7.4899371064865168</v>
      </c>
      <c r="AD677" s="1">
        <f>VLOOKUP($A677,Index!$G:$R,10,FALSE)</f>
        <v>6.2393162393162394</v>
      </c>
      <c r="AE677" s="1">
        <f>VLOOKUP($A677,Index!$G:$R,11,FALSE)</f>
        <v>6.9069197605716415</v>
      </c>
    </row>
    <row r="678" spans="1:31" x14ac:dyDescent="0.2">
      <c r="A678">
        <v>6081610202</v>
      </c>
      <c r="B678" s="1">
        <f>VLOOKUP($A678,DataForModel!$B:$BI,11,FALSE)</f>
        <v>2429</v>
      </c>
      <c r="C678" s="1">
        <f>VLOOKUP($A678,DataForModel!$B:$BI,16,FALSE)</f>
        <v>9.5363030299999991</v>
      </c>
      <c r="D678" s="1">
        <f>VLOOKUP($A678,DataForModel!$B:$BI,17,FALSE)</f>
        <v>17.447968329999998</v>
      </c>
      <c r="E678" s="1">
        <f>VLOOKUP($A678,DataForModel!$B:$BI,19,FALSE)</f>
        <v>6.105E-2</v>
      </c>
      <c r="F678" s="1">
        <f>VLOOKUP($A678,DataForModel!$B:$BI,20,FALSE)</f>
        <v>148.5945926</v>
      </c>
      <c r="G678" s="1">
        <f>VLOOKUP($A678,DataForModel!$B:$BI,26,FALSE)</f>
        <v>0.8</v>
      </c>
      <c r="H678" s="1">
        <f>VLOOKUP($A678,DataForModel!$B:$BI,31,FALSE)</f>
        <v>504</v>
      </c>
      <c r="I678" s="1">
        <f>VLOOKUP($A678,DataForModel!$B:$BI,33,FALSE)</f>
        <v>31024</v>
      </c>
      <c r="J678" s="1">
        <f>VLOOKUP($A678,DataForModel!$B:$BI,46,FALSE)</f>
        <v>29.3</v>
      </c>
      <c r="K678" s="1">
        <f>VLOOKUP($A678,DataForModel!$B:$BI,49,FALSE)</f>
        <v>21</v>
      </c>
      <c r="L678" s="1">
        <f>VLOOKUP($A678,DataForModel!$B:$BI,51,FALSE)</f>
        <v>13.5</v>
      </c>
      <c r="M678" s="1">
        <f>VLOOKUP($A678,DataForModel!$B:$BI,52,FALSE)</f>
        <v>9.9</v>
      </c>
      <c r="N678" s="1">
        <f>VLOOKUP($A678,DataForModel!$B:$BI,60,FALSE)</f>
        <v>30.3</v>
      </c>
      <c r="O678" s="1">
        <f t="shared" si="133"/>
        <v>1.8904387126938362</v>
      </c>
      <c r="P678" s="1">
        <f t="shared" si="134"/>
        <v>8.1155320100203063</v>
      </c>
      <c r="Q678" s="1">
        <f t="shared" si="135"/>
        <v>1.379482849728082</v>
      </c>
      <c r="R678" s="1">
        <f t="shared" si="136"/>
        <v>7.5993420318139074E-4</v>
      </c>
      <c r="S678" s="1">
        <f t="shared" si="137"/>
        <v>0.24122010454481585</v>
      </c>
      <c r="T678" s="1">
        <f t="shared" si="138"/>
        <v>0.11188811188811189</v>
      </c>
      <c r="U678" s="1">
        <f t="shared" si="139"/>
        <v>1.6890080428954424</v>
      </c>
      <c r="V678" s="1">
        <f t="shared" si="140"/>
        <v>1.6832964704041649</v>
      </c>
      <c r="W678" s="1">
        <f t="shared" si="141"/>
        <v>5.1223776223776216</v>
      </c>
      <c r="X678" s="1">
        <f t="shared" si="142"/>
        <v>3.4201954397394134</v>
      </c>
      <c r="Y678" s="1">
        <f t="shared" si="143"/>
        <v>3.0821917808219181</v>
      </c>
      <c r="Z678" s="1">
        <f t="shared" si="144"/>
        <v>2.3273657289002556</v>
      </c>
      <c r="AA678" s="1">
        <f t="shared" si="145"/>
        <v>3.2234042553191489</v>
      </c>
      <c r="AB678" s="1">
        <f>VLOOKUP($A678,Index!$G:$R,8,FALSE)</f>
        <v>8.5031999999999996</v>
      </c>
      <c r="AC678" s="1">
        <f>VLOOKUP($A678,Index!$G:$R,9,FALSE)</f>
        <v>5.1755592135653528</v>
      </c>
      <c r="AD678" s="1">
        <f>VLOOKUP($A678,Index!$G:$R,10,FALSE)</f>
        <v>5.2136752136752138</v>
      </c>
      <c r="AE678" s="1">
        <f>VLOOKUP($A678,Index!$G:$R,11,FALSE)</f>
        <v>5.636024335673909</v>
      </c>
    </row>
    <row r="679" spans="1:31" x14ac:dyDescent="0.2">
      <c r="A679">
        <v>6081610203</v>
      </c>
      <c r="B679" s="1">
        <f>VLOOKUP($A679,DataForModel!$B:$BI,11,FALSE)</f>
        <v>3436</v>
      </c>
      <c r="C679" s="1">
        <f>VLOOKUP($A679,DataForModel!$B:$BI,16,FALSE)</f>
        <v>9.5363030299999991</v>
      </c>
      <c r="D679" s="1">
        <f>VLOOKUP($A679,DataForModel!$B:$BI,17,FALSE)</f>
        <v>17.600821190000001</v>
      </c>
      <c r="E679" s="1">
        <f>VLOOKUP($A679,DataForModel!$B:$BI,19,FALSE)</f>
        <v>0.36369642899999999</v>
      </c>
      <c r="F679" s="1">
        <f>VLOOKUP($A679,DataForModel!$B:$BI,20,FALSE)</f>
        <v>145.8341666</v>
      </c>
      <c r="G679" s="1">
        <f>VLOOKUP($A679,DataForModel!$B:$BI,26,FALSE)</f>
        <v>0.5</v>
      </c>
      <c r="H679" s="1">
        <f>VLOOKUP($A679,DataForModel!$B:$BI,31,FALSE)</f>
        <v>687</v>
      </c>
      <c r="I679" s="1">
        <f>VLOOKUP($A679,DataForModel!$B:$BI,33,FALSE)</f>
        <v>19627</v>
      </c>
      <c r="J679" s="1">
        <f>VLOOKUP($A679,DataForModel!$B:$BI,46,FALSE)</f>
        <v>17.3</v>
      </c>
      <c r="K679" s="1">
        <f>VLOOKUP($A679,DataForModel!$B:$BI,49,FALSE)</f>
        <v>43.6</v>
      </c>
      <c r="L679" s="1">
        <f>VLOOKUP($A679,DataForModel!$B:$BI,51,FALSE)</f>
        <v>27.1</v>
      </c>
      <c r="M679" s="1">
        <f>VLOOKUP($A679,DataForModel!$B:$BI,52,FALSE)</f>
        <v>7.5</v>
      </c>
      <c r="N679" s="1">
        <f>VLOOKUP($A679,DataForModel!$B:$BI,60,FALSE)</f>
        <v>0.8</v>
      </c>
      <c r="O679" s="1">
        <f t="shared" si="133"/>
        <v>2.6751344190758202</v>
      </c>
      <c r="P679" s="1">
        <f t="shared" si="134"/>
        <v>8.1155320100203063</v>
      </c>
      <c r="Q679" s="1">
        <f t="shared" si="135"/>
        <v>1.3917685908984909</v>
      </c>
      <c r="R679" s="1">
        <f t="shared" si="136"/>
        <v>4.5271966580185457E-3</v>
      </c>
      <c r="S679" s="1">
        <f t="shared" si="137"/>
        <v>0.23607257946470395</v>
      </c>
      <c r="T679" s="1">
        <f t="shared" si="138"/>
        <v>6.9930069930069935E-2</v>
      </c>
      <c r="U679" s="1">
        <f t="shared" si="139"/>
        <v>2.302278820375335</v>
      </c>
      <c r="V679" s="1">
        <f t="shared" si="140"/>
        <v>0.8727624439055266</v>
      </c>
      <c r="W679" s="1">
        <f t="shared" si="141"/>
        <v>3.0244755244755246</v>
      </c>
      <c r="X679" s="1">
        <f t="shared" si="142"/>
        <v>7.1009771986970698</v>
      </c>
      <c r="Y679" s="1">
        <f t="shared" si="143"/>
        <v>6.1872146118721467</v>
      </c>
      <c r="Z679" s="1">
        <f t="shared" si="144"/>
        <v>1.7135549872122762</v>
      </c>
      <c r="AA679" s="1">
        <f t="shared" si="145"/>
        <v>8.5106382978723402E-2</v>
      </c>
      <c r="AB679" s="1">
        <f>VLOOKUP($A679,Index!$G:$R,8,FALSE)</f>
        <v>9.5747</v>
      </c>
      <c r="AC679" s="1">
        <f>VLOOKUP($A679,Index!$G:$R,9,FALSE)</f>
        <v>7.408586799314242</v>
      </c>
      <c r="AD679" s="1">
        <f>VLOOKUP($A679,Index!$G:$R,10,FALSE)</f>
        <v>6.752136752136753</v>
      </c>
      <c r="AE679" s="1">
        <f>VLOOKUP($A679,Index!$G:$R,11,FALSE)</f>
        <v>4.3916539312213789</v>
      </c>
    </row>
    <row r="680" spans="1:31" x14ac:dyDescent="0.2">
      <c r="A680">
        <v>6081610302</v>
      </c>
      <c r="B680" s="1">
        <f>VLOOKUP($A680,DataForModel!$B:$BI,11,FALSE)</f>
        <v>1786</v>
      </c>
      <c r="C680" s="1">
        <f>VLOOKUP($A680,DataForModel!$B:$BI,16,FALSE)</f>
        <v>9.1171234000000005</v>
      </c>
      <c r="D680" s="1">
        <f>VLOOKUP($A680,DataForModel!$B:$BI,17,FALSE)</f>
        <v>13.878674289999999</v>
      </c>
      <c r="E680" s="1">
        <f>VLOOKUP($A680,DataForModel!$B:$BI,19,FALSE)</f>
        <v>1.0639019E-2</v>
      </c>
      <c r="F680" s="1">
        <f>VLOOKUP($A680,DataForModel!$B:$BI,20,FALSE)</f>
        <v>178.82028399999999</v>
      </c>
      <c r="G680" s="1">
        <f>VLOOKUP($A680,DataForModel!$B:$BI,26,FALSE)</f>
        <v>12.25</v>
      </c>
      <c r="H680" s="1">
        <f>VLOOKUP($A680,DataForModel!$B:$BI,31,FALSE)</f>
        <v>326</v>
      </c>
      <c r="I680" s="1">
        <f>VLOOKUP($A680,DataForModel!$B:$BI,33,FALSE)</f>
        <v>33981</v>
      </c>
      <c r="J680" s="1">
        <f>VLOOKUP($A680,DataForModel!$B:$BI,46,FALSE)</f>
        <v>12.7</v>
      </c>
      <c r="K680" s="1">
        <f>VLOOKUP($A680,DataForModel!$B:$BI,49,FALSE)</f>
        <v>11.4</v>
      </c>
      <c r="L680" s="1">
        <f>VLOOKUP($A680,DataForModel!$B:$BI,51,FALSE)</f>
        <v>18.7</v>
      </c>
      <c r="M680" s="1">
        <f>VLOOKUP($A680,DataForModel!$B:$BI,52,FALSE)</f>
        <v>11.1</v>
      </c>
      <c r="N680" s="1">
        <f>VLOOKUP($A680,DataForModel!$B:$BI,60,FALSE)</f>
        <v>9.5</v>
      </c>
      <c r="O680" s="1">
        <f t="shared" si="133"/>
        <v>1.3893867373178523</v>
      </c>
      <c r="P680" s="1">
        <f t="shared" si="134"/>
        <v>7.1680287525878974</v>
      </c>
      <c r="Q680" s="1">
        <f t="shared" si="135"/>
        <v>1.0925963450429692</v>
      </c>
      <c r="R680" s="1">
        <f t="shared" si="136"/>
        <v>1.324316859360635E-4</v>
      </c>
      <c r="S680" s="1">
        <f t="shared" si="137"/>
        <v>0.29758368920356837</v>
      </c>
      <c r="T680" s="1">
        <f t="shared" si="138"/>
        <v>1.7132867132867133</v>
      </c>
      <c r="U680" s="1">
        <f t="shared" si="139"/>
        <v>1.0924932975871313</v>
      </c>
      <c r="V680" s="1">
        <f t="shared" si="140"/>
        <v>1.8935929621437866</v>
      </c>
      <c r="W680" s="1">
        <f t="shared" si="141"/>
        <v>2.22027972027972</v>
      </c>
      <c r="X680" s="1">
        <f t="shared" si="142"/>
        <v>1.8566775244299674</v>
      </c>
      <c r="Y680" s="1">
        <f t="shared" si="143"/>
        <v>4.269406392694064</v>
      </c>
      <c r="Z680" s="1">
        <f t="shared" si="144"/>
        <v>2.6342710997442453</v>
      </c>
      <c r="AA680" s="1">
        <f t="shared" si="145"/>
        <v>1.0106382978723403</v>
      </c>
      <c r="AB680" s="1">
        <f>VLOOKUP($A680,Index!$G:$R,8,FALSE)</f>
        <v>8.8361000000000001</v>
      </c>
      <c r="AC680" s="1">
        <f>VLOOKUP($A680,Index!$G:$R,9,FALSE)</f>
        <v>4.1113312576497698</v>
      </c>
      <c r="AD680" s="1">
        <f>VLOOKUP($A680,Index!$G:$R,10,FALSE)</f>
        <v>6.2820512820512819</v>
      </c>
      <c r="AE680" s="1">
        <f>VLOOKUP($A680,Index!$G:$R,11,FALSE)</f>
        <v>5.1522049088899777</v>
      </c>
    </row>
    <row r="681" spans="1:31" x14ac:dyDescent="0.2">
      <c r="A681">
        <v>6081610303</v>
      </c>
      <c r="B681" s="1">
        <f>VLOOKUP($A681,DataForModel!$B:$BI,11,FALSE)</f>
        <v>7336</v>
      </c>
      <c r="C681" s="1">
        <f>VLOOKUP($A681,DataForModel!$B:$BI,16,FALSE)</f>
        <v>9.1171234000000005</v>
      </c>
      <c r="D681" s="1">
        <f>VLOOKUP($A681,DataForModel!$B:$BI,17,FALSE)</f>
        <v>11.492758520000001</v>
      </c>
      <c r="E681" s="1">
        <f>VLOOKUP($A681,DataForModel!$B:$BI,19,FALSE)</f>
        <v>7.4822359000000005E-2</v>
      </c>
      <c r="F681" s="1">
        <f>VLOOKUP($A681,DataForModel!$B:$BI,20,FALSE)</f>
        <v>219.86917310000001</v>
      </c>
      <c r="G681" s="1">
        <f>VLOOKUP($A681,DataForModel!$B:$BI,26,FALSE)</f>
        <v>0.5</v>
      </c>
      <c r="H681" s="1">
        <f>VLOOKUP($A681,DataForModel!$B:$BI,31,FALSE)</f>
        <v>217</v>
      </c>
      <c r="I681" s="1">
        <f>VLOOKUP($A681,DataForModel!$B:$BI,33,FALSE)</f>
        <v>79655</v>
      </c>
      <c r="J681" s="1">
        <f>VLOOKUP($A681,DataForModel!$B:$BI,46,FALSE)</f>
        <v>2.7</v>
      </c>
      <c r="K681" s="1">
        <f>VLOOKUP($A681,DataForModel!$B:$BI,49,FALSE)</f>
        <v>0.7</v>
      </c>
      <c r="L681" s="1">
        <f>VLOOKUP($A681,DataForModel!$B:$BI,51,FALSE)</f>
        <v>24.7</v>
      </c>
      <c r="M681" s="1">
        <f>VLOOKUP($A681,DataForModel!$B:$BI,52,FALSE)</f>
        <v>3.1</v>
      </c>
      <c r="N681" s="1">
        <f>VLOOKUP($A681,DataForModel!$B:$BI,60,FALSE)</f>
        <v>0</v>
      </c>
      <c r="O681" s="1">
        <f t="shared" si="133"/>
        <v>5.714174394140108</v>
      </c>
      <c r="P681" s="1">
        <f t="shared" si="134"/>
        <v>7.1680287525878974</v>
      </c>
      <c r="Q681" s="1">
        <f t="shared" si="135"/>
        <v>0.90082535950421827</v>
      </c>
      <c r="R681" s="1">
        <f t="shared" si="136"/>
        <v>9.3136887414933594E-4</v>
      </c>
      <c r="S681" s="1">
        <f t="shared" si="137"/>
        <v>0.37412991292156728</v>
      </c>
      <c r="T681" s="1">
        <f t="shared" si="138"/>
        <v>6.9930069930069935E-2</v>
      </c>
      <c r="U681" s="1">
        <f t="shared" si="139"/>
        <v>0.72721179624664889</v>
      </c>
      <c r="V681" s="1">
        <f t="shared" si="140"/>
        <v>5.1418452325920452</v>
      </c>
      <c r="W681" s="1">
        <f t="shared" si="141"/>
        <v>0.47202797202797198</v>
      </c>
      <c r="X681" s="1">
        <f t="shared" si="142"/>
        <v>0.11400651465798045</v>
      </c>
      <c r="Y681" s="1">
        <f t="shared" si="143"/>
        <v>5.6392694063926943</v>
      </c>
      <c r="Z681" s="1">
        <f t="shared" si="144"/>
        <v>0.58823529411764697</v>
      </c>
      <c r="AA681" s="1">
        <f t="shared" si="145"/>
        <v>0</v>
      </c>
      <c r="AB681" s="1">
        <f>VLOOKUP($A681,Index!$G:$R,8,FALSE)</f>
        <v>3.2584</v>
      </c>
      <c r="AC681" s="1">
        <f>VLOOKUP($A681,Index!$G:$R,9,FALSE)</f>
        <v>3.8314170596234565</v>
      </c>
      <c r="AD681" s="1">
        <f>VLOOKUP($A681,Index!$G:$R,10,FALSE)</f>
        <v>2.5641025641025643</v>
      </c>
      <c r="AE681" s="1">
        <f>VLOOKUP($A681,Index!$G:$R,11,FALSE)</f>
        <v>0.51719815991522988</v>
      </c>
    </row>
    <row r="682" spans="1:31" x14ac:dyDescent="0.2">
      <c r="A682">
        <v>6081610304</v>
      </c>
      <c r="B682" s="1">
        <f>VLOOKUP($A682,DataForModel!$B:$BI,11,FALSE)</f>
        <v>4023</v>
      </c>
      <c r="C682" s="1">
        <f>VLOOKUP($A682,DataForModel!$B:$BI,16,FALSE)</f>
        <v>9.1171234000000005</v>
      </c>
      <c r="D682" s="1">
        <f>VLOOKUP($A682,DataForModel!$B:$BI,17,FALSE)</f>
        <v>10.30976463</v>
      </c>
      <c r="E682" s="1">
        <f>VLOOKUP($A682,DataForModel!$B:$BI,19,FALSE)</f>
        <v>0</v>
      </c>
      <c r="F682" s="1">
        <f>VLOOKUP($A682,DataForModel!$B:$BI,20,FALSE)</f>
        <v>208.62834670000001</v>
      </c>
      <c r="G682" s="1">
        <f>VLOOKUP($A682,DataForModel!$B:$BI,26,FALSE)</f>
        <v>4.5</v>
      </c>
      <c r="H682" s="1">
        <f>VLOOKUP($A682,DataForModel!$B:$BI,31,FALSE)</f>
        <v>115</v>
      </c>
      <c r="I682" s="1">
        <f>VLOOKUP($A682,DataForModel!$B:$BI,33,FALSE)</f>
        <v>62368</v>
      </c>
      <c r="J682" s="1">
        <f>VLOOKUP($A682,DataForModel!$B:$BI,46,FALSE)</f>
        <v>2.5</v>
      </c>
      <c r="K682" s="1">
        <f>VLOOKUP($A682,DataForModel!$B:$BI,49,FALSE)</f>
        <v>3.2</v>
      </c>
      <c r="L682" s="1">
        <f>VLOOKUP($A682,DataForModel!$B:$BI,51,FALSE)</f>
        <v>21.9</v>
      </c>
      <c r="M682" s="1">
        <f>VLOOKUP($A682,DataForModel!$B:$BI,52,FALSE)</f>
        <v>6.7</v>
      </c>
      <c r="N682" s="1">
        <f>VLOOKUP($A682,DataForModel!$B:$BI,60,FALSE)</f>
        <v>0.6</v>
      </c>
      <c r="O682" s="1">
        <f t="shared" si="133"/>
        <v>3.1325488973739581</v>
      </c>
      <c r="P682" s="1">
        <f t="shared" si="134"/>
        <v>7.1680287525878974</v>
      </c>
      <c r="Q682" s="1">
        <f t="shared" si="135"/>
        <v>0.80574073538455759</v>
      </c>
      <c r="R682" s="1">
        <f t="shared" si="136"/>
        <v>0</v>
      </c>
      <c r="S682" s="1">
        <f t="shared" si="137"/>
        <v>0.35316849761277663</v>
      </c>
      <c r="T682" s="1">
        <f t="shared" si="138"/>
        <v>0.62937062937062938</v>
      </c>
      <c r="U682" s="1">
        <f t="shared" si="139"/>
        <v>0.38538873994638068</v>
      </c>
      <c r="V682" s="1">
        <f t="shared" si="140"/>
        <v>3.9124250592058942</v>
      </c>
      <c r="W682" s="1">
        <f t="shared" si="141"/>
        <v>0.43706293706293703</v>
      </c>
      <c r="X682" s="1">
        <f t="shared" si="142"/>
        <v>0.52117263843648209</v>
      </c>
      <c r="Y682" s="1">
        <f t="shared" si="143"/>
        <v>5</v>
      </c>
      <c r="Z682" s="1">
        <f t="shared" si="144"/>
        <v>1.5089514066496166</v>
      </c>
      <c r="AA682" s="1">
        <f t="shared" si="145"/>
        <v>6.3829787234042548E-2</v>
      </c>
      <c r="AB682" s="1">
        <f>VLOOKUP($A682,Index!$G:$R,8,FALSE)</f>
        <v>4.4306000000000001</v>
      </c>
      <c r="AC682" s="1">
        <f>VLOOKUP($A682,Index!$G:$R,9,FALSE)</f>
        <v>3.4899365540462144</v>
      </c>
      <c r="AD682" s="1">
        <f>VLOOKUP($A682,Index!$G:$R,10,FALSE)</f>
        <v>3.3333333333333339</v>
      </c>
      <c r="AE682" s="1">
        <f>VLOOKUP($A682,Index!$G:$R,11,FALSE)</f>
        <v>1.1456901952132392</v>
      </c>
    </row>
    <row r="683" spans="1:31" x14ac:dyDescent="0.2">
      <c r="A683">
        <v>6081610400</v>
      </c>
      <c r="B683" s="1">
        <f>VLOOKUP($A683,DataForModel!$B:$BI,11,FALSE)</f>
        <v>5623</v>
      </c>
      <c r="C683" s="1">
        <f>VLOOKUP($A683,DataForModel!$B:$BI,16,FALSE)</f>
        <v>9.5363030299999991</v>
      </c>
      <c r="D683" s="1">
        <f>VLOOKUP($A683,DataForModel!$B:$BI,17,FALSE)</f>
        <v>14.25</v>
      </c>
      <c r="E683" s="1">
        <f>VLOOKUP($A683,DataForModel!$B:$BI,19,FALSE)</f>
        <v>0</v>
      </c>
      <c r="F683" s="1">
        <f>VLOOKUP($A683,DataForModel!$B:$BI,20,FALSE)</f>
        <v>166.078396</v>
      </c>
      <c r="G683" s="1">
        <f>VLOOKUP($A683,DataForModel!$B:$BI,26,FALSE)</f>
        <v>7.2</v>
      </c>
      <c r="H683" s="1">
        <f>VLOOKUP($A683,DataForModel!$B:$BI,31,FALSE)</f>
        <v>1167</v>
      </c>
      <c r="I683" s="1">
        <f>VLOOKUP($A683,DataForModel!$B:$BI,33,FALSE)</f>
        <v>22919</v>
      </c>
      <c r="J683" s="1">
        <f>VLOOKUP($A683,DataForModel!$B:$BI,46,FALSE)</f>
        <v>18.7</v>
      </c>
      <c r="K683" s="1">
        <f>VLOOKUP($A683,DataForModel!$B:$BI,49,FALSE)</f>
        <v>33.6</v>
      </c>
      <c r="L683" s="1">
        <f>VLOOKUP($A683,DataForModel!$B:$BI,51,FALSE)</f>
        <v>30.3</v>
      </c>
      <c r="M683" s="1">
        <f>VLOOKUP($A683,DataForModel!$B:$BI,52,FALSE)</f>
        <v>9</v>
      </c>
      <c r="N683" s="1">
        <f>VLOOKUP($A683,DataForModel!$B:$BI,60,FALSE)</f>
        <v>0.5</v>
      </c>
      <c r="O683" s="1">
        <f t="shared" si="133"/>
        <v>4.3793345281695633</v>
      </c>
      <c r="P683" s="1">
        <f t="shared" si="134"/>
        <v>8.1155320100203063</v>
      </c>
      <c r="Q683" s="1">
        <f t="shared" si="135"/>
        <v>1.1224421167411782</v>
      </c>
      <c r="R683" s="1">
        <f t="shared" si="136"/>
        <v>0</v>
      </c>
      <c r="S683" s="1">
        <f t="shared" si="137"/>
        <v>0.27382315802179558</v>
      </c>
      <c r="T683" s="1">
        <f t="shared" si="138"/>
        <v>1.0069930069930071</v>
      </c>
      <c r="U683" s="1">
        <f t="shared" si="139"/>
        <v>3.9108579088471851</v>
      </c>
      <c r="V683" s="1">
        <f t="shared" si="140"/>
        <v>1.1068835297380717</v>
      </c>
      <c r="W683" s="1">
        <f t="shared" si="141"/>
        <v>3.2692307692307687</v>
      </c>
      <c r="X683" s="1">
        <f t="shared" si="142"/>
        <v>5.4723127035830625</v>
      </c>
      <c r="Y683" s="1">
        <f t="shared" si="143"/>
        <v>6.9178082191780828</v>
      </c>
      <c r="Z683" s="1">
        <f t="shared" si="144"/>
        <v>2.0971867007672631</v>
      </c>
      <c r="AA683" s="1">
        <f t="shared" si="145"/>
        <v>5.3191489361702128E-2</v>
      </c>
      <c r="AB683" s="1">
        <f>VLOOKUP($A683,Index!$G:$R,8,FALSE)</f>
        <v>8.3518000000000008</v>
      </c>
      <c r="AC683" s="1">
        <f>VLOOKUP($A683,Index!$G:$R,9,FALSE)</f>
        <v>7.2824879167932943</v>
      </c>
      <c r="AD683" s="1">
        <f>VLOOKUP($A683,Index!$G:$R,10,FALSE)</f>
        <v>6.2820512820512819</v>
      </c>
      <c r="AE683" s="1">
        <f>VLOOKUP($A683,Index!$G:$R,11,FALSE)</f>
        <v>5.0469356219600083</v>
      </c>
    </row>
    <row r="684" spans="1:31" x14ac:dyDescent="0.2">
      <c r="A684">
        <v>6081610500</v>
      </c>
      <c r="B684" s="1">
        <f>VLOOKUP($A684,DataForModel!$B:$BI,11,FALSE)</f>
        <v>27</v>
      </c>
      <c r="C684" s="1">
        <f>VLOOKUP($A684,DataForModel!$B:$BI,16,FALSE)</f>
        <v>9.5363030299999991</v>
      </c>
      <c r="D684" s="1">
        <f>VLOOKUP($A684,DataForModel!$B:$BI,17,FALSE)</f>
        <v>14.25</v>
      </c>
      <c r="E684" s="1">
        <f>VLOOKUP($A684,DataForModel!$B:$BI,19,FALSE)</f>
        <v>0.47213771199999999</v>
      </c>
      <c r="F684" s="1">
        <f>VLOOKUP($A684,DataForModel!$B:$BI,20,FALSE)</f>
        <v>155.33943489999999</v>
      </c>
      <c r="G684" s="1">
        <f>VLOOKUP($A684,DataForModel!$B:$BI,26,FALSE)</f>
        <v>7</v>
      </c>
      <c r="H684" s="1">
        <f>VLOOKUP($A684,DataForModel!$B:$BI,31,FALSE)</f>
        <v>1378</v>
      </c>
      <c r="I684" s="1">
        <f>VLOOKUP($A684,DataForModel!$B:$BI,33,FALSE)</f>
        <v>19591</v>
      </c>
      <c r="J684" s="1">
        <f>VLOOKUP($A684,DataForModel!$B:$BI,46,FALSE)</f>
        <v>26.2</v>
      </c>
      <c r="K684" s="1">
        <f>VLOOKUP($A684,DataForModel!$B:$BI,49,FALSE)</f>
        <v>40.299999999999997</v>
      </c>
      <c r="L684" s="1">
        <f>VLOOKUP($A684,DataForModel!$B:$BI,51,FALSE)</f>
        <v>29.9</v>
      </c>
      <c r="M684" s="1">
        <f>VLOOKUP($A684,DataForModel!$B:$BI,52,FALSE)</f>
        <v>6.5</v>
      </c>
      <c r="N684" s="1">
        <f>VLOOKUP($A684,DataForModel!$B:$BI,60,FALSE)</f>
        <v>1.5</v>
      </c>
      <c r="O684" s="1">
        <f t="shared" si="133"/>
        <v>1.8701784461934077E-2</v>
      </c>
      <c r="P684" s="1">
        <f t="shared" si="134"/>
        <v>8.1155320100203063</v>
      </c>
      <c r="Q684" s="1">
        <f t="shared" si="135"/>
        <v>1.1224421167411782</v>
      </c>
      <c r="R684" s="1">
        <f t="shared" si="136"/>
        <v>5.8770449788796879E-3</v>
      </c>
      <c r="S684" s="1">
        <f t="shared" si="137"/>
        <v>0.25379759979397282</v>
      </c>
      <c r="T684" s="1">
        <f t="shared" si="138"/>
        <v>0.97902097902097907</v>
      </c>
      <c r="U684" s="1">
        <f t="shared" si="139"/>
        <v>4.6179624664879357</v>
      </c>
      <c r="V684" s="1">
        <f t="shared" si="140"/>
        <v>0.8702021890179289</v>
      </c>
      <c r="W684" s="1">
        <f t="shared" si="141"/>
        <v>4.58041958041958</v>
      </c>
      <c r="X684" s="1">
        <f t="shared" si="142"/>
        <v>6.5635179153094461</v>
      </c>
      <c r="Y684" s="1">
        <f t="shared" si="143"/>
        <v>6.8264840182648401</v>
      </c>
      <c r="Z684" s="1">
        <f t="shared" si="144"/>
        <v>1.4578005115089514</v>
      </c>
      <c r="AA684" s="1">
        <f t="shared" si="145"/>
        <v>0.15957446808510636</v>
      </c>
      <c r="AB684" s="1">
        <f>VLOOKUP($A684,Index!$G:$R,8,FALSE)</f>
        <v>9.5320999999999998</v>
      </c>
      <c r="AC684" s="1">
        <f>VLOOKUP($A684,Index!$G:$R,9,FALSE)</f>
        <v>6.8525679506955273</v>
      </c>
      <c r="AD684" s="1">
        <f>VLOOKUP($A684,Index!$G:$R,10,FALSE)</f>
        <v>0</v>
      </c>
      <c r="AE684" s="1">
        <f>VLOOKUP($A684,Index!$G:$R,11,FALSE)</f>
        <v>5.6033245382148031</v>
      </c>
    </row>
    <row r="685" spans="1:31" x14ac:dyDescent="0.2">
      <c r="A685">
        <v>6081610700</v>
      </c>
      <c r="B685" s="1">
        <f>VLOOKUP($A685,DataForModel!$B:$BI,11,FALSE)</f>
        <v>5099</v>
      </c>
      <c r="C685" s="1">
        <f>VLOOKUP($A685,DataForModel!$B:$BI,16,FALSE)</f>
        <v>9.5363030299999991</v>
      </c>
      <c r="D685" s="1">
        <f>VLOOKUP($A685,DataForModel!$B:$BI,17,FALSE)</f>
        <v>15.17162987</v>
      </c>
      <c r="E685" s="1">
        <f>VLOOKUP($A685,DataForModel!$B:$BI,19,FALSE)</f>
        <v>7.9537499999999997E-2</v>
      </c>
      <c r="F685" s="1">
        <f>VLOOKUP($A685,DataForModel!$B:$BI,20,FALSE)</f>
        <v>145.66885790000001</v>
      </c>
      <c r="G685" s="1">
        <f>VLOOKUP($A685,DataForModel!$B:$BI,26,FALSE)</f>
        <v>0.5</v>
      </c>
      <c r="H685" s="1">
        <f>VLOOKUP($A685,DataForModel!$B:$BI,31,FALSE)</f>
        <v>219</v>
      </c>
      <c r="I685" s="1">
        <f>VLOOKUP($A685,DataForModel!$B:$BI,33,FALSE)</f>
        <v>42492</v>
      </c>
      <c r="J685" s="1">
        <f>VLOOKUP($A685,DataForModel!$B:$BI,46,FALSE)</f>
        <v>4.2</v>
      </c>
      <c r="K685" s="1">
        <f>VLOOKUP($A685,DataForModel!$B:$BI,49,FALSE)</f>
        <v>15.7</v>
      </c>
      <c r="L685" s="1">
        <f>VLOOKUP($A685,DataForModel!$B:$BI,51,FALSE)</f>
        <v>18.3</v>
      </c>
      <c r="M685" s="1">
        <f>VLOOKUP($A685,DataForModel!$B:$BI,52,FALSE)</f>
        <v>11</v>
      </c>
      <c r="N685" s="1">
        <f>VLOOKUP($A685,DataForModel!$B:$BI,60,FALSE)</f>
        <v>1.3</v>
      </c>
      <c r="O685" s="1">
        <f t="shared" si="133"/>
        <v>3.9710122340840019</v>
      </c>
      <c r="P685" s="1">
        <f t="shared" si="134"/>
        <v>8.1155320100203063</v>
      </c>
      <c r="Q685" s="1">
        <f t="shared" si="135"/>
        <v>1.1965192785145171</v>
      </c>
      <c r="R685" s="1">
        <f t="shared" si="136"/>
        <v>9.9006169837084117E-4</v>
      </c>
      <c r="S685" s="1">
        <f t="shared" si="137"/>
        <v>0.23576431882695792</v>
      </c>
      <c r="T685" s="1">
        <f t="shared" si="138"/>
        <v>6.9930069930069935E-2</v>
      </c>
      <c r="U685" s="1">
        <f t="shared" si="139"/>
        <v>0.73391420911528149</v>
      </c>
      <c r="V685" s="1">
        <f t="shared" si="140"/>
        <v>2.4988798884866763</v>
      </c>
      <c r="W685" s="1">
        <f t="shared" si="141"/>
        <v>0.73426573426573427</v>
      </c>
      <c r="X685" s="1">
        <f t="shared" si="142"/>
        <v>2.55700325732899</v>
      </c>
      <c r="Y685" s="1">
        <f t="shared" si="143"/>
        <v>4.1780821917808222</v>
      </c>
      <c r="Z685" s="1">
        <f t="shared" si="144"/>
        <v>2.6086956521739131</v>
      </c>
      <c r="AA685" s="1">
        <f t="shared" si="145"/>
        <v>0.13829787234042554</v>
      </c>
      <c r="AB685" s="1">
        <f>VLOOKUP($A685,Index!$G:$R,8,FALSE)</f>
        <v>6.6188000000000002</v>
      </c>
      <c r="AC685" s="1">
        <f>VLOOKUP($A685,Index!$G:$R,9,FALSE)</f>
        <v>4.9400515387524555</v>
      </c>
      <c r="AD685" s="1">
        <f>VLOOKUP($A685,Index!$G:$R,10,FALSE)</f>
        <v>4.4444444444444446</v>
      </c>
      <c r="AE685" s="1">
        <f>VLOOKUP($A685,Index!$G:$R,11,FALSE)</f>
        <v>3.434658997858151</v>
      </c>
    </row>
    <row r="686" spans="1:31" x14ac:dyDescent="0.2">
      <c r="A686">
        <v>6081610800</v>
      </c>
      <c r="B686" s="1">
        <f>VLOOKUP($A686,DataForModel!$B:$BI,11,FALSE)</f>
        <v>4721</v>
      </c>
      <c r="C686" s="1">
        <f>VLOOKUP($A686,DataForModel!$B:$BI,16,FALSE)</f>
        <v>9.5363030299999991</v>
      </c>
      <c r="D686" s="1">
        <f>VLOOKUP($A686,DataForModel!$B:$BI,17,FALSE)</f>
        <v>17.8</v>
      </c>
      <c r="E686" s="1">
        <f>VLOOKUP($A686,DataForModel!$B:$BI,19,FALSE)</f>
        <v>7.8178743580000001</v>
      </c>
      <c r="F686" s="1">
        <f>VLOOKUP($A686,DataForModel!$B:$BI,20,FALSE)</f>
        <v>145.37687360000001</v>
      </c>
      <c r="G686" s="1">
        <f>VLOOKUP($A686,DataForModel!$B:$BI,26,FALSE)</f>
        <v>0.2</v>
      </c>
      <c r="H686" s="1">
        <f>VLOOKUP($A686,DataForModel!$B:$BI,31,FALSE)</f>
        <v>412</v>
      </c>
      <c r="I686" s="1">
        <f>VLOOKUP($A686,DataForModel!$B:$BI,33,FALSE)</f>
        <v>25462</v>
      </c>
      <c r="J686" s="1">
        <f>VLOOKUP($A686,DataForModel!$B:$BI,46,FALSE)</f>
        <v>8</v>
      </c>
      <c r="K686" s="1">
        <f>VLOOKUP($A686,DataForModel!$B:$BI,49,FALSE)</f>
        <v>29.3</v>
      </c>
      <c r="L686" s="1">
        <f>VLOOKUP($A686,DataForModel!$B:$BI,51,FALSE)</f>
        <v>27.2</v>
      </c>
      <c r="M686" s="1">
        <f>VLOOKUP($A686,DataForModel!$B:$BI,52,FALSE)</f>
        <v>5.3</v>
      </c>
      <c r="N686" s="1">
        <f>VLOOKUP($A686,DataForModel!$B:$BI,60,FALSE)</f>
        <v>0.1</v>
      </c>
      <c r="O686" s="1">
        <f t="shared" si="133"/>
        <v>3.6764591288085406</v>
      </c>
      <c r="P686" s="1">
        <f t="shared" si="134"/>
        <v>8.1155320100203063</v>
      </c>
      <c r="Q686" s="1">
        <f t="shared" si="135"/>
        <v>1.4077778386566946</v>
      </c>
      <c r="R686" s="1">
        <f t="shared" si="136"/>
        <v>9.7314825893840412E-2</v>
      </c>
      <c r="S686" s="1">
        <f t="shared" si="137"/>
        <v>0.23521983891434703</v>
      </c>
      <c r="T686" s="1">
        <f t="shared" si="138"/>
        <v>2.7972027972027972E-2</v>
      </c>
      <c r="U686" s="1">
        <f t="shared" si="139"/>
        <v>1.3806970509383378</v>
      </c>
      <c r="V686" s="1">
        <f t="shared" si="140"/>
        <v>1.2877370902703202</v>
      </c>
      <c r="W686" s="1">
        <f t="shared" si="141"/>
        <v>1.3986013986013983</v>
      </c>
      <c r="X686" s="1">
        <f t="shared" si="142"/>
        <v>4.7719869706840399</v>
      </c>
      <c r="Y686" s="1">
        <f t="shared" si="143"/>
        <v>6.2100456621004572</v>
      </c>
      <c r="Z686" s="1">
        <f t="shared" si="144"/>
        <v>1.1508951406649617</v>
      </c>
      <c r="AA686" s="1">
        <f t="shared" si="145"/>
        <v>1.0638297872340425E-2</v>
      </c>
      <c r="AB686" s="1">
        <f>VLOOKUP($A686,Index!$G:$R,8,FALSE)</f>
        <v>7.7159000000000004</v>
      </c>
      <c r="AC686" s="1">
        <f>VLOOKUP($A686,Index!$G:$R,9,FALSE)</f>
        <v>6.1538994603033572</v>
      </c>
      <c r="AD686" s="1">
        <f>VLOOKUP($A686,Index!$G:$R,10,FALSE)</f>
        <v>5.0427350427350435</v>
      </c>
      <c r="AE686" s="1">
        <f>VLOOKUP($A686,Index!$G:$R,11,FALSE)</f>
        <v>3.2271739801565849</v>
      </c>
    </row>
    <row r="687" spans="1:31" x14ac:dyDescent="0.2">
      <c r="A687">
        <v>6081610900</v>
      </c>
      <c r="B687" s="1">
        <f>VLOOKUP($A687,DataForModel!$B:$BI,11,FALSE)</f>
        <v>6932</v>
      </c>
      <c r="C687" s="1">
        <f>VLOOKUP($A687,DataForModel!$B:$BI,16,FALSE)</f>
        <v>9.5363030299999991</v>
      </c>
      <c r="D687" s="1">
        <f>VLOOKUP($A687,DataForModel!$B:$BI,17,FALSE)</f>
        <v>17.8</v>
      </c>
      <c r="E687" s="1">
        <f>VLOOKUP($A687,DataForModel!$B:$BI,19,FALSE)</f>
        <v>8.2921214790000004</v>
      </c>
      <c r="F687" s="1">
        <f>VLOOKUP($A687,DataForModel!$B:$BI,20,FALSE)</f>
        <v>144.41990680000001</v>
      </c>
      <c r="G687" s="1">
        <f>VLOOKUP($A687,DataForModel!$B:$BI,26,FALSE)</f>
        <v>0.2</v>
      </c>
      <c r="H687" s="1">
        <f>VLOOKUP($A687,DataForModel!$B:$BI,31,FALSE)</f>
        <v>1107</v>
      </c>
      <c r="I687" s="1">
        <f>VLOOKUP($A687,DataForModel!$B:$BI,33,FALSE)</f>
        <v>30870</v>
      </c>
      <c r="J687" s="1">
        <f>VLOOKUP($A687,DataForModel!$B:$BI,46,FALSE)</f>
        <v>15.9</v>
      </c>
      <c r="K687" s="1">
        <f>VLOOKUP($A687,DataForModel!$B:$BI,49,FALSE)</f>
        <v>20</v>
      </c>
      <c r="L687" s="1">
        <f>VLOOKUP($A687,DataForModel!$B:$BI,51,FALSE)</f>
        <v>22.6</v>
      </c>
      <c r="M687" s="1">
        <f>VLOOKUP($A687,DataForModel!$B:$BI,52,FALSE)</f>
        <v>8.5</v>
      </c>
      <c r="N687" s="1">
        <f>VLOOKUP($A687,DataForModel!$B:$BI,60,FALSE)</f>
        <v>1.1000000000000001</v>
      </c>
      <c r="O687" s="1">
        <f t="shared" si="133"/>
        <v>5.3993610223642179</v>
      </c>
      <c r="P687" s="1">
        <f t="shared" si="134"/>
        <v>8.1155320100203063</v>
      </c>
      <c r="Q687" s="1">
        <f t="shared" si="135"/>
        <v>1.4077778386566946</v>
      </c>
      <c r="R687" s="1">
        <f t="shared" si="136"/>
        <v>0.10321812823631712</v>
      </c>
      <c r="S687" s="1">
        <f t="shared" si="137"/>
        <v>0.23343532789907823</v>
      </c>
      <c r="T687" s="1">
        <f t="shared" si="138"/>
        <v>2.7972027972027972E-2</v>
      </c>
      <c r="U687" s="1">
        <f t="shared" si="139"/>
        <v>3.7097855227882039</v>
      </c>
      <c r="V687" s="1">
        <f t="shared" si="140"/>
        <v>1.6723442689405523</v>
      </c>
      <c r="W687" s="1">
        <f t="shared" si="141"/>
        <v>2.7797202797202796</v>
      </c>
      <c r="X687" s="1">
        <f t="shared" si="142"/>
        <v>3.2573289902280136</v>
      </c>
      <c r="Y687" s="1">
        <f t="shared" si="143"/>
        <v>5.159817351598174</v>
      </c>
      <c r="Z687" s="1">
        <f t="shared" si="144"/>
        <v>1.9693094629156009</v>
      </c>
      <c r="AA687" s="1">
        <f t="shared" si="145"/>
        <v>0.1170212765957447</v>
      </c>
      <c r="AB687" s="1">
        <f>VLOOKUP($A687,Index!$G:$R,8,FALSE)</f>
        <v>7.2225999999999999</v>
      </c>
      <c r="AC687" s="1">
        <f>VLOOKUP($A687,Index!$G:$R,9,FALSE)</f>
        <v>6.3609048950138138</v>
      </c>
      <c r="AD687" s="1">
        <f>VLOOKUP($A687,Index!$G:$R,10,FALSE)</f>
        <v>5.0854700854700861</v>
      </c>
      <c r="AE687" s="1">
        <f>VLOOKUP($A687,Index!$G:$R,11,FALSE)</f>
        <v>2.8824585644603031</v>
      </c>
    </row>
    <row r="688" spans="1:31" x14ac:dyDescent="0.2">
      <c r="A688">
        <v>6081611000</v>
      </c>
      <c r="B688" s="1">
        <f>VLOOKUP($A688,DataForModel!$B:$BI,11,FALSE)</f>
        <v>5707</v>
      </c>
      <c r="C688" s="1">
        <f>VLOOKUP($A688,DataForModel!$B:$BI,16,FALSE)</f>
        <v>9.5363030299999991</v>
      </c>
      <c r="D688" s="1">
        <f>VLOOKUP($A688,DataForModel!$B:$BI,17,FALSE)</f>
        <v>14.98992997</v>
      </c>
      <c r="E688" s="1">
        <f>VLOOKUP($A688,DataForModel!$B:$BI,19,FALSE)</f>
        <v>17.511328129999999</v>
      </c>
      <c r="F688" s="1">
        <f>VLOOKUP($A688,DataForModel!$B:$BI,20,FALSE)</f>
        <v>145.68323760000001</v>
      </c>
      <c r="G688" s="1">
        <f>VLOOKUP($A688,DataForModel!$B:$BI,26,FALSE)</f>
        <v>0</v>
      </c>
      <c r="H688" s="1">
        <f>VLOOKUP($A688,DataForModel!$B:$BI,31,FALSE)</f>
        <v>303</v>
      </c>
      <c r="I688" s="1">
        <f>VLOOKUP($A688,DataForModel!$B:$BI,33,FALSE)</f>
        <v>47338</v>
      </c>
      <c r="J688" s="1">
        <f>VLOOKUP($A688,DataForModel!$B:$BI,46,FALSE)</f>
        <v>4.7</v>
      </c>
      <c r="K688" s="1">
        <f>VLOOKUP($A688,DataForModel!$B:$BI,49,FALSE)</f>
        <v>10.5</v>
      </c>
      <c r="L688" s="1">
        <f>VLOOKUP($A688,DataForModel!$B:$BI,51,FALSE)</f>
        <v>21.6</v>
      </c>
      <c r="M688" s="1">
        <f>VLOOKUP($A688,DataForModel!$B:$BI,52,FALSE)</f>
        <v>8.1</v>
      </c>
      <c r="N688" s="1">
        <f>VLOOKUP($A688,DataForModel!$B:$BI,60,FALSE)</f>
        <v>0.9</v>
      </c>
      <c r="O688" s="1">
        <f t="shared" si="133"/>
        <v>4.4447907737863321</v>
      </c>
      <c r="P688" s="1">
        <f t="shared" si="134"/>
        <v>8.1155320100203063</v>
      </c>
      <c r="Q688" s="1">
        <f t="shared" si="135"/>
        <v>1.1819149201656505</v>
      </c>
      <c r="R688" s="1">
        <f t="shared" si="136"/>
        <v>0.21797636673414289</v>
      </c>
      <c r="S688" s="1">
        <f t="shared" si="137"/>
        <v>0.23579113348034642</v>
      </c>
      <c r="T688" s="1">
        <f t="shared" si="138"/>
        <v>0</v>
      </c>
      <c r="U688" s="1">
        <f t="shared" si="139"/>
        <v>1.0154155495978552</v>
      </c>
      <c r="V688" s="1">
        <f t="shared" si="140"/>
        <v>2.8435186436338551</v>
      </c>
      <c r="W688" s="1">
        <f t="shared" si="141"/>
        <v>0.82167832167832167</v>
      </c>
      <c r="X688" s="1">
        <f t="shared" si="142"/>
        <v>1.7100977198697067</v>
      </c>
      <c r="Y688" s="1">
        <f t="shared" si="143"/>
        <v>4.9315068493150696</v>
      </c>
      <c r="Z688" s="1">
        <f t="shared" si="144"/>
        <v>1.867007672634271</v>
      </c>
      <c r="AA688" s="1">
        <f t="shared" si="145"/>
        <v>9.5744680851063829E-2</v>
      </c>
      <c r="AB688" s="1">
        <f>VLOOKUP($A688,Index!$G:$R,8,FALSE)</f>
        <v>4.9321999999999999</v>
      </c>
      <c r="AC688" s="1">
        <f>VLOOKUP($A688,Index!$G:$R,9,FALSE)</f>
        <v>4.6648795476358318</v>
      </c>
      <c r="AD688" s="1">
        <f>VLOOKUP($A688,Index!$G:$R,10,FALSE)</f>
        <v>4.2735042735042743</v>
      </c>
      <c r="AE688" s="1">
        <f>VLOOKUP($A688,Index!$G:$R,11,FALSE)</f>
        <v>1.5988862572517082</v>
      </c>
    </row>
    <row r="689" spans="1:31" x14ac:dyDescent="0.2">
      <c r="A689">
        <v>6081611100</v>
      </c>
      <c r="B689" s="1">
        <f>VLOOKUP($A689,DataForModel!$B:$BI,11,FALSE)</f>
        <v>5430</v>
      </c>
      <c r="C689" s="1">
        <f>VLOOKUP($A689,DataForModel!$B:$BI,16,FALSE)</f>
        <v>9.5363030299999991</v>
      </c>
      <c r="D689" s="1">
        <f>VLOOKUP($A689,DataForModel!$B:$BI,17,FALSE)</f>
        <v>9.9665947189999997</v>
      </c>
      <c r="E689" s="1">
        <f>VLOOKUP($A689,DataForModel!$B:$BI,19,FALSE)</f>
        <v>0.56732578</v>
      </c>
      <c r="F689" s="1">
        <f>VLOOKUP($A689,DataForModel!$B:$BI,20,FALSE)</f>
        <v>148.6422962</v>
      </c>
      <c r="G689" s="1">
        <f>VLOOKUP($A689,DataForModel!$B:$BI,26,FALSE)</f>
        <v>0</v>
      </c>
      <c r="H689" s="1">
        <f>VLOOKUP($A689,DataForModel!$B:$BI,31,FALSE)</f>
        <v>196</v>
      </c>
      <c r="I689" s="1">
        <f>VLOOKUP($A689,DataForModel!$B:$BI,33,FALSE)</f>
        <v>72543</v>
      </c>
      <c r="J689" s="1">
        <f>VLOOKUP($A689,DataForModel!$B:$BI,46,FALSE)</f>
        <v>3.1</v>
      </c>
      <c r="K689" s="1">
        <f>VLOOKUP($A689,DataForModel!$B:$BI,49,FALSE)</f>
        <v>3.5</v>
      </c>
      <c r="L689" s="1">
        <f>VLOOKUP($A689,DataForModel!$B:$BI,51,FALSE)</f>
        <v>23.5</v>
      </c>
      <c r="M689" s="1">
        <f>VLOOKUP($A689,DataForModel!$B:$BI,52,FALSE)</f>
        <v>11.5</v>
      </c>
      <c r="N689" s="1">
        <f>VLOOKUP($A689,DataForModel!$B:$BI,60,FALSE)</f>
        <v>1.4</v>
      </c>
      <c r="O689" s="1">
        <f t="shared" si="133"/>
        <v>4.2289410114548431</v>
      </c>
      <c r="P689" s="1">
        <f t="shared" si="134"/>
        <v>8.1155320100203063</v>
      </c>
      <c r="Q689" s="1">
        <f t="shared" si="135"/>
        <v>0.77815802149867919</v>
      </c>
      <c r="R689" s="1">
        <f t="shared" si="136"/>
        <v>7.0619207955538253E-3</v>
      </c>
      <c r="S689" s="1">
        <f t="shared" si="137"/>
        <v>0.24130906019057907</v>
      </c>
      <c r="T689" s="1">
        <f t="shared" si="138"/>
        <v>0</v>
      </c>
      <c r="U689" s="1">
        <f t="shared" si="139"/>
        <v>0.65683646112600536</v>
      </c>
      <c r="V689" s="1">
        <f t="shared" si="140"/>
        <v>4.6360526559088546</v>
      </c>
      <c r="W689" s="1">
        <f t="shared" si="141"/>
        <v>0.54195804195804187</v>
      </c>
      <c r="X689" s="1">
        <f t="shared" si="142"/>
        <v>0.57003257328990231</v>
      </c>
      <c r="Y689" s="1">
        <f t="shared" si="143"/>
        <v>5.365296803652968</v>
      </c>
      <c r="Z689" s="1">
        <f t="shared" si="144"/>
        <v>2.7365728900255752</v>
      </c>
      <c r="AA689" s="1">
        <f t="shared" si="145"/>
        <v>0.14893617021276595</v>
      </c>
      <c r="AB689" s="1">
        <f>VLOOKUP($A689,Index!$G:$R,8,FALSE)</f>
        <v>4.4131</v>
      </c>
      <c r="AC689" s="1">
        <f>VLOOKUP($A689,Index!$G:$R,9,FALSE)</f>
        <v>3.9861774656056119</v>
      </c>
      <c r="AD689" s="1">
        <f>VLOOKUP($A689,Index!$G:$R,10,FALSE)</f>
        <v>3.8034188034188037</v>
      </c>
      <c r="AE689" s="1">
        <f>VLOOKUP($A689,Index!$G:$R,11,FALSE)</f>
        <v>0.63519523846241766</v>
      </c>
    </row>
    <row r="690" spans="1:31" x14ac:dyDescent="0.2">
      <c r="A690">
        <v>6081611200</v>
      </c>
      <c r="B690" s="1">
        <f>VLOOKUP($A690,DataForModel!$B:$BI,11,FALSE)</f>
        <v>3005</v>
      </c>
      <c r="C690" s="1">
        <f>VLOOKUP($A690,DataForModel!$B:$BI,16,FALSE)</f>
        <v>9.5363030299999991</v>
      </c>
      <c r="D690" s="1">
        <f>VLOOKUP($A690,DataForModel!$B:$BI,17,FALSE)</f>
        <v>9.3712210500000008</v>
      </c>
      <c r="E690" s="1">
        <f>VLOOKUP($A690,DataForModel!$B:$BI,19,FALSE)</f>
        <v>1.220431034</v>
      </c>
      <c r="F690" s="1">
        <f>VLOOKUP($A690,DataForModel!$B:$BI,20,FALSE)</f>
        <v>148.5390486</v>
      </c>
      <c r="G690" s="1">
        <f>VLOOKUP($A690,DataForModel!$B:$BI,26,FALSE)</f>
        <v>0</v>
      </c>
      <c r="H690" s="1">
        <f>VLOOKUP($A690,DataForModel!$B:$BI,31,FALSE)</f>
        <v>156</v>
      </c>
      <c r="I690" s="1">
        <f>VLOOKUP($A690,DataForModel!$B:$BI,33,FALSE)</f>
        <v>52714</v>
      </c>
      <c r="J690" s="1">
        <f>VLOOKUP($A690,DataForModel!$B:$BI,46,FALSE)</f>
        <v>5.4</v>
      </c>
      <c r="K690" s="1">
        <f>VLOOKUP($A690,DataForModel!$B:$BI,49,FALSE)</f>
        <v>3.2</v>
      </c>
      <c r="L690" s="1">
        <f>VLOOKUP($A690,DataForModel!$B:$BI,51,FALSE)</f>
        <v>22.3</v>
      </c>
      <c r="M690" s="1">
        <f>VLOOKUP($A690,DataForModel!$B:$BI,52,FALSE)</f>
        <v>9.6999999999999993</v>
      </c>
      <c r="N690" s="1">
        <f>VLOOKUP($A690,DataForModel!$B:$BI,60,FALSE)</f>
        <v>1.4</v>
      </c>
      <c r="O690" s="1">
        <f t="shared" si="133"/>
        <v>2.339281539780254</v>
      </c>
      <c r="P690" s="1">
        <f t="shared" si="134"/>
        <v>8.1155320100203063</v>
      </c>
      <c r="Q690" s="1">
        <f t="shared" si="135"/>
        <v>0.73030411286386088</v>
      </c>
      <c r="R690" s="1">
        <f t="shared" si="136"/>
        <v>1.5191601725808856E-2</v>
      </c>
      <c r="S690" s="1">
        <f t="shared" si="137"/>
        <v>0.24111652845436832</v>
      </c>
      <c r="T690" s="1">
        <f t="shared" si="138"/>
        <v>0</v>
      </c>
      <c r="U690" s="1">
        <f t="shared" si="139"/>
        <v>0.52278820375335122</v>
      </c>
      <c r="V690" s="1">
        <f t="shared" si="140"/>
        <v>3.2258500401817782</v>
      </c>
      <c r="W690" s="1">
        <f t="shared" si="141"/>
        <v>0.94405594405594395</v>
      </c>
      <c r="X690" s="1">
        <f t="shared" si="142"/>
        <v>0.52117263843648209</v>
      </c>
      <c r="Y690" s="1">
        <f t="shared" si="143"/>
        <v>5.0913242009132418</v>
      </c>
      <c r="Z690" s="1">
        <f t="shared" si="144"/>
        <v>2.2762148337595902</v>
      </c>
      <c r="AA690" s="1">
        <f t="shared" si="145"/>
        <v>0.14893617021276595</v>
      </c>
      <c r="AB690" s="1">
        <f>VLOOKUP($A690,Index!$G:$R,8,FALSE)</f>
        <v>3.5615000000000001</v>
      </c>
      <c r="AC690" s="1">
        <f>VLOOKUP($A690,Index!$G:$R,9,FALSE)</f>
        <v>3.7455987453561561</v>
      </c>
      <c r="AD690" s="1">
        <f>VLOOKUP($A690,Index!$G:$R,10,FALSE)</f>
        <v>3.6752136752136755</v>
      </c>
      <c r="AE690" s="1">
        <f>VLOOKUP($A690,Index!$G:$R,11,FALSE)</f>
        <v>0.95314345116007293</v>
      </c>
    </row>
    <row r="691" spans="1:31" x14ac:dyDescent="0.2">
      <c r="A691">
        <v>6081611300</v>
      </c>
      <c r="B691" s="1">
        <f>VLOOKUP($A691,DataForModel!$B:$BI,11,FALSE)</f>
        <v>1119</v>
      </c>
      <c r="C691" s="1">
        <f>VLOOKUP($A691,DataForModel!$B:$BI,16,FALSE)</f>
        <v>9.5363030299999991</v>
      </c>
      <c r="D691" s="1">
        <f>VLOOKUP($A691,DataForModel!$B:$BI,17,FALSE)</f>
        <v>9.4509623890000007</v>
      </c>
      <c r="E691" s="1">
        <f>VLOOKUP($A691,DataForModel!$B:$BI,19,FALSE)</f>
        <v>0.273379971</v>
      </c>
      <c r="F691" s="1">
        <f>VLOOKUP($A691,DataForModel!$B:$BI,20,FALSE)</f>
        <v>150.0345863</v>
      </c>
      <c r="G691" s="1">
        <f>VLOOKUP($A691,DataForModel!$B:$BI,26,FALSE)</f>
        <v>0</v>
      </c>
      <c r="H691" s="1">
        <f>VLOOKUP($A691,DataForModel!$B:$BI,31,FALSE)</f>
        <v>242</v>
      </c>
      <c r="I691" s="1">
        <f>VLOOKUP($A691,DataForModel!$B:$BI,33,FALSE)</f>
        <v>60199</v>
      </c>
      <c r="J691" s="1">
        <f>VLOOKUP($A691,DataForModel!$B:$BI,46,FALSE)</f>
        <v>4.4000000000000004</v>
      </c>
      <c r="K691" s="1">
        <f>VLOOKUP($A691,DataForModel!$B:$BI,49,FALSE)</f>
        <v>11.8</v>
      </c>
      <c r="L691" s="1">
        <f>VLOOKUP($A691,DataForModel!$B:$BI,51,FALSE)</f>
        <v>22.8</v>
      </c>
      <c r="M691" s="1">
        <f>VLOOKUP($A691,DataForModel!$B:$BI,52,FALSE)</f>
        <v>7.9</v>
      </c>
      <c r="N691" s="1">
        <f>VLOOKUP($A691,DataForModel!$B:$BI,60,FALSE)</f>
        <v>0.5</v>
      </c>
      <c r="O691" s="1">
        <f t="shared" si="133"/>
        <v>0.86963297747993451</v>
      </c>
      <c r="P691" s="1">
        <f t="shared" si="134"/>
        <v>8.1155320100203063</v>
      </c>
      <c r="Q691" s="1">
        <f t="shared" si="135"/>
        <v>0.736713423435713</v>
      </c>
      <c r="R691" s="1">
        <f t="shared" si="136"/>
        <v>3.4029613501660393E-3</v>
      </c>
      <c r="S691" s="1">
        <f t="shared" si="137"/>
        <v>0.24390534359340948</v>
      </c>
      <c r="T691" s="1">
        <f t="shared" si="138"/>
        <v>0</v>
      </c>
      <c r="U691" s="1">
        <f t="shared" si="139"/>
        <v>0.81099195710455763</v>
      </c>
      <c r="V691" s="1">
        <f t="shared" si="140"/>
        <v>3.7581697022281331</v>
      </c>
      <c r="W691" s="1">
        <f t="shared" si="141"/>
        <v>0.76923076923076927</v>
      </c>
      <c r="X691" s="1">
        <f t="shared" si="142"/>
        <v>1.9218241042345281</v>
      </c>
      <c r="Y691" s="1">
        <f t="shared" si="143"/>
        <v>5.2054794520547958</v>
      </c>
      <c r="Z691" s="1">
        <f t="shared" si="144"/>
        <v>1.8158567774936063</v>
      </c>
      <c r="AA691" s="1">
        <f t="shared" si="145"/>
        <v>5.3191489361702128E-2</v>
      </c>
      <c r="AB691" s="1">
        <f>VLOOKUP($A691,Index!$G:$R,8,FALSE)</f>
        <v>5.8578000000000001</v>
      </c>
      <c r="AC691" s="1">
        <f>VLOOKUP($A691,Index!$G:$R,9,FALSE)</f>
        <v>3.6959065526276218</v>
      </c>
      <c r="AD691" s="1">
        <f>VLOOKUP($A691,Index!$G:$R,10,FALSE)</f>
        <v>4.017094017094017</v>
      </c>
      <c r="AE691" s="1">
        <f>VLOOKUP($A691,Index!$G:$R,11,FALSE)</f>
        <v>1.2813518990970714</v>
      </c>
    </row>
    <row r="692" spans="1:31" x14ac:dyDescent="0.2">
      <c r="A692">
        <v>6085500100</v>
      </c>
      <c r="B692" s="1">
        <f>VLOOKUP($A692,DataForModel!$B:$BI,11,FALSE)</f>
        <v>6339</v>
      </c>
      <c r="C692" s="1">
        <f>VLOOKUP($A692,DataForModel!$B:$BI,16,FALSE)</f>
        <v>10.37</v>
      </c>
      <c r="D692" s="1">
        <f>VLOOKUP($A692,DataForModel!$B:$BI,17,FALSE)</f>
        <v>37.927407350000003</v>
      </c>
      <c r="E692" s="1">
        <f>VLOOKUP($A692,DataForModel!$B:$BI,19,FALSE)</f>
        <v>0</v>
      </c>
      <c r="F692" s="1">
        <f>VLOOKUP($A692,DataForModel!$B:$BI,20,FALSE)</f>
        <v>413.4932642</v>
      </c>
      <c r="G692" s="1">
        <f>VLOOKUP($A692,DataForModel!$B:$BI,26,FALSE)</f>
        <v>19.75</v>
      </c>
      <c r="H692" s="1">
        <f>VLOOKUP($A692,DataForModel!$B:$BI,31,FALSE)</f>
        <v>1222</v>
      </c>
      <c r="I692" s="1">
        <f>VLOOKUP($A692,DataForModel!$B:$BI,33,FALSE)</f>
        <v>31859</v>
      </c>
      <c r="J692" s="1">
        <f>VLOOKUP($A692,DataForModel!$B:$BI,46,FALSE)</f>
        <v>15.8</v>
      </c>
      <c r="K692" s="1">
        <f>VLOOKUP($A692,DataForModel!$B:$BI,49,FALSE)</f>
        <v>25.6</v>
      </c>
      <c r="L692" s="1">
        <f>VLOOKUP($A692,DataForModel!$B:$BI,51,FALSE)</f>
        <v>29.6</v>
      </c>
      <c r="M692" s="1">
        <f>VLOOKUP($A692,DataForModel!$B:$BI,52,FALSE)</f>
        <v>5.7</v>
      </c>
      <c r="N692" s="1">
        <f>VLOOKUP($A692,DataForModel!$B:$BI,60,FALSE)</f>
        <v>1.2</v>
      </c>
      <c r="O692" s="1">
        <f t="shared" si="133"/>
        <v>4.937271097950596</v>
      </c>
      <c r="P692" s="1">
        <f t="shared" si="134"/>
        <v>10</v>
      </c>
      <c r="Q692" s="1">
        <f t="shared" si="135"/>
        <v>3.0255435587975192</v>
      </c>
      <c r="R692" s="1">
        <f t="shared" si="136"/>
        <v>0</v>
      </c>
      <c r="S692" s="1">
        <f t="shared" si="137"/>
        <v>0.73519188851921602</v>
      </c>
      <c r="T692" s="1">
        <f t="shared" si="138"/>
        <v>2.7622377622377621</v>
      </c>
      <c r="U692" s="1">
        <f t="shared" si="139"/>
        <v>4.0951742627345844</v>
      </c>
      <c r="V692" s="1">
        <f t="shared" si="140"/>
        <v>1.7426801601581667</v>
      </c>
      <c r="W692" s="1">
        <f t="shared" si="141"/>
        <v>2.7622377622377621</v>
      </c>
      <c r="X692" s="1">
        <f t="shared" si="142"/>
        <v>4.1693811074918568</v>
      </c>
      <c r="Y692" s="1">
        <f t="shared" si="143"/>
        <v>6.7579908675799096</v>
      </c>
      <c r="Z692" s="1">
        <f t="shared" si="144"/>
        <v>1.2531969309462916</v>
      </c>
      <c r="AA692" s="1">
        <f t="shared" si="145"/>
        <v>0.1276595744680851</v>
      </c>
      <c r="AB692" s="1">
        <f>VLOOKUP($A692,Index!$G:$R,8,FALSE)</f>
        <v>7.7291999999999996</v>
      </c>
      <c r="AC692" s="1">
        <f>VLOOKUP($A692,Index!$G:$R,9,FALSE)</f>
        <v>6.2755599031632023</v>
      </c>
      <c r="AD692" s="1">
        <f>VLOOKUP($A692,Index!$G:$R,10,FALSE)</f>
        <v>4.7863247863247862</v>
      </c>
      <c r="AE692" s="1">
        <f>VLOOKUP($A692,Index!$G:$R,11,FALSE)</f>
        <v>8.0817539595299568</v>
      </c>
    </row>
    <row r="693" spans="1:31" x14ac:dyDescent="0.2">
      <c r="A693">
        <v>6085500200</v>
      </c>
      <c r="B693" s="1">
        <f>VLOOKUP($A693,DataForModel!$B:$BI,11,FALSE)</f>
        <v>5822</v>
      </c>
      <c r="C693" s="1">
        <f>VLOOKUP($A693,DataForModel!$B:$BI,16,FALSE)</f>
        <v>10.37</v>
      </c>
      <c r="D693" s="1">
        <f>VLOOKUP($A693,DataForModel!$B:$BI,17,FALSE)</f>
        <v>45.369269019999997</v>
      </c>
      <c r="E693" s="1">
        <f>VLOOKUP($A693,DataForModel!$B:$BI,19,FALSE)</f>
        <v>0</v>
      </c>
      <c r="F693" s="1">
        <f>VLOOKUP($A693,DataForModel!$B:$BI,20,FALSE)</f>
        <v>359.35409490000001</v>
      </c>
      <c r="G693" s="1">
        <f>VLOOKUP($A693,DataForModel!$B:$BI,26,FALSE)</f>
        <v>1.2</v>
      </c>
      <c r="H693" s="1">
        <f>VLOOKUP($A693,DataForModel!$B:$BI,31,FALSE)</f>
        <v>947</v>
      </c>
      <c r="I693" s="1">
        <f>VLOOKUP($A693,DataForModel!$B:$BI,33,FALSE)</f>
        <v>35193</v>
      </c>
      <c r="J693" s="1">
        <f>VLOOKUP($A693,DataForModel!$B:$BI,46,FALSE)</f>
        <v>17.100000000000001</v>
      </c>
      <c r="K693" s="1">
        <f>VLOOKUP($A693,DataForModel!$B:$BI,49,FALSE)</f>
        <v>18.2</v>
      </c>
      <c r="L693" s="1">
        <f>VLOOKUP($A693,DataForModel!$B:$BI,51,FALSE)</f>
        <v>13</v>
      </c>
      <c r="M693" s="1">
        <f>VLOOKUP($A693,DataForModel!$B:$BI,52,FALSE)</f>
        <v>5.7</v>
      </c>
      <c r="N693" s="1">
        <f>VLOOKUP($A693,DataForModel!$B:$BI,60,FALSE)</f>
        <v>13.4</v>
      </c>
      <c r="O693" s="1">
        <f t="shared" si="133"/>
        <v>4.5344034909997664</v>
      </c>
      <c r="P693" s="1">
        <f t="shared" si="134"/>
        <v>10</v>
      </c>
      <c r="Q693" s="1">
        <f t="shared" si="135"/>
        <v>3.6236925649960714</v>
      </c>
      <c r="R693" s="1">
        <f t="shared" si="136"/>
        <v>0</v>
      </c>
      <c r="S693" s="1">
        <f t="shared" si="137"/>
        <v>0.63423546665238373</v>
      </c>
      <c r="T693" s="1">
        <f t="shared" si="138"/>
        <v>0.16783216783216784</v>
      </c>
      <c r="U693" s="1">
        <f t="shared" si="139"/>
        <v>3.1735924932975874</v>
      </c>
      <c r="V693" s="1">
        <f t="shared" si="140"/>
        <v>1.9797882100262427</v>
      </c>
      <c r="W693" s="1">
        <f t="shared" si="141"/>
        <v>2.9895104895104896</v>
      </c>
      <c r="X693" s="1">
        <f t="shared" si="142"/>
        <v>2.9641693811074923</v>
      </c>
      <c r="Y693" s="1">
        <f t="shared" si="143"/>
        <v>2.9680365296803659</v>
      </c>
      <c r="Z693" s="1">
        <f t="shared" si="144"/>
        <v>1.2531969309462916</v>
      </c>
      <c r="AA693" s="1">
        <f t="shared" si="145"/>
        <v>1.4255319148936172</v>
      </c>
      <c r="AB693" s="1">
        <f>VLOOKUP($A693,Index!$G:$R,8,FALSE)</f>
        <v>6.4737</v>
      </c>
      <c r="AC693" s="1">
        <f>VLOOKUP($A693,Index!$G:$R,9,FALSE)</f>
        <v>5.3595690033739762</v>
      </c>
      <c r="AD693" s="1">
        <f>VLOOKUP($A693,Index!$G:$R,10,FALSE)</f>
        <v>3.8888888888888888</v>
      </c>
      <c r="AE693" s="1">
        <f>VLOOKUP($A693,Index!$G:$R,11,FALSE)</f>
        <v>4.1462570678428108</v>
      </c>
    </row>
    <row r="694" spans="1:31" x14ac:dyDescent="0.2">
      <c r="A694">
        <v>6085500300</v>
      </c>
      <c r="B694" s="1">
        <f>VLOOKUP($A694,DataForModel!$B:$BI,11,FALSE)</f>
        <v>3140</v>
      </c>
      <c r="C694" s="1">
        <f>VLOOKUP($A694,DataForModel!$B:$BI,16,FALSE)</f>
        <v>10.37</v>
      </c>
      <c r="D694" s="1">
        <f>VLOOKUP($A694,DataForModel!$B:$BI,17,FALSE)</f>
        <v>45.45</v>
      </c>
      <c r="E694" s="1">
        <f>VLOOKUP($A694,DataForModel!$B:$BI,19,FALSE)</f>
        <v>0</v>
      </c>
      <c r="F694" s="1">
        <f>VLOOKUP($A694,DataForModel!$B:$BI,20,FALSE)</f>
        <v>267.36370590000001</v>
      </c>
      <c r="G694" s="1">
        <f>VLOOKUP($A694,DataForModel!$B:$BI,26,FALSE)</f>
        <v>0</v>
      </c>
      <c r="H694" s="1">
        <f>VLOOKUP($A694,DataForModel!$B:$BI,31,FALSE)</f>
        <v>777</v>
      </c>
      <c r="I694" s="1">
        <f>VLOOKUP($A694,DataForModel!$B:$BI,33,FALSE)</f>
        <v>53021</v>
      </c>
      <c r="J694" s="1">
        <f>VLOOKUP($A694,DataForModel!$B:$BI,46,FALSE)</f>
        <v>20.5</v>
      </c>
      <c r="K694" s="1">
        <f>VLOOKUP($A694,DataForModel!$B:$BI,49,FALSE)</f>
        <v>8.5</v>
      </c>
      <c r="L694" s="1">
        <f>VLOOKUP($A694,DataForModel!$B:$BI,51,FALSE)</f>
        <v>8.6999999999999993</v>
      </c>
      <c r="M694" s="1">
        <f>VLOOKUP($A694,DataForModel!$B:$BI,52,FALSE)</f>
        <v>8.3000000000000007</v>
      </c>
      <c r="N694" s="1">
        <f>VLOOKUP($A694,DataForModel!$B:$BI,60,FALSE)</f>
        <v>6.4</v>
      </c>
      <c r="O694" s="1">
        <f t="shared" si="133"/>
        <v>2.4444790773786331</v>
      </c>
      <c r="P694" s="1">
        <f t="shared" si="134"/>
        <v>10</v>
      </c>
      <c r="Q694" s="1">
        <f t="shared" si="135"/>
        <v>3.6301814192099444</v>
      </c>
      <c r="R694" s="1">
        <f t="shared" si="136"/>
        <v>0</v>
      </c>
      <c r="S694" s="1">
        <f t="shared" si="137"/>
        <v>0.46269569905609714</v>
      </c>
      <c r="T694" s="1">
        <f t="shared" si="138"/>
        <v>0</v>
      </c>
      <c r="U694" s="1">
        <f t="shared" si="139"/>
        <v>2.6038873994638068</v>
      </c>
      <c r="V694" s="1">
        <f t="shared" si="140"/>
        <v>3.2476833249176806</v>
      </c>
      <c r="W694" s="1">
        <f t="shared" si="141"/>
        <v>3.5839160839160837</v>
      </c>
      <c r="X694" s="1">
        <f t="shared" si="142"/>
        <v>1.3843648208469057</v>
      </c>
      <c r="Y694" s="1">
        <f t="shared" si="143"/>
        <v>1.9863013698630136</v>
      </c>
      <c r="Z694" s="1">
        <f t="shared" si="144"/>
        <v>1.9181585677749364</v>
      </c>
      <c r="AA694" s="1">
        <f t="shared" si="145"/>
        <v>0.68085106382978722</v>
      </c>
      <c r="AB694" s="1">
        <f>VLOOKUP($A694,Index!$G:$R,8,FALSE)</f>
        <v>5.6547000000000001</v>
      </c>
      <c r="AC694" s="1">
        <f>VLOOKUP($A694,Index!$G:$R,9,FALSE)</f>
        <v>4.3796222362338284</v>
      </c>
      <c r="AD694" s="1">
        <f>VLOOKUP($A694,Index!$G:$R,10,FALSE)</f>
        <v>4.1452991452991448</v>
      </c>
      <c r="AE694" s="1">
        <f>VLOOKUP($A694,Index!$G:$R,11,FALSE)</f>
        <v>4.7338463885006643</v>
      </c>
    </row>
    <row r="695" spans="1:31" x14ac:dyDescent="0.2">
      <c r="A695">
        <v>6085500400</v>
      </c>
      <c r="B695" s="1">
        <f>VLOOKUP($A695,DataForModel!$B:$BI,11,FALSE)</f>
        <v>2369</v>
      </c>
      <c r="C695" s="1">
        <f>VLOOKUP($A695,DataForModel!$B:$BI,16,FALSE)</f>
        <v>10.37</v>
      </c>
      <c r="D695" s="1">
        <f>VLOOKUP($A695,DataForModel!$B:$BI,17,FALSE)</f>
        <v>45.45</v>
      </c>
      <c r="E695" s="1">
        <f>VLOOKUP($A695,DataForModel!$B:$BI,19,FALSE)</f>
        <v>0</v>
      </c>
      <c r="F695" s="1">
        <f>VLOOKUP($A695,DataForModel!$B:$BI,20,FALSE)</f>
        <v>245.35545519999999</v>
      </c>
      <c r="G695" s="1">
        <f>VLOOKUP($A695,DataForModel!$B:$BI,26,FALSE)</f>
        <v>0</v>
      </c>
      <c r="H695" s="1">
        <f>VLOOKUP($A695,DataForModel!$B:$BI,31,FALSE)</f>
        <v>235</v>
      </c>
      <c r="I695" s="1">
        <f>VLOOKUP($A695,DataForModel!$B:$BI,33,FALSE)</f>
        <v>55447</v>
      </c>
      <c r="J695" s="1">
        <f>VLOOKUP($A695,DataForModel!$B:$BI,46,FALSE)</f>
        <v>9.6999999999999993</v>
      </c>
      <c r="K695" s="1">
        <f>VLOOKUP($A695,DataForModel!$B:$BI,49,FALSE)</f>
        <v>12.9</v>
      </c>
      <c r="L695" s="1">
        <f>VLOOKUP($A695,DataForModel!$B:$BI,51,FALSE)</f>
        <v>22</v>
      </c>
      <c r="M695" s="1">
        <f>VLOOKUP($A695,DataForModel!$B:$BI,52,FALSE)</f>
        <v>7.9</v>
      </c>
      <c r="N695" s="1">
        <f>VLOOKUP($A695,DataForModel!$B:$BI,60,FALSE)</f>
        <v>2.9</v>
      </c>
      <c r="O695" s="1">
        <f t="shared" si="133"/>
        <v>1.8436842515390008</v>
      </c>
      <c r="P695" s="1">
        <f t="shared" si="134"/>
        <v>10</v>
      </c>
      <c r="Q695" s="1">
        <f t="shared" si="135"/>
        <v>3.6301814192099444</v>
      </c>
      <c r="R695" s="1">
        <f t="shared" si="136"/>
        <v>0</v>
      </c>
      <c r="S695" s="1">
        <f t="shared" si="137"/>
        <v>0.42165564855387772</v>
      </c>
      <c r="T695" s="1">
        <f t="shared" si="138"/>
        <v>0</v>
      </c>
      <c r="U695" s="1">
        <f t="shared" si="139"/>
        <v>0.78753351206434319</v>
      </c>
      <c r="V695" s="1">
        <f t="shared" si="140"/>
        <v>3.4202160570652369</v>
      </c>
      <c r="W695" s="1">
        <f t="shared" si="141"/>
        <v>1.6958041958041956</v>
      </c>
      <c r="X695" s="1">
        <f t="shared" si="142"/>
        <v>2.1009771986970684</v>
      </c>
      <c r="Y695" s="1">
        <f t="shared" si="143"/>
        <v>5.0228310502283113</v>
      </c>
      <c r="Z695" s="1">
        <f t="shared" si="144"/>
        <v>1.8158567774936063</v>
      </c>
      <c r="AA695" s="1">
        <f t="shared" si="145"/>
        <v>0.30851063829787234</v>
      </c>
      <c r="AB695" s="1">
        <f>VLOOKUP($A695,Index!$G:$R,8,FALSE)</f>
        <v>6.4931000000000001</v>
      </c>
      <c r="AC695" s="1">
        <f>VLOOKUP($A695,Index!$G:$R,9,FALSE)</f>
        <v>4.3594977479175618</v>
      </c>
      <c r="AD695" s="1">
        <f>VLOOKUP($A695,Index!$G:$R,10,FALSE)</f>
        <v>4.3589743589743595</v>
      </c>
      <c r="AE695" s="1">
        <f>VLOOKUP($A695,Index!$G:$R,11,FALSE)</f>
        <v>3.3530012708100272</v>
      </c>
    </row>
    <row r="696" spans="1:31" x14ac:dyDescent="0.2">
      <c r="A696">
        <v>6085500500</v>
      </c>
      <c r="B696" s="1">
        <f>VLOOKUP($A696,DataForModel!$B:$BI,11,FALSE)</f>
        <v>5240</v>
      </c>
      <c r="C696" s="1">
        <f>VLOOKUP($A696,DataForModel!$B:$BI,16,FALSE)</f>
        <v>10.37</v>
      </c>
      <c r="D696" s="1">
        <f>VLOOKUP($A696,DataForModel!$B:$BI,17,FALSE)</f>
        <v>44.101528420000001</v>
      </c>
      <c r="E696" s="1">
        <f>VLOOKUP($A696,DataForModel!$B:$BI,19,FALSE)</f>
        <v>0</v>
      </c>
      <c r="F696" s="1">
        <f>VLOOKUP($A696,DataForModel!$B:$BI,20,FALSE)</f>
        <v>179.14076840000001</v>
      </c>
      <c r="G696" s="1">
        <f>VLOOKUP($A696,DataForModel!$B:$BI,26,FALSE)</f>
        <v>0</v>
      </c>
      <c r="H696" s="1">
        <f>VLOOKUP($A696,DataForModel!$B:$BI,31,FALSE)</f>
        <v>530</v>
      </c>
      <c r="I696" s="1">
        <f>VLOOKUP($A696,DataForModel!$B:$BI,33,FALSE)</f>
        <v>61876</v>
      </c>
      <c r="J696" s="1">
        <f>VLOOKUP($A696,DataForModel!$B:$BI,46,FALSE)</f>
        <v>10</v>
      </c>
      <c r="K696" s="1">
        <f>VLOOKUP($A696,DataForModel!$B:$BI,49,FALSE)</f>
        <v>7.7</v>
      </c>
      <c r="L696" s="1">
        <f>VLOOKUP($A696,DataForModel!$B:$BI,51,FALSE)</f>
        <v>18</v>
      </c>
      <c r="M696" s="1">
        <f>VLOOKUP($A696,DataForModel!$B:$BI,52,FALSE)</f>
        <v>8.1</v>
      </c>
      <c r="N696" s="1">
        <f>VLOOKUP($A696,DataForModel!$B:$BI,60,FALSE)</f>
        <v>5.0999999999999996</v>
      </c>
      <c r="O696" s="1">
        <f t="shared" si="133"/>
        <v>4.0808852177978654</v>
      </c>
      <c r="P696" s="1">
        <f t="shared" si="134"/>
        <v>10</v>
      </c>
      <c r="Q696" s="1">
        <f t="shared" si="135"/>
        <v>3.5217963173051956</v>
      </c>
      <c r="R696" s="1">
        <f t="shared" si="136"/>
        <v>0</v>
      </c>
      <c r="S696" s="1">
        <f t="shared" si="137"/>
        <v>0.29818131489133709</v>
      </c>
      <c r="T696" s="1">
        <f t="shared" si="138"/>
        <v>0</v>
      </c>
      <c r="U696" s="1">
        <f t="shared" si="139"/>
        <v>1.7761394101876675</v>
      </c>
      <c r="V696" s="1">
        <f t="shared" si="140"/>
        <v>3.8774349090753923</v>
      </c>
      <c r="W696" s="1">
        <f t="shared" si="141"/>
        <v>1.7482517482517481</v>
      </c>
      <c r="X696" s="1">
        <f t="shared" si="142"/>
        <v>1.2540716612377851</v>
      </c>
      <c r="Y696" s="1">
        <f t="shared" si="143"/>
        <v>4.1095890410958908</v>
      </c>
      <c r="Z696" s="1">
        <f t="shared" si="144"/>
        <v>1.867007672634271</v>
      </c>
      <c r="AA696" s="1">
        <f t="shared" si="145"/>
        <v>0.54255319148936165</v>
      </c>
      <c r="AB696" s="1">
        <f>VLOOKUP($A696,Index!$G:$R,8,FALSE)</f>
        <v>5.3901000000000003</v>
      </c>
      <c r="AC696" s="1">
        <f>VLOOKUP($A696,Index!$G:$R,9,FALSE)</f>
        <v>4.3598344595695062</v>
      </c>
      <c r="AD696" s="1">
        <f>VLOOKUP($A696,Index!$G:$R,10,FALSE)</f>
        <v>3.9743589743589745</v>
      </c>
      <c r="AE696" s="1">
        <f>VLOOKUP($A696,Index!$G:$R,11,FALSE)</f>
        <v>2.8275814223014279</v>
      </c>
    </row>
    <row r="697" spans="1:31" x14ac:dyDescent="0.2">
      <c r="A697">
        <v>6085500600</v>
      </c>
      <c r="B697" s="1">
        <f>VLOOKUP($A697,DataForModel!$B:$BI,11,FALSE)</f>
        <v>4586</v>
      </c>
      <c r="C697" s="1">
        <f>VLOOKUP($A697,DataForModel!$B:$BI,16,FALSE)</f>
        <v>10.37</v>
      </c>
      <c r="D697" s="1">
        <f>VLOOKUP($A697,DataForModel!$B:$BI,17,FALSE)</f>
        <v>45.45</v>
      </c>
      <c r="E697" s="1">
        <f>VLOOKUP($A697,DataForModel!$B:$BI,19,FALSE)</f>
        <v>0</v>
      </c>
      <c r="F697" s="1">
        <f>VLOOKUP($A697,DataForModel!$B:$BI,20,FALSE)</f>
        <v>212.73554720000001</v>
      </c>
      <c r="G697" s="1">
        <f>VLOOKUP($A697,DataForModel!$B:$BI,26,FALSE)</f>
        <v>0</v>
      </c>
      <c r="H697" s="1">
        <f>VLOOKUP($A697,DataForModel!$B:$BI,31,FALSE)</f>
        <v>351</v>
      </c>
      <c r="I697" s="1">
        <f>VLOOKUP($A697,DataForModel!$B:$BI,33,FALSE)</f>
        <v>58675</v>
      </c>
      <c r="J697" s="1">
        <f>VLOOKUP($A697,DataForModel!$B:$BI,46,FALSE)</f>
        <v>6.8</v>
      </c>
      <c r="K697" s="1">
        <f>VLOOKUP($A697,DataForModel!$B:$BI,49,FALSE)</f>
        <v>5.4</v>
      </c>
      <c r="L697" s="1">
        <f>VLOOKUP($A697,DataForModel!$B:$BI,51,FALSE)</f>
        <v>19.2</v>
      </c>
      <c r="M697" s="1">
        <f>VLOOKUP($A697,DataForModel!$B:$BI,52,FALSE)</f>
        <v>8.6</v>
      </c>
      <c r="N697" s="1">
        <f>VLOOKUP($A697,DataForModel!$B:$BI,60,FALSE)</f>
        <v>2</v>
      </c>
      <c r="O697" s="1">
        <f t="shared" si="133"/>
        <v>3.5712615912101615</v>
      </c>
      <c r="P697" s="1">
        <f t="shared" si="134"/>
        <v>10</v>
      </c>
      <c r="Q697" s="1">
        <f t="shared" si="135"/>
        <v>3.6301814192099444</v>
      </c>
      <c r="R697" s="1">
        <f t="shared" si="136"/>
        <v>0</v>
      </c>
      <c r="S697" s="1">
        <f t="shared" si="137"/>
        <v>0.36082743053936051</v>
      </c>
      <c r="T697" s="1">
        <f t="shared" si="138"/>
        <v>0</v>
      </c>
      <c r="U697" s="1">
        <f t="shared" si="139"/>
        <v>1.1762734584450403</v>
      </c>
      <c r="V697" s="1">
        <f t="shared" si="140"/>
        <v>3.6497855786531637</v>
      </c>
      <c r="W697" s="1">
        <f t="shared" si="141"/>
        <v>1.1888111888111887</v>
      </c>
      <c r="X697" s="1">
        <f t="shared" si="142"/>
        <v>0.87947882736156369</v>
      </c>
      <c r="Y697" s="1">
        <f t="shared" si="143"/>
        <v>4.3835616438356171</v>
      </c>
      <c r="Z697" s="1">
        <f t="shared" si="144"/>
        <v>1.9948849104859334</v>
      </c>
      <c r="AA697" s="1">
        <f t="shared" si="145"/>
        <v>0.21276595744680851</v>
      </c>
      <c r="AB697" s="1">
        <f>VLOOKUP($A697,Index!$G:$R,8,FALSE)</f>
        <v>6.0178000000000003</v>
      </c>
      <c r="AC697" s="1">
        <f>VLOOKUP($A697,Index!$G:$R,9,FALSE)</f>
        <v>4.1234327889768121</v>
      </c>
      <c r="AD697" s="1">
        <f>VLOOKUP($A697,Index!$G:$R,10,FALSE)</f>
        <v>3.4188034188034191</v>
      </c>
      <c r="AE697" s="1">
        <f>VLOOKUP($A697,Index!$G:$R,11,FALSE)</f>
        <v>2.8907926583336012</v>
      </c>
    </row>
    <row r="698" spans="1:31" x14ac:dyDescent="0.2">
      <c r="A698">
        <v>6085500800</v>
      </c>
      <c r="B698" s="1">
        <f>VLOOKUP($A698,DataForModel!$B:$BI,11,FALSE)</f>
        <v>2600</v>
      </c>
      <c r="C698" s="1">
        <f>VLOOKUP($A698,DataForModel!$B:$BI,16,FALSE)</f>
        <v>10.37</v>
      </c>
      <c r="D698" s="1">
        <f>VLOOKUP($A698,DataForModel!$B:$BI,17,FALSE)</f>
        <v>43.053117950000001</v>
      </c>
      <c r="E698" s="1">
        <f>VLOOKUP($A698,DataForModel!$B:$BI,19,FALSE)</f>
        <v>0</v>
      </c>
      <c r="F698" s="1">
        <f>VLOOKUP($A698,DataForModel!$B:$BI,20,FALSE)</f>
        <v>221.9963084</v>
      </c>
      <c r="G698" s="1">
        <f>VLOOKUP($A698,DataForModel!$B:$BI,26,FALSE)</f>
        <v>0</v>
      </c>
      <c r="H698" s="1">
        <f>VLOOKUP($A698,DataForModel!$B:$BI,31,FALSE)</f>
        <v>488</v>
      </c>
      <c r="I698" s="1">
        <f>VLOOKUP($A698,DataForModel!$B:$BI,33,FALSE)</f>
        <v>55139</v>
      </c>
      <c r="J698" s="1">
        <f>VLOOKUP($A698,DataForModel!$B:$BI,46,FALSE)</f>
        <v>13.5</v>
      </c>
      <c r="K698" s="1">
        <f>VLOOKUP($A698,DataForModel!$B:$BI,49,FALSE)</f>
        <v>13.9</v>
      </c>
      <c r="L698" s="1">
        <f>VLOOKUP($A698,DataForModel!$B:$BI,51,FALSE)</f>
        <v>11.3</v>
      </c>
      <c r="M698" s="1">
        <f>VLOOKUP($A698,DataForModel!$B:$BI,52,FALSE)</f>
        <v>11.3</v>
      </c>
      <c r="N698" s="1">
        <f>VLOOKUP($A698,DataForModel!$B:$BI,60,FALSE)</f>
        <v>0.7</v>
      </c>
      <c r="O698" s="1">
        <f t="shared" si="133"/>
        <v>2.0236889269851166</v>
      </c>
      <c r="P698" s="1">
        <f t="shared" si="134"/>
        <v>10</v>
      </c>
      <c r="Q698" s="1">
        <f t="shared" si="135"/>
        <v>3.4375290051020309</v>
      </c>
      <c r="R698" s="1">
        <f t="shared" si="136"/>
        <v>0</v>
      </c>
      <c r="S698" s="1">
        <f t="shared" si="137"/>
        <v>0.37809650442068415</v>
      </c>
      <c r="T698" s="1">
        <f t="shared" si="138"/>
        <v>0</v>
      </c>
      <c r="U698" s="1">
        <f t="shared" si="139"/>
        <v>1.6353887399463807</v>
      </c>
      <c r="V698" s="1">
        <f t="shared" si="140"/>
        <v>3.3983116541380118</v>
      </c>
      <c r="W698" s="1">
        <f t="shared" si="141"/>
        <v>2.36013986013986</v>
      </c>
      <c r="X698" s="1">
        <f t="shared" si="142"/>
        <v>2.2638436482084692</v>
      </c>
      <c r="Y698" s="1">
        <f t="shared" si="143"/>
        <v>2.579908675799087</v>
      </c>
      <c r="Z698" s="1">
        <f t="shared" si="144"/>
        <v>2.6854219948849107</v>
      </c>
      <c r="AA698" s="1">
        <f t="shared" si="145"/>
        <v>7.4468085106382975E-2</v>
      </c>
      <c r="AB698" s="1">
        <f>VLOOKUP($A698,Index!$G:$R,8,FALSE)</f>
        <v>7.1943000000000001</v>
      </c>
      <c r="AC698" s="1">
        <f>VLOOKUP($A698,Index!$G:$R,9,FALSE)</f>
        <v>4.5519610371954977</v>
      </c>
      <c r="AD698" s="1">
        <f>VLOOKUP($A698,Index!$G:$R,10,FALSE)</f>
        <v>4.4017094017094021</v>
      </c>
      <c r="AE698" s="1">
        <f>VLOOKUP($A698,Index!$G:$R,11,FALSE)</f>
        <v>5.0140617506752978</v>
      </c>
    </row>
    <row r="699" spans="1:31" x14ac:dyDescent="0.2">
      <c r="A699">
        <v>6085500901</v>
      </c>
      <c r="B699" s="1">
        <f>VLOOKUP($A699,DataForModel!$B:$BI,11,FALSE)</f>
        <v>3723</v>
      </c>
      <c r="C699" s="1">
        <f>VLOOKUP($A699,DataForModel!$B:$BI,16,FALSE)</f>
        <v>10.37</v>
      </c>
      <c r="D699" s="1">
        <f>VLOOKUP($A699,DataForModel!$B:$BI,17,FALSE)</f>
        <v>33.659999999999997</v>
      </c>
      <c r="E699" s="1">
        <f>VLOOKUP($A699,DataForModel!$B:$BI,19,FALSE)</f>
        <v>0</v>
      </c>
      <c r="F699" s="1">
        <f>VLOOKUP($A699,DataForModel!$B:$BI,20,FALSE)</f>
        <v>241.38651139999999</v>
      </c>
      <c r="G699" s="1">
        <f>VLOOKUP($A699,DataForModel!$B:$BI,26,FALSE)</f>
        <v>0</v>
      </c>
      <c r="H699" s="1">
        <f>VLOOKUP($A699,DataForModel!$B:$BI,31,FALSE)</f>
        <v>1174</v>
      </c>
      <c r="I699" s="1">
        <f>VLOOKUP($A699,DataForModel!$B:$BI,33,FALSE)</f>
        <v>45501</v>
      </c>
      <c r="J699" s="1">
        <f>VLOOKUP($A699,DataForModel!$B:$BI,46,FALSE)</f>
        <v>28.9</v>
      </c>
      <c r="K699" s="1">
        <f>VLOOKUP($A699,DataForModel!$B:$BI,49,FALSE)</f>
        <v>6.6</v>
      </c>
      <c r="L699" s="1">
        <f>VLOOKUP($A699,DataForModel!$B:$BI,51,FALSE)</f>
        <v>9.1</v>
      </c>
      <c r="M699" s="1">
        <f>VLOOKUP($A699,DataForModel!$B:$BI,52,FALSE)</f>
        <v>6.4</v>
      </c>
      <c r="N699" s="1">
        <f>VLOOKUP($A699,DataForModel!$B:$BI,60,FALSE)</f>
        <v>1.7</v>
      </c>
      <c r="O699" s="1">
        <f t="shared" si="133"/>
        <v>2.8987765915997823</v>
      </c>
      <c r="P699" s="1">
        <f t="shared" si="134"/>
        <v>10</v>
      </c>
      <c r="Q699" s="1">
        <f t="shared" si="135"/>
        <v>2.6825453174116505</v>
      </c>
      <c r="R699" s="1">
        <f t="shared" si="136"/>
        <v>0</v>
      </c>
      <c r="S699" s="1">
        <f t="shared" si="137"/>
        <v>0.41425453084521441</v>
      </c>
      <c r="T699" s="1">
        <f t="shared" si="138"/>
        <v>0</v>
      </c>
      <c r="U699" s="1">
        <f t="shared" si="139"/>
        <v>3.9343163538873993</v>
      </c>
      <c r="V699" s="1">
        <f t="shared" si="140"/>
        <v>2.7128745261750504</v>
      </c>
      <c r="W699" s="1">
        <f t="shared" si="141"/>
        <v>5.0524475524475516</v>
      </c>
      <c r="X699" s="1">
        <f t="shared" si="142"/>
        <v>1.0749185667752443</v>
      </c>
      <c r="Y699" s="1">
        <f t="shared" si="143"/>
        <v>2.0776255707762559</v>
      </c>
      <c r="Z699" s="1">
        <f t="shared" si="144"/>
        <v>1.4322250639386191</v>
      </c>
      <c r="AA699" s="1">
        <f t="shared" si="145"/>
        <v>0.18085106382978722</v>
      </c>
      <c r="AB699" s="1">
        <f>VLOOKUP($A699,Index!$G:$R,8,FALSE)</f>
        <v>7.423</v>
      </c>
      <c r="AC699" s="1">
        <f>VLOOKUP($A699,Index!$G:$R,9,FALSE)</f>
        <v>4.9422373427392401</v>
      </c>
      <c r="AD699" s="1">
        <f>VLOOKUP($A699,Index!$G:$R,10,FALSE)</f>
        <v>3.3760683760683765</v>
      </c>
      <c r="AE699" s="1">
        <f>VLOOKUP($A699,Index!$G:$R,11,FALSE)</f>
        <v>4.4189601595587229</v>
      </c>
    </row>
    <row r="700" spans="1:31" x14ac:dyDescent="0.2">
      <c r="A700">
        <v>6085500902</v>
      </c>
      <c r="B700" s="1">
        <f>VLOOKUP($A700,DataForModel!$B:$BI,11,FALSE)</f>
        <v>4523</v>
      </c>
      <c r="C700" s="1">
        <f>VLOOKUP($A700,DataForModel!$B:$BI,16,FALSE)</f>
        <v>10.37</v>
      </c>
      <c r="D700" s="1">
        <f>VLOOKUP($A700,DataForModel!$B:$BI,17,FALSE)</f>
        <v>33.659999999999997</v>
      </c>
      <c r="E700" s="1">
        <f>VLOOKUP($A700,DataForModel!$B:$BI,19,FALSE)</f>
        <v>0</v>
      </c>
      <c r="F700" s="1">
        <f>VLOOKUP($A700,DataForModel!$B:$BI,20,FALSE)</f>
        <v>226.661992</v>
      </c>
      <c r="G700" s="1">
        <f>VLOOKUP($A700,DataForModel!$B:$BI,26,FALSE)</f>
        <v>0.2</v>
      </c>
      <c r="H700" s="1">
        <f>VLOOKUP($A700,DataForModel!$B:$BI,31,FALSE)</f>
        <v>798</v>
      </c>
      <c r="I700" s="1">
        <f>VLOOKUP($A700,DataForModel!$B:$BI,33,FALSE)</f>
        <v>9151</v>
      </c>
      <c r="J700" s="1">
        <f>VLOOKUP($A700,DataForModel!$B:$BI,46,FALSE)</f>
        <v>45.4</v>
      </c>
      <c r="K700" s="1">
        <f>VLOOKUP($A700,DataForModel!$B:$BI,49,FALSE)</f>
        <v>17</v>
      </c>
      <c r="L700" s="1">
        <f>VLOOKUP($A700,DataForModel!$B:$BI,51,FALSE)</f>
        <v>3.9</v>
      </c>
      <c r="M700" s="1">
        <f>VLOOKUP($A700,DataForModel!$B:$BI,52,FALSE)</f>
        <v>7.4</v>
      </c>
      <c r="N700" s="1">
        <f>VLOOKUP($A700,DataForModel!$B:$BI,60,FALSE)</f>
        <v>71.7</v>
      </c>
      <c r="O700" s="1">
        <f t="shared" si="133"/>
        <v>3.5221694069975844</v>
      </c>
      <c r="P700" s="1">
        <f t="shared" si="134"/>
        <v>10</v>
      </c>
      <c r="Q700" s="1">
        <f t="shared" si="135"/>
        <v>2.6825453174116505</v>
      </c>
      <c r="R700" s="1">
        <f t="shared" si="136"/>
        <v>0</v>
      </c>
      <c r="S700" s="1">
        <f t="shared" si="137"/>
        <v>0.3867968728952843</v>
      </c>
      <c r="T700" s="1">
        <f t="shared" si="138"/>
        <v>2.7972027972027972E-2</v>
      </c>
      <c r="U700" s="1">
        <f t="shared" si="139"/>
        <v>2.6742627345844507</v>
      </c>
      <c r="V700" s="1">
        <f t="shared" si="140"/>
        <v>0.12772827161459629</v>
      </c>
      <c r="W700" s="1">
        <f t="shared" si="141"/>
        <v>7.9370629370629366</v>
      </c>
      <c r="X700" s="1">
        <f t="shared" si="142"/>
        <v>2.7687296416938114</v>
      </c>
      <c r="Y700" s="1">
        <f t="shared" si="143"/>
        <v>0.89041095890410971</v>
      </c>
      <c r="Z700" s="1">
        <f t="shared" si="144"/>
        <v>1.6879795396419439</v>
      </c>
      <c r="AA700" s="1">
        <f t="shared" si="145"/>
        <v>7.6276595744680851</v>
      </c>
      <c r="AB700" s="1">
        <f>VLOOKUP($A700,Index!$G:$R,8,FALSE)</f>
        <v>8.5772999999999993</v>
      </c>
      <c r="AC700" s="1">
        <f>VLOOKUP($A700,Index!$G:$R,9,FALSE)</f>
        <v>4.9374020668188789</v>
      </c>
      <c r="AD700" s="1">
        <f>VLOOKUP($A700,Index!$G:$R,10,FALSE)</f>
        <v>3.9743589743589745</v>
      </c>
      <c r="AE700" s="1">
        <f>VLOOKUP($A700,Index!$G:$R,11,FALSE)</f>
        <v>4.8032638114219139</v>
      </c>
    </row>
    <row r="701" spans="1:31" x14ac:dyDescent="0.2">
      <c r="A701">
        <v>6085501000</v>
      </c>
      <c r="B701" s="1">
        <f>VLOOKUP($A701,DataForModel!$B:$BI,11,FALSE)</f>
        <v>4769</v>
      </c>
      <c r="C701" s="1">
        <f>VLOOKUP($A701,DataForModel!$B:$BI,16,FALSE)</f>
        <v>10.37</v>
      </c>
      <c r="D701" s="1">
        <f>VLOOKUP($A701,DataForModel!$B:$BI,17,FALSE)</f>
        <v>34.838992759999996</v>
      </c>
      <c r="E701" s="1">
        <f>VLOOKUP($A701,DataForModel!$B:$BI,19,FALSE)</f>
        <v>0</v>
      </c>
      <c r="F701" s="1">
        <f>VLOOKUP($A701,DataForModel!$B:$BI,20,FALSE)</f>
        <v>274.2334487</v>
      </c>
      <c r="G701" s="1">
        <f>VLOOKUP($A701,DataForModel!$B:$BI,26,FALSE)</f>
        <v>0</v>
      </c>
      <c r="H701" s="1">
        <f>VLOOKUP($A701,DataForModel!$B:$BI,31,FALSE)</f>
        <v>1275</v>
      </c>
      <c r="I701" s="1">
        <f>VLOOKUP($A701,DataForModel!$B:$BI,33,FALSE)</f>
        <v>29601</v>
      </c>
      <c r="J701" s="1">
        <f>VLOOKUP($A701,DataForModel!$B:$BI,46,FALSE)</f>
        <v>27.6</v>
      </c>
      <c r="K701" s="1">
        <f>VLOOKUP($A701,DataForModel!$B:$BI,49,FALSE)</f>
        <v>29.7</v>
      </c>
      <c r="L701" s="1">
        <f>VLOOKUP($A701,DataForModel!$B:$BI,51,FALSE)</f>
        <v>16.899999999999999</v>
      </c>
      <c r="M701" s="1">
        <f>VLOOKUP($A701,DataForModel!$B:$BI,52,FALSE)</f>
        <v>15.4</v>
      </c>
      <c r="N701" s="1">
        <f>VLOOKUP($A701,DataForModel!$B:$BI,60,FALSE)</f>
        <v>2.4</v>
      </c>
      <c r="O701" s="1">
        <f t="shared" si="133"/>
        <v>3.7138626977324085</v>
      </c>
      <c r="P701" s="1">
        <f t="shared" si="134"/>
        <v>10</v>
      </c>
      <c r="Q701" s="1">
        <f t="shared" si="135"/>
        <v>2.7773083456673597</v>
      </c>
      <c r="R701" s="1">
        <f t="shared" si="136"/>
        <v>0</v>
      </c>
      <c r="S701" s="1">
        <f t="shared" si="137"/>
        <v>0.47550610344908495</v>
      </c>
      <c r="T701" s="1">
        <f t="shared" si="138"/>
        <v>0</v>
      </c>
      <c r="U701" s="1">
        <f t="shared" si="139"/>
        <v>4.2727882037533513</v>
      </c>
      <c r="V701" s="1">
        <f t="shared" si="140"/>
        <v>1.5820952841527334</v>
      </c>
      <c r="W701" s="1">
        <f t="shared" si="141"/>
        <v>4.825174825174825</v>
      </c>
      <c r="X701" s="1">
        <f t="shared" si="142"/>
        <v>4.8371335504885993</v>
      </c>
      <c r="Y701" s="1">
        <f t="shared" si="143"/>
        <v>3.8584474885844751</v>
      </c>
      <c r="Z701" s="1">
        <f t="shared" si="144"/>
        <v>3.7340153452685421</v>
      </c>
      <c r="AA701" s="1">
        <f t="shared" si="145"/>
        <v>0.25531914893617019</v>
      </c>
      <c r="AB701" s="1">
        <f>VLOOKUP($A701,Index!$G:$R,8,FALSE)</f>
        <v>9.8472000000000008</v>
      </c>
      <c r="AC701" s="1">
        <f>VLOOKUP($A701,Index!$G:$R,9,FALSE)</f>
        <v>7.3030785802662024</v>
      </c>
      <c r="AD701" s="1">
        <f>VLOOKUP($A701,Index!$G:$R,10,FALSE)</f>
        <v>5.299145299145299</v>
      </c>
      <c r="AE701" s="1">
        <f>VLOOKUP($A701,Index!$G:$R,11,FALSE)</f>
        <v>6.1296725640873557</v>
      </c>
    </row>
    <row r="702" spans="1:31" x14ac:dyDescent="0.2">
      <c r="A702">
        <v>6085501101</v>
      </c>
      <c r="B702" s="1">
        <f>VLOOKUP($A702,DataForModel!$B:$BI,11,FALSE)</f>
        <v>4074</v>
      </c>
      <c r="C702" s="1">
        <f>VLOOKUP($A702,DataForModel!$B:$BI,16,FALSE)</f>
        <v>10.37</v>
      </c>
      <c r="D702" s="1">
        <f>VLOOKUP($A702,DataForModel!$B:$BI,17,FALSE)</f>
        <v>39.523779810000001</v>
      </c>
      <c r="E702" s="1">
        <f>VLOOKUP($A702,DataForModel!$B:$BI,19,FALSE)</f>
        <v>0</v>
      </c>
      <c r="F702" s="1">
        <f>VLOOKUP($A702,DataForModel!$B:$BI,20,FALSE)</f>
        <v>315.87353130000002</v>
      </c>
      <c r="G702" s="1">
        <f>VLOOKUP($A702,DataForModel!$B:$BI,26,FALSE)</f>
        <v>0.2</v>
      </c>
      <c r="H702" s="1">
        <f>VLOOKUP($A702,DataForModel!$B:$BI,31,FALSE)</f>
        <v>819</v>
      </c>
      <c r="I702" s="1">
        <f>VLOOKUP($A702,DataForModel!$B:$BI,33,FALSE)</f>
        <v>37741</v>
      </c>
      <c r="J702" s="1">
        <f>VLOOKUP($A702,DataForModel!$B:$BI,46,FALSE)</f>
        <v>18</v>
      </c>
      <c r="K702" s="1">
        <f>VLOOKUP($A702,DataForModel!$B:$BI,49,FALSE)</f>
        <v>14.2</v>
      </c>
      <c r="L702" s="1">
        <f>VLOOKUP($A702,DataForModel!$B:$BI,51,FALSE)</f>
        <v>14.7</v>
      </c>
      <c r="M702" s="1">
        <f>VLOOKUP($A702,DataForModel!$B:$BI,52,FALSE)</f>
        <v>10.3</v>
      </c>
      <c r="N702" s="1">
        <f>VLOOKUP($A702,DataForModel!$B:$BI,60,FALSE)</f>
        <v>4.0999999999999996</v>
      </c>
      <c r="O702" s="1">
        <f t="shared" si="133"/>
        <v>3.1722901893555679</v>
      </c>
      <c r="P702" s="1">
        <f t="shared" si="134"/>
        <v>10</v>
      </c>
      <c r="Q702" s="1">
        <f t="shared" si="135"/>
        <v>3.1538540062116454</v>
      </c>
      <c r="R702" s="1">
        <f t="shared" si="136"/>
        <v>0</v>
      </c>
      <c r="S702" s="1">
        <f t="shared" si="137"/>
        <v>0.55315475967875016</v>
      </c>
      <c r="T702" s="1">
        <f t="shared" si="138"/>
        <v>2.7972027972027972E-2</v>
      </c>
      <c r="U702" s="1">
        <f t="shared" si="139"/>
        <v>2.7446380697050938</v>
      </c>
      <c r="V702" s="1">
        <f t="shared" si="140"/>
        <v>2.1609973615151019</v>
      </c>
      <c r="W702" s="1">
        <f t="shared" si="141"/>
        <v>3.1468531468531467</v>
      </c>
      <c r="X702" s="1">
        <f t="shared" si="142"/>
        <v>2.3127035830618894</v>
      </c>
      <c r="Y702" s="1">
        <f t="shared" si="143"/>
        <v>3.3561643835616439</v>
      </c>
      <c r="Z702" s="1">
        <f t="shared" si="144"/>
        <v>2.4296675191815855</v>
      </c>
      <c r="AA702" s="1">
        <f t="shared" si="145"/>
        <v>0.43617021276595735</v>
      </c>
      <c r="AB702" s="1">
        <f>VLOOKUP($A702,Index!$G:$R,8,FALSE)</f>
        <v>7.5784000000000002</v>
      </c>
      <c r="AC702" s="1">
        <f>VLOOKUP($A702,Index!$G:$R,9,FALSE)</f>
        <v>5.2979149147793585</v>
      </c>
      <c r="AD702" s="1">
        <f>VLOOKUP($A702,Index!$G:$R,10,FALSE)</f>
        <v>4.4444444444444446</v>
      </c>
      <c r="AE702" s="1">
        <f>VLOOKUP($A702,Index!$G:$R,11,FALSE)</f>
        <v>4.7825281544072391</v>
      </c>
    </row>
    <row r="703" spans="1:31" x14ac:dyDescent="0.2">
      <c r="A703">
        <v>6085501102</v>
      </c>
      <c r="B703" s="1">
        <f>VLOOKUP($A703,DataForModel!$B:$BI,11,FALSE)</f>
        <v>4477</v>
      </c>
      <c r="C703" s="1">
        <f>VLOOKUP($A703,DataForModel!$B:$BI,16,FALSE)</f>
        <v>10.37</v>
      </c>
      <c r="D703" s="1">
        <f>VLOOKUP($A703,DataForModel!$B:$BI,17,FALSE)</f>
        <v>33.395794330000001</v>
      </c>
      <c r="E703" s="1">
        <f>VLOOKUP($A703,DataForModel!$B:$BI,19,FALSE)</f>
        <v>0</v>
      </c>
      <c r="F703" s="1">
        <f>VLOOKUP($A703,DataForModel!$B:$BI,20,FALSE)</f>
        <v>331.69999280000002</v>
      </c>
      <c r="G703" s="1">
        <f>VLOOKUP($A703,DataForModel!$B:$BI,26,FALSE)</f>
        <v>12.5</v>
      </c>
      <c r="H703" s="1">
        <f>VLOOKUP($A703,DataForModel!$B:$BI,31,FALSE)</f>
        <v>707</v>
      </c>
      <c r="I703" s="1">
        <f>VLOOKUP($A703,DataForModel!$B:$BI,33,FALSE)</f>
        <v>27880</v>
      </c>
      <c r="J703" s="1">
        <f>VLOOKUP($A703,DataForModel!$B:$BI,46,FALSE)</f>
        <v>14.3</v>
      </c>
      <c r="K703" s="1">
        <f>VLOOKUP($A703,DataForModel!$B:$BI,49,FALSE)</f>
        <v>26.2</v>
      </c>
      <c r="L703" s="1">
        <f>VLOOKUP($A703,DataForModel!$B:$BI,51,FALSE)</f>
        <v>24.8</v>
      </c>
      <c r="M703" s="1">
        <f>VLOOKUP($A703,DataForModel!$B:$BI,52,FALSE)</f>
        <v>8.1999999999999993</v>
      </c>
      <c r="N703" s="1">
        <f>VLOOKUP($A703,DataForModel!$B:$BI,60,FALSE)</f>
        <v>0.2</v>
      </c>
      <c r="O703" s="1">
        <f t="shared" si="133"/>
        <v>3.4863243201122107</v>
      </c>
      <c r="P703" s="1">
        <f t="shared" si="134"/>
        <v>10</v>
      </c>
      <c r="Q703" s="1">
        <f t="shared" si="135"/>
        <v>2.6613094538669686</v>
      </c>
      <c r="R703" s="1">
        <f t="shared" si="136"/>
        <v>0</v>
      </c>
      <c r="S703" s="1">
        <f t="shared" si="137"/>
        <v>0.58266727242159311</v>
      </c>
      <c r="T703" s="1">
        <f t="shared" si="138"/>
        <v>1.7482517482517481</v>
      </c>
      <c r="U703" s="1">
        <f t="shared" si="139"/>
        <v>2.3693029490616619</v>
      </c>
      <c r="V703" s="1">
        <f t="shared" si="140"/>
        <v>1.459700876887299</v>
      </c>
      <c r="W703" s="1">
        <f t="shared" si="141"/>
        <v>2.5</v>
      </c>
      <c r="X703" s="1">
        <f t="shared" si="142"/>
        <v>4.2671009771986972</v>
      </c>
      <c r="Y703" s="1">
        <f t="shared" si="143"/>
        <v>5.6621004566210056</v>
      </c>
      <c r="Z703" s="1">
        <f t="shared" si="144"/>
        <v>1.8925831202046033</v>
      </c>
      <c r="AA703" s="1">
        <f t="shared" si="145"/>
        <v>2.1276595744680851E-2</v>
      </c>
      <c r="AB703" s="1">
        <f>VLOOKUP($A703,Index!$G:$R,8,FALSE)</f>
        <v>6.5663</v>
      </c>
      <c r="AC703" s="1">
        <f>VLOOKUP($A703,Index!$G:$R,9,FALSE)</f>
        <v>6.0434982525330669</v>
      </c>
      <c r="AD703" s="1">
        <f>VLOOKUP($A703,Index!$G:$R,10,FALSE)</f>
        <v>5.5128205128205128</v>
      </c>
      <c r="AE703" s="1">
        <f>VLOOKUP($A703,Index!$G:$R,11,FALSE)</f>
        <v>7.0006935903854437</v>
      </c>
    </row>
    <row r="704" spans="1:31" x14ac:dyDescent="0.2">
      <c r="A704">
        <v>6085501200</v>
      </c>
      <c r="B704" s="1">
        <f>VLOOKUP($A704,DataForModel!$B:$BI,11,FALSE)</f>
        <v>4186</v>
      </c>
      <c r="C704" s="1">
        <f>VLOOKUP($A704,DataForModel!$B:$BI,16,FALSE)</f>
        <v>10.37</v>
      </c>
      <c r="D704" s="1">
        <f>VLOOKUP($A704,DataForModel!$B:$BI,17,FALSE)</f>
        <v>33.659999999999997</v>
      </c>
      <c r="E704" s="1">
        <f>VLOOKUP($A704,DataForModel!$B:$BI,19,FALSE)</f>
        <v>0</v>
      </c>
      <c r="F704" s="1">
        <f>VLOOKUP($A704,DataForModel!$B:$BI,20,FALSE)</f>
        <v>283.40437129999998</v>
      </c>
      <c r="G704" s="1">
        <f>VLOOKUP($A704,DataForModel!$B:$BI,26,FALSE)</f>
        <v>3</v>
      </c>
      <c r="H704" s="1">
        <f>VLOOKUP($A704,DataForModel!$B:$BI,31,FALSE)</f>
        <v>699</v>
      </c>
      <c r="I704" s="1">
        <f>VLOOKUP($A704,DataForModel!$B:$BI,33,FALSE)</f>
        <v>27695</v>
      </c>
      <c r="J704" s="1">
        <f>VLOOKUP($A704,DataForModel!$B:$BI,46,FALSE)</f>
        <v>15.8</v>
      </c>
      <c r="K704" s="1">
        <f>VLOOKUP($A704,DataForModel!$B:$BI,49,FALSE)</f>
        <v>27.8</v>
      </c>
      <c r="L704" s="1">
        <f>VLOOKUP($A704,DataForModel!$B:$BI,51,FALSE)</f>
        <v>20.399999999999999</v>
      </c>
      <c r="M704" s="1">
        <f>VLOOKUP($A704,DataForModel!$B:$BI,52,FALSE)</f>
        <v>11.7</v>
      </c>
      <c r="N704" s="1">
        <f>VLOOKUP($A704,DataForModel!$B:$BI,60,FALSE)</f>
        <v>1.6</v>
      </c>
      <c r="O704" s="1">
        <f t="shared" si="133"/>
        <v>3.2595651835112598</v>
      </c>
      <c r="P704" s="1">
        <f t="shared" si="134"/>
        <v>10</v>
      </c>
      <c r="Q704" s="1">
        <f t="shared" si="135"/>
        <v>2.6825453174116505</v>
      </c>
      <c r="R704" s="1">
        <f t="shared" si="136"/>
        <v>0</v>
      </c>
      <c r="S704" s="1">
        <f t="shared" si="137"/>
        <v>0.49260765012748337</v>
      </c>
      <c r="T704" s="1">
        <f t="shared" si="138"/>
        <v>0.41958041958041958</v>
      </c>
      <c r="U704" s="1">
        <f t="shared" si="139"/>
        <v>2.3424932975871311</v>
      </c>
      <c r="V704" s="1">
        <f t="shared" si="140"/>
        <v>1.4465440114926997</v>
      </c>
      <c r="W704" s="1">
        <f t="shared" si="141"/>
        <v>2.7622377622377621</v>
      </c>
      <c r="X704" s="1">
        <f t="shared" si="142"/>
        <v>4.5276872964169383</v>
      </c>
      <c r="Y704" s="1">
        <f t="shared" si="143"/>
        <v>4.6575342465753424</v>
      </c>
      <c r="Z704" s="1">
        <f t="shared" si="144"/>
        <v>2.7877237851662402</v>
      </c>
      <c r="AA704" s="1">
        <f t="shared" si="145"/>
        <v>0.1702127659574468</v>
      </c>
      <c r="AB704" s="1">
        <f>VLOOKUP($A704,Index!$G:$R,8,FALSE)</f>
        <v>7.8209</v>
      </c>
      <c r="AC704" s="1">
        <f>VLOOKUP($A704,Index!$G:$R,9,FALSE)</f>
        <v>6.3617018957600351</v>
      </c>
      <c r="AD704" s="1">
        <f>VLOOKUP($A704,Index!$G:$R,10,FALSE)</f>
        <v>5</v>
      </c>
      <c r="AE704" s="1">
        <f>VLOOKUP($A704,Index!$G:$R,11,FALSE)</f>
        <v>5.2228061817917482</v>
      </c>
    </row>
    <row r="705" spans="1:31" x14ac:dyDescent="0.2">
      <c r="A705">
        <v>6085501300</v>
      </c>
      <c r="B705" s="1">
        <f>VLOOKUP($A705,DataForModel!$B:$BI,11,FALSE)</f>
        <v>4153</v>
      </c>
      <c r="C705" s="1">
        <f>VLOOKUP($A705,DataForModel!$B:$BI,16,FALSE)</f>
        <v>10.37</v>
      </c>
      <c r="D705" s="1">
        <f>VLOOKUP($A705,DataForModel!$B:$BI,17,FALSE)</f>
        <v>33.659999999999997</v>
      </c>
      <c r="E705" s="1">
        <f>VLOOKUP($A705,DataForModel!$B:$BI,19,FALSE)</f>
        <v>0</v>
      </c>
      <c r="F705" s="1">
        <f>VLOOKUP($A705,DataForModel!$B:$BI,20,FALSE)</f>
        <v>245.53285249999999</v>
      </c>
      <c r="G705" s="1">
        <f>VLOOKUP($A705,DataForModel!$B:$BI,26,FALSE)</f>
        <v>1.7</v>
      </c>
      <c r="H705" s="1">
        <f>VLOOKUP($A705,DataForModel!$B:$BI,31,FALSE)</f>
        <v>1251</v>
      </c>
      <c r="I705" s="1">
        <f>VLOOKUP($A705,DataForModel!$B:$BI,33,FALSE)</f>
        <v>32597</v>
      </c>
      <c r="J705" s="1">
        <f>VLOOKUP($A705,DataForModel!$B:$BI,46,FALSE)</f>
        <v>30.6</v>
      </c>
      <c r="K705" s="1">
        <f>VLOOKUP($A705,DataForModel!$B:$BI,49,FALSE)</f>
        <v>16.2</v>
      </c>
      <c r="L705" s="1">
        <f>VLOOKUP($A705,DataForModel!$B:$BI,51,FALSE)</f>
        <v>10.6</v>
      </c>
      <c r="M705" s="1">
        <f>VLOOKUP($A705,DataForModel!$B:$BI,52,FALSE)</f>
        <v>15.1</v>
      </c>
      <c r="N705" s="1">
        <f>VLOOKUP($A705,DataForModel!$B:$BI,60,FALSE)</f>
        <v>23.8</v>
      </c>
      <c r="O705" s="1">
        <f t="shared" si="133"/>
        <v>3.2338502298761007</v>
      </c>
      <c r="P705" s="1">
        <f t="shared" si="134"/>
        <v>10</v>
      </c>
      <c r="Q705" s="1">
        <f t="shared" si="135"/>
        <v>2.6825453174116505</v>
      </c>
      <c r="R705" s="1">
        <f t="shared" si="136"/>
        <v>0</v>
      </c>
      <c r="S705" s="1">
        <f t="shared" si="137"/>
        <v>0.42198645149910941</v>
      </c>
      <c r="T705" s="1">
        <f t="shared" si="138"/>
        <v>0.23776223776223776</v>
      </c>
      <c r="U705" s="1">
        <f t="shared" si="139"/>
        <v>4.1923592493297583</v>
      </c>
      <c r="V705" s="1">
        <f t="shared" si="140"/>
        <v>1.7951653853539196</v>
      </c>
      <c r="W705" s="1">
        <f t="shared" si="141"/>
        <v>5.34965034965035</v>
      </c>
      <c r="X705" s="1">
        <f t="shared" si="142"/>
        <v>2.6384364820846908</v>
      </c>
      <c r="Y705" s="1">
        <f t="shared" si="143"/>
        <v>2.4200913242009134</v>
      </c>
      <c r="Z705" s="1">
        <f t="shared" si="144"/>
        <v>3.6572890025575444</v>
      </c>
      <c r="AA705" s="1">
        <f t="shared" si="145"/>
        <v>2.5319148936170217</v>
      </c>
      <c r="AB705" s="1">
        <f>VLOOKUP($A705,Index!$G:$R,8,FALSE)</f>
        <v>7.1866000000000003</v>
      </c>
      <c r="AC705" s="1">
        <f>VLOOKUP($A705,Index!$G:$R,9,FALSE)</f>
        <v>5.6160899440945045</v>
      </c>
      <c r="AD705" s="1">
        <f>VLOOKUP($A705,Index!$G:$R,10,FALSE)</f>
        <v>5.1709401709401712</v>
      </c>
      <c r="AE705" s="1">
        <f>VLOOKUP($A705,Index!$G:$R,11,FALSE)</f>
        <v>3.4544749606542369</v>
      </c>
    </row>
    <row r="706" spans="1:31" x14ac:dyDescent="0.2">
      <c r="A706">
        <v>6085501401</v>
      </c>
      <c r="B706" s="1">
        <f>VLOOKUP($A706,DataForModel!$B:$BI,11,FALSE)</f>
        <v>3295</v>
      </c>
      <c r="C706" s="1">
        <f>VLOOKUP($A706,DataForModel!$B:$BI,16,FALSE)</f>
        <v>10.37</v>
      </c>
      <c r="D706" s="1">
        <f>VLOOKUP($A706,DataForModel!$B:$BI,17,FALSE)</f>
        <v>33.642548730000001</v>
      </c>
      <c r="E706" s="1">
        <f>VLOOKUP($A706,DataForModel!$B:$BI,19,FALSE)</f>
        <v>0</v>
      </c>
      <c r="F706" s="1">
        <f>VLOOKUP($A706,DataForModel!$B:$BI,20,FALSE)</f>
        <v>313.73494369999997</v>
      </c>
      <c r="G706" s="1">
        <f>VLOOKUP($A706,DataForModel!$B:$BI,26,FALSE)</f>
        <v>8.35</v>
      </c>
      <c r="H706" s="1">
        <f>VLOOKUP($A706,DataForModel!$B:$BI,31,FALSE)</f>
        <v>488</v>
      </c>
      <c r="I706" s="1">
        <f>VLOOKUP($A706,DataForModel!$B:$BI,33,FALSE)</f>
        <v>17647</v>
      </c>
      <c r="J706" s="1">
        <f>VLOOKUP($A706,DataForModel!$B:$BI,46,FALSE)</f>
        <v>14</v>
      </c>
      <c r="K706" s="1">
        <f>VLOOKUP($A706,DataForModel!$B:$BI,49,FALSE)</f>
        <v>38.799999999999997</v>
      </c>
      <c r="L706" s="1">
        <f>VLOOKUP($A706,DataForModel!$B:$BI,51,FALSE)</f>
        <v>28.6</v>
      </c>
      <c r="M706" s="1">
        <f>VLOOKUP($A706,DataForModel!$B:$BI,52,FALSE)</f>
        <v>10.3</v>
      </c>
      <c r="N706" s="1">
        <f>VLOOKUP($A706,DataForModel!$B:$BI,60,FALSE)</f>
        <v>2.2000000000000002</v>
      </c>
      <c r="O706" s="1">
        <f t="shared" si="133"/>
        <v>2.5652614353619576</v>
      </c>
      <c r="P706" s="1">
        <f t="shared" si="134"/>
        <v>10</v>
      </c>
      <c r="Q706" s="1">
        <f t="shared" si="135"/>
        <v>2.6811426496021316</v>
      </c>
      <c r="R706" s="1">
        <f t="shared" si="136"/>
        <v>0</v>
      </c>
      <c r="S706" s="1">
        <f t="shared" si="137"/>
        <v>0.54916681241734333</v>
      </c>
      <c r="T706" s="1">
        <f t="shared" si="138"/>
        <v>1.1678321678321677</v>
      </c>
      <c r="U706" s="1">
        <f t="shared" si="139"/>
        <v>1.6353887399463807</v>
      </c>
      <c r="V706" s="1">
        <f t="shared" si="140"/>
        <v>0.73194842508765312</v>
      </c>
      <c r="W706" s="1">
        <f t="shared" si="141"/>
        <v>2.4475524475524475</v>
      </c>
      <c r="X706" s="1">
        <f t="shared" si="142"/>
        <v>6.3192182410423445</v>
      </c>
      <c r="Y706" s="1">
        <f t="shared" si="143"/>
        <v>6.5296803652968052</v>
      </c>
      <c r="Z706" s="1">
        <f t="shared" si="144"/>
        <v>2.4296675191815855</v>
      </c>
      <c r="AA706" s="1">
        <f t="shared" si="145"/>
        <v>0.23404255319148939</v>
      </c>
      <c r="AB706" s="1">
        <f>VLOOKUP($A706,Index!$G:$R,8,FALSE)</f>
        <v>10.3384</v>
      </c>
      <c r="AC706" s="1">
        <f>VLOOKUP($A706,Index!$G:$R,9,FALSE)</f>
        <v>6.9257695714796386</v>
      </c>
      <c r="AD706" s="1">
        <f>VLOOKUP($A706,Index!$G:$R,10,FALSE)</f>
        <v>6.3247863247863254</v>
      </c>
      <c r="AE706" s="1">
        <f>VLOOKUP($A706,Index!$G:$R,11,FALSE)</f>
        <v>6.8864847050962874</v>
      </c>
    </row>
    <row r="707" spans="1:31" x14ac:dyDescent="0.2">
      <c r="A707">
        <v>6085501402</v>
      </c>
      <c r="B707" s="1">
        <f>VLOOKUP($A707,DataForModel!$B:$BI,11,FALSE)</f>
        <v>2947</v>
      </c>
      <c r="C707" s="1">
        <f>VLOOKUP($A707,DataForModel!$B:$BI,16,FALSE)</f>
        <v>10.37</v>
      </c>
      <c r="D707" s="1">
        <f>VLOOKUP($A707,DataForModel!$B:$BI,17,FALSE)</f>
        <v>33.659999999999997</v>
      </c>
      <c r="E707" s="1">
        <f>VLOOKUP($A707,DataForModel!$B:$BI,19,FALSE)</f>
        <v>0</v>
      </c>
      <c r="F707" s="1">
        <f>VLOOKUP($A707,DataForModel!$B:$BI,20,FALSE)</f>
        <v>260.8518727</v>
      </c>
      <c r="G707" s="1">
        <f>VLOOKUP($A707,DataForModel!$B:$BI,26,FALSE)</f>
        <v>0</v>
      </c>
      <c r="H707" s="1">
        <f>VLOOKUP($A707,DataForModel!$B:$BI,31,FALSE)</f>
        <v>585</v>
      </c>
      <c r="I707" s="1">
        <f>VLOOKUP($A707,DataForModel!$B:$BI,33,FALSE)</f>
        <v>19313</v>
      </c>
      <c r="J707" s="1">
        <f>VLOOKUP($A707,DataForModel!$B:$BI,46,FALSE)</f>
        <v>18</v>
      </c>
      <c r="K707" s="1">
        <f>VLOOKUP($A707,DataForModel!$B:$BI,49,FALSE)</f>
        <v>37</v>
      </c>
      <c r="L707" s="1">
        <f>VLOOKUP($A707,DataForModel!$B:$BI,51,FALSE)</f>
        <v>23.8</v>
      </c>
      <c r="M707" s="1">
        <f>VLOOKUP($A707,DataForModel!$B:$BI,52,FALSE)</f>
        <v>7</v>
      </c>
      <c r="N707" s="1">
        <f>VLOOKUP($A707,DataForModel!$B:$BI,60,FALSE)</f>
        <v>0</v>
      </c>
      <c r="O707" s="1">
        <f t="shared" ref="O707:O770" si="146">((B707-$AH$3)/($AH$4-$AH$3))*10</f>
        <v>2.2940855606639134</v>
      </c>
      <c r="P707" s="1">
        <f t="shared" ref="P707:P770" si="147">((C707-$AI$3)/($AI$4-$AI$3))*10</f>
        <v>10</v>
      </c>
      <c r="Q707" s="1">
        <f t="shared" ref="Q707:Q770" si="148">((D707-$AJ$3)/($AJ$4-$AJ$3))*10</f>
        <v>2.6825453174116505</v>
      </c>
      <c r="R707" s="1">
        <f t="shared" ref="R707:R770" si="149">((E707-$AK$3)/($AK$4-$AK$3))*10</f>
        <v>0</v>
      </c>
      <c r="S707" s="1">
        <f t="shared" ref="S707:S770" si="150">((F707-$AL$3)/($AL$4-$AL$3))*10</f>
        <v>0.4505527092731777</v>
      </c>
      <c r="T707" s="1">
        <f t="shared" ref="T707:T770" si="151">((G707-$AM$3)/($AM$4-$AM$3))*10</f>
        <v>0</v>
      </c>
      <c r="U707" s="1">
        <f t="shared" ref="U707:U770" si="152">((H707-$AN$3)/($AN$4-$AN$3))*10</f>
        <v>1.9604557640750668</v>
      </c>
      <c r="V707" s="1">
        <f t="shared" ref="V707:V770" si="153">((I707-$AO$3)/($AO$4-$AO$3))*10</f>
        <v>0.8504313318303689</v>
      </c>
      <c r="W707" s="1">
        <f t="shared" ref="W707:W770" si="154">((J707-$AP$3)/($AP$4-$AP$3))*10</f>
        <v>3.1468531468531467</v>
      </c>
      <c r="X707" s="1">
        <f t="shared" ref="X707:X770" si="155">((K707-$AQ$3)/($AQ$4-$AQ$3))*10</f>
        <v>6.0260586319218241</v>
      </c>
      <c r="Y707" s="1">
        <f t="shared" ref="Y707:Y770" si="156">((L707-$AR$3)/($AR$4-$AR$3))*10</f>
        <v>5.4337899543379002</v>
      </c>
      <c r="Z707" s="1">
        <f t="shared" ref="Z707:Z770" si="157">((M707-$AS$3)/($AS$4-$AS$3))*10</f>
        <v>1.585677749360614</v>
      </c>
      <c r="AA707" s="1">
        <f t="shared" ref="AA707:AA770" si="158">((N707-$AT$3)/($AT$4-$AT$3))*10</f>
        <v>0</v>
      </c>
      <c r="AB707" s="1">
        <f>VLOOKUP($A707,Index!$G:$R,8,FALSE)</f>
        <v>8.6152999999999995</v>
      </c>
      <c r="AC707" s="1">
        <f>VLOOKUP($A707,Index!$G:$R,9,FALSE)</f>
        <v>6.898630695811903</v>
      </c>
      <c r="AD707" s="1">
        <f>VLOOKUP($A707,Index!$G:$R,10,FALSE)</f>
        <v>6.6239316239316253</v>
      </c>
      <c r="AE707" s="1">
        <f>VLOOKUP($A707,Index!$G:$R,11,FALSE)</f>
        <v>5.1317203552941768</v>
      </c>
    </row>
    <row r="708" spans="1:31" x14ac:dyDescent="0.2">
      <c r="A708">
        <v>6085501501</v>
      </c>
      <c r="B708" s="1">
        <f>VLOOKUP($A708,DataForModel!$B:$BI,11,FALSE)</f>
        <v>4278</v>
      </c>
      <c r="C708" s="1">
        <f>VLOOKUP($A708,DataForModel!$B:$BI,16,FALSE)</f>
        <v>10.37</v>
      </c>
      <c r="D708" s="1">
        <f>VLOOKUP($A708,DataForModel!$B:$BI,17,FALSE)</f>
        <v>33.659999999999997</v>
      </c>
      <c r="E708" s="1">
        <f>VLOOKUP($A708,DataForModel!$B:$BI,19,FALSE)</f>
        <v>0</v>
      </c>
      <c r="F708" s="1">
        <f>VLOOKUP($A708,DataForModel!$B:$BI,20,FALSE)</f>
        <v>238.6018334</v>
      </c>
      <c r="G708" s="1">
        <f>VLOOKUP($A708,DataForModel!$B:$BI,26,FALSE)</f>
        <v>1.9</v>
      </c>
      <c r="H708" s="1">
        <f>VLOOKUP($A708,DataForModel!$B:$BI,31,FALSE)</f>
        <v>970</v>
      </c>
      <c r="I708" s="1">
        <f>VLOOKUP($A708,DataForModel!$B:$BI,33,FALSE)</f>
        <v>17874</v>
      </c>
      <c r="J708" s="1">
        <f>VLOOKUP($A708,DataForModel!$B:$BI,46,FALSE)</f>
        <v>20</v>
      </c>
      <c r="K708" s="1">
        <f>VLOOKUP($A708,DataForModel!$B:$BI,49,FALSE)</f>
        <v>44.7</v>
      </c>
      <c r="L708" s="1">
        <f>VLOOKUP($A708,DataForModel!$B:$BI,51,FALSE)</f>
        <v>28.6</v>
      </c>
      <c r="M708" s="1">
        <f>VLOOKUP($A708,DataForModel!$B:$BI,52,FALSE)</f>
        <v>8.6999999999999993</v>
      </c>
      <c r="N708" s="1">
        <f>VLOOKUP($A708,DataForModel!$B:$BI,60,FALSE)</f>
        <v>0</v>
      </c>
      <c r="O708" s="1">
        <f t="shared" si="146"/>
        <v>3.3312553572820076</v>
      </c>
      <c r="P708" s="1">
        <f t="shared" si="147"/>
        <v>10</v>
      </c>
      <c r="Q708" s="1">
        <f t="shared" si="148"/>
        <v>2.6825453174116505</v>
      </c>
      <c r="R708" s="1">
        <f t="shared" si="149"/>
        <v>0</v>
      </c>
      <c r="S708" s="1">
        <f t="shared" si="150"/>
        <v>0.40906178166627039</v>
      </c>
      <c r="T708" s="1">
        <f t="shared" si="151"/>
        <v>0.26573426573426573</v>
      </c>
      <c r="U708" s="1">
        <f t="shared" si="152"/>
        <v>3.2506702412868633</v>
      </c>
      <c r="V708" s="1">
        <f t="shared" si="153"/>
        <v>0.74809225451778316</v>
      </c>
      <c r="W708" s="1">
        <f t="shared" si="154"/>
        <v>3.4965034965034962</v>
      </c>
      <c r="X708" s="1">
        <f t="shared" si="155"/>
        <v>7.2801302931596101</v>
      </c>
      <c r="Y708" s="1">
        <f t="shared" si="156"/>
        <v>6.5296803652968052</v>
      </c>
      <c r="Z708" s="1">
        <f t="shared" si="157"/>
        <v>2.0204603580562659</v>
      </c>
      <c r="AA708" s="1">
        <f t="shared" si="158"/>
        <v>0</v>
      </c>
      <c r="AB708" s="1">
        <f>VLOOKUP($A708,Index!$G:$R,8,FALSE)</f>
        <v>9.5913000000000004</v>
      </c>
      <c r="AC708" s="1">
        <f>VLOOKUP($A708,Index!$G:$R,9,FALSE)</f>
        <v>7.9212338708712418</v>
      </c>
      <c r="AD708" s="1">
        <f>VLOOKUP($A708,Index!$G:$R,10,FALSE)</f>
        <v>6.1111111111111116</v>
      </c>
      <c r="AE708" s="1">
        <f>VLOOKUP($A708,Index!$G:$R,11,FALSE)</f>
        <v>6.6382598125501548</v>
      </c>
    </row>
    <row r="709" spans="1:31" x14ac:dyDescent="0.2">
      <c r="A709">
        <v>6085501502</v>
      </c>
      <c r="B709" s="1">
        <f>VLOOKUP($A709,DataForModel!$B:$BI,11,FALSE)</f>
        <v>4549</v>
      </c>
      <c r="C709" s="1">
        <f>VLOOKUP($A709,DataForModel!$B:$BI,16,FALSE)</f>
        <v>10.37</v>
      </c>
      <c r="D709" s="1">
        <f>VLOOKUP($A709,DataForModel!$B:$BI,17,FALSE)</f>
        <v>33.659999999999997</v>
      </c>
      <c r="E709" s="1">
        <f>VLOOKUP($A709,DataForModel!$B:$BI,19,FALSE)</f>
        <v>0</v>
      </c>
      <c r="F709" s="1">
        <f>VLOOKUP($A709,DataForModel!$B:$BI,20,FALSE)</f>
        <v>234.0046275</v>
      </c>
      <c r="G709" s="1">
        <f>VLOOKUP($A709,DataForModel!$B:$BI,26,FALSE)</f>
        <v>8.5</v>
      </c>
      <c r="H709" s="1">
        <f>VLOOKUP($A709,DataForModel!$B:$BI,31,FALSE)</f>
        <v>948</v>
      </c>
      <c r="I709" s="1">
        <f>VLOOKUP($A709,DataForModel!$B:$BI,33,FALSE)</f>
        <v>25080</v>
      </c>
      <c r="J709" s="1">
        <f>VLOOKUP($A709,DataForModel!$B:$BI,46,FALSE)</f>
        <v>20.6</v>
      </c>
      <c r="K709" s="1">
        <f>VLOOKUP($A709,DataForModel!$B:$BI,49,FALSE)</f>
        <v>39.6</v>
      </c>
      <c r="L709" s="1">
        <f>VLOOKUP($A709,DataForModel!$B:$BI,51,FALSE)</f>
        <v>27</v>
      </c>
      <c r="M709" s="1">
        <f>VLOOKUP($A709,DataForModel!$B:$BI,52,FALSE)</f>
        <v>8.5</v>
      </c>
      <c r="N709" s="1">
        <f>VLOOKUP($A709,DataForModel!$B:$BI,60,FALSE)</f>
        <v>1.2</v>
      </c>
      <c r="O709" s="1">
        <f t="shared" si="146"/>
        <v>3.5424296734980132</v>
      </c>
      <c r="P709" s="1">
        <f t="shared" si="147"/>
        <v>10</v>
      </c>
      <c r="Q709" s="1">
        <f t="shared" si="148"/>
        <v>2.6825453174116505</v>
      </c>
      <c r="R709" s="1">
        <f t="shared" si="149"/>
        <v>0</v>
      </c>
      <c r="S709" s="1">
        <f t="shared" si="150"/>
        <v>0.40048910749616468</v>
      </c>
      <c r="T709" s="1">
        <f t="shared" si="151"/>
        <v>1.1888111888111887</v>
      </c>
      <c r="U709" s="1">
        <f t="shared" si="152"/>
        <v>3.1769436997319032</v>
      </c>
      <c r="V709" s="1">
        <f t="shared" si="153"/>
        <v>1.2605699411852558</v>
      </c>
      <c r="W709" s="1">
        <f t="shared" si="154"/>
        <v>3.6013986013986017</v>
      </c>
      <c r="X709" s="1">
        <f t="shared" si="155"/>
        <v>6.4495114006514669</v>
      </c>
      <c r="Y709" s="1">
        <f t="shared" si="156"/>
        <v>6.1643835616438363</v>
      </c>
      <c r="Z709" s="1">
        <f t="shared" si="157"/>
        <v>1.9693094629156009</v>
      </c>
      <c r="AA709" s="1">
        <f t="shared" si="158"/>
        <v>0.1276595744680851</v>
      </c>
      <c r="AB709" s="1">
        <f>VLOOKUP($A709,Index!$G:$R,8,FALSE)</f>
        <v>9.2650000000000006</v>
      </c>
      <c r="AC709" s="1">
        <f>VLOOKUP($A709,Index!$G:$R,9,FALSE)</f>
        <v>7.3565527062700582</v>
      </c>
      <c r="AD709" s="1">
        <f>VLOOKUP($A709,Index!$G:$R,10,FALSE)</f>
        <v>6.0256410256410255</v>
      </c>
      <c r="AE709" s="1">
        <f>VLOOKUP($A709,Index!$G:$R,11,FALSE)</f>
        <v>6.2546581384743529</v>
      </c>
    </row>
    <row r="710" spans="1:31" x14ac:dyDescent="0.2">
      <c r="A710">
        <v>6085501600</v>
      </c>
      <c r="B710" s="1">
        <f>VLOOKUP($A710,DataForModel!$B:$BI,11,FALSE)</f>
        <v>6854</v>
      </c>
      <c r="C710" s="1">
        <f>VLOOKUP($A710,DataForModel!$B:$BI,16,FALSE)</f>
        <v>10.37</v>
      </c>
      <c r="D710" s="1">
        <f>VLOOKUP($A710,DataForModel!$B:$BI,17,FALSE)</f>
        <v>33.659999999999997</v>
      </c>
      <c r="E710" s="1">
        <f>VLOOKUP($A710,DataForModel!$B:$BI,19,FALSE)</f>
        <v>0</v>
      </c>
      <c r="F710" s="1">
        <f>VLOOKUP($A710,DataForModel!$B:$BI,20,FALSE)</f>
        <v>213.07120789999999</v>
      </c>
      <c r="G710" s="1">
        <f>VLOOKUP($A710,DataForModel!$B:$BI,26,FALSE)</f>
        <v>6.7</v>
      </c>
      <c r="H710" s="1">
        <f>VLOOKUP($A710,DataForModel!$B:$BI,31,FALSE)</f>
        <v>1611</v>
      </c>
      <c r="I710" s="1">
        <f>VLOOKUP($A710,DataForModel!$B:$BI,33,FALSE)</f>
        <v>30552</v>
      </c>
      <c r="J710" s="1">
        <f>VLOOKUP($A710,DataForModel!$B:$BI,46,FALSE)</f>
        <v>22.9</v>
      </c>
      <c r="K710" s="1">
        <f>VLOOKUP($A710,DataForModel!$B:$BI,49,FALSE)</f>
        <v>21.8</v>
      </c>
      <c r="L710" s="1">
        <f>VLOOKUP($A710,DataForModel!$B:$BI,51,FALSE)</f>
        <v>14</v>
      </c>
      <c r="M710" s="1">
        <f>VLOOKUP($A710,DataForModel!$B:$BI,52,FALSE)</f>
        <v>5.4</v>
      </c>
      <c r="N710" s="1">
        <f>VLOOKUP($A710,DataForModel!$B:$BI,60,FALSE)</f>
        <v>3.1</v>
      </c>
      <c r="O710" s="1">
        <f t="shared" si="146"/>
        <v>5.338580222862932</v>
      </c>
      <c r="P710" s="1">
        <f t="shared" si="147"/>
        <v>10</v>
      </c>
      <c r="Q710" s="1">
        <f t="shared" si="148"/>
        <v>2.6825453174116505</v>
      </c>
      <c r="R710" s="1">
        <f t="shared" si="149"/>
        <v>0</v>
      </c>
      <c r="S710" s="1">
        <f t="shared" si="150"/>
        <v>0.36145335634634018</v>
      </c>
      <c r="T710" s="1">
        <f t="shared" si="151"/>
        <v>0.93706293706293708</v>
      </c>
      <c r="U710" s="1">
        <f t="shared" si="152"/>
        <v>5.3987935656836461</v>
      </c>
      <c r="V710" s="1">
        <f t="shared" si="153"/>
        <v>1.649728684100106</v>
      </c>
      <c r="W710" s="1">
        <f t="shared" si="154"/>
        <v>4.0034965034965033</v>
      </c>
      <c r="X710" s="1">
        <f t="shared" si="155"/>
        <v>3.5504885993485349</v>
      </c>
      <c r="Y710" s="1">
        <f t="shared" si="156"/>
        <v>3.1963470319634708</v>
      </c>
      <c r="Z710" s="1">
        <f t="shared" si="157"/>
        <v>1.1764705882352942</v>
      </c>
      <c r="AA710" s="1">
        <f t="shared" si="158"/>
        <v>0.32978723404255317</v>
      </c>
      <c r="AB710" s="1">
        <f>VLOOKUP($A710,Index!$G:$R,8,FALSE)</f>
        <v>7.87</v>
      </c>
      <c r="AC710" s="1">
        <f>VLOOKUP($A710,Index!$G:$R,9,FALSE)</f>
        <v>6.2579439308210061</v>
      </c>
      <c r="AD710" s="1">
        <f>VLOOKUP($A710,Index!$G:$R,10,FALSE)</f>
        <v>4.6153846153846159</v>
      </c>
      <c r="AE710" s="1">
        <f>VLOOKUP($A710,Index!$G:$R,11,FALSE)</f>
        <v>7.3921557626419325</v>
      </c>
    </row>
    <row r="711" spans="1:31" x14ac:dyDescent="0.2">
      <c r="A711">
        <v>6085501700</v>
      </c>
      <c r="B711" s="1">
        <f>VLOOKUP($A711,DataForModel!$B:$BI,11,FALSE)</f>
        <v>4916</v>
      </c>
      <c r="C711" s="1">
        <f>VLOOKUP($A711,DataForModel!$B:$BI,16,FALSE)</f>
        <v>10.37</v>
      </c>
      <c r="D711" s="1">
        <f>VLOOKUP($A711,DataForModel!$B:$BI,17,FALSE)</f>
        <v>35.182953159999997</v>
      </c>
      <c r="E711" s="1">
        <f>VLOOKUP($A711,DataForModel!$B:$BI,19,FALSE)</f>
        <v>0</v>
      </c>
      <c r="F711" s="1">
        <f>VLOOKUP($A711,DataForModel!$B:$BI,20,FALSE)</f>
        <v>194.11050259999999</v>
      </c>
      <c r="G711" s="1">
        <f>VLOOKUP($A711,DataForModel!$B:$BI,26,FALSE)</f>
        <v>0.7</v>
      </c>
      <c r="H711" s="1">
        <f>VLOOKUP($A711,DataForModel!$B:$BI,31,FALSE)</f>
        <v>1029</v>
      </c>
      <c r="I711" s="1">
        <f>VLOOKUP($A711,DataForModel!$B:$BI,33,FALSE)</f>
        <v>27763</v>
      </c>
      <c r="J711" s="1">
        <f>VLOOKUP($A711,DataForModel!$B:$BI,46,FALSE)</f>
        <v>20.7</v>
      </c>
      <c r="K711" s="1">
        <f>VLOOKUP($A711,DataForModel!$B:$BI,49,FALSE)</f>
        <v>41.2</v>
      </c>
      <c r="L711" s="1">
        <f>VLOOKUP($A711,DataForModel!$B:$BI,51,FALSE)</f>
        <v>33.299999999999997</v>
      </c>
      <c r="M711" s="1">
        <f>VLOOKUP($A711,DataForModel!$B:$BI,52,FALSE)</f>
        <v>6.5</v>
      </c>
      <c r="N711" s="1">
        <f>VLOOKUP($A711,DataForModel!$B:$BI,60,FALSE)</f>
        <v>0.6</v>
      </c>
      <c r="O711" s="1">
        <f t="shared" si="146"/>
        <v>3.8284111275617549</v>
      </c>
      <c r="P711" s="1">
        <f t="shared" si="147"/>
        <v>10</v>
      </c>
      <c r="Q711" s="1">
        <f t="shared" si="148"/>
        <v>2.8049545961023883</v>
      </c>
      <c r="R711" s="1">
        <f t="shared" si="149"/>
        <v>0</v>
      </c>
      <c r="S711" s="1">
        <f t="shared" si="150"/>
        <v>0.32609623897809337</v>
      </c>
      <c r="T711" s="1">
        <f t="shared" si="151"/>
        <v>9.790209790209789E-2</v>
      </c>
      <c r="U711" s="1">
        <f t="shared" si="152"/>
        <v>3.4483914209115278</v>
      </c>
      <c r="V711" s="1">
        <f t="shared" si="153"/>
        <v>1.4513800485026065</v>
      </c>
      <c r="W711" s="1">
        <f t="shared" si="154"/>
        <v>3.6188811188811187</v>
      </c>
      <c r="X711" s="1">
        <f t="shared" si="155"/>
        <v>6.710097719869708</v>
      </c>
      <c r="Y711" s="1">
        <f t="shared" si="156"/>
        <v>7.6027397260273961</v>
      </c>
      <c r="Z711" s="1">
        <f t="shared" si="157"/>
        <v>1.4578005115089514</v>
      </c>
      <c r="AA711" s="1">
        <f t="shared" si="158"/>
        <v>6.3829787234042548E-2</v>
      </c>
      <c r="AB711" s="1">
        <f>VLOOKUP($A711,Index!$G:$R,8,FALSE)</f>
        <v>9.9893999999999998</v>
      </c>
      <c r="AC711" s="1">
        <f>VLOOKUP($A711,Index!$G:$R,9,FALSE)</f>
        <v>7.7948448643822745</v>
      </c>
      <c r="AD711" s="1">
        <f>VLOOKUP($A711,Index!$G:$R,10,FALSE)</f>
        <v>6.8376068376068382</v>
      </c>
      <c r="AE711" s="1">
        <f>VLOOKUP($A711,Index!$G:$R,11,FALSE)</f>
        <v>5.4969065768681169</v>
      </c>
    </row>
    <row r="712" spans="1:31" x14ac:dyDescent="0.2">
      <c r="A712">
        <v>6085501800</v>
      </c>
      <c r="B712" s="1">
        <f>VLOOKUP($A712,DataForModel!$B:$BI,11,FALSE)</f>
        <v>5085</v>
      </c>
      <c r="C712" s="1">
        <f>VLOOKUP($A712,DataForModel!$B:$BI,16,FALSE)</f>
        <v>10.37</v>
      </c>
      <c r="D712" s="1">
        <f>VLOOKUP($A712,DataForModel!$B:$BI,17,FALSE)</f>
        <v>28.98504556</v>
      </c>
      <c r="E712" s="1">
        <f>VLOOKUP($A712,DataForModel!$B:$BI,19,FALSE)</f>
        <v>0</v>
      </c>
      <c r="F712" s="1">
        <f>VLOOKUP($A712,DataForModel!$B:$BI,20,FALSE)</f>
        <v>164.93617119999999</v>
      </c>
      <c r="G712" s="1">
        <f>VLOOKUP($A712,DataForModel!$B:$BI,26,FALSE)</f>
        <v>0</v>
      </c>
      <c r="H712" s="1">
        <f>VLOOKUP($A712,DataForModel!$B:$BI,31,FALSE)</f>
        <v>517</v>
      </c>
      <c r="I712" s="1">
        <f>VLOOKUP($A712,DataForModel!$B:$BI,33,FALSE)</f>
        <v>44666</v>
      </c>
      <c r="J712" s="1">
        <f>VLOOKUP($A712,DataForModel!$B:$BI,46,FALSE)</f>
        <v>9.6999999999999993</v>
      </c>
      <c r="K712" s="1">
        <f>VLOOKUP($A712,DataForModel!$B:$BI,49,FALSE)</f>
        <v>21.1</v>
      </c>
      <c r="L712" s="1">
        <f>VLOOKUP($A712,DataForModel!$B:$BI,51,FALSE)</f>
        <v>23.6</v>
      </c>
      <c r="M712" s="1">
        <f>VLOOKUP($A712,DataForModel!$B:$BI,52,FALSE)</f>
        <v>8.3000000000000007</v>
      </c>
      <c r="N712" s="1">
        <f>VLOOKUP($A712,DataForModel!$B:$BI,60,FALSE)</f>
        <v>0.2</v>
      </c>
      <c r="O712" s="1">
        <f t="shared" si="146"/>
        <v>3.9601028598145405</v>
      </c>
      <c r="P712" s="1">
        <f t="shared" si="147"/>
        <v>10</v>
      </c>
      <c r="Q712" s="1">
        <f t="shared" si="148"/>
        <v>2.3067899652822001</v>
      </c>
      <c r="R712" s="1">
        <f t="shared" si="149"/>
        <v>0</v>
      </c>
      <c r="S712" s="1">
        <f t="shared" si="150"/>
        <v>0.27169318576203355</v>
      </c>
      <c r="T712" s="1">
        <f t="shared" si="151"/>
        <v>0</v>
      </c>
      <c r="U712" s="1">
        <f t="shared" si="152"/>
        <v>1.7325737265415551</v>
      </c>
      <c r="V712" s="1">
        <f t="shared" si="153"/>
        <v>2.6534908364210481</v>
      </c>
      <c r="W712" s="1">
        <f t="shared" si="154"/>
        <v>1.6958041958041956</v>
      </c>
      <c r="X712" s="1">
        <f t="shared" si="155"/>
        <v>3.4364820846905539</v>
      </c>
      <c r="Y712" s="1">
        <f t="shared" si="156"/>
        <v>5.3881278538812793</v>
      </c>
      <c r="Z712" s="1">
        <f t="shared" si="157"/>
        <v>1.9181585677749364</v>
      </c>
      <c r="AA712" s="1">
        <f t="shared" si="158"/>
        <v>2.1276595744680851E-2</v>
      </c>
      <c r="AB712" s="1">
        <f>VLOOKUP($A712,Index!$G:$R,8,FALSE)</f>
        <v>6.2984</v>
      </c>
      <c r="AC712" s="1">
        <f>VLOOKUP($A712,Index!$G:$R,9,FALSE)</f>
        <v>5.6042153690561918</v>
      </c>
      <c r="AD712" s="1">
        <f>VLOOKUP($A712,Index!$G:$R,10,FALSE)</f>
        <v>4.8290598290598297</v>
      </c>
      <c r="AE712" s="1">
        <f>VLOOKUP($A712,Index!$G:$R,11,FALSE)</f>
        <v>3.2821724377962322</v>
      </c>
    </row>
    <row r="713" spans="1:31" x14ac:dyDescent="0.2">
      <c r="A713">
        <v>6085501900</v>
      </c>
      <c r="B713" s="1">
        <f>VLOOKUP($A713,DataForModel!$B:$BI,11,FALSE)</f>
        <v>4641</v>
      </c>
      <c r="C713" s="1">
        <f>VLOOKUP($A713,DataForModel!$B:$BI,16,FALSE)</f>
        <v>10.37</v>
      </c>
      <c r="D713" s="1">
        <f>VLOOKUP($A713,DataForModel!$B:$BI,17,FALSE)</f>
        <v>34.038066919999999</v>
      </c>
      <c r="E713" s="1">
        <f>VLOOKUP($A713,DataForModel!$B:$BI,19,FALSE)</f>
        <v>0</v>
      </c>
      <c r="F713" s="1">
        <f>VLOOKUP($A713,DataForModel!$B:$BI,20,FALSE)</f>
        <v>164.8799836</v>
      </c>
      <c r="G713" s="1">
        <f>VLOOKUP($A713,DataForModel!$B:$BI,26,FALSE)</f>
        <v>0</v>
      </c>
      <c r="H713" s="1">
        <f>VLOOKUP($A713,DataForModel!$B:$BI,31,FALSE)</f>
        <v>419</v>
      </c>
      <c r="I713" s="1">
        <f>VLOOKUP($A713,DataForModel!$B:$BI,33,FALSE)</f>
        <v>51493</v>
      </c>
      <c r="J713" s="1">
        <f>VLOOKUP($A713,DataForModel!$B:$BI,46,FALSE)</f>
        <v>7.8</v>
      </c>
      <c r="K713" s="1">
        <f>VLOOKUP($A713,DataForModel!$B:$BI,49,FALSE)</f>
        <v>15.5</v>
      </c>
      <c r="L713" s="1">
        <f>VLOOKUP($A713,DataForModel!$B:$BI,51,FALSE)</f>
        <v>15.1</v>
      </c>
      <c r="M713" s="1">
        <f>VLOOKUP($A713,DataForModel!$B:$BI,52,FALSE)</f>
        <v>8.6999999999999993</v>
      </c>
      <c r="N713" s="1">
        <f>VLOOKUP($A713,DataForModel!$B:$BI,60,FALSE)</f>
        <v>0.5</v>
      </c>
      <c r="O713" s="1">
        <f t="shared" si="146"/>
        <v>3.6141198472687601</v>
      </c>
      <c r="P713" s="1">
        <f t="shared" si="147"/>
        <v>10</v>
      </c>
      <c r="Q713" s="1">
        <f t="shared" si="148"/>
        <v>2.712932922355475</v>
      </c>
      <c r="R713" s="1">
        <f t="shared" si="149"/>
        <v>0</v>
      </c>
      <c r="S713" s="1">
        <f t="shared" si="150"/>
        <v>0.27158840951366053</v>
      </c>
      <c r="T713" s="1">
        <f t="shared" si="151"/>
        <v>0</v>
      </c>
      <c r="U713" s="1">
        <f t="shared" si="152"/>
        <v>1.4041554959785523</v>
      </c>
      <c r="V713" s="1">
        <f t="shared" si="153"/>
        <v>3.1390147285774228</v>
      </c>
      <c r="W713" s="1">
        <f t="shared" si="154"/>
        <v>1.3636363636363635</v>
      </c>
      <c r="X713" s="1">
        <f t="shared" si="155"/>
        <v>2.5244299674267099</v>
      </c>
      <c r="Y713" s="1">
        <f t="shared" si="156"/>
        <v>3.4474885844748862</v>
      </c>
      <c r="Z713" s="1">
        <f t="shared" si="157"/>
        <v>2.0204603580562659</v>
      </c>
      <c r="AA713" s="1">
        <f t="shared" si="158"/>
        <v>5.3191489361702128E-2</v>
      </c>
      <c r="AB713" s="1">
        <f>VLOOKUP($A713,Index!$G:$R,8,FALSE)</f>
        <v>6.133</v>
      </c>
      <c r="AC713" s="1">
        <f>VLOOKUP($A713,Index!$G:$R,9,FALSE)</f>
        <v>4.7615474766159096</v>
      </c>
      <c r="AD713" s="1">
        <f>VLOOKUP($A713,Index!$G:$R,10,FALSE)</f>
        <v>3.6324786324786329</v>
      </c>
      <c r="AE713" s="1">
        <f>VLOOKUP($A713,Index!$G:$R,11,FALSE)</f>
        <v>4.0043369541565141</v>
      </c>
    </row>
    <row r="714" spans="1:31" x14ac:dyDescent="0.2">
      <c r="A714">
        <v>6085502001</v>
      </c>
      <c r="B714" s="1">
        <f>VLOOKUP($A714,DataForModel!$B:$BI,11,FALSE)</f>
        <v>745</v>
      </c>
      <c r="C714" s="1">
        <f>VLOOKUP($A714,DataForModel!$B:$BI,16,FALSE)</f>
        <v>10.37</v>
      </c>
      <c r="D714" s="1">
        <f>VLOOKUP($A714,DataForModel!$B:$BI,17,FALSE)</f>
        <v>35.933763220000003</v>
      </c>
      <c r="E714" s="1">
        <f>VLOOKUP($A714,DataForModel!$B:$BI,19,FALSE)</f>
        <v>0</v>
      </c>
      <c r="F714" s="1">
        <f>VLOOKUP($A714,DataForModel!$B:$BI,20,FALSE)</f>
        <v>159.57374379999999</v>
      </c>
      <c r="G714" s="1">
        <f>VLOOKUP($A714,DataForModel!$B:$BI,26,FALSE)</f>
        <v>0</v>
      </c>
      <c r="H714" s="1">
        <f>VLOOKUP($A714,DataForModel!$B:$BI,31,FALSE)</f>
        <v>525</v>
      </c>
      <c r="I714" s="1">
        <f>VLOOKUP($A714,DataForModel!$B:$BI,33,FALSE)</f>
        <v>33127</v>
      </c>
      <c r="J714" s="1">
        <f>VLOOKUP($A714,DataForModel!$B:$BI,46,FALSE)</f>
        <v>9.4</v>
      </c>
      <c r="K714" s="1">
        <f>VLOOKUP($A714,DataForModel!$B:$BI,49,FALSE)</f>
        <v>16.2</v>
      </c>
      <c r="L714" s="1">
        <f>VLOOKUP($A714,DataForModel!$B:$BI,51,FALSE)</f>
        <v>22</v>
      </c>
      <c r="M714" s="1">
        <f>VLOOKUP($A714,DataForModel!$B:$BI,52,FALSE)</f>
        <v>7.9</v>
      </c>
      <c r="N714" s="1">
        <f>VLOOKUP($A714,DataForModel!$B:$BI,60,FALSE)</f>
        <v>0.2</v>
      </c>
      <c r="O714" s="1">
        <f t="shared" si="146"/>
        <v>0.57819683628146179</v>
      </c>
      <c r="P714" s="1">
        <f t="shared" si="147"/>
        <v>10</v>
      </c>
      <c r="Q714" s="1">
        <f t="shared" si="148"/>
        <v>2.8653019004662008</v>
      </c>
      <c r="R714" s="1">
        <f t="shared" si="149"/>
        <v>0</v>
      </c>
      <c r="S714" s="1">
        <f t="shared" si="150"/>
        <v>0.2616935590624665</v>
      </c>
      <c r="T714" s="1">
        <f t="shared" si="151"/>
        <v>0</v>
      </c>
      <c r="U714" s="1">
        <f t="shared" si="152"/>
        <v>1.7593833780160859</v>
      </c>
      <c r="V714" s="1">
        <f t="shared" si="153"/>
        <v>1.8328580267546635</v>
      </c>
      <c r="W714" s="1">
        <f t="shared" si="154"/>
        <v>1.6433566433566433</v>
      </c>
      <c r="X714" s="1">
        <f t="shared" si="155"/>
        <v>2.6384364820846908</v>
      </c>
      <c r="Y714" s="1">
        <f t="shared" si="156"/>
        <v>5.0228310502283113</v>
      </c>
      <c r="Z714" s="1">
        <f t="shared" si="157"/>
        <v>1.8158567774936063</v>
      </c>
      <c r="AA714" s="1">
        <f t="shared" si="158"/>
        <v>2.1276595744680851E-2</v>
      </c>
      <c r="AB714" s="1">
        <f>VLOOKUP($A714,Index!$G:$R,8,FALSE)</f>
        <v>6.5030000000000001</v>
      </c>
      <c r="AC714" s="1">
        <f>VLOOKUP($A714,Index!$G:$R,9,FALSE)</f>
        <v>4.533143172806386</v>
      </c>
      <c r="AD714" s="1">
        <f>VLOOKUP($A714,Index!$G:$R,10,FALSE)</f>
        <v>5.299145299145299</v>
      </c>
      <c r="AE714" s="1">
        <f>VLOOKUP($A714,Index!$G:$R,11,FALSE)</f>
        <v>4.185533032936676</v>
      </c>
    </row>
    <row r="715" spans="1:31" x14ac:dyDescent="0.2">
      <c r="A715">
        <v>6085502002</v>
      </c>
      <c r="B715" s="1">
        <f>VLOOKUP($A715,DataForModel!$B:$BI,11,FALSE)</f>
        <v>4273</v>
      </c>
      <c r="C715" s="1">
        <f>VLOOKUP($A715,DataForModel!$B:$BI,16,FALSE)</f>
        <v>10.37</v>
      </c>
      <c r="D715" s="1">
        <f>VLOOKUP($A715,DataForModel!$B:$BI,17,FALSE)</f>
        <v>30.443076009999999</v>
      </c>
      <c r="E715" s="1">
        <f>VLOOKUP($A715,DataForModel!$B:$BI,19,FALSE)</f>
        <v>0</v>
      </c>
      <c r="F715" s="1">
        <f>VLOOKUP($A715,DataForModel!$B:$BI,20,FALSE)</f>
        <v>157.91747330000001</v>
      </c>
      <c r="G715" s="1">
        <f>VLOOKUP($A715,DataForModel!$B:$BI,26,FALSE)</f>
        <v>0</v>
      </c>
      <c r="H715" s="1">
        <f>VLOOKUP($A715,DataForModel!$B:$BI,31,FALSE)</f>
        <v>1510</v>
      </c>
      <c r="I715" s="1">
        <f>VLOOKUP($A715,DataForModel!$B:$BI,33,FALSE)</f>
        <v>19813</v>
      </c>
      <c r="J715" s="1">
        <f>VLOOKUP($A715,DataForModel!$B:$BI,46,FALSE)</f>
        <v>29.4</v>
      </c>
      <c r="K715" s="1">
        <f>VLOOKUP($A715,DataForModel!$B:$BI,49,FALSE)</f>
        <v>30.9</v>
      </c>
      <c r="L715" s="1">
        <f>VLOOKUP($A715,DataForModel!$B:$BI,51,FALSE)</f>
        <v>27.7</v>
      </c>
      <c r="M715" s="1">
        <f>VLOOKUP($A715,DataForModel!$B:$BI,52,FALSE)</f>
        <v>9.6</v>
      </c>
      <c r="N715" s="1">
        <f>VLOOKUP($A715,DataForModel!$B:$BI,60,FALSE)</f>
        <v>0.7</v>
      </c>
      <c r="O715" s="1">
        <f t="shared" si="146"/>
        <v>3.3273591521857711</v>
      </c>
      <c r="P715" s="1">
        <f t="shared" si="147"/>
        <v>10</v>
      </c>
      <c r="Q715" s="1">
        <f t="shared" si="148"/>
        <v>2.4239809993739057</v>
      </c>
      <c r="R715" s="1">
        <f t="shared" si="149"/>
        <v>0</v>
      </c>
      <c r="S715" s="1">
        <f t="shared" si="150"/>
        <v>0.25860501622951271</v>
      </c>
      <c r="T715" s="1">
        <f t="shared" si="151"/>
        <v>0</v>
      </c>
      <c r="U715" s="1">
        <f t="shared" si="152"/>
        <v>5.0603217158176941</v>
      </c>
      <c r="V715" s="1">
        <f t="shared" si="153"/>
        <v>0.88599042749144807</v>
      </c>
      <c r="W715" s="1">
        <f t="shared" si="154"/>
        <v>5.13986013986014</v>
      </c>
      <c r="X715" s="1">
        <f t="shared" si="155"/>
        <v>5.0325732899022801</v>
      </c>
      <c r="Y715" s="1">
        <f t="shared" si="156"/>
        <v>6.3242009132420094</v>
      </c>
      <c r="Z715" s="1">
        <f t="shared" si="157"/>
        <v>2.250639386189258</v>
      </c>
      <c r="AA715" s="1">
        <f t="shared" si="158"/>
        <v>7.4468085106382975E-2</v>
      </c>
      <c r="AB715" s="1">
        <f>VLOOKUP($A715,Index!$G:$R,8,FALSE)</f>
        <v>9.6132000000000009</v>
      </c>
      <c r="AC715" s="1">
        <f>VLOOKUP($A715,Index!$G:$R,9,FALSE)</f>
        <v>7.571252607982391</v>
      </c>
      <c r="AD715" s="1">
        <f>VLOOKUP($A715,Index!$G:$R,10,FALSE)</f>
        <v>6.1538461538461542</v>
      </c>
      <c r="AE715" s="1">
        <f>VLOOKUP($A715,Index!$G:$R,11,FALSE)</f>
        <v>5.9061920325555555</v>
      </c>
    </row>
    <row r="716" spans="1:31" x14ac:dyDescent="0.2">
      <c r="A716">
        <v>6085502101</v>
      </c>
      <c r="B716" s="1">
        <f>VLOOKUP($A716,DataForModel!$B:$BI,11,FALSE)</f>
        <v>3296</v>
      </c>
      <c r="C716" s="1">
        <f>VLOOKUP($A716,DataForModel!$B:$BI,16,FALSE)</f>
        <v>10.37</v>
      </c>
      <c r="D716" s="1">
        <f>VLOOKUP($A716,DataForModel!$B:$BI,17,FALSE)</f>
        <v>27.813360209999999</v>
      </c>
      <c r="E716" s="1">
        <f>VLOOKUP($A716,DataForModel!$B:$BI,19,FALSE)</f>
        <v>0</v>
      </c>
      <c r="F716" s="1">
        <f>VLOOKUP($A716,DataForModel!$B:$BI,20,FALSE)</f>
        <v>135.585733</v>
      </c>
      <c r="G716" s="1">
        <f>VLOOKUP($A716,DataForModel!$B:$BI,26,FALSE)</f>
        <v>1</v>
      </c>
      <c r="H716" s="1">
        <f>VLOOKUP($A716,DataForModel!$B:$BI,31,FALSE)</f>
        <v>286</v>
      </c>
      <c r="I716" s="1">
        <f>VLOOKUP($A716,DataForModel!$B:$BI,33,FALSE)</f>
        <v>47136</v>
      </c>
      <c r="J716" s="1">
        <f>VLOOKUP($A716,DataForModel!$B:$BI,46,FALSE)</f>
        <v>5.8</v>
      </c>
      <c r="K716" s="1">
        <f>VLOOKUP($A716,DataForModel!$B:$BI,49,FALSE)</f>
        <v>10</v>
      </c>
      <c r="L716" s="1">
        <f>VLOOKUP($A716,DataForModel!$B:$BI,51,FALSE)</f>
        <v>17.399999999999999</v>
      </c>
      <c r="M716" s="1">
        <f>VLOOKUP($A716,DataForModel!$B:$BI,52,FALSE)</f>
        <v>7.5</v>
      </c>
      <c r="N716" s="1">
        <f>VLOOKUP($A716,DataForModel!$B:$BI,60,FALSE)</f>
        <v>3.6</v>
      </c>
      <c r="O716" s="1">
        <f t="shared" si="146"/>
        <v>2.5660406763812049</v>
      </c>
      <c r="P716" s="1">
        <f t="shared" si="147"/>
        <v>10</v>
      </c>
      <c r="Q716" s="1">
        <f t="shared" si="148"/>
        <v>2.2126142793103449</v>
      </c>
      <c r="R716" s="1">
        <f t="shared" si="149"/>
        <v>0</v>
      </c>
      <c r="S716" s="1">
        <f t="shared" si="150"/>
        <v>0.21696173607029268</v>
      </c>
      <c r="T716" s="1">
        <f t="shared" si="151"/>
        <v>0.13986013986013987</v>
      </c>
      <c r="U716" s="1">
        <f t="shared" si="152"/>
        <v>0.95844504021447718</v>
      </c>
      <c r="V716" s="1">
        <f t="shared" si="153"/>
        <v>2.8291527689867788</v>
      </c>
      <c r="W716" s="1">
        <f t="shared" si="154"/>
        <v>1.013986013986014</v>
      </c>
      <c r="X716" s="1">
        <f t="shared" si="155"/>
        <v>1.6286644951140068</v>
      </c>
      <c r="Y716" s="1">
        <f t="shared" si="156"/>
        <v>3.9726027397260273</v>
      </c>
      <c r="Z716" s="1">
        <f t="shared" si="157"/>
        <v>1.7135549872122762</v>
      </c>
      <c r="AA716" s="1">
        <f t="shared" si="158"/>
        <v>0.38297872340425532</v>
      </c>
      <c r="AB716" s="1">
        <f>VLOOKUP($A716,Index!$G:$R,8,FALSE)</f>
        <v>5.9348000000000001</v>
      </c>
      <c r="AC716" s="1">
        <f>VLOOKUP($A716,Index!$G:$R,9,FALSE)</f>
        <v>3.9850453682657845</v>
      </c>
      <c r="AD716" s="1">
        <f>VLOOKUP($A716,Index!$G:$R,10,FALSE)</f>
        <v>4.1025641025641022</v>
      </c>
      <c r="AE716" s="1">
        <f>VLOOKUP($A716,Index!$G:$R,11,FALSE)</f>
        <v>3.4668942051389777</v>
      </c>
    </row>
    <row r="717" spans="1:31" x14ac:dyDescent="0.2">
      <c r="A717">
        <v>6085502102</v>
      </c>
      <c r="B717" s="1">
        <f>VLOOKUP($A717,DataForModel!$B:$BI,11,FALSE)</f>
        <v>7469</v>
      </c>
      <c r="C717" s="1">
        <f>VLOOKUP($A717,DataForModel!$B:$BI,16,FALSE)</f>
        <v>10.37</v>
      </c>
      <c r="D717" s="1">
        <f>VLOOKUP($A717,DataForModel!$B:$BI,17,FALSE)</f>
        <v>27.31</v>
      </c>
      <c r="E717" s="1">
        <f>VLOOKUP($A717,DataForModel!$B:$BI,19,FALSE)</f>
        <v>0</v>
      </c>
      <c r="F717" s="1">
        <f>VLOOKUP($A717,DataForModel!$B:$BI,20,FALSE)</f>
        <v>139.33465440000001</v>
      </c>
      <c r="G717" s="1">
        <f>VLOOKUP($A717,DataForModel!$B:$BI,26,FALSE)</f>
        <v>0.2</v>
      </c>
      <c r="H717" s="1">
        <f>VLOOKUP($A717,DataForModel!$B:$BI,31,FALSE)</f>
        <v>1256</v>
      </c>
      <c r="I717" s="1">
        <f>VLOOKUP($A717,DataForModel!$B:$BI,33,FALSE)</f>
        <v>29025</v>
      </c>
      <c r="J717" s="1">
        <f>VLOOKUP($A717,DataForModel!$B:$BI,46,FALSE)</f>
        <v>16.8</v>
      </c>
      <c r="K717" s="1">
        <f>VLOOKUP($A717,DataForModel!$B:$BI,49,FALSE)</f>
        <v>26.6</v>
      </c>
      <c r="L717" s="1">
        <f>VLOOKUP($A717,DataForModel!$B:$BI,51,FALSE)</f>
        <v>25.6</v>
      </c>
      <c r="M717" s="1">
        <f>VLOOKUP($A717,DataForModel!$B:$BI,52,FALSE)</f>
        <v>7.8</v>
      </c>
      <c r="N717" s="1">
        <f>VLOOKUP($A717,DataForModel!$B:$BI,60,FALSE)</f>
        <v>2.9</v>
      </c>
      <c r="O717" s="1">
        <f t="shared" si="146"/>
        <v>5.817813449699992</v>
      </c>
      <c r="P717" s="1">
        <f t="shared" si="147"/>
        <v>10</v>
      </c>
      <c r="Q717" s="1">
        <f t="shared" si="148"/>
        <v>2.1721560683515011</v>
      </c>
      <c r="R717" s="1">
        <f t="shared" si="149"/>
        <v>0</v>
      </c>
      <c r="S717" s="1">
        <f t="shared" si="150"/>
        <v>0.22395256535891264</v>
      </c>
      <c r="T717" s="1">
        <f t="shared" si="151"/>
        <v>2.7972027972027972E-2</v>
      </c>
      <c r="U717" s="1">
        <f t="shared" si="152"/>
        <v>4.2091152815013402</v>
      </c>
      <c r="V717" s="1">
        <f t="shared" si="153"/>
        <v>1.5411312059511704</v>
      </c>
      <c r="W717" s="1">
        <f t="shared" si="154"/>
        <v>2.9370629370629371</v>
      </c>
      <c r="X717" s="1">
        <f t="shared" si="155"/>
        <v>4.3322475570032575</v>
      </c>
      <c r="Y717" s="1">
        <f t="shared" si="156"/>
        <v>5.8447488584474891</v>
      </c>
      <c r="Z717" s="1">
        <f t="shared" si="157"/>
        <v>1.7902813299232736</v>
      </c>
      <c r="AA717" s="1">
        <f t="shared" si="158"/>
        <v>0.30851063829787234</v>
      </c>
      <c r="AB717" s="1">
        <f>VLOOKUP($A717,Index!$G:$R,8,FALSE)</f>
        <v>7.9541000000000004</v>
      </c>
      <c r="AC717" s="1">
        <f>VLOOKUP($A717,Index!$G:$R,9,FALSE)</f>
        <v>6.9385357593110992</v>
      </c>
      <c r="AD717" s="1">
        <f>VLOOKUP($A717,Index!$G:$R,10,FALSE)</f>
        <v>5.1709401709401712</v>
      </c>
      <c r="AE717" s="1">
        <f>VLOOKUP($A717,Index!$G:$R,11,FALSE)</f>
        <v>4.7909672598176023</v>
      </c>
    </row>
    <row r="718" spans="1:31" x14ac:dyDescent="0.2">
      <c r="A718">
        <v>6085502201</v>
      </c>
      <c r="B718" s="1">
        <f>VLOOKUP($A718,DataForModel!$B:$BI,11,FALSE)</f>
        <v>6260</v>
      </c>
      <c r="C718" s="1">
        <f>VLOOKUP($A718,DataForModel!$B:$BI,16,FALSE)</f>
        <v>10.37</v>
      </c>
      <c r="D718" s="1">
        <f>VLOOKUP($A718,DataForModel!$B:$BI,17,FALSE)</f>
        <v>27.31</v>
      </c>
      <c r="E718" s="1">
        <f>VLOOKUP($A718,DataForModel!$B:$BI,19,FALSE)</f>
        <v>0</v>
      </c>
      <c r="F718" s="1">
        <f>VLOOKUP($A718,DataForModel!$B:$BI,20,FALSE)</f>
        <v>129.8384514</v>
      </c>
      <c r="G718" s="1">
        <f>VLOOKUP($A718,DataForModel!$B:$BI,26,FALSE)</f>
        <v>0.5</v>
      </c>
      <c r="H718" s="1">
        <f>VLOOKUP($A718,DataForModel!$B:$BI,31,FALSE)</f>
        <v>1167</v>
      </c>
      <c r="I718" s="1">
        <f>VLOOKUP($A718,DataForModel!$B:$BI,33,FALSE)</f>
        <v>34423</v>
      </c>
      <c r="J718" s="1">
        <f>VLOOKUP($A718,DataForModel!$B:$BI,46,FALSE)</f>
        <v>16.8</v>
      </c>
      <c r="K718" s="1">
        <f>VLOOKUP($A718,DataForModel!$B:$BI,49,FALSE)</f>
        <v>15.2</v>
      </c>
      <c r="L718" s="1">
        <f>VLOOKUP($A718,DataForModel!$B:$BI,51,FALSE)</f>
        <v>20.399999999999999</v>
      </c>
      <c r="M718" s="1">
        <f>VLOOKUP($A718,DataForModel!$B:$BI,52,FALSE)</f>
        <v>11.7</v>
      </c>
      <c r="N718" s="1">
        <f>VLOOKUP($A718,DataForModel!$B:$BI,60,FALSE)</f>
        <v>1.8</v>
      </c>
      <c r="O718" s="1">
        <f t="shared" si="146"/>
        <v>4.8757110574300633</v>
      </c>
      <c r="P718" s="1">
        <f t="shared" si="147"/>
        <v>10</v>
      </c>
      <c r="Q718" s="1">
        <f t="shared" si="148"/>
        <v>2.1721560683515011</v>
      </c>
      <c r="R718" s="1">
        <f t="shared" si="149"/>
        <v>0</v>
      </c>
      <c r="S718" s="1">
        <f t="shared" si="150"/>
        <v>0.20624444961578692</v>
      </c>
      <c r="T718" s="1">
        <f t="shared" si="151"/>
        <v>6.9930069930069935E-2</v>
      </c>
      <c r="U718" s="1">
        <f t="shared" si="152"/>
        <v>3.9108579088471851</v>
      </c>
      <c r="V718" s="1">
        <f t="shared" si="153"/>
        <v>1.9250272027081807</v>
      </c>
      <c r="W718" s="1">
        <f t="shared" si="154"/>
        <v>2.9370629370629371</v>
      </c>
      <c r="X718" s="1">
        <f t="shared" si="155"/>
        <v>2.4755700325732901</v>
      </c>
      <c r="Y718" s="1">
        <f t="shared" si="156"/>
        <v>4.6575342465753424</v>
      </c>
      <c r="Z718" s="1">
        <f t="shared" si="157"/>
        <v>2.7877237851662402</v>
      </c>
      <c r="AA718" s="1">
        <f t="shared" si="158"/>
        <v>0.19148936170212766</v>
      </c>
      <c r="AB718" s="1">
        <f>VLOOKUP($A718,Index!$G:$R,8,FALSE)</f>
        <v>8.3986999999999998</v>
      </c>
      <c r="AC718" s="1">
        <f>VLOOKUP($A718,Index!$G:$R,9,FALSE)</f>
        <v>5.9795808844517353</v>
      </c>
      <c r="AD718" s="1">
        <f>VLOOKUP($A718,Index!$G:$R,10,FALSE)</f>
        <v>4.2307692307692317</v>
      </c>
      <c r="AE718" s="1">
        <f>VLOOKUP($A718,Index!$G:$R,11,FALSE)</f>
        <v>2.4766897339446681</v>
      </c>
    </row>
    <row r="719" spans="1:31" x14ac:dyDescent="0.2">
      <c r="A719">
        <v>6085502202</v>
      </c>
      <c r="B719" s="1">
        <f>VLOOKUP($A719,DataForModel!$B:$BI,11,FALSE)</f>
        <v>2870</v>
      </c>
      <c r="C719" s="1">
        <f>VLOOKUP($A719,DataForModel!$B:$BI,16,FALSE)</f>
        <v>10.37</v>
      </c>
      <c r="D719" s="1">
        <f>VLOOKUP($A719,DataForModel!$B:$BI,17,FALSE)</f>
        <v>27.31</v>
      </c>
      <c r="E719" s="1">
        <f>VLOOKUP($A719,DataForModel!$B:$BI,19,FALSE)</f>
        <v>0</v>
      </c>
      <c r="F719" s="1">
        <f>VLOOKUP($A719,DataForModel!$B:$BI,20,FALSE)</f>
        <v>119.9940684</v>
      </c>
      <c r="G719" s="1">
        <f>VLOOKUP($A719,DataForModel!$B:$BI,26,FALSE)</f>
        <v>1</v>
      </c>
      <c r="H719" s="1">
        <f>VLOOKUP($A719,DataForModel!$B:$BI,31,FALSE)</f>
        <v>249</v>
      </c>
      <c r="I719" s="1">
        <f>VLOOKUP($A719,DataForModel!$B:$BI,33,FALSE)</f>
        <v>64650</v>
      </c>
      <c r="J719" s="1">
        <f>VLOOKUP($A719,DataForModel!$B:$BI,46,FALSE)</f>
        <v>8</v>
      </c>
      <c r="K719" s="1">
        <f>VLOOKUP($A719,DataForModel!$B:$BI,49,FALSE)</f>
        <v>2.6</v>
      </c>
      <c r="L719" s="1">
        <f>VLOOKUP($A719,DataForModel!$B:$BI,51,FALSE)</f>
        <v>18</v>
      </c>
      <c r="M719" s="1">
        <f>VLOOKUP($A719,DataForModel!$B:$BI,52,FALSE)</f>
        <v>5.6</v>
      </c>
      <c r="N719" s="1">
        <f>VLOOKUP($A719,DataForModel!$B:$BI,60,FALSE)</f>
        <v>4</v>
      </c>
      <c r="O719" s="1">
        <f t="shared" si="146"/>
        <v>2.2340840021818749</v>
      </c>
      <c r="P719" s="1">
        <f t="shared" si="147"/>
        <v>10</v>
      </c>
      <c r="Q719" s="1">
        <f t="shared" si="148"/>
        <v>2.1721560683515011</v>
      </c>
      <c r="R719" s="1">
        <f t="shared" si="149"/>
        <v>0</v>
      </c>
      <c r="S719" s="1">
        <f t="shared" si="150"/>
        <v>0.18788706260714155</v>
      </c>
      <c r="T719" s="1">
        <f t="shared" si="151"/>
        <v>0.13986013986013987</v>
      </c>
      <c r="U719" s="1">
        <f t="shared" si="152"/>
        <v>0.83445040214477206</v>
      </c>
      <c r="V719" s="1">
        <f t="shared" si="153"/>
        <v>4.0747167718030592</v>
      </c>
      <c r="W719" s="1">
        <f t="shared" si="154"/>
        <v>1.3986013986013983</v>
      </c>
      <c r="X719" s="1">
        <f t="shared" si="155"/>
        <v>0.42345276872964177</v>
      </c>
      <c r="Y719" s="1">
        <f t="shared" si="156"/>
        <v>4.1095890410958908</v>
      </c>
      <c r="Z719" s="1">
        <f t="shared" si="157"/>
        <v>1.2276214833759589</v>
      </c>
      <c r="AA719" s="1">
        <f t="shared" si="158"/>
        <v>0.42553191489361702</v>
      </c>
      <c r="AB719" s="1">
        <f>VLOOKUP($A719,Index!$G:$R,8,FALSE)</f>
        <v>4.8113999999999999</v>
      </c>
      <c r="AC719" s="1">
        <f>VLOOKUP($A719,Index!$G:$R,9,FALSE)</f>
        <v>3.2575090142260072</v>
      </c>
      <c r="AD719" s="1">
        <f>VLOOKUP($A719,Index!$G:$R,10,FALSE)</f>
        <v>3.8461538461538463</v>
      </c>
      <c r="AE719" s="1">
        <f>VLOOKUP($A719,Index!$G:$R,11,FALSE)</f>
        <v>0.708910931565922</v>
      </c>
    </row>
    <row r="720" spans="1:31" x14ac:dyDescent="0.2">
      <c r="A720">
        <v>6085502301</v>
      </c>
      <c r="B720" s="1">
        <f>VLOOKUP($A720,DataForModel!$B:$BI,11,FALSE)</f>
        <v>3245</v>
      </c>
      <c r="C720" s="1">
        <f>VLOOKUP($A720,DataForModel!$B:$BI,16,FALSE)</f>
        <v>10.37</v>
      </c>
      <c r="D720" s="1">
        <f>VLOOKUP($A720,DataForModel!$B:$BI,17,FALSE)</f>
        <v>27.31</v>
      </c>
      <c r="E720" s="1">
        <f>VLOOKUP($A720,DataForModel!$B:$BI,19,FALSE)</f>
        <v>0</v>
      </c>
      <c r="F720" s="1">
        <f>VLOOKUP($A720,DataForModel!$B:$BI,20,FALSE)</f>
        <v>125.4815792</v>
      </c>
      <c r="G720" s="1">
        <f>VLOOKUP($A720,DataForModel!$B:$BI,26,FALSE)</f>
        <v>0</v>
      </c>
      <c r="H720" s="1">
        <f>VLOOKUP($A720,DataForModel!$B:$BI,31,FALSE)</f>
        <v>158</v>
      </c>
      <c r="I720" s="1">
        <f>VLOOKUP($A720,DataForModel!$B:$BI,33,FALSE)</f>
        <v>66276</v>
      </c>
      <c r="J720" s="1">
        <f>VLOOKUP($A720,DataForModel!$B:$BI,46,FALSE)</f>
        <v>4.5</v>
      </c>
      <c r="K720" s="1">
        <f>VLOOKUP($A720,DataForModel!$B:$BI,49,FALSE)</f>
        <v>8</v>
      </c>
      <c r="L720" s="1">
        <f>VLOOKUP($A720,DataForModel!$B:$BI,51,FALSE)</f>
        <v>19.399999999999999</v>
      </c>
      <c r="M720" s="1">
        <f>VLOOKUP($A720,DataForModel!$B:$BI,52,FALSE)</f>
        <v>7.1</v>
      </c>
      <c r="N720" s="1">
        <f>VLOOKUP($A720,DataForModel!$B:$BI,60,FALSE)</f>
        <v>0.4</v>
      </c>
      <c r="O720" s="1">
        <f t="shared" si="146"/>
        <v>2.5262993843995947</v>
      </c>
      <c r="P720" s="1">
        <f t="shared" si="147"/>
        <v>10</v>
      </c>
      <c r="Q720" s="1">
        <f t="shared" si="148"/>
        <v>2.1721560683515011</v>
      </c>
      <c r="R720" s="1">
        <f t="shared" si="149"/>
        <v>0</v>
      </c>
      <c r="S720" s="1">
        <f t="shared" si="150"/>
        <v>0.19811993951468582</v>
      </c>
      <c r="T720" s="1">
        <f t="shared" si="151"/>
        <v>0</v>
      </c>
      <c r="U720" s="1">
        <f t="shared" si="152"/>
        <v>0.52949061662198393</v>
      </c>
      <c r="V720" s="1">
        <f t="shared" si="153"/>
        <v>4.190354950892889</v>
      </c>
      <c r="W720" s="1">
        <f t="shared" si="154"/>
        <v>0.78671328671328666</v>
      </c>
      <c r="X720" s="1">
        <f t="shared" si="155"/>
        <v>1.3029315960912053</v>
      </c>
      <c r="Y720" s="1">
        <f t="shared" si="156"/>
        <v>4.4292237442922371</v>
      </c>
      <c r="Z720" s="1">
        <f t="shared" si="157"/>
        <v>1.6112531969309463</v>
      </c>
      <c r="AA720" s="1">
        <f t="shared" si="158"/>
        <v>4.2553191489361701E-2</v>
      </c>
      <c r="AB720" s="1">
        <f>VLOOKUP($A720,Index!$G:$R,8,FALSE)</f>
        <v>5.9222000000000001</v>
      </c>
      <c r="AC720" s="1">
        <f>VLOOKUP($A720,Index!$G:$R,9,FALSE)</f>
        <v>3.6874744295667878</v>
      </c>
      <c r="AD720" s="1">
        <f>VLOOKUP($A720,Index!$G:$R,10,FALSE)</f>
        <v>4.0598290598290596</v>
      </c>
      <c r="AE720" s="1">
        <f>VLOOKUP($A720,Index!$G:$R,11,FALSE)</f>
        <v>2.6234331230124246</v>
      </c>
    </row>
    <row r="721" spans="1:31" x14ac:dyDescent="0.2">
      <c r="A721">
        <v>6085502302</v>
      </c>
      <c r="B721" s="1">
        <f>VLOOKUP($A721,DataForModel!$B:$BI,11,FALSE)</f>
        <v>2826</v>
      </c>
      <c r="C721" s="1">
        <f>VLOOKUP($A721,DataForModel!$B:$BI,16,FALSE)</f>
        <v>10.37</v>
      </c>
      <c r="D721" s="1">
        <f>VLOOKUP($A721,DataForModel!$B:$BI,17,FALSE)</f>
        <v>27.31</v>
      </c>
      <c r="E721" s="1">
        <f>VLOOKUP($A721,DataForModel!$B:$BI,19,FALSE)</f>
        <v>0</v>
      </c>
      <c r="F721" s="1">
        <f>VLOOKUP($A721,DataForModel!$B:$BI,20,FALSE)</f>
        <v>137.73363789999999</v>
      </c>
      <c r="G721" s="1">
        <f>VLOOKUP($A721,DataForModel!$B:$BI,26,FALSE)</f>
        <v>0</v>
      </c>
      <c r="H721" s="1">
        <f>VLOOKUP($A721,DataForModel!$B:$BI,31,FALSE)</f>
        <v>228</v>
      </c>
      <c r="I721" s="1">
        <f>VLOOKUP($A721,DataForModel!$B:$BI,33,FALSE)</f>
        <v>51446</v>
      </c>
      <c r="J721" s="1">
        <f>VLOOKUP($A721,DataForModel!$B:$BI,46,FALSE)</f>
        <v>8.1</v>
      </c>
      <c r="K721" s="1">
        <f>VLOOKUP($A721,DataForModel!$B:$BI,49,FALSE)</f>
        <v>8.1</v>
      </c>
      <c r="L721" s="1">
        <f>VLOOKUP($A721,DataForModel!$B:$BI,51,FALSE)</f>
        <v>20.8</v>
      </c>
      <c r="M721" s="1">
        <f>VLOOKUP($A721,DataForModel!$B:$BI,52,FALSE)</f>
        <v>4.9000000000000004</v>
      </c>
      <c r="N721" s="1">
        <f>VLOOKUP($A721,DataForModel!$B:$BI,60,FALSE)</f>
        <v>0</v>
      </c>
      <c r="O721" s="1">
        <f t="shared" si="146"/>
        <v>2.1997973973349958</v>
      </c>
      <c r="P721" s="1">
        <f t="shared" si="147"/>
        <v>10</v>
      </c>
      <c r="Q721" s="1">
        <f t="shared" si="148"/>
        <v>2.1721560683515011</v>
      </c>
      <c r="R721" s="1">
        <f t="shared" si="149"/>
        <v>0</v>
      </c>
      <c r="S721" s="1">
        <f t="shared" si="150"/>
        <v>0.22096705783673204</v>
      </c>
      <c r="T721" s="1">
        <f t="shared" si="151"/>
        <v>0</v>
      </c>
      <c r="U721" s="1">
        <f t="shared" si="152"/>
        <v>0.76407506702412864</v>
      </c>
      <c r="V721" s="1">
        <f t="shared" si="153"/>
        <v>3.1356721735852817</v>
      </c>
      <c r="W721" s="1">
        <f t="shared" si="154"/>
        <v>1.4160839160839158</v>
      </c>
      <c r="X721" s="1">
        <f t="shared" si="155"/>
        <v>1.3192182410423454</v>
      </c>
      <c r="Y721" s="1">
        <f t="shared" si="156"/>
        <v>4.7488584474885851</v>
      </c>
      <c r="Z721" s="1">
        <f t="shared" si="157"/>
        <v>1.0485933503836318</v>
      </c>
      <c r="AA721" s="1">
        <f t="shared" si="158"/>
        <v>0</v>
      </c>
      <c r="AB721" s="1">
        <f>VLOOKUP($A721,Index!$G:$R,8,FALSE)</f>
        <v>4.3110999999999997</v>
      </c>
      <c r="AC721" s="1">
        <f>VLOOKUP($A721,Index!$G:$R,9,FALSE)</f>
        <v>3.9548448212195133</v>
      </c>
      <c r="AD721" s="1">
        <f>VLOOKUP($A721,Index!$G:$R,10,FALSE)</f>
        <v>3.7179487179487181</v>
      </c>
      <c r="AE721" s="1">
        <f>VLOOKUP($A721,Index!$G:$R,11,FALSE)</f>
        <v>1.3015829387558744</v>
      </c>
    </row>
    <row r="722" spans="1:31" x14ac:dyDescent="0.2">
      <c r="A722">
        <v>6085502400</v>
      </c>
      <c r="B722" s="1">
        <f>VLOOKUP($A722,DataForModel!$B:$BI,11,FALSE)</f>
        <v>6813</v>
      </c>
      <c r="C722" s="1">
        <f>VLOOKUP($A722,DataForModel!$B:$BI,16,FALSE)</f>
        <v>10.37</v>
      </c>
      <c r="D722" s="1">
        <f>VLOOKUP($A722,DataForModel!$B:$BI,17,FALSE)</f>
        <v>30.909342540000001</v>
      </c>
      <c r="E722" s="1">
        <f>VLOOKUP($A722,DataForModel!$B:$BI,19,FALSE)</f>
        <v>0</v>
      </c>
      <c r="F722" s="1">
        <f>VLOOKUP($A722,DataForModel!$B:$BI,20,FALSE)</f>
        <v>137.88711050000001</v>
      </c>
      <c r="G722" s="1">
        <f>VLOOKUP($A722,DataForModel!$B:$BI,26,FALSE)</f>
        <v>0.5</v>
      </c>
      <c r="H722" s="1">
        <f>VLOOKUP($A722,DataForModel!$B:$BI,31,FALSE)</f>
        <v>382</v>
      </c>
      <c r="I722" s="1">
        <f>VLOOKUP($A722,DataForModel!$B:$BI,33,FALSE)</f>
        <v>64141</v>
      </c>
      <c r="J722" s="1">
        <f>VLOOKUP($A722,DataForModel!$B:$BI,46,FALSE)</f>
        <v>5.4</v>
      </c>
      <c r="K722" s="1">
        <f>VLOOKUP($A722,DataForModel!$B:$BI,49,FALSE)</f>
        <v>2.2999999999999998</v>
      </c>
      <c r="L722" s="1">
        <f>VLOOKUP($A722,DataForModel!$B:$BI,51,FALSE)</f>
        <v>20</v>
      </c>
      <c r="M722" s="1">
        <f>VLOOKUP($A722,DataForModel!$B:$BI,52,FALSE)</f>
        <v>5.4</v>
      </c>
      <c r="N722" s="1">
        <f>VLOOKUP($A722,DataForModel!$B:$BI,60,FALSE)</f>
        <v>0.5</v>
      </c>
      <c r="O722" s="1">
        <f t="shared" si="146"/>
        <v>5.3066313410737944</v>
      </c>
      <c r="P722" s="1">
        <f t="shared" si="147"/>
        <v>10</v>
      </c>
      <c r="Q722" s="1">
        <f t="shared" si="148"/>
        <v>2.4614577590760449</v>
      </c>
      <c r="R722" s="1">
        <f t="shared" si="149"/>
        <v>0</v>
      </c>
      <c r="S722" s="1">
        <f t="shared" si="150"/>
        <v>0.22125324701826055</v>
      </c>
      <c r="T722" s="1">
        <f t="shared" si="151"/>
        <v>6.9930069930069935E-2</v>
      </c>
      <c r="U722" s="1">
        <f t="shared" si="152"/>
        <v>1.2801608579088473</v>
      </c>
      <c r="V722" s="1">
        <f t="shared" si="153"/>
        <v>4.0385176124200814</v>
      </c>
      <c r="W722" s="1">
        <f t="shared" si="154"/>
        <v>0.94405594405594395</v>
      </c>
      <c r="X722" s="1">
        <f t="shared" si="155"/>
        <v>0.37459283387622144</v>
      </c>
      <c r="Y722" s="1">
        <f t="shared" si="156"/>
        <v>4.5662100456621006</v>
      </c>
      <c r="Z722" s="1">
        <f t="shared" si="157"/>
        <v>1.1764705882352942</v>
      </c>
      <c r="AA722" s="1">
        <f t="shared" si="158"/>
        <v>5.3191489361702128E-2</v>
      </c>
      <c r="AB722" s="1">
        <f>VLOOKUP($A722,Index!$G:$R,8,FALSE)</f>
        <v>3.5720000000000001</v>
      </c>
      <c r="AC722" s="1">
        <f>VLOOKUP($A722,Index!$G:$R,9,FALSE)</f>
        <v>4.0813655795923278</v>
      </c>
      <c r="AD722" s="1">
        <f>VLOOKUP($A722,Index!$G:$R,10,FALSE)</f>
        <v>3.5897435897435903</v>
      </c>
      <c r="AE722" s="1">
        <f>VLOOKUP($A722,Index!$G:$R,11,FALSE)</f>
        <v>2.360099143323346</v>
      </c>
    </row>
    <row r="723" spans="1:31" x14ac:dyDescent="0.2">
      <c r="A723">
        <v>6085502500</v>
      </c>
      <c r="B723" s="1">
        <f>VLOOKUP($A723,DataForModel!$B:$BI,11,FALSE)</f>
        <v>6187</v>
      </c>
      <c r="C723" s="1">
        <f>VLOOKUP($A723,DataForModel!$B:$BI,16,FALSE)</f>
        <v>10.37</v>
      </c>
      <c r="D723" s="1">
        <f>VLOOKUP($A723,DataForModel!$B:$BI,17,FALSE)</f>
        <v>31.163616139999998</v>
      </c>
      <c r="E723" s="1">
        <f>VLOOKUP($A723,DataForModel!$B:$BI,19,FALSE)</f>
        <v>0</v>
      </c>
      <c r="F723" s="1">
        <f>VLOOKUP($A723,DataForModel!$B:$BI,20,FALSE)</f>
        <v>113.93861200000001</v>
      </c>
      <c r="G723" s="1">
        <f>VLOOKUP($A723,DataForModel!$B:$BI,26,FALSE)</f>
        <v>0.2</v>
      </c>
      <c r="H723" s="1">
        <f>VLOOKUP($A723,DataForModel!$B:$BI,31,FALSE)</f>
        <v>208</v>
      </c>
      <c r="I723" s="1">
        <f>VLOOKUP($A723,DataForModel!$B:$BI,33,FALSE)</f>
        <v>67012</v>
      </c>
      <c r="J723" s="1">
        <f>VLOOKUP($A723,DataForModel!$B:$BI,46,FALSE)</f>
        <v>3.2</v>
      </c>
      <c r="K723" s="1">
        <f>VLOOKUP($A723,DataForModel!$B:$BI,49,FALSE)</f>
        <v>6.6</v>
      </c>
      <c r="L723" s="1">
        <f>VLOOKUP($A723,DataForModel!$B:$BI,51,FALSE)</f>
        <v>24.9</v>
      </c>
      <c r="M723" s="1">
        <f>VLOOKUP($A723,DataForModel!$B:$BI,52,FALSE)</f>
        <v>6.1</v>
      </c>
      <c r="N723" s="1">
        <f>VLOOKUP($A723,DataForModel!$B:$BI,60,FALSE)</f>
        <v>0.4</v>
      </c>
      <c r="O723" s="1">
        <f t="shared" si="146"/>
        <v>4.8188264630250135</v>
      </c>
      <c r="P723" s="1">
        <f t="shared" si="147"/>
        <v>10</v>
      </c>
      <c r="Q723" s="1">
        <f t="shared" si="148"/>
        <v>2.4818953199831033</v>
      </c>
      <c r="R723" s="1">
        <f t="shared" si="149"/>
        <v>0</v>
      </c>
      <c r="S723" s="1">
        <f t="shared" si="150"/>
        <v>0.17659510488375973</v>
      </c>
      <c r="T723" s="1">
        <f t="shared" si="151"/>
        <v>2.7972027972027972E-2</v>
      </c>
      <c r="U723" s="1">
        <f t="shared" si="152"/>
        <v>0.69705093833780163</v>
      </c>
      <c r="V723" s="1">
        <f t="shared" si="153"/>
        <v>4.2426979397059972</v>
      </c>
      <c r="W723" s="1">
        <f t="shared" si="154"/>
        <v>0.55944055944055948</v>
      </c>
      <c r="X723" s="1">
        <f t="shared" si="155"/>
        <v>1.0749185667752443</v>
      </c>
      <c r="Y723" s="1">
        <f t="shared" si="156"/>
        <v>5.6849315068493151</v>
      </c>
      <c r="Z723" s="1">
        <f t="shared" si="157"/>
        <v>1.3554987212276215</v>
      </c>
      <c r="AA723" s="1">
        <f t="shared" si="158"/>
        <v>4.2553191489361701E-2</v>
      </c>
      <c r="AB723" s="1">
        <f>VLOOKUP($A723,Index!$G:$R,8,FALSE)</f>
        <v>3.6827999999999999</v>
      </c>
      <c r="AC723" s="1">
        <f>VLOOKUP($A723,Index!$G:$R,9,FALSE)</f>
        <v>4.2417807903811235</v>
      </c>
      <c r="AD723" s="1">
        <f>VLOOKUP($A723,Index!$G:$R,10,FALSE)</f>
        <v>3.8034188034188037</v>
      </c>
      <c r="AE723" s="1">
        <f>VLOOKUP($A723,Index!$G:$R,11,FALSE)</f>
        <v>1.5944463213646267</v>
      </c>
    </row>
    <row r="724" spans="1:31" x14ac:dyDescent="0.2">
      <c r="A724">
        <v>6085502601</v>
      </c>
      <c r="B724" s="1">
        <f>VLOOKUP($A724,DataForModel!$B:$BI,11,FALSE)</f>
        <v>2236</v>
      </c>
      <c r="C724" s="1">
        <f>VLOOKUP($A724,DataForModel!$B:$BI,16,FALSE)</f>
        <v>10.37</v>
      </c>
      <c r="D724" s="1">
        <f>VLOOKUP($A724,DataForModel!$B:$BI,17,FALSE)</f>
        <v>27.007209889999999</v>
      </c>
      <c r="E724" s="1">
        <f>VLOOKUP($A724,DataForModel!$B:$BI,19,FALSE)</f>
        <v>0</v>
      </c>
      <c r="F724" s="1">
        <f>VLOOKUP($A724,DataForModel!$B:$BI,20,FALSE)</f>
        <v>108.62735259999999</v>
      </c>
      <c r="G724" s="1">
        <f>VLOOKUP($A724,DataForModel!$B:$BI,26,FALSE)</f>
        <v>0</v>
      </c>
      <c r="H724" s="1">
        <f>VLOOKUP($A724,DataForModel!$B:$BI,31,FALSE)</f>
        <v>205</v>
      </c>
      <c r="I724" s="1">
        <f>VLOOKUP($A724,DataForModel!$B:$BI,33,FALSE)</f>
        <v>112905</v>
      </c>
      <c r="J724" s="1">
        <f>VLOOKUP($A724,DataForModel!$B:$BI,46,FALSE)</f>
        <v>7.5</v>
      </c>
      <c r="K724" s="1">
        <f>VLOOKUP($A724,DataForModel!$B:$BI,49,FALSE)</f>
        <v>5.9</v>
      </c>
      <c r="L724" s="1">
        <f>VLOOKUP($A724,DataForModel!$B:$BI,51,FALSE)</f>
        <v>18</v>
      </c>
      <c r="M724" s="1">
        <f>VLOOKUP($A724,DataForModel!$B:$BI,52,FALSE)</f>
        <v>13.6</v>
      </c>
      <c r="N724" s="1">
        <f>VLOOKUP($A724,DataForModel!$B:$BI,60,FALSE)</f>
        <v>0.4</v>
      </c>
      <c r="O724" s="1">
        <f t="shared" si="146"/>
        <v>1.7400451959791163</v>
      </c>
      <c r="P724" s="1">
        <f t="shared" si="147"/>
        <v>10</v>
      </c>
      <c r="Q724" s="1">
        <f t="shared" si="148"/>
        <v>2.1478189318372114</v>
      </c>
      <c r="R724" s="1">
        <f t="shared" si="149"/>
        <v>0</v>
      </c>
      <c r="S724" s="1">
        <f t="shared" si="150"/>
        <v>0.16669089409583066</v>
      </c>
      <c r="T724" s="1">
        <f t="shared" si="151"/>
        <v>0</v>
      </c>
      <c r="U724" s="1">
        <f t="shared" si="152"/>
        <v>0.68699731903485262</v>
      </c>
      <c r="V724" s="1">
        <f t="shared" si="153"/>
        <v>7.5065250940538073</v>
      </c>
      <c r="W724" s="1">
        <f t="shared" si="154"/>
        <v>1.3111888111888113</v>
      </c>
      <c r="X724" s="1">
        <f t="shared" si="155"/>
        <v>0.96091205211726405</v>
      </c>
      <c r="Y724" s="1">
        <f t="shared" si="156"/>
        <v>4.1095890410958908</v>
      </c>
      <c r="Z724" s="1">
        <f t="shared" si="157"/>
        <v>3.273657289002557</v>
      </c>
      <c r="AA724" s="1">
        <f t="shared" si="158"/>
        <v>4.2553191489361701E-2</v>
      </c>
      <c r="AB724" s="1">
        <f>VLOOKUP($A724,Index!$G:$R,8,FALSE)</f>
        <v>5.1595000000000004</v>
      </c>
      <c r="AC724" s="1">
        <f>VLOOKUP($A724,Index!$G:$R,9,FALSE)</f>
        <v>3.1434538384829498</v>
      </c>
      <c r="AD724" s="1">
        <f>VLOOKUP($A724,Index!$G:$R,10,FALSE)</f>
        <v>4.3589743589743595</v>
      </c>
      <c r="AE724" s="1">
        <f>VLOOKUP($A724,Index!$G:$R,11,FALSE)</f>
        <v>1.1654534985842331</v>
      </c>
    </row>
    <row r="725" spans="1:31" x14ac:dyDescent="0.2">
      <c r="A725">
        <v>6085502603</v>
      </c>
      <c r="B725" s="1">
        <f>VLOOKUP($A725,DataForModel!$B:$BI,11,FALSE)</f>
        <v>80</v>
      </c>
      <c r="C725" s="1">
        <f>VLOOKUP($A725,DataForModel!$B:$BI,16,FALSE)</f>
        <v>10.37</v>
      </c>
      <c r="D725" s="1">
        <f>VLOOKUP($A725,DataForModel!$B:$BI,17,FALSE)</f>
        <v>23.483026809999998</v>
      </c>
      <c r="E725" s="1">
        <f>VLOOKUP($A725,DataForModel!$B:$BI,19,FALSE)</f>
        <v>0</v>
      </c>
      <c r="F725" s="1">
        <f>VLOOKUP($A725,DataForModel!$B:$BI,20,FALSE)</f>
        <v>108.30858859999999</v>
      </c>
      <c r="G725" s="1">
        <f>VLOOKUP($A725,DataForModel!$B:$BI,26,FALSE)</f>
        <v>2</v>
      </c>
      <c r="H725" s="1">
        <f>VLOOKUP($A725,DataForModel!$B:$BI,31,FALSE)</f>
        <v>96</v>
      </c>
      <c r="I725" s="1">
        <f>VLOOKUP($A725,DataForModel!$B:$BI,33,FALSE)</f>
        <v>56839</v>
      </c>
      <c r="J725" s="1">
        <f>VLOOKUP($A725,DataForModel!$B:$BI,46,FALSE)</f>
        <v>3.8</v>
      </c>
      <c r="K725" s="1">
        <f>VLOOKUP($A725,DataForModel!$B:$BI,49,FALSE)</f>
        <v>6.4</v>
      </c>
      <c r="L725" s="1">
        <f>VLOOKUP($A725,DataForModel!$B:$BI,51,FALSE)</f>
        <v>19.899999999999999</v>
      </c>
      <c r="M725" s="1">
        <f>VLOOKUP($A725,DataForModel!$B:$BI,52,FALSE)</f>
        <v>7.5</v>
      </c>
      <c r="N725" s="1">
        <f>VLOOKUP($A725,DataForModel!$B:$BI,60,FALSE)</f>
        <v>1.4</v>
      </c>
      <c r="O725" s="1">
        <f t="shared" si="146"/>
        <v>6.0001558482038489E-2</v>
      </c>
      <c r="P725" s="1">
        <f t="shared" si="147"/>
        <v>10</v>
      </c>
      <c r="Q725" s="1">
        <f t="shared" si="148"/>
        <v>1.8645582773881273</v>
      </c>
      <c r="R725" s="1">
        <f t="shared" si="149"/>
        <v>0</v>
      </c>
      <c r="S725" s="1">
        <f t="shared" si="150"/>
        <v>0.16609647653686085</v>
      </c>
      <c r="T725" s="1">
        <f t="shared" si="151"/>
        <v>0.27972027972027974</v>
      </c>
      <c r="U725" s="1">
        <f t="shared" si="152"/>
        <v>0.32171581769436997</v>
      </c>
      <c r="V725" s="1">
        <f t="shared" si="153"/>
        <v>3.5192125793856812</v>
      </c>
      <c r="W725" s="1">
        <f t="shared" si="154"/>
        <v>0.66433566433566438</v>
      </c>
      <c r="X725" s="1">
        <f t="shared" si="155"/>
        <v>1.0423452768729642</v>
      </c>
      <c r="Y725" s="1">
        <f t="shared" si="156"/>
        <v>4.5433789954337902</v>
      </c>
      <c r="Z725" s="1">
        <f t="shared" si="157"/>
        <v>1.7135549872122762</v>
      </c>
      <c r="AA725" s="1">
        <f t="shared" si="158"/>
        <v>0.14893617021276595</v>
      </c>
      <c r="AB725" s="1">
        <f>VLOOKUP($A725,Index!$G:$R,8,FALSE)</f>
        <v>4.0250000000000004</v>
      </c>
      <c r="AC725" s="1">
        <f>VLOOKUP($A725,Index!$G:$R,9,FALSE)</f>
        <v>2.9812760717552749</v>
      </c>
      <c r="AD725" s="1">
        <f>VLOOKUP($A725,Index!$G:$R,10,FALSE)</f>
        <v>3.6324786324786329</v>
      </c>
      <c r="AE725" s="1">
        <f>VLOOKUP($A725,Index!$G:$R,11,FALSE)</f>
        <v>0.73567792108677388</v>
      </c>
    </row>
    <row r="726" spans="1:31" x14ac:dyDescent="0.2">
      <c r="A726">
        <v>6085502604</v>
      </c>
      <c r="B726" s="1">
        <f>VLOOKUP($A726,DataForModel!$B:$BI,11,FALSE)</f>
        <v>790</v>
      </c>
      <c r="C726" s="1">
        <f>VLOOKUP($A726,DataForModel!$B:$BI,16,FALSE)</f>
        <v>10.37</v>
      </c>
      <c r="D726" s="1">
        <f>VLOOKUP($A726,DataForModel!$B:$BI,17,FALSE)</f>
        <v>21.813272359999999</v>
      </c>
      <c r="E726" s="1">
        <f>VLOOKUP($A726,DataForModel!$B:$BI,19,FALSE)</f>
        <v>0</v>
      </c>
      <c r="F726" s="1">
        <f>VLOOKUP($A726,DataForModel!$B:$BI,20,FALSE)</f>
        <v>109.0020706</v>
      </c>
      <c r="G726" s="1">
        <f>VLOOKUP($A726,DataForModel!$B:$BI,26,FALSE)</f>
        <v>2</v>
      </c>
      <c r="H726" s="1">
        <f>VLOOKUP($A726,DataForModel!$B:$BI,31,FALSE)</f>
        <v>393</v>
      </c>
      <c r="I726" s="1">
        <f>VLOOKUP($A726,DataForModel!$B:$BI,33,FALSE)</f>
        <v>49426</v>
      </c>
      <c r="J726" s="1">
        <f>VLOOKUP($A726,DataForModel!$B:$BI,46,FALSE)</f>
        <v>9.3000000000000007</v>
      </c>
      <c r="K726" s="1">
        <f>VLOOKUP($A726,DataForModel!$B:$BI,49,FALSE)</f>
        <v>1.7</v>
      </c>
      <c r="L726" s="1">
        <f>VLOOKUP($A726,DataForModel!$B:$BI,51,FALSE)</f>
        <v>13.1</v>
      </c>
      <c r="M726" s="1">
        <f>VLOOKUP($A726,DataForModel!$B:$BI,52,FALSE)</f>
        <v>7.7</v>
      </c>
      <c r="N726" s="1">
        <f>VLOOKUP($A726,DataForModel!$B:$BI,60,FALSE)</f>
        <v>0</v>
      </c>
      <c r="O726" s="1">
        <f t="shared" si="146"/>
        <v>0.61326268214758828</v>
      </c>
      <c r="P726" s="1">
        <f t="shared" si="147"/>
        <v>10</v>
      </c>
      <c r="Q726" s="1">
        <f t="shared" si="148"/>
        <v>1.7303496600888608</v>
      </c>
      <c r="R726" s="1">
        <f t="shared" si="149"/>
        <v>0</v>
      </c>
      <c r="S726" s="1">
        <f t="shared" si="150"/>
        <v>0.16738965229582203</v>
      </c>
      <c r="T726" s="1">
        <f t="shared" si="151"/>
        <v>0.27972027972027974</v>
      </c>
      <c r="U726" s="1">
        <f t="shared" si="152"/>
        <v>1.3170241286863271</v>
      </c>
      <c r="V726" s="1">
        <f t="shared" si="153"/>
        <v>2.9920134271145216</v>
      </c>
      <c r="W726" s="1">
        <f t="shared" si="154"/>
        <v>1.6258741258741261</v>
      </c>
      <c r="X726" s="1">
        <f t="shared" si="155"/>
        <v>0.27687296416938112</v>
      </c>
      <c r="Y726" s="1">
        <f t="shared" si="156"/>
        <v>2.9908675799086759</v>
      </c>
      <c r="Z726" s="1">
        <f t="shared" si="157"/>
        <v>1.7647058823529413</v>
      </c>
      <c r="AA726" s="1">
        <f t="shared" si="158"/>
        <v>0</v>
      </c>
      <c r="AB726" s="1">
        <f>VLOOKUP($A726,Index!$G:$R,8,FALSE)</f>
        <v>4.4874000000000001</v>
      </c>
      <c r="AC726" s="1">
        <f>VLOOKUP($A726,Index!$G:$R,9,FALSE)</f>
        <v>3.0715525630043388</v>
      </c>
      <c r="AD726" s="1">
        <f>VLOOKUP($A726,Index!$G:$R,10,FALSE)</f>
        <v>3.1196581196581197</v>
      </c>
      <c r="AE726" s="1">
        <f>VLOOKUP($A726,Index!$G:$R,11,FALSE)</f>
        <v>2.0511142840639054</v>
      </c>
    </row>
    <row r="727" spans="1:31" x14ac:dyDescent="0.2">
      <c r="A727">
        <v>6085502701</v>
      </c>
      <c r="B727" s="1">
        <f>VLOOKUP($A727,DataForModel!$B:$BI,11,FALSE)</f>
        <v>3628</v>
      </c>
      <c r="C727" s="1">
        <f>VLOOKUP($A727,DataForModel!$B:$BI,16,FALSE)</f>
        <v>10.37</v>
      </c>
      <c r="D727" s="1">
        <f>VLOOKUP($A727,DataForModel!$B:$BI,17,FALSE)</f>
        <v>19.899351450000001</v>
      </c>
      <c r="E727" s="1">
        <f>VLOOKUP($A727,DataForModel!$B:$BI,19,FALSE)</f>
        <v>0</v>
      </c>
      <c r="F727" s="1">
        <f>VLOOKUP($A727,DataForModel!$B:$BI,20,FALSE)</f>
        <v>100.43882019999999</v>
      </c>
      <c r="G727" s="1">
        <f>VLOOKUP($A727,DataForModel!$B:$BI,26,FALSE)</f>
        <v>0</v>
      </c>
      <c r="H727" s="1">
        <f>VLOOKUP($A727,DataForModel!$B:$BI,31,FALSE)</f>
        <v>425</v>
      </c>
      <c r="I727" s="1">
        <f>VLOOKUP($A727,DataForModel!$B:$BI,33,FALSE)</f>
        <v>46761</v>
      </c>
      <c r="J727" s="1">
        <f>VLOOKUP($A727,DataForModel!$B:$BI,46,FALSE)</f>
        <v>8.6999999999999993</v>
      </c>
      <c r="K727" s="1">
        <f>VLOOKUP($A727,DataForModel!$B:$BI,49,FALSE)</f>
        <v>9.1999999999999993</v>
      </c>
      <c r="L727" s="1">
        <f>VLOOKUP($A727,DataForModel!$B:$BI,51,FALSE)</f>
        <v>20.8</v>
      </c>
      <c r="M727" s="1">
        <f>VLOOKUP($A727,DataForModel!$B:$BI,52,FALSE)</f>
        <v>10.1</v>
      </c>
      <c r="N727" s="1">
        <f>VLOOKUP($A727,DataForModel!$B:$BI,60,FALSE)</f>
        <v>0.4</v>
      </c>
      <c r="O727" s="1">
        <f t="shared" si="146"/>
        <v>2.824748694771293</v>
      </c>
      <c r="P727" s="1">
        <f t="shared" si="147"/>
        <v>10</v>
      </c>
      <c r="Q727" s="1">
        <f t="shared" si="148"/>
        <v>1.5765158559919445</v>
      </c>
      <c r="R727" s="1">
        <f t="shared" si="149"/>
        <v>0</v>
      </c>
      <c r="S727" s="1">
        <f t="shared" si="150"/>
        <v>0.15142126690846586</v>
      </c>
      <c r="T727" s="1">
        <f t="shared" si="151"/>
        <v>0</v>
      </c>
      <c r="U727" s="1">
        <f t="shared" si="152"/>
        <v>1.4242627345844505</v>
      </c>
      <c r="V727" s="1">
        <f t="shared" si="153"/>
        <v>2.8024834472409701</v>
      </c>
      <c r="W727" s="1">
        <f t="shared" si="154"/>
        <v>1.5209790209790208</v>
      </c>
      <c r="X727" s="1">
        <f t="shared" si="155"/>
        <v>1.4983713355048858</v>
      </c>
      <c r="Y727" s="1">
        <f t="shared" si="156"/>
        <v>4.7488584474885851</v>
      </c>
      <c r="Z727" s="1">
        <f t="shared" si="157"/>
        <v>2.3785166240409201</v>
      </c>
      <c r="AA727" s="1">
        <f t="shared" si="158"/>
        <v>4.2553191489361701E-2</v>
      </c>
      <c r="AB727" s="1">
        <f>VLOOKUP($A727,Index!$G:$R,8,FALSE)</f>
        <v>5.9071999999999996</v>
      </c>
      <c r="AC727" s="1">
        <f>VLOOKUP($A727,Index!$G:$R,9,FALSE)</f>
        <v>4.4581695464449913</v>
      </c>
      <c r="AD727" s="1">
        <f>VLOOKUP($A727,Index!$G:$R,10,FALSE)</f>
        <v>4.1452991452991448</v>
      </c>
      <c r="AE727" s="1">
        <f>VLOOKUP($A727,Index!$G:$R,11,FALSE)</f>
        <v>2.0033644920066602</v>
      </c>
    </row>
    <row r="728" spans="1:31" x14ac:dyDescent="0.2">
      <c r="A728">
        <v>6085502702</v>
      </c>
      <c r="B728" s="1">
        <f>VLOOKUP($A728,DataForModel!$B:$BI,11,FALSE)</f>
        <v>4558</v>
      </c>
      <c r="C728" s="1">
        <f>VLOOKUP($A728,DataForModel!$B:$BI,16,FALSE)</f>
        <v>10.37</v>
      </c>
      <c r="D728" s="1">
        <f>VLOOKUP($A728,DataForModel!$B:$BI,17,FALSE)</f>
        <v>22.140404010000001</v>
      </c>
      <c r="E728" s="1">
        <f>VLOOKUP($A728,DataForModel!$B:$BI,19,FALSE)</f>
        <v>0</v>
      </c>
      <c r="F728" s="1">
        <f>VLOOKUP($A728,DataForModel!$B:$BI,20,FALSE)</f>
        <v>95.378995860000003</v>
      </c>
      <c r="G728" s="1">
        <f>VLOOKUP($A728,DataForModel!$B:$BI,26,FALSE)</f>
        <v>0</v>
      </c>
      <c r="H728" s="1">
        <f>VLOOKUP($A728,DataForModel!$B:$BI,31,FALSE)</f>
        <v>458</v>
      </c>
      <c r="I728" s="1">
        <f>VLOOKUP($A728,DataForModel!$B:$BI,33,FALSE)</f>
        <v>52811</v>
      </c>
      <c r="J728" s="1">
        <f>VLOOKUP($A728,DataForModel!$B:$BI,46,FALSE)</f>
        <v>6.1</v>
      </c>
      <c r="K728" s="1">
        <f>VLOOKUP($A728,DataForModel!$B:$BI,49,FALSE)</f>
        <v>5.6</v>
      </c>
      <c r="L728" s="1">
        <f>VLOOKUP($A728,DataForModel!$B:$BI,51,FALSE)</f>
        <v>22</v>
      </c>
      <c r="M728" s="1">
        <f>VLOOKUP($A728,DataForModel!$B:$BI,52,FALSE)</f>
        <v>8.6</v>
      </c>
      <c r="N728" s="1">
        <f>VLOOKUP($A728,DataForModel!$B:$BI,60,FALSE)</f>
        <v>2.9</v>
      </c>
      <c r="O728" s="1">
        <f t="shared" si="146"/>
        <v>3.5494428426712381</v>
      </c>
      <c r="P728" s="1">
        <f t="shared" si="147"/>
        <v>10</v>
      </c>
      <c r="Q728" s="1">
        <f t="shared" si="148"/>
        <v>1.7566432785435548</v>
      </c>
      <c r="R728" s="1">
        <f t="shared" si="149"/>
        <v>0</v>
      </c>
      <c r="S728" s="1">
        <f t="shared" si="150"/>
        <v>0.14198592153383513</v>
      </c>
      <c r="T728" s="1">
        <f t="shared" si="151"/>
        <v>0</v>
      </c>
      <c r="U728" s="1">
        <f t="shared" si="152"/>
        <v>1.5348525469168899</v>
      </c>
      <c r="V728" s="1">
        <f t="shared" si="153"/>
        <v>3.2327485047400275</v>
      </c>
      <c r="W728" s="1">
        <f t="shared" si="154"/>
        <v>1.0664335664335662</v>
      </c>
      <c r="X728" s="1">
        <f t="shared" si="155"/>
        <v>0.91205211726384361</v>
      </c>
      <c r="Y728" s="1">
        <f t="shared" si="156"/>
        <v>5.0228310502283113</v>
      </c>
      <c r="Z728" s="1">
        <f t="shared" si="157"/>
        <v>1.9948849104859334</v>
      </c>
      <c r="AA728" s="1">
        <f t="shared" si="158"/>
        <v>0.30851063829787234</v>
      </c>
      <c r="AB728" s="1">
        <f>VLOOKUP($A728,Index!$G:$R,8,FALSE)</f>
        <v>5.5644</v>
      </c>
      <c r="AC728" s="1">
        <f>VLOOKUP($A728,Index!$G:$R,9,FALSE)</f>
        <v>4.115049722906658</v>
      </c>
      <c r="AD728" s="1">
        <f>VLOOKUP($A728,Index!$G:$R,10,FALSE)</f>
        <v>4.017094017094017</v>
      </c>
      <c r="AE728" s="1">
        <f>VLOOKUP($A728,Index!$G:$R,11,FALSE)</f>
        <v>1.4741228915968492</v>
      </c>
    </row>
    <row r="729" spans="1:31" x14ac:dyDescent="0.2">
      <c r="A729">
        <v>6085502800</v>
      </c>
      <c r="B729" s="1">
        <f>VLOOKUP($A729,DataForModel!$B:$BI,11,FALSE)</f>
        <v>1897</v>
      </c>
      <c r="C729" s="1">
        <f>VLOOKUP($A729,DataForModel!$B:$BI,16,FALSE)</f>
        <v>10.37</v>
      </c>
      <c r="D729" s="1">
        <f>VLOOKUP($A729,DataForModel!$B:$BI,17,FALSE)</f>
        <v>14.42</v>
      </c>
      <c r="E729" s="1">
        <f>VLOOKUP($A729,DataForModel!$B:$BI,19,FALSE)</f>
        <v>0</v>
      </c>
      <c r="F729" s="1">
        <f>VLOOKUP($A729,DataForModel!$B:$BI,20,FALSE)</f>
        <v>86.698736049999994</v>
      </c>
      <c r="G729" s="1">
        <f>VLOOKUP($A729,DataForModel!$B:$BI,26,FALSE)</f>
        <v>0</v>
      </c>
      <c r="H729" s="1">
        <f>VLOOKUP($A729,DataForModel!$B:$BI,31,FALSE)</f>
        <v>282</v>
      </c>
      <c r="I729" s="1">
        <f>VLOOKUP($A729,DataForModel!$B:$BI,33,FALSE)</f>
        <v>45991</v>
      </c>
      <c r="J729" s="1">
        <f>VLOOKUP($A729,DataForModel!$B:$BI,46,FALSE)</f>
        <v>6.5</v>
      </c>
      <c r="K729" s="1">
        <f>VLOOKUP($A729,DataForModel!$B:$BI,49,FALSE)</f>
        <v>8.3000000000000007</v>
      </c>
      <c r="L729" s="1">
        <f>VLOOKUP($A729,DataForModel!$B:$BI,51,FALSE)</f>
        <v>25.8</v>
      </c>
      <c r="M729" s="1">
        <f>VLOOKUP($A729,DataForModel!$B:$BI,52,FALSE)</f>
        <v>9.3000000000000007</v>
      </c>
      <c r="N729" s="1">
        <f>VLOOKUP($A729,DataForModel!$B:$BI,60,FALSE)</f>
        <v>0.5</v>
      </c>
      <c r="O729" s="1">
        <f t="shared" si="146"/>
        <v>1.4758824904542975</v>
      </c>
      <c r="P729" s="1">
        <f t="shared" si="147"/>
        <v>10</v>
      </c>
      <c r="Q729" s="1">
        <f t="shared" si="148"/>
        <v>1.1361060808892451</v>
      </c>
      <c r="R729" s="1">
        <f t="shared" si="149"/>
        <v>0</v>
      </c>
      <c r="S729" s="1">
        <f t="shared" si="150"/>
        <v>0.12579934197188994</v>
      </c>
      <c r="T729" s="1">
        <f t="shared" si="151"/>
        <v>0</v>
      </c>
      <c r="U729" s="1">
        <f t="shared" si="152"/>
        <v>0.94504021447721176</v>
      </c>
      <c r="V729" s="1">
        <f t="shared" si="153"/>
        <v>2.7477224399229079</v>
      </c>
      <c r="W729" s="1">
        <f t="shared" si="154"/>
        <v>1.1363636363636362</v>
      </c>
      <c r="X729" s="1">
        <f t="shared" si="155"/>
        <v>1.3517915309446256</v>
      </c>
      <c r="Y729" s="1">
        <f t="shared" si="156"/>
        <v>5.89041095890411</v>
      </c>
      <c r="Z729" s="1">
        <f t="shared" si="157"/>
        <v>2.1739130434782608</v>
      </c>
      <c r="AA729" s="1">
        <f t="shared" si="158"/>
        <v>5.3191489361702128E-2</v>
      </c>
      <c r="AB729" s="1">
        <f>VLOOKUP($A729,Index!$G:$R,8,FALSE)</f>
        <v>5.4416000000000002</v>
      </c>
      <c r="AC729" s="1">
        <f>VLOOKUP($A729,Index!$G:$R,9,FALSE)</f>
        <v>4.037835601933498</v>
      </c>
      <c r="AD729" s="1">
        <f>VLOOKUP($A729,Index!$G:$R,10,FALSE)</f>
        <v>3.9743589743589745</v>
      </c>
      <c r="AE729" s="1">
        <f>VLOOKUP($A729,Index!$G:$R,11,FALSE)</f>
        <v>2.1288961526710217</v>
      </c>
    </row>
    <row r="730" spans="1:31" x14ac:dyDescent="0.2">
      <c r="A730">
        <v>6085502901</v>
      </c>
      <c r="B730" s="1">
        <f>VLOOKUP($A730,DataForModel!$B:$BI,11,FALSE)</f>
        <v>5919</v>
      </c>
      <c r="C730" s="1">
        <f>VLOOKUP($A730,DataForModel!$B:$BI,16,FALSE)</f>
        <v>10.37</v>
      </c>
      <c r="D730" s="1">
        <f>VLOOKUP($A730,DataForModel!$B:$BI,17,FALSE)</f>
        <v>14.42</v>
      </c>
      <c r="E730" s="1">
        <f>VLOOKUP($A730,DataForModel!$B:$BI,19,FALSE)</f>
        <v>0</v>
      </c>
      <c r="F730" s="1">
        <f>VLOOKUP($A730,DataForModel!$B:$BI,20,FALSE)</f>
        <v>95.564191370000003</v>
      </c>
      <c r="G730" s="1">
        <f>VLOOKUP($A730,DataForModel!$B:$BI,26,FALSE)</f>
        <v>0</v>
      </c>
      <c r="H730" s="1">
        <f>VLOOKUP($A730,DataForModel!$B:$BI,31,FALSE)</f>
        <v>265</v>
      </c>
      <c r="I730" s="1">
        <f>VLOOKUP($A730,DataForModel!$B:$BI,33,FALSE)</f>
        <v>43307</v>
      </c>
      <c r="J730" s="1">
        <f>VLOOKUP($A730,DataForModel!$B:$BI,46,FALSE)</f>
        <v>4.2</v>
      </c>
      <c r="K730" s="1">
        <f>VLOOKUP($A730,DataForModel!$B:$BI,49,FALSE)</f>
        <v>13.6</v>
      </c>
      <c r="L730" s="1">
        <f>VLOOKUP($A730,DataForModel!$B:$BI,51,FALSE)</f>
        <v>26.8</v>
      </c>
      <c r="M730" s="1">
        <f>VLOOKUP($A730,DataForModel!$B:$BI,52,FALSE)</f>
        <v>8.6</v>
      </c>
      <c r="N730" s="1">
        <f>VLOOKUP($A730,DataForModel!$B:$BI,60,FALSE)</f>
        <v>0.8</v>
      </c>
      <c r="O730" s="1">
        <f t="shared" si="146"/>
        <v>4.6099898698667499</v>
      </c>
      <c r="P730" s="1">
        <f t="shared" si="147"/>
        <v>10</v>
      </c>
      <c r="Q730" s="1">
        <f t="shared" si="148"/>
        <v>1.1361060808892451</v>
      </c>
      <c r="R730" s="1">
        <f t="shared" si="149"/>
        <v>0</v>
      </c>
      <c r="S730" s="1">
        <f t="shared" si="150"/>
        <v>0.1423312662496323</v>
      </c>
      <c r="T730" s="1">
        <f t="shared" si="151"/>
        <v>0</v>
      </c>
      <c r="U730" s="1">
        <f t="shared" si="152"/>
        <v>0.88806970509383376</v>
      </c>
      <c r="V730" s="1">
        <f t="shared" si="153"/>
        <v>2.5568412144142352</v>
      </c>
      <c r="W730" s="1">
        <f t="shared" si="154"/>
        <v>0.73426573426573427</v>
      </c>
      <c r="X730" s="1">
        <f t="shared" si="155"/>
        <v>2.214983713355049</v>
      </c>
      <c r="Y730" s="1">
        <f t="shared" si="156"/>
        <v>6.1187214611872154</v>
      </c>
      <c r="Z730" s="1">
        <f t="shared" si="157"/>
        <v>1.9948849104859334</v>
      </c>
      <c r="AA730" s="1">
        <f t="shared" si="158"/>
        <v>8.5106382978723402E-2</v>
      </c>
      <c r="AB730" s="1">
        <f>VLOOKUP($A730,Index!$G:$R,8,FALSE)</f>
        <v>6.1524999999999999</v>
      </c>
      <c r="AC730" s="1">
        <f>VLOOKUP($A730,Index!$G:$R,9,FALSE)</f>
        <v>5.0695036449520448</v>
      </c>
      <c r="AD730" s="1">
        <f>VLOOKUP($A730,Index!$G:$R,10,FALSE)</f>
        <v>4.1880341880341891</v>
      </c>
      <c r="AE730" s="1">
        <f>VLOOKUP($A730,Index!$G:$R,11,FALSE)</f>
        <v>1.9230443096106034</v>
      </c>
    </row>
    <row r="731" spans="1:31" x14ac:dyDescent="0.2">
      <c r="A731">
        <v>6085502902</v>
      </c>
      <c r="B731" s="1">
        <f>VLOOKUP($A731,DataForModel!$B:$BI,11,FALSE)</f>
        <v>7200</v>
      </c>
      <c r="C731" s="1">
        <f>VLOOKUP($A731,DataForModel!$B:$BI,16,FALSE)</f>
        <v>10.37</v>
      </c>
      <c r="D731" s="1">
        <f>VLOOKUP($A731,DataForModel!$B:$BI,17,FALSE)</f>
        <v>14.60987546</v>
      </c>
      <c r="E731" s="1">
        <f>VLOOKUP($A731,DataForModel!$B:$BI,19,FALSE)</f>
        <v>0</v>
      </c>
      <c r="F731" s="1">
        <f>VLOOKUP($A731,DataForModel!$B:$BI,20,FALSE)</f>
        <v>93.329699640000001</v>
      </c>
      <c r="G731" s="1">
        <f>VLOOKUP($A731,DataForModel!$B:$BI,26,FALSE)</f>
        <v>0</v>
      </c>
      <c r="H731" s="1">
        <f>VLOOKUP($A731,DataForModel!$B:$BI,31,FALSE)</f>
        <v>403</v>
      </c>
      <c r="I731" s="1">
        <f>VLOOKUP($A731,DataForModel!$B:$BI,33,FALSE)</f>
        <v>57305</v>
      </c>
      <c r="J731" s="1">
        <f>VLOOKUP($A731,DataForModel!$B:$BI,46,FALSE)</f>
        <v>5.4</v>
      </c>
      <c r="K731" s="1">
        <f>VLOOKUP($A731,DataForModel!$B:$BI,49,FALSE)</f>
        <v>4</v>
      </c>
      <c r="L731" s="1">
        <f>VLOOKUP($A731,DataForModel!$B:$BI,51,FALSE)</f>
        <v>25.6</v>
      </c>
      <c r="M731" s="1">
        <f>VLOOKUP($A731,DataForModel!$B:$BI,52,FALSE)</f>
        <v>9.1999999999999993</v>
      </c>
      <c r="N731" s="1">
        <f>VLOOKUP($A731,DataForModel!$B:$BI,60,FALSE)</f>
        <v>0.8</v>
      </c>
      <c r="O731" s="1">
        <f t="shared" si="146"/>
        <v>5.6081976155224815</v>
      </c>
      <c r="P731" s="1">
        <f t="shared" si="147"/>
        <v>10</v>
      </c>
      <c r="Q731" s="1">
        <f t="shared" si="148"/>
        <v>1.1513675601718201</v>
      </c>
      <c r="R731" s="1">
        <f t="shared" si="149"/>
        <v>0</v>
      </c>
      <c r="S731" s="1">
        <f t="shared" si="150"/>
        <v>0.13816448104275567</v>
      </c>
      <c r="T731" s="1">
        <f t="shared" si="151"/>
        <v>0</v>
      </c>
      <c r="U731" s="1">
        <f t="shared" si="152"/>
        <v>1.3505361930294906</v>
      </c>
      <c r="V731" s="1">
        <f t="shared" si="153"/>
        <v>3.5523536565418068</v>
      </c>
      <c r="W731" s="1">
        <f t="shared" si="154"/>
        <v>0.94405594405594395</v>
      </c>
      <c r="X731" s="1">
        <f t="shared" si="155"/>
        <v>0.65146579804560267</v>
      </c>
      <c r="Y731" s="1">
        <f t="shared" si="156"/>
        <v>5.8447488584474891</v>
      </c>
      <c r="Z731" s="1">
        <f t="shared" si="157"/>
        <v>2.1483375959079281</v>
      </c>
      <c r="AA731" s="1">
        <f t="shared" si="158"/>
        <v>8.5106382978723402E-2</v>
      </c>
      <c r="AB731" s="1">
        <f>VLOOKUP($A731,Index!$G:$R,8,FALSE)</f>
        <v>4.7801</v>
      </c>
      <c r="AC731" s="1">
        <f>VLOOKUP($A731,Index!$G:$R,9,FALSE)</f>
        <v>4.6200457835269635</v>
      </c>
      <c r="AD731" s="1">
        <f>VLOOKUP($A731,Index!$G:$R,10,FALSE)</f>
        <v>3.8888888888888888</v>
      </c>
      <c r="AE731" s="1">
        <f>VLOOKUP($A731,Index!$G:$R,11,FALSE)</f>
        <v>1.7487987887380163</v>
      </c>
    </row>
    <row r="732" spans="1:31" x14ac:dyDescent="0.2">
      <c r="A732">
        <v>6085502903</v>
      </c>
      <c r="B732" s="1">
        <f>VLOOKUP($A732,DataForModel!$B:$BI,11,FALSE)</f>
        <v>5075</v>
      </c>
      <c r="C732" s="1">
        <f>VLOOKUP($A732,DataForModel!$B:$BI,16,FALSE)</f>
        <v>10.37</v>
      </c>
      <c r="D732" s="1">
        <f>VLOOKUP($A732,DataForModel!$B:$BI,17,FALSE)</f>
        <v>15.76631856</v>
      </c>
      <c r="E732" s="1">
        <f>VLOOKUP($A732,DataForModel!$B:$BI,19,FALSE)</f>
        <v>0</v>
      </c>
      <c r="F732" s="1">
        <f>VLOOKUP($A732,DataForModel!$B:$BI,20,FALSE)</f>
        <v>94.509113229999997</v>
      </c>
      <c r="G732" s="1">
        <f>VLOOKUP($A732,DataForModel!$B:$BI,26,FALSE)</f>
        <v>0</v>
      </c>
      <c r="H732" s="1">
        <f>VLOOKUP($A732,DataForModel!$B:$BI,31,FALSE)</f>
        <v>356</v>
      </c>
      <c r="I732" s="1">
        <f>VLOOKUP($A732,DataForModel!$B:$BI,33,FALSE)</f>
        <v>63091</v>
      </c>
      <c r="J732" s="1">
        <f>VLOOKUP($A732,DataForModel!$B:$BI,46,FALSE)</f>
        <v>6.7</v>
      </c>
      <c r="K732" s="1">
        <f>VLOOKUP($A732,DataForModel!$B:$BI,49,FALSE)</f>
        <v>7.4</v>
      </c>
      <c r="L732" s="1">
        <f>VLOOKUP($A732,DataForModel!$B:$BI,51,FALSE)</f>
        <v>23.6</v>
      </c>
      <c r="M732" s="1">
        <f>VLOOKUP($A732,DataForModel!$B:$BI,52,FALSE)</f>
        <v>10.5</v>
      </c>
      <c r="N732" s="1">
        <f>VLOOKUP($A732,DataForModel!$B:$BI,60,FALSE)</f>
        <v>0.2</v>
      </c>
      <c r="O732" s="1">
        <f t="shared" si="146"/>
        <v>3.9523104496220678</v>
      </c>
      <c r="P732" s="1">
        <f t="shared" si="147"/>
        <v>10</v>
      </c>
      <c r="Q732" s="1">
        <f t="shared" si="148"/>
        <v>1.2443181310993463</v>
      </c>
      <c r="R732" s="1">
        <f t="shared" si="149"/>
        <v>0</v>
      </c>
      <c r="S732" s="1">
        <f t="shared" si="150"/>
        <v>0.1403638013774974</v>
      </c>
      <c r="T732" s="1">
        <f t="shared" si="151"/>
        <v>0</v>
      </c>
      <c r="U732" s="1">
        <f t="shared" si="152"/>
        <v>1.1930294906166219</v>
      </c>
      <c r="V732" s="1">
        <f t="shared" si="153"/>
        <v>3.9638435115318149</v>
      </c>
      <c r="W732" s="1">
        <f t="shared" si="154"/>
        <v>1.1713286713286712</v>
      </c>
      <c r="X732" s="1">
        <f t="shared" si="155"/>
        <v>1.2052117263843649</v>
      </c>
      <c r="Y732" s="1">
        <f t="shared" si="156"/>
        <v>5.3881278538812793</v>
      </c>
      <c r="Z732" s="1">
        <f t="shared" si="157"/>
        <v>2.4808184143222505</v>
      </c>
      <c r="AA732" s="1">
        <f t="shared" si="158"/>
        <v>2.1276595744680851E-2</v>
      </c>
      <c r="AB732" s="1">
        <f>VLOOKUP($A732,Index!$G:$R,8,FALSE)</f>
        <v>4.2103000000000002</v>
      </c>
      <c r="AC732" s="1">
        <f>VLOOKUP($A732,Index!$G:$R,9,FALSE)</f>
        <v>4.4098442750676741</v>
      </c>
      <c r="AD732" s="1">
        <f>VLOOKUP($A732,Index!$G:$R,10,FALSE)</f>
        <v>3.9316239316239314</v>
      </c>
      <c r="AE732" s="1">
        <f>VLOOKUP($A732,Index!$G:$R,11,FALSE)</f>
        <v>1.1093258070591563</v>
      </c>
    </row>
    <row r="733" spans="1:31" x14ac:dyDescent="0.2">
      <c r="A733">
        <v>6085502906</v>
      </c>
      <c r="B733" s="1">
        <f>VLOOKUP($A733,DataForModel!$B:$BI,11,FALSE)</f>
        <v>4521</v>
      </c>
      <c r="C733" s="1">
        <f>VLOOKUP($A733,DataForModel!$B:$BI,16,FALSE)</f>
        <v>10.37</v>
      </c>
      <c r="D733" s="1">
        <f>VLOOKUP($A733,DataForModel!$B:$BI,17,FALSE)</f>
        <v>10.80832023</v>
      </c>
      <c r="E733" s="1">
        <f>VLOOKUP($A733,DataForModel!$B:$BI,19,FALSE)</f>
        <v>0</v>
      </c>
      <c r="F733" s="1">
        <f>VLOOKUP($A733,DataForModel!$B:$BI,20,FALSE)</f>
        <v>76.853944740000003</v>
      </c>
      <c r="G733" s="1">
        <f>VLOOKUP($A733,DataForModel!$B:$BI,26,FALSE)</f>
        <v>0</v>
      </c>
      <c r="H733" s="1">
        <f>VLOOKUP($A733,DataForModel!$B:$BI,31,FALSE)</f>
        <v>448</v>
      </c>
      <c r="I733" s="1">
        <f>VLOOKUP($A733,DataForModel!$B:$BI,33,FALSE)</f>
        <v>37952</v>
      </c>
      <c r="J733" s="1">
        <f>VLOOKUP($A733,DataForModel!$B:$BI,46,FALSE)</f>
        <v>10.3</v>
      </c>
      <c r="K733" s="1">
        <f>VLOOKUP($A733,DataForModel!$B:$BI,49,FALSE)</f>
        <v>6.1</v>
      </c>
      <c r="L733" s="1">
        <f>VLOOKUP($A733,DataForModel!$B:$BI,51,FALSE)</f>
        <v>24.9</v>
      </c>
      <c r="M733" s="1">
        <f>VLOOKUP($A733,DataForModel!$B:$BI,52,FALSE)</f>
        <v>10.9</v>
      </c>
      <c r="N733" s="1">
        <f>VLOOKUP($A733,DataForModel!$B:$BI,60,FALSE)</f>
        <v>0.6</v>
      </c>
      <c r="O733" s="1">
        <f t="shared" si="146"/>
        <v>3.5206109249590902</v>
      </c>
      <c r="P733" s="1">
        <f t="shared" si="147"/>
        <v>10</v>
      </c>
      <c r="Q733" s="1">
        <f t="shared" si="148"/>
        <v>0.84581276976231068</v>
      </c>
      <c r="R733" s="1">
        <f t="shared" si="149"/>
        <v>0</v>
      </c>
      <c r="S733" s="1">
        <f t="shared" si="150"/>
        <v>0.10744119356411072</v>
      </c>
      <c r="T733" s="1">
        <f t="shared" si="151"/>
        <v>0</v>
      </c>
      <c r="U733" s="1">
        <f t="shared" si="152"/>
        <v>1.5013404825737264</v>
      </c>
      <c r="V733" s="1">
        <f t="shared" si="153"/>
        <v>2.1760032998840773</v>
      </c>
      <c r="W733" s="1">
        <f t="shared" si="154"/>
        <v>1.8006993006993008</v>
      </c>
      <c r="X733" s="1">
        <f t="shared" si="155"/>
        <v>0.99348534201954397</v>
      </c>
      <c r="Y733" s="1">
        <f t="shared" si="156"/>
        <v>5.6849315068493151</v>
      </c>
      <c r="Z733" s="1">
        <f t="shared" si="157"/>
        <v>2.5831202046035804</v>
      </c>
      <c r="AA733" s="1">
        <f t="shared" si="158"/>
        <v>6.3829787234042548E-2</v>
      </c>
      <c r="AB733" s="1">
        <f>VLOOKUP($A733,Index!$G:$R,8,FALSE)</f>
        <v>6.6745999999999999</v>
      </c>
      <c r="AC733" s="1">
        <f>VLOOKUP($A733,Index!$G:$R,9,FALSE)</f>
        <v>4.7656999365811474</v>
      </c>
      <c r="AD733" s="1">
        <f>VLOOKUP($A733,Index!$G:$R,10,FALSE)</f>
        <v>4.2735042735042743</v>
      </c>
      <c r="AE733" s="1">
        <f>VLOOKUP($A733,Index!$G:$R,11,FALSE)</f>
        <v>1.356270588537023</v>
      </c>
    </row>
    <row r="734" spans="1:31" x14ac:dyDescent="0.2">
      <c r="A734">
        <v>6085502907</v>
      </c>
      <c r="B734" s="1">
        <f>VLOOKUP($A734,DataForModel!$B:$BI,11,FALSE)</f>
        <v>3912</v>
      </c>
      <c r="C734" s="1">
        <f>VLOOKUP($A734,DataForModel!$B:$BI,16,FALSE)</f>
        <v>10.37</v>
      </c>
      <c r="D734" s="1">
        <f>VLOOKUP($A734,DataForModel!$B:$BI,17,FALSE)</f>
        <v>14.42</v>
      </c>
      <c r="E734" s="1">
        <f>VLOOKUP($A734,DataForModel!$B:$BI,19,FALSE)</f>
        <v>0</v>
      </c>
      <c r="F734" s="1">
        <f>VLOOKUP($A734,DataForModel!$B:$BI,20,FALSE)</f>
        <v>83.228201600000006</v>
      </c>
      <c r="G734" s="1">
        <f>VLOOKUP($A734,DataForModel!$B:$BI,26,FALSE)</f>
        <v>0</v>
      </c>
      <c r="H734" s="1">
        <f>VLOOKUP($A734,DataForModel!$B:$BI,31,FALSE)</f>
        <v>229</v>
      </c>
      <c r="I734" s="1">
        <f>VLOOKUP($A734,DataForModel!$B:$BI,33,FALSE)</f>
        <v>51184</v>
      </c>
      <c r="J734" s="1">
        <f>VLOOKUP($A734,DataForModel!$B:$BI,46,FALSE)</f>
        <v>6.1</v>
      </c>
      <c r="K734" s="1">
        <f>VLOOKUP($A734,DataForModel!$B:$BI,49,FALSE)</f>
        <v>6</v>
      </c>
      <c r="L734" s="1">
        <f>VLOOKUP($A734,DataForModel!$B:$BI,51,FALSE)</f>
        <v>20.9</v>
      </c>
      <c r="M734" s="1">
        <f>VLOOKUP($A734,DataForModel!$B:$BI,52,FALSE)</f>
        <v>9.6</v>
      </c>
      <c r="N734" s="1">
        <f>VLOOKUP($A734,DataForModel!$B:$BI,60,FALSE)</f>
        <v>3.7</v>
      </c>
      <c r="O734" s="1">
        <f t="shared" si="146"/>
        <v>3.0460531442375127</v>
      </c>
      <c r="P734" s="1">
        <f t="shared" si="147"/>
        <v>10</v>
      </c>
      <c r="Q734" s="1">
        <f t="shared" si="148"/>
        <v>1.1361060808892451</v>
      </c>
      <c r="R734" s="1">
        <f t="shared" si="149"/>
        <v>0</v>
      </c>
      <c r="S734" s="1">
        <f t="shared" si="150"/>
        <v>0.11932763683552068</v>
      </c>
      <c r="T734" s="1">
        <f t="shared" si="151"/>
        <v>0</v>
      </c>
      <c r="U734" s="1">
        <f t="shared" si="152"/>
        <v>0.76742627345844494</v>
      </c>
      <c r="V734" s="1">
        <f t="shared" si="153"/>
        <v>3.117039207458876</v>
      </c>
      <c r="W734" s="1">
        <f t="shared" si="154"/>
        <v>1.0664335664335662</v>
      </c>
      <c r="X734" s="1">
        <f t="shared" si="155"/>
        <v>0.9771986970684039</v>
      </c>
      <c r="Y734" s="1">
        <f t="shared" si="156"/>
        <v>4.7716894977168947</v>
      </c>
      <c r="Z734" s="1">
        <f t="shared" si="157"/>
        <v>2.250639386189258</v>
      </c>
      <c r="AA734" s="1">
        <f t="shared" si="158"/>
        <v>0.39361702127659576</v>
      </c>
      <c r="AB734" s="1">
        <f>VLOOKUP($A734,Index!$G:$R,8,FALSE)</f>
        <v>4.4211999999999998</v>
      </c>
      <c r="AC734" s="1">
        <f>VLOOKUP($A734,Index!$G:$R,9,FALSE)</f>
        <v>3.9882238688146781</v>
      </c>
      <c r="AD734" s="1">
        <f>VLOOKUP($A734,Index!$G:$R,10,FALSE)</f>
        <v>4.017094017094017</v>
      </c>
      <c r="AE734" s="1">
        <f>VLOOKUP($A734,Index!$G:$R,11,FALSE)</f>
        <v>0.64806842952920563</v>
      </c>
    </row>
    <row r="735" spans="1:31" x14ac:dyDescent="0.2">
      <c r="A735">
        <v>6085502908</v>
      </c>
      <c r="B735" s="1">
        <f>VLOOKUP($A735,DataForModel!$B:$BI,11,FALSE)</f>
        <v>6683</v>
      </c>
      <c r="C735" s="1">
        <f>VLOOKUP($A735,DataForModel!$B:$BI,16,FALSE)</f>
        <v>10.37</v>
      </c>
      <c r="D735" s="1">
        <f>VLOOKUP($A735,DataForModel!$B:$BI,17,FALSE)</f>
        <v>14.42</v>
      </c>
      <c r="E735" s="1">
        <f>VLOOKUP($A735,DataForModel!$B:$BI,19,FALSE)</f>
        <v>0</v>
      </c>
      <c r="F735" s="1">
        <f>VLOOKUP($A735,DataForModel!$B:$BI,20,FALSE)</f>
        <v>83.838688379999994</v>
      </c>
      <c r="G735" s="1">
        <f>VLOOKUP($A735,DataForModel!$B:$BI,26,FALSE)</f>
        <v>0</v>
      </c>
      <c r="H735" s="1">
        <f>VLOOKUP($A735,DataForModel!$B:$BI,31,FALSE)</f>
        <v>364</v>
      </c>
      <c r="I735" s="1">
        <f>VLOOKUP($A735,DataForModel!$B:$BI,33,FALSE)</f>
        <v>56172</v>
      </c>
      <c r="J735" s="1">
        <f>VLOOKUP($A735,DataForModel!$B:$BI,46,FALSE)</f>
        <v>5.3</v>
      </c>
      <c r="K735" s="1">
        <f>VLOOKUP($A735,DataForModel!$B:$BI,49,FALSE)</f>
        <v>4</v>
      </c>
      <c r="L735" s="1">
        <f>VLOOKUP($A735,DataForModel!$B:$BI,51,FALSE)</f>
        <v>26.4</v>
      </c>
      <c r="M735" s="1">
        <f>VLOOKUP($A735,DataForModel!$B:$BI,52,FALSE)</f>
        <v>7.7</v>
      </c>
      <c r="N735" s="1">
        <f>VLOOKUP($A735,DataForModel!$B:$BI,60,FALSE)</f>
        <v>0.6</v>
      </c>
      <c r="O735" s="1">
        <f t="shared" si="146"/>
        <v>5.2053300085716518</v>
      </c>
      <c r="P735" s="1">
        <f t="shared" si="147"/>
        <v>10</v>
      </c>
      <c r="Q735" s="1">
        <f t="shared" si="148"/>
        <v>1.1361060808892451</v>
      </c>
      <c r="R735" s="1">
        <f t="shared" si="149"/>
        <v>0</v>
      </c>
      <c r="S735" s="1">
        <f t="shared" si="150"/>
        <v>0.12046604663572061</v>
      </c>
      <c r="T735" s="1">
        <f t="shared" si="151"/>
        <v>0</v>
      </c>
      <c r="U735" s="1">
        <f t="shared" si="152"/>
        <v>1.2198391420911527</v>
      </c>
      <c r="V735" s="1">
        <f t="shared" si="153"/>
        <v>3.4717767457738011</v>
      </c>
      <c r="W735" s="1">
        <f t="shared" si="154"/>
        <v>0.92657342657342656</v>
      </c>
      <c r="X735" s="1">
        <f t="shared" si="155"/>
        <v>0.65146579804560267</v>
      </c>
      <c r="Y735" s="1">
        <f t="shared" si="156"/>
        <v>6.0273972602739718</v>
      </c>
      <c r="Z735" s="1">
        <f t="shared" si="157"/>
        <v>1.7647058823529413</v>
      </c>
      <c r="AA735" s="1">
        <f t="shared" si="158"/>
        <v>6.3829787234042548E-2</v>
      </c>
      <c r="AB735" s="1">
        <f>VLOOKUP($A735,Index!$G:$R,8,FALSE)</f>
        <v>4.1468999999999996</v>
      </c>
      <c r="AC735" s="1">
        <f>VLOOKUP($A735,Index!$G:$R,9,FALSE)</f>
        <v>4.4862350013587582</v>
      </c>
      <c r="AD735" s="1">
        <f>VLOOKUP($A735,Index!$G:$R,10,FALSE)</f>
        <v>3.8461538461538463</v>
      </c>
      <c r="AE735" s="1">
        <f>VLOOKUP($A735,Index!$G:$R,11,FALSE)</f>
        <v>1.1800010220928105</v>
      </c>
    </row>
    <row r="736" spans="1:31" x14ac:dyDescent="0.2">
      <c r="A736">
        <v>6085502909</v>
      </c>
      <c r="B736" s="1">
        <f>VLOOKUP($A736,DataForModel!$B:$BI,11,FALSE)</f>
        <v>5073</v>
      </c>
      <c r="C736" s="1">
        <f>VLOOKUP($A736,DataForModel!$B:$BI,16,FALSE)</f>
        <v>10.37</v>
      </c>
      <c r="D736" s="1">
        <f>VLOOKUP($A736,DataForModel!$B:$BI,17,FALSE)</f>
        <v>18.773331240000001</v>
      </c>
      <c r="E736" s="1">
        <f>VLOOKUP($A736,DataForModel!$B:$BI,19,FALSE)</f>
        <v>0</v>
      </c>
      <c r="F736" s="1">
        <f>VLOOKUP($A736,DataForModel!$B:$BI,20,FALSE)</f>
        <v>77.24359158</v>
      </c>
      <c r="G736" s="1">
        <f>VLOOKUP($A736,DataForModel!$B:$BI,26,FALSE)</f>
        <v>0</v>
      </c>
      <c r="H736" s="1">
        <f>VLOOKUP($A736,DataForModel!$B:$BI,31,FALSE)</f>
        <v>643</v>
      </c>
      <c r="I736" s="1">
        <f>VLOOKUP($A736,DataForModel!$B:$BI,33,FALSE)</f>
        <v>39232</v>
      </c>
      <c r="J736" s="1">
        <f>VLOOKUP($A736,DataForModel!$B:$BI,46,FALSE)</f>
        <v>11.9</v>
      </c>
      <c r="K736" s="1">
        <f>VLOOKUP($A736,DataForModel!$B:$BI,49,FALSE)</f>
        <v>9</v>
      </c>
      <c r="L736" s="1">
        <f>VLOOKUP($A736,DataForModel!$B:$BI,51,FALSE)</f>
        <v>23.6</v>
      </c>
      <c r="M736" s="1">
        <f>VLOOKUP($A736,DataForModel!$B:$BI,52,FALSE)</f>
        <v>5.8</v>
      </c>
      <c r="N736" s="1">
        <f>VLOOKUP($A736,DataForModel!$B:$BI,60,FALSE)</f>
        <v>0.2</v>
      </c>
      <c r="O736" s="1">
        <f t="shared" si="146"/>
        <v>3.9507519675835736</v>
      </c>
      <c r="P736" s="1">
        <f t="shared" si="147"/>
        <v>10</v>
      </c>
      <c r="Q736" s="1">
        <f t="shared" si="148"/>
        <v>1.4860105631717158</v>
      </c>
      <c r="R736" s="1">
        <f t="shared" si="149"/>
        <v>0</v>
      </c>
      <c r="S736" s="1">
        <f t="shared" si="150"/>
        <v>0.10816779043042277</v>
      </c>
      <c r="T736" s="1">
        <f t="shared" si="151"/>
        <v>0</v>
      </c>
      <c r="U736" s="1">
        <f t="shared" si="152"/>
        <v>2.1548257372654156</v>
      </c>
      <c r="V736" s="1">
        <f t="shared" si="153"/>
        <v>2.2670345847764399</v>
      </c>
      <c r="W736" s="1">
        <f t="shared" si="154"/>
        <v>2.0804195804195804</v>
      </c>
      <c r="X736" s="1">
        <f t="shared" si="155"/>
        <v>1.4657980456026061</v>
      </c>
      <c r="Y736" s="1">
        <f t="shared" si="156"/>
        <v>5.3881278538812793</v>
      </c>
      <c r="Z736" s="1">
        <f t="shared" si="157"/>
        <v>1.2787723785166241</v>
      </c>
      <c r="AA736" s="1">
        <f t="shared" si="158"/>
        <v>2.1276595744680851E-2</v>
      </c>
      <c r="AB736" s="1">
        <f>VLOOKUP($A736,Index!$G:$R,8,FALSE)</f>
        <v>5.8048999999999999</v>
      </c>
      <c r="AC736" s="1">
        <f>VLOOKUP($A736,Index!$G:$R,9,FALSE)</f>
        <v>4.8948466376855384</v>
      </c>
      <c r="AD736" s="1">
        <f>VLOOKUP($A736,Index!$G:$R,10,FALSE)</f>
        <v>4.1452991452991448</v>
      </c>
      <c r="AE736" s="1">
        <f>VLOOKUP($A736,Index!$G:$R,11,FALSE)</f>
        <v>2.2946353176545515</v>
      </c>
    </row>
    <row r="737" spans="1:31" x14ac:dyDescent="0.2">
      <c r="A737">
        <v>6085502910</v>
      </c>
      <c r="B737" s="1">
        <f>VLOOKUP($A737,DataForModel!$B:$BI,11,FALSE)</f>
        <v>3656</v>
      </c>
      <c r="C737" s="1">
        <f>VLOOKUP($A737,DataForModel!$B:$BI,16,FALSE)</f>
        <v>10.37</v>
      </c>
      <c r="D737" s="1">
        <f>VLOOKUP($A737,DataForModel!$B:$BI,17,FALSE)</f>
        <v>18.78359232</v>
      </c>
      <c r="E737" s="1">
        <f>VLOOKUP($A737,DataForModel!$B:$BI,19,FALSE)</f>
        <v>0</v>
      </c>
      <c r="F737" s="1">
        <f>VLOOKUP($A737,DataForModel!$B:$BI,20,FALSE)</f>
        <v>74.465236689999998</v>
      </c>
      <c r="G737" s="1">
        <f>VLOOKUP($A737,DataForModel!$B:$BI,26,FALSE)</f>
        <v>0</v>
      </c>
      <c r="H737" s="1">
        <f>VLOOKUP($A737,DataForModel!$B:$BI,31,FALSE)</f>
        <v>315</v>
      </c>
      <c r="I737" s="1">
        <f>VLOOKUP($A737,DataForModel!$B:$BI,33,FALSE)</f>
        <v>42079</v>
      </c>
      <c r="J737" s="1">
        <f>VLOOKUP($A737,DataForModel!$B:$BI,46,FALSE)</f>
        <v>9.3000000000000007</v>
      </c>
      <c r="K737" s="1">
        <f>VLOOKUP($A737,DataForModel!$B:$BI,49,FALSE)</f>
        <v>8.8000000000000007</v>
      </c>
      <c r="L737" s="1">
        <f>VLOOKUP($A737,DataForModel!$B:$BI,51,FALSE)</f>
        <v>24.4</v>
      </c>
      <c r="M737" s="1">
        <f>VLOOKUP($A737,DataForModel!$B:$BI,52,FALSE)</f>
        <v>8.6999999999999993</v>
      </c>
      <c r="N737" s="1">
        <f>VLOOKUP($A737,DataForModel!$B:$BI,60,FALSE)</f>
        <v>0.4</v>
      </c>
      <c r="O737" s="1">
        <f t="shared" si="146"/>
        <v>2.8465674433102155</v>
      </c>
      <c r="P737" s="1">
        <f t="shared" si="147"/>
        <v>10</v>
      </c>
      <c r="Q737" s="1">
        <f t="shared" si="148"/>
        <v>1.486835310402542</v>
      </c>
      <c r="R737" s="1">
        <f t="shared" si="149"/>
        <v>0</v>
      </c>
      <c r="S737" s="1">
        <f t="shared" si="150"/>
        <v>0.10298683231825949</v>
      </c>
      <c r="T737" s="1">
        <f t="shared" si="151"/>
        <v>0</v>
      </c>
      <c r="U737" s="1">
        <f t="shared" si="152"/>
        <v>1.0556300268096515</v>
      </c>
      <c r="V737" s="1">
        <f t="shared" si="153"/>
        <v>2.4695080754706247</v>
      </c>
      <c r="W737" s="1">
        <f t="shared" si="154"/>
        <v>1.6258741258741261</v>
      </c>
      <c r="X737" s="1">
        <f t="shared" si="155"/>
        <v>1.4332247557003259</v>
      </c>
      <c r="Y737" s="1">
        <f t="shared" si="156"/>
        <v>5.570776255707762</v>
      </c>
      <c r="Z737" s="1">
        <f t="shared" si="157"/>
        <v>2.0204603580562659</v>
      </c>
      <c r="AA737" s="1">
        <f t="shared" si="158"/>
        <v>4.2553191489361701E-2</v>
      </c>
      <c r="AB737" s="1">
        <f>VLOOKUP($A737,Index!$G:$R,8,FALSE)</f>
        <v>6.3815999999999997</v>
      </c>
      <c r="AC737" s="1">
        <f>VLOOKUP($A737,Index!$G:$R,9,FALSE)</f>
        <v>4.5685758692127205</v>
      </c>
      <c r="AD737" s="1">
        <f>VLOOKUP($A737,Index!$G:$R,10,FALSE)</f>
        <v>4.017094017094017</v>
      </c>
      <c r="AE737" s="1">
        <f>VLOOKUP($A737,Index!$G:$R,11,FALSE)</f>
        <v>3.2703796413855239</v>
      </c>
    </row>
    <row r="738" spans="1:31" x14ac:dyDescent="0.2">
      <c r="A738">
        <v>6085503001</v>
      </c>
      <c r="B738" s="1">
        <f>VLOOKUP($A738,DataForModel!$B:$BI,11,FALSE)</f>
        <v>4063</v>
      </c>
      <c r="C738" s="1">
        <f>VLOOKUP($A738,DataForModel!$B:$BI,16,FALSE)</f>
        <v>10.37</v>
      </c>
      <c r="D738" s="1">
        <f>VLOOKUP($A738,DataForModel!$B:$BI,17,FALSE)</f>
        <v>22.169448769999999</v>
      </c>
      <c r="E738" s="1">
        <f>VLOOKUP($A738,DataForModel!$B:$BI,19,FALSE)</f>
        <v>0</v>
      </c>
      <c r="F738" s="1">
        <f>VLOOKUP($A738,DataForModel!$B:$BI,20,FALSE)</f>
        <v>100.2685141</v>
      </c>
      <c r="G738" s="1">
        <f>VLOOKUP($A738,DataForModel!$B:$BI,26,FALSE)</f>
        <v>0</v>
      </c>
      <c r="H738" s="1">
        <f>VLOOKUP($A738,DataForModel!$B:$BI,31,FALSE)</f>
        <v>232</v>
      </c>
      <c r="I738" s="1">
        <f>VLOOKUP($A738,DataForModel!$B:$BI,33,FALSE)</f>
        <v>72538</v>
      </c>
      <c r="J738" s="1">
        <f>VLOOKUP($A738,DataForModel!$B:$BI,46,FALSE)</f>
        <v>5.6</v>
      </c>
      <c r="K738" s="1">
        <f>VLOOKUP($A738,DataForModel!$B:$BI,49,FALSE)</f>
        <v>3</v>
      </c>
      <c r="L738" s="1">
        <f>VLOOKUP($A738,DataForModel!$B:$BI,51,FALSE)</f>
        <v>25.5</v>
      </c>
      <c r="M738" s="1">
        <f>VLOOKUP($A738,DataForModel!$B:$BI,52,FALSE)</f>
        <v>7.2</v>
      </c>
      <c r="N738" s="1">
        <f>VLOOKUP($A738,DataForModel!$B:$BI,60,FALSE)</f>
        <v>3</v>
      </c>
      <c r="O738" s="1">
        <f t="shared" si="146"/>
        <v>3.1637185381438475</v>
      </c>
      <c r="P738" s="1">
        <f t="shared" si="147"/>
        <v>10</v>
      </c>
      <c r="Q738" s="1">
        <f t="shared" si="148"/>
        <v>1.7589777877160795</v>
      </c>
      <c r="R738" s="1">
        <f t="shared" si="149"/>
        <v>0</v>
      </c>
      <c r="S738" s="1">
        <f t="shared" si="150"/>
        <v>0.15110368733160129</v>
      </c>
      <c r="T738" s="1">
        <f t="shared" si="151"/>
        <v>0</v>
      </c>
      <c r="U738" s="1">
        <f t="shared" si="152"/>
        <v>0.77747989276139406</v>
      </c>
      <c r="V738" s="1">
        <f t="shared" si="153"/>
        <v>4.635697064952244</v>
      </c>
      <c r="W738" s="1">
        <f t="shared" si="154"/>
        <v>0.97902097902097895</v>
      </c>
      <c r="X738" s="1">
        <f t="shared" si="155"/>
        <v>0.48859934853420195</v>
      </c>
      <c r="Y738" s="1">
        <f t="shared" si="156"/>
        <v>5.8219178082191778</v>
      </c>
      <c r="Z738" s="1">
        <f t="shared" si="157"/>
        <v>1.636828644501279</v>
      </c>
      <c r="AA738" s="1">
        <f t="shared" si="158"/>
        <v>0.31914893617021273</v>
      </c>
      <c r="AB738" s="1">
        <f>VLOOKUP($A738,Index!$G:$R,8,FALSE)</f>
        <v>3.9946999999999999</v>
      </c>
      <c r="AC738" s="1">
        <f>VLOOKUP($A738,Index!$G:$R,9,FALSE)</f>
        <v>3.6137520218885522</v>
      </c>
      <c r="AD738" s="1">
        <f>VLOOKUP($A738,Index!$G:$R,10,FALSE)</f>
        <v>4.017094017094017</v>
      </c>
      <c r="AE738" s="1">
        <f>VLOOKUP($A738,Index!$G:$R,11,FALSE)</f>
        <v>1.2790797248600849</v>
      </c>
    </row>
    <row r="739" spans="1:31" x14ac:dyDescent="0.2">
      <c r="A739">
        <v>6085503002</v>
      </c>
      <c r="B739" s="1">
        <f>VLOOKUP($A739,DataForModel!$B:$BI,11,FALSE)</f>
        <v>3506</v>
      </c>
      <c r="C739" s="1">
        <f>VLOOKUP($A739,DataForModel!$B:$BI,16,FALSE)</f>
        <v>10.37</v>
      </c>
      <c r="D739" s="1">
        <f>VLOOKUP($A739,DataForModel!$B:$BI,17,FALSE)</f>
        <v>18.937462579999998</v>
      </c>
      <c r="E739" s="1">
        <f>VLOOKUP($A739,DataForModel!$B:$BI,19,FALSE)</f>
        <v>0</v>
      </c>
      <c r="F739" s="1">
        <f>VLOOKUP($A739,DataForModel!$B:$BI,20,FALSE)</f>
        <v>92.512410000000003</v>
      </c>
      <c r="G739" s="1">
        <f>VLOOKUP($A739,DataForModel!$B:$BI,26,FALSE)</f>
        <v>0</v>
      </c>
      <c r="H739" s="1">
        <f>VLOOKUP($A739,DataForModel!$B:$BI,31,FALSE)</f>
        <v>194</v>
      </c>
      <c r="I739" s="1">
        <f>VLOOKUP($A739,DataForModel!$B:$BI,33,FALSE)</f>
        <v>48484</v>
      </c>
      <c r="J739" s="1">
        <f>VLOOKUP($A739,DataForModel!$B:$BI,46,FALSE)</f>
        <v>5.6</v>
      </c>
      <c r="K739" s="1">
        <f>VLOOKUP($A739,DataForModel!$B:$BI,49,FALSE)</f>
        <v>12</v>
      </c>
      <c r="L739" s="1">
        <f>VLOOKUP($A739,DataForModel!$B:$BI,51,FALSE)</f>
        <v>21</v>
      </c>
      <c r="M739" s="1">
        <f>VLOOKUP($A739,DataForModel!$B:$BI,52,FALSE)</f>
        <v>14.3</v>
      </c>
      <c r="N739" s="1">
        <f>VLOOKUP($A739,DataForModel!$B:$BI,60,FALSE)</f>
        <v>4.7</v>
      </c>
      <c r="O739" s="1">
        <f t="shared" si="146"/>
        <v>2.7296812904231276</v>
      </c>
      <c r="P739" s="1">
        <f t="shared" si="147"/>
        <v>10</v>
      </c>
      <c r="Q739" s="1">
        <f t="shared" si="148"/>
        <v>1.499202826379564</v>
      </c>
      <c r="R739" s="1">
        <f t="shared" si="149"/>
        <v>0</v>
      </c>
      <c r="S739" s="1">
        <f t="shared" si="150"/>
        <v>0.13664043405884246</v>
      </c>
      <c r="T739" s="1">
        <f t="shared" si="151"/>
        <v>0</v>
      </c>
      <c r="U739" s="1">
        <f t="shared" si="152"/>
        <v>0.65013404825737264</v>
      </c>
      <c r="V739" s="1">
        <f t="shared" si="153"/>
        <v>2.9250200908890482</v>
      </c>
      <c r="W739" s="1">
        <f t="shared" si="154"/>
        <v>0.97902097902097895</v>
      </c>
      <c r="X739" s="1">
        <f t="shared" si="155"/>
        <v>1.9543973941368078</v>
      </c>
      <c r="Y739" s="1">
        <f t="shared" si="156"/>
        <v>4.794520547945206</v>
      </c>
      <c r="Z739" s="1">
        <f t="shared" si="157"/>
        <v>3.452685421994885</v>
      </c>
      <c r="AA739" s="1">
        <f t="shared" si="158"/>
        <v>0.5</v>
      </c>
      <c r="AB739" s="1">
        <f>VLOOKUP($A739,Index!$G:$R,8,FALSE)</f>
        <v>7.3818000000000001</v>
      </c>
      <c r="AC739" s="1">
        <f>VLOOKUP($A739,Index!$G:$R,9,FALSE)</f>
        <v>4.4766232607513876</v>
      </c>
      <c r="AD739" s="1">
        <f>VLOOKUP($A739,Index!$G:$R,10,FALSE)</f>
        <v>4.3162393162393169</v>
      </c>
      <c r="AE739" s="1">
        <f>VLOOKUP($A739,Index!$G:$R,11,FALSE)</f>
        <v>0.91053109339495841</v>
      </c>
    </row>
    <row r="740" spans="1:31" x14ac:dyDescent="0.2">
      <c r="A740">
        <v>6085503003</v>
      </c>
      <c r="B740" s="1">
        <f>VLOOKUP($A740,DataForModel!$B:$BI,11,FALSE)</f>
        <v>5099</v>
      </c>
      <c r="C740" s="1">
        <f>VLOOKUP($A740,DataForModel!$B:$BI,16,FALSE)</f>
        <v>10.37</v>
      </c>
      <c r="D740" s="1">
        <f>VLOOKUP($A740,DataForModel!$B:$BI,17,FALSE)</f>
        <v>20.166723210000001</v>
      </c>
      <c r="E740" s="1">
        <f>VLOOKUP($A740,DataForModel!$B:$BI,19,FALSE)</f>
        <v>0</v>
      </c>
      <c r="F740" s="1">
        <f>VLOOKUP($A740,DataForModel!$B:$BI,20,FALSE)</f>
        <v>84.888315849999998</v>
      </c>
      <c r="G740" s="1">
        <f>VLOOKUP($A740,DataForModel!$B:$BI,26,FALSE)</f>
        <v>0</v>
      </c>
      <c r="H740" s="1">
        <f>VLOOKUP($A740,DataForModel!$B:$BI,31,FALSE)</f>
        <v>174</v>
      </c>
      <c r="I740" s="1">
        <f>VLOOKUP($A740,DataForModel!$B:$BI,33,FALSE)</f>
        <v>52519</v>
      </c>
      <c r="J740" s="1">
        <f>VLOOKUP($A740,DataForModel!$B:$BI,46,FALSE)</f>
        <v>3.1</v>
      </c>
      <c r="K740" s="1">
        <f>VLOOKUP($A740,DataForModel!$B:$BI,49,FALSE)</f>
        <v>5.8</v>
      </c>
      <c r="L740" s="1">
        <f>VLOOKUP($A740,DataForModel!$B:$BI,51,FALSE)</f>
        <v>23.6</v>
      </c>
      <c r="M740" s="1">
        <f>VLOOKUP($A740,DataForModel!$B:$BI,52,FALSE)</f>
        <v>7.5</v>
      </c>
      <c r="N740" s="1">
        <f>VLOOKUP($A740,DataForModel!$B:$BI,60,FALSE)</f>
        <v>0</v>
      </c>
      <c r="O740" s="1">
        <f t="shared" si="146"/>
        <v>3.9710122340840019</v>
      </c>
      <c r="P740" s="1">
        <f t="shared" si="147"/>
        <v>10</v>
      </c>
      <c r="Q740" s="1">
        <f t="shared" si="148"/>
        <v>1.5980061980086833</v>
      </c>
      <c r="R740" s="1">
        <f t="shared" si="149"/>
        <v>0</v>
      </c>
      <c r="S740" s="1">
        <f t="shared" si="150"/>
        <v>0.12242334733010597</v>
      </c>
      <c r="T740" s="1">
        <f t="shared" si="151"/>
        <v>0</v>
      </c>
      <c r="U740" s="1">
        <f t="shared" si="152"/>
        <v>0.58310991957104552</v>
      </c>
      <c r="V740" s="1">
        <f t="shared" si="153"/>
        <v>3.2119819928739575</v>
      </c>
      <c r="W740" s="1">
        <f t="shared" si="154"/>
        <v>0.54195804195804187</v>
      </c>
      <c r="X740" s="1">
        <f t="shared" si="155"/>
        <v>0.94462540716612375</v>
      </c>
      <c r="Y740" s="1">
        <f t="shared" si="156"/>
        <v>5.3881278538812793</v>
      </c>
      <c r="Z740" s="1">
        <f t="shared" si="157"/>
        <v>1.7135549872122762</v>
      </c>
      <c r="AA740" s="1">
        <f t="shared" si="158"/>
        <v>0</v>
      </c>
      <c r="AB740" s="1">
        <f>VLOOKUP($A740,Index!$G:$R,8,FALSE)</f>
        <v>3.2892000000000001</v>
      </c>
      <c r="AC740" s="1">
        <f>VLOOKUP($A740,Index!$G:$R,9,FALSE)</f>
        <v>4.1537878447258318</v>
      </c>
      <c r="AD740" s="1">
        <f>VLOOKUP($A740,Index!$G:$R,10,FALSE)</f>
        <v>3.8461538461538463</v>
      </c>
      <c r="AE740" s="1">
        <f>VLOOKUP($A740,Index!$G:$R,11,FALSE)</f>
        <v>1.7921359972564075</v>
      </c>
    </row>
    <row r="741" spans="1:31" x14ac:dyDescent="0.2">
      <c r="A741">
        <v>6085503105</v>
      </c>
      <c r="B741" s="1">
        <f>VLOOKUP($A741,DataForModel!$B:$BI,11,FALSE)</f>
        <v>2484</v>
      </c>
      <c r="C741" s="1">
        <f>VLOOKUP($A741,DataForModel!$B:$BI,16,FALSE)</f>
        <v>10.37</v>
      </c>
      <c r="D741" s="1">
        <f>VLOOKUP($A741,DataForModel!$B:$BI,17,FALSE)</f>
        <v>34.565128919999999</v>
      </c>
      <c r="E741" s="1">
        <f>VLOOKUP($A741,DataForModel!$B:$BI,19,FALSE)</f>
        <v>0</v>
      </c>
      <c r="F741" s="1">
        <f>VLOOKUP($A741,DataForModel!$B:$BI,20,FALSE)</f>
        <v>194.92704029999999</v>
      </c>
      <c r="G741" s="1">
        <f>VLOOKUP($A741,DataForModel!$B:$BI,26,FALSE)</f>
        <v>15.5</v>
      </c>
      <c r="H741" s="1">
        <f>VLOOKUP($A741,DataForModel!$B:$BI,31,FALSE)</f>
        <v>766</v>
      </c>
      <c r="I741" s="1">
        <f>VLOOKUP($A741,DataForModel!$B:$BI,33,FALSE)</f>
        <v>21364</v>
      </c>
      <c r="J741" s="1">
        <f>VLOOKUP($A741,DataForModel!$B:$BI,46,FALSE)</f>
        <v>33.1</v>
      </c>
      <c r="K741" s="1">
        <f>VLOOKUP($A741,DataForModel!$B:$BI,49,FALSE)</f>
        <v>33.299999999999997</v>
      </c>
      <c r="L741" s="1">
        <f>VLOOKUP($A741,DataForModel!$B:$BI,51,FALSE)</f>
        <v>21.5</v>
      </c>
      <c r="M741" s="1">
        <f>VLOOKUP($A741,DataForModel!$B:$BI,52,FALSE)</f>
        <v>14.6</v>
      </c>
      <c r="N741" s="1">
        <f>VLOOKUP($A741,DataForModel!$B:$BI,60,FALSE)</f>
        <v>1.4</v>
      </c>
      <c r="O741" s="1">
        <f t="shared" si="146"/>
        <v>1.9332969687524351</v>
      </c>
      <c r="P741" s="1">
        <f t="shared" si="147"/>
        <v>10</v>
      </c>
      <c r="Q741" s="1">
        <f t="shared" si="148"/>
        <v>2.7552961945425833</v>
      </c>
      <c r="R741" s="1">
        <f t="shared" si="149"/>
        <v>0</v>
      </c>
      <c r="S741" s="1">
        <f t="shared" si="150"/>
        <v>0.32761888377625387</v>
      </c>
      <c r="T741" s="1">
        <f t="shared" si="151"/>
        <v>2.1678321678321675</v>
      </c>
      <c r="U741" s="1">
        <f t="shared" si="152"/>
        <v>2.5670241286863273</v>
      </c>
      <c r="V741" s="1">
        <f t="shared" si="153"/>
        <v>0.99629474223211556</v>
      </c>
      <c r="W741" s="1">
        <f t="shared" si="154"/>
        <v>5.7867132867132867</v>
      </c>
      <c r="X741" s="1">
        <f t="shared" si="155"/>
        <v>5.4234527687296419</v>
      </c>
      <c r="Y741" s="1">
        <f t="shared" si="156"/>
        <v>4.9086757990867582</v>
      </c>
      <c r="Z741" s="1">
        <f t="shared" si="157"/>
        <v>3.5294117647058822</v>
      </c>
      <c r="AA741" s="1">
        <f t="shared" si="158"/>
        <v>0.14893617021276595</v>
      </c>
      <c r="AB741" s="1">
        <f>VLOOKUP($A741,Index!$G:$R,8,FALSE)</f>
        <v>11.2483</v>
      </c>
      <c r="AC741" s="1">
        <f>VLOOKUP($A741,Index!$G:$R,9,FALSE)</f>
        <v>7.2025015474069489</v>
      </c>
      <c r="AD741" s="1">
        <f>VLOOKUP($A741,Index!$G:$R,10,FALSE)</f>
        <v>5.7264957264957275</v>
      </c>
      <c r="AE741" s="1">
        <f>VLOOKUP($A741,Index!$G:$R,11,FALSE)</f>
        <v>8.7048956763136669</v>
      </c>
    </row>
    <row r="742" spans="1:31" x14ac:dyDescent="0.2">
      <c r="A742">
        <v>6085503108</v>
      </c>
      <c r="B742" s="1">
        <f>VLOOKUP($A742,DataForModel!$B:$BI,11,FALSE)</f>
        <v>7894</v>
      </c>
      <c r="C742" s="1">
        <f>VLOOKUP($A742,DataForModel!$B:$BI,16,FALSE)</f>
        <v>10.37</v>
      </c>
      <c r="D742" s="1">
        <f>VLOOKUP($A742,DataForModel!$B:$BI,17,FALSE)</f>
        <v>26.179756449999999</v>
      </c>
      <c r="E742" s="1">
        <f>VLOOKUP($A742,DataForModel!$B:$BI,19,FALSE)</f>
        <v>0</v>
      </c>
      <c r="F742" s="1">
        <f>VLOOKUP($A742,DataForModel!$B:$BI,20,FALSE)</f>
        <v>101.2980927</v>
      </c>
      <c r="G742" s="1">
        <f>VLOOKUP($A742,DataForModel!$B:$BI,26,FALSE)</f>
        <v>0</v>
      </c>
      <c r="H742" s="1">
        <f>VLOOKUP($A742,DataForModel!$B:$BI,31,FALSE)</f>
        <v>862</v>
      </c>
      <c r="I742" s="1">
        <f>VLOOKUP($A742,DataForModel!$B:$BI,33,FALSE)</f>
        <v>40905</v>
      </c>
      <c r="J742" s="1">
        <f>VLOOKUP($A742,DataForModel!$B:$BI,46,FALSE)</f>
        <v>10.7</v>
      </c>
      <c r="K742" s="1">
        <f>VLOOKUP($A742,DataForModel!$B:$BI,49,FALSE)</f>
        <v>13.6</v>
      </c>
      <c r="L742" s="1">
        <f>VLOOKUP($A742,DataForModel!$B:$BI,51,FALSE)</f>
        <v>27.1</v>
      </c>
      <c r="M742" s="1">
        <f>VLOOKUP($A742,DataForModel!$B:$BI,52,FALSE)</f>
        <v>6.1</v>
      </c>
      <c r="N742" s="1">
        <f>VLOOKUP($A742,DataForModel!$B:$BI,60,FALSE)</f>
        <v>0.4</v>
      </c>
      <c r="O742" s="1">
        <f t="shared" si="146"/>
        <v>6.1489908828800743</v>
      </c>
      <c r="P742" s="1">
        <f t="shared" si="147"/>
        <v>10</v>
      </c>
      <c r="Q742" s="1">
        <f t="shared" si="148"/>
        <v>2.0813113192586545</v>
      </c>
      <c r="R742" s="1">
        <f t="shared" si="149"/>
        <v>0</v>
      </c>
      <c r="S742" s="1">
        <f t="shared" si="150"/>
        <v>0.15302360174533541</v>
      </c>
      <c r="T742" s="1">
        <f t="shared" si="151"/>
        <v>0</v>
      </c>
      <c r="U742" s="1">
        <f t="shared" si="152"/>
        <v>2.8887399463806975</v>
      </c>
      <c r="V742" s="1">
        <f t="shared" si="153"/>
        <v>2.3860153188584108</v>
      </c>
      <c r="W742" s="1">
        <f t="shared" si="154"/>
        <v>1.8706293706293704</v>
      </c>
      <c r="X742" s="1">
        <f t="shared" si="155"/>
        <v>2.214983713355049</v>
      </c>
      <c r="Y742" s="1">
        <f t="shared" si="156"/>
        <v>6.1872146118721467</v>
      </c>
      <c r="Z742" s="1">
        <f t="shared" si="157"/>
        <v>1.3554987212276215</v>
      </c>
      <c r="AA742" s="1">
        <f t="shared" si="158"/>
        <v>4.2553191489361701E-2</v>
      </c>
      <c r="AB742" s="1">
        <f>VLOOKUP($A742,Index!$G:$R,8,FALSE)</f>
        <v>8.7175999999999991</v>
      </c>
      <c r="AC742" s="1">
        <f>VLOOKUP($A742,Index!$G:$R,9,FALSE)</f>
        <v>5.79635455731077</v>
      </c>
      <c r="AD742" s="1">
        <f>VLOOKUP($A742,Index!$G:$R,10,FALSE)</f>
        <v>3.8461538461538463</v>
      </c>
      <c r="AE742" s="1">
        <f>VLOOKUP($A742,Index!$G:$R,11,FALSE)</f>
        <v>3.0097918614400032</v>
      </c>
    </row>
    <row r="743" spans="1:31" x14ac:dyDescent="0.2">
      <c r="A743">
        <v>6085503110</v>
      </c>
      <c r="B743" s="1">
        <f>VLOOKUP($A743,DataForModel!$B:$BI,11,FALSE)</f>
        <v>4618</v>
      </c>
      <c r="C743" s="1">
        <f>VLOOKUP($A743,DataForModel!$B:$BI,16,FALSE)</f>
        <v>10.37</v>
      </c>
      <c r="D743" s="1">
        <f>VLOOKUP($A743,DataForModel!$B:$BI,17,FALSE)</f>
        <v>32.996676530000002</v>
      </c>
      <c r="E743" s="1">
        <f>VLOOKUP($A743,DataForModel!$B:$BI,19,FALSE)</f>
        <v>0</v>
      </c>
      <c r="F743" s="1">
        <f>VLOOKUP($A743,DataForModel!$B:$BI,20,FALSE)</f>
        <v>204.9197522</v>
      </c>
      <c r="G743" s="1">
        <f>VLOOKUP($A743,DataForModel!$B:$BI,26,FALSE)</f>
        <v>2.2000000000000002</v>
      </c>
      <c r="H743" s="1">
        <f>VLOOKUP($A743,DataForModel!$B:$BI,31,FALSE)</f>
        <v>1364</v>
      </c>
      <c r="I743" s="1">
        <f>VLOOKUP($A743,DataForModel!$B:$BI,33,FALSE)</f>
        <v>13145</v>
      </c>
      <c r="J743" s="1">
        <f>VLOOKUP($A743,DataForModel!$B:$BI,46,FALSE)</f>
        <v>25</v>
      </c>
      <c r="K743" s="1">
        <f>VLOOKUP($A743,DataForModel!$B:$BI,49,FALSE)</f>
        <v>55.7</v>
      </c>
      <c r="L743" s="1">
        <f>VLOOKUP($A743,DataForModel!$B:$BI,51,FALSE)</f>
        <v>32.200000000000003</v>
      </c>
      <c r="M743" s="1">
        <f>VLOOKUP($A743,DataForModel!$B:$BI,52,FALSE)</f>
        <v>4.9000000000000004</v>
      </c>
      <c r="N743" s="1">
        <f>VLOOKUP($A743,DataForModel!$B:$BI,60,FALSE)</f>
        <v>0</v>
      </c>
      <c r="O743" s="1">
        <f t="shared" si="146"/>
        <v>3.5961973038260737</v>
      </c>
      <c r="P743" s="1">
        <f t="shared" si="147"/>
        <v>10</v>
      </c>
      <c r="Q743" s="1">
        <f t="shared" si="148"/>
        <v>2.6292298579254663</v>
      </c>
      <c r="R743" s="1">
        <f t="shared" si="149"/>
        <v>0</v>
      </c>
      <c r="S743" s="1">
        <f t="shared" si="150"/>
        <v>0.34625286821328727</v>
      </c>
      <c r="T743" s="1">
        <f t="shared" si="151"/>
        <v>0.30769230769230771</v>
      </c>
      <c r="U743" s="1">
        <f t="shared" si="152"/>
        <v>4.5710455764075073</v>
      </c>
      <c r="V743" s="1">
        <f t="shared" si="153"/>
        <v>0.41177432775529654</v>
      </c>
      <c r="W743" s="1">
        <f t="shared" si="154"/>
        <v>4.37062937062937</v>
      </c>
      <c r="X743" s="1">
        <f t="shared" si="155"/>
        <v>9.0716612377850172</v>
      </c>
      <c r="Y743" s="1">
        <f t="shared" si="156"/>
        <v>7.351598173515983</v>
      </c>
      <c r="Z743" s="1">
        <f t="shared" si="157"/>
        <v>1.0485933503836318</v>
      </c>
      <c r="AA743" s="1">
        <f t="shared" si="158"/>
        <v>0</v>
      </c>
      <c r="AB743" s="1">
        <f>VLOOKUP($A743,Index!$G:$R,8,FALSE)</f>
        <v>10.307700000000001</v>
      </c>
      <c r="AC743" s="1">
        <f>VLOOKUP($A743,Index!$G:$R,9,FALSE)</f>
        <v>8.8994713097999671</v>
      </c>
      <c r="AD743" s="1">
        <f>VLOOKUP($A743,Index!$G:$R,10,FALSE)</f>
        <v>7.051282051282052</v>
      </c>
      <c r="AE743" s="1">
        <f>VLOOKUP($A743,Index!$G:$R,11,FALSE)</f>
        <v>7.2808172208464983</v>
      </c>
    </row>
    <row r="744" spans="1:31" x14ac:dyDescent="0.2">
      <c r="A744">
        <v>6085503111</v>
      </c>
      <c r="B744" s="1">
        <f>VLOOKUP($A744,DataForModel!$B:$BI,11,FALSE)</f>
        <v>5101</v>
      </c>
      <c r="C744" s="1">
        <f>VLOOKUP($A744,DataForModel!$B:$BI,16,FALSE)</f>
        <v>10.37</v>
      </c>
      <c r="D744" s="1">
        <f>VLOOKUP($A744,DataForModel!$B:$BI,17,FALSE)</f>
        <v>25.069777999999999</v>
      </c>
      <c r="E744" s="1">
        <f>VLOOKUP($A744,DataForModel!$B:$BI,19,FALSE)</f>
        <v>0</v>
      </c>
      <c r="F744" s="1">
        <f>VLOOKUP($A744,DataForModel!$B:$BI,20,FALSE)</f>
        <v>174.49653910000001</v>
      </c>
      <c r="G744" s="1">
        <f>VLOOKUP($A744,DataForModel!$B:$BI,26,FALSE)</f>
        <v>0</v>
      </c>
      <c r="H744" s="1">
        <f>VLOOKUP($A744,DataForModel!$B:$BI,31,FALSE)</f>
        <v>736</v>
      </c>
      <c r="I744" s="1">
        <f>VLOOKUP($A744,DataForModel!$B:$BI,33,FALSE)</f>
        <v>23770</v>
      </c>
      <c r="J744" s="1">
        <f>VLOOKUP($A744,DataForModel!$B:$BI,46,FALSE)</f>
        <v>14</v>
      </c>
      <c r="K744" s="1">
        <f>VLOOKUP($A744,DataForModel!$B:$BI,49,FALSE)</f>
        <v>32.1</v>
      </c>
      <c r="L744" s="1">
        <f>VLOOKUP($A744,DataForModel!$B:$BI,51,FALSE)</f>
        <v>25.8</v>
      </c>
      <c r="M744" s="1">
        <f>VLOOKUP($A744,DataForModel!$B:$BI,52,FALSE)</f>
        <v>10.3</v>
      </c>
      <c r="N744" s="1">
        <f>VLOOKUP($A744,DataForModel!$B:$BI,60,FALSE)</f>
        <v>1.9</v>
      </c>
      <c r="O744" s="1">
        <f t="shared" si="146"/>
        <v>3.9725707161224966</v>
      </c>
      <c r="P744" s="1">
        <f t="shared" si="147"/>
        <v>10</v>
      </c>
      <c r="Q744" s="1">
        <f t="shared" si="148"/>
        <v>1.9920954031061426</v>
      </c>
      <c r="R744" s="1">
        <f t="shared" si="149"/>
        <v>0</v>
      </c>
      <c r="S744" s="1">
        <f t="shared" si="150"/>
        <v>0.28952095348351803</v>
      </c>
      <c r="T744" s="1">
        <f t="shared" si="151"/>
        <v>0</v>
      </c>
      <c r="U744" s="1">
        <f t="shared" si="152"/>
        <v>2.4664879356568363</v>
      </c>
      <c r="V744" s="1">
        <f t="shared" si="153"/>
        <v>1.1674051105532284</v>
      </c>
      <c r="W744" s="1">
        <f t="shared" si="154"/>
        <v>2.4475524475524475</v>
      </c>
      <c r="X744" s="1">
        <f t="shared" si="155"/>
        <v>5.228013029315961</v>
      </c>
      <c r="Y744" s="1">
        <f t="shared" si="156"/>
        <v>5.89041095890411</v>
      </c>
      <c r="Z744" s="1">
        <f t="shared" si="157"/>
        <v>2.4296675191815855</v>
      </c>
      <c r="AA744" s="1">
        <f t="shared" si="158"/>
        <v>0.20212765957446807</v>
      </c>
      <c r="AB744" s="1">
        <f>VLOOKUP($A744,Index!$G:$R,8,FALSE)</f>
        <v>8.4027999999999992</v>
      </c>
      <c r="AC744" s="1">
        <f>VLOOKUP($A744,Index!$G:$R,9,FALSE)</f>
        <v>6.8647571792662738</v>
      </c>
      <c r="AD744" s="1">
        <f>VLOOKUP($A744,Index!$G:$R,10,FALSE)</f>
        <v>5.299145299145299</v>
      </c>
      <c r="AE744" s="1">
        <f>VLOOKUP($A744,Index!$G:$R,11,FALSE)</f>
        <v>4.550641166767238</v>
      </c>
    </row>
    <row r="745" spans="1:31" x14ac:dyDescent="0.2">
      <c r="A745">
        <v>6085503112</v>
      </c>
      <c r="B745" s="1">
        <f>VLOOKUP($A745,DataForModel!$B:$BI,11,FALSE)</f>
        <v>4025</v>
      </c>
      <c r="C745" s="1">
        <f>VLOOKUP($A745,DataForModel!$B:$BI,16,FALSE)</f>
        <v>10.37</v>
      </c>
      <c r="D745" s="1">
        <f>VLOOKUP($A745,DataForModel!$B:$BI,17,FALSE)</f>
        <v>35.059087699999999</v>
      </c>
      <c r="E745" s="1">
        <f>VLOOKUP($A745,DataForModel!$B:$BI,19,FALSE)</f>
        <v>0</v>
      </c>
      <c r="F745" s="1">
        <f>VLOOKUP($A745,DataForModel!$B:$BI,20,FALSE)</f>
        <v>189.10761479999999</v>
      </c>
      <c r="G745" s="1">
        <f>VLOOKUP($A745,DataForModel!$B:$BI,26,FALSE)</f>
        <v>18.05</v>
      </c>
      <c r="H745" s="1">
        <f>VLOOKUP($A745,DataForModel!$B:$BI,31,FALSE)</f>
        <v>453</v>
      </c>
      <c r="I745" s="1">
        <f>VLOOKUP($A745,DataForModel!$B:$BI,33,FALSE)</f>
        <v>27088</v>
      </c>
      <c r="J745" s="1">
        <f>VLOOKUP($A745,DataForModel!$B:$BI,46,FALSE)</f>
        <v>11.7</v>
      </c>
      <c r="K745" s="1">
        <f>VLOOKUP($A745,DataForModel!$B:$BI,49,FALSE)</f>
        <v>23.9</v>
      </c>
      <c r="L745" s="1">
        <f>VLOOKUP($A745,DataForModel!$B:$BI,51,FALSE)</f>
        <v>18.899999999999999</v>
      </c>
      <c r="M745" s="1">
        <f>VLOOKUP($A745,DataForModel!$B:$BI,52,FALSE)</f>
        <v>10.7</v>
      </c>
      <c r="N745" s="1">
        <f>VLOOKUP($A745,DataForModel!$B:$BI,60,FALSE)</f>
        <v>1.1000000000000001</v>
      </c>
      <c r="O745" s="1">
        <f t="shared" si="146"/>
        <v>3.1341073794124523</v>
      </c>
      <c r="P745" s="1">
        <f t="shared" si="147"/>
        <v>10</v>
      </c>
      <c r="Q745" s="1">
        <f t="shared" si="148"/>
        <v>2.7949987537222483</v>
      </c>
      <c r="R745" s="1">
        <f t="shared" si="149"/>
        <v>0</v>
      </c>
      <c r="S745" s="1">
        <f t="shared" si="150"/>
        <v>0.31676706644331587</v>
      </c>
      <c r="T745" s="1">
        <f t="shared" si="151"/>
        <v>2.5244755244755246</v>
      </c>
      <c r="U745" s="1">
        <f t="shared" si="152"/>
        <v>1.5180965147453083</v>
      </c>
      <c r="V745" s="1">
        <f t="shared" si="153"/>
        <v>1.4033752693601496</v>
      </c>
      <c r="W745" s="1">
        <f t="shared" si="154"/>
        <v>2.0454545454545454</v>
      </c>
      <c r="X745" s="1">
        <f t="shared" si="155"/>
        <v>3.8925081433224755</v>
      </c>
      <c r="Y745" s="1">
        <f t="shared" si="156"/>
        <v>4.3150684931506849</v>
      </c>
      <c r="Z745" s="1">
        <f t="shared" si="157"/>
        <v>2.5319693094629154</v>
      </c>
      <c r="AA745" s="1">
        <f t="shared" si="158"/>
        <v>0.1170212765957447</v>
      </c>
      <c r="AB745" s="1">
        <f>VLOOKUP($A745,Index!$G:$R,8,FALSE)</f>
        <v>9.2749000000000006</v>
      </c>
      <c r="AC745" s="1">
        <f>VLOOKUP($A745,Index!$G:$R,9,FALSE)</f>
        <v>5.4352262288928008</v>
      </c>
      <c r="AD745" s="1">
        <f>VLOOKUP($A745,Index!$G:$R,10,FALSE)</f>
        <v>4.7435897435897436</v>
      </c>
      <c r="AE745" s="1">
        <f>VLOOKUP($A745,Index!$G:$R,11,FALSE)</f>
        <v>6.1895644052107421</v>
      </c>
    </row>
    <row r="746" spans="1:31" x14ac:dyDescent="0.2">
      <c r="A746">
        <v>6085503113</v>
      </c>
      <c r="B746" s="1">
        <f>VLOOKUP($A746,DataForModel!$B:$BI,11,FALSE)</f>
        <v>4760</v>
      </c>
      <c r="C746" s="1">
        <f>VLOOKUP($A746,DataForModel!$B:$BI,16,FALSE)</f>
        <v>10.37</v>
      </c>
      <c r="D746" s="1">
        <f>VLOOKUP($A746,DataForModel!$B:$BI,17,FALSE)</f>
        <v>36.65</v>
      </c>
      <c r="E746" s="1">
        <f>VLOOKUP($A746,DataForModel!$B:$BI,19,FALSE)</f>
        <v>0</v>
      </c>
      <c r="F746" s="1">
        <f>VLOOKUP($A746,DataForModel!$B:$BI,20,FALSE)</f>
        <v>169.16534630000001</v>
      </c>
      <c r="G746" s="1">
        <f>VLOOKUP($A746,DataForModel!$B:$BI,26,FALSE)</f>
        <v>7.05</v>
      </c>
      <c r="H746" s="1">
        <f>VLOOKUP($A746,DataForModel!$B:$BI,31,FALSE)</f>
        <v>1325</v>
      </c>
      <c r="I746" s="1">
        <f>VLOOKUP($A746,DataForModel!$B:$BI,33,FALSE)</f>
        <v>19679</v>
      </c>
      <c r="J746" s="1">
        <f>VLOOKUP($A746,DataForModel!$B:$BI,46,FALSE)</f>
        <v>26.5</v>
      </c>
      <c r="K746" s="1">
        <f>VLOOKUP($A746,DataForModel!$B:$BI,49,FALSE)</f>
        <v>49.5</v>
      </c>
      <c r="L746" s="1">
        <f>VLOOKUP($A746,DataForModel!$B:$BI,51,FALSE)</f>
        <v>27.8</v>
      </c>
      <c r="M746" s="1">
        <f>VLOOKUP($A746,DataForModel!$B:$BI,52,FALSE)</f>
        <v>8.9</v>
      </c>
      <c r="N746" s="1">
        <f>VLOOKUP($A746,DataForModel!$B:$BI,60,FALSE)</f>
        <v>0</v>
      </c>
      <c r="O746" s="1">
        <f t="shared" si="146"/>
        <v>3.7068495285591836</v>
      </c>
      <c r="P746" s="1">
        <f t="shared" si="147"/>
        <v>10</v>
      </c>
      <c r="Q746" s="1">
        <f t="shared" si="148"/>
        <v>2.9228703338982411</v>
      </c>
      <c r="R746" s="1">
        <f t="shared" si="149"/>
        <v>0</v>
      </c>
      <c r="S746" s="1">
        <f t="shared" si="150"/>
        <v>0.27957957173848597</v>
      </c>
      <c r="T746" s="1">
        <f t="shared" si="151"/>
        <v>0.98601398601398604</v>
      </c>
      <c r="U746" s="1">
        <f t="shared" si="152"/>
        <v>4.4403485254691688</v>
      </c>
      <c r="V746" s="1">
        <f t="shared" si="153"/>
        <v>0.87646058985427877</v>
      </c>
      <c r="W746" s="1">
        <f t="shared" si="154"/>
        <v>4.6328671328671325</v>
      </c>
      <c r="X746" s="1">
        <f t="shared" si="155"/>
        <v>8.0618892508143318</v>
      </c>
      <c r="Y746" s="1">
        <f t="shared" si="156"/>
        <v>6.3470319634703198</v>
      </c>
      <c r="Z746" s="1">
        <f t="shared" si="157"/>
        <v>2.0716112531969308</v>
      </c>
      <c r="AA746" s="1">
        <f t="shared" si="158"/>
        <v>0</v>
      </c>
      <c r="AB746" s="1">
        <f>VLOOKUP($A746,Index!$G:$R,8,FALSE)</f>
        <v>9.3635000000000002</v>
      </c>
      <c r="AC746" s="1">
        <f>VLOOKUP($A746,Index!$G:$R,9,FALSE)</f>
        <v>8.483712447928486</v>
      </c>
      <c r="AD746" s="1">
        <f>VLOOKUP($A746,Index!$G:$R,10,FALSE)</f>
        <v>7.1794871794871806</v>
      </c>
      <c r="AE746" s="1">
        <f>VLOOKUP($A746,Index!$G:$R,11,FALSE)</f>
        <v>6.733838701482318</v>
      </c>
    </row>
    <row r="747" spans="1:31" x14ac:dyDescent="0.2">
      <c r="A747">
        <v>6085503115</v>
      </c>
      <c r="B747" s="1">
        <f>VLOOKUP($A747,DataForModel!$B:$BI,11,FALSE)</f>
        <v>5978</v>
      </c>
      <c r="C747" s="1">
        <f>VLOOKUP($A747,DataForModel!$B:$BI,16,FALSE)</f>
        <v>10.37</v>
      </c>
      <c r="D747" s="1">
        <f>VLOOKUP($A747,DataForModel!$B:$BI,17,FALSE)</f>
        <v>32.207965649999998</v>
      </c>
      <c r="E747" s="1">
        <f>VLOOKUP($A747,DataForModel!$B:$BI,19,FALSE)</f>
        <v>0</v>
      </c>
      <c r="F747" s="1">
        <f>VLOOKUP($A747,DataForModel!$B:$BI,20,FALSE)</f>
        <v>114.2340296</v>
      </c>
      <c r="G747" s="1">
        <f>VLOOKUP($A747,DataForModel!$B:$BI,26,FALSE)</f>
        <v>2.8</v>
      </c>
      <c r="H747" s="1">
        <f>VLOOKUP($A747,DataForModel!$B:$BI,31,FALSE)</f>
        <v>288</v>
      </c>
      <c r="I747" s="1">
        <f>VLOOKUP($A747,DataForModel!$B:$BI,33,FALSE)</f>
        <v>50247</v>
      </c>
      <c r="J747" s="1">
        <f>VLOOKUP($A747,DataForModel!$B:$BI,46,FALSE)</f>
        <v>4.5999999999999996</v>
      </c>
      <c r="K747" s="1">
        <f>VLOOKUP($A747,DataForModel!$B:$BI,49,FALSE)</f>
        <v>8.3000000000000007</v>
      </c>
      <c r="L747" s="1">
        <f>VLOOKUP($A747,DataForModel!$B:$BI,51,FALSE)</f>
        <v>17</v>
      </c>
      <c r="M747" s="1">
        <f>VLOOKUP($A747,DataForModel!$B:$BI,52,FALSE)</f>
        <v>7</v>
      </c>
      <c r="N747" s="1">
        <f>VLOOKUP($A747,DataForModel!$B:$BI,60,FALSE)</f>
        <v>0</v>
      </c>
      <c r="O747" s="1">
        <f t="shared" si="146"/>
        <v>4.6559650900023373</v>
      </c>
      <c r="P747" s="1">
        <f t="shared" si="147"/>
        <v>10</v>
      </c>
      <c r="Q747" s="1">
        <f t="shared" si="148"/>
        <v>2.5658362274106992</v>
      </c>
      <c r="R747" s="1">
        <f t="shared" si="149"/>
        <v>0</v>
      </c>
      <c r="S747" s="1">
        <f t="shared" si="150"/>
        <v>0.17714598706828721</v>
      </c>
      <c r="T747" s="1">
        <f t="shared" si="151"/>
        <v>0.39160839160839156</v>
      </c>
      <c r="U747" s="1">
        <f t="shared" si="152"/>
        <v>0.9651474530831099</v>
      </c>
      <c r="V747" s="1">
        <f t="shared" si="153"/>
        <v>3.0504014621900137</v>
      </c>
      <c r="W747" s="1">
        <f t="shared" si="154"/>
        <v>0.80419580419580405</v>
      </c>
      <c r="X747" s="1">
        <f t="shared" si="155"/>
        <v>1.3517915309446256</v>
      </c>
      <c r="Y747" s="1">
        <f t="shared" si="156"/>
        <v>3.8812785388127855</v>
      </c>
      <c r="Z747" s="1">
        <f t="shared" si="157"/>
        <v>1.585677749360614</v>
      </c>
      <c r="AA747" s="1">
        <f t="shared" si="158"/>
        <v>0</v>
      </c>
      <c r="AB747" s="1">
        <f>VLOOKUP($A747,Index!$G:$R,8,FALSE)</f>
        <v>4.923</v>
      </c>
      <c r="AC747" s="1">
        <f>VLOOKUP($A747,Index!$G:$R,9,FALSE)</f>
        <v>4.354818741193899</v>
      </c>
      <c r="AD747" s="1">
        <f>VLOOKUP($A747,Index!$G:$R,10,FALSE)</f>
        <v>3.3333333333333339</v>
      </c>
      <c r="AE747" s="1">
        <f>VLOOKUP($A747,Index!$G:$R,11,FALSE)</f>
        <v>2.37425861909376</v>
      </c>
    </row>
    <row r="748" spans="1:31" x14ac:dyDescent="0.2">
      <c r="A748">
        <v>6085503116</v>
      </c>
      <c r="B748" s="1">
        <f>VLOOKUP($A748,DataForModel!$B:$BI,11,FALSE)</f>
        <v>5240</v>
      </c>
      <c r="C748" s="1">
        <f>VLOOKUP($A748,DataForModel!$B:$BI,16,FALSE)</f>
        <v>10.37</v>
      </c>
      <c r="D748" s="1">
        <f>VLOOKUP($A748,DataForModel!$B:$BI,17,FALSE)</f>
        <v>21.498273229999999</v>
      </c>
      <c r="E748" s="1">
        <f>VLOOKUP($A748,DataForModel!$B:$BI,19,FALSE)</f>
        <v>0</v>
      </c>
      <c r="F748" s="1">
        <f>VLOOKUP($A748,DataForModel!$B:$BI,20,FALSE)</f>
        <v>96.276148000000006</v>
      </c>
      <c r="G748" s="1">
        <f>VLOOKUP($A748,DataForModel!$B:$BI,26,FALSE)</f>
        <v>0</v>
      </c>
      <c r="H748" s="1">
        <f>VLOOKUP($A748,DataForModel!$B:$BI,31,FALSE)</f>
        <v>637</v>
      </c>
      <c r="I748" s="1">
        <f>VLOOKUP($A748,DataForModel!$B:$BI,33,FALSE)</f>
        <v>37568</v>
      </c>
      <c r="J748" s="1">
        <f>VLOOKUP($A748,DataForModel!$B:$BI,46,FALSE)</f>
        <v>11.9</v>
      </c>
      <c r="K748" s="1">
        <f>VLOOKUP($A748,DataForModel!$B:$BI,49,FALSE)</f>
        <v>12.9</v>
      </c>
      <c r="L748" s="1">
        <f>VLOOKUP($A748,DataForModel!$B:$BI,51,FALSE)</f>
        <v>19</v>
      </c>
      <c r="M748" s="1">
        <f>VLOOKUP($A748,DataForModel!$B:$BI,52,FALSE)</f>
        <v>10.6</v>
      </c>
      <c r="N748" s="1">
        <f>VLOOKUP($A748,DataForModel!$B:$BI,60,FALSE)</f>
        <v>0</v>
      </c>
      <c r="O748" s="1">
        <f t="shared" si="146"/>
        <v>4.0808852177978654</v>
      </c>
      <c r="P748" s="1">
        <f t="shared" si="147"/>
        <v>10</v>
      </c>
      <c r="Q748" s="1">
        <f t="shared" si="148"/>
        <v>1.7050312082124353</v>
      </c>
      <c r="R748" s="1">
        <f t="shared" si="149"/>
        <v>0</v>
      </c>
      <c r="S748" s="1">
        <f t="shared" si="150"/>
        <v>0.14365889271340163</v>
      </c>
      <c r="T748" s="1">
        <f t="shared" si="151"/>
        <v>0</v>
      </c>
      <c r="U748" s="1">
        <f t="shared" si="152"/>
        <v>2.1347184986595176</v>
      </c>
      <c r="V748" s="1">
        <f t="shared" si="153"/>
        <v>2.1486939144163686</v>
      </c>
      <c r="W748" s="1">
        <f t="shared" si="154"/>
        <v>2.0804195804195804</v>
      </c>
      <c r="X748" s="1">
        <f t="shared" si="155"/>
        <v>2.1009771986970684</v>
      </c>
      <c r="Y748" s="1">
        <f t="shared" si="156"/>
        <v>4.3378995433789953</v>
      </c>
      <c r="Z748" s="1">
        <f t="shared" si="157"/>
        <v>2.5063938618925832</v>
      </c>
      <c r="AA748" s="1">
        <f t="shared" si="158"/>
        <v>0</v>
      </c>
      <c r="AB748" s="1">
        <f>VLOOKUP($A748,Index!$G:$R,8,FALSE)</f>
        <v>7.62</v>
      </c>
      <c r="AC748" s="1">
        <f>VLOOKUP($A748,Index!$G:$R,9,FALSE)</f>
        <v>5.2797710877168686</v>
      </c>
      <c r="AD748" s="1">
        <f>VLOOKUP($A748,Index!$G:$R,10,FALSE)</f>
        <v>3.7606837606837611</v>
      </c>
      <c r="AE748" s="1">
        <f>VLOOKUP($A748,Index!$G:$R,11,FALSE)</f>
        <v>2.7453644578242011</v>
      </c>
    </row>
    <row r="749" spans="1:31" x14ac:dyDescent="0.2">
      <c r="A749">
        <v>6085503117</v>
      </c>
      <c r="B749" s="1">
        <f>VLOOKUP($A749,DataForModel!$B:$BI,11,FALSE)</f>
        <v>3120</v>
      </c>
      <c r="C749" s="1">
        <f>VLOOKUP($A749,DataForModel!$B:$BI,16,FALSE)</f>
        <v>10.37</v>
      </c>
      <c r="D749" s="1">
        <f>VLOOKUP($A749,DataForModel!$B:$BI,17,FALSE)</f>
        <v>33.687130860000003</v>
      </c>
      <c r="E749" s="1">
        <f>VLOOKUP($A749,DataForModel!$B:$BI,19,FALSE)</f>
        <v>0</v>
      </c>
      <c r="F749" s="1">
        <f>VLOOKUP($A749,DataForModel!$B:$BI,20,FALSE)</f>
        <v>191.6610001</v>
      </c>
      <c r="G749" s="1">
        <f>VLOOKUP($A749,DataForModel!$B:$BI,26,FALSE)</f>
        <v>3.2</v>
      </c>
      <c r="H749" s="1">
        <f>VLOOKUP($A749,DataForModel!$B:$BI,31,FALSE)</f>
        <v>695</v>
      </c>
      <c r="I749" s="1">
        <f>VLOOKUP($A749,DataForModel!$B:$BI,33,FALSE)</f>
        <v>15493</v>
      </c>
      <c r="J749" s="1">
        <f>VLOOKUP($A749,DataForModel!$B:$BI,46,FALSE)</f>
        <v>22.3</v>
      </c>
      <c r="K749" s="1">
        <f>VLOOKUP($A749,DataForModel!$B:$BI,49,FALSE)</f>
        <v>39.4</v>
      </c>
      <c r="L749" s="1">
        <f>VLOOKUP($A749,DataForModel!$B:$BI,51,FALSE)</f>
        <v>29.9</v>
      </c>
      <c r="M749" s="1">
        <f>VLOOKUP($A749,DataForModel!$B:$BI,52,FALSE)</f>
        <v>8.8000000000000007</v>
      </c>
      <c r="N749" s="1">
        <f>VLOOKUP($A749,DataForModel!$B:$BI,60,FALSE)</f>
        <v>0</v>
      </c>
      <c r="O749" s="1">
        <f t="shared" si="146"/>
        <v>2.4288942569936882</v>
      </c>
      <c r="P749" s="1">
        <f t="shared" si="147"/>
        <v>10</v>
      </c>
      <c r="Q749" s="1">
        <f t="shared" si="148"/>
        <v>2.6847259944607464</v>
      </c>
      <c r="R749" s="1">
        <f t="shared" si="149"/>
        <v>0</v>
      </c>
      <c r="S749" s="1">
        <f t="shared" si="150"/>
        <v>0.32152851082579126</v>
      </c>
      <c r="T749" s="1">
        <f t="shared" si="151"/>
        <v>0.44755244755244755</v>
      </c>
      <c r="U749" s="1">
        <f t="shared" si="152"/>
        <v>2.3290884718498659</v>
      </c>
      <c r="V749" s="1">
        <f t="shared" si="153"/>
        <v>0.57875984097972422</v>
      </c>
      <c r="W749" s="1">
        <f t="shared" si="154"/>
        <v>3.8986013986013983</v>
      </c>
      <c r="X749" s="1">
        <f t="shared" si="155"/>
        <v>6.416938110749185</v>
      </c>
      <c r="Y749" s="1">
        <f t="shared" si="156"/>
        <v>6.8264840182648401</v>
      </c>
      <c r="Z749" s="1">
        <f t="shared" si="157"/>
        <v>2.0460358056265986</v>
      </c>
      <c r="AA749" s="1">
        <f t="shared" si="158"/>
        <v>0</v>
      </c>
      <c r="AB749" s="1">
        <f>VLOOKUP($A749,Index!$G:$R,8,FALSE)</f>
        <v>10.2941</v>
      </c>
      <c r="AC749" s="1">
        <f>VLOOKUP($A749,Index!$G:$R,9,FALSE)</f>
        <v>7.5248528351991784</v>
      </c>
      <c r="AD749" s="1">
        <f>VLOOKUP($A749,Index!$G:$R,10,FALSE)</f>
        <v>6.7094017094017104</v>
      </c>
      <c r="AE749" s="1">
        <f>VLOOKUP($A749,Index!$G:$R,11,FALSE)</f>
        <v>6.652953335050702</v>
      </c>
    </row>
    <row r="750" spans="1:31" x14ac:dyDescent="0.2">
      <c r="A750">
        <v>6085503118</v>
      </c>
      <c r="B750" s="1">
        <f>VLOOKUP($A750,DataForModel!$B:$BI,11,FALSE)</f>
        <v>5474</v>
      </c>
      <c r="C750" s="1">
        <f>VLOOKUP($A750,DataForModel!$B:$BI,16,FALSE)</f>
        <v>10.37</v>
      </c>
      <c r="D750" s="1">
        <f>VLOOKUP($A750,DataForModel!$B:$BI,17,FALSE)</f>
        <v>26.819001660000001</v>
      </c>
      <c r="E750" s="1">
        <f>VLOOKUP($A750,DataForModel!$B:$BI,19,FALSE)</f>
        <v>0</v>
      </c>
      <c r="F750" s="1">
        <f>VLOOKUP($A750,DataForModel!$B:$BI,20,FALSE)</f>
        <v>169.7187433</v>
      </c>
      <c r="G750" s="1">
        <f>VLOOKUP($A750,DataForModel!$B:$BI,26,FALSE)</f>
        <v>0.2</v>
      </c>
      <c r="H750" s="1">
        <f>VLOOKUP($A750,DataForModel!$B:$BI,31,FALSE)</f>
        <v>985</v>
      </c>
      <c r="I750" s="1">
        <f>VLOOKUP($A750,DataForModel!$B:$BI,33,FALSE)</f>
        <v>22852</v>
      </c>
      <c r="J750" s="1">
        <f>VLOOKUP($A750,DataForModel!$B:$BI,46,FALSE)</f>
        <v>18</v>
      </c>
      <c r="K750" s="1">
        <f>VLOOKUP($A750,DataForModel!$B:$BI,49,FALSE)</f>
        <v>32.200000000000003</v>
      </c>
      <c r="L750" s="1">
        <f>VLOOKUP($A750,DataForModel!$B:$BI,51,FALSE)</f>
        <v>28.5</v>
      </c>
      <c r="M750" s="1">
        <f>VLOOKUP($A750,DataForModel!$B:$BI,52,FALSE)</f>
        <v>5.0999999999999996</v>
      </c>
      <c r="N750" s="1">
        <f>VLOOKUP($A750,DataForModel!$B:$BI,60,FALSE)</f>
        <v>0</v>
      </c>
      <c r="O750" s="1">
        <f t="shared" si="146"/>
        <v>4.2632276163017222</v>
      </c>
      <c r="P750" s="1">
        <f t="shared" si="147"/>
        <v>10</v>
      </c>
      <c r="Q750" s="1">
        <f t="shared" si="148"/>
        <v>2.1326914582660872</v>
      </c>
      <c r="R750" s="1">
        <f t="shared" si="149"/>
        <v>0</v>
      </c>
      <c r="S750" s="1">
        <f t="shared" si="150"/>
        <v>0.2806115229433937</v>
      </c>
      <c r="T750" s="1">
        <f t="shared" si="151"/>
        <v>2.7972027972027972E-2</v>
      </c>
      <c r="U750" s="1">
        <f t="shared" si="152"/>
        <v>3.3009383378016088</v>
      </c>
      <c r="V750" s="1">
        <f t="shared" si="153"/>
        <v>1.1021186109194872</v>
      </c>
      <c r="W750" s="1">
        <f t="shared" si="154"/>
        <v>3.1468531468531467</v>
      </c>
      <c r="X750" s="1">
        <f t="shared" si="155"/>
        <v>5.2442996742671006</v>
      </c>
      <c r="Y750" s="1">
        <f t="shared" si="156"/>
        <v>6.5068493150684938</v>
      </c>
      <c r="Z750" s="1">
        <f t="shared" si="157"/>
        <v>1.0997442455242965</v>
      </c>
      <c r="AA750" s="1">
        <f t="shared" si="158"/>
        <v>0</v>
      </c>
      <c r="AB750" s="1">
        <f>VLOOKUP($A750,Index!$G:$R,8,FALSE)</f>
        <v>8.6419999999999995</v>
      </c>
      <c r="AC750" s="1">
        <f>VLOOKUP($A750,Index!$G:$R,9,FALSE)</f>
        <v>7.0759105891292648</v>
      </c>
      <c r="AD750" s="1">
        <f>VLOOKUP($A750,Index!$G:$R,10,FALSE)</f>
        <v>4.4871794871794872</v>
      </c>
      <c r="AE750" s="1">
        <f>VLOOKUP($A750,Index!$G:$R,11,FALSE)</f>
        <v>4.3422753136342793</v>
      </c>
    </row>
    <row r="751" spans="1:31" x14ac:dyDescent="0.2">
      <c r="A751">
        <v>6085503121</v>
      </c>
      <c r="B751" s="1">
        <f>VLOOKUP($A751,DataForModel!$B:$BI,11,FALSE)</f>
        <v>4499</v>
      </c>
      <c r="C751" s="1">
        <f>VLOOKUP($A751,DataForModel!$B:$BI,16,FALSE)</f>
        <v>10.37</v>
      </c>
      <c r="D751" s="1">
        <f>VLOOKUP($A751,DataForModel!$B:$BI,17,FALSE)</f>
        <v>36.65</v>
      </c>
      <c r="E751" s="1">
        <f>VLOOKUP($A751,DataForModel!$B:$BI,19,FALSE)</f>
        <v>0</v>
      </c>
      <c r="F751" s="1">
        <f>VLOOKUP($A751,DataForModel!$B:$BI,20,FALSE)</f>
        <v>163.3332613</v>
      </c>
      <c r="G751" s="1">
        <f>VLOOKUP($A751,DataForModel!$B:$BI,26,FALSE)</f>
        <v>26.5</v>
      </c>
      <c r="H751" s="1">
        <f>VLOOKUP($A751,DataForModel!$B:$BI,31,FALSE)</f>
        <v>1071</v>
      </c>
      <c r="I751" s="1">
        <f>VLOOKUP($A751,DataForModel!$B:$BI,33,FALSE)</f>
        <v>20038</v>
      </c>
      <c r="J751" s="1">
        <f>VLOOKUP($A751,DataForModel!$B:$BI,46,FALSE)</f>
        <v>23.8</v>
      </c>
      <c r="K751" s="1">
        <f>VLOOKUP($A751,DataForModel!$B:$BI,49,FALSE)</f>
        <v>28.2</v>
      </c>
      <c r="L751" s="1">
        <f>VLOOKUP($A751,DataForModel!$B:$BI,51,FALSE)</f>
        <v>25.7</v>
      </c>
      <c r="M751" s="1">
        <f>VLOOKUP($A751,DataForModel!$B:$BI,52,FALSE)</f>
        <v>6.9</v>
      </c>
      <c r="N751" s="1">
        <f>VLOOKUP($A751,DataForModel!$B:$BI,60,FALSE)</f>
        <v>5.6</v>
      </c>
      <c r="O751" s="1">
        <f t="shared" si="146"/>
        <v>3.5034676225356502</v>
      </c>
      <c r="P751" s="1">
        <f t="shared" si="147"/>
        <v>10</v>
      </c>
      <c r="Q751" s="1">
        <f t="shared" si="148"/>
        <v>2.9228703338982411</v>
      </c>
      <c r="R751" s="1">
        <f t="shared" si="149"/>
        <v>0</v>
      </c>
      <c r="S751" s="1">
        <f t="shared" si="150"/>
        <v>0.26870414750800697</v>
      </c>
      <c r="T751" s="1">
        <f t="shared" si="151"/>
        <v>3.7062937062937062</v>
      </c>
      <c r="U751" s="1">
        <f t="shared" si="152"/>
        <v>3.5891420911528149</v>
      </c>
      <c r="V751" s="1">
        <f t="shared" si="153"/>
        <v>0.90199202053893368</v>
      </c>
      <c r="W751" s="1">
        <f t="shared" si="154"/>
        <v>4.1608391608391608</v>
      </c>
      <c r="X751" s="1">
        <f t="shared" si="155"/>
        <v>4.5928338762214977</v>
      </c>
      <c r="Y751" s="1">
        <f t="shared" si="156"/>
        <v>5.8675799086757996</v>
      </c>
      <c r="Z751" s="1">
        <f t="shared" si="157"/>
        <v>1.5601023017902815</v>
      </c>
      <c r="AA751" s="1">
        <f t="shared" si="158"/>
        <v>0.5957446808510638</v>
      </c>
      <c r="AB751" s="1">
        <f>VLOOKUP($A751,Index!$G:$R,8,FALSE)</f>
        <v>10.460100000000001</v>
      </c>
      <c r="AC751" s="1">
        <f>VLOOKUP($A751,Index!$G:$R,9,FALSE)</f>
        <v>6.2263843005489417</v>
      </c>
      <c r="AD751" s="1">
        <f>VLOOKUP($A751,Index!$G:$R,10,FALSE)</f>
        <v>5.4273504273504267</v>
      </c>
      <c r="AE751" s="1">
        <f>VLOOKUP($A751,Index!$G:$R,11,FALSE)</f>
        <v>5.9966698572668777</v>
      </c>
    </row>
    <row r="752" spans="1:31" x14ac:dyDescent="0.2">
      <c r="A752">
        <v>6085503122</v>
      </c>
      <c r="B752" s="1">
        <f>VLOOKUP($A752,DataForModel!$B:$BI,11,FALSE)</f>
        <v>3449</v>
      </c>
      <c r="C752" s="1">
        <f>VLOOKUP($A752,DataForModel!$B:$BI,16,FALSE)</f>
        <v>10.37</v>
      </c>
      <c r="D752" s="1">
        <f>VLOOKUP($A752,DataForModel!$B:$BI,17,FALSE)</f>
        <v>35.482550230000001</v>
      </c>
      <c r="E752" s="1">
        <f>VLOOKUP($A752,DataForModel!$B:$BI,19,FALSE)</f>
        <v>0</v>
      </c>
      <c r="F752" s="1">
        <f>VLOOKUP($A752,DataForModel!$B:$BI,20,FALSE)</f>
        <v>162.55758220000001</v>
      </c>
      <c r="G752" s="1">
        <f>VLOOKUP($A752,DataForModel!$B:$BI,26,FALSE)</f>
        <v>29.5</v>
      </c>
      <c r="H752" s="1">
        <f>VLOOKUP($A752,DataForModel!$B:$BI,31,FALSE)</f>
        <v>867</v>
      </c>
      <c r="I752" s="1">
        <f>VLOOKUP($A752,DataForModel!$B:$BI,33,FALSE)</f>
        <v>16551</v>
      </c>
      <c r="J752" s="1">
        <f>VLOOKUP($A752,DataForModel!$B:$BI,46,FALSE)</f>
        <v>28.7</v>
      </c>
      <c r="K752" s="1">
        <f>VLOOKUP($A752,DataForModel!$B:$BI,49,FALSE)</f>
        <v>32.5</v>
      </c>
      <c r="L752" s="1">
        <f>VLOOKUP($A752,DataForModel!$B:$BI,51,FALSE)</f>
        <v>26</v>
      </c>
      <c r="M752" s="1">
        <f>VLOOKUP($A752,DataForModel!$B:$BI,52,FALSE)</f>
        <v>15</v>
      </c>
      <c r="N752" s="1">
        <f>VLOOKUP($A752,DataForModel!$B:$BI,60,FALSE)</f>
        <v>0</v>
      </c>
      <c r="O752" s="1">
        <f t="shared" si="146"/>
        <v>2.6852645523260343</v>
      </c>
      <c r="P752" s="1">
        <f t="shared" si="147"/>
        <v>10</v>
      </c>
      <c r="Q752" s="1">
        <f t="shared" si="148"/>
        <v>2.829035088004423</v>
      </c>
      <c r="R752" s="1">
        <f t="shared" si="149"/>
        <v>0</v>
      </c>
      <c r="S752" s="1">
        <f t="shared" si="150"/>
        <v>0.26725769409053862</v>
      </c>
      <c r="T752" s="1">
        <f t="shared" si="151"/>
        <v>4.1258741258741258</v>
      </c>
      <c r="U752" s="1">
        <f t="shared" si="152"/>
        <v>2.9054959785522789</v>
      </c>
      <c r="V752" s="1">
        <f t="shared" si="153"/>
        <v>0.65400288739856771</v>
      </c>
      <c r="W752" s="1">
        <f t="shared" si="154"/>
        <v>5.0174825174825166</v>
      </c>
      <c r="X752" s="1">
        <f t="shared" si="155"/>
        <v>5.2931596091205213</v>
      </c>
      <c r="Y752" s="1">
        <f t="shared" si="156"/>
        <v>5.9360730593607318</v>
      </c>
      <c r="Z752" s="1">
        <f t="shared" si="157"/>
        <v>3.6317135549872122</v>
      </c>
      <c r="AA752" s="1">
        <f t="shared" si="158"/>
        <v>0</v>
      </c>
      <c r="AB752" s="1">
        <f>VLOOKUP($A752,Index!$G:$R,8,FALSE)</f>
        <v>11.4038</v>
      </c>
      <c r="AC752" s="1">
        <f>VLOOKUP($A752,Index!$G:$R,9,FALSE)</f>
        <v>7.0329915679787316</v>
      </c>
      <c r="AD752" s="1">
        <f>VLOOKUP($A752,Index!$G:$R,10,FALSE)</f>
        <v>6.1965811965811968</v>
      </c>
      <c r="AE752" s="1">
        <f>VLOOKUP($A752,Index!$G:$R,11,FALSE)</f>
        <v>7.5253481706365655</v>
      </c>
    </row>
    <row r="753" spans="1:31" x14ac:dyDescent="0.2">
      <c r="A753">
        <v>6085503123</v>
      </c>
      <c r="B753" s="1">
        <f>VLOOKUP($A753,DataForModel!$B:$BI,11,FALSE)</f>
        <v>3585</v>
      </c>
      <c r="C753" s="1">
        <f>VLOOKUP($A753,DataForModel!$B:$BI,16,FALSE)</f>
        <v>10.37</v>
      </c>
      <c r="D753" s="1">
        <f>VLOOKUP($A753,DataForModel!$B:$BI,17,FALSE)</f>
        <v>36.65</v>
      </c>
      <c r="E753" s="1">
        <f>VLOOKUP($A753,DataForModel!$B:$BI,19,FALSE)</f>
        <v>0</v>
      </c>
      <c r="F753" s="1">
        <f>VLOOKUP($A753,DataForModel!$B:$BI,20,FALSE)</f>
        <v>123.7499533</v>
      </c>
      <c r="G753" s="1">
        <f>VLOOKUP($A753,DataForModel!$B:$BI,26,FALSE)</f>
        <v>0.5</v>
      </c>
      <c r="H753" s="1">
        <f>VLOOKUP($A753,DataForModel!$B:$BI,31,FALSE)</f>
        <v>851</v>
      </c>
      <c r="I753" s="1">
        <f>VLOOKUP($A753,DataForModel!$B:$BI,33,FALSE)</f>
        <v>27852</v>
      </c>
      <c r="J753" s="1">
        <f>VLOOKUP($A753,DataForModel!$B:$BI,46,FALSE)</f>
        <v>21.9</v>
      </c>
      <c r="K753" s="1">
        <f>VLOOKUP($A753,DataForModel!$B:$BI,49,FALSE)</f>
        <v>19</v>
      </c>
      <c r="L753" s="1">
        <f>VLOOKUP($A753,DataForModel!$B:$BI,51,FALSE)</f>
        <v>22.7</v>
      </c>
      <c r="M753" s="1">
        <f>VLOOKUP($A753,DataForModel!$B:$BI,52,FALSE)</f>
        <v>15.6</v>
      </c>
      <c r="N753" s="1">
        <f>VLOOKUP($A753,DataForModel!$B:$BI,60,FALSE)</f>
        <v>1.3</v>
      </c>
      <c r="O753" s="1">
        <f t="shared" si="146"/>
        <v>2.7912413309436608</v>
      </c>
      <c r="P753" s="1">
        <f t="shared" si="147"/>
        <v>10</v>
      </c>
      <c r="Q753" s="1">
        <f t="shared" si="148"/>
        <v>2.9228703338982411</v>
      </c>
      <c r="R753" s="1">
        <f t="shared" si="149"/>
        <v>0</v>
      </c>
      <c r="S753" s="1">
        <f t="shared" si="150"/>
        <v>0.19489087713459616</v>
      </c>
      <c r="T753" s="1">
        <f t="shared" si="151"/>
        <v>6.9930069930069935E-2</v>
      </c>
      <c r="U753" s="1">
        <f t="shared" si="152"/>
        <v>2.8518766756032172</v>
      </c>
      <c r="V753" s="1">
        <f t="shared" si="153"/>
        <v>1.4577095675302787</v>
      </c>
      <c r="W753" s="1">
        <f t="shared" si="154"/>
        <v>3.8286713286713283</v>
      </c>
      <c r="X753" s="1">
        <f t="shared" si="155"/>
        <v>3.0944625407166129</v>
      </c>
      <c r="Y753" s="1">
        <f t="shared" si="156"/>
        <v>5.1826484018264836</v>
      </c>
      <c r="Z753" s="1">
        <f t="shared" si="157"/>
        <v>3.7851662404092066</v>
      </c>
      <c r="AA753" s="1">
        <f t="shared" si="158"/>
        <v>0.13829787234042554</v>
      </c>
      <c r="AB753" s="1">
        <f>VLOOKUP($A753,Index!$G:$R,8,FALSE)</f>
        <v>9.891</v>
      </c>
      <c r="AC753" s="1">
        <f>VLOOKUP($A753,Index!$G:$R,9,FALSE)</f>
        <v>6.3157097456155578</v>
      </c>
      <c r="AD753" s="1">
        <f>VLOOKUP($A753,Index!$G:$R,10,FALSE)</f>
        <v>5.8974358974358978</v>
      </c>
      <c r="AE753" s="1">
        <f>VLOOKUP($A753,Index!$G:$R,11,FALSE)</f>
        <v>4.9882409609615355</v>
      </c>
    </row>
    <row r="754" spans="1:31" x14ac:dyDescent="0.2">
      <c r="A754">
        <v>6085503204</v>
      </c>
      <c r="B754" s="1">
        <f>VLOOKUP($A754,DataForModel!$B:$BI,11,FALSE)</f>
        <v>8175</v>
      </c>
      <c r="C754" s="1">
        <f>VLOOKUP($A754,DataForModel!$B:$BI,16,FALSE)</f>
        <v>10.37</v>
      </c>
      <c r="D754" s="1">
        <f>VLOOKUP($A754,DataForModel!$B:$BI,17,FALSE)</f>
        <v>24.41681312</v>
      </c>
      <c r="E754" s="1">
        <f>VLOOKUP($A754,DataForModel!$B:$BI,19,FALSE)</f>
        <v>0</v>
      </c>
      <c r="F754" s="1">
        <f>VLOOKUP($A754,DataForModel!$B:$BI,20,FALSE)</f>
        <v>115.7124299</v>
      </c>
      <c r="G754" s="1">
        <f>VLOOKUP($A754,DataForModel!$B:$BI,26,FALSE)</f>
        <v>0.5</v>
      </c>
      <c r="H754" s="1">
        <f>VLOOKUP($A754,DataForModel!$B:$BI,31,FALSE)</f>
        <v>1395</v>
      </c>
      <c r="I754" s="1">
        <f>VLOOKUP($A754,DataForModel!$B:$BI,33,FALSE)</f>
        <v>20903</v>
      </c>
      <c r="J754" s="1">
        <f>VLOOKUP($A754,DataForModel!$B:$BI,46,FALSE)</f>
        <v>14.9</v>
      </c>
      <c r="K754" s="1">
        <f>VLOOKUP($A754,DataForModel!$B:$BI,49,FALSE)</f>
        <v>24</v>
      </c>
      <c r="L754" s="1">
        <f>VLOOKUP($A754,DataForModel!$B:$BI,51,FALSE)</f>
        <v>23.9</v>
      </c>
      <c r="M754" s="1">
        <f>VLOOKUP($A754,DataForModel!$B:$BI,52,FALSE)</f>
        <v>13</v>
      </c>
      <c r="N754" s="1">
        <f>VLOOKUP($A754,DataForModel!$B:$BI,60,FALSE)</f>
        <v>0.3</v>
      </c>
      <c r="O754" s="1">
        <f t="shared" si="146"/>
        <v>6.3679576092885526</v>
      </c>
      <c r="P754" s="1">
        <f t="shared" si="147"/>
        <v>10</v>
      </c>
      <c r="Q754" s="1">
        <f t="shared" si="148"/>
        <v>1.9396125283398671</v>
      </c>
      <c r="R754" s="1">
        <f t="shared" si="149"/>
        <v>0</v>
      </c>
      <c r="S754" s="1">
        <f t="shared" si="150"/>
        <v>0.17990284511218874</v>
      </c>
      <c r="T754" s="1">
        <f t="shared" si="151"/>
        <v>6.9930069930069935E-2</v>
      </c>
      <c r="U754" s="1">
        <f t="shared" si="152"/>
        <v>4.6749329758713136</v>
      </c>
      <c r="V754" s="1">
        <f t="shared" si="153"/>
        <v>0.96350925603260063</v>
      </c>
      <c r="W754" s="1">
        <f t="shared" si="154"/>
        <v>2.6048951048951046</v>
      </c>
      <c r="X754" s="1">
        <f t="shared" si="155"/>
        <v>3.9087947882736156</v>
      </c>
      <c r="Y754" s="1">
        <f t="shared" si="156"/>
        <v>5.4566210045662098</v>
      </c>
      <c r="Z754" s="1">
        <f t="shared" si="157"/>
        <v>3.1202046035805626</v>
      </c>
      <c r="AA754" s="1">
        <f t="shared" si="158"/>
        <v>3.1914893617021274E-2</v>
      </c>
      <c r="AB754" s="1">
        <f>VLOOKUP($A754,Index!$G:$R,8,FALSE)</f>
        <v>9.4438999999999993</v>
      </c>
      <c r="AC754" s="1">
        <f>VLOOKUP($A754,Index!$G:$R,9,FALSE)</f>
        <v>7.1616439841592534</v>
      </c>
      <c r="AD754" s="1">
        <f>VLOOKUP($A754,Index!$G:$R,10,FALSE)</f>
        <v>5.2136752136752138</v>
      </c>
      <c r="AE754" s="1">
        <f>VLOOKUP($A754,Index!$G:$R,11,FALSE)</f>
        <v>5.5538533838734256</v>
      </c>
    </row>
    <row r="755" spans="1:31" x14ac:dyDescent="0.2">
      <c r="A755">
        <v>6085503207</v>
      </c>
      <c r="B755" s="1">
        <f>VLOOKUP($A755,DataForModel!$B:$BI,11,FALSE)</f>
        <v>3938</v>
      </c>
      <c r="C755" s="1">
        <f>VLOOKUP($A755,DataForModel!$B:$BI,16,FALSE)</f>
        <v>10.37</v>
      </c>
      <c r="D755" s="1">
        <f>VLOOKUP($A755,DataForModel!$B:$BI,17,FALSE)</f>
        <v>22.95</v>
      </c>
      <c r="E755" s="1">
        <f>VLOOKUP($A755,DataForModel!$B:$BI,19,FALSE)</f>
        <v>0</v>
      </c>
      <c r="F755" s="1">
        <f>VLOOKUP($A755,DataForModel!$B:$BI,20,FALSE)</f>
        <v>120.5378752</v>
      </c>
      <c r="G755" s="1">
        <f>VLOOKUP($A755,DataForModel!$B:$BI,26,FALSE)</f>
        <v>5</v>
      </c>
      <c r="H755" s="1">
        <f>VLOOKUP($A755,DataForModel!$B:$BI,31,FALSE)</f>
        <v>461</v>
      </c>
      <c r="I755" s="1">
        <f>VLOOKUP($A755,DataForModel!$B:$BI,33,FALSE)</f>
        <v>27091</v>
      </c>
      <c r="J755" s="1">
        <f>VLOOKUP($A755,DataForModel!$B:$BI,46,FALSE)</f>
        <v>10.7</v>
      </c>
      <c r="K755" s="1">
        <f>VLOOKUP($A755,DataForModel!$B:$BI,49,FALSE)</f>
        <v>24</v>
      </c>
      <c r="L755" s="1">
        <f>VLOOKUP($A755,DataForModel!$B:$BI,51,FALSE)</f>
        <v>18.899999999999999</v>
      </c>
      <c r="M755" s="1">
        <f>VLOOKUP($A755,DataForModel!$B:$BI,52,FALSE)</f>
        <v>8.3000000000000007</v>
      </c>
      <c r="N755" s="1">
        <f>VLOOKUP($A755,DataForModel!$B:$BI,60,FALSE)</f>
        <v>1.4</v>
      </c>
      <c r="O755" s="1">
        <f t="shared" si="146"/>
        <v>3.0663134107379415</v>
      </c>
      <c r="P755" s="1">
        <f t="shared" si="147"/>
        <v>10</v>
      </c>
      <c r="Q755" s="1">
        <f t="shared" si="148"/>
        <v>1.82171557608343</v>
      </c>
      <c r="R755" s="1">
        <f t="shared" si="149"/>
        <v>0</v>
      </c>
      <c r="S755" s="1">
        <f t="shared" si="150"/>
        <v>0.18890113041469567</v>
      </c>
      <c r="T755" s="1">
        <f t="shared" si="151"/>
        <v>0.69930069930069938</v>
      </c>
      <c r="U755" s="1">
        <f t="shared" si="152"/>
        <v>1.5449061662198391</v>
      </c>
      <c r="V755" s="1">
        <f t="shared" si="153"/>
        <v>1.403588623934116</v>
      </c>
      <c r="W755" s="1">
        <f t="shared" si="154"/>
        <v>1.8706293706293704</v>
      </c>
      <c r="X755" s="1">
        <f t="shared" si="155"/>
        <v>3.9087947882736156</v>
      </c>
      <c r="Y755" s="1">
        <f t="shared" si="156"/>
        <v>4.3150684931506849</v>
      </c>
      <c r="Z755" s="1">
        <f t="shared" si="157"/>
        <v>1.9181585677749364</v>
      </c>
      <c r="AA755" s="1">
        <f t="shared" si="158"/>
        <v>0.14893617021276595</v>
      </c>
      <c r="AB755" s="1">
        <f>VLOOKUP($A755,Index!$G:$R,8,FALSE)</f>
        <v>7.0228999999999999</v>
      </c>
      <c r="AC755" s="1">
        <f>VLOOKUP($A755,Index!$G:$R,9,FALSE)</f>
        <v>5.5063623172289713</v>
      </c>
      <c r="AD755" s="1">
        <f>VLOOKUP($A755,Index!$G:$R,10,FALSE)</f>
        <v>4.5299145299145298</v>
      </c>
      <c r="AE755" s="1">
        <f>VLOOKUP($A755,Index!$G:$R,11,FALSE)</f>
        <v>5.5251683786274643</v>
      </c>
    </row>
    <row r="756" spans="1:31" x14ac:dyDescent="0.2">
      <c r="A756">
        <v>6085503208</v>
      </c>
      <c r="B756" s="1">
        <f>VLOOKUP($A756,DataForModel!$B:$BI,11,FALSE)</f>
        <v>3985</v>
      </c>
      <c r="C756" s="1">
        <f>VLOOKUP($A756,DataForModel!$B:$BI,16,FALSE)</f>
        <v>10.37</v>
      </c>
      <c r="D756" s="1">
        <f>VLOOKUP($A756,DataForModel!$B:$BI,17,FALSE)</f>
        <v>24.13</v>
      </c>
      <c r="E756" s="1">
        <f>VLOOKUP($A756,DataForModel!$B:$BI,19,FALSE)</f>
        <v>0</v>
      </c>
      <c r="F756" s="1">
        <f>VLOOKUP($A756,DataForModel!$B:$BI,20,FALSE)</f>
        <v>101.3381431</v>
      </c>
      <c r="G756" s="1">
        <f>VLOOKUP($A756,DataForModel!$B:$BI,26,FALSE)</f>
        <v>2</v>
      </c>
      <c r="H756" s="1">
        <f>VLOOKUP($A756,DataForModel!$B:$BI,31,FALSE)</f>
        <v>533</v>
      </c>
      <c r="I756" s="1">
        <f>VLOOKUP($A756,DataForModel!$B:$BI,33,FALSE)</f>
        <v>21478</v>
      </c>
      <c r="J756" s="1">
        <f>VLOOKUP($A756,DataForModel!$B:$BI,46,FALSE)</f>
        <v>11.5</v>
      </c>
      <c r="K756" s="1">
        <f>VLOOKUP($A756,DataForModel!$B:$BI,49,FALSE)</f>
        <v>28.7</v>
      </c>
      <c r="L756" s="1">
        <f>VLOOKUP($A756,DataForModel!$B:$BI,51,FALSE)</f>
        <v>26.2</v>
      </c>
      <c r="M756" s="1">
        <f>VLOOKUP($A756,DataForModel!$B:$BI,52,FALSE)</f>
        <v>9.4</v>
      </c>
      <c r="N756" s="1">
        <f>VLOOKUP($A756,DataForModel!$B:$BI,60,FALSE)</f>
        <v>0.3</v>
      </c>
      <c r="O756" s="1">
        <f t="shared" si="146"/>
        <v>3.1029377386425621</v>
      </c>
      <c r="P756" s="1">
        <f t="shared" si="147"/>
        <v>10</v>
      </c>
      <c r="Q756" s="1">
        <f t="shared" si="148"/>
        <v>1.9165595625229539</v>
      </c>
      <c r="R756" s="1">
        <f t="shared" si="149"/>
        <v>0</v>
      </c>
      <c r="S756" s="1">
        <f t="shared" si="150"/>
        <v>0.1530982860290179</v>
      </c>
      <c r="T756" s="1">
        <f t="shared" si="151"/>
        <v>0.27972027972027974</v>
      </c>
      <c r="U756" s="1">
        <f t="shared" si="152"/>
        <v>1.7861930294906168</v>
      </c>
      <c r="V756" s="1">
        <f t="shared" si="153"/>
        <v>1.0044022160428416</v>
      </c>
      <c r="W756" s="1">
        <f t="shared" si="154"/>
        <v>2.0104895104895104</v>
      </c>
      <c r="X756" s="1">
        <f t="shared" si="155"/>
        <v>4.6742671009771986</v>
      </c>
      <c r="Y756" s="1">
        <f t="shared" si="156"/>
        <v>5.9817351598173518</v>
      </c>
      <c r="Z756" s="1">
        <f t="shared" si="157"/>
        <v>2.199488491048593</v>
      </c>
      <c r="AA756" s="1">
        <f t="shared" si="158"/>
        <v>3.1914893617021274E-2</v>
      </c>
      <c r="AB756" s="1">
        <f>VLOOKUP($A756,Index!$G:$R,8,FALSE)</f>
        <v>7.8272000000000004</v>
      </c>
      <c r="AC756" s="1">
        <f>VLOOKUP($A756,Index!$G:$R,9,FALSE)</f>
        <v>6.2839416105916888</v>
      </c>
      <c r="AD756" s="1">
        <f>VLOOKUP($A756,Index!$G:$R,10,FALSE)</f>
        <v>4.700854700854701</v>
      </c>
      <c r="AE756" s="1">
        <f>VLOOKUP($A756,Index!$G:$R,11,FALSE)</f>
        <v>6.1130004738620531</v>
      </c>
    </row>
    <row r="757" spans="1:31" x14ac:dyDescent="0.2">
      <c r="A757">
        <v>6085503210</v>
      </c>
      <c r="B757" s="1">
        <f>VLOOKUP($A757,DataForModel!$B:$BI,11,FALSE)</f>
        <v>4443</v>
      </c>
      <c r="C757" s="1">
        <f>VLOOKUP($A757,DataForModel!$B:$BI,16,FALSE)</f>
        <v>10.37</v>
      </c>
      <c r="D757" s="1">
        <f>VLOOKUP($A757,DataForModel!$B:$BI,17,FALSE)</f>
        <v>23.12760617</v>
      </c>
      <c r="E757" s="1">
        <f>VLOOKUP($A757,DataForModel!$B:$BI,19,FALSE)</f>
        <v>0</v>
      </c>
      <c r="F757" s="1">
        <f>VLOOKUP($A757,DataForModel!$B:$BI,20,FALSE)</f>
        <v>115.9933138</v>
      </c>
      <c r="G757" s="1">
        <f>VLOOKUP($A757,DataForModel!$B:$BI,26,FALSE)</f>
        <v>6</v>
      </c>
      <c r="H757" s="1">
        <f>VLOOKUP($A757,DataForModel!$B:$BI,31,FALSE)</f>
        <v>618</v>
      </c>
      <c r="I757" s="1">
        <f>VLOOKUP($A757,DataForModel!$B:$BI,33,FALSE)</f>
        <v>20160</v>
      </c>
      <c r="J757" s="1">
        <f>VLOOKUP($A757,DataForModel!$B:$BI,46,FALSE)</f>
        <v>14.2</v>
      </c>
      <c r="K757" s="1">
        <f>VLOOKUP($A757,DataForModel!$B:$BI,49,FALSE)</f>
        <v>31.2</v>
      </c>
      <c r="L757" s="1">
        <f>VLOOKUP($A757,DataForModel!$B:$BI,51,FALSE)</f>
        <v>25.7</v>
      </c>
      <c r="M757" s="1">
        <f>VLOOKUP($A757,DataForModel!$B:$BI,52,FALSE)</f>
        <v>9.4</v>
      </c>
      <c r="N757" s="1">
        <f>VLOOKUP($A757,DataForModel!$B:$BI,60,FALSE)</f>
        <v>0.2</v>
      </c>
      <c r="O757" s="1">
        <f t="shared" si="146"/>
        <v>3.4598301254578039</v>
      </c>
      <c r="P757" s="1">
        <f t="shared" si="147"/>
        <v>10</v>
      </c>
      <c r="Q757" s="1">
        <f t="shared" si="148"/>
        <v>1.8359908957266977</v>
      </c>
      <c r="R757" s="1">
        <f t="shared" si="149"/>
        <v>0</v>
      </c>
      <c r="S757" s="1">
        <f t="shared" si="150"/>
        <v>0.18042662547067312</v>
      </c>
      <c r="T757" s="1">
        <f t="shared" si="151"/>
        <v>0.83916083916083917</v>
      </c>
      <c r="U757" s="1">
        <f t="shared" si="152"/>
        <v>2.0710455764075069</v>
      </c>
      <c r="V757" s="1">
        <f t="shared" si="153"/>
        <v>0.91066843988023694</v>
      </c>
      <c r="W757" s="1">
        <f t="shared" si="154"/>
        <v>2.4825174825174825</v>
      </c>
      <c r="X757" s="1">
        <f t="shared" si="155"/>
        <v>5.0814332247557008</v>
      </c>
      <c r="Y757" s="1">
        <f t="shared" si="156"/>
        <v>5.8675799086757996</v>
      </c>
      <c r="Z757" s="1">
        <f t="shared" si="157"/>
        <v>2.199488491048593</v>
      </c>
      <c r="AA757" s="1">
        <f t="shared" si="158"/>
        <v>2.1276595744680851E-2</v>
      </c>
      <c r="AB757" s="1">
        <f>VLOOKUP($A757,Index!$G:$R,8,FALSE)</f>
        <v>8.8856999999999999</v>
      </c>
      <c r="AC757" s="1">
        <f>VLOOKUP($A757,Index!$G:$R,9,FALSE)</f>
        <v>6.5792488430128166</v>
      </c>
      <c r="AD757" s="1">
        <f>VLOOKUP($A757,Index!$G:$R,10,FALSE)</f>
        <v>4.6153846153846159</v>
      </c>
      <c r="AE757" s="1">
        <f>VLOOKUP($A757,Index!$G:$R,11,FALSE)</f>
        <v>5.4079997309911736</v>
      </c>
    </row>
    <row r="758" spans="1:31" x14ac:dyDescent="0.2">
      <c r="A758">
        <v>6085503211</v>
      </c>
      <c r="B758" s="1">
        <f>VLOOKUP($A758,DataForModel!$B:$BI,11,FALSE)</f>
        <v>4744</v>
      </c>
      <c r="C758" s="1">
        <f>VLOOKUP($A758,DataForModel!$B:$BI,16,FALSE)</f>
        <v>10.37</v>
      </c>
      <c r="D758" s="1">
        <f>VLOOKUP($A758,DataForModel!$B:$BI,17,FALSE)</f>
        <v>22.95</v>
      </c>
      <c r="E758" s="1">
        <f>VLOOKUP($A758,DataForModel!$B:$BI,19,FALSE)</f>
        <v>0</v>
      </c>
      <c r="F758" s="1">
        <f>VLOOKUP($A758,DataForModel!$B:$BI,20,FALSE)</f>
        <v>151.85933259999999</v>
      </c>
      <c r="G758" s="1">
        <f>VLOOKUP($A758,DataForModel!$B:$BI,26,FALSE)</f>
        <v>0</v>
      </c>
      <c r="H758" s="1">
        <f>VLOOKUP($A758,DataForModel!$B:$BI,31,FALSE)</f>
        <v>326</v>
      </c>
      <c r="I758" s="1">
        <f>VLOOKUP($A758,DataForModel!$B:$BI,33,FALSE)</f>
        <v>29552</v>
      </c>
      <c r="J758" s="1">
        <f>VLOOKUP($A758,DataForModel!$B:$BI,46,FALSE)</f>
        <v>7</v>
      </c>
      <c r="K758" s="1">
        <f>VLOOKUP($A758,DataForModel!$B:$BI,49,FALSE)</f>
        <v>30.3</v>
      </c>
      <c r="L758" s="1">
        <f>VLOOKUP($A758,DataForModel!$B:$BI,51,FALSE)</f>
        <v>20.2</v>
      </c>
      <c r="M758" s="1">
        <f>VLOOKUP($A758,DataForModel!$B:$BI,52,FALSE)</f>
        <v>8.4</v>
      </c>
      <c r="N758" s="1">
        <f>VLOOKUP($A758,DataForModel!$B:$BI,60,FALSE)</f>
        <v>1.5</v>
      </c>
      <c r="O758" s="1">
        <f t="shared" si="146"/>
        <v>3.6943816722512275</v>
      </c>
      <c r="P758" s="1">
        <f t="shared" si="147"/>
        <v>10</v>
      </c>
      <c r="Q758" s="1">
        <f t="shared" si="148"/>
        <v>1.82171557608343</v>
      </c>
      <c r="R758" s="1">
        <f t="shared" si="149"/>
        <v>0</v>
      </c>
      <c r="S758" s="1">
        <f t="shared" si="150"/>
        <v>0.24730805293757999</v>
      </c>
      <c r="T758" s="1">
        <f t="shared" si="151"/>
        <v>0</v>
      </c>
      <c r="U758" s="1">
        <f t="shared" si="152"/>
        <v>1.0924932975871313</v>
      </c>
      <c r="V758" s="1">
        <f t="shared" si="153"/>
        <v>1.5786104927779476</v>
      </c>
      <c r="W758" s="1">
        <f t="shared" si="154"/>
        <v>1.2237762237762237</v>
      </c>
      <c r="X758" s="1">
        <f t="shared" si="155"/>
        <v>4.9348534201954397</v>
      </c>
      <c r="Y758" s="1">
        <f t="shared" si="156"/>
        <v>4.6118721461187215</v>
      </c>
      <c r="Z758" s="1">
        <f t="shared" si="157"/>
        <v>1.9437340153452687</v>
      </c>
      <c r="AA758" s="1">
        <f t="shared" si="158"/>
        <v>0.15957446808510636</v>
      </c>
      <c r="AB758" s="1">
        <f>VLOOKUP($A758,Index!$G:$R,8,FALSE)</f>
        <v>7.18</v>
      </c>
      <c r="AC758" s="1">
        <f>VLOOKUP($A758,Index!$G:$R,9,FALSE)</f>
        <v>5.9848139038430705</v>
      </c>
      <c r="AD758" s="1">
        <f>VLOOKUP($A758,Index!$G:$R,10,FALSE)</f>
        <v>4.9145299145299148</v>
      </c>
      <c r="AE758" s="1">
        <f>VLOOKUP($A758,Index!$G:$R,11,FALSE)</f>
        <v>3.7185141143786837</v>
      </c>
    </row>
    <row r="759" spans="1:31" x14ac:dyDescent="0.2">
      <c r="A759">
        <v>6085503212</v>
      </c>
      <c r="B759" s="1">
        <f>VLOOKUP($A759,DataForModel!$B:$BI,11,FALSE)</f>
        <v>4058</v>
      </c>
      <c r="C759" s="1">
        <f>VLOOKUP($A759,DataForModel!$B:$BI,16,FALSE)</f>
        <v>10.37</v>
      </c>
      <c r="D759" s="1">
        <f>VLOOKUP($A759,DataForModel!$B:$BI,17,FALSE)</f>
        <v>22.95</v>
      </c>
      <c r="E759" s="1">
        <f>VLOOKUP($A759,DataForModel!$B:$BI,19,FALSE)</f>
        <v>0</v>
      </c>
      <c r="F759" s="1">
        <f>VLOOKUP($A759,DataForModel!$B:$BI,20,FALSE)</f>
        <v>139.67344879999999</v>
      </c>
      <c r="G759" s="1">
        <f>VLOOKUP($A759,DataForModel!$B:$BI,26,FALSE)</f>
        <v>1</v>
      </c>
      <c r="H759" s="1">
        <f>VLOOKUP($A759,DataForModel!$B:$BI,31,FALSE)</f>
        <v>412</v>
      </c>
      <c r="I759" s="1">
        <f>VLOOKUP($A759,DataForModel!$B:$BI,33,FALSE)</f>
        <v>27347</v>
      </c>
      <c r="J759" s="1">
        <f>VLOOKUP($A759,DataForModel!$B:$BI,46,FALSE)</f>
        <v>9.6999999999999993</v>
      </c>
      <c r="K759" s="1">
        <f>VLOOKUP($A759,DataForModel!$B:$BI,49,FALSE)</f>
        <v>26.1</v>
      </c>
      <c r="L759" s="1">
        <f>VLOOKUP($A759,DataForModel!$B:$BI,51,FALSE)</f>
        <v>17.8</v>
      </c>
      <c r="M759" s="1">
        <f>VLOOKUP($A759,DataForModel!$B:$BI,52,FALSE)</f>
        <v>8.6999999999999993</v>
      </c>
      <c r="N759" s="1">
        <f>VLOOKUP($A759,DataForModel!$B:$BI,60,FALSE)</f>
        <v>1.5</v>
      </c>
      <c r="O759" s="1">
        <f t="shared" si="146"/>
        <v>3.1598223330476118</v>
      </c>
      <c r="P759" s="1">
        <f t="shared" si="147"/>
        <v>10</v>
      </c>
      <c r="Q759" s="1">
        <f t="shared" si="148"/>
        <v>1.82171557608343</v>
      </c>
      <c r="R759" s="1">
        <f t="shared" si="149"/>
        <v>0</v>
      </c>
      <c r="S759" s="1">
        <f t="shared" si="150"/>
        <v>0.22458433475646267</v>
      </c>
      <c r="T759" s="1">
        <f t="shared" si="151"/>
        <v>0.13986013986013987</v>
      </c>
      <c r="U759" s="1">
        <f t="shared" si="152"/>
        <v>1.3806970509383378</v>
      </c>
      <c r="V759" s="1">
        <f t="shared" si="153"/>
        <v>1.4217948809125884</v>
      </c>
      <c r="W759" s="1">
        <f t="shared" si="154"/>
        <v>1.6958041958041956</v>
      </c>
      <c r="X759" s="1">
        <f t="shared" si="155"/>
        <v>4.2508143322475576</v>
      </c>
      <c r="Y759" s="1">
        <f t="shared" si="156"/>
        <v>4.06392694063927</v>
      </c>
      <c r="Z759" s="1">
        <f t="shared" si="157"/>
        <v>2.0204603580562659</v>
      </c>
      <c r="AA759" s="1">
        <f t="shared" si="158"/>
        <v>0.15957446808510636</v>
      </c>
      <c r="AB759" s="1">
        <f>VLOOKUP($A759,Index!$G:$R,8,FALSE)</f>
        <v>7.0369999999999999</v>
      </c>
      <c r="AC759" s="1">
        <f>VLOOKUP($A759,Index!$G:$R,9,FALSE)</f>
        <v>5.6819908318358836</v>
      </c>
      <c r="AD759" s="1">
        <f>VLOOKUP($A759,Index!$G:$R,10,FALSE)</f>
        <v>4.4017094017094021</v>
      </c>
      <c r="AE759" s="1">
        <f>VLOOKUP($A759,Index!$G:$R,11,FALSE)</f>
        <v>4.8521651279615909</v>
      </c>
    </row>
    <row r="760" spans="1:31" x14ac:dyDescent="0.2">
      <c r="A760">
        <v>6085503213</v>
      </c>
      <c r="B760" s="1">
        <f>VLOOKUP($A760,DataForModel!$B:$BI,11,FALSE)</f>
        <v>4494</v>
      </c>
      <c r="C760" s="1">
        <f>VLOOKUP($A760,DataForModel!$B:$BI,16,FALSE)</f>
        <v>10.37</v>
      </c>
      <c r="D760" s="1">
        <f>VLOOKUP($A760,DataForModel!$B:$BI,17,FALSE)</f>
        <v>23.898648399999999</v>
      </c>
      <c r="E760" s="1">
        <f>VLOOKUP($A760,DataForModel!$B:$BI,19,FALSE)</f>
        <v>0</v>
      </c>
      <c r="F760" s="1">
        <f>VLOOKUP($A760,DataForModel!$B:$BI,20,FALSE)</f>
        <v>137.9758258</v>
      </c>
      <c r="G760" s="1">
        <f>VLOOKUP($A760,DataForModel!$B:$BI,26,FALSE)</f>
        <v>1.2</v>
      </c>
      <c r="H760" s="1">
        <f>VLOOKUP($A760,DataForModel!$B:$BI,31,FALSE)</f>
        <v>1058</v>
      </c>
      <c r="I760" s="1">
        <f>VLOOKUP($A760,DataForModel!$B:$BI,33,FALSE)</f>
        <v>16955</v>
      </c>
      <c r="J760" s="1">
        <f>VLOOKUP($A760,DataForModel!$B:$BI,46,FALSE)</f>
        <v>23.6</v>
      </c>
      <c r="K760" s="1">
        <f>VLOOKUP($A760,DataForModel!$B:$BI,49,FALSE)</f>
        <v>39.4</v>
      </c>
      <c r="L760" s="1">
        <f>VLOOKUP($A760,DataForModel!$B:$BI,51,FALSE)</f>
        <v>23.7</v>
      </c>
      <c r="M760" s="1">
        <f>VLOOKUP($A760,DataForModel!$B:$BI,52,FALSE)</f>
        <v>10.7</v>
      </c>
      <c r="N760" s="1">
        <f>VLOOKUP($A760,DataForModel!$B:$BI,60,FALSE)</f>
        <v>0.1</v>
      </c>
      <c r="O760" s="1">
        <f t="shared" si="146"/>
        <v>3.4995714174394137</v>
      </c>
      <c r="P760" s="1">
        <f t="shared" si="147"/>
        <v>10</v>
      </c>
      <c r="Q760" s="1">
        <f t="shared" si="148"/>
        <v>1.8979643862406133</v>
      </c>
      <c r="R760" s="1">
        <f t="shared" si="149"/>
        <v>0</v>
      </c>
      <c r="S760" s="1">
        <f t="shared" si="150"/>
        <v>0.22141867953908873</v>
      </c>
      <c r="T760" s="1">
        <f t="shared" si="151"/>
        <v>0.16783216783216784</v>
      </c>
      <c r="U760" s="1">
        <f t="shared" si="152"/>
        <v>3.5455764075067027</v>
      </c>
      <c r="V760" s="1">
        <f t="shared" si="153"/>
        <v>0.68273463669271961</v>
      </c>
      <c r="W760" s="1">
        <f t="shared" si="154"/>
        <v>4.1258741258741258</v>
      </c>
      <c r="X760" s="1">
        <f t="shared" si="155"/>
        <v>6.416938110749185</v>
      </c>
      <c r="Y760" s="1">
        <f t="shared" si="156"/>
        <v>5.4109589041095898</v>
      </c>
      <c r="Z760" s="1">
        <f t="shared" si="157"/>
        <v>2.5319693094629154</v>
      </c>
      <c r="AA760" s="1">
        <f t="shared" si="158"/>
        <v>1.0638297872340425E-2</v>
      </c>
      <c r="AB760" s="1">
        <f>VLOOKUP($A760,Index!$G:$R,8,FALSE)</f>
        <v>10.457599999999999</v>
      </c>
      <c r="AC760" s="1">
        <f>VLOOKUP($A760,Index!$G:$R,9,FALSE)</f>
        <v>7.7458468748204741</v>
      </c>
      <c r="AD760" s="1">
        <f>VLOOKUP($A760,Index!$G:$R,10,FALSE)</f>
        <v>5.4700854700854702</v>
      </c>
      <c r="AE760" s="1">
        <f>VLOOKUP($A760,Index!$G:$R,11,FALSE)</f>
        <v>4.9229977724947895</v>
      </c>
    </row>
    <row r="761" spans="1:31" x14ac:dyDescent="0.2">
      <c r="A761">
        <v>6085503214</v>
      </c>
      <c r="B761" s="1">
        <f>VLOOKUP($A761,DataForModel!$B:$BI,11,FALSE)</f>
        <v>7216</v>
      </c>
      <c r="C761" s="1">
        <f>VLOOKUP($A761,DataForModel!$B:$BI,16,FALSE)</f>
        <v>10.37</v>
      </c>
      <c r="D761" s="1">
        <f>VLOOKUP($A761,DataForModel!$B:$BI,17,FALSE)</f>
        <v>33.677897530000003</v>
      </c>
      <c r="E761" s="1">
        <f>VLOOKUP($A761,DataForModel!$B:$BI,19,FALSE)</f>
        <v>0</v>
      </c>
      <c r="F761" s="1">
        <f>VLOOKUP($A761,DataForModel!$B:$BI,20,FALSE)</f>
        <v>134.56517529999999</v>
      </c>
      <c r="G761" s="1">
        <f>VLOOKUP($A761,DataForModel!$B:$BI,26,FALSE)</f>
        <v>0.5</v>
      </c>
      <c r="H761" s="1">
        <f>VLOOKUP($A761,DataForModel!$B:$BI,31,FALSE)</f>
        <v>2105</v>
      </c>
      <c r="I761" s="1">
        <f>VLOOKUP($A761,DataForModel!$B:$BI,33,FALSE)</f>
        <v>15670</v>
      </c>
      <c r="J761" s="1">
        <f>VLOOKUP($A761,DataForModel!$B:$BI,46,FALSE)</f>
        <v>24.3</v>
      </c>
      <c r="K761" s="1">
        <f>VLOOKUP($A761,DataForModel!$B:$BI,49,FALSE)</f>
        <v>37.700000000000003</v>
      </c>
      <c r="L761" s="1">
        <f>VLOOKUP($A761,DataForModel!$B:$BI,51,FALSE)</f>
        <v>32.200000000000003</v>
      </c>
      <c r="M761" s="1">
        <f>VLOOKUP($A761,DataForModel!$B:$BI,52,FALSE)</f>
        <v>11.5</v>
      </c>
      <c r="N761" s="1">
        <f>VLOOKUP($A761,DataForModel!$B:$BI,60,FALSE)</f>
        <v>0.5</v>
      </c>
      <c r="O761" s="1">
        <f t="shared" si="146"/>
        <v>5.6206654718304367</v>
      </c>
      <c r="P761" s="1">
        <f t="shared" si="147"/>
        <v>10</v>
      </c>
      <c r="Q761" s="1">
        <f t="shared" si="148"/>
        <v>2.6839838539308216</v>
      </c>
      <c r="R761" s="1">
        <f t="shared" si="149"/>
        <v>0</v>
      </c>
      <c r="S761" s="1">
        <f t="shared" si="150"/>
        <v>0.21505864344746878</v>
      </c>
      <c r="T761" s="1">
        <f t="shared" si="151"/>
        <v>6.9930069930069935E-2</v>
      </c>
      <c r="U761" s="1">
        <f t="shared" si="152"/>
        <v>7.0542895442359255</v>
      </c>
      <c r="V761" s="1">
        <f t="shared" si="153"/>
        <v>0.5913477608437463</v>
      </c>
      <c r="W761" s="1">
        <f t="shared" si="154"/>
        <v>4.2482517482517483</v>
      </c>
      <c r="X761" s="1">
        <f t="shared" si="155"/>
        <v>6.1400651465798051</v>
      </c>
      <c r="Y761" s="1">
        <f t="shared" si="156"/>
        <v>7.351598173515983</v>
      </c>
      <c r="Z761" s="1">
        <f t="shared" si="157"/>
        <v>2.7365728900255752</v>
      </c>
      <c r="AA761" s="1">
        <f t="shared" si="158"/>
        <v>5.3191489361702128E-2</v>
      </c>
      <c r="AB761" s="1">
        <f>VLOOKUP($A761,Index!$G:$R,8,FALSE)</f>
        <v>11.822699999999999</v>
      </c>
      <c r="AC761" s="1">
        <f>VLOOKUP($A761,Index!$G:$R,9,FALSE)</f>
        <v>8.5730471451687063</v>
      </c>
      <c r="AD761" s="1">
        <f>VLOOKUP($A761,Index!$G:$R,10,FALSE)</f>
        <v>6.4529914529914532</v>
      </c>
      <c r="AE761" s="1">
        <f>VLOOKUP($A761,Index!$G:$R,11,FALSE)</f>
        <v>7.1608763876567991</v>
      </c>
    </row>
    <row r="762" spans="1:31" x14ac:dyDescent="0.2">
      <c r="A762">
        <v>6085503217</v>
      </c>
      <c r="B762" s="1">
        <f>VLOOKUP($A762,DataForModel!$B:$BI,11,FALSE)</f>
        <v>4512</v>
      </c>
      <c r="C762" s="1">
        <f>VLOOKUP($A762,DataForModel!$B:$BI,16,FALSE)</f>
        <v>10.37</v>
      </c>
      <c r="D762" s="1">
        <f>VLOOKUP($A762,DataForModel!$B:$BI,17,FALSE)</f>
        <v>23.505116569999998</v>
      </c>
      <c r="E762" s="1">
        <f>VLOOKUP($A762,DataForModel!$B:$BI,19,FALSE)</f>
        <v>0</v>
      </c>
      <c r="F762" s="1">
        <f>VLOOKUP($A762,DataForModel!$B:$BI,20,FALSE)</f>
        <v>111.7115017</v>
      </c>
      <c r="G762" s="1">
        <f>VLOOKUP($A762,DataForModel!$B:$BI,26,FALSE)</f>
        <v>0.9</v>
      </c>
      <c r="H762" s="1">
        <f>VLOOKUP($A762,DataForModel!$B:$BI,31,FALSE)</f>
        <v>624</v>
      </c>
      <c r="I762" s="1">
        <f>VLOOKUP($A762,DataForModel!$B:$BI,33,FALSE)</f>
        <v>16534</v>
      </c>
      <c r="J762" s="1">
        <f>VLOOKUP($A762,DataForModel!$B:$BI,46,FALSE)</f>
        <v>12.8</v>
      </c>
      <c r="K762" s="1">
        <f>VLOOKUP($A762,DataForModel!$B:$BI,49,FALSE)</f>
        <v>33.799999999999997</v>
      </c>
      <c r="L762" s="1">
        <f>VLOOKUP($A762,DataForModel!$B:$BI,51,FALSE)</f>
        <v>29.1</v>
      </c>
      <c r="M762" s="1">
        <f>VLOOKUP($A762,DataForModel!$B:$BI,52,FALSE)</f>
        <v>6.2</v>
      </c>
      <c r="N762" s="1">
        <f>VLOOKUP($A762,DataForModel!$B:$BI,60,FALSE)</f>
        <v>0.2</v>
      </c>
      <c r="O762" s="1">
        <f t="shared" si="146"/>
        <v>3.5135977557858644</v>
      </c>
      <c r="P762" s="1">
        <f t="shared" si="147"/>
        <v>10</v>
      </c>
      <c r="Q762" s="1">
        <f t="shared" si="148"/>
        <v>1.8663337696744766</v>
      </c>
      <c r="R762" s="1">
        <f t="shared" si="149"/>
        <v>0</v>
      </c>
      <c r="S762" s="1">
        <f t="shared" si="150"/>
        <v>0.17244208425381877</v>
      </c>
      <c r="T762" s="1">
        <f t="shared" si="151"/>
        <v>0.12587412587412589</v>
      </c>
      <c r="U762" s="1">
        <f t="shared" si="152"/>
        <v>2.0911528150134049</v>
      </c>
      <c r="V762" s="1">
        <f t="shared" si="153"/>
        <v>0.65279387814609091</v>
      </c>
      <c r="W762" s="1">
        <f t="shared" si="154"/>
        <v>2.2377622377622379</v>
      </c>
      <c r="X762" s="1">
        <f t="shared" si="155"/>
        <v>5.5048859934853409</v>
      </c>
      <c r="Y762" s="1">
        <f t="shared" si="156"/>
        <v>6.6438356164383574</v>
      </c>
      <c r="Z762" s="1">
        <f t="shared" si="157"/>
        <v>1.3810741687979542</v>
      </c>
      <c r="AA762" s="1">
        <f t="shared" si="158"/>
        <v>2.1276595744680851E-2</v>
      </c>
      <c r="AB762" s="1">
        <f>VLOOKUP($A762,Index!$G:$R,8,FALSE)</f>
        <v>8.3473000000000006</v>
      </c>
      <c r="AC762" s="1">
        <f>VLOOKUP($A762,Index!$G:$R,9,FALSE)</f>
        <v>6.8045642294234456</v>
      </c>
      <c r="AD762" s="1">
        <f>VLOOKUP($A762,Index!$G:$R,10,FALSE)</f>
        <v>5.0854700854700861</v>
      </c>
      <c r="AE762" s="1">
        <f>VLOOKUP($A762,Index!$G:$R,11,FALSE)</f>
        <v>5.6699948996264382</v>
      </c>
    </row>
    <row r="763" spans="1:31" x14ac:dyDescent="0.2">
      <c r="A763">
        <v>6085503218</v>
      </c>
      <c r="B763" s="1">
        <f>VLOOKUP($A763,DataForModel!$B:$BI,11,FALSE)</f>
        <v>4471</v>
      </c>
      <c r="C763" s="1">
        <f>VLOOKUP($A763,DataForModel!$B:$BI,16,FALSE)</f>
        <v>10.37</v>
      </c>
      <c r="D763" s="1">
        <f>VLOOKUP($A763,DataForModel!$B:$BI,17,FALSE)</f>
        <v>24.13</v>
      </c>
      <c r="E763" s="1">
        <f>VLOOKUP($A763,DataForModel!$B:$BI,19,FALSE)</f>
        <v>0</v>
      </c>
      <c r="F763" s="1">
        <f>VLOOKUP($A763,DataForModel!$B:$BI,20,FALSE)</f>
        <v>102.6481426</v>
      </c>
      <c r="G763" s="1">
        <f>VLOOKUP($A763,DataForModel!$B:$BI,26,FALSE)</f>
        <v>0.4</v>
      </c>
      <c r="H763" s="1">
        <f>VLOOKUP($A763,DataForModel!$B:$BI,31,FALSE)</f>
        <v>825</v>
      </c>
      <c r="I763" s="1">
        <f>VLOOKUP($A763,DataForModel!$B:$BI,33,FALSE)</f>
        <v>15727</v>
      </c>
      <c r="J763" s="1">
        <f>VLOOKUP($A763,DataForModel!$B:$BI,46,FALSE)</f>
        <v>16.899999999999999</v>
      </c>
      <c r="K763" s="1">
        <f>VLOOKUP($A763,DataForModel!$B:$BI,49,FALSE)</f>
        <v>47.3</v>
      </c>
      <c r="L763" s="1">
        <f>VLOOKUP($A763,DataForModel!$B:$BI,51,FALSE)</f>
        <v>26.2</v>
      </c>
      <c r="M763" s="1">
        <f>VLOOKUP($A763,DataForModel!$B:$BI,52,FALSE)</f>
        <v>6.4</v>
      </c>
      <c r="N763" s="1">
        <f>VLOOKUP($A763,DataForModel!$B:$BI,60,FALSE)</f>
        <v>0.2</v>
      </c>
      <c r="O763" s="1">
        <f t="shared" si="146"/>
        <v>3.4816488739967273</v>
      </c>
      <c r="P763" s="1">
        <f t="shared" si="147"/>
        <v>10</v>
      </c>
      <c r="Q763" s="1">
        <f t="shared" si="148"/>
        <v>1.9165595625229539</v>
      </c>
      <c r="R763" s="1">
        <f t="shared" si="149"/>
        <v>0</v>
      </c>
      <c r="S763" s="1">
        <f t="shared" si="150"/>
        <v>0.15554111741851503</v>
      </c>
      <c r="T763" s="1">
        <f t="shared" si="151"/>
        <v>5.5944055944055944E-2</v>
      </c>
      <c r="U763" s="1">
        <f t="shared" si="152"/>
        <v>2.7647453083109919</v>
      </c>
      <c r="V763" s="1">
        <f t="shared" si="153"/>
        <v>0.59540149774910933</v>
      </c>
      <c r="W763" s="1">
        <f t="shared" si="154"/>
        <v>2.9545454545454541</v>
      </c>
      <c r="X763" s="1">
        <f t="shared" si="155"/>
        <v>7.7035830618892511</v>
      </c>
      <c r="Y763" s="1">
        <f t="shared" si="156"/>
        <v>5.9817351598173518</v>
      </c>
      <c r="Z763" s="1">
        <f t="shared" si="157"/>
        <v>1.4322250639386191</v>
      </c>
      <c r="AA763" s="1">
        <f t="shared" si="158"/>
        <v>2.1276595744680851E-2</v>
      </c>
      <c r="AB763" s="1">
        <f>VLOOKUP($A763,Index!$G:$R,8,FALSE)</f>
        <v>9.6463999999999999</v>
      </c>
      <c r="AC763" s="1">
        <f>VLOOKUP($A763,Index!$G:$R,9,FALSE)</f>
        <v>7.7695422160917662</v>
      </c>
      <c r="AD763" s="1">
        <f>VLOOKUP($A763,Index!$G:$R,10,FALSE)</f>
        <v>6.2393162393162394</v>
      </c>
      <c r="AE763" s="1">
        <f>VLOOKUP($A763,Index!$G:$R,11,FALSE)</f>
        <v>5.0207603488776371</v>
      </c>
    </row>
    <row r="764" spans="1:31" x14ac:dyDescent="0.2">
      <c r="A764">
        <v>6085503304</v>
      </c>
      <c r="B764" s="1">
        <f>VLOOKUP($A764,DataForModel!$B:$BI,11,FALSE)</f>
        <v>6916</v>
      </c>
      <c r="C764" s="1">
        <f>VLOOKUP($A764,DataForModel!$B:$BI,16,FALSE)</f>
        <v>10.37</v>
      </c>
      <c r="D764" s="1">
        <f>VLOOKUP($A764,DataForModel!$B:$BI,17,FALSE)</f>
        <v>22.95</v>
      </c>
      <c r="E764" s="1">
        <f>VLOOKUP($A764,DataForModel!$B:$BI,19,FALSE)</f>
        <v>0</v>
      </c>
      <c r="F764" s="1">
        <f>VLOOKUP($A764,DataForModel!$B:$BI,20,FALSE)</f>
        <v>147.88551229999999</v>
      </c>
      <c r="G764" s="1">
        <f>VLOOKUP($A764,DataForModel!$B:$BI,26,FALSE)</f>
        <v>0</v>
      </c>
      <c r="H764" s="1">
        <f>VLOOKUP($A764,DataForModel!$B:$BI,31,FALSE)</f>
        <v>1028</v>
      </c>
      <c r="I764" s="1">
        <f>VLOOKUP($A764,DataForModel!$B:$BI,33,FALSE)</f>
        <v>21431</v>
      </c>
      <c r="J764" s="1">
        <f>VLOOKUP($A764,DataForModel!$B:$BI,46,FALSE)</f>
        <v>14.8</v>
      </c>
      <c r="K764" s="1">
        <f>VLOOKUP($A764,DataForModel!$B:$BI,49,FALSE)</f>
        <v>31.4</v>
      </c>
      <c r="L764" s="1">
        <f>VLOOKUP($A764,DataForModel!$B:$BI,51,FALSE)</f>
        <v>23.3</v>
      </c>
      <c r="M764" s="1">
        <f>VLOOKUP($A764,DataForModel!$B:$BI,52,FALSE)</f>
        <v>10.3</v>
      </c>
      <c r="N764" s="1">
        <f>VLOOKUP($A764,DataForModel!$B:$BI,60,FALSE)</f>
        <v>2.7</v>
      </c>
      <c r="O764" s="1">
        <f t="shared" si="146"/>
        <v>5.3868931660562609</v>
      </c>
      <c r="P764" s="1">
        <f t="shared" si="147"/>
        <v>10</v>
      </c>
      <c r="Q764" s="1">
        <f t="shared" si="148"/>
        <v>1.82171557608343</v>
      </c>
      <c r="R764" s="1">
        <f t="shared" si="149"/>
        <v>0</v>
      </c>
      <c r="S764" s="1">
        <f t="shared" si="150"/>
        <v>0.23989784173897963</v>
      </c>
      <c r="T764" s="1">
        <f t="shared" si="151"/>
        <v>0</v>
      </c>
      <c r="U764" s="1">
        <f t="shared" si="152"/>
        <v>3.4450402144772116</v>
      </c>
      <c r="V764" s="1">
        <f t="shared" si="153"/>
        <v>1.0010596610507001</v>
      </c>
      <c r="W764" s="1">
        <f t="shared" si="154"/>
        <v>2.5874125874125875</v>
      </c>
      <c r="X764" s="1">
        <f t="shared" si="155"/>
        <v>5.1140065146579801</v>
      </c>
      <c r="Y764" s="1">
        <f t="shared" si="156"/>
        <v>5.319634703196348</v>
      </c>
      <c r="Z764" s="1">
        <f t="shared" si="157"/>
        <v>2.4296675191815855</v>
      </c>
      <c r="AA764" s="1">
        <f t="shared" si="158"/>
        <v>0.28723404255319152</v>
      </c>
      <c r="AB764" s="1">
        <f>VLOOKUP($A764,Index!$G:$R,8,FALSE)</f>
        <v>10.212400000000001</v>
      </c>
      <c r="AC764" s="1">
        <f>VLOOKUP($A764,Index!$G:$R,9,FALSE)</f>
        <v>7.148619975221731</v>
      </c>
      <c r="AD764" s="1">
        <f>VLOOKUP($A764,Index!$G:$R,10,FALSE)</f>
        <v>5.4700854700854702</v>
      </c>
      <c r="AE764" s="1">
        <f>VLOOKUP($A764,Index!$G:$R,11,FALSE)</f>
        <v>4.7215966983017701</v>
      </c>
    </row>
    <row r="765" spans="1:31" x14ac:dyDescent="0.2">
      <c r="A765">
        <v>6085503305</v>
      </c>
      <c r="B765" s="1">
        <f>VLOOKUP($A765,DataForModel!$B:$BI,11,FALSE)</f>
        <v>6069</v>
      </c>
      <c r="C765" s="1">
        <f>VLOOKUP($A765,DataForModel!$B:$BI,16,FALSE)</f>
        <v>10.37</v>
      </c>
      <c r="D765" s="1">
        <f>VLOOKUP($A765,DataForModel!$B:$BI,17,FALSE)</f>
        <v>23.258634000000001</v>
      </c>
      <c r="E765" s="1">
        <f>VLOOKUP($A765,DataForModel!$B:$BI,19,FALSE)</f>
        <v>0</v>
      </c>
      <c r="F765" s="1">
        <f>VLOOKUP($A765,DataForModel!$B:$BI,20,FALSE)</f>
        <v>153.04345420000001</v>
      </c>
      <c r="G765" s="1">
        <f>VLOOKUP($A765,DataForModel!$B:$BI,26,FALSE)</f>
        <v>0</v>
      </c>
      <c r="H765" s="1">
        <f>VLOOKUP($A765,DataForModel!$B:$BI,31,FALSE)</f>
        <v>623</v>
      </c>
      <c r="I765" s="1">
        <f>VLOOKUP($A765,DataForModel!$B:$BI,33,FALSE)</f>
        <v>21988</v>
      </c>
      <c r="J765" s="1">
        <f>VLOOKUP($A765,DataForModel!$B:$BI,46,FALSE)</f>
        <v>9.8000000000000007</v>
      </c>
      <c r="K765" s="1">
        <f>VLOOKUP($A765,DataForModel!$B:$BI,49,FALSE)</f>
        <v>39.6</v>
      </c>
      <c r="L765" s="1">
        <f>VLOOKUP($A765,DataForModel!$B:$BI,51,FALSE)</f>
        <v>21.6</v>
      </c>
      <c r="M765" s="1">
        <f>VLOOKUP($A765,DataForModel!$B:$BI,52,FALSE)</f>
        <v>11.1</v>
      </c>
      <c r="N765" s="1">
        <f>VLOOKUP($A765,DataForModel!$B:$BI,60,FALSE)</f>
        <v>0.8</v>
      </c>
      <c r="O765" s="1">
        <f t="shared" si="146"/>
        <v>4.7268760227538378</v>
      </c>
      <c r="P765" s="1">
        <f t="shared" si="147"/>
        <v>10</v>
      </c>
      <c r="Q765" s="1">
        <f t="shared" si="148"/>
        <v>1.8465224226179862</v>
      </c>
      <c r="R765" s="1">
        <f t="shared" si="149"/>
        <v>0</v>
      </c>
      <c r="S765" s="1">
        <f t="shared" si="150"/>
        <v>0.24951615256926812</v>
      </c>
      <c r="T765" s="1">
        <f t="shared" si="151"/>
        <v>0</v>
      </c>
      <c r="U765" s="1">
        <f t="shared" si="152"/>
        <v>2.0878016085790883</v>
      </c>
      <c r="V765" s="1">
        <f t="shared" si="153"/>
        <v>1.0406724936171423</v>
      </c>
      <c r="W765" s="1">
        <f t="shared" si="154"/>
        <v>1.7132867132867133</v>
      </c>
      <c r="X765" s="1">
        <f t="shared" si="155"/>
        <v>6.4495114006514669</v>
      </c>
      <c r="Y765" s="1">
        <f t="shared" si="156"/>
        <v>4.9315068493150696</v>
      </c>
      <c r="Z765" s="1">
        <f t="shared" si="157"/>
        <v>2.6342710997442453</v>
      </c>
      <c r="AA765" s="1">
        <f t="shared" si="158"/>
        <v>8.5106382978723402E-2</v>
      </c>
      <c r="AB765" s="1">
        <f>VLOOKUP($A765,Index!$G:$R,8,FALSE)</f>
        <v>9.6683000000000003</v>
      </c>
      <c r="AC765" s="1">
        <f>VLOOKUP($A765,Index!$G:$R,9,FALSE)</f>
        <v>7.2405122516597276</v>
      </c>
      <c r="AD765" s="1">
        <f>VLOOKUP($A765,Index!$G:$R,10,FALSE)</f>
        <v>5.8547008547008552</v>
      </c>
      <c r="AE765" s="1">
        <f>VLOOKUP($A765,Index!$G:$R,11,FALSE)</f>
        <v>5.007963429950899</v>
      </c>
    </row>
    <row r="766" spans="1:31" x14ac:dyDescent="0.2">
      <c r="A766">
        <v>6085503306</v>
      </c>
      <c r="B766" s="1">
        <f>VLOOKUP($A766,DataForModel!$B:$BI,11,FALSE)</f>
        <v>4311</v>
      </c>
      <c r="C766" s="1">
        <f>VLOOKUP($A766,DataForModel!$B:$BI,16,FALSE)</f>
        <v>10.37</v>
      </c>
      <c r="D766" s="1">
        <f>VLOOKUP($A766,DataForModel!$B:$BI,17,FALSE)</f>
        <v>26.10917937</v>
      </c>
      <c r="E766" s="1">
        <f>VLOOKUP($A766,DataForModel!$B:$BI,19,FALSE)</f>
        <v>0</v>
      </c>
      <c r="F766" s="1">
        <f>VLOOKUP($A766,DataForModel!$B:$BI,20,FALSE)</f>
        <v>175.0222109</v>
      </c>
      <c r="G766" s="1">
        <f>VLOOKUP($A766,DataForModel!$B:$BI,26,FALSE)</f>
        <v>0</v>
      </c>
      <c r="H766" s="1">
        <f>VLOOKUP($A766,DataForModel!$B:$BI,31,FALSE)</f>
        <v>476</v>
      </c>
      <c r="I766" s="1">
        <f>VLOOKUP($A766,DataForModel!$B:$BI,33,FALSE)</f>
        <v>19720</v>
      </c>
      <c r="J766" s="1">
        <f>VLOOKUP($A766,DataForModel!$B:$BI,46,FALSE)</f>
        <v>11.2</v>
      </c>
      <c r="K766" s="1">
        <f>VLOOKUP($A766,DataForModel!$B:$BI,49,FALSE)</f>
        <v>36.5</v>
      </c>
      <c r="L766" s="1">
        <f>VLOOKUP($A766,DataForModel!$B:$BI,51,FALSE)</f>
        <v>25.8</v>
      </c>
      <c r="M766" s="1">
        <f>VLOOKUP($A766,DataForModel!$B:$BI,52,FALSE)</f>
        <v>10.4</v>
      </c>
      <c r="N766" s="1">
        <f>VLOOKUP($A766,DataForModel!$B:$BI,60,FALSE)</f>
        <v>0.5</v>
      </c>
      <c r="O766" s="1">
        <f t="shared" si="146"/>
        <v>3.3569703109171667</v>
      </c>
      <c r="P766" s="1">
        <f t="shared" si="147"/>
        <v>10</v>
      </c>
      <c r="Q766" s="1">
        <f t="shared" si="148"/>
        <v>2.0756385975480942</v>
      </c>
      <c r="R766" s="1">
        <f t="shared" si="149"/>
        <v>0</v>
      </c>
      <c r="S766" s="1">
        <f t="shared" si="150"/>
        <v>0.29050120391385287</v>
      </c>
      <c r="T766" s="1">
        <f t="shared" si="151"/>
        <v>0</v>
      </c>
      <c r="U766" s="1">
        <f t="shared" si="152"/>
        <v>1.5951742627345844</v>
      </c>
      <c r="V766" s="1">
        <f t="shared" si="153"/>
        <v>0.87937643569848734</v>
      </c>
      <c r="W766" s="1">
        <f t="shared" si="154"/>
        <v>1.9580419580419579</v>
      </c>
      <c r="X766" s="1">
        <f t="shared" si="155"/>
        <v>5.9446254071661242</v>
      </c>
      <c r="Y766" s="1">
        <f t="shared" si="156"/>
        <v>5.89041095890411</v>
      </c>
      <c r="Z766" s="1">
        <f t="shared" si="157"/>
        <v>2.4552429667519178</v>
      </c>
      <c r="AA766" s="1">
        <f t="shared" si="158"/>
        <v>5.3191489361702128E-2</v>
      </c>
      <c r="AB766" s="1">
        <f>VLOOKUP($A766,Index!$G:$R,8,FALSE)</f>
        <v>9.6366999999999994</v>
      </c>
      <c r="AC766" s="1">
        <f>VLOOKUP($A766,Index!$G:$R,9,FALSE)</f>
        <v>6.9241290590475826</v>
      </c>
      <c r="AD766" s="1">
        <f>VLOOKUP($A766,Index!$G:$R,10,FALSE)</f>
        <v>5.0427350427350435</v>
      </c>
      <c r="AE766" s="1">
        <f>VLOOKUP($A766,Index!$G:$R,11,FALSE)</f>
        <v>5.1804647023611308</v>
      </c>
    </row>
    <row r="767" spans="1:31" x14ac:dyDescent="0.2">
      <c r="A767">
        <v>6085503312</v>
      </c>
      <c r="B767" s="1">
        <f>VLOOKUP($A767,DataForModel!$B:$BI,11,FALSE)</f>
        <v>2540</v>
      </c>
      <c r="C767" s="1">
        <f>VLOOKUP($A767,DataForModel!$B:$BI,16,FALSE)</f>
        <v>10.37</v>
      </c>
      <c r="D767" s="1">
        <f>VLOOKUP($A767,DataForModel!$B:$BI,17,FALSE)</f>
        <v>4.2750677399999999</v>
      </c>
      <c r="E767" s="1">
        <f>VLOOKUP($A767,DataForModel!$B:$BI,19,FALSE)</f>
        <v>9.4077810000000005E-3</v>
      </c>
      <c r="F767" s="1">
        <f>VLOOKUP($A767,DataForModel!$B:$BI,20,FALSE)</f>
        <v>140.03157590000001</v>
      </c>
      <c r="G767" s="1">
        <f>VLOOKUP($A767,DataForModel!$B:$BI,26,FALSE)</f>
        <v>0</v>
      </c>
      <c r="H767" s="1">
        <f>VLOOKUP($A767,DataForModel!$B:$BI,31,FALSE)</f>
        <v>244</v>
      </c>
      <c r="I767" s="1">
        <f>VLOOKUP($A767,DataForModel!$B:$BI,33,FALSE)</f>
        <v>33499</v>
      </c>
      <c r="J767" s="1">
        <f>VLOOKUP($A767,DataForModel!$B:$BI,46,FALSE)</f>
        <v>6.5</v>
      </c>
      <c r="K767" s="1">
        <f>VLOOKUP($A767,DataForModel!$B:$BI,49,FALSE)</f>
        <v>17.399999999999999</v>
      </c>
      <c r="L767" s="1">
        <f>VLOOKUP($A767,DataForModel!$B:$BI,51,FALSE)</f>
        <v>19.2</v>
      </c>
      <c r="M767" s="1">
        <f>VLOOKUP($A767,DataForModel!$B:$BI,52,FALSE)</f>
        <v>5.7</v>
      </c>
      <c r="N767" s="1">
        <f>VLOOKUP($A767,DataForModel!$B:$BI,60,FALSE)</f>
        <v>0.2</v>
      </c>
      <c r="O767" s="1">
        <f t="shared" si="146"/>
        <v>1.9769344658302812</v>
      </c>
      <c r="P767" s="1">
        <f t="shared" si="147"/>
        <v>10</v>
      </c>
      <c r="Q767" s="1">
        <f t="shared" si="148"/>
        <v>0.32069437097625525</v>
      </c>
      <c r="R767" s="1">
        <f t="shared" si="149"/>
        <v>1.1710556196461961E-4</v>
      </c>
      <c r="S767" s="1">
        <f t="shared" si="150"/>
        <v>0.22525215495128689</v>
      </c>
      <c r="T767" s="1">
        <f t="shared" si="151"/>
        <v>0</v>
      </c>
      <c r="U767" s="1">
        <f t="shared" si="152"/>
        <v>0.81769436997319034</v>
      </c>
      <c r="V767" s="1">
        <f t="shared" si="153"/>
        <v>1.8593139939265066</v>
      </c>
      <c r="W767" s="1">
        <f t="shared" si="154"/>
        <v>1.1363636363636362</v>
      </c>
      <c r="X767" s="1">
        <f t="shared" si="155"/>
        <v>2.8338762214983708</v>
      </c>
      <c r="Y767" s="1">
        <f t="shared" si="156"/>
        <v>4.3835616438356171</v>
      </c>
      <c r="Z767" s="1">
        <f t="shared" si="157"/>
        <v>1.2531969309462916</v>
      </c>
      <c r="AA767" s="1">
        <f t="shared" si="158"/>
        <v>2.1276595744680851E-2</v>
      </c>
      <c r="AB767" s="1">
        <f>VLOOKUP($A767,Index!$G:$R,8,FALSE)</f>
        <v>6.4580000000000002</v>
      </c>
      <c r="AC767" s="1">
        <f>VLOOKUP($A767,Index!$G:$R,9,FALSE)</f>
        <v>4.5068620518554194</v>
      </c>
      <c r="AD767" s="1">
        <f>VLOOKUP($A767,Index!$G:$R,10,FALSE)</f>
        <v>4.4871794871794872</v>
      </c>
      <c r="AE767" s="1">
        <f>VLOOKUP($A767,Index!$G:$R,11,FALSE)</f>
        <v>1.0063700518754957</v>
      </c>
    </row>
    <row r="768" spans="1:31" x14ac:dyDescent="0.2">
      <c r="A768">
        <v>6085503313</v>
      </c>
      <c r="B768" s="1">
        <f>VLOOKUP($A768,DataForModel!$B:$BI,11,FALSE)</f>
        <v>4582</v>
      </c>
      <c r="C768" s="1">
        <f>VLOOKUP($A768,DataForModel!$B:$BI,16,FALSE)</f>
        <v>10.37</v>
      </c>
      <c r="D768" s="1">
        <f>VLOOKUP($A768,DataForModel!$B:$BI,17,FALSE)</f>
        <v>6.9218215499999998</v>
      </c>
      <c r="E768" s="1">
        <f>VLOOKUP($A768,DataForModel!$B:$BI,19,FALSE)</f>
        <v>2.2061904E-2</v>
      </c>
      <c r="F768" s="1">
        <f>VLOOKUP($A768,DataForModel!$B:$BI,20,FALSE)</f>
        <v>141.0678733</v>
      </c>
      <c r="G768" s="1">
        <f>VLOOKUP($A768,DataForModel!$B:$BI,26,FALSE)</f>
        <v>0</v>
      </c>
      <c r="H768" s="1">
        <f>VLOOKUP($A768,DataForModel!$B:$BI,31,FALSE)</f>
        <v>118</v>
      </c>
      <c r="I768" s="1">
        <f>VLOOKUP($A768,DataForModel!$B:$BI,33,FALSE)</f>
        <v>51783</v>
      </c>
      <c r="J768" s="1">
        <f>VLOOKUP($A768,DataForModel!$B:$BI,46,FALSE)</f>
        <v>2.6</v>
      </c>
      <c r="K768" s="1">
        <f>VLOOKUP($A768,DataForModel!$B:$BI,49,FALSE)</f>
        <v>7</v>
      </c>
      <c r="L768" s="1">
        <f>VLOOKUP($A768,DataForModel!$B:$BI,51,FALSE)</f>
        <v>23.6</v>
      </c>
      <c r="M768" s="1">
        <f>VLOOKUP($A768,DataForModel!$B:$BI,52,FALSE)</f>
        <v>6.4</v>
      </c>
      <c r="N768" s="1">
        <f>VLOOKUP($A768,DataForModel!$B:$BI,60,FALSE)</f>
        <v>0</v>
      </c>
      <c r="O768" s="1">
        <f t="shared" si="146"/>
        <v>3.5681446271331723</v>
      </c>
      <c r="P768" s="1">
        <f t="shared" si="147"/>
        <v>10</v>
      </c>
      <c r="Q768" s="1">
        <f t="shared" si="148"/>
        <v>0.53343054255625366</v>
      </c>
      <c r="R768" s="1">
        <f t="shared" si="149"/>
        <v>2.746207278772209E-4</v>
      </c>
      <c r="S768" s="1">
        <f t="shared" si="150"/>
        <v>0.22718459829769597</v>
      </c>
      <c r="T768" s="1">
        <f t="shared" si="151"/>
        <v>0</v>
      </c>
      <c r="U768" s="1">
        <f t="shared" si="152"/>
        <v>0.39544235924932974</v>
      </c>
      <c r="V768" s="1">
        <f t="shared" si="153"/>
        <v>3.1596390040608484</v>
      </c>
      <c r="W768" s="1">
        <f t="shared" si="154"/>
        <v>0.45454545454545459</v>
      </c>
      <c r="X768" s="1">
        <f t="shared" si="155"/>
        <v>1.1400651465798046</v>
      </c>
      <c r="Y768" s="1">
        <f t="shared" si="156"/>
        <v>5.3881278538812793</v>
      </c>
      <c r="Z768" s="1">
        <f t="shared" si="157"/>
        <v>1.4322250639386191</v>
      </c>
      <c r="AA768" s="1">
        <f t="shared" si="158"/>
        <v>0</v>
      </c>
      <c r="AB768" s="1">
        <f>VLOOKUP($A768,Index!$G:$R,8,FALSE)</f>
        <v>3.8856999999999999</v>
      </c>
      <c r="AC768" s="1">
        <f>VLOOKUP($A768,Index!$G:$R,9,FALSE)</f>
        <v>4.0221247202394546</v>
      </c>
      <c r="AD768" s="1">
        <f>VLOOKUP($A768,Index!$G:$R,10,FALSE)</f>
        <v>3.3760683760683765</v>
      </c>
      <c r="AE768" s="1">
        <f>VLOOKUP($A768,Index!$G:$R,11,FALSE)</f>
        <v>1.3954444234459684</v>
      </c>
    </row>
    <row r="769" spans="1:31" x14ac:dyDescent="0.2">
      <c r="A769">
        <v>6085503315</v>
      </c>
      <c r="B769" s="1">
        <f>VLOOKUP($A769,DataForModel!$B:$BI,11,FALSE)</f>
        <v>7481</v>
      </c>
      <c r="C769" s="1">
        <f>VLOOKUP($A769,DataForModel!$B:$BI,16,FALSE)</f>
        <v>10.37</v>
      </c>
      <c r="D769" s="1">
        <f>VLOOKUP($A769,DataForModel!$B:$BI,17,FALSE)</f>
        <v>18.893653570000001</v>
      </c>
      <c r="E769" s="1">
        <f>VLOOKUP($A769,DataForModel!$B:$BI,19,FALSE)</f>
        <v>0</v>
      </c>
      <c r="F769" s="1">
        <f>VLOOKUP($A769,DataForModel!$B:$BI,20,FALSE)</f>
        <v>142.0011605</v>
      </c>
      <c r="G769" s="1">
        <f>VLOOKUP($A769,DataForModel!$B:$BI,26,FALSE)</f>
        <v>0</v>
      </c>
      <c r="H769" s="1">
        <f>VLOOKUP($A769,DataForModel!$B:$BI,31,FALSE)</f>
        <v>1166</v>
      </c>
      <c r="I769" s="1">
        <f>VLOOKUP($A769,DataForModel!$B:$BI,33,FALSE)</f>
        <v>23731</v>
      </c>
      <c r="J769" s="1">
        <f>VLOOKUP($A769,DataForModel!$B:$BI,46,FALSE)</f>
        <v>14.1</v>
      </c>
      <c r="K769" s="1">
        <f>VLOOKUP($A769,DataForModel!$B:$BI,49,FALSE)</f>
        <v>19.399999999999999</v>
      </c>
      <c r="L769" s="1">
        <f>VLOOKUP($A769,DataForModel!$B:$BI,51,FALSE)</f>
        <v>23.1</v>
      </c>
      <c r="M769" s="1">
        <f>VLOOKUP($A769,DataForModel!$B:$BI,52,FALSE)</f>
        <v>7</v>
      </c>
      <c r="N769" s="1">
        <f>VLOOKUP($A769,DataForModel!$B:$BI,60,FALSE)</f>
        <v>0.4</v>
      </c>
      <c r="O769" s="1">
        <f t="shared" si="146"/>
        <v>5.8271643419309598</v>
      </c>
      <c r="P769" s="1">
        <f t="shared" si="147"/>
        <v>10</v>
      </c>
      <c r="Q769" s="1">
        <f t="shared" si="148"/>
        <v>1.4956816220148448</v>
      </c>
      <c r="R769" s="1">
        <f t="shared" si="149"/>
        <v>0</v>
      </c>
      <c r="S769" s="1">
        <f t="shared" si="150"/>
        <v>0.22892495260132426</v>
      </c>
      <c r="T769" s="1">
        <f t="shared" si="151"/>
        <v>0</v>
      </c>
      <c r="U769" s="1">
        <f t="shared" si="152"/>
        <v>3.9075067024128685</v>
      </c>
      <c r="V769" s="1">
        <f t="shared" si="153"/>
        <v>1.1646315010916644</v>
      </c>
      <c r="W769" s="1">
        <f t="shared" si="154"/>
        <v>2.465034965034965</v>
      </c>
      <c r="X769" s="1">
        <f t="shared" si="155"/>
        <v>3.1596091205211723</v>
      </c>
      <c r="Y769" s="1">
        <f t="shared" si="156"/>
        <v>5.2739726027397271</v>
      </c>
      <c r="Z769" s="1">
        <f t="shared" si="157"/>
        <v>1.585677749360614</v>
      </c>
      <c r="AA769" s="1">
        <f t="shared" si="158"/>
        <v>4.2553191489361701E-2</v>
      </c>
      <c r="AB769" s="1">
        <f>VLOOKUP($A769,Index!$G:$R,8,FALSE)</f>
        <v>9.0452999999999992</v>
      </c>
      <c r="AC769" s="1">
        <f>VLOOKUP($A769,Index!$G:$R,9,FALSE)</f>
        <v>6.3724333036440273</v>
      </c>
      <c r="AD769" s="1">
        <f>VLOOKUP($A769,Index!$G:$R,10,FALSE)</f>
        <v>4.6581196581196584</v>
      </c>
      <c r="AE769" s="1">
        <f>VLOOKUP($A769,Index!$G:$R,11,FALSE)</f>
        <v>3.0599861421991044</v>
      </c>
    </row>
    <row r="770" spans="1:31" x14ac:dyDescent="0.2">
      <c r="A770">
        <v>6085503321</v>
      </c>
      <c r="B770" s="1">
        <f>VLOOKUP($A770,DataForModel!$B:$BI,11,FALSE)</f>
        <v>4658</v>
      </c>
      <c r="C770" s="1">
        <f>VLOOKUP($A770,DataForModel!$B:$BI,16,FALSE)</f>
        <v>10.37</v>
      </c>
      <c r="D770" s="1">
        <f>VLOOKUP($A770,DataForModel!$B:$BI,17,FALSE)</f>
        <v>25.396760499999999</v>
      </c>
      <c r="E770" s="1">
        <f>VLOOKUP($A770,DataForModel!$B:$BI,19,FALSE)</f>
        <v>0</v>
      </c>
      <c r="F770" s="1">
        <f>VLOOKUP($A770,DataForModel!$B:$BI,20,FALSE)</f>
        <v>165.1083964</v>
      </c>
      <c r="G770" s="1">
        <f>VLOOKUP($A770,DataForModel!$B:$BI,26,FALSE)</f>
        <v>0</v>
      </c>
      <c r="H770" s="1">
        <f>VLOOKUP($A770,DataForModel!$B:$BI,31,FALSE)</f>
        <v>411</v>
      </c>
      <c r="I770" s="1">
        <f>VLOOKUP($A770,DataForModel!$B:$BI,33,FALSE)</f>
        <v>29651</v>
      </c>
      <c r="J770" s="1">
        <f>VLOOKUP($A770,DataForModel!$B:$BI,46,FALSE)</f>
        <v>8.3000000000000007</v>
      </c>
      <c r="K770" s="1">
        <f>VLOOKUP($A770,DataForModel!$B:$BI,49,FALSE)</f>
        <v>20.8</v>
      </c>
      <c r="L770" s="1">
        <f>VLOOKUP($A770,DataForModel!$B:$BI,51,FALSE)</f>
        <v>18.3</v>
      </c>
      <c r="M770" s="1">
        <f>VLOOKUP($A770,DataForModel!$B:$BI,52,FALSE)</f>
        <v>12.2</v>
      </c>
      <c r="N770" s="1">
        <f>VLOOKUP($A770,DataForModel!$B:$BI,60,FALSE)</f>
        <v>1</v>
      </c>
      <c r="O770" s="1">
        <f t="shared" si="146"/>
        <v>3.6273669445959635</v>
      </c>
      <c r="P770" s="1">
        <f t="shared" si="147"/>
        <v>10</v>
      </c>
      <c r="Q770" s="1">
        <f t="shared" si="148"/>
        <v>2.0183770334417033</v>
      </c>
      <c r="R770" s="1">
        <f t="shared" si="149"/>
        <v>0</v>
      </c>
      <c r="S770" s="1">
        <f t="shared" si="150"/>
        <v>0.27201434399501184</v>
      </c>
      <c r="T770" s="1">
        <f t="shared" si="151"/>
        <v>0</v>
      </c>
      <c r="U770" s="1">
        <f t="shared" si="152"/>
        <v>1.3773458445040214</v>
      </c>
      <c r="V770" s="1">
        <f t="shared" si="153"/>
        <v>1.5856511937188413</v>
      </c>
      <c r="W770" s="1">
        <f t="shared" si="154"/>
        <v>1.451048951048951</v>
      </c>
      <c r="X770" s="1">
        <f t="shared" si="155"/>
        <v>3.3876221498371342</v>
      </c>
      <c r="Y770" s="1">
        <f t="shared" si="156"/>
        <v>4.1780821917808222</v>
      </c>
      <c r="Z770" s="1">
        <f t="shared" si="157"/>
        <v>2.9156010230179024</v>
      </c>
      <c r="AA770" s="1">
        <f t="shared" si="158"/>
        <v>0.10638297872340426</v>
      </c>
      <c r="AB770" s="1">
        <f>VLOOKUP($A770,Index!$G:$R,8,FALSE)</f>
        <v>7.4095000000000004</v>
      </c>
      <c r="AC770" s="1">
        <f>VLOOKUP($A770,Index!$G:$R,9,FALSE)</f>
        <v>5.6024403947986743</v>
      </c>
      <c r="AD770" s="1">
        <f>VLOOKUP($A770,Index!$G:$R,10,FALSE)</f>
        <v>3.6752136752136755</v>
      </c>
      <c r="AE770" s="1">
        <f>VLOOKUP($A770,Index!$G:$R,11,FALSE)</f>
        <v>2.5423180890692176</v>
      </c>
    </row>
    <row r="771" spans="1:31" x14ac:dyDescent="0.2">
      <c r="A771">
        <v>6085503322</v>
      </c>
      <c r="B771" s="1">
        <f>VLOOKUP($A771,DataForModel!$B:$BI,11,FALSE)</f>
        <v>4146</v>
      </c>
      <c r="C771" s="1">
        <f>VLOOKUP($A771,DataForModel!$B:$BI,16,FALSE)</f>
        <v>10.37</v>
      </c>
      <c r="D771" s="1">
        <f>VLOOKUP($A771,DataForModel!$B:$BI,17,FALSE)</f>
        <v>15.60183037</v>
      </c>
      <c r="E771" s="1">
        <f>VLOOKUP($A771,DataForModel!$B:$BI,19,FALSE)</f>
        <v>1.271994E-3</v>
      </c>
      <c r="F771" s="1">
        <f>VLOOKUP($A771,DataForModel!$B:$BI,20,FALSE)</f>
        <v>168.49659460000001</v>
      </c>
      <c r="G771" s="1">
        <f>VLOOKUP($A771,DataForModel!$B:$BI,26,FALSE)</f>
        <v>0</v>
      </c>
      <c r="H771" s="1">
        <f>VLOOKUP($A771,DataForModel!$B:$BI,31,FALSE)</f>
        <v>233</v>
      </c>
      <c r="I771" s="1">
        <f>VLOOKUP($A771,DataForModel!$B:$BI,33,FALSE)</f>
        <v>30285</v>
      </c>
      <c r="J771" s="1">
        <f>VLOOKUP($A771,DataForModel!$B:$BI,46,FALSE)</f>
        <v>5.2</v>
      </c>
      <c r="K771" s="1">
        <f>VLOOKUP($A771,DataForModel!$B:$BI,49,FALSE)</f>
        <v>24.8</v>
      </c>
      <c r="L771" s="1">
        <f>VLOOKUP($A771,DataForModel!$B:$BI,51,FALSE)</f>
        <v>21.2</v>
      </c>
      <c r="M771" s="1">
        <f>VLOOKUP($A771,DataForModel!$B:$BI,52,FALSE)</f>
        <v>10.4</v>
      </c>
      <c r="N771" s="1">
        <f>VLOOKUP($A771,DataForModel!$B:$BI,60,FALSE)</f>
        <v>1.6</v>
      </c>
      <c r="O771" s="1">
        <f t="shared" ref="O771:O834" si="159">((B771-$AH$3)/($AH$4-$AH$3))*10</f>
        <v>3.2283955427413695</v>
      </c>
      <c r="P771" s="1">
        <f t="shared" ref="P771:P834" si="160">((C771-$AI$3)/($AI$4-$AI$3))*10</f>
        <v>10</v>
      </c>
      <c r="Q771" s="1">
        <f t="shared" ref="Q771:Q834" si="161">((D771-$AJ$3)/($AJ$4-$AJ$3))*10</f>
        <v>1.231097185623226</v>
      </c>
      <c r="R771" s="1">
        <f t="shared" ref="R771:R834" si="162">((E771-$AK$3)/($AK$4-$AK$3))*10</f>
        <v>1.5833443846707779E-5</v>
      </c>
      <c r="S771" s="1">
        <f t="shared" ref="S771:S834" si="163">((F771-$AL$3)/($AL$4-$AL$3))*10</f>
        <v>0.27833251199186809</v>
      </c>
      <c r="T771" s="1">
        <f t="shared" ref="T771:T834" si="164">((G771-$AM$3)/($AM$4-$AM$3))*10</f>
        <v>0</v>
      </c>
      <c r="U771" s="1">
        <f t="shared" ref="U771:U834" si="165">((H771-$AN$3)/($AN$4-$AN$3))*10</f>
        <v>0.78083109919571037</v>
      </c>
      <c r="V771" s="1">
        <f t="shared" ref="V771:V834" si="166">((I771-$AO$3)/($AO$4-$AO$3))*10</f>
        <v>1.6307401270170896</v>
      </c>
      <c r="W771" s="1">
        <f t="shared" ref="W771:W834" si="167">((J771-$AP$3)/($AP$4-$AP$3))*10</f>
        <v>0.90909090909090917</v>
      </c>
      <c r="X771" s="1">
        <f t="shared" ref="X771:X834" si="168">((K771-$AQ$3)/($AQ$4-$AQ$3))*10</f>
        <v>4.0390879478827362</v>
      </c>
      <c r="Y771" s="1">
        <f t="shared" ref="Y771:Y834" si="169">((L771-$AR$3)/($AR$4-$AR$3))*10</f>
        <v>4.8401826484018269</v>
      </c>
      <c r="Z771" s="1">
        <f t="shared" ref="Z771:Z834" si="170">((M771-$AS$3)/($AS$4-$AS$3))*10</f>
        <v>2.4552429667519178</v>
      </c>
      <c r="AA771" s="1">
        <f t="shared" ref="AA771:AA834" si="171">((N771-$AT$3)/($AT$4-$AT$3))*10</f>
        <v>0.1702127659574468</v>
      </c>
      <c r="AB771" s="1">
        <f>VLOOKUP($A771,Index!$G:$R,8,FALSE)</f>
        <v>6.234</v>
      </c>
      <c r="AC771" s="1">
        <f>VLOOKUP($A771,Index!$G:$R,9,FALSE)</f>
        <v>5.5220749060014294</v>
      </c>
      <c r="AD771" s="1">
        <f>VLOOKUP($A771,Index!$G:$R,10,FALSE)</f>
        <v>4.2735042735042743</v>
      </c>
      <c r="AE771" s="1">
        <f>VLOOKUP($A771,Index!$G:$R,11,FALSE)</f>
        <v>1.5006908658703648</v>
      </c>
    </row>
    <row r="772" spans="1:31" x14ac:dyDescent="0.2">
      <c r="A772">
        <v>6085503323</v>
      </c>
      <c r="B772" s="1">
        <f>VLOOKUP($A772,DataForModel!$B:$BI,11,FALSE)</f>
        <v>4688</v>
      </c>
      <c r="C772" s="1">
        <f>VLOOKUP($A772,DataForModel!$B:$BI,16,FALSE)</f>
        <v>10.37</v>
      </c>
      <c r="D772" s="1">
        <f>VLOOKUP($A772,DataForModel!$B:$BI,17,FALSE)</f>
        <v>7.7734408310000003</v>
      </c>
      <c r="E772" s="1">
        <f>VLOOKUP($A772,DataForModel!$B:$BI,19,FALSE)</f>
        <v>1.0946386000000001E-2</v>
      </c>
      <c r="F772" s="1">
        <f>VLOOKUP($A772,DataForModel!$B:$BI,20,FALSE)</f>
        <v>154.58502770000001</v>
      </c>
      <c r="G772" s="1">
        <f>VLOOKUP($A772,DataForModel!$B:$BI,26,FALSE)</f>
        <v>0</v>
      </c>
      <c r="H772" s="1">
        <f>VLOOKUP($A772,DataForModel!$B:$BI,31,FALSE)</f>
        <v>336</v>
      </c>
      <c r="I772" s="1">
        <f>VLOOKUP($A772,DataForModel!$B:$BI,33,FALSE)</f>
        <v>29785</v>
      </c>
      <c r="J772" s="1">
        <f>VLOOKUP($A772,DataForModel!$B:$BI,46,FALSE)</f>
        <v>7.3</v>
      </c>
      <c r="K772" s="1">
        <f>VLOOKUP($A772,DataForModel!$B:$BI,49,FALSE)</f>
        <v>14.1</v>
      </c>
      <c r="L772" s="1">
        <f>VLOOKUP($A772,DataForModel!$B:$BI,51,FALSE)</f>
        <v>21.2</v>
      </c>
      <c r="M772" s="1">
        <f>VLOOKUP($A772,DataForModel!$B:$BI,52,FALSE)</f>
        <v>6.9</v>
      </c>
      <c r="N772" s="1">
        <f>VLOOKUP($A772,DataForModel!$B:$BI,60,FALSE)</f>
        <v>1.3</v>
      </c>
      <c r="O772" s="1">
        <f t="shared" si="159"/>
        <v>3.6507441751733811</v>
      </c>
      <c r="P772" s="1">
        <f t="shared" si="160"/>
        <v>10</v>
      </c>
      <c r="Q772" s="1">
        <f t="shared" si="161"/>
        <v>0.60188051504676299</v>
      </c>
      <c r="R772" s="1">
        <f t="shared" si="162"/>
        <v>1.3625770880632156E-4</v>
      </c>
      <c r="S772" s="1">
        <f t="shared" si="163"/>
        <v>0.25239081331151803</v>
      </c>
      <c r="T772" s="1">
        <f t="shared" si="164"/>
        <v>0</v>
      </c>
      <c r="U772" s="1">
        <f t="shared" si="165"/>
        <v>1.126005361930295</v>
      </c>
      <c r="V772" s="1">
        <f t="shared" si="166"/>
        <v>1.5951810313560104</v>
      </c>
      <c r="W772" s="1">
        <f t="shared" si="167"/>
        <v>1.276223776223776</v>
      </c>
      <c r="X772" s="1">
        <f t="shared" si="168"/>
        <v>2.2964169381107489</v>
      </c>
      <c r="Y772" s="1">
        <f t="shared" si="169"/>
        <v>4.8401826484018269</v>
      </c>
      <c r="Z772" s="1">
        <f t="shared" si="170"/>
        <v>1.5601023017902815</v>
      </c>
      <c r="AA772" s="1">
        <f t="shared" si="171"/>
        <v>0.13829787234042554</v>
      </c>
      <c r="AB772" s="1">
        <f>VLOOKUP($A772,Index!$G:$R,8,FALSE)</f>
        <v>6.0414000000000003</v>
      </c>
      <c r="AC772" s="1">
        <f>VLOOKUP($A772,Index!$G:$R,9,FALSE)</f>
        <v>4.9284345963545206</v>
      </c>
      <c r="AD772" s="1">
        <f>VLOOKUP($A772,Index!$G:$R,10,FALSE)</f>
        <v>3.9316239316239314</v>
      </c>
      <c r="AE772" s="1">
        <f>VLOOKUP($A772,Index!$G:$R,11,FALSE)</f>
        <v>1.7034873743497574</v>
      </c>
    </row>
    <row r="773" spans="1:31" x14ac:dyDescent="0.2">
      <c r="A773">
        <v>6085503324</v>
      </c>
      <c r="B773" s="1">
        <f>VLOOKUP($A773,DataForModel!$B:$BI,11,FALSE)</f>
        <v>3543</v>
      </c>
      <c r="C773" s="1">
        <f>VLOOKUP($A773,DataForModel!$B:$BI,16,FALSE)</f>
        <v>10.37</v>
      </c>
      <c r="D773" s="1">
        <f>VLOOKUP($A773,DataForModel!$B:$BI,17,FALSE)</f>
        <v>6.9218215499999998</v>
      </c>
      <c r="E773" s="1">
        <f>VLOOKUP($A773,DataForModel!$B:$BI,19,FALSE)</f>
        <v>0</v>
      </c>
      <c r="F773" s="1">
        <f>VLOOKUP($A773,DataForModel!$B:$BI,20,FALSE)</f>
        <v>146.19772209999999</v>
      </c>
      <c r="G773" s="1">
        <f>VLOOKUP($A773,DataForModel!$B:$BI,26,FALSE)</f>
        <v>0</v>
      </c>
      <c r="H773" s="1">
        <f>VLOOKUP($A773,DataForModel!$B:$BI,31,FALSE)</f>
        <v>137</v>
      </c>
      <c r="I773" s="1">
        <f>VLOOKUP($A773,DataForModel!$B:$BI,33,FALSE)</f>
        <v>35655</v>
      </c>
      <c r="J773" s="1">
        <f>VLOOKUP($A773,DataForModel!$B:$BI,46,FALSE)</f>
        <v>3.8</v>
      </c>
      <c r="K773" s="1">
        <f>VLOOKUP($A773,DataForModel!$B:$BI,49,FALSE)</f>
        <v>13.9</v>
      </c>
      <c r="L773" s="1">
        <f>VLOOKUP($A773,DataForModel!$B:$BI,51,FALSE)</f>
        <v>20.7</v>
      </c>
      <c r="M773" s="1">
        <f>VLOOKUP($A773,DataForModel!$B:$BI,52,FALSE)</f>
        <v>9.6999999999999993</v>
      </c>
      <c r="N773" s="1">
        <f>VLOOKUP($A773,DataForModel!$B:$BI,60,FALSE)</f>
        <v>0.6</v>
      </c>
      <c r="O773" s="1">
        <f t="shared" si="159"/>
        <v>2.7585132081352763</v>
      </c>
      <c r="P773" s="1">
        <f t="shared" si="160"/>
        <v>10</v>
      </c>
      <c r="Q773" s="1">
        <f t="shared" si="161"/>
        <v>0.53343054255625366</v>
      </c>
      <c r="R773" s="1">
        <f t="shared" si="162"/>
        <v>0</v>
      </c>
      <c r="S773" s="1">
        <f t="shared" si="163"/>
        <v>0.23675052230912819</v>
      </c>
      <c r="T773" s="1">
        <f t="shared" si="164"/>
        <v>0</v>
      </c>
      <c r="U773" s="1">
        <f t="shared" si="165"/>
        <v>0.45911528150134051</v>
      </c>
      <c r="V773" s="1">
        <f t="shared" si="166"/>
        <v>2.0126448144170799</v>
      </c>
      <c r="W773" s="1">
        <f t="shared" si="167"/>
        <v>0.66433566433566438</v>
      </c>
      <c r="X773" s="1">
        <f t="shared" si="168"/>
        <v>2.2638436482084692</v>
      </c>
      <c r="Y773" s="1">
        <f t="shared" si="169"/>
        <v>4.7260273972602738</v>
      </c>
      <c r="Z773" s="1">
        <f t="shared" si="170"/>
        <v>2.2762148337595902</v>
      </c>
      <c r="AA773" s="1">
        <f t="shared" si="171"/>
        <v>6.3829787234042548E-2</v>
      </c>
      <c r="AB773" s="1">
        <f>VLOOKUP($A773,Index!$G:$R,8,FALSE)</f>
        <v>5.4341999999999997</v>
      </c>
      <c r="AC773" s="1">
        <f>VLOOKUP($A773,Index!$G:$R,9,FALSE)</f>
        <v>4.5475684153583771</v>
      </c>
      <c r="AD773" s="1">
        <f>VLOOKUP($A773,Index!$G:$R,10,FALSE)</f>
        <v>3.3760683760683765</v>
      </c>
      <c r="AE773" s="1">
        <f>VLOOKUP($A773,Index!$G:$R,11,FALSE)</f>
        <v>1.3983297879042875</v>
      </c>
    </row>
    <row r="774" spans="1:31" x14ac:dyDescent="0.2">
      <c r="A774">
        <v>6085503325</v>
      </c>
      <c r="B774" s="1">
        <f>VLOOKUP($A774,DataForModel!$B:$BI,11,FALSE)</f>
        <v>4448</v>
      </c>
      <c r="C774" s="1">
        <f>VLOOKUP($A774,DataForModel!$B:$BI,16,FALSE)</f>
        <v>10.37</v>
      </c>
      <c r="D774" s="1">
        <f>VLOOKUP($A774,DataForModel!$B:$BI,17,FALSE)</f>
        <v>7.043153481</v>
      </c>
      <c r="E774" s="1">
        <f>VLOOKUP($A774,DataForModel!$B:$BI,19,FALSE)</f>
        <v>0</v>
      </c>
      <c r="F774" s="1">
        <f>VLOOKUP($A774,DataForModel!$B:$BI,20,FALSE)</f>
        <v>136.47378800000001</v>
      </c>
      <c r="G774" s="1">
        <f>VLOOKUP($A774,DataForModel!$B:$BI,26,FALSE)</f>
        <v>0</v>
      </c>
      <c r="H774" s="1">
        <f>VLOOKUP($A774,DataForModel!$B:$BI,31,FALSE)</f>
        <v>394</v>
      </c>
      <c r="I774" s="1">
        <f>VLOOKUP($A774,DataForModel!$B:$BI,33,FALSE)</f>
        <v>29499</v>
      </c>
      <c r="J774" s="1">
        <f>VLOOKUP($A774,DataForModel!$B:$BI,46,FALSE)</f>
        <v>8.1</v>
      </c>
      <c r="K774" s="1">
        <f>VLOOKUP($A774,DataForModel!$B:$BI,49,FALSE)</f>
        <v>15.4</v>
      </c>
      <c r="L774" s="1">
        <f>VLOOKUP($A774,DataForModel!$B:$BI,51,FALSE)</f>
        <v>22.6</v>
      </c>
      <c r="M774" s="1">
        <f>VLOOKUP($A774,DataForModel!$B:$BI,52,FALSE)</f>
        <v>9.6999999999999993</v>
      </c>
      <c r="N774" s="1">
        <f>VLOOKUP($A774,DataForModel!$B:$BI,60,FALSE)</f>
        <v>0.8</v>
      </c>
      <c r="O774" s="1">
        <f t="shared" si="159"/>
        <v>3.4637263305540404</v>
      </c>
      <c r="P774" s="1">
        <f t="shared" si="160"/>
        <v>10</v>
      </c>
      <c r="Q774" s="1">
        <f t="shared" si="161"/>
        <v>0.5431827493515462</v>
      </c>
      <c r="R774" s="1">
        <f t="shared" si="162"/>
        <v>0</v>
      </c>
      <c r="S774" s="1">
        <f t="shared" si="163"/>
        <v>0.21861774328983732</v>
      </c>
      <c r="T774" s="1">
        <f t="shared" si="164"/>
        <v>0</v>
      </c>
      <c r="U774" s="1">
        <f t="shared" si="165"/>
        <v>1.3203753351206435</v>
      </c>
      <c r="V774" s="1">
        <f t="shared" si="166"/>
        <v>1.5748412286378732</v>
      </c>
      <c r="W774" s="1">
        <f t="shared" si="167"/>
        <v>1.4160839160839158</v>
      </c>
      <c r="X774" s="1">
        <f t="shared" si="168"/>
        <v>2.5081433224755703</v>
      </c>
      <c r="Y774" s="1">
        <f t="shared" si="169"/>
        <v>5.159817351598174</v>
      </c>
      <c r="Z774" s="1">
        <f t="shared" si="170"/>
        <v>2.2762148337595902</v>
      </c>
      <c r="AA774" s="1">
        <f t="shared" si="171"/>
        <v>8.5106382978723402E-2</v>
      </c>
      <c r="AB774" s="1">
        <f>VLOOKUP($A774,Index!$G:$R,8,FALSE)</f>
        <v>6.6052999999999997</v>
      </c>
      <c r="AC774" s="1">
        <f>VLOOKUP($A774,Index!$G:$R,9,FALSE)</f>
        <v>5.1776224131146904</v>
      </c>
      <c r="AD774" s="1">
        <f>VLOOKUP($A774,Index!$G:$R,10,FALSE)</f>
        <v>3.8888888888888888</v>
      </c>
      <c r="AE774" s="1">
        <f>VLOOKUP($A774,Index!$G:$R,11,FALSE)</f>
        <v>1.7195786407752784</v>
      </c>
    </row>
    <row r="775" spans="1:31" x14ac:dyDescent="0.2">
      <c r="A775">
        <v>6085503326</v>
      </c>
      <c r="B775" s="1">
        <f>VLOOKUP($A775,DataForModel!$B:$BI,11,FALSE)</f>
        <v>6493</v>
      </c>
      <c r="C775" s="1">
        <f>VLOOKUP($A775,DataForModel!$B:$BI,16,FALSE)</f>
        <v>10.37</v>
      </c>
      <c r="D775" s="1">
        <f>VLOOKUP($A775,DataForModel!$B:$BI,17,FALSE)</f>
        <v>6.0826574630000003</v>
      </c>
      <c r="E775" s="1">
        <f>VLOOKUP($A775,DataForModel!$B:$BI,19,FALSE)</f>
        <v>0</v>
      </c>
      <c r="F775" s="1">
        <f>VLOOKUP($A775,DataForModel!$B:$BI,20,FALSE)</f>
        <v>126.91925519999999</v>
      </c>
      <c r="G775" s="1">
        <f>VLOOKUP($A775,DataForModel!$B:$BI,26,FALSE)</f>
        <v>0</v>
      </c>
      <c r="H775" s="1">
        <f>VLOOKUP($A775,DataForModel!$B:$BI,31,FALSE)</f>
        <v>287</v>
      </c>
      <c r="I775" s="1">
        <f>VLOOKUP($A775,DataForModel!$B:$BI,33,FALSE)</f>
        <v>45855</v>
      </c>
      <c r="J775" s="1">
        <f>VLOOKUP($A775,DataForModel!$B:$BI,46,FALSE)</f>
        <v>3.9</v>
      </c>
      <c r="K775" s="1">
        <f>VLOOKUP($A775,DataForModel!$B:$BI,49,FALSE)</f>
        <v>10.3</v>
      </c>
      <c r="L775" s="1">
        <f>VLOOKUP($A775,DataForModel!$B:$BI,51,FALSE)</f>
        <v>30.4</v>
      </c>
      <c r="M775" s="1">
        <f>VLOOKUP($A775,DataForModel!$B:$BI,52,FALSE)</f>
        <v>4.8</v>
      </c>
      <c r="N775" s="1">
        <f>VLOOKUP($A775,DataForModel!$B:$BI,60,FALSE)</f>
        <v>0</v>
      </c>
      <c r="O775" s="1">
        <f t="shared" si="159"/>
        <v>5.0572742149146732</v>
      </c>
      <c r="P775" s="1">
        <f t="shared" si="160"/>
        <v>10</v>
      </c>
      <c r="Q775" s="1">
        <f t="shared" si="161"/>
        <v>0.46598167197323381</v>
      </c>
      <c r="R775" s="1">
        <f t="shared" si="162"/>
        <v>0</v>
      </c>
      <c r="S775" s="1">
        <f t="shared" si="163"/>
        <v>0.20080085661482716</v>
      </c>
      <c r="T775" s="1">
        <f t="shared" si="164"/>
        <v>0</v>
      </c>
      <c r="U775" s="1">
        <f t="shared" si="165"/>
        <v>0.96179624664879348</v>
      </c>
      <c r="V775" s="1">
        <f t="shared" si="166"/>
        <v>2.7380503659030939</v>
      </c>
      <c r="W775" s="1">
        <f t="shared" si="167"/>
        <v>0.68181818181818177</v>
      </c>
      <c r="X775" s="1">
        <f t="shared" si="168"/>
        <v>1.677524429967427</v>
      </c>
      <c r="Y775" s="1">
        <f t="shared" si="169"/>
        <v>6.9406392694063923</v>
      </c>
      <c r="Z775" s="1">
        <f t="shared" si="170"/>
        <v>1.0230179028132993</v>
      </c>
      <c r="AA775" s="1">
        <f t="shared" si="171"/>
        <v>0</v>
      </c>
      <c r="AB775" s="1">
        <f>VLOOKUP($A775,Index!$G:$R,8,FALSE)</f>
        <v>4.6341999999999999</v>
      </c>
      <c r="AC775" s="1">
        <f>VLOOKUP($A775,Index!$G:$R,9,FALSE)</f>
        <v>4.8769462622589526</v>
      </c>
      <c r="AD775" s="1">
        <f>VLOOKUP($A775,Index!$G:$R,10,FALSE)</f>
        <v>3.0341880341880341</v>
      </c>
      <c r="AE775" s="1">
        <f>VLOOKUP($A775,Index!$G:$R,11,FALSE)</f>
        <v>1.2974189374035936</v>
      </c>
    </row>
    <row r="776" spans="1:31" x14ac:dyDescent="0.2">
      <c r="A776">
        <v>6085503327</v>
      </c>
      <c r="B776" s="1">
        <f>VLOOKUP($A776,DataForModel!$B:$BI,11,FALSE)</f>
        <v>4624</v>
      </c>
      <c r="C776" s="1">
        <f>VLOOKUP($A776,DataForModel!$B:$BI,16,FALSE)</f>
        <v>10.37</v>
      </c>
      <c r="D776" s="1">
        <f>VLOOKUP($A776,DataForModel!$B:$BI,17,FALSE)</f>
        <v>8.2012372839999994</v>
      </c>
      <c r="E776" s="1">
        <f>VLOOKUP($A776,DataForModel!$B:$BI,19,FALSE)</f>
        <v>0</v>
      </c>
      <c r="F776" s="1">
        <f>VLOOKUP($A776,DataForModel!$B:$BI,20,FALSE)</f>
        <v>124.0872344</v>
      </c>
      <c r="G776" s="1">
        <f>VLOOKUP($A776,DataForModel!$B:$BI,26,FALSE)</f>
        <v>0</v>
      </c>
      <c r="H776" s="1">
        <f>VLOOKUP($A776,DataForModel!$B:$BI,31,FALSE)</f>
        <v>422</v>
      </c>
      <c r="I776" s="1">
        <f>VLOOKUP($A776,DataForModel!$B:$BI,33,FALSE)</f>
        <v>31498</v>
      </c>
      <c r="J776" s="1">
        <f>VLOOKUP($A776,DataForModel!$B:$BI,46,FALSE)</f>
        <v>8.4</v>
      </c>
      <c r="K776" s="1">
        <f>VLOOKUP($A776,DataForModel!$B:$BI,49,FALSE)</f>
        <v>21.8</v>
      </c>
      <c r="L776" s="1">
        <f>VLOOKUP($A776,DataForModel!$B:$BI,51,FALSE)</f>
        <v>23.4</v>
      </c>
      <c r="M776" s="1">
        <f>VLOOKUP($A776,DataForModel!$B:$BI,52,FALSE)</f>
        <v>14.8</v>
      </c>
      <c r="N776" s="1">
        <f>VLOOKUP($A776,DataForModel!$B:$BI,60,FALSE)</f>
        <v>0.6</v>
      </c>
      <c r="O776" s="1">
        <f t="shared" si="159"/>
        <v>3.6008727499415571</v>
      </c>
      <c r="P776" s="1">
        <f t="shared" si="160"/>
        <v>10</v>
      </c>
      <c r="Q776" s="1">
        <f t="shared" si="161"/>
        <v>0.63626519384948188</v>
      </c>
      <c r="R776" s="1">
        <f t="shared" si="162"/>
        <v>0</v>
      </c>
      <c r="S776" s="1">
        <f t="shared" si="163"/>
        <v>0.19551982459462505</v>
      </c>
      <c r="T776" s="1">
        <f t="shared" si="164"/>
        <v>0</v>
      </c>
      <c r="U776" s="1">
        <f t="shared" si="165"/>
        <v>1.4142091152815015</v>
      </c>
      <c r="V776" s="1">
        <f t="shared" si="166"/>
        <v>1.7170064930908677</v>
      </c>
      <c r="W776" s="1">
        <f t="shared" si="167"/>
        <v>1.4685314685314685</v>
      </c>
      <c r="X776" s="1">
        <f t="shared" si="168"/>
        <v>3.5504885993485349</v>
      </c>
      <c r="Y776" s="1">
        <f t="shared" si="169"/>
        <v>5.3424657534246576</v>
      </c>
      <c r="Z776" s="1">
        <f t="shared" si="170"/>
        <v>3.5805626598465472</v>
      </c>
      <c r="AA776" s="1">
        <f t="shared" si="171"/>
        <v>6.3829787234042548E-2</v>
      </c>
      <c r="AB776" s="1">
        <f>VLOOKUP($A776,Index!$G:$R,8,FALSE)</f>
        <v>9.0542999999999996</v>
      </c>
      <c r="AC776" s="1">
        <f>VLOOKUP($A776,Index!$G:$R,9,FALSE)</f>
        <v>5.8433093535359903</v>
      </c>
      <c r="AD776" s="1">
        <f>VLOOKUP($A776,Index!$G:$R,10,FALSE)</f>
        <v>4.6581196581196584</v>
      </c>
      <c r="AE776" s="1">
        <f>VLOOKUP($A776,Index!$G:$R,11,FALSE)</f>
        <v>3.4303325668016669</v>
      </c>
    </row>
    <row r="777" spans="1:31" x14ac:dyDescent="0.2">
      <c r="A777">
        <v>6085503329</v>
      </c>
      <c r="B777" s="1">
        <f>VLOOKUP($A777,DataForModel!$B:$BI,11,FALSE)</f>
        <v>3461</v>
      </c>
      <c r="C777" s="1">
        <f>VLOOKUP($A777,DataForModel!$B:$BI,16,FALSE)</f>
        <v>10.37</v>
      </c>
      <c r="D777" s="1">
        <f>VLOOKUP($A777,DataForModel!$B:$BI,17,FALSE)</f>
        <v>7.0669711499999996</v>
      </c>
      <c r="E777" s="1">
        <f>VLOOKUP($A777,DataForModel!$B:$BI,19,FALSE)</f>
        <v>0</v>
      </c>
      <c r="F777" s="1">
        <f>VLOOKUP($A777,DataForModel!$B:$BI,20,FALSE)</f>
        <v>122.6178238</v>
      </c>
      <c r="G777" s="1">
        <f>VLOOKUP($A777,DataForModel!$B:$BI,26,FALSE)</f>
        <v>0</v>
      </c>
      <c r="H777" s="1">
        <f>VLOOKUP($A777,DataForModel!$B:$BI,31,FALSE)</f>
        <v>171</v>
      </c>
      <c r="I777" s="1">
        <f>VLOOKUP($A777,DataForModel!$B:$BI,33,FALSE)</f>
        <v>46609</v>
      </c>
      <c r="J777" s="1">
        <f>VLOOKUP($A777,DataForModel!$B:$BI,46,FALSE)</f>
        <v>4.7</v>
      </c>
      <c r="K777" s="1">
        <f>VLOOKUP($A777,DataForModel!$B:$BI,49,FALSE)</f>
        <v>11.2</v>
      </c>
      <c r="L777" s="1">
        <f>VLOOKUP($A777,DataForModel!$B:$BI,51,FALSE)</f>
        <v>27.9</v>
      </c>
      <c r="M777" s="1">
        <f>VLOOKUP($A777,DataForModel!$B:$BI,52,FALSE)</f>
        <v>5.9</v>
      </c>
      <c r="N777" s="1">
        <f>VLOOKUP($A777,DataForModel!$B:$BI,60,FALSE)</f>
        <v>1.4</v>
      </c>
      <c r="O777" s="1">
        <f t="shared" si="159"/>
        <v>2.6946154445570016</v>
      </c>
      <c r="P777" s="1">
        <f t="shared" si="160"/>
        <v>10</v>
      </c>
      <c r="Q777" s="1">
        <f t="shared" si="161"/>
        <v>0.54509712450040815</v>
      </c>
      <c r="R777" s="1">
        <f t="shared" si="162"/>
        <v>0</v>
      </c>
      <c r="S777" s="1">
        <f t="shared" si="163"/>
        <v>0.19277973016119984</v>
      </c>
      <c r="T777" s="1">
        <f t="shared" si="164"/>
        <v>0</v>
      </c>
      <c r="U777" s="1">
        <f t="shared" si="165"/>
        <v>0.57305630026809651</v>
      </c>
      <c r="V777" s="1">
        <f t="shared" si="166"/>
        <v>2.7916734821600016</v>
      </c>
      <c r="W777" s="1">
        <f t="shared" si="167"/>
        <v>0.82167832167832167</v>
      </c>
      <c r="X777" s="1">
        <f t="shared" si="168"/>
        <v>1.8241042345276872</v>
      </c>
      <c r="Y777" s="1">
        <f t="shared" si="169"/>
        <v>6.3698630136986303</v>
      </c>
      <c r="Z777" s="1">
        <f t="shared" si="170"/>
        <v>1.3043478260869565</v>
      </c>
      <c r="AA777" s="1">
        <f t="shared" si="171"/>
        <v>0.14893617021276595</v>
      </c>
      <c r="AB777" s="1">
        <f>VLOOKUP($A777,Index!$G:$R,8,FALSE)</f>
        <v>5.3143000000000002</v>
      </c>
      <c r="AC777" s="1">
        <f>VLOOKUP($A777,Index!$G:$R,9,FALSE)</f>
        <v>4.2907441482808002</v>
      </c>
      <c r="AD777" s="1">
        <f>VLOOKUP($A777,Index!$G:$R,10,FALSE)</f>
        <v>2.9487179487179489</v>
      </c>
      <c r="AE777" s="1">
        <f>VLOOKUP($A777,Index!$G:$R,11,FALSE)</f>
        <v>2.0826242423337966</v>
      </c>
    </row>
    <row r="778" spans="1:31" x14ac:dyDescent="0.2">
      <c r="A778">
        <v>6085503330</v>
      </c>
      <c r="B778" s="1">
        <f>VLOOKUP($A778,DataForModel!$B:$BI,11,FALSE)</f>
        <v>7544</v>
      </c>
      <c r="C778" s="1">
        <f>VLOOKUP($A778,DataForModel!$B:$BI,16,FALSE)</f>
        <v>10.37</v>
      </c>
      <c r="D778" s="1">
        <f>VLOOKUP($A778,DataForModel!$B:$BI,17,FALSE)</f>
        <v>2.3776288000000001</v>
      </c>
      <c r="E778" s="1">
        <f>VLOOKUP($A778,DataForModel!$B:$BI,19,FALSE)</f>
        <v>5.3061230000000003E-3</v>
      </c>
      <c r="F778" s="1">
        <f>VLOOKUP($A778,DataForModel!$B:$BI,20,FALSE)</f>
        <v>100.2255</v>
      </c>
      <c r="G778" s="1">
        <f>VLOOKUP($A778,DataForModel!$B:$BI,26,FALSE)</f>
        <v>0</v>
      </c>
      <c r="H778" s="1">
        <f>VLOOKUP($A778,DataForModel!$B:$BI,31,FALSE)</f>
        <v>526</v>
      </c>
      <c r="I778" s="1">
        <f>VLOOKUP($A778,DataForModel!$B:$BI,33,FALSE)</f>
        <v>51569</v>
      </c>
      <c r="J778" s="1">
        <f>VLOOKUP($A778,DataForModel!$B:$BI,46,FALSE)</f>
        <v>6.1</v>
      </c>
      <c r="K778" s="1">
        <f>VLOOKUP($A778,DataForModel!$B:$BI,49,FALSE)</f>
        <v>7.4</v>
      </c>
      <c r="L778" s="1">
        <f>VLOOKUP($A778,DataForModel!$B:$BI,51,FALSE)</f>
        <v>31</v>
      </c>
      <c r="M778" s="1">
        <f>VLOOKUP($A778,DataForModel!$B:$BI,52,FALSE)</f>
        <v>1.8</v>
      </c>
      <c r="N778" s="1">
        <f>VLOOKUP($A778,DataForModel!$B:$BI,60,FALSE)</f>
        <v>0.2</v>
      </c>
      <c r="O778" s="1">
        <f t="shared" si="159"/>
        <v>5.8762565261435364</v>
      </c>
      <c r="P778" s="1">
        <f t="shared" si="160"/>
        <v>10</v>
      </c>
      <c r="Q778" s="1">
        <f t="shared" si="161"/>
        <v>0.16818532598033617</v>
      </c>
      <c r="R778" s="1">
        <f t="shared" si="162"/>
        <v>6.6049211367525808E-5</v>
      </c>
      <c r="S778" s="1">
        <f t="shared" si="163"/>
        <v>0.1510234764661231</v>
      </c>
      <c r="T778" s="1">
        <f t="shared" si="164"/>
        <v>0</v>
      </c>
      <c r="U778" s="1">
        <f t="shared" si="165"/>
        <v>1.7627345844504023</v>
      </c>
      <c r="V778" s="1">
        <f t="shared" si="166"/>
        <v>3.1444197111179069</v>
      </c>
      <c r="W778" s="1">
        <f t="shared" si="167"/>
        <v>1.0664335664335662</v>
      </c>
      <c r="X778" s="1">
        <f t="shared" si="168"/>
        <v>1.2052117263843649</v>
      </c>
      <c r="Y778" s="1">
        <f t="shared" si="169"/>
        <v>7.0776255707762559</v>
      </c>
      <c r="Z778" s="1">
        <f t="shared" si="170"/>
        <v>0.25575447570332482</v>
      </c>
      <c r="AA778" s="1">
        <f t="shared" si="171"/>
        <v>2.1276595744680851E-2</v>
      </c>
      <c r="AB778" s="1">
        <f>VLOOKUP($A778,Index!$G:$R,8,FALSE)</f>
        <v>4.1142000000000003</v>
      </c>
      <c r="AC778" s="1">
        <f>VLOOKUP($A778,Index!$G:$R,9,FALSE)</f>
        <v>4.8147532679720619</v>
      </c>
      <c r="AD778" s="1">
        <f>VLOOKUP($A778,Index!$G:$R,10,FALSE)</f>
        <v>2.6495726495726495</v>
      </c>
      <c r="AE778" s="1">
        <f>VLOOKUP($A778,Index!$G:$R,11,FALSE)</f>
        <v>1.8818364118531852</v>
      </c>
    </row>
    <row r="779" spans="1:31" x14ac:dyDescent="0.2">
      <c r="A779">
        <v>6085503331</v>
      </c>
      <c r="B779" s="1">
        <f>VLOOKUP($A779,DataForModel!$B:$BI,11,FALSE)</f>
        <v>3173</v>
      </c>
      <c r="C779" s="1">
        <f>VLOOKUP($A779,DataForModel!$B:$BI,16,FALSE)</f>
        <v>10.37</v>
      </c>
      <c r="D779" s="1">
        <f>VLOOKUP($A779,DataForModel!$B:$BI,17,FALSE)</f>
        <v>5.9492613429999999</v>
      </c>
      <c r="E779" s="1">
        <f>VLOOKUP($A779,DataForModel!$B:$BI,19,FALSE)</f>
        <v>0</v>
      </c>
      <c r="F779" s="1">
        <f>VLOOKUP($A779,DataForModel!$B:$BI,20,FALSE)</f>
        <v>95.61446239</v>
      </c>
      <c r="G779" s="1">
        <f>VLOOKUP($A779,DataForModel!$B:$BI,26,FALSE)</f>
        <v>0</v>
      </c>
      <c r="H779" s="1">
        <f>VLOOKUP($A779,DataForModel!$B:$BI,31,FALSE)</f>
        <v>107</v>
      </c>
      <c r="I779" s="1">
        <f>VLOOKUP($A779,DataForModel!$B:$BI,33,FALSE)</f>
        <v>47333</v>
      </c>
      <c r="J779" s="1">
        <f>VLOOKUP($A779,DataForModel!$B:$BI,46,FALSE)</f>
        <v>3.1</v>
      </c>
      <c r="K779" s="1">
        <f>VLOOKUP($A779,DataForModel!$B:$BI,49,FALSE)</f>
        <v>8.4</v>
      </c>
      <c r="L779" s="1">
        <f>VLOOKUP($A779,DataForModel!$B:$BI,51,FALSE)</f>
        <v>13.7</v>
      </c>
      <c r="M779" s="1">
        <f>VLOOKUP($A779,DataForModel!$B:$BI,52,FALSE)</f>
        <v>14.5</v>
      </c>
      <c r="N779" s="1">
        <f>VLOOKUP($A779,DataForModel!$B:$BI,60,FALSE)</f>
        <v>0.3</v>
      </c>
      <c r="O779" s="1">
        <f t="shared" si="159"/>
        <v>2.4701940310137926</v>
      </c>
      <c r="P779" s="1">
        <f t="shared" si="160"/>
        <v>10</v>
      </c>
      <c r="Q779" s="1">
        <f t="shared" si="161"/>
        <v>0.45525979078987355</v>
      </c>
      <c r="R779" s="1">
        <f t="shared" si="162"/>
        <v>0</v>
      </c>
      <c r="S779" s="1">
        <f t="shared" si="163"/>
        <v>0.14242500951109005</v>
      </c>
      <c r="T779" s="1">
        <f t="shared" si="164"/>
        <v>0</v>
      </c>
      <c r="U779" s="1">
        <f t="shared" si="165"/>
        <v>0.35857908847184988</v>
      </c>
      <c r="V779" s="1">
        <f t="shared" si="166"/>
        <v>2.8431630526772445</v>
      </c>
      <c r="W779" s="1">
        <f t="shared" si="167"/>
        <v>0.54195804195804187</v>
      </c>
      <c r="X779" s="1">
        <f t="shared" si="168"/>
        <v>1.3680781758957656</v>
      </c>
      <c r="Y779" s="1">
        <f t="shared" si="169"/>
        <v>3.127853881278539</v>
      </c>
      <c r="Z779" s="1">
        <f t="shared" si="170"/>
        <v>3.5038363171355495</v>
      </c>
      <c r="AA779" s="1">
        <f t="shared" si="171"/>
        <v>3.1914893617021274E-2</v>
      </c>
      <c r="AB779" s="1">
        <f>VLOOKUP($A779,Index!$G:$R,8,FALSE)</f>
        <v>5.4356</v>
      </c>
      <c r="AC779" s="1">
        <f>VLOOKUP($A779,Index!$G:$R,9,FALSE)</f>
        <v>3.9482019584838262</v>
      </c>
      <c r="AD779" s="1">
        <f>VLOOKUP($A779,Index!$G:$R,10,FALSE)</f>
        <v>4.5299145299145298</v>
      </c>
      <c r="AE779" s="1">
        <f>VLOOKUP($A779,Index!$G:$R,11,FALSE)</f>
        <v>2.0957331018840222</v>
      </c>
    </row>
    <row r="780" spans="1:31" x14ac:dyDescent="0.2">
      <c r="A780">
        <v>6085503332</v>
      </c>
      <c r="B780" s="1">
        <f>VLOOKUP($A780,DataForModel!$B:$BI,11,FALSE)</f>
        <v>5002</v>
      </c>
      <c r="C780" s="1">
        <f>VLOOKUP($A780,DataForModel!$B:$BI,16,FALSE)</f>
        <v>10.37</v>
      </c>
      <c r="D780" s="1">
        <f>VLOOKUP($A780,DataForModel!$B:$BI,17,FALSE)</f>
        <v>2.3806688020000002</v>
      </c>
      <c r="E780" s="1">
        <f>VLOOKUP($A780,DataForModel!$B:$BI,19,FALSE)</f>
        <v>0.62002504999999997</v>
      </c>
      <c r="F780" s="1">
        <f>VLOOKUP($A780,DataForModel!$B:$BI,20,FALSE)</f>
        <v>82.026913370000003</v>
      </c>
      <c r="G780" s="1">
        <f>VLOOKUP($A780,DataForModel!$B:$BI,26,FALSE)</f>
        <v>0</v>
      </c>
      <c r="H780" s="1">
        <f>VLOOKUP($A780,DataForModel!$B:$BI,31,FALSE)</f>
        <v>165</v>
      </c>
      <c r="I780" s="1">
        <f>VLOOKUP($A780,DataForModel!$B:$BI,33,FALSE)</f>
        <v>54485</v>
      </c>
      <c r="J780" s="1">
        <f>VLOOKUP($A780,DataForModel!$B:$BI,46,FALSE)</f>
        <v>3</v>
      </c>
      <c r="K780" s="1">
        <f>VLOOKUP($A780,DataForModel!$B:$BI,49,FALSE)</f>
        <v>5.7</v>
      </c>
      <c r="L780" s="1">
        <f>VLOOKUP($A780,DataForModel!$B:$BI,51,FALSE)</f>
        <v>12.4</v>
      </c>
      <c r="M780" s="1">
        <f>VLOOKUP($A780,DataForModel!$B:$BI,52,FALSE)</f>
        <v>16.399999999999999</v>
      </c>
      <c r="N780" s="1">
        <f>VLOOKUP($A780,DataForModel!$B:$BI,60,FALSE)</f>
        <v>0</v>
      </c>
      <c r="O780" s="1">
        <f t="shared" si="159"/>
        <v>3.8954258552170185</v>
      </c>
      <c r="P780" s="1">
        <f t="shared" si="160"/>
        <v>10</v>
      </c>
      <c r="Q780" s="1">
        <f t="shared" si="161"/>
        <v>0.16842966997056003</v>
      </c>
      <c r="R780" s="1">
        <f t="shared" si="162"/>
        <v>7.7179073271785737E-3</v>
      </c>
      <c r="S780" s="1">
        <f t="shared" si="163"/>
        <v>0.11708752560183132</v>
      </c>
      <c r="T780" s="1">
        <f t="shared" si="164"/>
        <v>0</v>
      </c>
      <c r="U780" s="1">
        <f t="shared" si="165"/>
        <v>0.55294906166219837</v>
      </c>
      <c r="V780" s="1">
        <f t="shared" si="166"/>
        <v>3.3518003570133201</v>
      </c>
      <c r="W780" s="1">
        <f t="shared" si="167"/>
        <v>0.52447552447552448</v>
      </c>
      <c r="X780" s="1">
        <f t="shared" si="168"/>
        <v>0.92833876221498368</v>
      </c>
      <c r="Y780" s="1">
        <f t="shared" si="169"/>
        <v>2.8310502283105028</v>
      </c>
      <c r="Z780" s="1">
        <f t="shared" si="170"/>
        <v>3.9897698209718664</v>
      </c>
      <c r="AA780" s="1">
        <f t="shared" si="171"/>
        <v>0</v>
      </c>
      <c r="AB780" s="1">
        <f>VLOOKUP($A780,Index!$G:$R,8,FALSE)</f>
        <v>3.7233000000000001</v>
      </c>
      <c r="AC780" s="1">
        <f>VLOOKUP($A780,Index!$G:$R,9,FALSE)</f>
        <v>4.0899586679079656</v>
      </c>
      <c r="AD780" s="1">
        <f>VLOOKUP($A780,Index!$G:$R,10,FALSE)</f>
        <v>4.5299145299145298</v>
      </c>
      <c r="AE780" s="1">
        <f>VLOOKUP($A780,Index!$G:$R,11,FALSE)</f>
        <v>1.1455831875467122</v>
      </c>
    </row>
    <row r="781" spans="1:31" x14ac:dyDescent="0.2">
      <c r="A781">
        <v>6085503333</v>
      </c>
      <c r="B781" s="1">
        <f>VLOOKUP($A781,DataForModel!$B:$BI,11,FALSE)</f>
        <v>4585</v>
      </c>
      <c r="C781" s="1">
        <f>VLOOKUP($A781,DataForModel!$B:$BI,16,FALSE)</f>
        <v>10.37</v>
      </c>
      <c r="D781" s="1">
        <f>VLOOKUP($A781,DataForModel!$B:$BI,17,FALSE)</f>
        <v>8.6836784700000003</v>
      </c>
      <c r="E781" s="1">
        <f>VLOOKUP($A781,DataForModel!$B:$BI,19,FALSE)</f>
        <v>0</v>
      </c>
      <c r="F781" s="1">
        <f>VLOOKUP($A781,DataForModel!$B:$BI,20,FALSE)</f>
        <v>117.0618056</v>
      </c>
      <c r="G781" s="1">
        <f>VLOOKUP($A781,DataForModel!$B:$BI,26,FALSE)</f>
        <v>0</v>
      </c>
      <c r="H781" s="1">
        <f>VLOOKUP($A781,DataForModel!$B:$BI,31,FALSE)</f>
        <v>143</v>
      </c>
      <c r="I781" s="1">
        <f>VLOOKUP($A781,DataForModel!$B:$BI,33,FALSE)</f>
        <v>52047</v>
      </c>
      <c r="J781" s="1">
        <f>VLOOKUP($A781,DataForModel!$B:$BI,46,FALSE)</f>
        <v>3.2</v>
      </c>
      <c r="K781" s="1">
        <f>VLOOKUP($A781,DataForModel!$B:$BI,49,FALSE)</f>
        <v>6.9</v>
      </c>
      <c r="L781" s="1">
        <f>VLOOKUP($A781,DataForModel!$B:$BI,51,FALSE)</f>
        <v>21.1</v>
      </c>
      <c r="M781" s="1">
        <f>VLOOKUP($A781,DataForModel!$B:$BI,52,FALSE)</f>
        <v>8.5</v>
      </c>
      <c r="N781" s="1">
        <f>VLOOKUP($A781,DataForModel!$B:$BI,60,FALSE)</f>
        <v>0.8</v>
      </c>
      <c r="O781" s="1">
        <f t="shared" si="159"/>
        <v>3.5704823501909138</v>
      </c>
      <c r="P781" s="1">
        <f t="shared" si="160"/>
        <v>10</v>
      </c>
      <c r="Q781" s="1">
        <f t="shared" si="161"/>
        <v>0.67504201190274626</v>
      </c>
      <c r="R781" s="1">
        <f t="shared" si="162"/>
        <v>0</v>
      </c>
      <c r="S781" s="1">
        <f t="shared" si="163"/>
        <v>0.18241910356586347</v>
      </c>
      <c r="T781" s="1">
        <f t="shared" si="164"/>
        <v>0</v>
      </c>
      <c r="U781" s="1">
        <f t="shared" si="165"/>
        <v>0.47922252010723859</v>
      </c>
      <c r="V781" s="1">
        <f t="shared" si="166"/>
        <v>3.1784142065698981</v>
      </c>
      <c r="W781" s="1">
        <f t="shared" si="167"/>
        <v>0.55944055944055948</v>
      </c>
      <c r="X781" s="1">
        <f t="shared" si="168"/>
        <v>1.1237785016286646</v>
      </c>
      <c r="Y781" s="1">
        <f t="shared" si="169"/>
        <v>4.8173515981735164</v>
      </c>
      <c r="Z781" s="1">
        <f t="shared" si="170"/>
        <v>1.9693094629156009</v>
      </c>
      <c r="AA781" s="1">
        <f t="shared" si="171"/>
        <v>8.5106382978723402E-2</v>
      </c>
      <c r="AB781" s="1">
        <f>VLOOKUP($A781,Index!$G:$R,8,FALSE)</f>
        <v>4.3883000000000001</v>
      </c>
      <c r="AC781" s="1">
        <f>VLOOKUP($A781,Index!$G:$R,9,FALSE)</f>
        <v>4.0408367433099537</v>
      </c>
      <c r="AD781" s="1">
        <f>VLOOKUP($A781,Index!$G:$R,10,FALSE)</f>
        <v>3.2478632478632479</v>
      </c>
      <c r="AE781" s="1">
        <f>VLOOKUP($A781,Index!$G:$R,11,FALSE)</f>
        <v>1.3387907738085363</v>
      </c>
    </row>
    <row r="782" spans="1:31" x14ac:dyDescent="0.2">
      <c r="A782">
        <v>6085503334</v>
      </c>
      <c r="B782" s="1">
        <f>VLOOKUP($A782,DataForModel!$B:$BI,11,FALSE)</f>
        <v>8841</v>
      </c>
      <c r="C782" s="1">
        <f>VLOOKUP($A782,DataForModel!$B:$BI,16,FALSE)</f>
        <v>10.37</v>
      </c>
      <c r="D782" s="1">
        <f>VLOOKUP($A782,DataForModel!$B:$BI,17,FALSE)</f>
        <v>9.1936830030000003</v>
      </c>
      <c r="E782" s="1">
        <f>VLOOKUP($A782,DataForModel!$B:$BI,19,FALSE)</f>
        <v>0.146386872</v>
      </c>
      <c r="F782" s="1">
        <f>VLOOKUP($A782,DataForModel!$B:$BI,20,FALSE)</f>
        <v>90.284822759999997</v>
      </c>
      <c r="G782" s="1">
        <f>VLOOKUP($A782,DataForModel!$B:$BI,26,FALSE)</f>
        <v>2</v>
      </c>
      <c r="H782" s="1">
        <f>VLOOKUP($A782,DataForModel!$B:$BI,31,FALSE)</f>
        <v>85</v>
      </c>
      <c r="I782" s="1">
        <f>VLOOKUP($A782,DataForModel!$B:$BI,33,FALSE)</f>
        <v>78674</v>
      </c>
      <c r="J782" s="1">
        <f>VLOOKUP($A782,DataForModel!$B:$BI,46,FALSE)</f>
        <v>1</v>
      </c>
      <c r="K782" s="1">
        <f>VLOOKUP($A782,DataForModel!$B:$BI,49,FALSE)</f>
        <v>4.9000000000000004</v>
      </c>
      <c r="L782" s="1">
        <f>VLOOKUP($A782,DataForModel!$B:$BI,51,FALSE)</f>
        <v>30.3</v>
      </c>
      <c r="M782" s="1">
        <f>VLOOKUP($A782,DataForModel!$B:$BI,52,FALSE)</f>
        <v>3.8</v>
      </c>
      <c r="N782" s="1">
        <f>VLOOKUP($A782,DataForModel!$B:$BI,60,FALSE)</f>
        <v>0</v>
      </c>
      <c r="O782" s="1">
        <f t="shared" si="159"/>
        <v>6.8869321281072242</v>
      </c>
      <c r="P782" s="1">
        <f t="shared" si="160"/>
        <v>10</v>
      </c>
      <c r="Q782" s="1">
        <f t="shared" si="161"/>
        <v>0.71603426869253239</v>
      </c>
      <c r="R782" s="1">
        <f t="shared" si="162"/>
        <v>1.8221849456107491E-3</v>
      </c>
      <c r="S782" s="1">
        <f t="shared" si="163"/>
        <v>0.13248652405146058</v>
      </c>
      <c r="T782" s="1">
        <f t="shared" si="164"/>
        <v>0.27972027972027974</v>
      </c>
      <c r="U782" s="1">
        <f t="shared" si="165"/>
        <v>0.2848525469168901</v>
      </c>
      <c r="V782" s="1">
        <f t="shared" si="166"/>
        <v>5.0720782869050076</v>
      </c>
      <c r="W782" s="1">
        <f t="shared" si="167"/>
        <v>0.17482517482517479</v>
      </c>
      <c r="X782" s="1">
        <f t="shared" si="168"/>
        <v>0.79804560260586332</v>
      </c>
      <c r="Y782" s="1">
        <f t="shared" si="169"/>
        <v>6.9178082191780828</v>
      </c>
      <c r="Z782" s="1">
        <f t="shared" si="170"/>
        <v>0.76726342710997442</v>
      </c>
      <c r="AA782" s="1">
        <f t="shared" si="171"/>
        <v>0</v>
      </c>
      <c r="AB782" s="1">
        <f>VLOOKUP($A782,Index!$G:$R,8,FALSE)</f>
        <v>3.26</v>
      </c>
      <c r="AC782" s="1">
        <f>VLOOKUP($A782,Index!$G:$R,9,FALSE)</f>
        <v>4.3447664449311993</v>
      </c>
      <c r="AD782" s="1">
        <f>VLOOKUP($A782,Index!$G:$R,10,FALSE)</f>
        <v>2.8632478632478637</v>
      </c>
      <c r="AE782" s="1">
        <f>VLOOKUP($A782,Index!$G:$R,11,FALSE)</f>
        <v>0.86265086191265095</v>
      </c>
    </row>
    <row r="783" spans="1:31" x14ac:dyDescent="0.2">
      <c r="A783">
        <v>6085503336</v>
      </c>
      <c r="B783" s="1">
        <f>VLOOKUP($A783,DataForModel!$B:$BI,11,FALSE)</f>
        <v>3492</v>
      </c>
      <c r="C783" s="1">
        <f>VLOOKUP($A783,DataForModel!$B:$BI,16,FALSE)</f>
        <v>10.37</v>
      </c>
      <c r="D783" s="1">
        <f>VLOOKUP($A783,DataForModel!$B:$BI,17,FALSE)</f>
        <v>22.92704487</v>
      </c>
      <c r="E783" s="1">
        <f>VLOOKUP($A783,DataForModel!$B:$BI,19,FALSE)</f>
        <v>0</v>
      </c>
      <c r="F783" s="1">
        <f>VLOOKUP($A783,DataForModel!$B:$BI,20,FALSE)</f>
        <v>131.169939</v>
      </c>
      <c r="G783" s="1">
        <f>VLOOKUP($A783,DataForModel!$B:$BI,26,FALSE)</f>
        <v>0</v>
      </c>
      <c r="H783" s="1">
        <f>VLOOKUP($A783,DataForModel!$B:$BI,31,FALSE)</f>
        <v>383</v>
      </c>
      <c r="I783" s="1">
        <f>VLOOKUP($A783,DataForModel!$B:$BI,33,FALSE)</f>
        <v>24768</v>
      </c>
      <c r="J783" s="1">
        <f>VLOOKUP($A783,DataForModel!$B:$BI,46,FALSE)</f>
        <v>10.199999999999999</v>
      </c>
      <c r="K783" s="1">
        <f>VLOOKUP($A783,DataForModel!$B:$BI,49,FALSE)</f>
        <v>27</v>
      </c>
      <c r="L783" s="1">
        <f>VLOOKUP($A783,DataForModel!$B:$BI,51,FALSE)</f>
        <v>22.4</v>
      </c>
      <c r="M783" s="1">
        <f>VLOOKUP($A783,DataForModel!$B:$BI,52,FALSE)</f>
        <v>10.4</v>
      </c>
      <c r="N783" s="1">
        <f>VLOOKUP($A783,DataForModel!$B:$BI,60,FALSE)</f>
        <v>1.6</v>
      </c>
      <c r="O783" s="1">
        <f t="shared" si="159"/>
        <v>2.7187719161536661</v>
      </c>
      <c r="P783" s="1">
        <f t="shared" si="160"/>
        <v>10</v>
      </c>
      <c r="Q783" s="1">
        <f t="shared" si="161"/>
        <v>1.8198705285932286</v>
      </c>
      <c r="R783" s="1">
        <f t="shared" si="162"/>
        <v>0</v>
      </c>
      <c r="S783" s="1">
        <f t="shared" si="163"/>
        <v>0.20872735110086857</v>
      </c>
      <c r="T783" s="1">
        <f t="shared" si="164"/>
        <v>0</v>
      </c>
      <c r="U783" s="1">
        <f t="shared" si="165"/>
        <v>1.2835120643431637</v>
      </c>
      <c r="V783" s="1">
        <f t="shared" si="166"/>
        <v>1.2383810654927423</v>
      </c>
      <c r="W783" s="1">
        <f t="shared" si="167"/>
        <v>1.7832167832167831</v>
      </c>
      <c r="X783" s="1">
        <f t="shared" si="168"/>
        <v>4.3973941368078178</v>
      </c>
      <c r="Y783" s="1">
        <f t="shared" si="169"/>
        <v>5.1141552511415522</v>
      </c>
      <c r="Z783" s="1">
        <f t="shared" si="170"/>
        <v>2.4552429667519178</v>
      </c>
      <c r="AA783" s="1">
        <f t="shared" si="171"/>
        <v>0.1702127659574468</v>
      </c>
      <c r="AB783" s="1">
        <f>VLOOKUP($A783,Index!$G:$R,8,FALSE)</f>
        <v>7.8597000000000001</v>
      </c>
      <c r="AC783" s="1">
        <f>VLOOKUP($A783,Index!$G:$R,9,FALSE)</f>
        <v>5.914164153210038</v>
      </c>
      <c r="AD783" s="1">
        <f>VLOOKUP($A783,Index!$G:$R,10,FALSE)</f>
        <v>4.2735042735042743</v>
      </c>
      <c r="AE783" s="1">
        <f>VLOOKUP($A783,Index!$G:$R,11,FALSE)</f>
        <v>3.7047087580427891</v>
      </c>
    </row>
    <row r="784" spans="1:31" x14ac:dyDescent="0.2">
      <c r="A784">
        <v>6085503337</v>
      </c>
      <c r="B784" s="1">
        <f>VLOOKUP($A784,DataForModel!$B:$BI,11,FALSE)</f>
        <v>3772</v>
      </c>
      <c r="C784" s="1">
        <f>VLOOKUP($A784,DataForModel!$B:$BI,16,FALSE)</f>
        <v>10.37</v>
      </c>
      <c r="D784" s="1">
        <f>VLOOKUP($A784,DataForModel!$B:$BI,17,FALSE)</f>
        <v>22.95</v>
      </c>
      <c r="E784" s="1">
        <f>VLOOKUP($A784,DataForModel!$B:$BI,19,FALSE)</f>
        <v>0</v>
      </c>
      <c r="F784" s="1">
        <f>VLOOKUP($A784,DataForModel!$B:$BI,20,FALSE)</f>
        <v>126.3192233</v>
      </c>
      <c r="G784" s="1">
        <f>VLOOKUP($A784,DataForModel!$B:$BI,26,FALSE)</f>
        <v>0.4</v>
      </c>
      <c r="H784" s="1">
        <f>VLOOKUP($A784,DataForModel!$B:$BI,31,FALSE)</f>
        <v>340</v>
      </c>
      <c r="I784" s="1">
        <f>VLOOKUP($A784,DataForModel!$B:$BI,33,FALSE)</f>
        <v>28064</v>
      </c>
      <c r="J784" s="1">
        <f>VLOOKUP($A784,DataForModel!$B:$BI,46,FALSE)</f>
        <v>9.1</v>
      </c>
      <c r="K784" s="1">
        <f>VLOOKUP($A784,DataForModel!$B:$BI,49,FALSE)</f>
        <v>23.5</v>
      </c>
      <c r="L784" s="1">
        <f>VLOOKUP($A784,DataForModel!$B:$BI,51,FALSE)</f>
        <v>20.7</v>
      </c>
      <c r="M784" s="1">
        <f>VLOOKUP($A784,DataForModel!$B:$BI,52,FALSE)</f>
        <v>11</v>
      </c>
      <c r="N784" s="1">
        <f>VLOOKUP($A784,DataForModel!$B:$BI,60,FALSE)</f>
        <v>2.8</v>
      </c>
      <c r="O784" s="1">
        <f t="shared" si="159"/>
        <v>2.9369594015428975</v>
      </c>
      <c r="P784" s="1">
        <f t="shared" si="160"/>
        <v>10</v>
      </c>
      <c r="Q784" s="1">
        <f t="shared" si="161"/>
        <v>1.82171557608343</v>
      </c>
      <c r="R784" s="1">
        <f t="shared" si="162"/>
        <v>0</v>
      </c>
      <c r="S784" s="1">
        <f t="shared" si="163"/>
        <v>0.19968194263049394</v>
      </c>
      <c r="T784" s="1">
        <f t="shared" si="164"/>
        <v>5.5944055944055944E-2</v>
      </c>
      <c r="U784" s="1">
        <f t="shared" si="165"/>
        <v>1.1394101876675604</v>
      </c>
      <c r="V784" s="1">
        <f t="shared" si="166"/>
        <v>1.4727866240905763</v>
      </c>
      <c r="W784" s="1">
        <f t="shared" si="167"/>
        <v>1.5909090909090908</v>
      </c>
      <c r="X784" s="1">
        <f t="shared" si="168"/>
        <v>3.8273615635179152</v>
      </c>
      <c r="Y784" s="1">
        <f t="shared" si="169"/>
        <v>4.7260273972602738</v>
      </c>
      <c r="Z784" s="1">
        <f t="shared" si="170"/>
        <v>2.6086956521739131</v>
      </c>
      <c r="AA784" s="1">
        <f t="shared" si="171"/>
        <v>0.2978723404255319</v>
      </c>
      <c r="AB784" s="1">
        <f>VLOOKUP($A784,Index!$G:$R,8,FALSE)</f>
        <v>8.2677999999999994</v>
      </c>
      <c r="AC784" s="1">
        <f>VLOOKUP($A784,Index!$G:$R,9,FALSE)</f>
        <v>5.5888446270437209</v>
      </c>
      <c r="AD784" s="1">
        <f>VLOOKUP($A784,Index!$G:$R,10,FALSE)</f>
        <v>3.9743589743589745</v>
      </c>
      <c r="AE784" s="1">
        <f>VLOOKUP($A784,Index!$G:$R,11,FALSE)</f>
        <v>4.5780240093344693</v>
      </c>
    </row>
    <row r="785" spans="1:31" x14ac:dyDescent="0.2">
      <c r="A785">
        <v>6085503401</v>
      </c>
      <c r="B785" s="1">
        <f>VLOOKUP($A785,DataForModel!$B:$BI,11,FALSE)</f>
        <v>4915</v>
      </c>
      <c r="C785" s="1">
        <f>VLOOKUP($A785,DataForModel!$B:$BI,16,FALSE)</f>
        <v>10.37</v>
      </c>
      <c r="D785" s="1">
        <f>VLOOKUP($A785,DataForModel!$B:$BI,17,FALSE)</f>
        <v>26.309800880000001</v>
      </c>
      <c r="E785" s="1">
        <f>VLOOKUP($A785,DataForModel!$B:$BI,19,FALSE)</f>
        <v>0</v>
      </c>
      <c r="F785" s="1">
        <f>VLOOKUP($A785,DataForModel!$B:$BI,20,FALSE)</f>
        <v>194.2879537</v>
      </c>
      <c r="G785" s="1">
        <f>VLOOKUP($A785,DataForModel!$B:$BI,26,FALSE)</f>
        <v>0</v>
      </c>
      <c r="H785" s="1">
        <f>VLOOKUP($A785,DataForModel!$B:$BI,31,FALSE)</f>
        <v>468</v>
      </c>
      <c r="I785" s="1">
        <f>VLOOKUP($A785,DataForModel!$B:$BI,33,FALSE)</f>
        <v>17595</v>
      </c>
      <c r="J785" s="1">
        <f>VLOOKUP($A785,DataForModel!$B:$BI,46,FALSE)</f>
        <v>10.199999999999999</v>
      </c>
      <c r="K785" s="1">
        <f>VLOOKUP($A785,DataForModel!$B:$BI,49,FALSE)</f>
        <v>36.5</v>
      </c>
      <c r="L785" s="1">
        <f>VLOOKUP($A785,DataForModel!$B:$BI,51,FALSE)</f>
        <v>28.7</v>
      </c>
      <c r="M785" s="1">
        <f>VLOOKUP($A785,DataForModel!$B:$BI,52,FALSE)</f>
        <v>8.5</v>
      </c>
      <c r="N785" s="1">
        <f>VLOOKUP($A785,DataForModel!$B:$BI,60,FALSE)</f>
        <v>0.1</v>
      </c>
      <c r="O785" s="1">
        <f t="shared" si="159"/>
        <v>3.8276318865425072</v>
      </c>
      <c r="P785" s="1">
        <f t="shared" si="160"/>
        <v>10</v>
      </c>
      <c r="Q785" s="1">
        <f t="shared" si="161"/>
        <v>2.0917638041361593</v>
      </c>
      <c r="R785" s="1">
        <f t="shared" si="162"/>
        <v>0</v>
      </c>
      <c r="S785" s="1">
        <f t="shared" si="163"/>
        <v>0.32642714224727842</v>
      </c>
      <c r="T785" s="1">
        <f t="shared" si="164"/>
        <v>0</v>
      </c>
      <c r="U785" s="1">
        <f t="shared" si="165"/>
        <v>1.5683646112600536</v>
      </c>
      <c r="V785" s="1">
        <f t="shared" si="166"/>
        <v>0.72825027913890095</v>
      </c>
      <c r="W785" s="1">
        <f t="shared" si="167"/>
        <v>1.7832167832167831</v>
      </c>
      <c r="X785" s="1">
        <f t="shared" si="168"/>
        <v>5.9446254071661242</v>
      </c>
      <c r="Y785" s="1">
        <f t="shared" si="169"/>
        <v>6.5525114155251138</v>
      </c>
      <c r="Z785" s="1">
        <f t="shared" si="170"/>
        <v>1.9693094629156009</v>
      </c>
      <c r="AA785" s="1">
        <f t="shared" si="171"/>
        <v>1.0638297872340425E-2</v>
      </c>
      <c r="AB785" s="1">
        <f>VLOOKUP($A785,Index!$G:$R,8,FALSE)</f>
        <v>8.2416999999999998</v>
      </c>
      <c r="AC785" s="1">
        <f>VLOOKUP($A785,Index!$G:$R,9,FALSE)</f>
        <v>7.0398399286269395</v>
      </c>
      <c r="AD785" s="1">
        <f>VLOOKUP($A785,Index!$G:$R,10,FALSE)</f>
        <v>5.5982905982905979</v>
      </c>
      <c r="AE785" s="1">
        <f>VLOOKUP($A785,Index!$G:$R,11,FALSE)</f>
        <v>5.4411968264252675</v>
      </c>
    </row>
    <row r="786" spans="1:31" x14ac:dyDescent="0.2">
      <c r="A786">
        <v>6085503402</v>
      </c>
      <c r="B786" s="1">
        <f>VLOOKUP($A786,DataForModel!$B:$BI,11,FALSE)</f>
        <v>5263</v>
      </c>
      <c r="C786" s="1">
        <f>VLOOKUP($A786,DataForModel!$B:$BI,16,FALSE)</f>
        <v>10.37</v>
      </c>
      <c r="D786" s="1">
        <f>VLOOKUP($A786,DataForModel!$B:$BI,17,FALSE)</f>
        <v>25.962563719999999</v>
      </c>
      <c r="E786" s="1">
        <f>VLOOKUP($A786,DataForModel!$B:$BI,19,FALSE)</f>
        <v>0</v>
      </c>
      <c r="F786" s="1">
        <f>VLOOKUP($A786,DataForModel!$B:$BI,20,FALSE)</f>
        <v>175.67690490000001</v>
      </c>
      <c r="G786" s="1">
        <f>VLOOKUP($A786,DataForModel!$B:$BI,26,FALSE)</f>
        <v>0</v>
      </c>
      <c r="H786" s="1">
        <f>VLOOKUP($A786,DataForModel!$B:$BI,31,FALSE)</f>
        <v>1520</v>
      </c>
      <c r="I786" s="1">
        <f>VLOOKUP($A786,DataForModel!$B:$BI,33,FALSE)</f>
        <v>14826</v>
      </c>
      <c r="J786" s="1">
        <f>VLOOKUP($A786,DataForModel!$B:$BI,46,FALSE)</f>
        <v>25.1</v>
      </c>
      <c r="K786" s="1">
        <f>VLOOKUP($A786,DataForModel!$B:$BI,49,FALSE)</f>
        <v>43.8</v>
      </c>
      <c r="L786" s="1">
        <f>VLOOKUP($A786,DataForModel!$B:$BI,51,FALSE)</f>
        <v>27.4</v>
      </c>
      <c r="M786" s="1">
        <f>VLOOKUP($A786,DataForModel!$B:$BI,52,FALSE)</f>
        <v>8.4</v>
      </c>
      <c r="N786" s="1">
        <f>VLOOKUP($A786,DataForModel!$B:$BI,60,FALSE)</f>
        <v>0.1</v>
      </c>
      <c r="O786" s="1">
        <f t="shared" si="159"/>
        <v>4.0988077612405514</v>
      </c>
      <c r="P786" s="1">
        <f t="shared" si="160"/>
        <v>10</v>
      </c>
      <c r="Q786" s="1">
        <f t="shared" si="161"/>
        <v>2.0638541799884145</v>
      </c>
      <c r="R786" s="1">
        <f t="shared" si="162"/>
        <v>0</v>
      </c>
      <c r="S786" s="1">
        <f t="shared" si="163"/>
        <v>0.2917220494589966</v>
      </c>
      <c r="T786" s="1">
        <f t="shared" si="164"/>
        <v>0</v>
      </c>
      <c r="U786" s="1">
        <f t="shared" si="165"/>
        <v>5.0938337801608577</v>
      </c>
      <c r="V786" s="1">
        <f t="shared" si="166"/>
        <v>0.53132400736784469</v>
      </c>
      <c r="W786" s="1">
        <f t="shared" si="167"/>
        <v>4.3881118881118883</v>
      </c>
      <c r="X786" s="1">
        <f t="shared" si="168"/>
        <v>7.1335504885993481</v>
      </c>
      <c r="Y786" s="1">
        <f t="shared" si="169"/>
        <v>6.2557077625570781</v>
      </c>
      <c r="Z786" s="1">
        <f t="shared" si="170"/>
        <v>1.9437340153452687</v>
      </c>
      <c r="AA786" s="1">
        <f t="shared" si="171"/>
        <v>1.0638297872340425E-2</v>
      </c>
      <c r="AB786" s="1">
        <f>VLOOKUP($A786,Index!$G:$R,8,FALSE)</f>
        <v>9.9600000000000009</v>
      </c>
      <c r="AC786" s="1">
        <f>VLOOKUP($A786,Index!$G:$R,9,FALSE)</f>
        <v>8.3259505623637882</v>
      </c>
      <c r="AD786" s="1">
        <f>VLOOKUP($A786,Index!$G:$R,10,FALSE)</f>
        <v>6.367521367521368</v>
      </c>
      <c r="AE786" s="1">
        <f>VLOOKUP($A786,Index!$G:$R,11,FALSE)</f>
        <v>5.1916196085866133</v>
      </c>
    </row>
    <row r="787" spans="1:31" x14ac:dyDescent="0.2">
      <c r="A787">
        <v>6085503504</v>
      </c>
      <c r="B787" s="1">
        <f>VLOOKUP($A787,DataForModel!$B:$BI,11,FALSE)</f>
        <v>6463</v>
      </c>
      <c r="C787" s="1">
        <f>VLOOKUP($A787,DataForModel!$B:$BI,16,FALSE)</f>
        <v>10.37</v>
      </c>
      <c r="D787" s="1">
        <f>VLOOKUP($A787,DataForModel!$B:$BI,17,FALSE)</f>
        <v>26.13</v>
      </c>
      <c r="E787" s="1">
        <f>VLOOKUP($A787,DataForModel!$B:$BI,19,FALSE)</f>
        <v>0</v>
      </c>
      <c r="F787" s="1">
        <f>VLOOKUP($A787,DataForModel!$B:$BI,20,FALSE)</f>
        <v>195.353283</v>
      </c>
      <c r="G787" s="1">
        <f>VLOOKUP($A787,DataForModel!$B:$BI,26,FALSE)</f>
        <v>0</v>
      </c>
      <c r="H787" s="1">
        <f>VLOOKUP($A787,DataForModel!$B:$BI,31,FALSE)</f>
        <v>1052</v>
      </c>
      <c r="I787" s="1">
        <f>VLOOKUP($A787,DataForModel!$B:$BI,33,FALSE)</f>
        <v>17693</v>
      </c>
      <c r="J787" s="1">
        <f>VLOOKUP($A787,DataForModel!$B:$BI,46,FALSE)</f>
        <v>16.5</v>
      </c>
      <c r="K787" s="1">
        <f>VLOOKUP($A787,DataForModel!$B:$BI,49,FALSE)</f>
        <v>37.4</v>
      </c>
      <c r="L787" s="1">
        <f>VLOOKUP($A787,DataForModel!$B:$BI,51,FALSE)</f>
        <v>28.2</v>
      </c>
      <c r="M787" s="1">
        <f>VLOOKUP($A787,DataForModel!$B:$BI,52,FALSE)</f>
        <v>5.5</v>
      </c>
      <c r="N787" s="1">
        <f>VLOOKUP($A787,DataForModel!$B:$BI,60,FALSE)</f>
        <v>0</v>
      </c>
      <c r="O787" s="1">
        <f t="shared" si="159"/>
        <v>5.0338969843372547</v>
      </c>
      <c r="P787" s="1">
        <f t="shared" si="160"/>
        <v>10</v>
      </c>
      <c r="Q787" s="1">
        <f t="shared" si="161"/>
        <v>2.0773120819119777</v>
      </c>
      <c r="R787" s="1">
        <f t="shared" si="162"/>
        <v>0</v>
      </c>
      <c r="S787" s="1">
        <f t="shared" si="163"/>
        <v>0.3284137230468826</v>
      </c>
      <c r="T787" s="1">
        <f t="shared" si="164"/>
        <v>0</v>
      </c>
      <c r="U787" s="1">
        <f t="shared" si="165"/>
        <v>3.5254691689008046</v>
      </c>
      <c r="V787" s="1">
        <f t="shared" si="166"/>
        <v>0.73521986188847244</v>
      </c>
      <c r="W787" s="1">
        <f t="shared" si="167"/>
        <v>2.8846153846153841</v>
      </c>
      <c r="X787" s="1">
        <f t="shared" si="168"/>
        <v>6.0912052117263835</v>
      </c>
      <c r="Y787" s="1">
        <f t="shared" si="169"/>
        <v>6.4383561643835616</v>
      </c>
      <c r="Z787" s="1">
        <f t="shared" si="170"/>
        <v>1.2020460358056266</v>
      </c>
      <c r="AA787" s="1">
        <f t="shared" si="171"/>
        <v>0</v>
      </c>
      <c r="AB787" s="1">
        <f>VLOOKUP($A787,Index!$G:$R,8,FALSE)</f>
        <v>7.7491000000000003</v>
      </c>
      <c r="AC787" s="1">
        <f>VLOOKUP($A787,Index!$G:$R,9,FALSE)</f>
        <v>7.5924596625613496</v>
      </c>
      <c r="AD787" s="1">
        <f>VLOOKUP($A787,Index!$G:$R,10,FALSE)</f>
        <v>5.4700854700854702</v>
      </c>
      <c r="AE787" s="1">
        <f>VLOOKUP($A787,Index!$G:$R,11,FALSE)</f>
        <v>4.0845464504860622</v>
      </c>
    </row>
    <row r="788" spans="1:31" x14ac:dyDescent="0.2">
      <c r="A788">
        <v>6085503506</v>
      </c>
      <c r="B788" s="1">
        <f>VLOOKUP($A788,DataForModel!$B:$BI,11,FALSE)</f>
        <v>6432</v>
      </c>
      <c r="C788" s="1">
        <f>VLOOKUP($A788,DataForModel!$B:$BI,16,FALSE)</f>
        <v>10.37</v>
      </c>
      <c r="D788" s="1">
        <f>VLOOKUP($A788,DataForModel!$B:$BI,17,FALSE)</f>
        <v>26.13</v>
      </c>
      <c r="E788" s="1">
        <f>VLOOKUP($A788,DataForModel!$B:$BI,19,FALSE)</f>
        <v>0</v>
      </c>
      <c r="F788" s="1">
        <f>VLOOKUP($A788,DataForModel!$B:$BI,20,FALSE)</f>
        <v>205.42102980000001</v>
      </c>
      <c r="G788" s="1">
        <f>VLOOKUP($A788,DataForModel!$B:$BI,26,FALSE)</f>
        <v>0</v>
      </c>
      <c r="H788" s="1">
        <f>VLOOKUP($A788,DataForModel!$B:$BI,31,FALSE)</f>
        <v>1145</v>
      </c>
      <c r="I788" s="1">
        <f>VLOOKUP($A788,DataForModel!$B:$BI,33,FALSE)</f>
        <v>17013</v>
      </c>
      <c r="J788" s="1">
        <f>VLOOKUP($A788,DataForModel!$B:$BI,46,FALSE)</f>
        <v>18.7</v>
      </c>
      <c r="K788" s="1">
        <f>VLOOKUP($A788,DataForModel!$B:$BI,49,FALSE)</f>
        <v>35.799999999999997</v>
      </c>
      <c r="L788" s="1">
        <f>VLOOKUP($A788,DataForModel!$B:$BI,51,FALSE)</f>
        <v>27.9</v>
      </c>
      <c r="M788" s="1">
        <f>VLOOKUP($A788,DataForModel!$B:$BI,52,FALSE)</f>
        <v>8.9</v>
      </c>
      <c r="N788" s="1">
        <f>VLOOKUP($A788,DataForModel!$B:$BI,60,FALSE)</f>
        <v>0.2</v>
      </c>
      <c r="O788" s="1">
        <f t="shared" si="159"/>
        <v>5.0097405127405903</v>
      </c>
      <c r="P788" s="1">
        <f t="shared" si="160"/>
        <v>10</v>
      </c>
      <c r="Q788" s="1">
        <f t="shared" si="161"/>
        <v>2.0773120819119777</v>
      </c>
      <c r="R788" s="1">
        <f t="shared" si="162"/>
        <v>0</v>
      </c>
      <c r="S788" s="1">
        <f t="shared" si="163"/>
        <v>0.34718762937627379</v>
      </c>
      <c r="T788" s="1">
        <f t="shared" si="164"/>
        <v>0</v>
      </c>
      <c r="U788" s="1">
        <f t="shared" si="165"/>
        <v>3.8371313672922254</v>
      </c>
      <c r="V788" s="1">
        <f t="shared" si="166"/>
        <v>0.68685949178940486</v>
      </c>
      <c r="W788" s="1">
        <f t="shared" si="167"/>
        <v>3.2692307692307687</v>
      </c>
      <c r="X788" s="1">
        <f t="shared" si="168"/>
        <v>5.8306188925081424</v>
      </c>
      <c r="Y788" s="1">
        <f t="shared" si="169"/>
        <v>6.3698630136986303</v>
      </c>
      <c r="Z788" s="1">
        <f t="shared" si="170"/>
        <v>2.0716112531969308</v>
      </c>
      <c r="AA788" s="1">
        <f t="shared" si="171"/>
        <v>2.1276595744680851E-2</v>
      </c>
      <c r="AB788" s="1">
        <f>VLOOKUP($A788,Index!$G:$R,8,FALSE)</f>
        <v>9.2421000000000006</v>
      </c>
      <c r="AC788" s="1">
        <f>VLOOKUP($A788,Index!$G:$R,9,FALSE)</f>
        <v>7.753810509270707</v>
      </c>
      <c r="AD788" s="1">
        <f>VLOOKUP($A788,Index!$G:$R,10,FALSE)</f>
        <v>5.6410256410256405</v>
      </c>
      <c r="AE788" s="1">
        <f>VLOOKUP($A788,Index!$G:$R,11,FALSE)</f>
        <v>3.6904762005090119</v>
      </c>
    </row>
    <row r="789" spans="1:31" x14ac:dyDescent="0.2">
      <c r="A789">
        <v>6085503507</v>
      </c>
      <c r="B789" s="1">
        <f>VLOOKUP($A789,DataForModel!$B:$BI,11,FALSE)</f>
        <v>2182</v>
      </c>
      <c r="C789" s="1">
        <f>VLOOKUP($A789,DataForModel!$B:$BI,16,FALSE)</f>
        <v>10.37</v>
      </c>
      <c r="D789" s="1">
        <f>VLOOKUP($A789,DataForModel!$B:$BI,17,FALSE)</f>
        <v>26.13</v>
      </c>
      <c r="E789" s="1">
        <f>VLOOKUP($A789,DataForModel!$B:$BI,19,FALSE)</f>
        <v>0</v>
      </c>
      <c r="F789" s="1">
        <f>VLOOKUP($A789,DataForModel!$B:$BI,20,FALSE)</f>
        <v>202.1186999</v>
      </c>
      <c r="G789" s="1">
        <f>VLOOKUP($A789,DataForModel!$B:$BI,26,FALSE)</f>
        <v>0</v>
      </c>
      <c r="H789" s="1">
        <f>VLOOKUP($A789,DataForModel!$B:$BI,31,FALSE)</f>
        <v>295</v>
      </c>
      <c r="I789" s="1">
        <f>VLOOKUP($A789,DataForModel!$B:$BI,33,FALSE)</f>
        <v>19113</v>
      </c>
      <c r="J789" s="1">
        <f>VLOOKUP($A789,DataForModel!$B:$BI,46,FALSE)</f>
        <v>11.8</v>
      </c>
      <c r="K789" s="1">
        <f>VLOOKUP($A789,DataForModel!$B:$BI,49,FALSE)</f>
        <v>53.6</v>
      </c>
      <c r="L789" s="1">
        <f>VLOOKUP($A789,DataForModel!$B:$BI,51,FALSE)</f>
        <v>23.6</v>
      </c>
      <c r="M789" s="1">
        <f>VLOOKUP($A789,DataForModel!$B:$BI,52,FALSE)</f>
        <v>5.4</v>
      </c>
      <c r="N789" s="1">
        <f>VLOOKUP($A789,DataForModel!$B:$BI,60,FALSE)</f>
        <v>0.5</v>
      </c>
      <c r="O789" s="1">
        <f t="shared" si="159"/>
        <v>1.6979661809397648</v>
      </c>
      <c r="P789" s="1">
        <f t="shared" si="160"/>
        <v>10</v>
      </c>
      <c r="Q789" s="1">
        <f t="shared" si="161"/>
        <v>2.0773120819119777</v>
      </c>
      <c r="R789" s="1">
        <f t="shared" si="162"/>
        <v>0</v>
      </c>
      <c r="S789" s="1">
        <f t="shared" si="163"/>
        <v>0.34102958493564994</v>
      </c>
      <c r="T789" s="1">
        <f t="shared" si="164"/>
        <v>0</v>
      </c>
      <c r="U789" s="1">
        <f t="shared" si="165"/>
        <v>0.98860589812332433</v>
      </c>
      <c r="V789" s="1">
        <f t="shared" si="166"/>
        <v>0.83620769356593727</v>
      </c>
      <c r="W789" s="1">
        <f t="shared" si="167"/>
        <v>2.0629370629370629</v>
      </c>
      <c r="X789" s="1">
        <f t="shared" si="168"/>
        <v>8.7296416938110752</v>
      </c>
      <c r="Y789" s="1">
        <f t="shared" si="169"/>
        <v>5.3881278538812793</v>
      </c>
      <c r="Z789" s="1">
        <f t="shared" si="170"/>
        <v>1.1764705882352942</v>
      </c>
      <c r="AA789" s="1">
        <f t="shared" si="171"/>
        <v>5.3191489361702128E-2</v>
      </c>
      <c r="AB789" s="1">
        <f>VLOOKUP($A789,Index!$G:$R,8,FALSE)</f>
        <v>7.6958000000000002</v>
      </c>
      <c r="AC789" s="1">
        <f>VLOOKUP($A789,Index!$G:$R,9,FALSE)</f>
        <v>7.2833442712120933</v>
      </c>
      <c r="AD789" s="1">
        <f>VLOOKUP($A789,Index!$G:$R,10,FALSE)</f>
        <v>6.3247863247863254</v>
      </c>
      <c r="AE789" s="1">
        <f>VLOOKUP($A789,Index!$G:$R,11,FALSE)</f>
        <v>3.5596054392272389</v>
      </c>
    </row>
    <row r="790" spans="1:31" x14ac:dyDescent="0.2">
      <c r="A790">
        <v>6085503508</v>
      </c>
      <c r="B790" s="1">
        <f>VLOOKUP($A790,DataForModel!$B:$BI,11,FALSE)</f>
        <v>6219</v>
      </c>
      <c r="C790" s="1">
        <f>VLOOKUP($A790,DataForModel!$B:$BI,16,FALSE)</f>
        <v>10.37</v>
      </c>
      <c r="D790" s="1">
        <f>VLOOKUP($A790,DataForModel!$B:$BI,17,FALSE)</f>
        <v>26.019186730000001</v>
      </c>
      <c r="E790" s="1">
        <f>VLOOKUP($A790,DataForModel!$B:$BI,19,FALSE)</f>
        <v>0</v>
      </c>
      <c r="F790" s="1">
        <f>VLOOKUP($A790,DataForModel!$B:$BI,20,FALSE)</f>
        <v>197.27801539999999</v>
      </c>
      <c r="G790" s="1">
        <f>VLOOKUP($A790,DataForModel!$B:$BI,26,FALSE)</f>
        <v>0</v>
      </c>
      <c r="H790" s="1">
        <f>VLOOKUP($A790,DataForModel!$B:$BI,31,FALSE)</f>
        <v>1443</v>
      </c>
      <c r="I790" s="1">
        <f>VLOOKUP($A790,DataForModel!$B:$BI,33,FALSE)</f>
        <v>17096</v>
      </c>
      <c r="J790" s="1">
        <f>VLOOKUP($A790,DataForModel!$B:$BI,46,FALSE)</f>
        <v>20.6</v>
      </c>
      <c r="K790" s="1">
        <f>VLOOKUP($A790,DataForModel!$B:$BI,49,FALSE)</f>
        <v>35.4</v>
      </c>
      <c r="L790" s="1">
        <f>VLOOKUP($A790,DataForModel!$B:$BI,51,FALSE)</f>
        <v>28.6</v>
      </c>
      <c r="M790" s="1">
        <f>VLOOKUP($A790,DataForModel!$B:$BI,52,FALSE)</f>
        <v>7.5</v>
      </c>
      <c r="N790" s="1">
        <f>VLOOKUP($A790,DataForModel!$B:$BI,60,FALSE)</f>
        <v>0.8</v>
      </c>
      <c r="O790" s="1">
        <f t="shared" si="159"/>
        <v>4.8437621756409257</v>
      </c>
      <c r="P790" s="1">
        <f t="shared" si="160"/>
        <v>10</v>
      </c>
      <c r="Q790" s="1">
        <f t="shared" si="161"/>
        <v>2.0684053257448594</v>
      </c>
      <c r="R790" s="1">
        <f t="shared" si="162"/>
        <v>0</v>
      </c>
      <c r="S790" s="1">
        <f t="shared" si="163"/>
        <v>0.33200288222068541</v>
      </c>
      <c r="T790" s="1">
        <f t="shared" si="164"/>
        <v>0</v>
      </c>
      <c r="U790" s="1">
        <f t="shared" si="165"/>
        <v>4.8357908847184987</v>
      </c>
      <c r="V790" s="1">
        <f t="shared" si="166"/>
        <v>0.69276230166914399</v>
      </c>
      <c r="W790" s="1">
        <f t="shared" si="167"/>
        <v>3.6013986013986017</v>
      </c>
      <c r="X790" s="1">
        <f t="shared" si="168"/>
        <v>5.765472312703583</v>
      </c>
      <c r="Y790" s="1">
        <f t="shared" si="169"/>
        <v>6.5296803652968052</v>
      </c>
      <c r="Z790" s="1">
        <f t="shared" si="170"/>
        <v>1.7135549872122762</v>
      </c>
      <c r="AA790" s="1">
        <f t="shared" si="171"/>
        <v>8.5106382978723402E-2</v>
      </c>
      <c r="AB790" s="1">
        <f>VLOOKUP($A790,Index!$G:$R,8,FALSE)</f>
        <v>9.9209999999999994</v>
      </c>
      <c r="AC790" s="1">
        <f>VLOOKUP($A790,Index!$G:$R,9,FALSE)</f>
        <v>7.7259502167433851</v>
      </c>
      <c r="AD790" s="1">
        <f>VLOOKUP($A790,Index!$G:$R,10,FALSE)</f>
        <v>5.7264957264957275</v>
      </c>
      <c r="AE790" s="1">
        <f>VLOOKUP($A790,Index!$G:$R,11,FALSE)</f>
        <v>4.4109673694942249</v>
      </c>
    </row>
    <row r="791" spans="1:31" x14ac:dyDescent="0.2">
      <c r="A791">
        <v>6085503509</v>
      </c>
      <c r="B791" s="1">
        <f>VLOOKUP($A791,DataForModel!$B:$BI,11,FALSE)</f>
        <v>4040</v>
      </c>
      <c r="C791" s="1">
        <f>VLOOKUP($A791,DataForModel!$B:$BI,16,FALSE)</f>
        <v>10.37</v>
      </c>
      <c r="D791" s="1">
        <f>VLOOKUP($A791,DataForModel!$B:$BI,17,FALSE)</f>
        <v>19.535464709999999</v>
      </c>
      <c r="E791" s="1">
        <f>VLOOKUP($A791,DataForModel!$B:$BI,19,FALSE)</f>
        <v>0</v>
      </c>
      <c r="F791" s="1">
        <f>VLOOKUP($A791,DataForModel!$B:$BI,20,FALSE)</f>
        <v>182.16180220000001</v>
      </c>
      <c r="G791" s="1">
        <f>VLOOKUP($A791,DataForModel!$B:$BI,26,FALSE)</f>
        <v>0</v>
      </c>
      <c r="H791" s="1">
        <f>VLOOKUP($A791,DataForModel!$B:$BI,31,FALSE)</f>
        <v>319</v>
      </c>
      <c r="I791" s="1">
        <f>VLOOKUP($A791,DataForModel!$B:$BI,33,FALSE)</f>
        <v>24107</v>
      </c>
      <c r="J791" s="1">
        <f>VLOOKUP($A791,DataForModel!$B:$BI,46,FALSE)</f>
        <v>8.3000000000000007</v>
      </c>
      <c r="K791" s="1">
        <f>VLOOKUP($A791,DataForModel!$B:$BI,49,FALSE)</f>
        <v>27.9</v>
      </c>
      <c r="L791" s="1">
        <f>VLOOKUP($A791,DataForModel!$B:$BI,51,FALSE)</f>
        <v>25</v>
      </c>
      <c r="M791" s="1">
        <f>VLOOKUP($A791,DataForModel!$B:$BI,52,FALSE)</f>
        <v>5.8</v>
      </c>
      <c r="N791" s="1">
        <f>VLOOKUP($A791,DataForModel!$B:$BI,60,FALSE)</f>
        <v>0</v>
      </c>
      <c r="O791" s="1">
        <f t="shared" si="159"/>
        <v>3.1457959947011611</v>
      </c>
      <c r="P791" s="1">
        <f t="shared" si="160"/>
        <v>10</v>
      </c>
      <c r="Q791" s="1">
        <f t="shared" si="161"/>
        <v>1.5472680008783151</v>
      </c>
      <c r="R791" s="1">
        <f t="shared" si="162"/>
        <v>0</v>
      </c>
      <c r="S791" s="1">
        <f t="shared" si="163"/>
        <v>0.303814810320436</v>
      </c>
      <c r="T791" s="1">
        <f t="shared" si="164"/>
        <v>0</v>
      </c>
      <c r="U791" s="1">
        <f t="shared" si="165"/>
        <v>1.0690348525469169</v>
      </c>
      <c r="V791" s="1">
        <f t="shared" si="166"/>
        <v>1.1913719410287957</v>
      </c>
      <c r="W791" s="1">
        <f t="shared" si="167"/>
        <v>1.451048951048951</v>
      </c>
      <c r="X791" s="1">
        <f t="shared" si="168"/>
        <v>4.543973941368078</v>
      </c>
      <c r="Y791" s="1">
        <f t="shared" si="169"/>
        <v>5.7077625570776256</v>
      </c>
      <c r="Z791" s="1">
        <f t="shared" si="170"/>
        <v>1.2787723785166241</v>
      </c>
      <c r="AA791" s="1">
        <f t="shared" si="171"/>
        <v>0</v>
      </c>
      <c r="AB791" s="1">
        <f>VLOOKUP($A791,Index!$G:$R,8,FALSE)</f>
        <v>6.1090999999999998</v>
      </c>
      <c r="AC791" s="1">
        <f>VLOOKUP($A791,Index!$G:$R,9,FALSE)</f>
        <v>5.9066418227155015</v>
      </c>
      <c r="AD791" s="1">
        <f>VLOOKUP($A791,Index!$G:$R,10,FALSE)</f>
        <v>5.0854700854700861</v>
      </c>
      <c r="AE791" s="1">
        <f>VLOOKUP($A791,Index!$G:$R,11,FALSE)</f>
        <v>2.7982284435672917</v>
      </c>
    </row>
    <row r="792" spans="1:31" x14ac:dyDescent="0.2">
      <c r="A792">
        <v>6085503510</v>
      </c>
      <c r="B792" s="1">
        <f>VLOOKUP($A792,DataForModel!$B:$BI,11,FALSE)</f>
        <v>5968</v>
      </c>
      <c r="C792" s="1">
        <f>VLOOKUP($A792,DataForModel!$B:$BI,16,FALSE)</f>
        <v>10.37</v>
      </c>
      <c r="D792" s="1">
        <f>VLOOKUP($A792,DataForModel!$B:$BI,17,FALSE)</f>
        <v>26.13</v>
      </c>
      <c r="E792" s="1">
        <f>VLOOKUP($A792,DataForModel!$B:$BI,19,FALSE)</f>
        <v>0</v>
      </c>
      <c r="F792" s="1">
        <f>VLOOKUP($A792,DataForModel!$B:$BI,20,FALSE)</f>
        <v>205.63961330000001</v>
      </c>
      <c r="G792" s="1">
        <f>VLOOKUP($A792,DataForModel!$B:$BI,26,FALSE)</f>
        <v>0</v>
      </c>
      <c r="H792" s="1">
        <f>VLOOKUP($A792,DataForModel!$B:$BI,31,FALSE)</f>
        <v>1374</v>
      </c>
      <c r="I792" s="1">
        <f>VLOOKUP($A792,DataForModel!$B:$BI,33,FALSE)</f>
        <v>17254</v>
      </c>
      <c r="J792" s="1">
        <f>VLOOKUP($A792,DataForModel!$B:$BI,46,FALSE)</f>
        <v>22.6</v>
      </c>
      <c r="K792" s="1">
        <f>VLOOKUP($A792,DataForModel!$B:$BI,49,FALSE)</f>
        <v>38.1</v>
      </c>
      <c r="L792" s="1">
        <f>VLOOKUP($A792,DataForModel!$B:$BI,51,FALSE)</f>
        <v>27.9</v>
      </c>
      <c r="M792" s="1">
        <f>VLOOKUP($A792,DataForModel!$B:$BI,52,FALSE)</f>
        <v>7.7</v>
      </c>
      <c r="N792" s="1">
        <f>VLOOKUP($A792,DataForModel!$B:$BI,60,FALSE)</f>
        <v>0.5</v>
      </c>
      <c r="O792" s="1">
        <f t="shared" si="159"/>
        <v>4.648172679809865</v>
      </c>
      <c r="P792" s="1">
        <f t="shared" si="160"/>
        <v>10</v>
      </c>
      <c r="Q792" s="1">
        <f t="shared" si="161"/>
        <v>2.0773120819119777</v>
      </c>
      <c r="R792" s="1">
        <f t="shared" si="162"/>
        <v>0</v>
      </c>
      <c r="S792" s="1">
        <f t="shared" si="163"/>
        <v>0.34759523459675373</v>
      </c>
      <c r="T792" s="1">
        <f t="shared" si="164"/>
        <v>0</v>
      </c>
      <c r="U792" s="1">
        <f t="shared" si="165"/>
        <v>4.6045576407506701</v>
      </c>
      <c r="V792" s="1">
        <f t="shared" si="166"/>
        <v>0.70399897589804494</v>
      </c>
      <c r="W792" s="1">
        <f t="shared" si="167"/>
        <v>3.9510489510489508</v>
      </c>
      <c r="X792" s="1">
        <f t="shared" si="168"/>
        <v>6.2052117263843654</v>
      </c>
      <c r="Y792" s="1">
        <f t="shared" si="169"/>
        <v>6.3698630136986303</v>
      </c>
      <c r="Z792" s="1">
        <f t="shared" si="170"/>
        <v>1.7647058823529413</v>
      </c>
      <c r="AA792" s="1">
        <f t="shared" si="171"/>
        <v>5.3191489361702128E-2</v>
      </c>
      <c r="AB792" s="1">
        <f>VLOOKUP($A792,Index!$G:$R,8,FALSE)</f>
        <v>9.6376000000000008</v>
      </c>
      <c r="AC792" s="1">
        <f>VLOOKUP($A792,Index!$G:$R,9,FALSE)</f>
        <v>7.9407463034741808</v>
      </c>
      <c r="AD792" s="1">
        <f>VLOOKUP($A792,Index!$G:$R,10,FALSE)</f>
        <v>6.1965811965811968</v>
      </c>
      <c r="AE792" s="1">
        <f>VLOOKUP($A792,Index!$G:$R,11,FALSE)</f>
        <v>5.0819941780206532</v>
      </c>
    </row>
    <row r="793" spans="1:31" x14ac:dyDescent="0.2">
      <c r="A793">
        <v>6085503511</v>
      </c>
      <c r="B793" s="1">
        <f>VLOOKUP($A793,DataForModel!$B:$BI,11,FALSE)</f>
        <v>3665</v>
      </c>
      <c r="C793" s="1">
        <f>VLOOKUP($A793,DataForModel!$B:$BI,16,FALSE)</f>
        <v>10.37</v>
      </c>
      <c r="D793" s="1">
        <f>VLOOKUP($A793,DataForModel!$B:$BI,17,FALSE)</f>
        <v>26.13</v>
      </c>
      <c r="E793" s="1">
        <f>VLOOKUP($A793,DataForModel!$B:$BI,19,FALSE)</f>
        <v>0</v>
      </c>
      <c r="F793" s="1">
        <f>VLOOKUP($A793,DataForModel!$B:$BI,20,FALSE)</f>
        <v>187.67232780000001</v>
      </c>
      <c r="G793" s="1">
        <f>VLOOKUP($A793,DataForModel!$B:$BI,26,FALSE)</f>
        <v>0</v>
      </c>
      <c r="H793" s="1">
        <f>VLOOKUP($A793,DataForModel!$B:$BI,31,FALSE)</f>
        <v>337</v>
      </c>
      <c r="I793" s="1">
        <f>VLOOKUP($A793,DataForModel!$B:$BI,33,FALSE)</f>
        <v>23130</v>
      </c>
      <c r="J793" s="1">
        <f>VLOOKUP($A793,DataForModel!$B:$BI,46,FALSE)</f>
        <v>8.8000000000000007</v>
      </c>
      <c r="K793" s="1">
        <f>VLOOKUP($A793,DataForModel!$B:$BI,49,FALSE)</f>
        <v>20</v>
      </c>
      <c r="L793" s="1">
        <f>VLOOKUP($A793,DataForModel!$B:$BI,51,FALSE)</f>
        <v>22.2</v>
      </c>
      <c r="M793" s="1">
        <f>VLOOKUP($A793,DataForModel!$B:$BI,52,FALSE)</f>
        <v>9.1999999999999993</v>
      </c>
      <c r="N793" s="1">
        <f>VLOOKUP($A793,DataForModel!$B:$BI,60,FALSE)</f>
        <v>0</v>
      </c>
      <c r="O793" s="1">
        <f t="shared" si="159"/>
        <v>2.8535806124834413</v>
      </c>
      <c r="P793" s="1">
        <f t="shared" si="160"/>
        <v>10</v>
      </c>
      <c r="Q793" s="1">
        <f t="shared" si="161"/>
        <v>2.0773120819119777</v>
      </c>
      <c r="R793" s="1">
        <f t="shared" si="162"/>
        <v>0</v>
      </c>
      <c r="S793" s="1">
        <f t="shared" si="163"/>
        <v>0.31409060424883628</v>
      </c>
      <c r="T793" s="1">
        <f t="shared" si="164"/>
        <v>0</v>
      </c>
      <c r="U793" s="1">
        <f t="shared" si="165"/>
        <v>1.1293565683646114</v>
      </c>
      <c r="V793" s="1">
        <f t="shared" si="166"/>
        <v>1.121889468107047</v>
      </c>
      <c r="W793" s="1">
        <f t="shared" si="167"/>
        <v>1.5384615384615385</v>
      </c>
      <c r="X793" s="1">
        <f t="shared" si="168"/>
        <v>3.2573289902280136</v>
      </c>
      <c r="Y793" s="1">
        <f t="shared" si="169"/>
        <v>5.0684931506849313</v>
      </c>
      <c r="Z793" s="1">
        <f t="shared" si="170"/>
        <v>2.1483375959079281</v>
      </c>
      <c r="AA793" s="1">
        <f t="shared" si="171"/>
        <v>0</v>
      </c>
      <c r="AB793" s="1">
        <f>VLOOKUP($A793,Index!$G:$R,8,FALSE)</f>
        <v>7.4347000000000003</v>
      </c>
      <c r="AC793" s="1">
        <f>VLOOKUP($A793,Index!$G:$R,9,FALSE)</f>
        <v>5.4882336927226358</v>
      </c>
      <c r="AD793" s="1">
        <f>VLOOKUP($A793,Index!$G:$R,10,FALSE)</f>
        <v>4.4017094017094021</v>
      </c>
      <c r="AE793" s="1">
        <f>VLOOKUP($A793,Index!$G:$R,11,FALSE)</f>
        <v>2.7552407722807288</v>
      </c>
    </row>
    <row r="794" spans="1:31" x14ac:dyDescent="0.2">
      <c r="A794">
        <v>6085503601</v>
      </c>
      <c r="B794" s="1">
        <f>VLOOKUP($A794,DataForModel!$B:$BI,11,FALSE)</f>
        <v>2992</v>
      </c>
      <c r="C794" s="1">
        <f>VLOOKUP($A794,DataForModel!$B:$BI,16,FALSE)</f>
        <v>10.37</v>
      </c>
      <c r="D794" s="1">
        <f>VLOOKUP($A794,DataForModel!$B:$BI,17,FALSE)</f>
        <v>32.45222347</v>
      </c>
      <c r="E794" s="1">
        <f>VLOOKUP($A794,DataForModel!$B:$BI,19,FALSE)</f>
        <v>0</v>
      </c>
      <c r="F794" s="1">
        <f>VLOOKUP($A794,DataForModel!$B:$BI,20,FALSE)</f>
        <v>332.4553641</v>
      </c>
      <c r="G794" s="1">
        <f>VLOOKUP($A794,DataForModel!$B:$BI,26,FALSE)</f>
        <v>11</v>
      </c>
      <c r="H794" s="1">
        <f>VLOOKUP($A794,DataForModel!$B:$BI,31,FALSE)</f>
        <v>450</v>
      </c>
      <c r="I794" s="1">
        <f>VLOOKUP($A794,DataForModel!$B:$BI,33,FALSE)</f>
        <v>21081</v>
      </c>
      <c r="J794" s="1">
        <f>VLOOKUP($A794,DataForModel!$B:$BI,46,FALSE)</f>
        <v>15.7</v>
      </c>
      <c r="K794" s="1">
        <f>VLOOKUP($A794,DataForModel!$B:$BI,49,FALSE)</f>
        <v>32.1</v>
      </c>
      <c r="L794" s="1">
        <f>VLOOKUP($A794,DataForModel!$B:$BI,51,FALSE)</f>
        <v>28</v>
      </c>
      <c r="M794" s="1">
        <f>VLOOKUP($A794,DataForModel!$B:$BI,52,FALSE)</f>
        <v>10.7</v>
      </c>
      <c r="N794" s="1">
        <f>VLOOKUP($A794,DataForModel!$B:$BI,60,FALSE)</f>
        <v>3.4</v>
      </c>
      <c r="O794" s="1">
        <f t="shared" si="159"/>
        <v>2.3291514065300398</v>
      </c>
      <c r="P794" s="1">
        <f t="shared" si="160"/>
        <v>10</v>
      </c>
      <c r="Q794" s="1">
        <f t="shared" si="161"/>
        <v>2.5854687573834347</v>
      </c>
      <c r="R794" s="1">
        <f t="shared" si="162"/>
        <v>0</v>
      </c>
      <c r="S794" s="1">
        <f t="shared" si="163"/>
        <v>0.58407585671675144</v>
      </c>
      <c r="T794" s="1">
        <f t="shared" si="164"/>
        <v>1.5384615384615385</v>
      </c>
      <c r="U794" s="1">
        <f t="shared" si="165"/>
        <v>1.508042895442359</v>
      </c>
      <c r="V794" s="1">
        <f t="shared" si="166"/>
        <v>0.9761682940879447</v>
      </c>
      <c r="W794" s="1">
        <f t="shared" si="167"/>
        <v>2.7447552447552441</v>
      </c>
      <c r="X794" s="1">
        <f t="shared" si="168"/>
        <v>5.228013029315961</v>
      </c>
      <c r="Y794" s="1">
        <f t="shared" si="169"/>
        <v>6.3926940639269416</v>
      </c>
      <c r="Z794" s="1">
        <f t="shared" si="170"/>
        <v>2.5319693094629154</v>
      </c>
      <c r="AA794" s="1">
        <f t="shared" si="171"/>
        <v>0.36170212765957444</v>
      </c>
      <c r="AB794" s="1">
        <f>VLOOKUP($A794,Index!$G:$R,8,FALSE)</f>
        <v>9.2603000000000009</v>
      </c>
      <c r="AC794" s="1">
        <f>VLOOKUP($A794,Index!$G:$R,9,FALSE)</f>
        <v>6.409540220358747</v>
      </c>
      <c r="AD794" s="1">
        <f>VLOOKUP($A794,Index!$G:$R,10,FALSE)</f>
        <v>5.7692307692307701</v>
      </c>
      <c r="AE794" s="1">
        <f>VLOOKUP($A794,Index!$G:$R,11,FALSE)</f>
        <v>7.5914156797479846</v>
      </c>
    </row>
    <row r="795" spans="1:31" x14ac:dyDescent="0.2">
      <c r="A795">
        <v>6085503602</v>
      </c>
      <c r="B795" s="1">
        <f>VLOOKUP($A795,DataForModel!$B:$BI,11,FALSE)</f>
        <v>4741</v>
      </c>
      <c r="C795" s="1">
        <f>VLOOKUP($A795,DataForModel!$B:$BI,16,FALSE)</f>
        <v>10.37</v>
      </c>
      <c r="D795" s="1">
        <f>VLOOKUP($A795,DataForModel!$B:$BI,17,FALSE)</f>
        <v>33.400999579999997</v>
      </c>
      <c r="E795" s="1">
        <f>VLOOKUP($A795,DataForModel!$B:$BI,19,FALSE)</f>
        <v>0</v>
      </c>
      <c r="F795" s="1">
        <f>VLOOKUP($A795,DataForModel!$B:$BI,20,FALSE)</f>
        <v>242.5109866</v>
      </c>
      <c r="G795" s="1">
        <f>VLOOKUP($A795,DataForModel!$B:$BI,26,FALSE)</f>
        <v>0</v>
      </c>
      <c r="H795" s="1">
        <f>VLOOKUP($A795,DataForModel!$B:$BI,31,FALSE)</f>
        <v>946</v>
      </c>
      <c r="I795" s="1">
        <f>VLOOKUP($A795,DataForModel!$B:$BI,33,FALSE)</f>
        <v>17726</v>
      </c>
      <c r="J795" s="1">
        <f>VLOOKUP($A795,DataForModel!$B:$BI,46,FALSE)</f>
        <v>18.100000000000001</v>
      </c>
      <c r="K795" s="1">
        <f>VLOOKUP($A795,DataForModel!$B:$BI,49,FALSE)</f>
        <v>37.799999999999997</v>
      </c>
      <c r="L795" s="1">
        <f>VLOOKUP($A795,DataForModel!$B:$BI,51,FALSE)</f>
        <v>28.8</v>
      </c>
      <c r="M795" s="1">
        <f>VLOOKUP($A795,DataForModel!$B:$BI,52,FALSE)</f>
        <v>9.4</v>
      </c>
      <c r="N795" s="1">
        <f>VLOOKUP($A795,DataForModel!$B:$BI,60,FALSE)</f>
        <v>0</v>
      </c>
      <c r="O795" s="1">
        <f t="shared" si="159"/>
        <v>3.6920439491934856</v>
      </c>
      <c r="P795" s="1">
        <f t="shared" si="160"/>
        <v>10</v>
      </c>
      <c r="Q795" s="1">
        <f t="shared" si="161"/>
        <v>2.6617278323927431</v>
      </c>
      <c r="R795" s="1">
        <f t="shared" si="162"/>
        <v>0</v>
      </c>
      <c r="S795" s="1">
        <f t="shared" si="163"/>
        <v>0.41635140440529678</v>
      </c>
      <c r="T795" s="1">
        <f t="shared" si="164"/>
        <v>0</v>
      </c>
      <c r="U795" s="1">
        <f t="shared" si="165"/>
        <v>3.1702412868632708</v>
      </c>
      <c r="V795" s="1">
        <f t="shared" si="166"/>
        <v>0.73756676220210371</v>
      </c>
      <c r="W795" s="1">
        <f t="shared" si="167"/>
        <v>3.1643356643356646</v>
      </c>
      <c r="X795" s="1">
        <f t="shared" si="168"/>
        <v>6.1563517915309438</v>
      </c>
      <c r="Y795" s="1">
        <f t="shared" si="169"/>
        <v>6.5753424657534252</v>
      </c>
      <c r="Z795" s="1">
        <f t="shared" si="170"/>
        <v>2.199488491048593</v>
      </c>
      <c r="AA795" s="1">
        <f t="shared" si="171"/>
        <v>0</v>
      </c>
      <c r="AB795" s="1">
        <f>VLOOKUP($A795,Index!$G:$R,8,FALSE)</f>
        <v>10.5723</v>
      </c>
      <c r="AC795" s="1">
        <f>VLOOKUP($A795,Index!$G:$R,9,FALSE)</f>
        <v>7.5831306365710667</v>
      </c>
      <c r="AD795" s="1">
        <f>VLOOKUP($A795,Index!$G:$R,10,FALSE)</f>
        <v>5.9401709401709404</v>
      </c>
      <c r="AE795" s="1">
        <f>VLOOKUP($A795,Index!$G:$R,11,FALSE)</f>
        <v>6.8902750595491309</v>
      </c>
    </row>
    <row r="796" spans="1:31" x14ac:dyDescent="0.2">
      <c r="A796">
        <v>6085503703</v>
      </c>
      <c r="B796" s="1">
        <f>VLOOKUP($A796,DataForModel!$B:$BI,11,FALSE)</f>
        <v>4271</v>
      </c>
      <c r="C796" s="1">
        <f>VLOOKUP($A796,DataForModel!$B:$BI,16,FALSE)</f>
        <v>10.37</v>
      </c>
      <c r="D796" s="1">
        <f>VLOOKUP($A796,DataForModel!$B:$BI,17,FALSE)</f>
        <v>26.239804410000001</v>
      </c>
      <c r="E796" s="1">
        <f>VLOOKUP($A796,DataForModel!$B:$BI,19,FALSE)</f>
        <v>0</v>
      </c>
      <c r="F796" s="1">
        <f>VLOOKUP($A796,DataForModel!$B:$BI,20,FALSE)</f>
        <v>225.13829509999999</v>
      </c>
      <c r="G796" s="1">
        <f>VLOOKUP($A796,DataForModel!$B:$BI,26,FALSE)</f>
        <v>0</v>
      </c>
      <c r="H796" s="1">
        <f>VLOOKUP($A796,DataForModel!$B:$BI,31,FALSE)</f>
        <v>922</v>
      </c>
      <c r="I796" s="1">
        <f>VLOOKUP($A796,DataForModel!$B:$BI,33,FALSE)</f>
        <v>17102</v>
      </c>
      <c r="J796" s="1">
        <f>VLOOKUP($A796,DataForModel!$B:$BI,46,FALSE)</f>
        <v>21</v>
      </c>
      <c r="K796" s="1">
        <f>VLOOKUP($A796,DataForModel!$B:$BI,49,FALSE)</f>
        <v>48.9</v>
      </c>
      <c r="L796" s="1">
        <f>VLOOKUP($A796,DataForModel!$B:$BI,51,FALSE)</f>
        <v>27.7</v>
      </c>
      <c r="M796" s="1">
        <f>VLOOKUP($A796,DataForModel!$B:$BI,52,FALSE)</f>
        <v>7.8</v>
      </c>
      <c r="N796" s="1">
        <f>VLOOKUP($A796,DataForModel!$B:$BI,60,FALSE)</f>
        <v>0</v>
      </c>
      <c r="O796" s="1">
        <f t="shared" si="159"/>
        <v>3.3258006701472764</v>
      </c>
      <c r="P796" s="1">
        <f t="shared" si="160"/>
        <v>10</v>
      </c>
      <c r="Q796" s="1">
        <f t="shared" si="161"/>
        <v>2.0861377496857401</v>
      </c>
      <c r="R796" s="1">
        <f t="shared" si="162"/>
        <v>0</v>
      </c>
      <c r="S796" s="1">
        <f t="shared" si="163"/>
        <v>0.38395554767691631</v>
      </c>
      <c r="T796" s="1">
        <f t="shared" si="164"/>
        <v>0</v>
      </c>
      <c r="U796" s="1">
        <f t="shared" si="165"/>
        <v>3.0898123324396782</v>
      </c>
      <c r="V796" s="1">
        <f t="shared" si="166"/>
        <v>0.69318901081707684</v>
      </c>
      <c r="W796" s="1">
        <f t="shared" si="167"/>
        <v>3.6713286713286712</v>
      </c>
      <c r="X796" s="1">
        <f t="shared" si="168"/>
        <v>7.9641693811074923</v>
      </c>
      <c r="Y796" s="1">
        <f t="shared" si="169"/>
        <v>6.3242009132420094</v>
      </c>
      <c r="Z796" s="1">
        <f t="shared" si="170"/>
        <v>1.7902813299232736</v>
      </c>
      <c r="AA796" s="1">
        <f t="shared" si="171"/>
        <v>0</v>
      </c>
      <c r="AB796" s="1">
        <f>VLOOKUP($A796,Index!$G:$R,8,FALSE)</f>
        <v>9.6946999999999992</v>
      </c>
      <c r="AC796" s="1">
        <f>VLOOKUP($A796,Index!$G:$R,9,FALSE)</f>
        <v>8.1838156959582378</v>
      </c>
      <c r="AD796" s="1">
        <f>VLOOKUP($A796,Index!$G:$R,10,FALSE)</f>
        <v>6.0683760683760681</v>
      </c>
      <c r="AE796" s="1">
        <f>VLOOKUP($A796,Index!$G:$R,11,FALSE)</f>
        <v>4.4442951472097825</v>
      </c>
    </row>
    <row r="797" spans="1:31" x14ac:dyDescent="0.2">
      <c r="A797">
        <v>6085503707</v>
      </c>
      <c r="B797" s="1">
        <f>VLOOKUP($A797,DataForModel!$B:$BI,11,FALSE)</f>
        <v>5462</v>
      </c>
      <c r="C797" s="1">
        <f>VLOOKUP($A797,DataForModel!$B:$BI,16,FALSE)</f>
        <v>10.37</v>
      </c>
      <c r="D797" s="1">
        <f>VLOOKUP($A797,DataForModel!$B:$BI,17,FALSE)</f>
        <v>32.407381219999998</v>
      </c>
      <c r="E797" s="1">
        <f>VLOOKUP($A797,DataForModel!$B:$BI,19,FALSE)</f>
        <v>0</v>
      </c>
      <c r="F797" s="1">
        <f>VLOOKUP($A797,DataForModel!$B:$BI,20,FALSE)</f>
        <v>299.13075379999998</v>
      </c>
      <c r="G797" s="1">
        <f>VLOOKUP($A797,DataForModel!$B:$BI,26,FALSE)</f>
        <v>0</v>
      </c>
      <c r="H797" s="1">
        <f>VLOOKUP($A797,DataForModel!$B:$BI,31,FALSE)</f>
        <v>1058</v>
      </c>
      <c r="I797" s="1">
        <f>VLOOKUP($A797,DataForModel!$B:$BI,33,FALSE)</f>
        <v>20546</v>
      </c>
      <c r="J797" s="1">
        <f>VLOOKUP($A797,DataForModel!$B:$BI,46,FALSE)</f>
        <v>17.100000000000001</v>
      </c>
      <c r="K797" s="1">
        <f>VLOOKUP($A797,DataForModel!$B:$BI,49,FALSE)</f>
        <v>35.6</v>
      </c>
      <c r="L797" s="1">
        <f>VLOOKUP($A797,DataForModel!$B:$BI,51,FALSE)</f>
        <v>29</v>
      </c>
      <c r="M797" s="1">
        <f>VLOOKUP($A797,DataForModel!$B:$BI,52,FALSE)</f>
        <v>6.1</v>
      </c>
      <c r="N797" s="1">
        <f>VLOOKUP($A797,DataForModel!$B:$BI,60,FALSE)</f>
        <v>1.5</v>
      </c>
      <c r="O797" s="1">
        <f t="shared" si="159"/>
        <v>4.2538767240707553</v>
      </c>
      <c r="P797" s="1">
        <f t="shared" si="160"/>
        <v>10</v>
      </c>
      <c r="Q797" s="1">
        <f t="shared" si="161"/>
        <v>2.581864505052148</v>
      </c>
      <c r="R797" s="1">
        <f t="shared" si="162"/>
        <v>0</v>
      </c>
      <c r="S797" s="1">
        <f t="shared" si="163"/>
        <v>0.52193353980472246</v>
      </c>
      <c r="T797" s="1">
        <f t="shared" si="164"/>
        <v>0</v>
      </c>
      <c r="U797" s="1">
        <f t="shared" si="165"/>
        <v>3.5455764075067027</v>
      </c>
      <c r="V797" s="1">
        <f t="shared" si="166"/>
        <v>0.93812006173059004</v>
      </c>
      <c r="W797" s="1">
        <f t="shared" si="167"/>
        <v>2.9895104895104896</v>
      </c>
      <c r="X797" s="1">
        <f t="shared" si="168"/>
        <v>5.798045602605864</v>
      </c>
      <c r="Y797" s="1">
        <f t="shared" si="169"/>
        <v>6.6210045662100461</v>
      </c>
      <c r="Z797" s="1">
        <f t="shared" si="170"/>
        <v>1.3554987212276215</v>
      </c>
      <c r="AA797" s="1">
        <f t="shared" si="171"/>
        <v>0.15957446808510636</v>
      </c>
      <c r="AB797" s="1">
        <f>VLOOKUP($A797,Index!$G:$R,8,FALSE)</f>
        <v>9.1849000000000007</v>
      </c>
      <c r="AC797" s="1">
        <f>VLOOKUP($A797,Index!$G:$R,9,FALSE)</f>
        <v>7.33218346764777</v>
      </c>
      <c r="AD797" s="1">
        <f>VLOOKUP($A797,Index!$G:$R,10,FALSE)</f>
        <v>4.8290598290598297</v>
      </c>
      <c r="AE797" s="1">
        <f>VLOOKUP($A797,Index!$G:$R,11,FALSE)</f>
        <v>4.2160629373656109</v>
      </c>
    </row>
    <row r="798" spans="1:31" x14ac:dyDescent="0.2">
      <c r="A798">
        <v>6085503708</v>
      </c>
      <c r="B798" s="1">
        <f>VLOOKUP($A798,DataForModel!$B:$BI,11,FALSE)</f>
        <v>2725</v>
      </c>
      <c r="C798" s="1">
        <f>VLOOKUP($A798,DataForModel!$B:$BI,16,FALSE)</f>
        <v>10.37</v>
      </c>
      <c r="D798" s="1">
        <f>VLOOKUP($A798,DataForModel!$B:$BI,17,FALSE)</f>
        <v>28.4</v>
      </c>
      <c r="E798" s="1">
        <f>VLOOKUP($A798,DataForModel!$B:$BI,19,FALSE)</f>
        <v>0</v>
      </c>
      <c r="F798" s="1">
        <f>VLOOKUP($A798,DataForModel!$B:$BI,20,FALSE)</f>
        <v>274.91867200000002</v>
      </c>
      <c r="G798" s="1">
        <f>VLOOKUP($A798,DataForModel!$B:$BI,26,FALSE)</f>
        <v>0</v>
      </c>
      <c r="H798" s="1">
        <f>VLOOKUP($A798,DataForModel!$B:$BI,31,FALSE)</f>
        <v>345</v>
      </c>
      <c r="I798" s="1">
        <f>VLOOKUP($A798,DataForModel!$B:$BI,33,FALSE)</f>
        <v>28583</v>
      </c>
      <c r="J798" s="1">
        <f>VLOOKUP($A798,DataForModel!$B:$BI,46,FALSE)</f>
        <v>13.2</v>
      </c>
      <c r="K798" s="1">
        <f>VLOOKUP($A798,DataForModel!$B:$BI,49,FALSE)</f>
        <v>24.3</v>
      </c>
      <c r="L798" s="1">
        <f>VLOOKUP($A798,DataForModel!$B:$BI,51,FALSE)</f>
        <v>17.5</v>
      </c>
      <c r="M798" s="1">
        <f>VLOOKUP($A798,DataForModel!$B:$BI,52,FALSE)</f>
        <v>10.8</v>
      </c>
      <c r="N798" s="1">
        <f>VLOOKUP($A798,DataForModel!$B:$BI,60,FALSE)</f>
        <v>0.4</v>
      </c>
      <c r="O798" s="1">
        <f t="shared" si="159"/>
        <v>2.1210940543910231</v>
      </c>
      <c r="P798" s="1">
        <f t="shared" si="160"/>
        <v>10</v>
      </c>
      <c r="Q798" s="1">
        <f t="shared" si="161"/>
        <v>2.2597661914185192</v>
      </c>
      <c r="R798" s="1">
        <f t="shared" si="162"/>
        <v>0</v>
      </c>
      <c r="S798" s="1">
        <f t="shared" si="163"/>
        <v>0.47678387873530065</v>
      </c>
      <c r="T798" s="1">
        <f t="shared" si="164"/>
        <v>0</v>
      </c>
      <c r="U798" s="1">
        <f t="shared" si="165"/>
        <v>1.156166219839142</v>
      </c>
      <c r="V798" s="1">
        <f t="shared" si="166"/>
        <v>1.5096969653867762</v>
      </c>
      <c r="W798" s="1">
        <f t="shared" si="167"/>
        <v>2.3076923076923075</v>
      </c>
      <c r="X798" s="1">
        <f t="shared" si="168"/>
        <v>3.9576547231270358</v>
      </c>
      <c r="Y798" s="1">
        <f t="shared" si="169"/>
        <v>3.9954337899543377</v>
      </c>
      <c r="Z798" s="1">
        <f t="shared" si="170"/>
        <v>2.5575447570332481</v>
      </c>
      <c r="AA798" s="1">
        <f t="shared" si="171"/>
        <v>4.2553191489361701E-2</v>
      </c>
      <c r="AB798" s="1">
        <f>VLOOKUP($A798,Index!$G:$R,8,FALSE)</f>
        <v>8.2144999999999992</v>
      </c>
      <c r="AC798" s="1">
        <f>VLOOKUP($A798,Index!$G:$R,9,FALSE)</f>
        <v>5.6672814625639027</v>
      </c>
      <c r="AD798" s="1">
        <f>VLOOKUP($A798,Index!$G:$R,10,FALSE)</f>
        <v>4.4444444444444446</v>
      </c>
      <c r="AE798" s="1">
        <f>VLOOKUP($A798,Index!$G:$R,11,FALSE)</f>
        <v>4.1975537791262596</v>
      </c>
    </row>
    <row r="799" spans="1:31" x14ac:dyDescent="0.2">
      <c r="A799">
        <v>6085503709</v>
      </c>
      <c r="B799" s="1">
        <f>VLOOKUP($A799,DataForModel!$B:$BI,11,FALSE)</f>
        <v>5088</v>
      </c>
      <c r="C799" s="1">
        <f>VLOOKUP($A799,DataForModel!$B:$BI,16,FALSE)</f>
        <v>10.37</v>
      </c>
      <c r="D799" s="1">
        <f>VLOOKUP($A799,DataForModel!$B:$BI,17,FALSE)</f>
        <v>28.55696245</v>
      </c>
      <c r="E799" s="1">
        <f>VLOOKUP($A799,DataForModel!$B:$BI,19,FALSE)</f>
        <v>0</v>
      </c>
      <c r="F799" s="1">
        <f>VLOOKUP($A799,DataForModel!$B:$BI,20,FALSE)</f>
        <v>326.0604146</v>
      </c>
      <c r="G799" s="1">
        <f>VLOOKUP($A799,DataForModel!$B:$BI,26,FALSE)</f>
        <v>1.6</v>
      </c>
      <c r="H799" s="1">
        <f>VLOOKUP($A799,DataForModel!$B:$BI,31,FALSE)</f>
        <v>1724</v>
      </c>
      <c r="I799" s="1">
        <f>VLOOKUP($A799,DataForModel!$B:$BI,33,FALSE)</f>
        <v>14078</v>
      </c>
      <c r="J799" s="1">
        <f>VLOOKUP($A799,DataForModel!$B:$BI,46,FALSE)</f>
        <v>29.6</v>
      </c>
      <c r="K799" s="1">
        <f>VLOOKUP($A799,DataForModel!$B:$BI,49,FALSE)</f>
        <v>45.8</v>
      </c>
      <c r="L799" s="1">
        <f>VLOOKUP($A799,DataForModel!$B:$BI,51,FALSE)</f>
        <v>24</v>
      </c>
      <c r="M799" s="1">
        <f>VLOOKUP($A799,DataForModel!$B:$BI,52,FALSE)</f>
        <v>13.5</v>
      </c>
      <c r="N799" s="1">
        <f>VLOOKUP($A799,DataForModel!$B:$BI,60,FALSE)</f>
        <v>0.5</v>
      </c>
      <c r="O799" s="1">
        <f t="shared" si="159"/>
        <v>3.9624405828722824</v>
      </c>
      <c r="P799" s="1">
        <f t="shared" si="160"/>
        <v>10</v>
      </c>
      <c r="Q799" s="1">
        <f t="shared" si="161"/>
        <v>2.2723822460620062</v>
      </c>
      <c r="R799" s="1">
        <f t="shared" si="162"/>
        <v>0</v>
      </c>
      <c r="S799" s="1">
        <f t="shared" si="163"/>
        <v>0.57215082668975592</v>
      </c>
      <c r="T799" s="1">
        <f t="shared" si="164"/>
        <v>0.22377622377622378</v>
      </c>
      <c r="U799" s="1">
        <f t="shared" si="165"/>
        <v>5.7774798927613951</v>
      </c>
      <c r="V799" s="1">
        <f t="shared" si="166"/>
        <v>0.47812760025887024</v>
      </c>
      <c r="W799" s="1">
        <f t="shared" si="167"/>
        <v>5.174825174825175</v>
      </c>
      <c r="X799" s="1">
        <f t="shared" si="168"/>
        <v>7.4592833876221496</v>
      </c>
      <c r="Y799" s="1">
        <f t="shared" si="169"/>
        <v>5.4794520547945211</v>
      </c>
      <c r="Z799" s="1">
        <f t="shared" si="170"/>
        <v>3.2480818414322248</v>
      </c>
      <c r="AA799" s="1">
        <f t="shared" si="171"/>
        <v>5.3191489361702128E-2</v>
      </c>
      <c r="AB799" s="1">
        <f>VLOOKUP($A799,Index!$G:$R,8,FALSE)</f>
        <v>11.553100000000001</v>
      </c>
      <c r="AC799" s="1">
        <f>VLOOKUP($A799,Index!$G:$R,9,FALSE)</f>
        <v>8.7793437084943182</v>
      </c>
      <c r="AD799" s="1">
        <f>VLOOKUP($A799,Index!$G:$R,10,FALSE)</f>
        <v>6.8376068376068382</v>
      </c>
      <c r="AE799" s="1">
        <f>VLOOKUP($A799,Index!$G:$R,11,FALSE)</f>
        <v>5.4708670331993536</v>
      </c>
    </row>
    <row r="800" spans="1:31" x14ac:dyDescent="0.2">
      <c r="A800">
        <v>6085503710</v>
      </c>
      <c r="B800" s="1">
        <f>VLOOKUP($A800,DataForModel!$B:$BI,11,FALSE)</f>
        <v>3599</v>
      </c>
      <c r="C800" s="1">
        <f>VLOOKUP($A800,DataForModel!$B:$BI,16,FALSE)</f>
        <v>10.37</v>
      </c>
      <c r="D800" s="1">
        <f>VLOOKUP($A800,DataForModel!$B:$BI,17,FALSE)</f>
        <v>30.611293960000001</v>
      </c>
      <c r="E800" s="1">
        <f>VLOOKUP($A800,DataForModel!$B:$BI,19,FALSE)</f>
        <v>0</v>
      </c>
      <c r="F800" s="1">
        <f>VLOOKUP($A800,DataForModel!$B:$BI,20,FALSE)</f>
        <v>266.71433469999999</v>
      </c>
      <c r="G800" s="1">
        <f>VLOOKUP($A800,DataForModel!$B:$BI,26,FALSE)</f>
        <v>0</v>
      </c>
      <c r="H800" s="1">
        <f>VLOOKUP($A800,DataForModel!$B:$BI,31,FALSE)</f>
        <v>880</v>
      </c>
      <c r="I800" s="1">
        <f>VLOOKUP($A800,DataForModel!$B:$BI,33,FALSE)</f>
        <v>19875</v>
      </c>
      <c r="J800" s="1">
        <f>VLOOKUP($A800,DataForModel!$B:$BI,46,FALSE)</f>
        <v>22.9</v>
      </c>
      <c r="K800" s="1">
        <f>VLOOKUP($A800,DataForModel!$B:$BI,49,FALSE)</f>
        <v>39.9</v>
      </c>
      <c r="L800" s="1">
        <f>VLOOKUP($A800,DataForModel!$B:$BI,51,FALSE)</f>
        <v>28.9</v>
      </c>
      <c r="M800" s="1">
        <f>VLOOKUP($A800,DataForModel!$B:$BI,52,FALSE)</f>
        <v>10.199999999999999</v>
      </c>
      <c r="N800" s="1">
        <f>VLOOKUP($A800,DataForModel!$B:$BI,60,FALSE)</f>
        <v>0</v>
      </c>
      <c r="O800" s="1">
        <f t="shared" si="159"/>
        <v>2.8021507052131223</v>
      </c>
      <c r="P800" s="1">
        <f t="shared" si="160"/>
        <v>10</v>
      </c>
      <c r="Q800" s="1">
        <f t="shared" si="161"/>
        <v>2.4375017290083845</v>
      </c>
      <c r="R800" s="1">
        <f t="shared" si="162"/>
        <v>0</v>
      </c>
      <c r="S800" s="1">
        <f t="shared" si="163"/>
        <v>0.46148477924216175</v>
      </c>
      <c r="T800" s="1">
        <f t="shared" si="164"/>
        <v>0</v>
      </c>
      <c r="U800" s="1">
        <f t="shared" si="165"/>
        <v>2.9490616621983912</v>
      </c>
      <c r="V800" s="1">
        <f t="shared" si="166"/>
        <v>0.89039975535342175</v>
      </c>
      <c r="W800" s="1">
        <f t="shared" si="167"/>
        <v>4.0034965034965033</v>
      </c>
      <c r="X800" s="1">
        <f t="shared" si="168"/>
        <v>6.4983713355048858</v>
      </c>
      <c r="Y800" s="1">
        <f t="shared" si="169"/>
        <v>6.5981735159817356</v>
      </c>
      <c r="Z800" s="1">
        <f t="shared" si="170"/>
        <v>2.4040920716112528</v>
      </c>
      <c r="AA800" s="1">
        <f t="shared" si="171"/>
        <v>0</v>
      </c>
      <c r="AB800" s="1">
        <f>VLOOKUP($A800,Index!$G:$R,8,FALSE)</f>
        <v>10.4671</v>
      </c>
      <c r="AC800" s="1">
        <f>VLOOKUP($A800,Index!$G:$R,9,FALSE)</f>
        <v>7.7402604084863293</v>
      </c>
      <c r="AD800" s="1">
        <f>VLOOKUP($A800,Index!$G:$R,10,FALSE)</f>
        <v>6.4102564102564106</v>
      </c>
      <c r="AE800" s="1">
        <f>VLOOKUP($A800,Index!$G:$R,11,FALSE)</f>
        <v>5.9860333801703796</v>
      </c>
    </row>
    <row r="801" spans="1:31" x14ac:dyDescent="0.2">
      <c r="A801">
        <v>6085503711</v>
      </c>
      <c r="B801" s="1">
        <f>VLOOKUP($A801,DataForModel!$B:$BI,11,FALSE)</f>
        <v>4763</v>
      </c>
      <c r="C801" s="1">
        <f>VLOOKUP($A801,DataForModel!$B:$BI,16,FALSE)</f>
        <v>10.37</v>
      </c>
      <c r="D801" s="1">
        <f>VLOOKUP($A801,DataForModel!$B:$BI,17,FALSE)</f>
        <v>29.144477420000001</v>
      </c>
      <c r="E801" s="1">
        <f>VLOOKUP($A801,DataForModel!$B:$BI,19,FALSE)</f>
        <v>0</v>
      </c>
      <c r="F801" s="1">
        <f>VLOOKUP($A801,DataForModel!$B:$BI,20,FALSE)</f>
        <v>245.12663749999999</v>
      </c>
      <c r="G801" s="1">
        <f>VLOOKUP($A801,DataForModel!$B:$BI,26,FALSE)</f>
        <v>0</v>
      </c>
      <c r="H801" s="1">
        <f>VLOOKUP($A801,DataForModel!$B:$BI,31,FALSE)</f>
        <v>985</v>
      </c>
      <c r="I801" s="1">
        <f>VLOOKUP($A801,DataForModel!$B:$BI,33,FALSE)</f>
        <v>17466</v>
      </c>
      <c r="J801" s="1">
        <f>VLOOKUP($A801,DataForModel!$B:$BI,46,FALSE)</f>
        <v>19.3</v>
      </c>
      <c r="K801" s="1">
        <f>VLOOKUP($A801,DataForModel!$B:$BI,49,FALSE)</f>
        <v>43</v>
      </c>
      <c r="L801" s="1">
        <f>VLOOKUP($A801,DataForModel!$B:$BI,51,FALSE)</f>
        <v>30.8</v>
      </c>
      <c r="M801" s="1">
        <f>VLOOKUP($A801,DataForModel!$B:$BI,52,FALSE)</f>
        <v>6.6</v>
      </c>
      <c r="N801" s="1">
        <f>VLOOKUP($A801,DataForModel!$B:$BI,60,FALSE)</f>
        <v>0.2</v>
      </c>
      <c r="O801" s="1">
        <f t="shared" si="159"/>
        <v>3.7091872516169251</v>
      </c>
      <c r="P801" s="1">
        <f t="shared" si="160"/>
        <v>10</v>
      </c>
      <c r="Q801" s="1">
        <f t="shared" si="161"/>
        <v>2.3196045018651392</v>
      </c>
      <c r="R801" s="1">
        <f t="shared" si="162"/>
        <v>0</v>
      </c>
      <c r="S801" s="1">
        <f t="shared" si="163"/>
        <v>0.42122895903221558</v>
      </c>
      <c r="T801" s="1">
        <f t="shared" si="164"/>
        <v>0</v>
      </c>
      <c r="U801" s="1">
        <f t="shared" si="165"/>
        <v>3.3009383378016088</v>
      </c>
      <c r="V801" s="1">
        <f t="shared" si="166"/>
        <v>0.71907603245834251</v>
      </c>
      <c r="W801" s="1">
        <f t="shared" si="167"/>
        <v>3.3741258741258742</v>
      </c>
      <c r="X801" s="1">
        <f t="shared" si="168"/>
        <v>7.0032573289902276</v>
      </c>
      <c r="Y801" s="1">
        <f t="shared" si="169"/>
        <v>7.031963470319635</v>
      </c>
      <c r="Z801" s="1">
        <f t="shared" si="170"/>
        <v>1.4833759590792839</v>
      </c>
      <c r="AA801" s="1">
        <f t="shared" si="171"/>
        <v>2.1276595744680851E-2</v>
      </c>
      <c r="AB801" s="1">
        <f>VLOOKUP($A801,Index!$G:$R,8,FALSE)</f>
        <v>9.5731999999999999</v>
      </c>
      <c r="AC801" s="1">
        <f>VLOOKUP($A801,Index!$G:$R,9,FALSE)</f>
        <v>7.8822449932374674</v>
      </c>
      <c r="AD801" s="1">
        <f>VLOOKUP($A801,Index!$G:$R,10,FALSE)</f>
        <v>5.6410256410256405</v>
      </c>
      <c r="AE801" s="1">
        <f>VLOOKUP($A801,Index!$G:$R,11,FALSE)</f>
        <v>4.8057786566308183</v>
      </c>
    </row>
    <row r="802" spans="1:31" x14ac:dyDescent="0.2">
      <c r="A802">
        <v>6085503712</v>
      </c>
      <c r="B802" s="1">
        <f>VLOOKUP($A802,DataForModel!$B:$BI,11,FALSE)</f>
        <v>4108</v>
      </c>
      <c r="C802" s="1">
        <f>VLOOKUP($A802,DataForModel!$B:$BI,16,FALSE)</f>
        <v>10.37</v>
      </c>
      <c r="D802" s="1">
        <f>VLOOKUP($A802,DataForModel!$B:$BI,17,FALSE)</f>
        <v>23.681016230000001</v>
      </c>
      <c r="E802" s="1">
        <f>VLOOKUP($A802,DataForModel!$B:$BI,19,FALSE)</f>
        <v>0</v>
      </c>
      <c r="F802" s="1">
        <f>VLOOKUP($A802,DataForModel!$B:$BI,20,FALSE)</f>
        <v>275.24626490000003</v>
      </c>
      <c r="G802" s="1">
        <f>VLOOKUP($A802,DataForModel!$B:$BI,26,FALSE)</f>
        <v>0</v>
      </c>
      <c r="H802" s="1">
        <f>VLOOKUP($A802,DataForModel!$B:$BI,31,FALSE)</f>
        <v>790</v>
      </c>
      <c r="I802" s="1">
        <f>VLOOKUP($A802,DataForModel!$B:$BI,33,FALSE)</f>
        <v>20670</v>
      </c>
      <c r="J802" s="1">
        <f>VLOOKUP($A802,DataForModel!$B:$BI,46,FALSE)</f>
        <v>20.9</v>
      </c>
      <c r="K802" s="1">
        <f>VLOOKUP($A802,DataForModel!$B:$BI,49,FALSE)</f>
        <v>30.5</v>
      </c>
      <c r="L802" s="1">
        <f>VLOOKUP($A802,DataForModel!$B:$BI,51,FALSE)</f>
        <v>20.2</v>
      </c>
      <c r="M802" s="1">
        <f>VLOOKUP($A802,DataForModel!$B:$BI,52,FALSE)</f>
        <v>10.199999999999999</v>
      </c>
      <c r="N802" s="1">
        <f>VLOOKUP($A802,DataForModel!$B:$BI,60,FALSE)</f>
        <v>6.6</v>
      </c>
      <c r="O802" s="1">
        <f t="shared" si="159"/>
        <v>3.1987843840099743</v>
      </c>
      <c r="P802" s="1">
        <f t="shared" si="160"/>
        <v>10</v>
      </c>
      <c r="Q802" s="1">
        <f t="shared" si="161"/>
        <v>1.8804719264268133</v>
      </c>
      <c r="R802" s="1">
        <f t="shared" si="162"/>
        <v>0</v>
      </c>
      <c r="S802" s="1">
        <f t="shared" si="163"/>
        <v>0.47739476005174114</v>
      </c>
      <c r="T802" s="1">
        <f t="shared" si="164"/>
        <v>0</v>
      </c>
      <c r="U802" s="1">
        <f t="shared" si="165"/>
        <v>2.6474530831099194</v>
      </c>
      <c r="V802" s="1">
        <f t="shared" si="166"/>
        <v>0.94693871745453762</v>
      </c>
      <c r="W802" s="1">
        <f t="shared" si="167"/>
        <v>3.6538461538461537</v>
      </c>
      <c r="X802" s="1">
        <f t="shared" si="168"/>
        <v>4.9674267100977199</v>
      </c>
      <c r="Y802" s="1">
        <f t="shared" si="169"/>
        <v>4.6118721461187215</v>
      </c>
      <c r="Z802" s="1">
        <f t="shared" si="170"/>
        <v>2.4040920716112528</v>
      </c>
      <c r="AA802" s="1">
        <f t="shared" si="171"/>
        <v>0.70212765957446799</v>
      </c>
      <c r="AB802" s="1">
        <f>VLOOKUP($A802,Index!$G:$R,8,FALSE)</f>
        <v>9.9428999999999998</v>
      </c>
      <c r="AC802" s="1">
        <f>VLOOKUP($A802,Index!$G:$R,9,FALSE)</f>
        <v>6.6877396220635497</v>
      </c>
      <c r="AD802" s="1">
        <f>VLOOKUP($A802,Index!$G:$R,10,FALSE)</f>
        <v>5.8119658119658126</v>
      </c>
      <c r="AE802" s="1">
        <f>VLOOKUP($A802,Index!$G:$R,11,FALSE)</f>
        <v>5.4643158670916172</v>
      </c>
    </row>
    <row r="803" spans="1:31" x14ac:dyDescent="0.2">
      <c r="A803">
        <v>6085503713</v>
      </c>
      <c r="B803" s="1">
        <f>VLOOKUP($A803,DataForModel!$B:$BI,11,FALSE)</f>
        <v>2974</v>
      </c>
      <c r="C803" s="1">
        <f>VLOOKUP($A803,DataForModel!$B:$BI,16,FALSE)</f>
        <v>10.37</v>
      </c>
      <c r="D803" s="1">
        <f>VLOOKUP($A803,DataForModel!$B:$BI,17,FALSE)</f>
        <v>11.0924254</v>
      </c>
      <c r="E803" s="1">
        <f>VLOOKUP($A803,DataForModel!$B:$BI,19,FALSE)</f>
        <v>0</v>
      </c>
      <c r="F803" s="1">
        <f>VLOOKUP($A803,DataForModel!$B:$BI,20,FALSE)</f>
        <v>255.41221010000001</v>
      </c>
      <c r="G803" s="1">
        <f>VLOOKUP($A803,DataForModel!$B:$BI,26,FALSE)</f>
        <v>0</v>
      </c>
      <c r="H803" s="1">
        <f>VLOOKUP($A803,DataForModel!$B:$BI,31,FALSE)</f>
        <v>797</v>
      </c>
      <c r="I803" s="1">
        <f>VLOOKUP($A803,DataForModel!$B:$BI,33,FALSE)</f>
        <v>17647</v>
      </c>
      <c r="J803" s="1">
        <f>VLOOKUP($A803,DataForModel!$B:$BI,46,FALSE)</f>
        <v>25.3</v>
      </c>
      <c r="K803" s="1">
        <f>VLOOKUP($A803,DataForModel!$B:$BI,49,FALSE)</f>
        <v>38.6</v>
      </c>
      <c r="L803" s="1">
        <f>VLOOKUP($A803,DataForModel!$B:$BI,51,FALSE)</f>
        <v>26.2</v>
      </c>
      <c r="M803" s="1">
        <f>VLOOKUP($A803,DataForModel!$B:$BI,52,FALSE)</f>
        <v>13.3</v>
      </c>
      <c r="N803" s="1">
        <f>VLOOKUP($A803,DataForModel!$B:$BI,60,FALSE)</f>
        <v>0</v>
      </c>
      <c r="O803" s="1">
        <f t="shared" si="159"/>
        <v>2.3151250681835891</v>
      </c>
      <c r="P803" s="1">
        <f t="shared" si="160"/>
        <v>10</v>
      </c>
      <c r="Q803" s="1">
        <f t="shared" si="161"/>
        <v>0.86864808068678412</v>
      </c>
      <c r="R803" s="1">
        <f t="shared" si="162"/>
        <v>0</v>
      </c>
      <c r="S803" s="1">
        <f t="shared" si="163"/>
        <v>0.44040905765533089</v>
      </c>
      <c r="T803" s="1">
        <f t="shared" si="164"/>
        <v>0</v>
      </c>
      <c r="U803" s="1">
        <f t="shared" si="165"/>
        <v>2.6709115281501337</v>
      </c>
      <c r="V803" s="1">
        <f t="shared" si="166"/>
        <v>0.73194842508765312</v>
      </c>
      <c r="W803" s="1">
        <f t="shared" si="167"/>
        <v>4.4230769230769234</v>
      </c>
      <c r="X803" s="1">
        <f t="shared" si="168"/>
        <v>6.2866449511400653</v>
      </c>
      <c r="Y803" s="1">
        <f t="shared" si="169"/>
        <v>5.9817351598173518</v>
      </c>
      <c r="Z803" s="1">
        <f t="shared" si="170"/>
        <v>3.1969309462915603</v>
      </c>
      <c r="AA803" s="1">
        <f t="shared" si="171"/>
        <v>0</v>
      </c>
      <c r="AB803" s="1">
        <f>VLOOKUP($A803,Index!$G:$R,8,FALSE)</f>
        <v>10.089499999999999</v>
      </c>
      <c r="AC803" s="1">
        <f>VLOOKUP($A803,Index!$G:$R,9,FALSE)</f>
        <v>7.6765451766654094</v>
      </c>
      <c r="AD803" s="1">
        <f>VLOOKUP($A803,Index!$G:$R,10,FALSE)</f>
        <v>6.6666666666666679</v>
      </c>
      <c r="AE803" s="1">
        <f>VLOOKUP($A803,Index!$G:$R,11,FALSE)</f>
        <v>4.0010698744748074</v>
      </c>
    </row>
    <row r="804" spans="1:31" x14ac:dyDescent="0.2">
      <c r="A804">
        <v>6085503802</v>
      </c>
      <c r="B804" s="1">
        <f>VLOOKUP($A804,DataForModel!$B:$BI,11,FALSE)</f>
        <v>4986</v>
      </c>
      <c r="C804" s="1">
        <f>VLOOKUP($A804,DataForModel!$B:$BI,16,FALSE)</f>
        <v>10.37</v>
      </c>
      <c r="D804" s="1">
        <f>VLOOKUP($A804,DataForModel!$B:$BI,17,FALSE)</f>
        <v>11.09</v>
      </c>
      <c r="E804" s="1">
        <f>VLOOKUP($A804,DataForModel!$B:$BI,19,FALSE)</f>
        <v>0</v>
      </c>
      <c r="F804" s="1">
        <f>VLOOKUP($A804,DataForModel!$B:$BI,20,FALSE)</f>
        <v>187.1169783</v>
      </c>
      <c r="G804" s="1">
        <f>VLOOKUP($A804,DataForModel!$B:$BI,26,FALSE)</f>
        <v>0</v>
      </c>
      <c r="H804" s="1">
        <f>VLOOKUP($A804,DataForModel!$B:$BI,31,FALSE)</f>
        <v>282</v>
      </c>
      <c r="I804" s="1">
        <f>VLOOKUP($A804,DataForModel!$B:$BI,33,FALSE)</f>
        <v>28564</v>
      </c>
      <c r="J804" s="1">
        <f>VLOOKUP($A804,DataForModel!$B:$BI,46,FALSE)</f>
        <v>3.5</v>
      </c>
      <c r="K804" s="1">
        <f>VLOOKUP($A804,DataForModel!$B:$BI,49,FALSE)</f>
        <v>21.2</v>
      </c>
      <c r="L804" s="1">
        <f>VLOOKUP($A804,DataForModel!$B:$BI,51,FALSE)</f>
        <v>21.9</v>
      </c>
      <c r="M804" s="1">
        <f>VLOOKUP($A804,DataForModel!$B:$BI,52,FALSE)</f>
        <v>10.4</v>
      </c>
      <c r="N804" s="1">
        <f>VLOOKUP($A804,DataForModel!$B:$BI,60,FALSE)</f>
        <v>3.5</v>
      </c>
      <c r="O804" s="1">
        <f t="shared" si="159"/>
        <v>3.8829579989090623</v>
      </c>
      <c r="P804" s="1">
        <f t="shared" si="160"/>
        <v>10</v>
      </c>
      <c r="Q804" s="1">
        <f t="shared" si="161"/>
        <v>0.86845313610652108</v>
      </c>
      <c r="R804" s="1">
        <f t="shared" si="162"/>
        <v>0</v>
      </c>
      <c r="S804" s="1">
        <f t="shared" si="163"/>
        <v>0.31305501210491449</v>
      </c>
      <c r="T804" s="1">
        <f t="shared" si="164"/>
        <v>0</v>
      </c>
      <c r="U804" s="1">
        <f t="shared" si="165"/>
        <v>0.94504021447721176</v>
      </c>
      <c r="V804" s="1">
        <f t="shared" si="166"/>
        <v>1.5083457197516554</v>
      </c>
      <c r="W804" s="1">
        <f t="shared" si="167"/>
        <v>0.61188811188811187</v>
      </c>
      <c r="X804" s="1">
        <f t="shared" si="168"/>
        <v>3.4527687296416936</v>
      </c>
      <c r="Y804" s="1">
        <f t="shared" si="169"/>
        <v>5</v>
      </c>
      <c r="Z804" s="1">
        <f t="shared" si="170"/>
        <v>2.4552429667519178</v>
      </c>
      <c r="AA804" s="1">
        <f t="shared" si="171"/>
        <v>0.37234042553191488</v>
      </c>
      <c r="AB804" s="1">
        <f>VLOOKUP($A804,Index!$G:$R,8,FALSE)</f>
        <v>7.3845000000000001</v>
      </c>
      <c r="AC804" s="1">
        <f>VLOOKUP($A804,Index!$G:$R,9,FALSE)</f>
        <v>5.3611266168654179</v>
      </c>
      <c r="AD804" s="1">
        <f>VLOOKUP($A804,Index!$G:$R,10,FALSE)</f>
        <v>4.2735042735042743</v>
      </c>
      <c r="AE804" s="1">
        <f>VLOOKUP($A804,Index!$G:$R,11,FALSE)</f>
        <v>2.2165991622657675</v>
      </c>
    </row>
    <row r="805" spans="1:31" x14ac:dyDescent="0.2">
      <c r="A805">
        <v>6085503803</v>
      </c>
      <c r="B805" s="1">
        <f>VLOOKUP($A805,DataForModel!$B:$BI,11,FALSE)</f>
        <v>4477</v>
      </c>
      <c r="C805" s="1">
        <f>VLOOKUP($A805,DataForModel!$B:$BI,16,FALSE)</f>
        <v>10.37</v>
      </c>
      <c r="D805" s="1">
        <f>VLOOKUP($A805,DataForModel!$B:$BI,17,FALSE)</f>
        <v>24.245628849999999</v>
      </c>
      <c r="E805" s="1">
        <f>VLOOKUP($A805,DataForModel!$B:$BI,19,FALSE)</f>
        <v>0</v>
      </c>
      <c r="F805" s="1">
        <f>VLOOKUP($A805,DataForModel!$B:$BI,20,FALSE)</f>
        <v>223.19231239999999</v>
      </c>
      <c r="G805" s="1">
        <f>VLOOKUP($A805,DataForModel!$B:$BI,26,FALSE)</f>
        <v>0</v>
      </c>
      <c r="H805" s="1">
        <f>VLOOKUP($A805,DataForModel!$B:$BI,31,FALSE)</f>
        <v>335</v>
      </c>
      <c r="I805" s="1">
        <f>VLOOKUP($A805,DataForModel!$B:$BI,33,FALSE)</f>
        <v>32501</v>
      </c>
      <c r="J805" s="1">
        <f>VLOOKUP($A805,DataForModel!$B:$BI,46,FALSE)</f>
        <v>7</v>
      </c>
      <c r="K805" s="1">
        <f>VLOOKUP($A805,DataForModel!$B:$BI,49,FALSE)</f>
        <v>15.3</v>
      </c>
      <c r="L805" s="1">
        <f>VLOOKUP($A805,DataForModel!$B:$BI,51,FALSE)</f>
        <v>18.600000000000001</v>
      </c>
      <c r="M805" s="1">
        <f>VLOOKUP($A805,DataForModel!$B:$BI,52,FALSE)</f>
        <v>9.1</v>
      </c>
      <c r="N805" s="1">
        <f>VLOOKUP($A805,DataForModel!$B:$BI,60,FALSE)</f>
        <v>0.4</v>
      </c>
      <c r="O805" s="1">
        <f t="shared" si="159"/>
        <v>3.4863243201122107</v>
      </c>
      <c r="P805" s="1">
        <f t="shared" si="160"/>
        <v>10</v>
      </c>
      <c r="Q805" s="1">
        <f t="shared" si="161"/>
        <v>1.9258533769987316</v>
      </c>
      <c r="R805" s="1">
        <f t="shared" si="162"/>
        <v>0</v>
      </c>
      <c r="S805" s="1">
        <f t="shared" si="163"/>
        <v>0.38032676184686193</v>
      </c>
      <c r="T805" s="1">
        <f t="shared" si="164"/>
        <v>0</v>
      </c>
      <c r="U805" s="1">
        <f t="shared" si="165"/>
        <v>1.1226541554959786</v>
      </c>
      <c r="V805" s="1">
        <f t="shared" si="166"/>
        <v>1.7883380389869923</v>
      </c>
      <c r="W805" s="1">
        <f t="shared" si="167"/>
        <v>1.2237762237762237</v>
      </c>
      <c r="X805" s="1">
        <f t="shared" si="168"/>
        <v>2.4918566775244302</v>
      </c>
      <c r="Y805" s="1">
        <f t="shared" si="169"/>
        <v>4.2465753424657544</v>
      </c>
      <c r="Z805" s="1">
        <f t="shared" si="170"/>
        <v>2.1227621483375954</v>
      </c>
      <c r="AA805" s="1">
        <f t="shared" si="171"/>
        <v>4.2553191489361701E-2</v>
      </c>
      <c r="AB805" s="1">
        <f>VLOOKUP($A805,Index!$G:$R,8,FALSE)</f>
        <v>6.4522000000000004</v>
      </c>
      <c r="AC805" s="1">
        <f>VLOOKUP($A805,Index!$G:$R,9,FALSE)</f>
        <v>5.0282371724602122</v>
      </c>
      <c r="AD805" s="1">
        <f>VLOOKUP($A805,Index!$G:$R,10,FALSE)</f>
        <v>4.017094017094017</v>
      </c>
      <c r="AE805" s="1">
        <f>VLOOKUP($A805,Index!$G:$R,11,FALSE)</f>
        <v>2.7061859304413751</v>
      </c>
    </row>
    <row r="806" spans="1:31" x14ac:dyDescent="0.2">
      <c r="A806">
        <v>6085503804</v>
      </c>
      <c r="B806" s="1">
        <f>VLOOKUP($A806,DataForModel!$B:$BI,11,FALSE)</f>
        <v>4424</v>
      </c>
      <c r="C806" s="1">
        <f>VLOOKUP($A806,DataForModel!$B:$BI,16,FALSE)</f>
        <v>10.37</v>
      </c>
      <c r="D806" s="1">
        <f>VLOOKUP($A806,DataForModel!$B:$BI,17,FALSE)</f>
        <v>18.50916595</v>
      </c>
      <c r="E806" s="1">
        <f>VLOOKUP($A806,DataForModel!$B:$BI,19,FALSE)</f>
        <v>0</v>
      </c>
      <c r="F806" s="1">
        <f>VLOOKUP($A806,DataForModel!$B:$BI,20,FALSE)</f>
        <v>230.18825960000001</v>
      </c>
      <c r="G806" s="1">
        <f>VLOOKUP($A806,DataForModel!$B:$BI,26,FALSE)</f>
        <v>0</v>
      </c>
      <c r="H806" s="1">
        <f>VLOOKUP($A806,DataForModel!$B:$BI,31,FALSE)</f>
        <v>717</v>
      </c>
      <c r="I806" s="1">
        <f>VLOOKUP($A806,DataForModel!$B:$BI,33,FALSE)</f>
        <v>28660</v>
      </c>
      <c r="J806" s="1">
        <f>VLOOKUP($A806,DataForModel!$B:$BI,46,FALSE)</f>
        <v>13</v>
      </c>
      <c r="K806" s="1">
        <f>VLOOKUP($A806,DataForModel!$B:$BI,49,FALSE)</f>
        <v>23.1</v>
      </c>
      <c r="L806" s="1">
        <f>VLOOKUP($A806,DataForModel!$B:$BI,51,FALSE)</f>
        <v>20.5</v>
      </c>
      <c r="M806" s="1">
        <f>VLOOKUP($A806,DataForModel!$B:$BI,52,FALSE)</f>
        <v>5.9</v>
      </c>
      <c r="N806" s="1">
        <f>VLOOKUP($A806,DataForModel!$B:$BI,60,FALSE)</f>
        <v>0.7</v>
      </c>
      <c r="O806" s="1">
        <f t="shared" si="159"/>
        <v>3.4450245460921063</v>
      </c>
      <c r="P806" s="1">
        <f t="shared" si="160"/>
        <v>10</v>
      </c>
      <c r="Q806" s="1">
        <f t="shared" si="161"/>
        <v>1.4647779452203999</v>
      </c>
      <c r="R806" s="1">
        <f t="shared" si="162"/>
        <v>0</v>
      </c>
      <c r="S806" s="1">
        <f t="shared" si="163"/>
        <v>0.39337250684098179</v>
      </c>
      <c r="T806" s="1">
        <f t="shared" si="164"/>
        <v>0</v>
      </c>
      <c r="U806" s="1">
        <f t="shared" si="165"/>
        <v>2.4028150134048256</v>
      </c>
      <c r="V806" s="1">
        <f t="shared" si="166"/>
        <v>1.5151730661185825</v>
      </c>
      <c r="W806" s="1">
        <f t="shared" si="167"/>
        <v>2.2727272727272725</v>
      </c>
      <c r="X806" s="1">
        <f t="shared" si="168"/>
        <v>3.7622149837133554</v>
      </c>
      <c r="Y806" s="1">
        <f t="shared" si="169"/>
        <v>4.6803652968036538</v>
      </c>
      <c r="Z806" s="1">
        <f t="shared" si="170"/>
        <v>1.3043478260869565</v>
      </c>
      <c r="AA806" s="1">
        <f t="shared" si="171"/>
        <v>7.4468085106382975E-2</v>
      </c>
      <c r="AB806" s="1">
        <f>VLOOKUP($A806,Index!$G:$R,8,FALSE)</f>
        <v>8.1618999999999993</v>
      </c>
      <c r="AC806" s="1">
        <f>VLOOKUP($A806,Index!$G:$R,9,FALSE)</f>
        <v>5.7423727264128281</v>
      </c>
      <c r="AD806" s="1">
        <f>VLOOKUP($A806,Index!$G:$R,10,FALSE)</f>
        <v>4.8290598290598297</v>
      </c>
      <c r="AE806" s="1">
        <f>VLOOKUP($A806,Index!$G:$R,11,FALSE)</f>
        <v>3.2396039548578854</v>
      </c>
    </row>
    <row r="807" spans="1:31" x14ac:dyDescent="0.2">
      <c r="A807">
        <v>6085503902</v>
      </c>
      <c r="B807" s="1">
        <f>VLOOKUP($A807,DataForModel!$B:$BI,11,FALSE)</f>
        <v>1860</v>
      </c>
      <c r="C807" s="1">
        <f>VLOOKUP($A807,DataForModel!$B:$BI,16,FALSE)</f>
        <v>10.37</v>
      </c>
      <c r="D807" s="1">
        <f>VLOOKUP($A807,DataForModel!$B:$BI,17,FALSE)</f>
        <v>11.09</v>
      </c>
      <c r="E807" s="1">
        <f>VLOOKUP($A807,DataForModel!$B:$BI,19,FALSE)</f>
        <v>14.67868891</v>
      </c>
      <c r="F807" s="1">
        <f>VLOOKUP($A807,DataForModel!$B:$BI,20,FALSE)</f>
        <v>201.49021279999999</v>
      </c>
      <c r="G807" s="1">
        <f>VLOOKUP($A807,DataForModel!$B:$BI,26,FALSE)</f>
        <v>0</v>
      </c>
      <c r="H807" s="1">
        <f>VLOOKUP($A807,DataForModel!$B:$BI,31,FALSE)</f>
        <v>943</v>
      </c>
      <c r="I807" s="1">
        <f>VLOOKUP($A807,DataForModel!$B:$BI,33,FALSE)</f>
        <v>22303</v>
      </c>
      <c r="J807" s="1">
        <f>VLOOKUP($A807,DataForModel!$B:$BI,46,FALSE)</f>
        <v>16.899999999999999</v>
      </c>
      <c r="K807" s="1">
        <f>VLOOKUP($A807,DataForModel!$B:$BI,49,FALSE)</f>
        <v>32.200000000000003</v>
      </c>
      <c r="L807" s="1">
        <f>VLOOKUP($A807,DataForModel!$B:$BI,51,FALSE)</f>
        <v>29.1</v>
      </c>
      <c r="M807" s="1">
        <f>VLOOKUP($A807,DataForModel!$B:$BI,52,FALSE)</f>
        <v>8.9</v>
      </c>
      <c r="N807" s="1">
        <f>VLOOKUP($A807,DataForModel!$B:$BI,60,FALSE)</f>
        <v>1.2</v>
      </c>
      <c r="O807" s="1">
        <f t="shared" si="159"/>
        <v>1.4470505727421492</v>
      </c>
      <c r="P807" s="1">
        <f t="shared" si="160"/>
        <v>10</v>
      </c>
      <c r="Q807" s="1">
        <f t="shared" si="161"/>
        <v>0.86845313610652108</v>
      </c>
      <c r="R807" s="1">
        <f t="shared" si="162"/>
        <v>0.18271642523453507</v>
      </c>
      <c r="S807" s="1">
        <f t="shared" si="163"/>
        <v>0.33985760890377059</v>
      </c>
      <c r="T807" s="1">
        <f t="shared" si="164"/>
        <v>0</v>
      </c>
      <c r="U807" s="1">
        <f t="shared" si="165"/>
        <v>3.1601876675603218</v>
      </c>
      <c r="V807" s="1">
        <f t="shared" si="166"/>
        <v>1.0630747238836222</v>
      </c>
      <c r="W807" s="1">
        <f t="shared" si="167"/>
        <v>2.9545454545454541</v>
      </c>
      <c r="X807" s="1">
        <f t="shared" si="168"/>
        <v>5.2442996742671006</v>
      </c>
      <c r="Y807" s="1">
        <f t="shared" si="169"/>
        <v>6.6438356164383574</v>
      </c>
      <c r="Z807" s="1">
        <f t="shared" si="170"/>
        <v>2.0716112531969308</v>
      </c>
      <c r="AA807" s="1">
        <f t="shared" si="171"/>
        <v>0.1276595744680851</v>
      </c>
      <c r="AB807" s="1">
        <f>VLOOKUP($A807,Index!$G:$R,8,FALSE)</f>
        <v>9.0015999999999998</v>
      </c>
      <c r="AC807" s="1">
        <f>VLOOKUP($A807,Index!$G:$R,9,FALSE)</f>
        <v>6.3716785184199836</v>
      </c>
      <c r="AD807" s="1">
        <f>VLOOKUP($A807,Index!$G:$R,10,FALSE)</f>
        <v>5.0854700854700861</v>
      </c>
      <c r="AE807" s="1">
        <f>VLOOKUP($A807,Index!$G:$R,11,FALSE)</f>
        <v>3.3136733669115683</v>
      </c>
    </row>
    <row r="808" spans="1:31" x14ac:dyDescent="0.2">
      <c r="A808">
        <v>6085503903</v>
      </c>
      <c r="B808" s="1">
        <f>VLOOKUP($A808,DataForModel!$B:$BI,11,FALSE)</f>
        <v>1982</v>
      </c>
      <c r="C808" s="1">
        <f>VLOOKUP($A808,DataForModel!$B:$BI,16,FALSE)</f>
        <v>10.37</v>
      </c>
      <c r="D808" s="1">
        <f>VLOOKUP($A808,DataForModel!$B:$BI,17,FALSE)</f>
        <v>11.09</v>
      </c>
      <c r="E808" s="1">
        <f>VLOOKUP($A808,DataForModel!$B:$BI,19,FALSE)</f>
        <v>0</v>
      </c>
      <c r="F808" s="1">
        <f>VLOOKUP($A808,DataForModel!$B:$BI,20,FALSE)</f>
        <v>230.9292092</v>
      </c>
      <c r="G808" s="1">
        <f>VLOOKUP($A808,DataForModel!$B:$BI,26,FALSE)</f>
        <v>0</v>
      </c>
      <c r="H808" s="1">
        <f>VLOOKUP($A808,DataForModel!$B:$BI,31,FALSE)</f>
        <v>367</v>
      </c>
      <c r="I808" s="1">
        <f>VLOOKUP($A808,DataForModel!$B:$BI,33,FALSE)</f>
        <v>24676</v>
      </c>
      <c r="J808" s="1">
        <f>VLOOKUP($A808,DataForModel!$B:$BI,46,FALSE)</f>
        <v>10.199999999999999</v>
      </c>
      <c r="K808" s="1">
        <f>VLOOKUP($A808,DataForModel!$B:$BI,49,FALSE)</f>
        <v>31.2</v>
      </c>
      <c r="L808" s="1">
        <f>VLOOKUP($A808,DataForModel!$B:$BI,51,FALSE)</f>
        <v>24.6</v>
      </c>
      <c r="M808" s="1">
        <f>VLOOKUP($A808,DataForModel!$B:$BI,52,FALSE)</f>
        <v>8.6999999999999993</v>
      </c>
      <c r="N808" s="1">
        <f>VLOOKUP($A808,DataForModel!$B:$BI,60,FALSE)</f>
        <v>0.6</v>
      </c>
      <c r="O808" s="1">
        <f t="shared" si="159"/>
        <v>1.542117977090314</v>
      </c>
      <c r="P808" s="1">
        <f t="shared" si="160"/>
        <v>10</v>
      </c>
      <c r="Q808" s="1">
        <f t="shared" si="161"/>
        <v>0.86845313610652108</v>
      </c>
      <c r="R808" s="1">
        <f t="shared" si="162"/>
        <v>0</v>
      </c>
      <c r="S808" s="1">
        <f t="shared" si="163"/>
        <v>0.39475419816293678</v>
      </c>
      <c r="T808" s="1">
        <f t="shared" si="164"/>
        <v>0</v>
      </c>
      <c r="U808" s="1">
        <f t="shared" si="165"/>
        <v>1.229892761394102</v>
      </c>
      <c r="V808" s="1">
        <f t="shared" si="166"/>
        <v>1.2318381918911039</v>
      </c>
      <c r="W808" s="1">
        <f t="shared" si="167"/>
        <v>1.7832167832167831</v>
      </c>
      <c r="X808" s="1">
        <f t="shared" si="168"/>
        <v>5.0814332247557008</v>
      </c>
      <c r="Y808" s="1">
        <f t="shared" si="169"/>
        <v>5.6164383561643838</v>
      </c>
      <c r="Z808" s="1">
        <f t="shared" si="170"/>
        <v>2.0204603580562659</v>
      </c>
      <c r="AA808" s="1">
        <f t="shared" si="171"/>
        <v>6.3829787234042548E-2</v>
      </c>
      <c r="AB808" s="1">
        <f>VLOOKUP($A808,Index!$G:$R,8,FALSE)</f>
        <v>8.64</v>
      </c>
      <c r="AC808" s="1">
        <f>VLOOKUP($A808,Index!$G:$R,9,FALSE)</f>
        <v>5.8649808908504033</v>
      </c>
      <c r="AD808" s="1">
        <f>VLOOKUP($A808,Index!$G:$R,10,FALSE)</f>
        <v>5.4700854700854702</v>
      </c>
      <c r="AE808" s="1">
        <f>VLOOKUP($A808,Index!$G:$R,11,FALSE)</f>
        <v>2.6894719014690454</v>
      </c>
    </row>
    <row r="809" spans="1:31" x14ac:dyDescent="0.2">
      <c r="A809">
        <v>6085504001</v>
      </c>
      <c r="B809" s="1">
        <f>VLOOKUP($A809,DataForModel!$B:$BI,11,FALSE)</f>
        <v>3237</v>
      </c>
      <c r="C809" s="1">
        <f>VLOOKUP($A809,DataForModel!$B:$BI,16,FALSE)</f>
        <v>10.37</v>
      </c>
      <c r="D809" s="1">
        <f>VLOOKUP($A809,DataForModel!$B:$BI,17,FALSE)</f>
        <v>20.270565269999999</v>
      </c>
      <c r="E809" s="1">
        <f>VLOOKUP($A809,DataForModel!$B:$BI,19,FALSE)</f>
        <v>0</v>
      </c>
      <c r="F809" s="1">
        <f>VLOOKUP($A809,DataForModel!$B:$BI,20,FALSE)</f>
        <v>222.5735718</v>
      </c>
      <c r="G809" s="1">
        <f>VLOOKUP($A809,DataForModel!$B:$BI,26,FALSE)</f>
        <v>0</v>
      </c>
      <c r="H809" s="1">
        <f>VLOOKUP($A809,DataForModel!$B:$BI,31,FALSE)</f>
        <v>833</v>
      </c>
      <c r="I809" s="1">
        <f>VLOOKUP($A809,DataForModel!$B:$BI,33,FALSE)</f>
        <v>19939</v>
      </c>
      <c r="J809" s="1">
        <f>VLOOKUP($A809,DataForModel!$B:$BI,46,FALSE)</f>
        <v>13.3</v>
      </c>
      <c r="K809" s="1">
        <f>VLOOKUP($A809,DataForModel!$B:$BI,49,FALSE)</f>
        <v>32.200000000000003</v>
      </c>
      <c r="L809" s="1">
        <f>VLOOKUP($A809,DataForModel!$B:$BI,51,FALSE)</f>
        <v>27.5</v>
      </c>
      <c r="M809" s="1">
        <f>VLOOKUP($A809,DataForModel!$B:$BI,52,FALSE)</f>
        <v>6.7</v>
      </c>
      <c r="N809" s="1">
        <f>VLOOKUP($A809,DataForModel!$B:$BI,60,FALSE)</f>
        <v>0.1</v>
      </c>
      <c r="O809" s="1">
        <f t="shared" si="159"/>
        <v>2.5200654562456166</v>
      </c>
      <c r="P809" s="1">
        <f t="shared" si="160"/>
        <v>10</v>
      </c>
      <c r="Q809" s="1">
        <f t="shared" si="161"/>
        <v>1.6063526343904559</v>
      </c>
      <c r="R809" s="1">
        <f t="shared" si="162"/>
        <v>0</v>
      </c>
      <c r="S809" s="1">
        <f t="shared" si="163"/>
        <v>0.37917296067393297</v>
      </c>
      <c r="T809" s="1">
        <f t="shared" si="164"/>
        <v>0</v>
      </c>
      <c r="U809" s="1">
        <f t="shared" si="165"/>
        <v>2.7915549597855227</v>
      </c>
      <c r="V809" s="1">
        <f t="shared" si="166"/>
        <v>0.89495131959803986</v>
      </c>
      <c r="W809" s="1">
        <f t="shared" si="167"/>
        <v>2.3251748251748254</v>
      </c>
      <c r="X809" s="1">
        <f t="shared" si="168"/>
        <v>5.2442996742671006</v>
      </c>
      <c r="Y809" s="1">
        <f t="shared" si="169"/>
        <v>6.2785388127853885</v>
      </c>
      <c r="Z809" s="1">
        <f t="shared" si="170"/>
        <v>1.5089514066496166</v>
      </c>
      <c r="AA809" s="1">
        <f t="shared" si="171"/>
        <v>1.0638297872340425E-2</v>
      </c>
      <c r="AB809" s="1">
        <f>VLOOKUP($A809,Index!$G:$R,8,FALSE)</f>
        <v>8.2782</v>
      </c>
      <c r="AC809" s="1">
        <f>VLOOKUP($A809,Index!$G:$R,9,FALSE)</f>
        <v>6.4476768445158816</v>
      </c>
      <c r="AD809" s="1">
        <f>VLOOKUP($A809,Index!$G:$R,10,FALSE)</f>
        <v>5.0854700854700861</v>
      </c>
      <c r="AE809" s="1">
        <f>VLOOKUP($A809,Index!$G:$R,11,FALSE)</f>
        <v>4.4752428646296858</v>
      </c>
    </row>
    <row r="810" spans="1:31" x14ac:dyDescent="0.2">
      <c r="A810">
        <v>6085504002</v>
      </c>
      <c r="B810" s="1">
        <f>VLOOKUP($A810,DataForModel!$B:$BI,11,FALSE)</f>
        <v>5875</v>
      </c>
      <c r="C810" s="1">
        <f>VLOOKUP($A810,DataForModel!$B:$BI,16,FALSE)</f>
        <v>10.37</v>
      </c>
      <c r="D810" s="1">
        <f>VLOOKUP($A810,DataForModel!$B:$BI,17,FALSE)</f>
        <v>24.70850849</v>
      </c>
      <c r="E810" s="1">
        <f>VLOOKUP($A810,DataForModel!$B:$BI,19,FALSE)</f>
        <v>0</v>
      </c>
      <c r="F810" s="1">
        <f>VLOOKUP($A810,DataForModel!$B:$BI,20,FALSE)</f>
        <v>233.93097169999999</v>
      </c>
      <c r="G810" s="1">
        <f>VLOOKUP($A810,DataForModel!$B:$BI,26,FALSE)</f>
        <v>0</v>
      </c>
      <c r="H810" s="1">
        <f>VLOOKUP($A810,DataForModel!$B:$BI,31,FALSE)</f>
        <v>1041</v>
      </c>
      <c r="I810" s="1">
        <f>VLOOKUP($A810,DataForModel!$B:$BI,33,FALSE)</f>
        <v>17079</v>
      </c>
      <c r="J810" s="1">
        <f>VLOOKUP($A810,DataForModel!$B:$BI,46,FALSE)</f>
        <v>15.9</v>
      </c>
      <c r="K810" s="1">
        <f>VLOOKUP($A810,DataForModel!$B:$BI,49,FALSE)</f>
        <v>37</v>
      </c>
      <c r="L810" s="1">
        <f>VLOOKUP($A810,DataForModel!$B:$BI,51,FALSE)</f>
        <v>25.6</v>
      </c>
      <c r="M810" s="1">
        <f>VLOOKUP($A810,DataForModel!$B:$BI,52,FALSE)</f>
        <v>7.1</v>
      </c>
      <c r="N810" s="1">
        <f>VLOOKUP($A810,DataForModel!$B:$BI,60,FALSE)</f>
        <v>0</v>
      </c>
      <c r="O810" s="1">
        <f t="shared" si="159"/>
        <v>4.5757032650198708</v>
      </c>
      <c r="P810" s="1">
        <f t="shared" si="160"/>
        <v>10</v>
      </c>
      <c r="Q810" s="1">
        <f t="shared" si="161"/>
        <v>1.9630579111506739</v>
      </c>
      <c r="R810" s="1">
        <f t="shared" si="162"/>
        <v>0</v>
      </c>
      <c r="S810" s="1">
        <f t="shared" si="163"/>
        <v>0.4003517572908718</v>
      </c>
      <c r="T810" s="1">
        <f t="shared" si="164"/>
        <v>0</v>
      </c>
      <c r="U810" s="1">
        <f t="shared" si="165"/>
        <v>3.4886058981233243</v>
      </c>
      <c r="V810" s="1">
        <f t="shared" si="166"/>
        <v>0.6915532924166673</v>
      </c>
      <c r="W810" s="1">
        <f t="shared" si="167"/>
        <v>2.7797202797202796</v>
      </c>
      <c r="X810" s="1">
        <f t="shared" si="168"/>
        <v>6.0260586319218241</v>
      </c>
      <c r="Y810" s="1">
        <f t="shared" si="169"/>
        <v>5.8447488584474891</v>
      </c>
      <c r="Z810" s="1">
        <f t="shared" si="170"/>
        <v>1.6112531969309463</v>
      </c>
      <c r="AA810" s="1">
        <f t="shared" si="171"/>
        <v>0</v>
      </c>
      <c r="AB810" s="1">
        <f>VLOOKUP($A810,Index!$G:$R,8,FALSE)</f>
        <v>9.7673000000000005</v>
      </c>
      <c r="AC810" s="1">
        <f>VLOOKUP($A810,Index!$G:$R,9,FALSE)</f>
        <v>7.4239339177894301</v>
      </c>
      <c r="AD810" s="1">
        <f>VLOOKUP($A810,Index!$G:$R,10,FALSE)</f>
        <v>5.6837606837606849</v>
      </c>
      <c r="AE810" s="1">
        <f>VLOOKUP($A810,Index!$G:$R,11,FALSE)</f>
        <v>4.0542755190863486</v>
      </c>
    </row>
    <row r="811" spans="1:31" x14ac:dyDescent="0.2">
      <c r="A811">
        <v>6085504101</v>
      </c>
      <c r="B811" s="1">
        <f>VLOOKUP($A811,DataForModel!$B:$BI,11,FALSE)</f>
        <v>815</v>
      </c>
      <c r="C811" s="1">
        <f>VLOOKUP($A811,DataForModel!$B:$BI,16,FALSE)</f>
        <v>10.37</v>
      </c>
      <c r="D811" s="1">
        <f>VLOOKUP($A811,DataForModel!$B:$BI,17,FALSE)</f>
        <v>11.09</v>
      </c>
      <c r="E811" s="1">
        <f>VLOOKUP($A811,DataForModel!$B:$BI,19,FALSE)</f>
        <v>6.0352668979999997</v>
      </c>
      <c r="F811" s="1">
        <f>VLOOKUP($A811,DataForModel!$B:$BI,20,FALSE)</f>
        <v>198.0102694</v>
      </c>
      <c r="G811" s="1">
        <f>VLOOKUP($A811,DataForModel!$B:$BI,26,FALSE)</f>
        <v>0</v>
      </c>
      <c r="H811" s="1">
        <f>VLOOKUP($A811,DataForModel!$B:$BI,31,FALSE)</f>
        <v>684</v>
      </c>
      <c r="I811" s="1">
        <f>VLOOKUP($A811,DataForModel!$B:$BI,33,FALSE)</f>
        <v>20281</v>
      </c>
      <c r="J811" s="1">
        <f>VLOOKUP($A811,DataForModel!$B:$BI,46,FALSE)</f>
        <v>13.8</v>
      </c>
      <c r="K811" s="1">
        <f>VLOOKUP($A811,DataForModel!$B:$BI,49,FALSE)</f>
        <v>30.2</v>
      </c>
      <c r="L811" s="1">
        <f>VLOOKUP($A811,DataForModel!$B:$BI,51,FALSE)</f>
        <v>19.899999999999999</v>
      </c>
      <c r="M811" s="1">
        <f>VLOOKUP($A811,DataForModel!$B:$BI,52,FALSE)</f>
        <v>8.5</v>
      </c>
      <c r="N811" s="1">
        <f>VLOOKUP($A811,DataForModel!$B:$BI,60,FALSE)</f>
        <v>9.9</v>
      </c>
      <c r="O811" s="1">
        <f t="shared" si="159"/>
        <v>0.63274370762876953</v>
      </c>
      <c r="P811" s="1">
        <f t="shared" si="160"/>
        <v>10</v>
      </c>
      <c r="Q811" s="1">
        <f t="shared" si="161"/>
        <v>0.86845313610652108</v>
      </c>
      <c r="R811" s="1">
        <f t="shared" si="162"/>
        <v>7.5125401164924707E-2</v>
      </c>
      <c r="S811" s="1">
        <f t="shared" si="163"/>
        <v>0.33336835835734413</v>
      </c>
      <c r="T811" s="1">
        <f t="shared" si="164"/>
        <v>0</v>
      </c>
      <c r="U811" s="1">
        <f t="shared" si="165"/>
        <v>2.292225201072386</v>
      </c>
      <c r="V811" s="1">
        <f t="shared" si="166"/>
        <v>0.91927374103021808</v>
      </c>
      <c r="W811" s="1">
        <f t="shared" si="167"/>
        <v>2.4125874125874125</v>
      </c>
      <c r="X811" s="1">
        <f t="shared" si="168"/>
        <v>4.9185667752442992</v>
      </c>
      <c r="Y811" s="1">
        <f t="shared" si="169"/>
        <v>4.5433789954337902</v>
      </c>
      <c r="Z811" s="1">
        <f t="shared" si="170"/>
        <v>1.9693094629156009</v>
      </c>
      <c r="AA811" s="1">
        <f t="shared" si="171"/>
        <v>1.053191489361702</v>
      </c>
      <c r="AB811" s="1">
        <f>VLOOKUP($A811,Index!$G:$R,8,FALSE)</f>
        <v>7.8205</v>
      </c>
      <c r="AC811" s="1">
        <f>VLOOKUP($A811,Index!$G:$R,9,FALSE)</f>
        <v>5.3793423803578699</v>
      </c>
      <c r="AD811" s="1">
        <f>VLOOKUP($A811,Index!$G:$R,10,FALSE)</f>
        <v>4.4444444444444446</v>
      </c>
      <c r="AE811" s="1">
        <f>VLOOKUP($A811,Index!$G:$R,11,FALSE)</f>
        <v>3.7451103659309357</v>
      </c>
    </row>
    <row r="812" spans="1:31" x14ac:dyDescent="0.2">
      <c r="A812">
        <v>6085504102</v>
      </c>
      <c r="B812" s="1">
        <f>VLOOKUP($A812,DataForModel!$B:$BI,11,FALSE)</f>
        <v>1897</v>
      </c>
      <c r="C812" s="1">
        <f>VLOOKUP($A812,DataForModel!$B:$BI,16,FALSE)</f>
        <v>10.37</v>
      </c>
      <c r="D812" s="1">
        <f>VLOOKUP($A812,DataForModel!$B:$BI,17,FALSE)</f>
        <v>13.08315191</v>
      </c>
      <c r="E812" s="1">
        <f>VLOOKUP($A812,DataForModel!$B:$BI,19,FALSE)</f>
        <v>0</v>
      </c>
      <c r="F812" s="1">
        <f>VLOOKUP($A812,DataForModel!$B:$BI,20,FALSE)</f>
        <v>194.21341480000001</v>
      </c>
      <c r="G812" s="1">
        <f>VLOOKUP($A812,DataForModel!$B:$BI,26,FALSE)</f>
        <v>0</v>
      </c>
      <c r="H812" s="1">
        <f>VLOOKUP($A812,DataForModel!$B:$BI,31,FALSE)</f>
        <v>723</v>
      </c>
      <c r="I812" s="1">
        <f>VLOOKUP($A812,DataForModel!$B:$BI,33,FALSE)</f>
        <v>20638</v>
      </c>
      <c r="J812" s="1">
        <f>VLOOKUP($A812,DataForModel!$B:$BI,46,FALSE)</f>
        <v>11.9</v>
      </c>
      <c r="K812" s="1">
        <f>VLOOKUP($A812,DataForModel!$B:$BI,49,FALSE)</f>
        <v>31.1</v>
      </c>
      <c r="L812" s="1">
        <f>VLOOKUP($A812,DataForModel!$B:$BI,51,FALSE)</f>
        <v>26.6</v>
      </c>
      <c r="M812" s="1">
        <f>VLOOKUP($A812,DataForModel!$B:$BI,52,FALSE)</f>
        <v>5.2</v>
      </c>
      <c r="N812" s="1">
        <f>VLOOKUP($A812,DataForModel!$B:$BI,60,FALSE)</f>
        <v>0.1</v>
      </c>
      <c r="O812" s="1">
        <f t="shared" si="159"/>
        <v>1.4758824904542975</v>
      </c>
      <c r="P812" s="1">
        <f t="shared" si="160"/>
        <v>10</v>
      </c>
      <c r="Q812" s="1">
        <f t="shared" si="161"/>
        <v>1.0286552316352933</v>
      </c>
      <c r="R812" s="1">
        <f t="shared" si="162"/>
        <v>0</v>
      </c>
      <c r="S812" s="1">
        <f t="shared" si="163"/>
        <v>0.32628814527463945</v>
      </c>
      <c r="T812" s="1">
        <f t="shared" si="164"/>
        <v>0</v>
      </c>
      <c r="U812" s="1">
        <f t="shared" si="165"/>
        <v>2.4229222520107236</v>
      </c>
      <c r="V812" s="1">
        <f t="shared" si="166"/>
        <v>0.94466293533222867</v>
      </c>
      <c r="W812" s="1">
        <f t="shared" si="167"/>
        <v>2.0804195804195804</v>
      </c>
      <c r="X812" s="1">
        <f t="shared" si="168"/>
        <v>5.0651465798045603</v>
      </c>
      <c r="Y812" s="1">
        <f t="shared" si="169"/>
        <v>6.0730593607305936</v>
      </c>
      <c r="Z812" s="1">
        <f t="shared" si="170"/>
        <v>1.1253196930946292</v>
      </c>
      <c r="AA812" s="1">
        <f t="shared" si="171"/>
        <v>1.0638297872340425E-2</v>
      </c>
      <c r="AB812" s="1">
        <f>VLOOKUP($A812,Index!$G:$R,8,FALSE)</f>
        <v>7.2093999999999996</v>
      </c>
      <c r="AC812" s="1">
        <f>VLOOKUP($A812,Index!$G:$R,9,FALSE)</f>
        <v>5.903082967024222</v>
      </c>
      <c r="AD812" s="1">
        <f>VLOOKUP($A812,Index!$G:$R,10,FALSE)</f>
        <v>5.3846153846153841</v>
      </c>
      <c r="AE812" s="1">
        <f>VLOOKUP($A812,Index!$G:$R,11,FALSE)</f>
        <v>3.0631105846923767</v>
      </c>
    </row>
    <row r="813" spans="1:31" x14ac:dyDescent="0.2">
      <c r="A813">
        <v>6085504201</v>
      </c>
      <c r="B813" s="1">
        <f>VLOOKUP($A813,DataForModel!$B:$BI,11,FALSE)</f>
        <v>745</v>
      </c>
      <c r="C813" s="1">
        <f>VLOOKUP($A813,DataForModel!$B:$BI,16,FALSE)</f>
        <v>10.37</v>
      </c>
      <c r="D813" s="1">
        <f>VLOOKUP($A813,DataForModel!$B:$BI,17,FALSE)</f>
        <v>11.081391959999999</v>
      </c>
      <c r="E813" s="1">
        <f>VLOOKUP($A813,DataForModel!$B:$BI,19,FALSE)</f>
        <v>133.67539859999999</v>
      </c>
      <c r="F813" s="1">
        <f>VLOOKUP($A813,DataForModel!$B:$BI,20,FALSE)</f>
        <v>163.15107169999999</v>
      </c>
      <c r="G813" s="1">
        <f>VLOOKUP($A813,DataForModel!$B:$BI,26,FALSE)</f>
        <v>0</v>
      </c>
      <c r="H813" s="1">
        <f>VLOOKUP($A813,DataForModel!$B:$BI,31,FALSE)</f>
        <v>266</v>
      </c>
      <c r="I813" s="1">
        <f>VLOOKUP($A813,DataForModel!$B:$BI,33,FALSE)</f>
        <v>52497</v>
      </c>
      <c r="J813" s="1">
        <f>VLOOKUP($A813,DataForModel!$B:$BI,46,FALSE)</f>
        <v>5</v>
      </c>
      <c r="K813" s="1">
        <f>VLOOKUP($A813,DataForModel!$B:$BI,49,FALSE)</f>
        <v>8.1</v>
      </c>
      <c r="L813" s="1">
        <f>VLOOKUP($A813,DataForModel!$B:$BI,51,FALSE)</f>
        <v>22.2</v>
      </c>
      <c r="M813" s="1">
        <f>VLOOKUP($A813,DataForModel!$B:$BI,52,FALSE)</f>
        <v>9.6999999999999993</v>
      </c>
      <c r="N813" s="1">
        <f>VLOOKUP($A813,DataForModel!$B:$BI,60,FALSE)</f>
        <v>0.6</v>
      </c>
      <c r="O813" s="1">
        <f t="shared" si="159"/>
        <v>0.57819683628146179</v>
      </c>
      <c r="P813" s="1">
        <f t="shared" si="160"/>
        <v>10</v>
      </c>
      <c r="Q813" s="1">
        <f t="shared" si="161"/>
        <v>0.86776125404802018</v>
      </c>
      <c r="R813" s="1">
        <f t="shared" si="162"/>
        <v>1.6639558971342472</v>
      </c>
      <c r="S813" s="1">
        <f t="shared" si="163"/>
        <v>0.26836440808541945</v>
      </c>
      <c r="T813" s="1">
        <f t="shared" si="164"/>
        <v>0</v>
      </c>
      <c r="U813" s="1">
        <f t="shared" si="165"/>
        <v>0.89142091152815017</v>
      </c>
      <c r="V813" s="1">
        <f t="shared" si="166"/>
        <v>3.21041739266487</v>
      </c>
      <c r="W813" s="1">
        <f t="shared" si="167"/>
        <v>0.87412587412587406</v>
      </c>
      <c r="X813" s="1">
        <f t="shared" si="168"/>
        <v>1.3192182410423454</v>
      </c>
      <c r="Y813" s="1">
        <f t="shared" si="169"/>
        <v>5.0684931506849313</v>
      </c>
      <c r="Z813" s="1">
        <f t="shared" si="170"/>
        <v>2.2762148337595902</v>
      </c>
      <c r="AA813" s="1">
        <f t="shared" si="171"/>
        <v>6.3829787234042548E-2</v>
      </c>
      <c r="AB813" s="1">
        <f>VLOOKUP($A813,Index!$G:$R,8,FALSE)</f>
        <v>5.2607999999999997</v>
      </c>
      <c r="AC813" s="1">
        <f>VLOOKUP($A813,Index!$G:$R,9,FALSE)</f>
        <v>3.2314454859678095</v>
      </c>
      <c r="AD813" s="1">
        <f>VLOOKUP($A813,Index!$G:$R,10,FALSE)</f>
        <v>3.6752136752136755</v>
      </c>
      <c r="AE813" s="1">
        <f>VLOOKUP($A813,Index!$G:$R,11,FALSE)</f>
        <v>2.220995890327452</v>
      </c>
    </row>
    <row r="814" spans="1:31" x14ac:dyDescent="0.2">
      <c r="A814">
        <v>6085504202</v>
      </c>
      <c r="B814" s="1">
        <f>VLOOKUP($A814,DataForModel!$B:$BI,11,FALSE)</f>
        <v>2533</v>
      </c>
      <c r="C814" s="1">
        <f>VLOOKUP($A814,DataForModel!$B:$BI,16,FALSE)</f>
        <v>10.37</v>
      </c>
      <c r="D814" s="1">
        <f>VLOOKUP($A814,DataForModel!$B:$BI,17,FALSE)</f>
        <v>4.9115609979999997</v>
      </c>
      <c r="E814" s="1">
        <f>VLOOKUP($A814,DataForModel!$B:$BI,19,FALSE)</f>
        <v>29.604762770000001</v>
      </c>
      <c r="F814" s="1">
        <f>VLOOKUP($A814,DataForModel!$B:$BI,20,FALSE)</f>
        <v>143.836658</v>
      </c>
      <c r="G814" s="1">
        <f>VLOOKUP($A814,DataForModel!$B:$BI,26,FALSE)</f>
        <v>0</v>
      </c>
      <c r="H814" s="1">
        <f>VLOOKUP($A814,DataForModel!$B:$BI,31,FALSE)</f>
        <v>153</v>
      </c>
      <c r="I814" s="1">
        <f>VLOOKUP($A814,DataForModel!$B:$BI,33,FALSE)</f>
        <v>48894</v>
      </c>
      <c r="J814" s="1">
        <f>VLOOKUP($A814,DataForModel!$B:$BI,46,FALSE)</f>
        <v>3.1</v>
      </c>
      <c r="K814" s="1">
        <f>VLOOKUP($A814,DataForModel!$B:$BI,49,FALSE)</f>
        <v>13.2</v>
      </c>
      <c r="L814" s="1">
        <f>VLOOKUP($A814,DataForModel!$B:$BI,51,FALSE)</f>
        <v>21.5</v>
      </c>
      <c r="M814" s="1">
        <f>VLOOKUP($A814,DataForModel!$B:$BI,52,FALSE)</f>
        <v>5.2</v>
      </c>
      <c r="N814" s="1">
        <f>VLOOKUP($A814,DataForModel!$B:$BI,60,FALSE)</f>
        <v>0.8</v>
      </c>
      <c r="O814" s="1">
        <f t="shared" si="159"/>
        <v>1.9714797786955505</v>
      </c>
      <c r="P814" s="1">
        <f t="shared" si="160"/>
        <v>10</v>
      </c>
      <c r="Q814" s="1">
        <f t="shared" si="161"/>
        <v>0.37185331837506908</v>
      </c>
      <c r="R814" s="1">
        <f t="shared" si="162"/>
        <v>0.36851223269441524</v>
      </c>
      <c r="S814" s="1">
        <f t="shared" si="163"/>
        <v>0.23234771032630316</v>
      </c>
      <c r="T814" s="1">
        <f t="shared" si="164"/>
        <v>0</v>
      </c>
      <c r="U814" s="1">
        <f t="shared" si="165"/>
        <v>0.5127345844504021</v>
      </c>
      <c r="V814" s="1">
        <f t="shared" si="166"/>
        <v>2.9541785493311332</v>
      </c>
      <c r="W814" s="1">
        <f t="shared" si="167"/>
        <v>0.54195804195804187</v>
      </c>
      <c r="X814" s="1">
        <f t="shared" si="168"/>
        <v>2.1498371335504887</v>
      </c>
      <c r="Y814" s="1">
        <f t="shared" si="169"/>
        <v>4.9086757990867582</v>
      </c>
      <c r="Z814" s="1">
        <f t="shared" si="170"/>
        <v>1.1253196930946292</v>
      </c>
      <c r="AA814" s="1">
        <f t="shared" si="171"/>
        <v>8.5106382978723402E-2</v>
      </c>
      <c r="AB814" s="1">
        <f>VLOOKUP($A814,Index!$G:$R,8,FALSE)</f>
        <v>4.5640000000000001</v>
      </c>
      <c r="AC814" s="1">
        <f>VLOOKUP($A814,Index!$G:$R,9,FALSE)</f>
        <v>3.8333068862380868</v>
      </c>
      <c r="AD814" s="1">
        <f>VLOOKUP($A814,Index!$G:$R,10,FALSE)</f>
        <v>3.9743589743589745</v>
      </c>
      <c r="AE814" s="1">
        <f>VLOOKUP($A814,Index!$G:$R,11,FALSE)</f>
        <v>2.0006381670600542</v>
      </c>
    </row>
    <row r="815" spans="1:31" x14ac:dyDescent="0.2">
      <c r="A815">
        <v>6085504307</v>
      </c>
      <c r="B815" s="1">
        <f>VLOOKUP($A815,DataForModel!$B:$BI,11,FALSE)</f>
        <v>5563</v>
      </c>
      <c r="C815" s="1">
        <f>VLOOKUP($A815,DataForModel!$B:$BI,16,FALSE)</f>
        <v>10.37</v>
      </c>
      <c r="D815" s="1">
        <f>VLOOKUP($A815,DataForModel!$B:$BI,17,FALSE)</f>
        <v>25.854629729999999</v>
      </c>
      <c r="E815" s="1">
        <f>VLOOKUP($A815,DataForModel!$B:$BI,19,FALSE)</f>
        <v>0</v>
      </c>
      <c r="F815" s="1">
        <f>VLOOKUP($A815,DataForModel!$B:$BI,20,FALSE)</f>
        <v>215.19651020000001</v>
      </c>
      <c r="G815" s="1">
        <f>VLOOKUP($A815,DataForModel!$B:$BI,26,FALSE)</f>
        <v>0</v>
      </c>
      <c r="H815" s="1">
        <f>VLOOKUP($A815,DataForModel!$B:$BI,31,FALSE)</f>
        <v>643</v>
      </c>
      <c r="I815" s="1">
        <f>VLOOKUP($A815,DataForModel!$B:$BI,33,FALSE)</f>
        <v>33218</v>
      </c>
      <c r="J815" s="1">
        <f>VLOOKUP($A815,DataForModel!$B:$BI,46,FALSE)</f>
        <v>11.5</v>
      </c>
      <c r="K815" s="1">
        <f>VLOOKUP($A815,DataForModel!$B:$BI,49,FALSE)</f>
        <v>9.6</v>
      </c>
      <c r="L815" s="1">
        <f>VLOOKUP($A815,DataForModel!$B:$BI,51,FALSE)</f>
        <v>22.1</v>
      </c>
      <c r="M815" s="1">
        <f>VLOOKUP($A815,DataForModel!$B:$BI,52,FALSE)</f>
        <v>9.6999999999999993</v>
      </c>
      <c r="N815" s="1">
        <f>VLOOKUP($A815,DataForModel!$B:$BI,60,FALSE)</f>
        <v>0.5</v>
      </c>
      <c r="O815" s="1">
        <f t="shared" si="159"/>
        <v>4.3325800670147272</v>
      </c>
      <c r="P815" s="1">
        <f t="shared" si="160"/>
        <v>10</v>
      </c>
      <c r="Q815" s="1">
        <f t="shared" si="161"/>
        <v>2.0551788495783097</v>
      </c>
      <c r="R815" s="1">
        <f t="shared" si="162"/>
        <v>0</v>
      </c>
      <c r="S815" s="1">
        <f t="shared" si="163"/>
        <v>0.36541652974496402</v>
      </c>
      <c r="T815" s="1">
        <f t="shared" si="164"/>
        <v>0</v>
      </c>
      <c r="U815" s="1">
        <f t="shared" si="165"/>
        <v>2.1548257372654156</v>
      </c>
      <c r="V815" s="1">
        <f t="shared" si="166"/>
        <v>1.8393297821649801</v>
      </c>
      <c r="W815" s="1">
        <f t="shared" si="167"/>
        <v>2.0104895104895104</v>
      </c>
      <c r="X815" s="1">
        <f t="shared" si="168"/>
        <v>1.5635179153094461</v>
      </c>
      <c r="Y815" s="1">
        <f t="shared" si="169"/>
        <v>5.0456621004566218</v>
      </c>
      <c r="Z815" s="1">
        <f t="shared" si="170"/>
        <v>2.2762148337595902</v>
      </c>
      <c r="AA815" s="1">
        <f t="shared" si="171"/>
        <v>5.3191489361702128E-2</v>
      </c>
      <c r="AB815" s="1">
        <f>VLOOKUP($A815,Index!$G:$R,8,FALSE)</f>
        <v>7.1318999999999999</v>
      </c>
      <c r="AC815" s="1">
        <f>VLOOKUP($A815,Index!$G:$R,9,FALSE)</f>
        <v>5.2651287664329622</v>
      </c>
      <c r="AD815" s="1">
        <f>VLOOKUP($A815,Index!$G:$R,10,FALSE)</f>
        <v>3.7179487179487181</v>
      </c>
      <c r="AE815" s="1">
        <f>VLOOKUP($A815,Index!$G:$R,11,FALSE)</f>
        <v>2.4893142579939282</v>
      </c>
    </row>
    <row r="816" spans="1:31" x14ac:dyDescent="0.2">
      <c r="A816">
        <v>6085504308</v>
      </c>
      <c r="B816" s="1">
        <f>VLOOKUP($A816,DataForModel!$B:$BI,11,FALSE)</f>
        <v>4149</v>
      </c>
      <c r="C816" s="1">
        <f>VLOOKUP($A816,DataForModel!$B:$BI,16,FALSE)</f>
        <v>10.37</v>
      </c>
      <c r="D816" s="1">
        <f>VLOOKUP($A816,DataForModel!$B:$BI,17,FALSE)</f>
        <v>2.4480906990000002</v>
      </c>
      <c r="E816" s="1">
        <f>VLOOKUP($A816,DataForModel!$B:$BI,19,FALSE)</f>
        <v>0</v>
      </c>
      <c r="F816" s="1">
        <f>VLOOKUP($A816,DataForModel!$B:$BI,20,FALSE)</f>
        <v>131.0841465</v>
      </c>
      <c r="G816" s="1">
        <f>VLOOKUP($A816,DataForModel!$B:$BI,26,FALSE)</f>
        <v>0</v>
      </c>
      <c r="H816" s="1">
        <f>VLOOKUP($A816,DataForModel!$B:$BI,31,FALSE)</f>
        <v>387</v>
      </c>
      <c r="I816" s="1">
        <f>VLOOKUP($A816,DataForModel!$B:$BI,33,FALSE)</f>
        <v>49646</v>
      </c>
      <c r="J816" s="1">
        <f>VLOOKUP($A816,DataForModel!$B:$BI,46,FALSE)</f>
        <v>8.8000000000000007</v>
      </c>
      <c r="K816" s="1">
        <f>VLOOKUP($A816,DataForModel!$B:$BI,49,FALSE)</f>
        <v>11.4</v>
      </c>
      <c r="L816" s="1">
        <f>VLOOKUP($A816,DataForModel!$B:$BI,51,FALSE)</f>
        <v>20.100000000000001</v>
      </c>
      <c r="M816" s="1">
        <f>VLOOKUP($A816,DataForModel!$B:$BI,52,FALSE)</f>
        <v>12.4</v>
      </c>
      <c r="N816" s="1">
        <f>VLOOKUP($A816,DataForModel!$B:$BI,60,FALSE)</f>
        <v>0.1</v>
      </c>
      <c r="O816" s="1">
        <f t="shared" si="159"/>
        <v>3.2307332657991115</v>
      </c>
      <c r="P816" s="1">
        <f t="shared" si="160"/>
        <v>10</v>
      </c>
      <c r="Q816" s="1">
        <f t="shared" si="161"/>
        <v>0.17384878987292862</v>
      </c>
      <c r="R816" s="1">
        <f t="shared" si="162"/>
        <v>0</v>
      </c>
      <c r="S816" s="1">
        <f t="shared" si="163"/>
        <v>0.20856736889325439</v>
      </c>
      <c r="T816" s="1">
        <f t="shared" si="164"/>
        <v>0</v>
      </c>
      <c r="U816" s="1">
        <f t="shared" si="165"/>
        <v>1.2969168900804289</v>
      </c>
      <c r="V816" s="1">
        <f t="shared" si="166"/>
        <v>3.0076594292053964</v>
      </c>
      <c r="W816" s="1">
        <f t="shared" si="167"/>
        <v>1.5384615384615385</v>
      </c>
      <c r="X816" s="1">
        <f t="shared" si="168"/>
        <v>1.8566775244299674</v>
      </c>
      <c r="Y816" s="1">
        <f t="shared" si="169"/>
        <v>4.589041095890412</v>
      </c>
      <c r="Z816" s="1">
        <f t="shared" si="170"/>
        <v>2.9667519181585678</v>
      </c>
      <c r="AA816" s="1">
        <f t="shared" si="171"/>
        <v>1.0638297872340425E-2</v>
      </c>
      <c r="AB816" s="1">
        <f>VLOOKUP($A816,Index!$G:$R,8,FALSE)</f>
        <v>5.8182</v>
      </c>
      <c r="AC816" s="1">
        <f>VLOOKUP($A816,Index!$G:$R,9,FALSE)</f>
        <v>4.6959093964183216</v>
      </c>
      <c r="AD816" s="1">
        <f>VLOOKUP($A816,Index!$G:$R,10,FALSE)</f>
        <v>4.0598290598290596</v>
      </c>
      <c r="AE816" s="1">
        <f>VLOOKUP($A816,Index!$G:$R,11,FALSE)</f>
        <v>1.3105559632587038</v>
      </c>
    </row>
    <row r="817" spans="1:31" x14ac:dyDescent="0.2">
      <c r="A817">
        <v>6085504311</v>
      </c>
      <c r="B817" s="1">
        <f>VLOOKUP($A817,DataForModel!$B:$BI,11,FALSE)</f>
        <v>7062</v>
      </c>
      <c r="C817" s="1">
        <f>VLOOKUP($A817,DataForModel!$B:$BI,16,FALSE)</f>
        <v>10.37</v>
      </c>
      <c r="D817" s="1">
        <f>VLOOKUP($A817,DataForModel!$B:$BI,17,FALSE)</f>
        <v>29.21679082</v>
      </c>
      <c r="E817" s="1">
        <f>VLOOKUP($A817,DataForModel!$B:$BI,19,FALSE)</f>
        <v>0</v>
      </c>
      <c r="F817" s="1">
        <f>VLOOKUP($A817,DataForModel!$B:$BI,20,FALSE)</f>
        <v>374.15119090000002</v>
      </c>
      <c r="G817" s="1">
        <f>VLOOKUP($A817,DataForModel!$B:$BI,26,FALSE)</f>
        <v>12.25</v>
      </c>
      <c r="H817" s="1">
        <f>VLOOKUP($A817,DataForModel!$B:$BI,31,FALSE)</f>
        <v>610</v>
      </c>
      <c r="I817" s="1">
        <f>VLOOKUP($A817,DataForModel!$B:$BI,33,FALSE)</f>
        <v>53464</v>
      </c>
      <c r="J817" s="1">
        <f>VLOOKUP($A817,DataForModel!$B:$BI,46,FALSE)</f>
        <v>8.5</v>
      </c>
      <c r="K817" s="1">
        <f>VLOOKUP($A817,DataForModel!$B:$BI,49,FALSE)</f>
        <v>7.7</v>
      </c>
      <c r="L817" s="1">
        <f>VLOOKUP($A817,DataForModel!$B:$BI,51,FALSE)</f>
        <v>21.6</v>
      </c>
      <c r="M817" s="1">
        <f>VLOOKUP($A817,DataForModel!$B:$BI,52,FALSE)</f>
        <v>6.4</v>
      </c>
      <c r="N817" s="1">
        <f>VLOOKUP($A817,DataForModel!$B:$BI,60,FALSE)</f>
        <v>0</v>
      </c>
      <c r="O817" s="1">
        <f t="shared" si="159"/>
        <v>5.5006623548663605</v>
      </c>
      <c r="P817" s="1">
        <f t="shared" si="160"/>
        <v>10</v>
      </c>
      <c r="Q817" s="1">
        <f t="shared" si="161"/>
        <v>2.3254167824829324</v>
      </c>
      <c r="R817" s="1">
        <f t="shared" si="162"/>
        <v>0</v>
      </c>
      <c r="S817" s="1">
        <f t="shared" si="163"/>
        <v>0.66182846236131521</v>
      </c>
      <c r="T817" s="1">
        <f t="shared" si="164"/>
        <v>1.7132867132867133</v>
      </c>
      <c r="U817" s="1">
        <f t="shared" si="165"/>
        <v>2.044235924932976</v>
      </c>
      <c r="V817" s="1">
        <f t="shared" si="166"/>
        <v>3.279188683673397</v>
      </c>
      <c r="W817" s="1">
        <f t="shared" si="167"/>
        <v>1.4860139860139858</v>
      </c>
      <c r="X817" s="1">
        <f t="shared" si="168"/>
        <v>1.2540716612377851</v>
      </c>
      <c r="Y817" s="1">
        <f t="shared" si="169"/>
        <v>4.9315068493150696</v>
      </c>
      <c r="Z817" s="1">
        <f t="shared" si="170"/>
        <v>1.4322250639386191</v>
      </c>
      <c r="AA817" s="1">
        <f t="shared" si="171"/>
        <v>0</v>
      </c>
      <c r="AB817" s="1">
        <f>VLOOKUP($A817,Index!$G:$R,8,FALSE)</f>
        <v>4.8590999999999998</v>
      </c>
      <c r="AC817" s="1">
        <f>VLOOKUP($A817,Index!$G:$R,9,FALSE)</f>
        <v>4.6381500143651042</v>
      </c>
      <c r="AD817" s="1">
        <f>VLOOKUP($A817,Index!$G:$R,10,FALSE)</f>
        <v>2.5641025641025643</v>
      </c>
      <c r="AE817" s="1">
        <f>VLOOKUP($A817,Index!$G:$R,11,FALSE)</f>
        <v>3.7846801550426252</v>
      </c>
    </row>
    <row r="818" spans="1:31" x14ac:dyDescent="0.2">
      <c r="A818">
        <v>6085504314</v>
      </c>
      <c r="B818" s="1">
        <f>VLOOKUP($A818,DataForModel!$B:$BI,11,FALSE)</f>
        <v>4753</v>
      </c>
      <c r="C818" s="1">
        <f>VLOOKUP($A818,DataForModel!$B:$BI,16,FALSE)</f>
        <v>10.37</v>
      </c>
      <c r="D818" s="1">
        <f>VLOOKUP($A818,DataForModel!$B:$BI,17,FALSE)</f>
        <v>22.513432080000001</v>
      </c>
      <c r="E818" s="1">
        <f>VLOOKUP($A818,DataForModel!$B:$BI,19,FALSE)</f>
        <v>0</v>
      </c>
      <c r="F818" s="1">
        <f>VLOOKUP($A818,DataForModel!$B:$BI,20,FALSE)</f>
        <v>186.197452</v>
      </c>
      <c r="G818" s="1">
        <f>VLOOKUP($A818,DataForModel!$B:$BI,26,FALSE)</f>
        <v>0</v>
      </c>
      <c r="H818" s="1">
        <f>VLOOKUP($A818,DataForModel!$B:$BI,31,FALSE)</f>
        <v>715</v>
      </c>
      <c r="I818" s="1">
        <f>VLOOKUP($A818,DataForModel!$B:$BI,33,FALSE)</f>
        <v>33623</v>
      </c>
      <c r="J818" s="1">
        <f>VLOOKUP($A818,DataForModel!$B:$BI,46,FALSE)</f>
        <v>14.8</v>
      </c>
      <c r="K818" s="1">
        <f>VLOOKUP($A818,DataForModel!$B:$BI,49,FALSE)</f>
        <v>17.3</v>
      </c>
      <c r="L818" s="1">
        <f>VLOOKUP($A818,DataForModel!$B:$BI,51,FALSE)</f>
        <v>27.1</v>
      </c>
      <c r="M818" s="1">
        <f>VLOOKUP($A818,DataForModel!$B:$BI,52,FALSE)</f>
        <v>7.2</v>
      </c>
      <c r="N818" s="1">
        <f>VLOOKUP($A818,DataForModel!$B:$BI,60,FALSE)</f>
        <v>0.7</v>
      </c>
      <c r="O818" s="1">
        <f t="shared" si="159"/>
        <v>3.7013948414244524</v>
      </c>
      <c r="P818" s="1">
        <f t="shared" si="160"/>
        <v>10</v>
      </c>
      <c r="Q818" s="1">
        <f t="shared" si="161"/>
        <v>1.7866258795712175</v>
      </c>
      <c r="R818" s="1">
        <f t="shared" si="162"/>
        <v>0</v>
      </c>
      <c r="S818" s="1">
        <f t="shared" si="163"/>
        <v>0.31134031854273514</v>
      </c>
      <c r="T818" s="1">
        <f t="shared" si="164"/>
        <v>0</v>
      </c>
      <c r="U818" s="1">
        <f t="shared" si="165"/>
        <v>2.3961126005361928</v>
      </c>
      <c r="V818" s="1">
        <f t="shared" si="166"/>
        <v>1.868132649650454</v>
      </c>
      <c r="W818" s="1">
        <f t="shared" si="167"/>
        <v>2.5874125874125875</v>
      </c>
      <c r="X818" s="1">
        <f t="shared" si="168"/>
        <v>2.8175895765472312</v>
      </c>
      <c r="Y818" s="1">
        <f t="shared" si="169"/>
        <v>6.1872146118721467</v>
      </c>
      <c r="Z818" s="1">
        <f t="shared" si="170"/>
        <v>1.636828644501279</v>
      </c>
      <c r="AA818" s="1">
        <f t="shared" si="171"/>
        <v>7.4468085106382975E-2</v>
      </c>
      <c r="AB818" s="1">
        <f>VLOOKUP($A818,Index!$G:$R,8,FALSE)</f>
        <v>7.6336000000000004</v>
      </c>
      <c r="AC818" s="1">
        <f>VLOOKUP($A818,Index!$G:$R,9,FALSE)</f>
        <v>5.7484490298217059</v>
      </c>
      <c r="AD818" s="1">
        <f>VLOOKUP($A818,Index!$G:$R,10,FALSE)</f>
        <v>4.3589743589743595</v>
      </c>
      <c r="AE818" s="1">
        <f>VLOOKUP($A818,Index!$G:$R,11,FALSE)</f>
        <v>2.5425679467905078</v>
      </c>
    </row>
    <row r="819" spans="1:31" x14ac:dyDescent="0.2">
      <c r="A819">
        <v>6085504315</v>
      </c>
      <c r="B819" s="1">
        <f>VLOOKUP($A819,DataForModel!$B:$BI,11,FALSE)</f>
        <v>6562</v>
      </c>
      <c r="C819" s="1">
        <f>VLOOKUP($A819,DataForModel!$B:$BI,16,FALSE)</f>
        <v>10.37</v>
      </c>
      <c r="D819" s="1">
        <f>VLOOKUP($A819,DataForModel!$B:$BI,17,FALSE)</f>
        <v>22.22</v>
      </c>
      <c r="E819" s="1">
        <f>VLOOKUP($A819,DataForModel!$B:$BI,19,FALSE)</f>
        <v>0</v>
      </c>
      <c r="F819" s="1">
        <f>VLOOKUP($A819,DataForModel!$B:$BI,20,FALSE)</f>
        <v>179.11884520000001</v>
      </c>
      <c r="G819" s="1">
        <f>VLOOKUP($A819,DataForModel!$B:$BI,26,FALSE)</f>
        <v>0</v>
      </c>
      <c r="H819" s="1">
        <f>VLOOKUP($A819,DataForModel!$B:$BI,31,FALSE)</f>
        <v>256</v>
      </c>
      <c r="I819" s="1">
        <f>VLOOKUP($A819,DataForModel!$B:$BI,33,FALSE)</f>
        <v>32427</v>
      </c>
      <c r="J819" s="1">
        <f>VLOOKUP($A819,DataForModel!$B:$BI,46,FALSE)</f>
        <v>3.8</v>
      </c>
      <c r="K819" s="1">
        <f>VLOOKUP($A819,DataForModel!$B:$BI,49,FALSE)</f>
        <v>15.9</v>
      </c>
      <c r="L819" s="1">
        <f>VLOOKUP($A819,DataForModel!$B:$BI,51,FALSE)</f>
        <v>22</v>
      </c>
      <c r="M819" s="1">
        <f>VLOOKUP($A819,DataForModel!$B:$BI,52,FALSE)</f>
        <v>6.5</v>
      </c>
      <c r="N819" s="1">
        <f>VLOOKUP($A819,DataForModel!$B:$BI,60,FALSE)</f>
        <v>0.4</v>
      </c>
      <c r="O819" s="1">
        <f t="shared" si="159"/>
        <v>5.1110418452427329</v>
      </c>
      <c r="P819" s="1">
        <f t="shared" si="160"/>
        <v>10</v>
      </c>
      <c r="Q819" s="1">
        <f t="shared" si="161"/>
        <v>1.7630409065064365</v>
      </c>
      <c r="R819" s="1">
        <f t="shared" si="162"/>
        <v>0</v>
      </c>
      <c r="S819" s="1">
        <f t="shared" si="163"/>
        <v>0.29814043343976537</v>
      </c>
      <c r="T819" s="1">
        <f t="shared" si="164"/>
        <v>0</v>
      </c>
      <c r="U819" s="1">
        <f t="shared" si="165"/>
        <v>0.85790884718498661</v>
      </c>
      <c r="V819" s="1">
        <f t="shared" si="166"/>
        <v>1.7830752928291527</v>
      </c>
      <c r="W819" s="1">
        <f t="shared" si="167"/>
        <v>0.66433566433566438</v>
      </c>
      <c r="X819" s="1">
        <f t="shared" si="168"/>
        <v>2.5895765472312702</v>
      </c>
      <c r="Y819" s="1">
        <f t="shared" si="169"/>
        <v>5.0228310502283113</v>
      </c>
      <c r="Z819" s="1">
        <f t="shared" si="170"/>
        <v>1.4578005115089514</v>
      </c>
      <c r="AA819" s="1">
        <f t="shared" si="171"/>
        <v>4.2553191489361701E-2</v>
      </c>
      <c r="AB819" s="1">
        <f>VLOOKUP($A819,Index!$G:$R,8,FALSE)</f>
        <v>5.7186000000000003</v>
      </c>
      <c r="AC819" s="1">
        <f>VLOOKUP($A819,Index!$G:$R,9,FALSE)</f>
        <v>5.2827682994430774</v>
      </c>
      <c r="AD819" s="1">
        <f>VLOOKUP($A819,Index!$G:$R,10,FALSE)</f>
        <v>3.9743589743589745</v>
      </c>
      <c r="AE819" s="1">
        <f>VLOOKUP($A819,Index!$G:$R,11,FALSE)</f>
        <v>2.1600596717719451</v>
      </c>
    </row>
    <row r="820" spans="1:31" x14ac:dyDescent="0.2">
      <c r="A820">
        <v>6085504316</v>
      </c>
      <c r="B820" s="1">
        <f>VLOOKUP($A820,DataForModel!$B:$BI,11,FALSE)</f>
        <v>4839</v>
      </c>
      <c r="C820" s="1">
        <f>VLOOKUP($A820,DataForModel!$B:$BI,16,FALSE)</f>
        <v>10.37</v>
      </c>
      <c r="D820" s="1">
        <f>VLOOKUP($A820,DataForModel!$B:$BI,17,FALSE)</f>
        <v>28.4</v>
      </c>
      <c r="E820" s="1">
        <f>VLOOKUP($A820,DataForModel!$B:$BI,19,FALSE)</f>
        <v>0</v>
      </c>
      <c r="F820" s="1">
        <f>VLOOKUP($A820,DataForModel!$B:$BI,20,FALSE)</f>
        <v>291.55222650000002</v>
      </c>
      <c r="G820" s="1">
        <f>VLOOKUP($A820,DataForModel!$B:$BI,26,FALSE)</f>
        <v>0.2</v>
      </c>
      <c r="H820" s="1">
        <f>VLOOKUP($A820,DataForModel!$B:$BI,31,FALSE)</f>
        <v>350</v>
      </c>
      <c r="I820" s="1">
        <f>VLOOKUP($A820,DataForModel!$B:$BI,33,FALSE)</f>
        <v>33578</v>
      </c>
      <c r="J820" s="1">
        <f>VLOOKUP($A820,DataForModel!$B:$BI,46,FALSE)</f>
        <v>6.5</v>
      </c>
      <c r="K820" s="1">
        <f>VLOOKUP($A820,DataForModel!$B:$BI,49,FALSE)</f>
        <v>18.2</v>
      </c>
      <c r="L820" s="1">
        <f>VLOOKUP($A820,DataForModel!$B:$BI,51,FALSE)</f>
        <v>19.899999999999999</v>
      </c>
      <c r="M820" s="1">
        <f>VLOOKUP($A820,DataForModel!$B:$BI,52,FALSE)</f>
        <v>6.6</v>
      </c>
      <c r="N820" s="1">
        <f>VLOOKUP($A820,DataForModel!$B:$BI,60,FALSE)</f>
        <v>0.6</v>
      </c>
      <c r="O820" s="1">
        <f t="shared" si="159"/>
        <v>3.7684095690797164</v>
      </c>
      <c r="P820" s="1">
        <f t="shared" si="160"/>
        <v>10</v>
      </c>
      <c r="Q820" s="1">
        <f t="shared" si="161"/>
        <v>2.2597661914185192</v>
      </c>
      <c r="R820" s="1">
        <f t="shared" si="162"/>
        <v>0</v>
      </c>
      <c r="S820" s="1">
        <f t="shared" si="163"/>
        <v>0.50780142420116625</v>
      </c>
      <c r="T820" s="1">
        <f t="shared" si="164"/>
        <v>2.7972027972027972E-2</v>
      </c>
      <c r="U820" s="1">
        <f t="shared" si="165"/>
        <v>1.1729222520107239</v>
      </c>
      <c r="V820" s="1">
        <f t="shared" si="166"/>
        <v>1.8649323310409569</v>
      </c>
      <c r="W820" s="1">
        <f t="shared" si="167"/>
        <v>1.1363636363636362</v>
      </c>
      <c r="X820" s="1">
        <f t="shared" si="168"/>
        <v>2.9641693811074923</v>
      </c>
      <c r="Y820" s="1">
        <f t="shared" si="169"/>
        <v>4.5433789954337902</v>
      </c>
      <c r="Z820" s="1">
        <f t="shared" si="170"/>
        <v>1.4833759590792839</v>
      </c>
      <c r="AA820" s="1">
        <f t="shared" si="171"/>
        <v>6.3829787234042548E-2</v>
      </c>
      <c r="AB820" s="1">
        <f>VLOOKUP($A820,Index!$G:$R,8,FALSE)</f>
        <v>6.4939</v>
      </c>
      <c r="AC820" s="1">
        <f>VLOOKUP($A820,Index!$G:$R,9,FALSE)</f>
        <v>5.1835153516380785</v>
      </c>
      <c r="AD820" s="1">
        <f>VLOOKUP($A820,Index!$G:$R,10,FALSE)</f>
        <v>3.7179487179487181</v>
      </c>
      <c r="AE820" s="1">
        <f>VLOOKUP($A820,Index!$G:$R,11,FALSE)</f>
        <v>2.6672353406883658</v>
      </c>
    </row>
    <row r="821" spans="1:31" x14ac:dyDescent="0.2">
      <c r="A821">
        <v>6085504317</v>
      </c>
      <c r="B821" s="1">
        <f>VLOOKUP($A821,DataForModel!$B:$BI,11,FALSE)</f>
        <v>4429</v>
      </c>
      <c r="C821" s="1">
        <f>VLOOKUP($A821,DataForModel!$B:$BI,16,FALSE)</f>
        <v>10.37</v>
      </c>
      <c r="D821" s="1">
        <f>VLOOKUP($A821,DataForModel!$B:$BI,17,FALSE)</f>
        <v>28.4</v>
      </c>
      <c r="E821" s="1">
        <f>VLOOKUP($A821,DataForModel!$B:$BI,19,FALSE)</f>
        <v>0</v>
      </c>
      <c r="F821" s="1">
        <f>VLOOKUP($A821,DataForModel!$B:$BI,20,FALSE)</f>
        <v>328.69767519999999</v>
      </c>
      <c r="G821" s="1">
        <f>VLOOKUP($A821,DataForModel!$B:$BI,26,FALSE)</f>
        <v>1.4</v>
      </c>
      <c r="H821" s="1">
        <f>VLOOKUP($A821,DataForModel!$B:$BI,31,FALSE)</f>
        <v>110</v>
      </c>
      <c r="I821" s="1">
        <f>VLOOKUP($A821,DataForModel!$B:$BI,33,FALSE)</f>
        <v>32733</v>
      </c>
      <c r="J821" s="1">
        <f>VLOOKUP($A821,DataForModel!$B:$BI,46,FALSE)</f>
        <v>2.2999999999999998</v>
      </c>
      <c r="K821" s="1">
        <f>VLOOKUP($A821,DataForModel!$B:$BI,49,FALSE)</f>
        <v>16.2</v>
      </c>
      <c r="L821" s="1">
        <f>VLOOKUP($A821,DataForModel!$B:$BI,51,FALSE)</f>
        <v>16.5</v>
      </c>
      <c r="M821" s="1">
        <f>VLOOKUP($A821,DataForModel!$B:$BI,52,FALSE)</f>
        <v>7.7</v>
      </c>
      <c r="N821" s="1">
        <f>VLOOKUP($A821,DataForModel!$B:$BI,60,FALSE)</f>
        <v>0.9</v>
      </c>
      <c r="O821" s="1">
        <f t="shared" si="159"/>
        <v>3.4489207511883424</v>
      </c>
      <c r="P821" s="1">
        <f t="shared" si="160"/>
        <v>10</v>
      </c>
      <c r="Q821" s="1">
        <f t="shared" si="161"/>
        <v>2.2597661914185192</v>
      </c>
      <c r="R821" s="1">
        <f t="shared" si="162"/>
        <v>0</v>
      </c>
      <c r="S821" s="1">
        <f t="shared" si="163"/>
        <v>0.5770686781667711</v>
      </c>
      <c r="T821" s="1">
        <f t="shared" si="164"/>
        <v>0.19580419580419578</v>
      </c>
      <c r="U821" s="1">
        <f t="shared" si="165"/>
        <v>0.3686327077747989</v>
      </c>
      <c r="V821" s="1">
        <f t="shared" si="166"/>
        <v>1.8048374593737333</v>
      </c>
      <c r="W821" s="1">
        <f t="shared" si="167"/>
        <v>0.40209790209790203</v>
      </c>
      <c r="X821" s="1">
        <f t="shared" si="168"/>
        <v>2.6384364820846908</v>
      </c>
      <c r="Y821" s="1">
        <f t="shared" si="169"/>
        <v>3.7671232876712328</v>
      </c>
      <c r="Z821" s="1">
        <f t="shared" si="170"/>
        <v>1.7647058823529413</v>
      </c>
      <c r="AA821" s="1">
        <f t="shared" si="171"/>
        <v>9.5744680851063829E-2</v>
      </c>
      <c r="AB821" s="1">
        <f>VLOOKUP($A821,Index!$G:$R,8,FALSE)</f>
        <v>5.9328000000000003</v>
      </c>
      <c r="AC821" s="1">
        <f>VLOOKUP($A821,Index!$G:$R,9,FALSE)</f>
        <v>4.6883153627272645</v>
      </c>
      <c r="AD821" s="1">
        <f>VLOOKUP($A821,Index!$G:$R,10,FALSE)</f>
        <v>3.9316239316239314</v>
      </c>
      <c r="AE821" s="1">
        <f>VLOOKUP($A821,Index!$G:$R,11,FALSE)</f>
        <v>3.888645036132115</v>
      </c>
    </row>
    <row r="822" spans="1:31" x14ac:dyDescent="0.2">
      <c r="A822">
        <v>6085504318</v>
      </c>
      <c r="B822" s="1">
        <f>VLOOKUP($A822,DataForModel!$B:$BI,11,FALSE)</f>
        <v>5265</v>
      </c>
      <c r="C822" s="1">
        <f>VLOOKUP($A822,DataForModel!$B:$BI,16,FALSE)</f>
        <v>10.37</v>
      </c>
      <c r="D822" s="1">
        <f>VLOOKUP($A822,DataForModel!$B:$BI,17,FALSE)</f>
        <v>37.897613999999997</v>
      </c>
      <c r="E822" s="1">
        <f>VLOOKUP($A822,DataForModel!$B:$BI,19,FALSE)</f>
        <v>0</v>
      </c>
      <c r="F822" s="1">
        <f>VLOOKUP($A822,DataForModel!$B:$BI,20,FALSE)</f>
        <v>612.53493209999999</v>
      </c>
      <c r="G822" s="1">
        <f>VLOOKUP($A822,DataForModel!$B:$BI,26,FALSE)</f>
        <v>35.75</v>
      </c>
      <c r="H822" s="1">
        <f>VLOOKUP($A822,DataForModel!$B:$BI,31,FALSE)</f>
        <v>762</v>
      </c>
      <c r="I822" s="1">
        <f>VLOOKUP($A822,DataForModel!$B:$BI,33,FALSE)</f>
        <v>24900</v>
      </c>
      <c r="J822" s="1">
        <f>VLOOKUP($A822,DataForModel!$B:$BI,46,FALSE)</f>
        <v>14.5</v>
      </c>
      <c r="K822" s="1">
        <f>VLOOKUP($A822,DataForModel!$B:$BI,49,FALSE)</f>
        <v>33.700000000000003</v>
      </c>
      <c r="L822" s="1">
        <f>VLOOKUP($A822,DataForModel!$B:$BI,51,FALSE)</f>
        <v>23</v>
      </c>
      <c r="M822" s="1">
        <f>VLOOKUP($A822,DataForModel!$B:$BI,52,FALSE)</f>
        <v>8.1</v>
      </c>
      <c r="N822" s="1">
        <f>VLOOKUP($A822,DataForModel!$B:$BI,60,FALSE)</f>
        <v>3.7</v>
      </c>
      <c r="O822" s="1">
        <f t="shared" si="159"/>
        <v>4.100366243279046</v>
      </c>
      <c r="P822" s="1">
        <f t="shared" si="160"/>
        <v>10</v>
      </c>
      <c r="Q822" s="1">
        <f t="shared" si="161"/>
        <v>3.0231488807607492</v>
      </c>
      <c r="R822" s="1">
        <f t="shared" si="162"/>
        <v>0</v>
      </c>
      <c r="S822" s="1">
        <f t="shared" si="163"/>
        <v>1.1063563310735709</v>
      </c>
      <c r="T822" s="1">
        <f t="shared" si="164"/>
        <v>5</v>
      </c>
      <c r="U822" s="1">
        <f t="shared" si="165"/>
        <v>2.5536193029490617</v>
      </c>
      <c r="V822" s="1">
        <f t="shared" si="166"/>
        <v>1.2477686667472674</v>
      </c>
      <c r="W822" s="1">
        <f t="shared" si="167"/>
        <v>2.534965034965035</v>
      </c>
      <c r="X822" s="1">
        <f t="shared" si="168"/>
        <v>5.4885993485342022</v>
      </c>
      <c r="Y822" s="1">
        <f t="shared" si="169"/>
        <v>5.2511415525114158</v>
      </c>
      <c r="Z822" s="1">
        <f t="shared" si="170"/>
        <v>1.867007672634271</v>
      </c>
      <c r="AA822" s="1">
        <f t="shared" si="171"/>
        <v>0.39361702127659576</v>
      </c>
      <c r="AB822" s="1">
        <f>VLOOKUP($A822,Index!$G:$R,8,FALSE)</f>
        <v>8.7675000000000001</v>
      </c>
      <c r="AC822" s="1">
        <f>VLOOKUP($A822,Index!$G:$R,9,FALSE)</f>
        <v>6.0727714158693624</v>
      </c>
      <c r="AD822" s="1">
        <f>VLOOKUP($A822,Index!$G:$R,10,FALSE)</f>
        <v>5.1282051282051286</v>
      </c>
      <c r="AE822" s="1">
        <f>VLOOKUP($A822,Index!$G:$R,11,FALSE)</f>
        <v>7.8292519002549588</v>
      </c>
    </row>
    <row r="823" spans="1:31" x14ac:dyDescent="0.2">
      <c r="A823">
        <v>6085504319</v>
      </c>
      <c r="B823" s="1">
        <f>VLOOKUP($A823,DataForModel!$B:$BI,11,FALSE)</f>
        <v>6936</v>
      </c>
      <c r="C823" s="1">
        <f>VLOOKUP($A823,DataForModel!$B:$BI,16,FALSE)</f>
        <v>10.37</v>
      </c>
      <c r="D823" s="1">
        <f>VLOOKUP($A823,DataForModel!$B:$BI,17,FALSE)</f>
        <v>28.4</v>
      </c>
      <c r="E823" s="1">
        <f>VLOOKUP($A823,DataForModel!$B:$BI,19,FALSE)</f>
        <v>0</v>
      </c>
      <c r="F823" s="1">
        <f>VLOOKUP($A823,DataForModel!$B:$BI,20,FALSE)</f>
        <v>306.44165579999998</v>
      </c>
      <c r="G823" s="1">
        <f>VLOOKUP($A823,DataForModel!$B:$BI,26,FALSE)</f>
        <v>7.35</v>
      </c>
      <c r="H823" s="1">
        <f>VLOOKUP($A823,DataForModel!$B:$BI,31,FALSE)</f>
        <v>613</v>
      </c>
      <c r="I823" s="1">
        <f>VLOOKUP($A823,DataForModel!$B:$BI,33,FALSE)</f>
        <v>36244</v>
      </c>
      <c r="J823" s="1">
        <f>VLOOKUP($A823,DataForModel!$B:$BI,46,FALSE)</f>
        <v>8.3000000000000007</v>
      </c>
      <c r="K823" s="1">
        <f>VLOOKUP($A823,DataForModel!$B:$BI,49,FALSE)</f>
        <v>12.4</v>
      </c>
      <c r="L823" s="1">
        <f>VLOOKUP($A823,DataForModel!$B:$BI,51,FALSE)</f>
        <v>22</v>
      </c>
      <c r="M823" s="1">
        <f>VLOOKUP($A823,DataForModel!$B:$BI,52,FALSE)</f>
        <v>5.4</v>
      </c>
      <c r="N823" s="1">
        <f>VLOOKUP($A823,DataForModel!$B:$BI,60,FALSE)</f>
        <v>0.8</v>
      </c>
      <c r="O823" s="1">
        <f t="shared" si="159"/>
        <v>5.4024779864412062</v>
      </c>
      <c r="P823" s="1">
        <f t="shared" si="160"/>
        <v>10</v>
      </c>
      <c r="Q823" s="1">
        <f t="shared" si="161"/>
        <v>2.2597661914185192</v>
      </c>
      <c r="R823" s="1">
        <f t="shared" si="162"/>
        <v>0</v>
      </c>
      <c r="S823" s="1">
        <f t="shared" si="163"/>
        <v>0.53556659912355231</v>
      </c>
      <c r="T823" s="1">
        <f t="shared" si="164"/>
        <v>1.0279720279720279</v>
      </c>
      <c r="U823" s="1">
        <f t="shared" si="165"/>
        <v>2.054289544235925</v>
      </c>
      <c r="V823" s="1">
        <f t="shared" si="166"/>
        <v>2.054533429105831</v>
      </c>
      <c r="W823" s="1">
        <f t="shared" si="167"/>
        <v>1.451048951048951</v>
      </c>
      <c r="X823" s="1">
        <f t="shared" si="168"/>
        <v>2.0195439739413681</v>
      </c>
      <c r="Y823" s="1">
        <f t="shared" si="169"/>
        <v>5.0228310502283113</v>
      </c>
      <c r="Z823" s="1">
        <f t="shared" si="170"/>
        <v>1.1764705882352942</v>
      </c>
      <c r="AA823" s="1">
        <f t="shared" si="171"/>
        <v>8.5106382978723402E-2</v>
      </c>
      <c r="AB823" s="1">
        <f>VLOOKUP($A823,Index!$G:$R,8,FALSE)</f>
        <v>6.5156999999999998</v>
      </c>
      <c r="AC823" s="1">
        <f>VLOOKUP($A823,Index!$G:$R,9,FALSE)</f>
        <v>5.1536560069312802</v>
      </c>
      <c r="AD823" s="1">
        <f>VLOOKUP($A823,Index!$G:$R,10,FALSE)</f>
        <v>3.4188034188034191</v>
      </c>
      <c r="AE823" s="1">
        <f>VLOOKUP($A823,Index!$G:$R,11,FALSE)</f>
        <v>6.2049620839389394</v>
      </c>
    </row>
    <row r="824" spans="1:31" x14ac:dyDescent="0.2">
      <c r="A824">
        <v>6085504320</v>
      </c>
      <c r="B824" s="1">
        <f>VLOOKUP($A824,DataForModel!$B:$BI,11,FALSE)</f>
        <v>2903</v>
      </c>
      <c r="C824" s="1">
        <f>VLOOKUP($A824,DataForModel!$B:$BI,16,FALSE)</f>
        <v>10.37</v>
      </c>
      <c r="D824" s="1">
        <f>VLOOKUP($A824,DataForModel!$B:$BI,17,FALSE)</f>
        <v>22.22</v>
      </c>
      <c r="E824" s="1">
        <f>VLOOKUP($A824,DataForModel!$B:$BI,19,FALSE)</f>
        <v>0</v>
      </c>
      <c r="F824" s="1">
        <f>VLOOKUP($A824,DataForModel!$B:$BI,20,FALSE)</f>
        <v>227.77980260000001</v>
      </c>
      <c r="G824" s="1">
        <f>VLOOKUP($A824,DataForModel!$B:$BI,26,FALSE)</f>
        <v>0</v>
      </c>
      <c r="H824" s="1">
        <f>VLOOKUP($A824,DataForModel!$B:$BI,31,FALSE)</f>
        <v>136</v>
      </c>
      <c r="I824" s="1">
        <f>VLOOKUP($A824,DataForModel!$B:$BI,33,FALSE)</f>
        <v>41571</v>
      </c>
      <c r="J824" s="1">
        <f>VLOOKUP($A824,DataForModel!$B:$BI,46,FALSE)</f>
        <v>4.8</v>
      </c>
      <c r="K824" s="1">
        <f>VLOOKUP($A824,DataForModel!$B:$BI,49,FALSE)</f>
        <v>7.8</v>
      </c>
      <c r="L824" s="1">
        <f>VLOOKUP($A824,DataForModel!$B:$BI,51,FALSE)</f>
        <v>18.399999999999999</v>
      </c>
      <c r="M824" s="1">
        <f>VLOOKUP($A824,DataForModel!$B:$BI,52,FALSE)</f>
        <v>9.9</v>
      </c>
      <c r="N824" s="1">
        <f>VLOOKUP($A824,DataForModel!$B:$BI,60,FALSE)</f>
        <v>1.4</v>
      </c>
      <c r="O824" s="1">
        <f t="shared" si="159"/>
        <v>2.2597989558170344</v>
      </c>
      <c r="P824" s="1">
        <f t="shared" si="160"/>
        <v>10</v>
      </c>
      <c r="Q824" s="1">
        <f t="shared" si="161"/>
        <v>1.7630409065064365</v>
      </c>
      <c r="R824" s="1">
        <f t="shared" si="162"/>
        <v>0</v>
      </c>
      <c r="S824" s="1">
        <f t="shared" si="163"/>
        <v>0.38888131859254804</v>
      </c>
      <c r="T824" s="1">
        <f t="shared" si="164"/>
        <v>0</v>
      </c>
      <c r="U824" s="1">
        <f t="shared" si="165"/>
        <v>0.45576407506702415</v>
      </c>
      <c r="V824" s="1">
        <f t="shared" si="166"/>
        <v>2.4333800342789682</v>
      </c>
      <c r="W824" s="1">
        <f t="shared" si="167"/>
        <v>0.83916083916083906</v>
      </c>
      <c r="X824" s="1">
        <f t="shared" si="168"/>
        <v>1.2703583061889252</v>
      </c>
      <c r="Y824" s="1">
        <f t="shared" si="169"/>
        <v>4.2009132420091326</v>
      </c>
      <c r="Z824" s="1">
        <f t="shared" si="170"/>
        <v>2.3273657289002556</v>
      </c>
      <c r="AA824" s="1">
        <f t="shared" si="171"/>
        <v>0.14893617021276595</v>
      </c>
      <c r="AB824" s="1">
        <f>VLOOKUP($A824,Index!$G:$R,8,FALSE)</f>
        <v>5.2290999999999999</v>
      </c>
      <c r="AC824" s="1">
        <f>VLOOKUP($A824,Index!$G:$R,9,FALSE)</f>
        <v>4.0196923511158964</v>
      </c>
      <c r="AD824" s="1">
        <f>VLOOKUP($A824,Index!$G:$R,10,FALSE)</f>
        <v>3.7606837606837611</v>
      </c>
      <c r="AE824" s="1">
        <f>VLOOKUP($A824,Index!$G:$R,11,FALSE)</f>
        <v>2.8029348090386814</v>
      </c>
    </row>
    <row r="825" spans="1:31" x14ac:dyDescent="0.2">
      <c r="A825">
        <v>6085504321</v>
      </c>
      <c r="B825" s="1">
        <f>VLOOKUP($A825,DataForModel!$B:$BI,11,FALSE)</f>
        <v>5346</v>
      </c>
      <c r="C825" s="1">
        <f>VLOOKUP($A825,DataForModel!$B:$BI,16,FALSE)</f>
        <v>10.37</v>
      </c>
      <c r="D825" s="1">
        <f>VLOOKUP($A825,DataForModel!$B:$BI,17,FALSE)</f>
        <v>27.16574756</v>
      </c>
      <c r="E825" s="1">
        <f>VLOOKUP($A825,DataForModel!$B:$BI,19,FALSE)</f>
        <v>0</v>
      </c>
      <c r="F825" s="1">
        <f>VLOOKUP($A825,DataForModel!$B:$BI,20,FALSE)</f>
        <v>244.456773</v>
      </c>
      <c r="G825" s="1">
        <f>VLOOKUP($A825,DataForModel!$B:$BI,26,FALSE)</f>
        <v>0</v>
      </c>
      <c r="H825" s="1">
        <f>VLOOKUP($A825,DataForModel!$B:$BI,31,FALSE)</f>
        <v>473</v>
      </c>
      <c r="I825" s="1">
        <f>VLOOKUP($A825,DataForModel!$B:$BI,33,FALSE)</f>
        <v>33278</v>
      </c>
      <c r="J825" s="1">
        <f>VLOOKUP($A825,DataForModel!$B:$BI,46,FALSE)</f>
        <v>8.6999999999999993</v>
      </c>
      <c r="K825" s="1">
        <f>VLOOKUP($A825,DataForModel!$B:$BI,49,FALSE)</f>
        <v>13.7</v>
      </c>
      <c r="L825" s="1">
        <f>VLOOKUP($A825,DataForModel!$B:$BI,51,FALSE)</f>
        <v>20.3</v>
      </c>
      <c r="M825" s="1">
        <f>VLOOKUP($A825,DataForModel!$B:$BI,52,FALSE)</f>
        <v>7</v>
      </c>
      <c r="N825" s="1">
        <f>VLOOKUP($A825,DataForModel!$B:$BI,60,FALSE)</f>
        <v>0.4</v>
      </c>
      <c r="O825" s="1">
        <f t="shared" si="159"/>
        <v>4.1634847658380734</v>
      </c>
      <c r="P825" s="1">
        <f t="shared" si="160"/>
        <v>10</v>
      </c>
      <c r="Q825" s="1">
        <f t="shared" si="161"/>
        <v>2.1605615967724945</v>
      </c>
      <c r="R825" s="1">
        <f t="shared" si="162"/>
        <v>0</v>
      </c>
      <c r="S825" s="1">
        <f t="shared" si="163"/>
        <v>0.41997982418345436</v>
      </c>
      <c r="T825" s="1">
        <f t="shared" si="164"/>
        <v>0</v>
      </c>
      <c r="U825" s="1">
        <f t="shared" si="165"/>
        <v>1.5851206434316354</v>
      </c>
      <c r="V825" s="1">
        <f t="shared" si="166"/>
        <v>1.8435968736443096</v>
      </c>
      <c r="W825" s="1">
        <f t="shared" si="167"/>
        <v>1.5209790209790208</v>
      </c>
      <c r="X825" s="1">
        <f t="shared" si="168"/>
        <v>2.2312703583061886</v>
      </c>
      <c r="Y825" s="1">
        <f t="shared" si="169"/>
        <v>4.6347031963470329</v>
      </c>
      <c r="Z825" s="1">
        <f t="shared" si="170"/>
        <v>1.585677749360614</v>
      </c>
      <c r="AA825" s="1">
        <f t="shared" si="171"/>
        <v>4.2553191489361701E-2</v>
      </c>
      <c r="AB825" s="1">
        <f>VLOOKUP($A825,Index!$G:$R,8,FALSE)</f>
        <v>6.4175000000000004</v>
      </c>
      <c r="AC825" s="1">
        <f>VLOOKUP($A825,Index!$G:$R,9,FALSE)</f>
        <v>5.1600724633751174</v>
      </c>
      <c r="AD825" s="1">
        <f>VLOOKUP($A825,Index!$G:$R,10,FALSE)</f>
        <v>3.3760683760683765</v>
      </c>
      <c r="AE825" s="1">
        <f>VLOOKUP($A825,Index!$G:$R,11,FALSE)</f>
        <v>2.6338428442552893</v>
      </c>
    </row>
    <row r="826" spans="1:31" x14ac:dyDescent="0.2">
      <c r="A826">
        <v>6085504322</v>
      </c>
      <c r="B826" s="1">
        <f>VLOOKUP($A826,DataForModel!$B:$BI,11,FALSE)</f>
        <v>5263</v>
      </c>
      <c r="C826" s="1">
        <f>VLOOKUP($A826,DataForModel!$B:$BI,16,FALSE)</f>
        <v>10.37</v>
      </c>
      <c r="D826" s="1">
        <f>VLOOKUP($A826,DataForModel!$B:$BI,17,FALSE)</f>
        <v>37.023821390000002</v>
      </c>
      <c r="E826" s="1">
        <f>VLOOKUP($A826,DataForModel!$B:$BI,19,FALSE)</f>
        <v>0</v>
      </c>
      <c r="F826" s="1">
        <f>VLOOKUP($A826,DataForModel!$B:$BI,20,FALSE)</f>
        <v>508.15632419999997</v>
      </c>
      <c r="G826" s="1">
        <f>VLOOKUP($A826,DataForModel!$B:$BI,26,FALSE)</f>
        <v>0.7</v>
      </c>
      <c r="H826" s="1">
        <f>VLOOKUP($A826,DataForModel!$B:$BI,31,FALSE)</f>
        <v>499</v>
      </c>
      <c r="I826" s="1">
        <f>VLOOKUP($A826,DataForModel!$B:$BI,33,FALSE)</f>
        <v>58113</v>
      </c>
      <c r="J826" s="1">
        <f>VLOOKUP($A826,DataForModel!$B:$BI,46,FALSE)</f>
        <v>9.9</v>
      </c>
      <c r="K826" s="1">
        <f>VLOOKUP($A826,DataForModel!$B:$BI,49,FALSE)</f>
        <v>2.8</v>
      </c>
      <c r="L826" s="1">
        <f>VLOOKUP($A826,DataForModel!$B:$BI,51,FALSE)</f>
        <v>16.7</v>
      </c>
      <c r="M826" s="1">
        <f>VLOOKUP($A826,DataForModel!$B:$BI,52,FALSE)</f>
        <v>4</v>
      </c>
      <c r="N826" s="1">
        <f>VLOOKUP($A826,DataForModel!$B:$BI,60,FALSE)</f>
        <v>0</v>
      </c>
      <c r="O826" s="1">
        <f t="shared" si="159"/>
        <v>4.0988077612405514</v>
      </c>
      <c r="P826" s="1">
        <f t="shared" si="160"/>
        <v>10</v>
      </c>
      <c r="Q826" s="1">
        <f t="shared" si="161"/>
        <v>2.9529166990202445</v>
      </c>
      <c r="R826" s="1">
        <f t="shared" si="162"/>
        <v>0</v>
      </c>
      <c r="S826" s="1">
        <f t="shared" si="163"/>
        <v>0.91171553940141115</v>
      </c>
      <c r="T826" s="1">
        <f t="shared" si="164"/>
        <v>9.790209790209789E-2</v>
      </c>
      <c r="U826" s="1">
        <f t="shared" si="165"/>
        <v>1.6722520107238605</v>
      </c>
      <c r="V826" s="1">
        <f t="shared" si="166"/>
        <v>3.6098171551301106</v>
      </c>
      <c r="W826" s="1">
        <f t="shared" si="167"/>
        <v>1.7307692307692308</v>
      </c>
      <c r="X826" s="1">
        <f t="shared" si="168"/>
        <v>0.4560260586319218</v>
      </c>
      <c r="Y826" s="1">
        <f t="shared" si="169"/>
        <v>3.8127853881278542</v>
      </c>
      <c r="Z826" s="1">
        <f t="shared" si="170"/>
        <v>0.81841432225063948</v>
      </c>
      <c r="AA826" s="1">
        <f t="shared" si="171"/>
        <v>0</v>
      </c>
      <c r="AB826" s="1">
        <f>VLOOKUP($A826,Index!$G:$R,8,FALSE)</f>
        <v>4.8255999999999997</v>
      </c>
      <c r="AC826" s="1">
        <f>VLOOKUP($A826,Index!$G:$R,9,FALSE)</f>
        <v>4.0786559625602248</v>
      </c>
      <c r="AD826" s="1">
        <f>VLOOKUP($A826,Index!$G:$R,10,FALSE)</f>
        <v>2.4358974358974361</v>
      </c>
      <c r="AE826" s="1">
        <f>VLOOKUP($A826,Index!$G:$R,11,FALSE)</f>
        <v>4.1679216583757119</v>
      </c>
    </row>
    <row r="827" spans="1:31" x14ac:dyDescent="0.2">
      <c r="A827">
        <v>6085504323</v>
      </c>
      <c r="B827" s="1">
        <f>VLOOKUP($A827,DataForModel!$B:$BI,11,FALSE)</f>
        <v>5741</v>
      </c>
      <c r="C827" s="1">
        <f>VLOOKUP($A827,DataForModel!$B:$BI,16,FALSE)</f>
        <v>10.37</v>
      </c>
      <c r="D827" s="1">
        <f>VLOOKUP($A827,DataForModel!$B:$BI,17,FALSE)</f>
        <v>24.289395679999998</v>
      </c>
      <c r="E827" s="1">
        <f>VLOOKUP($A827,DataForModel!$B:$BI,19,FALSE)</f>
        <v>0</v>
      </c>
      <c r="F827" s="1">
        <f>VLOOKUP($A827,DataForModel!$B:$BI,20,FALSE)</f>
        <v>292.5003911</v>
      </c>
      <c r="G827" s="1">
        <f>VLOOKUP($A827,DataForModel!$B:$BI,26,FALSE)</f>
        <v>0</v>
      </c>
      <c r="H827" s="1">
        <f>VLOOKUP($A827,DataForModel!$B:$BI,31,FALSE)</f>
        <v>572</v>
      </c>
      <c r="I827" s="1">
        <f>VLOOKUP($A827,DataForModel!$B:$BI,33,FALSE)</f>
        <v>36006</v>
      </c>
      <c r="J827" s="1">
        <f>VLOOKUP($A827,DataForModel!$B:$BI,46,FALSE)</f>
        <v>9.5</v>
      </c>
      <c r="K827" s="1">
        <f>VLOOKUP($A827,DataForModel!$B:$BI,49,FALSE)</f>
        <v>8.8000000000000007</v>
      </c>
      <c r="L827" s="1">
        <f>VLOOKUP($A827,DataForModel!$B:$BI,51,FALSE)</f>
        <v>21.2</v>
      </c>
      <c r="M827" s="1">
        <f>VLOOKUP($A827,DataForModel!$B:$BI,52,FALSE)</f>
        <v>4.9000000000000004</v>
      </c>
      <c r="N827" s="1">
        <f>VLOOKUP($A827,DataForModel!$B:$BI,60,FALSE)</f>
        <v>0.8</v>
      </c>
      <c r="O827" s="1">
        <f t="shared" si="159"/>
        <v>4.4712849684407381</v>
      </c>
      <c r="P827" s="1">
        <f t="shared" si="160"/>
        <v>10</v>
      </c>
      <c r="Q827" s="1">
        <f t="shared" si="161"/>
        <v>1.9293711910928171</v>
      </c>
      <c r="R827" s="1">
        <f t="shared" si="162"/>
        <v>0</v>
      </c>
      <c r="S827" s="1">
        <f t="shared" si="163"/>
        <v>0.50956952124798949</v>
      </c>
      <c r="T827" s="1">
        <f t="shared" si="164"/>
        <v>0</v>
      </c>
      <c r="U827" s="1">
        <f t="shared" si="165"/>
        <v>1.9168900804289544</v>
      </c>
      <c r="V827" s="1">
        <f t="shared" si="166"/>
        <v>2.0376072995711572</v>
      </c>
      <c r="W827" s="1">
        <f t="shared" si="167"/>
        <v>1.6608391608391606</v>
      </c>
      <c r="X827" s="1">
        <f t="shared" si="168"/>
        <v>1.4332247557003259</v>
      </c>
      <c r="Y827" s="1">
        <f t="shared" si="169"/>
        <v>4.8401826484018269</v>
      </c>
      <c r="Z827" s="1">
        <f t="shared" si="170"/>
        <v>1.0485933503836318</v>
      </c>
      <c r="AA827" s="1">
        <f t="shared" si="171"/>
        <v>8.5106382978723402E-2</v>
      </c>
      <c r="AB827" s="1">
        <f>VLOOKUP($A827,Index!$G:$R,8,FALSE)</f>
        <v>6.6155999999999997</v>
      </c>
      <c r="AC827" s="1">
        <f>VLOOKUP($A827,Index!$G:$R,9,FALSE)</f>
        <v>4.8750857557215834</v>
      </c>
      <c r="AD827" s="1">
        <f>VLOOKUP($A827,Index!$G:$R,10,FALSE)</f>
        <v>3.2051282051282053</v>
      </c>
      <c r="AE827" s="1">
        <f>VLOOKUP($A827,Index!$G:$R,11,FALSE)</f>
        <v>3.1839124468472719</v>
      </c>
    </row>
    <row r="828" spans="1:31" x14ac:dyDescent="0.2">
      <c r="A828">
        <v>6085504410</v>
      </c>
      <c r="B828" s="1">
        <f>VLOOKUP($A828,DataForModel!$B:$BI,11,FALSE)</f>
        <v>4431</v>
      </c>
      <c r="C828" s="1">
        <f>VLOOKUP($A828,DataForModel!$B:$BI,16,FALSE)</f>
        <v>10.37</v>
      </c>
      <c r="D828" s="1">
        <f>VLOOKUP($A828,DataForModel!$B:$BI,17,FALSE)</f>
        <v>22.22</v>
      </c>
      <c r="E828" s="1">
        <f>VLOOKUP($A828,DataForModel!$B:$BI,19,FALSE)</f>
        <v>0</v>
      </c>
      <c r="F828" s="1">
        <f>VLOOKUP($A828,DataForModel!$B:$BI,20,FALSE)</f>
        <v>218.01760619999999</v>
      </c>
      <c r="G828" s="1">
        <f>VLOOKUP($A828,DataForModel!$B:$BI,26,FALSE)</f>
        <v>0</v>
      </c>
      <c r="H828" s="1">
        <f>VLOOKUP($A828,DataForModel!$B:$BI,31,FALSE)</f>
        <v>262</v>
      </c>
      <c r="I828" s="1">
        <f>VLOOKUP($A828,DataForModel!$B:$BI,33,FALSE)</f>
        <v>26954</v>
      </c>
      <c r="J828" s="1">
        <f>VLOOKUP($A828,DataForModel!$B:$BI,46,FALSE)</f>
        <v>5.6</v>
      </c>
      <c r="K828" s="1">
        <f>VLOOKUP($A828,DataForModel!$B:$BI,49,FALSE)</f>
        <v>17</v>
      </c>
      <c r="L828" s="1">
        <f>VLOOKUP($A828,DataForModel!$B:$BI,51,FALSE)</f>
        <v>22.8</v>
      </c>
      <c r="M828" s="1">
        <f>VLOOKUP($A828,DataForModel!$B:$BI,52,FALSE)</f>
        <v>12</v>
      </c>
      <c r="N828" s="1">
        <f>VLOOKUP($A828,DataForModel!$B:$BI,60,FALSE)</f>
        <v>0.2</v>
      </c>
      <c r="O828" s="1">
        <f t="shared" si="159"/>
        <v>3.450479233226837</v>
      </c>
      <c r="P828" s="1">
        <f t="shared" si="160"/>
        <v>10</v>
      </c>
      <c r="Q828" s="1">
        <f t="shared" si="161"/>
        <v>1.7630409065064365</v>
      </c>
      <c r="R828" s="1">
        <f t="shared" si="162"/>
        <v>0</v>
      </c>
      <c r="S828" s="1">
        <f t="shared" si="163"/>
        <v>0.37067718966245616</v>
      </c>
      <c r="T828" s="1">
        <f t="shared" si="164"/>
        <v>0</v>
      </c>
      <c r="U828" s="1">
        <f t="shared" si="165"/>
        <v>0.87801608579088475</v>
      </c>
      <c r="V828" s="1">
        <f t="shared" si="166"/>
        <v>1.3938454317229803</v>
      </c>
      <c r="W828" s="1">
        <f t="shared" si="167"/>
        <v>0.97902097902097895</v>
      </c>
      <c r="X828" s="1">
        <f t="shared" si="168"/>
        <v>2.7687296416938114</v>
      </c>
      <c r="Y828" s="1">
        <f t="shared" si="169"/>
        <v>5.2054794520547958</v>
      </c>
      <c r="Z828" s="1">
        <f t="shared" si="170"/>
        <v>2.8644501278772379</v>
      </c>
      <c r="AA828" s="1">
        <f t="shared" si="171"/>
        <v>2.1276595744680851E-2</v>
      </c>
      <c r="AB828" s="1">
        <f>VLOOKUP($A828,Index!$G:$R,8,FALSE)</f>
        <v>7.4161000000000001</v>
      </c>
      <c r="AC828" s="1">
        <f>VLOOKUP($A828,Index!$G:$R,9,FALSE)</f>
        <v>5.3707994506382528</v>
      </c>
      <c r="AD828" s="1">
        <f>VLOOKUP($A828,Index!$G:$R,10,FALSE)</f>
        <v>4.2307692307692317</v>
      </c>
      <c r="AE828" s="1">
        <f>VLOOKUP($A828,Index!$G:$R,11,FALSE)</f>
        <v>4.4860309702062784</v>
      </c>
    </row>
    <row r="829" spans="1:31" x14ac:dyDescent="0.2">
      <c r="A829">
        <v>6085504411</v>
      </c>
      <c r="B829" s="1">
        <f>VLOOKUP($A829,DataForModel!$B:$BI,11,FALSE)</f>
        <v>5450</v>
      </c>
      <c r="C829" s="1">
        <f>VLOOKUP($A829,DataForModel!$B:$BI,16,FALSE)</f>
        <v>10.37</v>
      </c>
      <c r="D829" s="1">
        <f>VLOOKUP($A829,DataForModel!$B:$BI,17,FALSE)</f>
        <v>22.22</v>
      </c>
      <c r="E829" s="1">
        <f>VLOOKUP($A829,DataForModel!$B:$BI,19,FALSE)</f>
        <v>0</v>
      </c>
      <c r="F829" s="1">
        <f>VLOOKUP($A829,DataForModel!$B:$BI,20,FALSE)</f>
        <v>172.13558610000001</v>
      </c>
      <c r="G829" s="1">
        <f>VLOOKUP($A829,DataForModel!$B:$BI,26,FALSE)</f>
        <v>0</v>
      </c>
      <c r="H829" s="1">
        <f>VLOOKUP($A829,DataForModel!$B:$BI,31,FALSE)</f>
        <v>229</v>
      </c>
      <c r="I829" s="1">
        <f>VLOOKUP($A829,DataForModel!$B:$BI,33,FALSE)</f>
        <v>32576</v>
      </c>
      <c r="J829" s="1">
        <f>VLOOKUP($A829,DataForModel!$B:$BI,46,FALSE)</f>
        <v>4.0999999999999996</v>
      </c>
      <c r="K829" s="1">
        <f>VLOOKUP($A829,DataForModel!$B:$BI,49,FALSE)</f>
        <v>14.4</v>
      </c>
      <c r="L829" s="1">
        <f>VLOOKUP($A829,DataForModel!$B:$BI,51,FALSE)</f>
        <v>19.600000000000001</v>
      </c>
      <c r="M829" s="1">
        <f>VLOOKUP($A829,DataForModel!$B:$BI,52,FALSE)</f>
        <v>8.1</v>
      </c>
      <c r="N829" s="1">
        <f>VLOOKUP($A829,DataForModel!$B:$BI,60,FALSE)</f>
        <v>0.6</v>
      </c>
      <c r="O829" s="1">
        <f t="shared" si="159"/>
        <v>4.2445258318397885</v>
      </c>
      <c r="P829" s="1">
        <f t="shared" si="160"/>
        <v>10</v>
      </c>
      <c r="Q829" s="1">
        <f t="shared" si="161"/>
        <v>1.7630409065064365</v>
      </c>
      <c r="R829" s="1">
        <f t="shared" si="162"/>
        <v>0</v>
      </c>
      <c r="S829" s="1">
        <f t="shared" si="163"/>
        <v>0.28511834867525099</v>
      </c>
      <c r="T829" s="1">
        <f t="shared" si="164"/>
        <v>0</v>
      </c>
      <c r="U829" s="1">
        <f t="shared" si="165"/>
        <v>0.76742627345844494</v>
      </c>
      <c r="V829" s="1">
        <f t="shared" si="166"/>
        <v>1.7936719033361541</v>
      </c>
      <c r="W829" s="1">
        <f t="shared" si="167"/>
        <v>0.71678321678321666</v>
      </c>
      <c r="X829" s="1">
        <f t="shared" si="168"/>
        <v>2.3452768729641695</v>
      </c>
      <c r="Y829" s="1">
        <f t="shared" si="169"/>
        <v>4.4748858447488598</v>
      </c>
      <c r="Z829" s="1">
        <f t="shared" si="170"/>
        <v>1.867007672634271</v>
      </c>
      <c r="AA829" s="1">
        <f t="shared" si="171"/>
        <v>6.3829787234042548E-2</v>
      </c>
      <c r="AB829" s="1">
        <f>VLOOKUP($A829,Index!$G:$R,8,FALSE)</f>
        <v>6.0004999999999997</v>
      </c>
      <c r="AC829" s="1">
        <f>VLOOKUP($A829,Index!$G:$R,9,FALSE)</f>
        <v>4.9750117792101776</v>
      </c>
      <c r="AD829" s="1">
        <f>VLOOKUP($A829,Index!$G:$R,10,FALSE)</f>
        <v>3.9316239316239314</v>
      </c>
      <c r="AE829" s="1">
        <f>VLOOKUP($A829,Index!$G:$R,11,FALSE)</f>
        <v>3.0000125712321508</v>
      </c>
    </row>
    <row r="830" spans="1:31" x14ac:dyDescent="0.2">
      <c r="A830">
        <v>6085504412</v>
      </c>
      <c r="B830" s="1">
        <f>VLOOKUP($A830,DataForModel!$B:$BI,11,FALSE)</f>
        <v>4901</v>
      </c>
      <c r="C830" s="1">
        <f>VLOOKUP($A830,DataForModel!$B:$BI,16,FALSE)</f>
        <v>10.37</v>
      </c>
      <c r="D830" s="1">
        <f>VLOOKUP($A830,DataForModel!$B:$BI,17,FALSE)</f>
        <v>6.0962832000000002</v>
      </c>
      <c r="E830" s="1">
        <f>VLOOKUP($A830,DataForModel!$B:$BI,19,FALSE)</f>
        <v>1.211670392</v>
      </c>
      <c r="F830" s="1">
        <f>VLOOKUP($A830,DataForModel!$B:$BI,20,FALSE)</f>
        <v>145.4955957</v>
      </c>
      <c r="G830" s="1">
        <f>VLOOKUP($A830,DataForModel!$B:$BI,26,FALSE)</f>
        <v>0</v>
      </c>
      <c r="H830" s="1">
        <f>VLOOKUP($A830,DataForModel!$B:$BI,31,FALSE)</f>
        <v>339</v>
      </c>
      <c r="I830" s="1">
        <f>VLOOKUP($A830,DataForModel!$B:$BI,33,FALSE)</f>
        <v>26152</v>
      </c>
      <c r="J830" s="1">
        <f>VLOOKUP($A830,DataForModel!$B:$BI,46,FALSE)</f>
        <v>6.5</v>
      </c>
      <c r="K830" s="1">
        <f>VLOOKUP($A830,DataForModel!$B:$BI,49,FALSE)</f>
        <v>20.7</v>
      </c>
      <c r="L830" s="1">
        <f>VLOOKUP($A830,DataForModel!$B:$BI,51,FALSE)</f>
        <v>21.4</v>
      </c>
      <c r="M830" s="1">
        <f>VLOOKUP($A830,DataForModel!$B:$BI,52,FALSE)</f>
        <v>6.8</v>
      </c>
      <c r="N830" s="1">
        <f>VLOOKUP($A830,DataForModel!$B:$BI,60,FALSE)</f>
        <v>0.2</v>
      </c>
      <c r="O830" s="1">
        <f t="shared" si="159"/>
        <v>3.8167225122730457</v>
      </c>
      <c r="P830" s="1">
        <f t="shared" si="160"/>
        <v>10</v>
      </c>
      <c r="Q830" s="1">
        <f t="shared" si="161"/>
        <v>0.46707685774887492</v>
      </c>
      <c r="R830" s="1">
        <f t="shared" si="162"/>
        <v>1.5082551578427573E-2</v>
      </c>
      <c r="S830" s="1">
        <f t="shared" si="163"/>
        <v>0.23544122684045463</v>
      </c>
      <c r="T830" s="1">
        <f t="shared" si="164"/>
        <v>0</v>
      </c>
      <c r="U830" s="1">
        <f t="shared" si="165"/>
        <v>1.136058981233244</v>
      </c>
      <c r="V830" s="1">
        <f t="shared" si="166"/>
        <v>1.3368086422826095</v>
      </c>
      <c r="W830" s="1">
        <f t="shared" si="167"/>
        <v>1.1363636363636362</v>
      </c>
      <c r="X830" s="1">
        <f t="shared" si="168"/>
        <v>3.3713355048859932</v>
      </c>
      <c r="Y830" s="1">
        <f t="shared" si="169"/>
        <v>4.8858447488584469</v>
      </c>
      <c r="Z830" s="1">
        <f t="shared" si="170"/>
        <v>1.5345268542199488</v>
      </c>
      <c r="AA830" s="1">
        <f t="shared" si="171"/>
        <v>2.1276595744680851E-2</v>
      </c>
      <c r="AB830" s="1">
        <f>VLOOKUP($A830,Index!$G:$R,8,FALSE)</f>
        <v>7.6353999999999997</v>
      </c>
      <c r="AC830" s="1">
        <f>VLOOKUP($A830,Index!$G:$R,9,FALSE)</f>
        <v>5.3954189722723669</v>
      </c>
      <c r="AD830" s="1">
        <f>VLOOKUP($A830,Index!$G:$R,10,FALSE)</f>
        <v>3.8461538461538463</v>
      </c>
      <c r="AE830" s="1">
        <f>VLOOKUP($A830,Index!$G:$R,11,FALSE)</f>
        <v>3.200185032968323</v>
      </c>
    </row>
    <row r="831" spans="1:31" x14ac:dyDescent="0.2">
      <c r="A831">
        <v>6085504413</v>
      </c>
      <c r="B831" s="1">
        <f>VLOOKUP($A831,DataForModel!$B:$BI,11,FALSE)</f>
        <v>1714</v>
      </c>
      <c r="C831" s="1">
        <f>VLOOKUP($A831,DataForModel!$B:$BI,16,FALSE)</f>
        <v>10.37</v>
      </c>
      <c r="D831" s="1">
        <f>VLOOKUP($A831,DataForModel!$B:$BI,17,FALSE)</f>
        <v>29.355067699999999</v>
      </c>
      <c r="E831" s="1">
        <f>VLOOKUP($A831,DataForModel!$B:$BI,19,FALSE)</f>
        <v>0</v>
      </c>
      <c r="F831" s="1">
        <f>VLOOKUP($A831,DataForModel!$B:$BI,20,FALSE)</f>
        <v>163.2852786</v>
      </c>
      <c r="G831" s="1">
        <f>VLOOKUP($A831,DataForModel!$B:$BI,26,FALSE)</f>
        <v>0.4</v>
      </c>
      <c r="H831" s="1">
        <f>VLOOKUP($A831,DataForModel!$B:$BI,31,FALSE)</f>
        <v>136</v>
      </c>
      <c r="I831" s="1">
        <f>VLOOKUP($A831,DataForModel!$B:$BI,33,FALSE)</f>
        <v>43344</v>
      </c>
      <c r="J831" s="1">
        <f>VLOOKUP($A831,DataForModel!$B:$BI,46,FALSE)</f>
        <v>7.6</v>
      </c>
      <c r="K831" s="1">
        <f>VLOOKUP($A831,DataForModel!$B:$BI,49,FALSE)</f>
        <v>12.3</v>
      </c>
      <c r="L831" s="1">
        <f>VLOOKUP($A831,DataForModel!$B:$BI,51,FALSE)</f>
        <v>17</v>
      </c>
      <c r="M831" s="1">
        <f>VLOOKUP($A831,DataForModel!$B:$BI,52,FALSE)</f>
        <v>15.6</v>
      </c>
      <c r="N831" s="1">
        <f>VLOOKUP($A831,DataForModel!$B:$BI,60,FALSE)</f>
        <v>0</v>
      </c>
      <c r="O831" s="1">
        <f t="shared" si="159"/>
        <v>1.3332813839320501</v>
      </c>
      <c r="P831" s="1">
        <f t="shared" si="160"/>
        <v>10</v>
      </c>
      <c r="Q831" s="1">
        <f t="shared" si="161"/>
        <v>2.3365309608995593</v>
      </c>
      <c r="R831" s="1">
        <f t="shared" si="162"/>
        <v>0</v>
      </c>
      <c r="S831" s="1">
        <f t="shared" si="163"/>
        <v>0.26861467140842615</v>
      </c>
      <c r="T831" s="1">
        <f t="shared" si="164"/>
        <v>5.5944055944055944E-2</v>
      </c>
      <c r="U831" s="1">
        <f t="shared" si="165"/>
        <v>0.45576407506702415</v>
      </c>
      <c r="V831" s="1">
        <f t="shared" si="166"/>
        <v>2.559472587493155</v>
      </c>
      <c r="W831" s="1">
        <f t="shared" si="167"/>
        <v>1.3286713286713288</v>
      </c>
      <c r="X831" s="1">
        <f t="shared" si="168"/>
        <v>2.003257328990228</v>
      </c>
      <c r="Y831" s="1">
        <f t="shared" si="169"/>
        <v>3.8812785388127855</v>
      </c>
      <c r="Z831" s="1">
        <f t="shared" si="170"/>
        <v>3.7851662404092066</v>
      </c>
      <c r="AA831" s="1">
        <f t="shared" si="171"/>
        <v>0</v>
      </c>
      <c r="AB831" s="1">
        <f>VLOOKUP($A831,Index!$G:$R,8,FALSE)</f>
        <v>6.7484999999999999</v>
      </c>
      <c r="AC831" s="1">
        <f>VLOOKUP($A831,Index!$G:$R,9,FALSE)</f>
        <v>4.4279306979696056</v>
      </c>
      <c r="AD831" s="1">
        <f>VLOOKUP($A831,Index!$G:$R,10,FALSE)</f>
        <v>3.3760683760683765</v>
      </c>
      <c r="AE831" s="1">
        <f>VLOOKUP($A831,Index!$G:$R,11,FALSE)</f>
        <v>2.9774311022556637</v>
      </c>
    </row>
    <row r="832" spans="1:31" x14ac:dyDescent="0.2">
      <c r="A832">
        <v>6085504414</v>
      </c>
      <c r="B832" s="1">
        <f>VLOOKUP($A832,DataForModel!$B:$BI,11,FALSE)</f>
        <v>5092</v>
      </c>
      <c r="C832" s="1">
        <f>VLOOKUP($A832,DataForModel!$B:$BI,16,FALSE)</f>
        <v>10.37</v>
      </c>
      <c r="D832" s="1">
        <f>VLOOKUP($A832,DataForModel!$B:$BI,17,FALSE)</f>
        <v>23.149149529999999</v>
      </c>
      <c r="E832" s="1">
        <f>VLOOKUP($A832,DataForModel!$B:$BI,19,FALSE)</f>
        <v>0</v>
      </c>
      <c r="F832" s="1">
        <f>VLOOKUP($A832,DataForModel!$B:$BI,20,FALSE)</f>
        <v>154.79532090000001</v>
      </c>
      <c r="G832" s="1">
        <f>VLOOKUP($A832,DataForModel!$B:$BI,26,FALSE)</f>
        <v>0.4</v>
      </c>
      <c r="H832" s="1">
        <f>VLOOKUP($A832,DataForModel!$B:$BI,31,FALSE)</f>
        <v>350</v>
      </c>
      <c r="I832" s="1">
        <f>VLOOKUP($A832,DataForModel!$B:$BI,33,FALSE)</f>
        <v>44199</v>
      </c>
      <c r="J832" s="1">
        <f>VLOOKUP($A832,DataForModel!$B:$BI,46,FALSE)</f>
        <v>6.1</v>
      </c>
      <c r="K832" s="1">
        <f>VLOOKUP($A832,DataForModel!$B:$BI,49,FALSE)</f>
        <v>10</v>
      </c>
      <c r="L832" s="1">
        <f>VLOOKUP($A832,DataForModel!$B:$BI,51,FALSE)</f>
        <v>23.9</v>
      </c>
      <c r="M832" s="1">
        <f>VLOOKUP($A832,DataForModel!$B:$BI,52,FALSE)</f>
        <v>5.7</v>
      </c>
      <c r="N832" s="1">
        <f>VLOOKUP($A832,DataForModel!$B:$BI,60,FALSE)</f>
        <v>0.1</v>
      </c>
      <c r="O832" s="1">
        <f t="shared" si="159"/>
        <v>3.9655575469492717</v>
      </c>
      <c r="P832" s="1">
        <f t="shared" si="160"/>
        <v>10</v>
      </c>
      <c r="Q832" s="1">
        <f t="shared" si="161"/>
        <v>1.8377224704247499</v>
      </c>
      <c r="R832" s="1">
        <f t="shared" si="162"/>
        <v>0</v>
      </c>
      <c r="S832" s="1">
        <f t="shared" si="163"/>
        <v>0.25278295913291549</v>
      </c>
      <c r="T832" s="1">
        <f t="shared" si="164"/>
        <v>5.5944055944055944E-2</v>
      </c>
      <c r="U832" s="1">
        <f t="shared" si="165"/>
        <v>1.1729222520107239</v>
      </c>
      <c r="V832" s="1">
        <f t="shared" si="166"/>
        <v>2.6202786410736003</v>
      </c>
      <c r="W832" s="1">
        <f t="shared" si="167"/>
        <v>1.0664335664335662</v>
      </c>
      <c r="X832" s="1">
        <f t="shared" si="168"/>
        <v>1.6286644951140068</v>
      </c>
      <c r="Y832" s="1">
        <f t="shared" si="169"/>
        <v>5.4566210045662098</v>
      </c>
      <c r="Z832" s="1">
        <f t="shared" si="170"/>
        <v>1.2531969309462916</v>
      </c>
      <c r="AA832" s="1">
        <f t="shared" si="171"/>
        <v>1.0638297872340425E-2</v>
      </c>
      <c r="AB832" s="1">
        <f>VLOOKUP($A832,Index!$G:$R,8,FALSE)</f>
        <v>5.9188000000000001</v>
      </c>
      <c r="AC832" s="1">
        <f>VLOOKUP($A832,Index!$G:$R,9,FALSE)</f>
        <v>4.6179717412335588</v>
      </c>
      <c r="AD832" s="1">
        <f>VLOOKUP($A832,Index!$G:$R,10,FALSE)</f>
        <v>3.2478632478632479</v>
      </c>
      <c r="AE832" s="1">
        <f>VLOOKUP($A832,Index!$G:$R,11,FALSE)</f>
        <v>3.3418004188145605</v>
      </c>
    </row>
    <row r="833" spans="1:31" x14ac:dyDescent="0.2">
      <c r="A833">
        <v>6085504415</v>
      </c>
      <c r="B833" s="1">
        <f>VLOOKUP($A833,DataForModel!$B:$BI,11,FALSE)</f>
        <v>5116</v>
      </c>
      <c r="C833" s="1">
        <f>VLOOKUP($A833,DataForModel!$B:$BI,16,FALSE)</f>
        <v>10.37</v>
      </c>
      <c r="D833" s="1">
        <f>VLOOKUP($A833,DataForModel!$B:$BI,17,FALSE)</f>
        <v>22.22</v>
      </c>
      <c r="E833" s="1">
        <f>VLOOKUP($A833,DataForModel!$B:$BI,19,FALSE)</f>
        <v>0</v>
      </c>
      <c r="F833" s="1">
        <f>VLOOKUP($A833,DataForModel!$B:$BI,20,FALSE)</f>
        <v>155.92591469999999</v>
      </c>
      <c r="G833" s="1">
        <f>VLOOKUP($A833,DataForModel!$B:$BI,26,FALSE)</f>
        <v>0</v>
      </c>
      <c r="H833" s="1">
        <f>VLOOKUP($A833,DataForModel!$B:$BI,31,FALSE)</f>
        <v>160</v>
      </c>
      <c r="I833" s="1">
        <f>VLOOKUP($A833,DataForModel!$B:$BI,33,FALSE)</f>
        <v>42828</v>
      </c>
      <c r="J833" s="1">
        <f>VLOOKUP($A833,DataForModel!$B:$BI,46,FALSE)</f>
        <v>2.9</v>
      </c>
      <c r="K833" s="1">
        <f>VLOOKUP($A833,DataForModel!$B:$BI,49,FALSE)</f>
        <v>11.5</v>
      </c>
      <c r="L833" s="1">
        <f>VLOOKUP($A833,DataForModel!$B:$BI,51,FALSE)</f>
        <v>22.8</v>
      </c>
      <c r="M833" s="1">
        <f>VLOOKUP($A833,DataForModel!$B:$BI,52,FALSE)</f>
        <v>8</v>
      </c>
      <c r="N833" s="1">
        <f>VLOOKUP($A833,DataForModel!$B:$BI,60,FALSE)</f>
        <v>0</v>
      </c>
      <c r="O833" s="1">
        <f t="shared" si="159"/>
        <v>3.9842593314112058</v>
      </c>
      <c r="P833" s="1">
        <f t="shared" si="160"/>
        <v>10</v>
      </c>
      <c r="Q833" s="1">
        <f t="shared" si="161"/>
        <v>1.7630409065064365</v>
      </c>
      <c r="R833" s="1">
        <f t="shared" si="162"/>
        <v>0</v>
      </c>
      <c r="S833" s="1">
        <f t="shared" si="163"/>
        <v>0.25489124239822269</v>
      </c>
      <c r="T833" s="1">
        <f t="shared" si="164"/>
        <v>0</v>
      </c>
      <c r="U833" s="1">
        <f t="shared" si="165"/>
        <v>0.53619302949061665</v>
      </c>
      <c r="V833" s="1">
        <f t="shared" si="166"/>
        <v>2.5227756007709212</v>
      </c>
      <c r="W833" s="1">
        <f t="shared" si="167"/>
        <v>0.50699300699300698</v>
      </c>
      <c r="X833" s="1">
        <f t="shared" si="168"/>
        <v>1.8729641693811074</v>
      </c>
      <c r="Y833" s="1">
        <f t="shared" si="169"/>
        <v>5.2054794520547958</v>
      </c>
      <c r="Z833" s="1">
        <f t="shared" si="170"/>
        <v>1.8414322250639388</v>
      </c>
      <c r="AA833" s="1">
        <f t="shared" si="171"/>
        <v>0</v>
      </c>
      <c r="AB833" s="1">
        <f>VLOOKUP($A833,Index!$G:$R,8,FALSE)</f>
        <v>5.5757000000000003</v>
      </c>
      <c r="AC833" s="1">
        <f>VLOOKUP($A833,Index!$G:$R,9,FALSE)</f>
        <v>4.6394668416672911</v>
      </c>
      <c r="AD833" s="1">
        <f>VLOOKUP($A833,Index!$G:$R,10,FALSE)</f>
        <v>3.2905982905982913</v>
      </c>
      <c r="AE833" s="1">
        <f>VLOOKUP($A833,Index!$G:$R,11,FALSE)</f>
        <v>2.0513610534621312</v>
      </c>
    </row>
    <row r="834" spans="1:31" x14ac:dyDescent="0.2">
      <c r="A834">
        <v>6085504416</v>
      </c>
      <c r="B834" s="1">
        <f>VLOOKUP($A834,DataForModel!$B:$BI,11,FALSE)</f>
        <v>3591</v>
      </c>
      <c r="C834" s="1">
        <f>VLOOKUP($A834,DataForModel!$B:$BI,16,FALSE)</f>
        <v>10.37</v>
      </c>
      <c r="D834" s="1">
        <f>VLOOKUP($A834,DataForModel!$B:$BI,17,FALSE)</f>
        <v>22.22</v>
      </c>
      <c r="E834" s="1">
        <f>VLOOKUP($A834,DataForModel!$B:$BI,19,FALSE)</f>
        <v>0</v>
      </c>
      <c r="F834" s="1">
        <f>VLOOKUP($A834,DataForModel!$B:$BI,20,FALSE)</f>
        <v>176.70350590000001</v>
      </c>
      <c r="G834" s="1">
        <f>VLOOKUP($A834,DataForModel!$B:$BI,26,FALSE)</f>
        <v>0</v>
      </c>
      <c r="H834" s="1">
        <f>VLOOKUP($A834,DataForModel!$B:$BI,31,FALSE)</f>
        <v>200</v>
      </c>
      <c r="I834" s="1">
        <f>VLOOKUP($A834,DataForModel!$B:$BI,33,FALSE)</f>
        <v>35737</v>
      </c>
      <c r="J834" s="1">
        <f>VLOOKUP($A834,DataForModel!$B:$BI,46,FALSE)</f>
        <v>5.5</v>
      </c>
      <c r="K834" s="1">
        <f>VLOOKUP($A834,DataForModel!$B:$BI,49,FALSE)</f>
        <v>10.4</v>
      </c>
      <c r="L834" s="1">
        <f>VLOOKUP($A834,DataForModel!$B:$BI,51,FALSE)</f>
        <v>23.5</v>
      </c>
      <c r="M834" s="1">
        <f>VLOOKUP($A834,DataForModel!$B:$BI,52,FALSE)</f>
        <v>5.8</v>
      </c>
      <c r="N834" s="1">
        <f>VLOOKUP($A834,DataForModel!$B:$BI,60,FALSE)</f>
        <v>0.5</v>
      </c>
      <c r="O834" s="1">
        <f t="shared" si="159"/>
        <v>2.7959167770591442</v>
      </c>
      <c r="P834" s="1">
        <f t="shared" si="160"/>
        <v>10</v>
      </c>
      <c r="Q834" s="1">
        <f t="shared" si="161"/>
        <v>1.7630409065064365</v>
      </c>
      <c r="R834" s="1">
        <f t="shared" si="162"/>
        <v>0</v>
      </c>
      <c r="S834" s="1">
        <f t="shared" si="163"/>
        <v>0.29363641137080576</v>
      </c>
      <c r="T834" s="1">
        <f t="shared" si="164"/>
        <v>0</v>
      </c>
      <c r="U834" s="1">
        <f t="shared" si="165"/>
        <v>0.67024128686327078</v>
      </c>
      <c r="V834" s="1">
        <f t="shared" si="166"/>
        <v>2.0184765061054968</v>
      </c>
      <c r="W834" s="1">
        <f t="shared" si="167"/>
        <v>0.96153846153846145</v>
      </c>
      <c r="X834" s="1">
        <f t="shared" si="168"/>
        <v>1.6938110749185671</v>
      </c>
      <c r="Y834" s="1">
        <f t="shared" si="169"/>
        <v>5.365296803652968</v>
      </c>
      <c r="Z834" s="1">
        <f t="shared" si="170"/>
        <v>1.2787723785166241</v>
      </c>
      <c r="AA834" s="1">
        <f t="shared" si="171"/>
        <v>5.3191489361702128E-2</v>
      </c>
      <c r="AB834" s="1">
        <f>VLOOKUP($A834,Index!$G:$R,8,FALSE)</f>
        <v>4.899</v>
      </c>
      <c r="AC834" s="1">
        <f>VLOOKUP($A834,Index!$G:$R,9,FALSE)</f>
        <v>4.4127138889291597</v>
      </c>
      <c r="AD834" s="1">
        <f>VLOOKUP($A834,Index!$G:$R,10,FALSE)</f>
        <v>3.5042735042735043</v>
      </c>
      <c r="AE834" s="1">
        <f>VLOOKUP($A834,Index!$G:$R,11,FALSE)</f>
        <v>2.2581479711319323</v>
      </c>
    </row>
    <row r="835" spans="1:31" x14ac:dyDescent="0.2">
      <c r="A835">
        <v>6085504417</v>
      </c>
      <c r="B835" s="1">
        <f>VLOOKUP($A835,DataForModel!$B:$BI,11,FALSE)</f>
        <v>181</v>
      </c>
      <c r="C835" s="1">
        <f>VLOOKUP($A835,DataForModel!$B:$BI,16,FALSE)</f>
        <v>10.37</v>
      </c>
      <c r="D835" s="1">
        <f>VLOOKUP($A835,DataForModel!$B:$BI,17,FALSE)</f>
        <v>6.8281784180000002</v>
      </c>
      <c r="E835" s="1">
        <f>VLOOKUP($A835,DataForModel!$B:$BI,19,FALSE)</f>
        <v>0.51034064499999998</v>
      </c>
      <c r="F835" s="1">
        <f>VLOOKUP($A835,DataForModel!$B:$BI,20,FALSE)</f>
        <v>129.335329</v>
      </c>
      <c r="G835" s="1">
        <f>VLOOKUP($A835,DataForModel!$B:$BI,26,FALSE)</f>
        <v>0</v>
      </c>
      <c r="H835" s="1">
        <f>VLOOKUP($A835,DataForModel!$B:$BI,31,FALSE)</f>
        <v>122</v>
      </c>
      <c r="I835" s="1">
        <f>VLOOKUP($A835,DataForModel!$B:$BI,33,FALSE)</f>
        <v>53381</v>
      </c>
      <c r="J835" s="1">
        <f>VLOOKUP($A835,DataForModel!$B:$BI,46,FALSE)</f>
        <v>31.1</v>
      </c>
      <c r="K835" s="1">
        <f>VLOOKUP($A835,DataForModel!$B:$BI,49,FALSE)</f>
        <v>19.3</v>
      </c>
      <c r="L835" s="1">
        <f>VLOOKUP($A835,DataForModel!$B:$BI,51,FALSE)</f>
        <v>25.6</v>
      </c>
      <c r="M835" s="1">
        <f>VLOOKUP($A835,DataForModel!$B:$BI,52,FALSE)</f>
        <v>5.4</v>
      </c>
      <c r="N835" s="1">
        <f>VLOOKUP($A835,DataForModel!$B:$BI,60,FALSE)</f>
        <v>0</v>
      </c>
      <c r="O835" s="1">
        <f t="shared" ref="O835:O898" si="172">((B835-$AH$3)/($AH$4-$AH$3))*10</f>
        <v>0.13870490142601108</v>
      </c>
      <c r="P835" s="1">
        <f t="shared" ref="P835:P898" si="173">((C835-$AI$3)/($AI$4-$AI$3))*10</f>
        <v>10</v>
      </c>
      <c r="Q835" s="1">
        <f t="shared" ref="Q835:Q898" si="174">((D835-$AJ$3)/($AJ$4-$AJ$3))*10</f>
        <v>0.52590385786001415</v>
      </c>
      <c r="R835" s="1">
        <f t="shared" ref="R835:R898" si="175">((E835-$AK$3)/($AK$4-$AK$3))*10</f>
        <v>6.3525849534668624E-3</v>
      </c>
      <c r="S835" s="1">
        <f t="shared" ref="S835:S898" si="176">((F835-$AL$3)/($AL$4-$AL$3))*10</f>
        <v>0.2053062483481688</v>
      </c>
      <c r="T835" s="1">
        <f t="shared" ref="T835:T898" si="177">((G835-$AM$3)/($AM$4-$AM$3))*10</f>
        <v>0</v>
      </c>
      <c r="U835" s="1">
        <f t="shared" ref="U835:U898" si="178">((H835-$AN$3)/($AN$4-$AN$3))*10</f>
        <v>0.40884718498659517</v>
      </c>
      <c r="V835" s="1">
        <f t="shared" ref="V835:V898" si="179">((I835-$AO$3)/($AO$4-$AO$3))*10</f>
        <v>3.2732858737936574</v>
      </c>
      <c r="W835" s="1">
        <f t="shared" ref="W835:W898" si="180">((J835-$AP$3)/($AP$4-$AP$3))*10</f>
        <v>5.4370629370629375</v>
      </c>
      <c r="X835" s="1">
        <f t="shared" ref="X835:X898" si="181">((K835-$AQ$3)/($AQ$4-$AQ$3))*10</f>
        <v>3.1433224755700326</v>
      </c>
      <c r="Y835" s="1">
        <f t="shared" ref="Y835:Y898" si="182">((L835-$AR$3)/($AR$4-$AR$3))*10</f>
        <v>5.8447488584474891</v>
      </c>
      <c r="Z835" s="1">
        <f t="shared" ref="Z835:Z898" si="183">((M835-$AS$3)/($AS$4-$AS$3))*10</f>
        <v>1.1764705882352942</v>
      </c>
      <c r="AA835" s="1">
        <f t="shared" ref="AA835:AA898" si="184">((N835-$AT$3)/($AT$4-$AT$3))*10</f>
        <v>0</v>
      </c>
      <c r="AB835" s="1">
        <f>VLOOKUP($A835,Index!$G:$R,8,FALSE)</f>
        <v>6.8334999999999999</v>
      </c>
      <c r="AC835" s="1">
        <f>VLOOKUP($A835,Index!$G:$R,9,FALSE)</f>
        <v>5.3787601364193751</v>
      </c>
      <c r="AD835" s="1">
        <f>VLOOKUP($A835,Index!$G:$R,10,FALSE)</f>
        <v>5.3418803418803416</v>
      </c>
      <c r="AE835" s="1" t="e">
        <f>VLOOKUP($A835,Index!$G:$R,11,FALSE)</f>
        <v>#VALUE!</v>
      </c>
    </row>
    <row r="836" spans="1:31" x14ac:dyDescent="0.2">
      <c r="A836">
        <v>6085504418</v>
      </c>
      <c r="B836" s="1">
        <f>VLOOKUP($A836,DataForModel!$B:$BI,11,FALSE)</f>
        <v>4883</v>
      </c>
      <c r="C836" s="1">
        <f>VLOOKUP($A836,DataForModel!$B:$BI,16,FALSE)</f>
        <v>10.37</v>
      </c>
      <c r="D836" s="1">
        <f>VLOOKUP($A836,DataForModel!$B:$BI,17,FALSE)</f>
        <v>16.512763939999999</v>
      </c>
      <c r="E836" s="1">
        <f>VLOOKUP($A836,DataForModel!$B:$BI,19,FALSE)</f>
        <v>0.68011139499999995</v>
      </c>
      <c r="F836" s="1">
        <f>VLOOKUP($A836,DataForModel!$B:$BI,20,FALSE)</f>
        <v>153.97232740000001</v>
      </c>
      <c r="G836" s="1">
        <f>VLOOKUP($A836,DataForModel!$B:$BI,26,FALSE)</f>
        <v>0</v>
      </c>
      <c r="H836" s="1">
        <f>VLOOKUP($A836,DataForModel!$B:$BI,31,FALSE)</f>
        <v>912</v>
      </c>
      <c r="I836" s="1">
        <f>VLOOKUP($A836,DataForModel!$B:$BI,33,FALSE)</f>
        <v>26966</v>
      </c>
      <c r="J836" s="1">
        <f>VLOOKUP($A836,DataForModel!$B:$BI,46,FALSE)</f>
        <v>17</v>
      </c>
      <c r="K836" s="1">
        <f>VLOOKUP($A836,DataForModel!$B:$BI,49,FALSE)</f>
        <v>20.9</v>
      </c>
      <c r="L836" s="1">
        <f>VLOOKUP($A836,DataForModel!$B:$BI,51,FALSE)</f>
        <v>21.8</v>
      </c>
      <c r="M836" s="1">
        <f>VLOOKUP($A836,DataForModel!$B:$BI,52,FALSE)</f>
        <v>8.8000000000000007</v>
      </c>
      <c r="N836" s="1">
        <f>VLOOKUP($A836,DataForModel!$B:$BI,60,FALSE)</f>
        <v>0.5</v>
      </c>
      <c r="O836" s="1">
        <f t="shared" si="172"/>
        <v>3.8026961739265959</v>
      </c>
      <c r="P836" s="1">
        <f t="shared" si="173"/>
        <v>10</v>
      </c>
      <c r="Q836" s="1">
        <f t="shared" si="174"/>
        <v>1.3043146188099946</v>
      </c>
      <c r="R836" s="1">
        <f t="shared" si="175"/>
        <v>8.4658462085816389E-3</v>
      </c>
      <c r="S836" s="1">
        <f t="shared" si="176"/>
        <v>0.25124827583330189</v>
      </c>
      <c r="T836" s="1">
        <f t="shared" si="177"/>
        <v>0</v>
      </c>
      <c r="U836" s="1">
        <f t="shared" si="178"/>
        <v>3.0563002680965146</v>
      </c>
      <c r="V836" s="1">
        <f t="shared" si="179"/>
        <v>1.3946988500188462</v>
      </c>
      <c r="W836" s="1">
        <f t="shared" si="180"/>
        <v>2.9720279720279716</v>
      </c>
      <c r="X836" s="1">
        <f t="shared" si="181"/>
        <v>3.4039087947882734</v>
      </c>
      <c r="Y836" s="1">
        <f t="shared" si="182"/>
        <v>4.9771689497716896</v>
      </c>
      <c r="Z836" s="1">
        <f t="shared" si="183"/>
        <v>2.0460358056265986</v>
      </c>
      <c r="AA836" s="1">
        <f t="shared" si="184"/>
        <v>5.3191489361702128E-2</v>
      </c>
      <c r="AB836" s="1">
        <f>VLOOKUP($A836,Index!$G:$R,8,FALSE)</f>
        <v>8.0764999999999993</v>
      </c>
      <c r="AC836" s="1">
        <f>VLOOKUP($A836,Index!$G:$R,9,FALSE)</f>
        <v>6.0825932742481168</v>
      </c>
      <c r="AD836" s="1">
        <f>VLOOKUP($A836,Index!$G:$R,10,FALSE)</f>
        <v>4.5726495726495724</v>
      </c>
      <c r="AE836" s="1">
        <f>VLOOKUP($A836,Index!$G:$R,11,FALSE)</f>
        <v>4.6858170018398813</v>
      </c>
    </row>
    <row r="837" spans="1:31" x14ac:dyDescent="0.2">
      <c r="A837">
        <v>6085504420</v>
      </c>
      <c r="B837" s="1">
        <f>VLOOKUP($A837,DataForModel!$B:$BI,11,FALSE)</f>
        <v>4474</v>
      </c>
      <c r="C837" s="1">
        <f>VLOOKUP($A837,DataForModel!$B:$BI,16,FALSE)</f>
        <v>9.9554826599999995</v>
      </c>
      <c r="D837" s="1">
        <f>VLOOKUP($A837,DataForModel!$B:$BI,17,FALSE)</f>
        <v>5.2387246850000002</v>
      </c>
      <c r="E837" s="1">
        <f>VLOOKUP($A837,DataForModel!$B:$BI,19,FALSE)</f>
        <v>0.31470875700000001</v>
      </c>
      <c r="F837" s="1">
        <f>VLOOKUP($A837,DataForModel!$B:$BI,20,FALSE)</f>
        <v>125.0070111</v>
      </c>
      <c r="G837" s="1">
        <f>VLOOKUP($A837,DataForModel!$B:$BI,26,FALSE)</f>
        <v>0</v>
      </c>
      <c r="H837" s="1">
        <f>VLOOKUP($A837,DataForModel!$B:$BI,31,FALSE)</f>
        <v>429</v>
      </c>
      <c r="I837" s="1">
        <f>VLOOKUP($A837,DataForModel!$B:$BI,33,FALSE)</f>
        <v>43589</v>
      </c>
      <c r="J837" s="1">
        <f>VLOOKUP($A837,DataForModel!$B:$BI,46,FALSE)</f>
        <v>9.1999999999999993</v>
      </c>
      <c r="K837" s="1">
        <f>VLOOKUP($A837,DataForModel!$B:$BI,49,FALSE)</f>
        <v>11.7</v>
      </c>
      <c r="L837" s="1">
        <f>VLOOKUP($A837,DataForModel!$B:$BI,51,FALSE)</f>
        <v>18.2</v>
      </c>
      <c r="M837" s="1">
        <f>VLOOKUP($A837,DataForModel!$B:$BI,52,FALSE)</f>
        <v>6.6</v>
      </c>
      <c r="N837" s="1">
        <f>VLOOKUP($A837,DataForModel!$B:$BI,60,FALSE)</f>
        <v>0.2</v>
      </c>
      <c r="O837" s="1">
        <f t="shared" si="172"/>
        <v>3.4839865970544688</v>
      </c>
      <c r="P837" s="1">
        <f t="shared" si="173"/>
        <v>9.0630352674527188</v>
      </c>
      <c r="Q837" s="1">
        <f t="shared" si="174"/>
        <v>0.39814951184399511</v>
      </c>
      <c r="R837" s="1">
        <f t="shared" si="175"/>
        <v>3.9174111135954291E-3</v>
      </c>
      <c r="S837" s="1">
        <f t="shared" si="176"/>
        <v>0.19723498509208182</v>
      </c>
      <c r="T837" s="1">
        <f t="shared" si="177"/>
        <v>0</v>
      </c>
      <c r="U837" s="1">
        <f t="shared" si="178"/>
        <v>1.4376675603217159</v>
      </c>
      <c r="V837" s="1">
        <f t="shared" si="179"/>
        <v>2.5768965443670839</v>
      </c>
      <c r="W837" s="1">
        <f t="shared" si="180"/>
        <v>1.6083916083916081</v>
      </c>
      <c r="X837" s="1">
        <f t="shared" si="181"/>
        <v>1.9055374592833876</v>
      </c>
      <c r="Y837" s="1">
        <f t="shared" si="182"/>
        <v>4.1552511415525117</v>
      </c>
      <c r="Z837" s="1">
        <f t="shared" si="183"/>
        <v>1.4833759590792839</v>
      </c>
      <c r="AA837" s="1">
        <f t="shared" si="184"/>
        <v>2.1276595744680851E-2</v>
      </c>
      <c r="AB837" s="1">
        <f>VLOOKUP($A837,Index!$G:$R,8,FALSE)</f>
        <v>5.6424000000000003</v>
      </c>
      <c r="AC837" s="1">
        <f>VLOOKUP($A837,Index!$G:$R,9,FALSE)</f>
        <v>4.6007635382557366</v>
      </c>
      <c r="AD837" s="1">
        <f>VLOOKUP($A837,Index!$G:$R,10,FALSE)</f>
        <v>3.5897435897435903</v>
      </c>
      <c r="AE837" s="1">
        <f>VLOOKUP($A837,Index!$G:$R,11,FALSE)</f>
        <v>2.1883959387838039</v>
      </c>
    </row>
    <row r="838" spans="1:31" x14ac:dyDescent="0.2">
      <c r="A838">
        <v>6085504421</v>
      </c>
      <c r="B838" s="1">
        <f>VLOOKUP($A838,DataForModel!$B:$BI,11,FALSE)</f>
        <v>4733</v>
      </c>
      <c r="C838" s="1">
        <f>VLOOKUP($A838,DataForModel!$B:$BI,16,FALSE)</f>
        <v>10.37</v>
      </c>
      <c r="D838" s="1">
        <f>VLOOKUP($A838,DataForModel!$B:$BI,17,FALSE)</f>
        <v>27.789221130000001</v>
      </c>
      <c r="E838" s="1">
        <f>VLOOKUP($A838,DataForModel!$B:$BI,19,FALSE)</f>
        <v>0</v>
      </c>
      <c r="F838" s="1">
        <f>VLOOKUP($A838,DataForModel!$B:$BI,20,FALSE)</f>
        <v>149.35486449999999</v>
      </c>
      <c r="G838" s="1">
        <f>VLOOKUP($A838,DataForModel!$B:$BI,26,FALSE)</f>
        <v>1</v>
      </c>
      <c r="H838" s="1">
        <f>VLOOKUP($A838,DataForModel!$B:$BI,31,FALSE)</f>
        <v>252</v>
      </c>
      <c r="I838" s="1">
        <f>VLOOKUP($A838,DataForModel!$B:$BI,33,FALSE)</f>
        <v>40750</v>
      </c>
      <c r="J838" s="1">
        <f>VLOOKUP($A838,DataForModel!$B:$BI,46,FALSE)</f>
        <v>5</v>
      </c>
      <c r="K838" s="1">
        <f>VLOOKUP($A838,DataForModel!$B:$BI,49,FALSE)</f>
        <v>13.6</v>
      </c>
      <c r="L838" s="1">
        <f>VLOOKUP($A838,DataForModel!$B:$BI,51,FALSE)</f>
        <v>20.100000000000001</v>
      </c>
      <c r="M838" s="1">
        <f>VLOOKUP($A838,DataForModel!$B:$BI,52,FALSE)</f>
        <v>10.9</v>
      </c>
      <c r="N838" s="1">
        <f>VLOOKUP($A838,DataForModel!$B:$BI,60,FALSE)</f>
        <v>0.2</v>
      </c>
      <c r="O838" s="1">
        <f t="shared" si="172"/>
        <v>3.6858100210395071</v>
      </c>
      <c r="P838" s="1">
        <f t="shared" si="173"/>
        <v>10</v>
      </c>
      <c r="Q838" s="1">
        <f t="shared" si="174"/>
        <v>2.210674070347479</v>
      </c>
      <c r="R838" s="1">
        <f t="shared" si="175"/>
        <v>0</v>
      </c>
      <c r="S838" s="1">
        <f t="shared" si="176"/>
        <v>0.24263782727056699</v>
      </c>
      <c r="T838" s="1">
        <f t="shared" si="177"/>
        <v>0.13986013986013987</v>
      </c>
      <c r="U838" s="1">
        <f t="shared" si="178"/>
        <v>0.84450402144772119</v>
      </c>
      <c r="V838" s="1">
        <f t="shared" si="179"/>
        <v>2.374991999203476</v>
      </c>
      <c r="W838" s="1">
        <f t="shared" si="180"/>
        <v>0.87412587412587406</v>
      </c>
      <c r="X838" s="1">
        <f t="shared" si="181"/>
        <v>2.214983713355049</v>
      </c>
      <c r="Y838" s="1">
        <f t="shared" si="182"/>
        <v>4.589041095890412</v>
      </c>
      <c r="Z838" s="1">
        <f t="shared" si="183"/>
        <v>2.5831202046035804</v>
      </c>
      <c r="AA838" s="1">
        <f t="shared" si="184"/>
        <v>2.1276595744680851E-2</v>
      </c>
      <c r="AB838" s="1">
        <f>VLOOKUP($A838,Index!$G:$R,8,FALSE)</f>
        <v>5.3884999999999996</v>
      </c>
      <c r="AC838" s="1">
        <f>VLOOKUP($A838,Index!$G:$R,9,FALSE)</f>
        <v>4.8641079195462229</v>
      </c>
      <c r="AD838" s="1">
        <f>VLOOKUP($A838,Index!$G:$R,10,FALSE)</f>
        <v>3.5897435897435903</v>
      </c>
      <c r="AE838" s="1">
        <f>VLOOKUP($A838,Index!$G:$R,11,FALSE)</f>
        <v>3.1659047357102037</v>
      </c>
    </row>
    <row r="839" spans="1:31" x14ac:dyDescent="0.2">
      <c r="A839">
        <v>6085504422</v>
      </c>
      <c r="B839" s="1">
        <f>VLOOKUP($A839,DataForModel!$B:$BI,11,FALSE)</f>
        <v>3672</v>
      </c>
      <c r="C839" s="1">
        <f>VLOOKUP($A839,DataForModel!$B:$BI,16,FALSE)</f>
        <v>9.9554826599999995</v>
      </c>
      <c r="D839" s="1">
        <f>VLOOKUP($A839,DataForModel!$B:$BI,17,FALSE)</f>
        <v>29.03</v>
      </c>
      <c r="E839" s="1">
        <f>VLOOKUP($A839,DataForModel!$B:$BI,19,FALSE)</f>
        <v>0</v>
      </c>
      <c r="F839" s="1">
        <f>VLOOKUP($A839,DataForModel!$B:$BI,20,FALSE)</f>
        <v>156.3688506</v>
      </c>
      <c r="G839" s="1">
        <f>VLOOKUP($A839,DataForModel!$B:$BI,26,FALSE)</f>
        <v>1</v>
      </c>
      <c r="H839" s="1">
        <f>VLOOKUP($A839,DataForModel!$B:$BI,31,FALSE)</f>
        <v>390</v>
      </c>
      <c r="I839" s="1">
        <f>VLOOKUP($A839,DataForModel!$B:$BI,33,FALSE)</f>
        <v>31068</v>
      </c>
      <c r="J839" s="1">
        <f>VLOOKUP($A839,DataForModel!$B:$BI,46,FALSE)</f>
        <v>10</v>
      </c>
      <c r="K839" s="1">
        <f>VLOOKUP($A839,DataForModel!$B:$BI,49,FALSE)</f>
        <v>22.9</v>
      </c>
      <c r="L839" s="1">
        <f>VLOOKUP($A839,DataForModel!$B:$BI,51,FALSE)</f>
        <v>21.2</v>
      </c>
      <c r="M839" s="1">
        <f>VLOOKUP($A839,DataForModel!$B:$BI,52,FALSE)</f>
        <v>10.7</v>
      </c>
      <c r="N839" s="1">
        <f>VLOOKUP($A839,DataForModel!$B:$BI,60,FALSE)</f>
        <v>0.3</v>
      </c>
      <c r="O839" s="1">
        <f t="shared" si="172"/>
        <v>2.8590352996181716</v>
      </c>
      <c r="P839" s="1">
        <f t="shared" si="173"/>
        <v>9.0630352674527188</v>
      </c>
      <c r="Q839" s="1">
        <f t="shared" si="174"/>
        <v>2.3104032350260617</v>
      </c>
      <c r="R839" s="1">
        <f t="shared" si="175"/>
        <v>0</v>
      </c>
      <c r="S839" s="1">
        <f t="shared" si="176"/>
        <v>0.2557172104387106</v>
      </c>
      <c r="T839" s="1">
        <f t="shared" si="177"/>
        <v>0.13986013986013987</v>
      </c>
      <c r="U839" s="1">
        <f t="shared" si="178"/>
        <v>1.3069705093833781</v>
      </c>
      <c r="V839" s="1">
        <f t="shared" si="179"/>
        <v>1.6864256708223397</v>
      </c>
      <c r="W839" s="1">
        <f t="shared" si="180"/>
        <v>1.7482517482517481</v>
      </c>
      <c r="X839" s="1">
        <f t="shared" si="181"/>
        <v>3.7296416938110748</v>
      </c>
      <c r="Y839" s="1">
        <f t="shared" si="182"/>
        <v>4.8401826484018269</v>
      </c>
      <c r="Z839" s="1">
        <f t="shared" si="183"/>
        <v>2.5319693094629154</v>
      </c>
      <c r="AA839" s="1">
        <f t="shared" si="184"/>
        <v>3.1914893617021274E-2</v>
      </c>
      <c r="AB839" s="1">
        <f>VLOOKUP($A839,Index!$G:$R,8,FALSE)</f>
        <v>7.6670999999999996</v>
      </c>
      <c r="AC839" s="1">
        <f>VLOOKUP($A839,Index!$G:$R,9,FALSE)</f>
        <v>5.6584127396978356</v>
      </c>
      <c r="AD839" s="1">
        <f>VLOOKUP($A839,Index!$G:$R,10,FALSE)</f>
        <v>4.7435897435897436</v>
      </c>
      <c r="AE839" s="1">
        <f>VLOOKUP($A839,Index!$G:$R,11,FALSE)</f>
        <v>3.6256022433229451</v>
      </c>
    </row>
    <row r="840" spans="1:31" x14ac:dyDescent="0.2">
      <c r="A840">
        <v>6085504423</v>
      </c>
      <c r="B840" s="1">
        <f>VLOOKUP($A840,DataForModel!$B:$BI,11,FALSE)</f>
        <v>2373</v>
      </c>
      <c r="C840" s="1">
        <f>VLOOKUP($A840,DataForModel!$B:$BI,16,FALSE)</f>
        <v>10.37</v>
      </c>
      <c r="D840" s="1">
        <f>VLOOKUP($A840,DataForModel!$B:$BI,17,FALSE)</f>
        <v>13.374785470000001</v>
      </c>
      <c r="E840" s="1">
        <f>VLOOKUP($A840,DataForModel!$B:$BI,19,FALSE)</f>
        <v>3.7086336000000002</v>
      </c>
      <c r="F840" s="1">
        <f>VLOOKUP($A840,DataForModel!$B:$BI,20,FALSE)</f>
        <v>142.57192670000001</v>
      </c>
      <c r="G840" s="1">
        <f>VLOOKUP($A840,DataForModel!$B:$BI,26,FALSE)</f>
        <v>0</v>
      </c>
      <c r="H840" s="1">
        <f>VLOOKUP($A840,DataForModel!$B:$BI,31,FALSE)</f>
        <v>166</v>
      </c>
      <c r="I840" s="1">
        <f>VLOOKUP($A840,DataForModel!$B:$BI,33,FALSE)</f>
        <v>35635</v>
      </c>
      <c r="J840" s="1">
        <f>VLOOKUP($A840,DataForModel!$B:$BI,46,FALSE)</f>
        <v>6.4</v>
      </c>
      <c r="K840" s="1">
        <f>VLOOKUP($A840,DataForModel!$B:$BI,49,FALSE)</f>
        <v>13.3</v>
      </c>
      <c r="L840" s="1">
        <f>VLOOKUP($A840,DataForModel!$B:$BI,51,FALSE)</f>
        <v>18.899999999999999</v>
      </c>
      <c r="M840" s="1">
        <f>VLOOKUP($A840,DataForModel!$B:$BI,52,FALSE)</f>
        <v>12</v>
      </c>
      <c r="N840" s="1">
        <f>VLOOKUP($A840,DataForModel!$B:$BI,60,FALSE)</f>
        <v>0</v>
      </c>
      <c r="O840" s="1">
        <f t="shared" si="172"/>
        <v>1.8468012156159899</v>
      </c>
      <c r="P840" s="1">
        <f t="shared" si="173"/>
        <v>10</v>
      </c>
      <c r="Q840" s="1">
        <f t="shared" si="174"/>
        <v>1.0520956463894882</v>
      </c>
      <c r="R840" s="1">
        <f t="shared" si="175"/>
        <v>4.6164087136899803E-2</v>
      </c>
      <c r="S840" s="1">
        <f t="shared" si="176"/>
        <v>0.2299892931521596</v>
      </c>
      <c r="T840" s="1">
        <f t="shared" si="177"/>
        <v>0</v>
      </c>
      <c r="U840" s="1">
        <f t="shared" si="178"/>
        <v>0.55630026809651478</v>
      </c>
      <c r="V840" s="1">
        <f t="shared" si="179"/>
        <v>2.0112224505906364</v>
      </c>
      <c r="W840" s="1">
        <f t="shared" si="180"/>
        <v>1.118881118881119</v>
      </c>
      <c r="X840" s="1">
        <f t="shared" si="181"/>
        <v>2.1661237785016287</v>
      </c>
      <c r="Y840" s="1">
        <f t="shared" si="182"/>
        <v>4.3150684931506849</v>
      </c>
      <c r="Z840" s="1">
        <f t="shared" si="183"/>
        <v>2.8644501278772379</v>
      </c>
      <c r="AA840" s="1">
        <f t="shared" si="184"/>
        <v>0</v>
      </c>
      <c r="AB840" s="1">
        <f>VLOOKUP($A840,Index!$G:$R,8,FALSE)</f>
        <v>5.3539000000000003</v>
      </c>
      <c r="AC840" s="1">
        <f>VLOOKUP($A840,Index!$G:$R,9,FALSE)</f>
        <v>4.4939442435193353</v>
      </c>
      <c r="AD840" s="1">
        <f>VLOOKUP($A840,Index!$G:$R,10,FALSE)</f>
        <v>3.6752136752136755</v>
      </c>
      <c r="AE840" s="1">
        <f>VLOOKUP($A840,Index!$G:$R,11,FALSE)</f>
        <v>1.8156752748848204</v>
      </c>
    </row>
    <row r="841" spans="1:31" x14ac:dyDescent="0.2">
      <c r="A841">
        <v>6085504504</v>
      </c>
      <c r="B841" s="1">
        <f>VLOOKUP($A841,DataForModel!$B:$BI,11,FALSE)</f>
        <v>9882</v>
      </c>
      <c r="C841" s="1">
        <f>VLOOKUP($A841,DataForModel!$B:$BI,16,FALSE)</f>
        <v>10.37</v>
      </c>
      <c r="D841" s="1">
        <f>VLOOKUP($A841,DataForModel!$B:$BI,17,FALSE)</f>
        <v>31.906593310000002</v>
      </c>
      <c r="E841" s="1">
        <f>VLOOKUP($A841,DataForModel!$B:$BI,19,FALSE)</f>
        <v>0</v>
      </c>
      <c r="F841" s="1">
        <f>VLOOKUP($A841,DataForModel!$B:$BI,20,FALSE)</f>
        <v>199.11450239999999</v>
      </c>
      <c r="G841" s="1">
        <f>VLOOKUP($A841,DataForModel!$B:$BI,26,FALSE)</f>
        <v>0</v>
      </c>
      <c r="H841" s="1">
        <f>VLOOKUP($A841,DataForModel!$B:$BI,31,FALSE)</f>
        <v>799</v>
      </c>
      <c r="I841" s="1">
        <f>VLOOKUP($A841,DataForModel!$B:$BI,33,FALSE)</f>
        <v>39965</v>
      </c>
      <c r="J841" s="1">
        <f>VLOOKUP($A841,DataForModel!$B:$BI,46,FALSE)</f>
        <v>10.6</v>
      </c>
      <c r="K841" s="1">
        <f>VLOOKUP($A841,DataForModel!$B:$BI,49,FALSE)</f>
        <v>11</v>
      </c>
      <c r="L841" s="1">
        <f>VLOOKUP($A841,DataForModel!$B:$BI,51,FALSE)</f>
        <v>15.4</v>
      </c>
      <c r="M841" s="1">
        <f>VLOOKUP($A841,DataForModel!$B:$BI,52,FALSE)</f>
        <v>3.3</v>
      </c>
      <c r="N841" s="1">
        <f>VLOOKUP($A841,DataForModel!$B:$BI,60,FALSE)</f>
        <v>19.899999999999999</v>
      </c>
      <c r="O841" s="1">
        <f t="shared" si="172"/>
        <v>7.6981220291436134</v>
      </c>
      <c r="P841" s="1">
        <f t="shared" si="173"/>
        <v>10</v>
      </c>
      <c r="Q841" s="1">
        <f t="shared" si="174"/>
        <v>2.5416130459461166</v>
      </c>
      <c r="R841" s="1">
        <f t="shared" si="175"/>
        <v>0</v>
      </c>
      <c r="S841" s="1">
        <f t="shared" si="176"/>
        <v>0.33542748512320819</v>
      </c>
      <c r="T841" s="1">
        <f t="shared" si="177"/>
        <v>0</v>
      </c>
      <c r="U841" s="1">
        <f t="shared" si="178"/>
        <v>2.6776139410187665</v>
      </c>
      <c r="V841" s="1">
        <f t="shared" si="179"/>
        <v>2.3191642190155819</v>
      </c>
      <c r="W841" s="1">
        <f t="shared" si="180"/>
        <v>1.8531468531468531</v>
      </c>
      <c r="X841" s="1">
        <f t="shared" si="181"/>
        <v>1.7915309446254071</v>
      </c>
      <c r="Y841" s="1">
        <f t="shared" si="182"/>
        <v>3.5159817351598175</v>
      </c>
      <c r="Z841" s="1">
        <f t="shared" si="183"/>
        <v>0.63938618925831203</v>
      </c>
      <c r="AA841" s="1">
        <f t="shared" si="184"/>
        <v>2.1170212765957444</v>
      </c>
      <c r="AB841" s="1">
        <f>VLOOKUP($A841,Index!$G:$R,8,FALSE)</f>
        <v>6.2043999999999997</v>
      </c>
      <c r="AC841" s="1">
        <f>VLOOKUP($A841,Index!$G:$R,9,FALSE)</f>
        <v>5.0535190274436257</v>
      </c>
      <c r="AD841" s="1">
        <f>VLOOKUP($A841,Index!$G:$R,10,FALSE)</f>
        <v>2.8205128205128203</v>
      </c>
      <c r="AE841" s="1">
        <f>VLOOKUP($A841,Index!$G:$R,11,FALSE)</f>
        <v>3.7499936785255787</v>
      </c>
    </row>
    <row r="842" spans="1:31" x14ac:dyDescent="0.2">
      <c r="A842">
        <v>6085504505</v>
      </c>
      <c r="B842" s="1">
        <f>VLOOKUP($A842,DataForModel!$B:$BI,11,FALSE)</f>
        <v>4418</v>
      </c>
      <c r="C842" s="1">
        <f>VLOOKUP($A842,DataForModel!$B:$BI,16,FALSE)</f>
        <v>10.37</v>
      </c>
      <c r="D842" s="1">
        <f>VLOOKUP($A842,DataForModel!$B:$BI,17,FALSE)</f>
        <v>34.479999999999997</v>
      </c>
      <c r="E842" s="1">
        <f>VLOOKUP($A842,DataForModel!$B:$BI,19,FALSE)</f>
        <v>0</v>
      </c>
      <c r="F842" s="1">
        <f>VLOOKUP($A842,DataForModel!$B:$BI,20,FALSE)</f>
        <v>287.30934459999997</v>
      </c>
      <c r="G842" s="1">
        <f>VLOOKUP($A842,DataForModel!$B:$BI,26,FALSE)</f>
        <v>0</v>
      </c>
      <c r="H842" s="1">
        <f>VLOOKUP($A842,DataForModel!$B:$BI,31,FALSE)</f>
        <v>373</v>
      </c>
      <c r="I842" s="1">
        <f>VLOOKUP($A842,DataForModel!$B:$BI,33,FALSE)</f>
        <v>39215</v>
      </c>
      <c r="J842" s="1">
        <f>VLOOKUP($A842,DataForModel!$B:$BI,46,FALSE)</f>
        <v>5.3</v>
      </c>
      <c r="K842" s="1">
        <f>VLOOKUP($A842,DataForModel!$B:$BI,49,FALSE)</f>
        <v>7.2</v>
      </c>
      <c r="L842" s="1">
        <f>VLOOKUP($A842,DataForModel!$B:$BI,51,FALSE)</f>
        <v>22.3</v>
      </c>
      <c r="M842" s="1">
        <f>VLOOKUP($A842,DataForModel!$B:$BI,52,FALSE)</f>
        <v>7</v>
      </c>
      <c r="N842" s="1">
        <f>VLOOKUP($A842,DataForModel!$B:$BI,60,FALSE)</f>
        <v>0.3</v>
      </c>
      <c r="O842" s="1">
        <f t="shared" si="172"/>
        <v>3.4403490999766229</v>
      </c>
      <c r="P842" s="1">
        <f t="shared" si="173"/>
        <v>10</v>
      </c>
      <c r="Q842" s="1">
        <f t="shared" si="174"/>
        <v>2.7484538503611504</v>
      </c>
      <c r="R842" s="1">
        <f t="shared" si="175"/>
        <v>0</v>
      </c>
      <c r="S842" s="1">
        <f t="shared" si="176"/>
        <v>0.49988947836664543</v>
      </c>
      <c r="T842" s="1">
        <f t="shared" si="177"/>
        <v>0</v>
      </c>
      <c r="U842" s="1">
        <f t="shared" si="178"/>
        <v>1.25</v>
      </c>
      <c r="V842" s="1">
        <f t="shared" si="179"/>
        <v>2.2658255755239636</v>
      </c>
      <c r="W842" s="1">
        <f t="shared" si="180"/>
        <v>0.92657342657342656</v>
      </c>
      <c r="X842" s="1">
        <f t="shared" si="181"/>
        <v>1.1726384364820848</v>
      </c>
      <c r="Y842" s="1">
        <f t="shared" si="182"/>
        <v>5.0913242009132418</v>
      </c>
      <c r="Z842" s="1">
        <f t="shared" si="183"/>
        <v>1.585677749360614</v>
      </c>
      <c r="AA842" s="1">
        <f t="shared" si="184"/>
        <v>3.1914893617021274E-2</v>
      </c>
      <c r="AB842" s="1">
        <f>VLOOKUP($A842,Index!$G:$R,8,FALSE)</f>
        <v>6.3120000000000003</v>
      </c>
      <c r="AC842" s="1">
        <f>VLOOKUP($A842,Index!$G:$R,9,FALSE)</f>
        <v>4.4240483200851966</v>
      </c>
      <c r="AD842" s="1">
        <f>VLOOKUP($A842,Index!$G:$R,10,FALSE)</f>
        <v>3.4615384615384617</v>
      </c>
      <c r="AE842" s="1">
        <f>VLOOKUP($A842,Index!$G:$R,11,FALSE)</f>
        <v>3.1880302411267563</v>
      </c>
    </row>
    <row r="843" spans="1:31" x14ac:dyDescent="0.2">
      <c r="A843">
        <v>6085504506</v>
      </c>
      <c r="B843" s="1">
        <f>VLOOKUP($A843,DataForModel!$B:$BI,11,FALSE)</f>
        <v>5924</v>
      </c>
      <c r="C843" s="1">
        <f>VLOOKUP($A843,DataForModel!$B:$BI,16,FALSE)</f>
        <v>10.37</v>
      </c>
      <c r="D843" s="1">
        <f>VLOOKUP($A843,DataForModel!$B:$BI,17,FALSE)</f>
        <v>29.03</v>
      </c>
      <c r="E843" s="1">
        <f>VLOOKUP($A843,DataForModel!$B:$BI,19,FALSE)</f>
        <v>0</v>
      </c>
      <c r="F843" s="1">
        <f>VLOOKUP($A843,DataForModel!$B:$BI,20,FALSE)</f>
        <v>158.48664070000001</v>
      </c>
      <c r="G843" s="1">
        <f>VLOOKUP($A843,DataForModel!$B:$BI,26,FALSE)</f>
        <v>12.5</v>
      </c>
      <c r="H843" s="1">
        <f>VLOOKUP($A843,DataForModel!$B:$BI,31,FALSE)</f>
        <v>892</v>
      </c>
      <c r="I843" s="1">
        <f>VLOOKUP($A843,DataForModel!$B:$BI,33,FALSE)</f>
        <v>36316</v>
      </c>
      <c r="J843" s="1">
        <f>VLOOKUP($A843,DataForModel!$B:$BI,46,FALSE)</f>
        <v>13.5</v>
      </c>
      <c r="K843" s="1">
        <f>VLOOKUP($A843,DataForModel!$B:$BI,49,FALSE)</f>
        <v>11.6</v>
      </c>
      <c r="L843" s="1">
        <f>VLOOKUP($A843,DataForModel!$B:$BI,51,FALSE)</f>
        <v>25</v>
      </c>
      <c r="M843" s="1">
        <f>VLOOKUP($A843,DataForModel!$B:$BI,52,FALSE)</f>
        <v>6.8</v>
      </c>
      <c r="N843" s="1">
        <f>VLOOKUP($A843,DataForModel!$B:$BI,60,FALSE)</f>
        <v>0</v>
      </c>
      <c r="O843" s="1">
        <f t="shared" si="172"/>
        <v>4.613886074962986</v>
      </c>
      <c r="P843" s="1">
        <f t="shared" si="173"/>
        <v>10</v>
      </c>
      <c r="Q843" s="1">
        <f t="shared" si="174"/>
        <v>2.3104032350260617</v>
      </c>
      <c r="R843" s="1">
        <f t="shared" si="175"/>
        <v>0</v>
      </c>
      <c r="S843" s="1">
        <f t="shared" si="176"/>
        <v>0.2596663754060608</v>
      </c>
      <c r="T843" s="1">
        <f t="shared" si="177"/>
        <v>1.7482517482517481</v>
      </c>
      <c r="U843" s="1">
        <f t="shared" si="178"/>
        <v>2.9892761394101877</v>
      </c>
      <c r="V843" s="1">
        <f t="shared" si="179"/>
        <v>2.0596539388810262</v>
      </c>
      <c r="W843" s="1">
        <f t="shared" si="180"/>
        <v>2.36013986013986</v>
      </c>
      <c r="X843" s="1">
        <f t="shared" si="181"/>
        <v>1.8892508143322475</v>
      </c>
      <c r="Y843" s="1">
        <f t="shared" si="182"/>
        <v>5.7077625570776256</v>
      </c>
      <c r="Z843" s="1">
        <f t="shared" si="183"/>
        <v>1.5345268542199488</v>
      </c>
      <c r="AA843" s="1">
        <f t="shared" si="184"/>
        <v>0</v>
      </c>
      <c r="AB843" s="1">
        <f>VLOOKUP($A843,Index!$G:$R,8,FALSE)</f>
        <v>8.0762999999999998</v>
      </c>
      <c r="AC843" s="1">
        <f>VLOOKUP($A843,Index!$G:$R,9,FALSE)</f>
        <v>5.1959314589555632</v>
      </c>
      <c r="AD843" s="1">
        <f>VLOOKUP($A843,Index!$G:$R,10,FALSE)</f>
        <v>3.2905982905982913</v>
      </c>
      <c r="AE843" s="1">
        <f>VLOOKUP($A843,Index!$G:$R,11,FALSE)</f>
        <v>3.7917650241860583</v>
      </c>
    </row>
    <row r="844" spans="1:31" x14ac:dyDescent="0.2">
      <c r="A844">
        <v>6085504507</v>
      </c>
      <c r="B844" s="1">
        <f>VLOOKUP($A844,DataForModel!$B:$BI,11,FALSE)</f>
        <v>5768</v>
      </c>
      <c r="C844" s="1">
        <f>VLOOKUP($A844,DataForModel!$B:$BI,16,FALSE)</f>
        <v>10.37</v>
      </c>
      <c r="D844" s="1">
        <f>VLOOKUP($A844,DataForModel!$B:$BI,17,FALSE)</f>
        <v>30.736739109999998</v>
      </c>
      <c r="E844" s="1">
        <f>VLOOKUP($A844,DataForModel!$B:$BI,19,FALSE)</f>
        <v>0</v>
      </c>
      <c r="F844" s="1">
        <f>VLOOKUP($A844,DataForModel!$B:$BI,20,FALSE)</f>
        <v>171.3348848</v>
      </c>
      <c r="G844" s="1">
        <f>VLOOKUP($A844,DataForModel!$B:$BI,26,FALSE)</f>
        <v>1</v>
      </c>
      <c r="H844" s="1">
        <f>VLOOKUP($A844,DataForModel!$B:$BI,31,FALSE)</f>
        <v>596</v>
      </c>
      <c r="I844" s="1">
        <f>VLOOKUP($A844,DataForModel!$B:$BI,33,FALSE)</f>
        <v>30399</v>
      </c>
      <c r="J844" s="1">
        <f>VLOOKUP($A844,DataForModel!$B:$BI,46,FALSE)</f>
        <v>9.5</v>
      </c>
      <c r="K844" s="1">
        <f>VLOOKUP($A844,DataForModel!$B:$BI,49,FALSE)</f>
        <v>10.199999999999999</v>
      </c>
      <c r="L844" s="1">
        <f>VLOOKUP($A844,DataForModel!$B:$BI,51,FALSE)</f>
        <v>22.8</v>
      </c>
      <c r="M844" s="1">
        <f>VLOOKUP($A844,DataForModel!$B:$BI,52,FALSE)</f>
        <v>9.3000000000000007</v>
      </c>
      <c r="N844" s="1">
        <f>VLOOKUP($A844,DataForModel!$B:$BI,60,FALSE)</f>
        <v>0.2</v>
      </c>
      <c r="O844" s="1">
        <f t="shared" si="172"/>
        <v>4.4923244759604151</v>
      </c>
      <c r="P844" s="1">
        <f t="shared" si="173"/>
        <v>10</v>
      </c>
      <c r="Q844" s="1">
        <f t="shared" si="174"/>
        <v>2.4475845409622012</v>
      </c>
      <c r="R844" s="1">
        <f t="shared" si="175"/>
        <v>0</v>
      </c>
      <c r="S844" s="1">
        <f t="shared" si="176"/>
        <v>0.28362523492272573</v>
      </c>
      <c r="T844" s="1">
        <f t="shared" si="177"/>
        <v>0.13986013986013987</v>
      </c>
      <c r="U844" s="1">
        <f t="shared" si="178"/>
        <v>1.9973190348525469</v>
      </c>
      <c r="V844" s="1">
        <f t="shared" si="179"/>
        <v>1.6388476008278157</v>
      </c>
      <c r="W844" s="1">
        <f t="shared" si="180"/>
        <v>1.6608391608391606</v>
      </c>
      <c r="X844" s="1">
        <f t="shared" si="181"/>
        <v>1.6612377850162865</v>
      </c>
      <c r="Y844" s="1">
        <f t="shared" si="182"/>
        <v>5.2054794520547958</v>
      </c>
      <c r="Z844" s="1">
        <f t="shared" si="183"/>
        <v>2.1739130434782608</v>
      </c>
      <c r="AA844" s="1">
        <f t="shared" si="184"/>
        <v>2.1276595744680851E-2</v>
      </c>
      <c r="AB844" s="1">
        <f>VLOOKUP($A844,Index!$G:$R,8,FALSE)</f>
        <v>6.9490999999999996</v>
      </c>
      <c r="AC844" s="1">
        <f>VLOOKUP($A844,Index!$G:$R,9,FALSE)</f>
        <v>5.268631072864963</v>
      </c>
      <c r="AD844" s="1">
        <f>VLOOKUP($A844,Index!$G:$R,10,FALSE)</f>
        <v>3.7179487179487181</v>
      </c>
      <c r="AE844" s="1">
        <f>VLOOKUP($A844,Index!$G:$R,11,FALSE)</f>
        <v>3.6843153258445325</v>
      </c>
    </row>
    <row r="845" spans="1:31" x14ac:dyDescent="0.2">
      <c r="A845">
        <v>6085504601</v>
      </c>
      <c r="B845" s="1">
        <f>VLOOKUP($A845,DataForModel!$B:$BI,11,FALSE)</f>
        <v>815</v>
      </c>
      <c r="C845" s="1">
        <f>VLOOKUP($A845,DataForModel!$B:$BI,16,FALSE)</f>
        <v>9.9554826599999995</v>
      </c>
      <c r="D845" s="1">
        <f>VLOOKUP($A845,DataForModel!$B:$BI,17,FALSE)</f>
        <v>26.25347983</v>
      </c>
      <c r="E845" s="1">
        <f>VLOOKUP($A845,DataForModel!$B:$BI,19,FALSE)</f>
        <v>0</v>
      </c>
      <c r="F845" s="1">
        <f>VLOOKUP($A845,DataForModel!$B:$BI,20,FALSE)</f>
        <v>195.80162340000001</v>
      </c>
      <c r="G845" s="1">
        <f>VLOOKUP($A845,DataForModel!$B:$BI,26,FALSE)</f>
        <v>7.5</v>
      </c>
      <c r="H845" s="1">
        <f>VLOOKUP($A845,DataForModel!$B:$BI,31,FALSE)</f>
        <v>112</v>
      </c>
      <c r="I845" s="1">
        <f>VLOOKUP($A845,DataForModel!$B:$BI,33,FALSE)</f>
        <v>35035</v>
      </c>
      <c r="J845" s="1">
        <f>VLOOKUP($A845,DataForModel!$B:$BI,46,FALSE)</f>
        <v>12.9</v>
      </c>
      <c r="K845" s="1">
        <f>VLOOKUP($A845,DataForModel!$B:$BI,49,FALSE)</f>
        <v>16.3</v>
      </c>
      <c r="L845" s="1">
        <f>VLOOKUP($A845,DataForModel!$B:$BI,51,FALSE)</f>
        <v>16.5</v>
      </c>
      <c r="M845" s="1">
        <f>VLOOKUP($A845,DataForModel!$B:$BI,52,FALSE)</f>
        <v>10</v>
      </c>
      <c r="N845" s="1">
        <f>VLOOKUP($A845,DataForModel!$B:$BI,60,FALSE)</f>
        <v>0</v>
      </c>
      <c r="O845" s="1">
        <f t="shared" si="172"/>
        <v>0.63274370762876953</v>
      </c>
      <c r="P845" s="1">
        <f t="shared" si="173"/>
        <v>9.0630352674527188</v>
      </c>
      <c r="Q845" s="1">
        <f t="shared" si="174"/>
        <v>2.0872369287950918</v>
      </c>
      <c r="R845" s="1">
        <f t="shared" si="175"/>
        <v>0</v>
      </c>
      <c r="S845" s="1">
        <f t="shared" si="176"/>
        <v>0.3292497691692664</v>
      </c>
      <c r="T845" s="1">
        <f t="shared" si="177"/>
        <v>1.048951048951049</v>
      </c>
      <c r="U845" s="1">
        <f t="shared" si="178"/>
        <v>0.37533512064343161</v>
      </c>
      <c r="V845" s="1">
        <f t="shared" si="179"/>
        <v>1.9685515357973415</v>
      </c>
      <c r="W845" s="1">
        <f t="shared" si="180"/>
        <v>2.255244755244755</v>
      </c>
      <c r="X845" s="1">
        <f t="shared" si="181"/>
        <v>2.6547231270358305</v>
      </c>
      <c r="Y845" s="1">
        <f t="shared" si="182"/>
        <v>3.7671232876712328</v>
      </c>
      <c r="Z845" s="1">
        <f t="shared" si="183"/>
        <v>2.3529411764705879</v>
      </c>
      <c r="AA845" s="1">
        <f t="shared" si="184"/>
        <v>0</v>
      </c>
      <c r="AB845" s="1">
        <f>VLOOKUP($A845,Index!$G:$R,8,FALSE)</f>
        <v>6.6654999999999998</v>
      </c>
      <c r="AC845" s="1">
        <f>VLOOKUP($A845,Index!$G:$R,9,FALSE)</f>
        <v>4.4719415381582879</v>
      </c>
      <c r="AD845" s="1">
        <f>VLOOKUP($A845,Index!$G:$R,10,FALSE)</f>
        <v>5.7264957264957275</v>
      </c>
      <c r="AE845" s="1">
        <f>VLOOKUP($A845,Index!$G:$R,11,FALSE)</f>
        <v>4.0714591464807128</v>
      </c>
    </row>
    <row r="846" spans="1:31" x14ac:dyDescent="0.2">
      <c r="A846">
        <v>6085504602</v>
      </c>
      <c r="B846" s="1">
        <f>VLOOKUP($A846,DataForModel!$B:$BI,11,FALSE)</f>
        <v>27</v>
      </c>
      <c r="C846" s="1">
        <f>VLOOKUP($A846,DataForModel!$B:$BI,16,FALSE)</f>
        <v>9.9554826599999995</v>
      </c>
      <c r="D846" s="1">
        <f>VLOOKUP($A846,DataForModel!$B:$BI,17,FALSE)</f>
        <v>8.9510331690000005</v>
      </c>
      <c r="E846" s="1">
        <f>VLOOKUP($A846,DataForModel!$B:$BI,19,FALSE)</f>
        <v>0.97267115000000004</v>
      </c>
      <c r="F846" s="1">
        <f>VLOOKUP($A846,DataForModel!$B:$BI,20,FALSE)</f>
        <v>195.441068</v>
      </c>
      <c r="G846" s="1">
        <f>VLOOKUP($A846,DataForModel!$B:$BI,26,FALSE)</f>
        <v>71.5</v>
      </c>
      <c r="H846" s="1">
        <f>VLOOKUP($A846,DataForModel!$B:$BI,31,FALSE)</f>
        <v>204</v>
      </c>
      <c r="I846" s="1">
        <f>VLOOKUP($A846,DataForModel!$B:$BI,33,FALSE)</f>
        <v>30800</v>
      </c>
      <c r="J846" s="1">
        <f>VLOOKUP($A846,DataForModel!$B:$BI,46,FALSE)</f>
        <v>10.4</v>
      </c>
      <c r="K846" s="1">
        <f>VLOOKUP($A846,DataForModel!$B:$BI,49,FALSE)</f>
        <v>16.8</v>
      </c>
      <c r="L846" s="1">
        <f>VLOOKUP($A846,DataForModel!$B:$BI,51,FALSE)</f>
        <v>18</v>
      </c>
      <c r="M846" s="1">
        <f>VLOOKUP($A846,DataForModel!$B:$BI,52,FALSE)</f>
        <v>6.6</v>
      </c>
      <c r="N846" s="1">
        <f>VLOOKUP($A846,DataForModel!$B:$BI,60,FALSE)</f>
        <v>0.3</v>
      </c>
      <c r="O846" s="1">
        <f t="shared" si="172"/>
        <v>1.8701784461934077E-2</v>
      </c>
      <c r="P846" s="1">
        <f t="shared" si="173"/>
        <v>9.0630352674527188</v>
      </c>
      <c r="Q846" s="1">
        <f t="shared" si="174"/>
        <v>0.69653098262011826</v>
      </c>
      <c r="R846" s="1">
        <f t="shared" si="175"/>
        <v>1.2107552421503309E-2</v>
      </c>
      <c r="S846" s="1">
        <f t="shared" si="176"/>
        <v>0.32857742078381075</v>
      </c>
      <c r="T846" s="1">
        <f t="shared" si="177"/>
        <v>10</v>
      </c>
      <c r="U846" s="1">
        <f t="shared" si="178"/>
        <v>0.6836461126005362</v>
      </c>
      <c r="V846" s="1">
        <f t="shared" si="179"/>
        <v>1.6673659955480014</v>
      </c>
      <c r="W846" s="1">
        <f t="shared" si="180"/>
        <v>1.8181818181818183</v>
      </c>
      <c r="X846" s="1">
        <f t="shared" si="181"/>
        <v>2.7361563517915313</v>
      </c>
      <c r="Y846" s="1">
        <f t="shared" si="182"/>
        <v>4.1095890410958908</v>
      </c>
      <c r="Z846" s="1">
        <f t="shared" si="183"/>
        <v>1.4833759590792839</v>
      </c>
      <c r="AA846" s="1">
        <f t="shared" si="184"/>
        <v>3.1914893617021274E-2</v>
      </c>
      <c r="AB846" s="1">
        <f>VLOOKUP($A846,Index!$G:$R,8,FALSE)</f>
        <v>7.1872999999999996</v>
      </c>
      <c r="AC846" s="1">
        <f>VLOOKUP($A846,Index!$G:$R,9,FALSE)</f>
        <v>2.5638146351649334</v>
      </c>
      <c r="AD846" s="1">
        <f>VLOOKUP($A846,Index!$G:$R,10,FALSE)</f>
        <v>0</v>
      </c>
      <c r="AE846" s="1">
        <f>VLOOKUP($A846,Index!$G:$R,11,FALSE)</f>
        <v>7.1647466822307795</v>
      </c>
    </row>
    <row r="847" spans="1:31" x14ac:dyDescent="0.2">
      <c r="A847">
        <v>6085504802</v>
      </c>
      <c r="B847" s="1">
        <f>VLOOKUP($A847,DataForModel!$B:$BI,11,FALSE)</f>
        <v>5242</v>
      </c>
      <c r="C847" s="1">
        <f>VLOOKUP($A847,DataForModel!$B:$BI,16,FALSE)</f>
        <v>10.37</v>
      </c>
      <c r="D847" s="1">
        <f>VLOOKUP($A847,DataForModel!$B:$BI,17,FALSE)</f>
        <v>19.629283180000002</v>
      </c>
      <c r="E847" s="1">
        <f>VLOOKUP($A847,DataForModel!$B:$BI,19,FALSE)</f>
        <v>0</v>
      </c>
      <c r="F847" s="1">
        <f>VLOOKUP($A847,DataForModel!$B:$BI,20,FALSE)</f>
        <v>498.26450299999999</v>
      </c>
      <c r="G847" s="1">
        <f>VLOOKUP($A847,DataForModel!$B:$BI,26,FALSE)</f>
        <v>0</v>
      </c>
      <c r="H847" s="1">
        <f>VLOOKUP($A847,DataForModel!$B:$BI,31,FALSE)</f>
        <v>428</v>
      </c>
      <c r="I847" s="1">
        <f>VLOOKUP($A847,DataForModel!$B:$BI,33,FALSE)</f>
        <v>35815</v>
      </c>
      <c r="J847" s="1">
        <f>VLOOKUP($A847,DataForModel!$B:$BI,46,FALSE)</f>
        <v>8</v>
      </c>
      <c r="K847" s="1">
        <f>VLOOKUP($A847,DataForModel!$B:$BI,49,FALSE)</f>
        <v>16.2</v>
      </c>
      <c r="L847" s="1">
        <f>VLOOKUP($A847,DataForModel!$B:$BI,51,FALSE)</f>
        <v>16.5</v>
      </c>
      <c r="M847" s="1">
        <f>VLOOKUP($A847,DataForModel!$B:$BI,52,FALSE)</f>
        <v>7.1</v>
      </c>
      <c r="N847" s="1">
        <f>VLOOKUP($A847,DataForModel!$B:$BI,60,FALSE)</f>
        <v>0.4</v>
      </c>
      <c r="O847" s="1">
        <f t="shared" si="172"/>
        <v>4.0824436998363591</v>
      </c>
      <c r="P847" s="1">
        <f t="shared" si="173"/>
        <v>10</v>
      </c>
      <c r="Q847" s="1">
        <f t="shared" si="174"/>
        <v>1.5548087785871769</v>
      </c>
      <c r="R847" s="1">
        <f t="shared" si="175"/>
        <v>0</v>
      </c>
      <c r="S847" s="1">
        <f t="shared" si="176"/>
        <v>0.89326969165364256</v>
      </c>
      <c r="T847" s="1">
        <f t="shared" si="177"/>
        <v>0</v>
      </c>
      <c r="U847" s="1">
        <f t="shared" si="178"/>
        <v>1.4343163538873995</v>
      </c>
      <c r="V847" s="1">
        <f t="shared" si="179"/>
        <v>2.0240237250286248</v>
      </c>
      <c r="W847" s="1">
        <f t="shared" si="180"/>
        <v>1.3986013986013983</v>
      </c>
      <c r="X847" s="1">
        <f t="shared" si="181"/>
        <v>2.6384364820846908</v>
      </c>
      <c r="Y847" s="1">
        <f t="shared" si="182"/>
        <v>3.7671232876712328</v>
      </c>
      <c r="Z847" s="1">
        <f t="shared" si="183"/>
        <v>1.6112531969309463</v>
      </c>
      <c r="AA847" s="1">
        <f t="shared" si="184"/>
        <v>4.2553191489361701E-2</v>
      </c>
      <c r="AB847" s="1">
        <f>VLOOKUP($A847,Index!$G:$R,8,FALSE)</f>
        <v>6.7445000000000004</v>
      </c>
      <c r="AC847" s="1">
        <f>VLOOKUP($A847,Index!$G:$R,9,FALSE)</f>
        <v>5.1434709111400698</v>
      </c>
      <c r="AD847" s="1">
        <f>VLOOKUP($A847,Index!$G:$R,10,FALSE)</f>
        <v>4.1880341880341891</v>
      </c>
      <c r="AE847" s="1">
        <f>VLOOKUP($A847,Index!$G:$R,11,FALSE)</f>
        <v>4.4419584221919317</v>
      </c>
    </row>
    <row r="848" spans="1:31" x14ac:dyDescent="0.2">
      <c r="A848">
        <v>6085504803</v>
      </c>
      <c r="B848" s="1">
        <f>VLOOKUP($A848,DataForModel!$B:$BI,11,FALSE)</f>
        <v>5756</v>
      </c>
      <c r="C848" s="1">
        <f>VLOOKUP($A848,DataForModel!$B:$BI,16,FALSE)</f>
        <v>10.37</v>
      </c>
      <c r="D848" s="1">
        <f>VLOOKUP($A848,DataForModel!$B:$BI,17,FALSE)</f>
        <v>17.256445429999999</v>
      </c>
      <c r="E848" s="1">
        <f>VLOOKUP($A848,DataForModel!$B:$BI,19,FALSE)</f>
        <v>0</v>
      </c>
      <c r="F848" s="1">
        <f>VLOOKUP($A848,DataForModel!$B:$BI,20,FALSE)</f>
        <v>417.00759310000001</v>
      </c>
      <c r="G848" s="1">
        <f>VLOOKUP($A848,DataForModel!$B:$BI,26,FALSE)</f>
        <v>0</v>
      </c>
      <c r="H848" s="1">
        <f>VLOOKUP($A848,DataForModel!$B:$BI,31,FALSE)</f>
        <v>197</v>
      </c>
      <c r="I848" s="1">
        <f>VLOOKUP($A848,DataForModel!$B:$BI,33,FALSE)</f>
        <v>54408</v>
      </c>
      <c r="J848" s="1">
        <f>VLOOKUP($A848,DataForModel!$B:$BI,46,FALSE)</f>
        <v>3.2</v>
      </c>
      <c r="K848" s="1">
        <f>VLOOKUP($A848,DataForModel!$B:$BI,49,FALSE)</f>
        <v>11.4</v>
      </c>
      <c r="L848" s="1">
        <f>VLOOKUP($A848,DataForModel!$B:$BI,51,FALSE)</f>
        <v>18.600000000000001</v>
      </c>
      <c r="M848" s="1">
        <f>VLOOKUP($A848,DataForModel!$B:$BI,52,FALSE)</f>
        <v>3.9</v>
      </c>
      <c r="N848" s="1">
        <f>VLOOKUP($A848,DataForModel!$B:$BI,60,FALSE)</f>
        <v>0</v>
      </c>
      <c r="O848" s="1">
        <f t="shared" si="172"/>
        <v>4.4829735837294473</v>
      </c>
      <c r="P848" s="1">
        <f t="shared" si="173"/>
        <v>10</v>
      </c>
      <c r="Q848" s="1">
        <f t="shared" si="174"/>
        <v>1.364088955380236</v>
      </c>
      <c r="R848" s="1">
        <f t="shared" si="175"/>
        <v>0</v>
      </c>
      <c r="S848" s="1">
        <f t="shared" si="176"/>
        <v>0.74174525968457661</v>
      </c>
      <c r="T848" s="1">
        <f t="shared" si="177"/>
        <v>0</v>
      </c>
      <c r="U848" s="1">
        <f t="shared" si="178"/>
        <v>0.66018766756032177</v>
      </c>
      <c r="V848" s="1">
        <f t="shared" si="179"/>
        <v>3.3463242562815143</v>
      </c>
      <c r="W848" s="1">
        <f t="shared" si="180"/>
        <v>0.55944055944055948</v>
      </c>
      <c r="X848" s="1">
        <f t="shared" si="181"/>
        <v>1.8566775244299674</v>
      </c>
      <c r="Y848" s="1">
        <f t="shared" si="182"/>
        <v>4.2465753424657544</v>
      </c>
      <c r="Z848" s="1">
        <f t="shared" si="183"/>
        <v>0.79283887468030678</v>
      </c>
      <c r="AA848" s="1">
        <f t="shared" si="184"/>
        <v>0</v>
      </c>
      <c r="AB848" s="1">
        <f>VLOOKUP($A848,Index!$G:$R,8,FALSE)</f>
        <v>5.6824000000000003</v>
      </c>
      <c r="AC848" s="1">
        <f>VLOOKUP($A848,Index!$G:$R,9,FALSE)</f>
        <v>4.3632626482633103</v>
      </c>
      <c r="AD848" s="1">
        <f>VLOOKUP($A848,Index!$G:$R,10,FALSE)</f>
        <v>2.7777777777777777</v>
      </c>
      <c r="AE848" s="1">
        <f>VLOOKUP($A848,Index!$G:$R,11,FALSE)</f>
        <v>3.8063774006844571</v>
      </c>
    </row>
    <row r="849" spans="1:31" x14ac:dyDescent="0.2">
      <c r="A849">
        <v>6085504805</v>
      </c>
      <c r="B849" s="1">
        <f>VLOOKUP($A849,DataForModel!$B:$BI,11,FALSE)</f>
        <v>5294</v>
      </c>
      <c r="C849" s="1">
        <f>VLOOKUP($A849,DataForModel!$B:$BI,16,FALSE)</f>
        <v>10.37</v>
      </c>
      <c r="D849" s="1">
        <f>VLOOKUP($A849,DataForModel!$B:$BI,17,FALSE)</f>
        <v>17</v>
      </c>
      <c r="E849" s="1">
        <f>VLOOKUP($A849,DataForModel!$B:$BI,19,FALSE)</f>
        <v>0</v>
      </c>
      <c r="F849" s="1">
        <f>VLOOKUP($A849,DataForModel!$B:$BI,20,FALSE)</f>
        <v>425.06584500000002</v>
      </c>
      <c r="G849" s="1">
        <f>VLOOKUP($A849,DataForModel!$B:$BI,26,FALSE)</f>
        <v>0</v>
      </c>
      <c r="H849" s="1">
        <f>VLOOKUP($A849,DataForModel!$B:$BI,31,FALSE)</f>
        <v>984</v>
      </c>
      <c r="I849" s="1">
        <f>VLOOKUP($A849,DataForModel!$B:$BI,33,FALSE)</f>
        <v>39611</v>
      </c>
      <c r="J849" s="1">
        <f>VLOOKUP($A849,DataForModel!$B:$BI,46,FALSE)</f>
        <v>14.6</v>
      </c>
      <c r="K849" s="1">
        <f>VLOOKUP($A849,DataForModel!$B:$BI,49,FALSE)</f>
        <v>9.1999999999999993</v>
      </c>
      <c r="L849" s="1">
        <f>VLOOKUP($A849,DataForModel!$B:$BI,51,FALSE)</f>
        <v>13.1</v>
      </c>
      <c r="M849" s="1">
        <f>VLOOKUP($A849,DataForModel!$B:$BI,52,FALSE)</f>
        <v>11.6</v>
      </c>
      <c r="N849" s="1">
        <f>VLOOKUP($A849,DataForModel!$B:$BI,60,FALSE)</f>
        <v>0</v>
      </c>
      <c r="O849" s="1">
        <f t="shared" si="172"/>
        <v>4.1229642328372167</v>
      </c>
      <c r="P849" s="1">
        <f t="shared" si="173"/>
        <v>10</v>
      </c>
      <c r="Q849" s="1">
        <f t="shared" si="174"/>
        <v>1.3434768309010852</v>
      </c>
      <c r="R849" s="1">
        <f t="shared" si="175"/>
        <v>0</v>
      </c>
      <c r="S849" s="1">
        <f t="shared" si="176"/>
        <v>0.75677194533277359</v>
      </c>
      <c r="T849" s="1">
        <f t="shared" si="177"/>
        <v>0</v>
      </c>
      <c r="U849" s="1">
        <f t="shared" si="178"/>
        <v>3.2975871313672922</v>
      </c>
      <c r="V849" s="1">
        <f t="shared" si="179"/>
        <v>2.293988379287538</v>
      </c>
      <c r="W849" s="1">
        <f t="shared" si="180"/>
        <v>2.5524475524475521</v>
      </c>
      <c r="X849" s="1">
        <f t="shared" si="181"/>
        <v>1.4983713355048858</v>
      </c>
      <c r="Y849" s="1">
        <f t="shared" si="182"/>
        <v>2.9908675799086759</v>
      </c>
      <c r="Z849" s="1">
        <f t="shared" si="183"/>
        <v>2.7621483375959075</v>
      </c>
      <c r="AA849" s="1">
        <f t="shared" si="184"/>
        <v>0</v>
      </c>
      <c r="AB849" s="1">
        <f>VLOOKUP($A849,Index!$G:$R,8,FALSE)</f>
        <v>6.8446999999999996</v>
      </c>
      <c r="AC849" s="1">
        <f>VLOOKUP($A849,Index!$G:$R,9,FALSE)</f>
        <v>5.1154701869874364</v>
      </c>
      <c r="AD849" s="1">
        <f>VLOOKUP($A849,Index!$G:$R,10,FALSE)</f>
        <v>4.9572649572649574</v>
      </c>
      <c r="AE849" s="1">
        <f>VLOOKUP($A849,Index!$G:$R,11,FALSE)</f>
        <v>4.0995522465439205</v>
      </c>
    </row>
    <row r="850" spans="1:31" x14ac:dyDescent="0.2">
      <c r="A850">
        <v>6085504806</v>
      </c>
      <c r="B850" s="1">
        <f>VLOOKUP($A850,DataForModel!$B:$BI,11,FALSE)</f>
        <v>2930</v>
      </c>
      <c r="C850" s="1">
        <f>VLOOKUP($A850,DataForModel!$B:$BI,16,FALSE)</f>
        <v>10.37</v>
      </c>
      <c r="D850" s="1">
        <f>VLOOKUP($A850,DataForModel!$B:$BI,17,FALSE)</f>
        <v>18.785579640000002</v>
      </c>
      <c r="E850" s="1">
        <f>VLOOKUP($A850,DataForModel!$B:$BI,19,FALSE)</f>
        <v>0</v>
      </c>
      <c r="F850" s="1">
        <f>VLOOKUP($A850,DataForModel!$B:$BI,20,FALSE)</f>
        <v>508.06779610000001</v>
      </c>
      <c r="G850" s="1">
        <f>VLOOKUP($A850,DataForModel!$B:$BI,26,FALSE)</f>
        <v>0</v>
      </c>
      <c r="H850" s="1">
        <f>VLOOKUP($A850,DataForModel!$B:$BI,31,FALSE)</f>
        <v>249</v>
      </c>
      <c r="I850" s="1">
        <f>VLOOKUP($A850,DataForModel!$B:$BI,33,FALSE)</f>
        <v>34739</v>
      </c>
      <c r="J850" s="1">
        <f>VLOOKUP($A850,DataForModel!$B:$BI,46,FALSE)</f>
        <v>8.5</v>
      </c>
      <c r="K850" s="1">
        <f>VLOOKUP($A850,DataForModel!$B:$BI,49,FALSE)</f>
        <v>15.7</v>
      </c>
      <c r="L850" s="1">
        <f>VLOOKUP($A850,DataForModel!$B:$BI,51,FALSE)</f>
        <v>20.100000000000001</v>
      </c>
      <c r="M850" s="1">
        <f>VLOOKUP($A850,DataForModel!$B:$BI,52,FALSE)</f>
        <v>8.5</v>
      </c>
      <c r="N850" s="1">
        <f>VLOOKUP($A850,DataForModel!$B:$BI,60,FALSE)</f>
        <v>1.1000000000000001</v>
      </c>
      <c r="O850" s="1">
        <f t="shared" si="172"/>
        <v>2.28083846333671</v>
      </c>
      <c r="P850" s="1">
        <f t="shared" si="173"/>
        <v>10</v>
      </c>
      <c r="Q850" s="1">
        <f t="shared" si="174"/>
        <v>1.4869950437509583</v>
      </c>
      <c r="R850" s="1">
        <f t="shared" si="175"/>
        <v>0</v>
      </c>
      <c r="S850" s="1">
        <f t="shared" si="176"/>
        <v>0.91155045596318662</v>
      </c>
      <c r="T850" s="1">
        <f t="shared" si="177"/>
        <v>0</v>
      </c>
      <c r="U850" s="1">
        <f t="shared" si="178"/>
        <v>0.83445040214477206</v>
      </c>
      <c r="V850" s="1">
        <f t="shared" si="179"/>
        <v>1.9475005511659826</v>
      </c>
      <c r="W850" s="1">
        <f t="shared" si="180"/>
        <v>1.4860139860139858</v>
      </c>
      <c r="X850" s="1">
        <f t="shared" si="181"/>
        <v>2.55700325732899</v>
      </c>
      <c r="Y850" s="1">
        <f t="shared" si="182"/>
        <v>4.589041095890412</v>
      </c>
      <c r="Z850" s="1">
        <f t="shared" si="183"/>
        <v>1.9693094629156009</v>
      </c>
      <c r="AA850" s="1">
        <f t="shared" si="184"/>
        <v>0.1170212765957447</v>
      </c>
      <c r="AB850" s="1">
        <f>VLOOKUP($A850,Index!$G:$R,8,FALSE)</f>
        <v>5.5955000000000004</v>
      </c>
      <c r="AC850" s="1">
        <f>VLOOKUP($A850,Index!$G:$R,9,FALSE)</f>
        <v>4.8382999771789557</v>
      </c>
      <c r="AD850" s="1">
        <f>VLOOKUP($A850,Index!$G:$R,10,FALSE)</f>
        <v>4.1452991452991448</v>
      </c>
      <c r="AE850" s="1">
        <f>VLOOKUP($A850,Index!$G:$R,11,FALSE)</f>
        <v>2.9932542429096136</v>
      </c>
    </row>
    <row r="851" spans="1:31" x14ac:dyDescent="0.2">
      <c r="A851">
        <v>6085504901</v>
      </c>
      <c r="B851" s="1">
        <f>VLOOKUP($A851,DataForModel!$B:$BI,11,FALSE)</f>
        <v>9530</v>
      </c>
      <c r="C851" s="1">
        <f>VLOOKUP($A851,DataForModel!$B:$BI,16,FALSE)</f>
        <v>10.37</v>
      </c>
      <c r="D851" s="1">
        <f>VLOOKUP($A851,DataForModel!$B:$BI,17,FALSE)</f>
        <v>31.168408119999999</v>
      </c>
      <c r="E851" s="1">
        <f>VLOOKUP($A851,DataForModel!$B:$BI,19,FALSE)</f>
        <v>0</v>
      </c>
      <c r="F851" s="1">
        <f>VLOOKUP($A851,DataForModel!$B:$BI,20,FALSE)</f>
        <v>290.56343450000003</v>
      </c>
      <c r="G851" s="1">
        <f>VLOOKUP($A851,DataForModel!$B:$BI,26,FALSE)</f>
        <v>0</v>
      </c>
      <c r="H851" s="1">
        <f>VLOOKUP($A851,DataForModel!$B:$BI,31,FALSE)</f>
        <v>617</v>
      </c>
      <c r="I851" s="1">
        <f>VLOOKUP($A851,DataForModel!$B:$BI,33,FALSE)</f>
        <v>63824</v>
      </c>
      <c r="J851" s="1">
        <f>VLOOKUP($A851,DataForModel!$B:$BI,46,FALSE)</f>
        <v>5.8</v>
      </c>
      <c r="K851" s="1">
        <f>VLOOKUP($A851,DataForModel!$B:$BI,49,FALSE)</f>
        <v>3.2</v>
      </c>
      <c r="L851" s="1">
        <f>VLOOKUP($A851,DataForModel!$B:$BI,51,FALSE)</f>
        <v>24.1</v>
      </c>
      <c r="M851" s="1">
        <f>VLOOKUP($A851,DataForModel!$B:$BI,52,FALSE)</f>
        <v>2.6</v>
      </c>
      <c r="N851" s="1">
        <f>VLOOKUP($A851,DataForModel!$B:$BI,60,FALSE)</f>
        <v>0.1</v>
      </c>
      <c r="O851" s="1">
        <f t="shared" si="172"/>
        <v>7.4238291903685809</v>
      </c>
      <c r="P851" s="1">
        <f t="shared" si="173"/>
        <v>10</v>
      </c>
      <c r="Q851" s="1">
        <f t="shared" si="174"/>
        <v>2.4822804814120341</v>
      </c>
      <c r="R851" s="1">
        <f t="shared" si="175"/>
        <v>0</v>
      </c>
      <c r="S851" s="1">
        <f t="shared" si="176"/>
        <v>0.50595756690558435</v>
      </c>
      <c r="T851" s="1">
        <f t="shared" si="177"/>
        <v>0</v>
      </c>
      <c r="U851" s="1">
        <f t="shared" si="178"/>
        <v>2.0676943699731902</v>
      </c>
      <c r="V851" s="1">
        <f t="shared" si="179"/>
        <v>4.0159731457709569</v>
      </c>
      <c r="W851" s="1">
        <f t="shared" si="180"/>
        <v>1.013986013986014</v>
      </c>
      <c r="X851" s="1">
        <f t="shared" si="181"/>
        <v>0.52117263843648209</v>
      </c>
      <c r="Y851" s="1">
        <f t="shared" si="182"/>
        <v>5.5022831050228316</v>
      </c>
      <c r="Z851" s="1">
        <f t="shared" si="183"/>
        <v>0.46035805626598469</v>
      </c>
      <c r="AA851" s="1">
        <f t="shared" si="184"/>
        <v>1.0638297872340425E-2</v>
      </c>
      <c r="AB851" s="1">
        <f>VLOOKUP($A851,Index!$G:$R,8,FALSE)</f>
        <v>4.5113000000000003</v>
      </c>
      <c r="AC851" s="1">
        <f>VLOOKUP($A851,Index!$G:$R,9,FALSE)</f>
        <v>4.765973687413485</v>
      </c>
      <c r="AD851" s="1">
        <f>VLOOKUP($A851,Index!$G:$R,10,FALSE)</f>
        <v>1.9658119658119657</v>
      </c>
      <c r="AE851" s="1">
        <f>VLOOKUP($A851,Index!$G:$R,11,FALSE)</f>
        <v>2.544513082301104</v>
      </c>
    </row>
    <row r="852" spans="1:31" x14ac:dyDescent="0.2">
      <c r="A852">
        <v>6085505001</v>
      </c>
      <c r="B852" s="1">
        <f>VLOOKUP($A852,DataForModel!$B:$BI,11,FALSE)</f>
        <v>9741</v>
      </c>
      <c r="C852" s="1">
        <f>VLOOKUP($A852,DataForModel!$B:$BI,16,FALSE)</f>
        <v>10.37</v>
      </c>
      <c r="D852" s="1">
        <f>VLOOKUP($A852,DataForModel!$B:$BI,17,FALSE)</f>
        <v>31.973138840000001</v>
      </c>
      <c r="E852" s="1">
        <f>VLOOKUP($A852,DataForModel!$B:$BI,19,FALSE)</f>
        <v>0</v>
      </c>
      <c r="F852" s="1">
        <f>VLOOKUP($A852,DataForModel!$B:$BI,20,FALSE)</f>
        <v>428.02659460000001</v>
      </c>
      <c r="G852" s="1">
        <f>VLOOKUP($A852,DataForModel!$B:$BI,26,FALSE)</f>
        <v>0</v>
      </c>
      <c r="H852" s="1">
        <f>VLOOKUP($A852,DataForModel!$B:$BI,31,FALSE)</f>
        <v>652</v>
      </c>
      <c r="I852" s="1">
        <f>VLOOKUP($A852,DataForModel!$B:$BI,33,FALSE)</f>
        <v>50856</v>
      </c>
      <c r="J852" s="1">
        <f>VLOOKUP($A852,DataForModel!$B:$BI,46,FALSE)</f>
        <v>6.7</v>
      </c>
      <c r="K852" s="1">
        <f>VLOOKUP($A852,DataForModel!$B:$BI,49,FALSE)</f>
        <v>2.1</v>
      </c>
      <c r="L852" s="1">
        <f>VLOOKUP($A852,DataForModel!$B:$BI,51,FALSE)</f>
        <v>22.5</v>
      </c>
      <c r="M852" s="1">
        <f>VLOOKUP($A852,DataForModel!$B:$BI,52,FALSE)</f>
        <v>4.0999999999999996</v>
      </c>
      <c r="N852" s="1">
        <f>VLOOKUP($A852,DataForModel!$B:$BI,60,FALSE)</f>
        <v>0.1</v>
      </c>
      <c r="O852" s="1">
        <f t="shared" si="172"/>
        <v>7.5882490454297518</v>
      </c>
      <c r="P852" s="1">
        <f t="shared" si="173"/>
        <v>10</v>
      </c>
      <c r="Q852" s="1">
        <f t="shared" si="174"/>
        <v>2.5469617267469058</v>
      </c>
      <c r="R852" s="1">
        <f t="shared" si="175"/>
        <v>0</v>
      </c>
      <c r="S852" s="1">
        <f t="shared" si="176"/>
        <v>0.76229302534793453</v>
      </c>
      <c r="T852" s="1">
        <f t="shared" si="177"/>
        <v>0</v>
      </c>
      <c r="U852" s="1">
        <f t="shared" si="178"/>
        <v>2.1849865951742626</v>
      </c>
      <c r="V852" s="1">
        <f t="shared" si="179"/>
        <v>3.0937124407052079</v>
      </c>
      <c r="W852" s="1">
        <f t="shared" si="180"/>
        <v>1.1713286713286712</v>
      </c>
      <c r="X852" s="1">
        <f t="shared" si="181"/>
        <v>0.34201954397394141</v>
      </c>
      <c r="Y852" s="1">
        <f t="shared" si="182"/>
        <v>5.1369863013698636</v>
      </c>
      <c r="Z852" s="1">
        <f t="shared" si="183"/>
        <v>0.84398976982097185</v>
      </c>
      <c r="AA852" s="1">
        <f t="shared" si="184"/>
        <v>1.0638297872340425E-2</v>
      </c>
      <c r="AB852" s="1">
        <f>VLOOKUP($A852,Index!$G:$R,8,FALSE)</f>
        <v>5.7698999999999998</v>
      </c>
      <c r="AC852" s="1">
        <f>VLOOKUP($A852,Index!$G:$R,9,FALSE)</f>
        <v>5.0155215152368395</v>
      </c>
      <c r="AD852" s="1">
        <f>VLOOKUP($A852,Index!$G:$R,10,FALSE)</f>
        <v>2.7350427350427351</v>
      </c>
      <c r="AE852" s="1">
        <f>VLOOKUP($A852,Index!$G:$R,11,FALSE)</f>
        <v>3.6082037791555752</v>
      </c>
    </row>
    <row r="853" spans="1:31" x14ac:dyDescent="0.2">
      <c r="A853">
        <v>6085505006</v>
      </c>
      <c r="B853" s="1">
        <f>VLOOKUP($A853,DataForModel!$B:$BI,11,FALSE)</f>
        <v>41</v>
      </c>
      <c r="C853" s="1">
        <f>VLOOKUP($A853,DataForModel!$B:$BI,16,FALSE)</f>
        <v>10.37</v>
      </c>
      <c r="D853" s="1">
        <f>VLOOKUP($A853,DataForModel!$B:$BI,17,FALSE)</f>
        <v>38.081717490000003</v>
      </c>
      <c r="E853" s="1">
        <f>VLOOKUP($A853,DataForModel!$B:$BI,19,FALSE)</f>
        <v>0</v>
      </c>
      <c r="F853" s="1">
        <f>VLOOKUP($A853,DataForModel!$B:$BI,20,FALSE)</f>
        <v>494.91310850000002</v>
      </c>
      <c r="G853" s="1">
        <f>VLOOKUP($A853,DataForModel!$B:$BI,26,FALSE)</f>
        <v>6.2</v>
      </c>
      <c r="H853" s="1">
        <f>VLOOKUP($A853,DataForModel!$B:$BI,31,FALSE)</f>
        <v>338</v>
      </c>
      <c r="I853" s="1">
        <f>VLOOKUP($A853,DataForModel!$B:$BI,33,FALSE)</f>
        <v>80605</v>
      </c>
      <c r="J853" s="1">
        <f>VLOOKUP($A853,DataForModel!$B:$BI,46,FALSE)</f>
        <v>5.0999999999999996</v>
      </c>
      <c r="K853" s="1">
        <f>VLOOKUP($A853,DataForModel!$B:$BI,49,FALSE)</f>
        <v>1.2</v>
      </c>
      <c r="L853" s="1">
        <f>VLOOKUP($A853,DataForModel!$B:$BI,51,FALSE)</f>
        <v>13.3</v>
      </c>
      <c r="M853" s="1">
        <f>VLOOKUP($A853,DataForModel!$B:$BI,52,FALSE)</f>
        <v>1.9</v>
      </c>
      <c r="N853" s="1">
        <f>VLOOKUP($A853,DataForModel!$B:$BI,60,FALSE)</f>
        <v>0</v>
      </c>
      <c r="O853" s="1">
        <f t="shared" si="172"/>
        <v>2.9611158731395623E-2</v>
      </c>
      <c r="P853" s="1">
        <f t="shared" si="173"/>
        <v>10</v>
      </c>
      <c r="Q853" s="1">
        <f t="shared" si="174"/>
        <v>3.0379464306836557</v>
      </c>
      <c r="R853" s="1">
        <f t="shared" si="175"/>
        <v>0</v>
      </c>
      <c r="S853" s="1">
        <f t="shared" si="176"/>
        <v>0.88702015363230136</v>
      </c>
      <c r="T853" s="1">
        <f t="shared" si="177"/>
        <v>0.86713286713286719</v>
      </c>
      <c r="U853" s="1">
        <f t="shared" si="178"/>
        <v>1.1327077747989276</v>
      </c>
      <c r="V853" s="1">
        <f t="shared" si="179"/>
        <v>5.2094075143480953</v>
      </c>
      <c r="W853" s="1">
        <f t="shared" si="180"/>
        <v>0.89160839160839156</v>
      </c>
      <c r="X853" s="1">
        <f t="shared" si="181"/>
        <v>0.19543973941368076</v>
      </c>
      <c r="Y853" s="1">
        <f t="shared" si="182"/>
        <v>3.0365296803652968</v>
      </c>
      <c r="Z853" s="1">
        <f t="shared" si="183"/>
        <v>0.28132992327365725</v>
      </c>
      <c r="AA853" s="1">
        <f t="shared" si="184"/>
        <v>0</v>
      </c>
      <c r="AB853" s="1">
        <f>VLOOKUP($A853,Index!$G:$R,8,FALSE)</f>
        <v>3.2334999999999998</v>
      </c>
      <c r="AC853" s="1">
        <f>VLOOKUP($A853,Index!$G:$R,9,FALSE)</f>
        <v>2.0581964118603895</v>
      </c>
      <c r="AD853" s="1">
        <f>VLOOKUP($A853,Index!$G:$R,10,FALSE)</f>
        <v>0</v>
      </c>
      <c r="AE853" s="1">
        <f>VLOOKUP($A853,Index!$G:$R,11,FALSE)</f>
        <v>4.1035896212502445</v>
      </c>
    </row>
    <row r="854" spans="1:31" x14ac:dyDescent="0.2">
      <c r="A854">
        <v>6085505007</v>
      </c>
      <c r="B854" s="1">
        <f>VLOOKUP($A854,DataForModel!$B:$BI,11,FALSE)</f>
        <v>4083</v>
      </c>
      <c r="C854" s="1">
        <f>VLOOKUP($A854,DataForModel!$B:$BI,16,FALSE)</f>
        <v>10.37</v>
      </c>
      <c r="D854" s="1">
        <f>VLOOKUP($A854,DataForModel!$B:$BI,17,FALSE)</f>
        <v>39.939964209999999</v>
      </c>
      <c r="E854" s="1">
        <f>VLOOKUP($A854,DataForModel!$B:$BI,19,FALSE)</f>
        <v>0</v>
      </c>
      <c r="F854" s="1">
        <f>VLOOKUP($A854,DataForModel!$B:$BI,20,FALSE)</f>
        <v>530.880134</v>
      </c>
      <c r="G854" s="1">
        <f>VLOOKUP($A854,DataForModel!$B:$BI,26,FALSE)</f>
        <v>0</v>
      </c>
      <c r="H854" s="1">
        <f>VLOOKUP($A854,DataForModel!$B:$BI,31,FALSE)</f>
        <v>130</v>
      </c>
      <c r="I854" s="1">
        <f>VLOOKUP($A854,DataForModel!$B:$BI,33,FALSE)</f>
        <v>28916</v>
      </c>
      <c r="J854" s="1">
        <f>VLOOKUP($A854,DataForModel!$B:$BI,46,FALSE)</f>
        <v>3.4</v>
      </c>
      <c r="K854" s="1">
        <f>VLOOKUP($A854,DataForModel!$B:$BI,49,FALSE)</f>
        <v>16.899999999999999</v>
      </c>
      <c r="L854" s="1">
        <f>VLOOKUP($A854,DataForModel!$B:$BI,51,FALSE)</f>
        <v>20.7</v>
      </c>
      <c r="M854" s="1">
        <f>VLOOKUP($A854,DataForModel!$B:$BI,52,FALSE)</f>
        <v>9</v>
      </c>
      <c r="N854" s="1">
        <f>VLOOKUP($A854,DataForModel!$B:$BI,60,FALSE)</f>
        <v>11.9</v>
      </c>
      <c r="O854" s="1">
        <f t="shared" si="172"/>
        <v>3.1793033585287929</v>
      </c>
      <c r="P854" s="1">
        <f t="shared" si="173"/>
        <v>10</v>
      </c>
      <c r="Q854" s="1">
        <f t="shared" si="174"/>
        <v>3.1873053516268501</v>
      </c>
      <c r="R854" s="1">
        <f t="shared" si="175"/>
        <v>0</v>
      </c>
      <c r="S854" s="1">
        <f t="shared" si="176"/>
        <v>0.95408993410034237</v>
      </c>
      <c r="T854" s="1">
        <f t="shared" si="177"/>
        <v>0</v>
      </c>
      <c r="U854" s="1">
        <f t="shared" si="178"/>
        <v>0.43565683646112602</v>
      </c>
      <c r="V854" s="1">
        <f t="shared" si="179"/>
        <v>1.5333793230970549</v>
      </c>
      <c r="W854" s="1">
        <f t="shared" si="180"/>
        <v>0.59440559440559437</v>
      </c>
      <c r="X854" s="1">
        <f t="shared" si="181"/>
        <v>2.7524429967426705</v>
      </c>
      <c r="Y854" s="1">
        <f t="shared" si="182"/>
        <v>4.7260273972602738</v>
      </c>
      <c r="Z854" s="1">
        <f t="shared" si="183"/>
        <v>2.0971867007672631</v>
      </c>
      <c r="AA854" s="1">
        <f t="shared" si="184"/>
        <v>1.2659574468085109</v>
      </c>
      <c r="AB854" s="1">
        <f>VLOOKUP($A854,Index!$G:$R,8,FALSE)</f>
        <v>7.1172000000000004</v>
      </c>
      <c r="AC854" s="1">
        <f>VLOOKUP($A854,Index!$G:$R,9,FALSE)</f>
        <v>4.7577454346977746</v>
      </c>
      <c r="AD854" s="1">
        <f>VLOOKUP($A854,Index!$G:$R,10,FALSE)</f>
        <v>4.017094017094017</v>
      </c>
      <c r="AE854" s="1">
        <f>VLOOKUP($A854,Index!$G:$R,11,FALSE)</f>
        <v>3.4214202702076828</v>
      </c>
    </row>
    <row r="855" spans="1:31" x14ac:dyDescent="0.2">
      <c r="A855">
        <v>6085505008</v>
      </c>
      <c r="B855" s="1">
        <f>VLOOKUP($A855,DataForModel!$B:$BI,11,FALSE)</f>
        <v>5254</v>
      </c>
      <c r="C855" s="1">
        <f>VLOOKUP($A855,DataForModel!$B:$BI,16,FALSE)</f>
        <v>10.37</v>
      </c>
      <c r="D855" s="1">
        <f>VLOOKUP($A855,DataForModel!$B:$BI,17,FALSE)</f>
        <v>33.265274300000002</v>
      </c>
      <c r="E855" s="1">
        <f>VLOOKUP($A855,DataForModel!$B:$BI,19,FALSE)</f>
        <v>0</v>
      </c>
      <c r="F855" s="1">
        <f>VLOOKUP($A855,DataForModel!$B:$BI,20,FALSE)</f>
        <v>281.5454416</v>
      </c>
      <c r="G855" s="1">
        <f>VLOOKUP($A855,DataForModel!$B:$BI,26,FALSE)</f>
        <v>0</v>
      </c>
      <c r="H855" s="1">
        <f>VLOOKUP($A855,DataForModel!$B:$BI,31,FALSE)</f>
        <v>513</v>
      </c>
      <c r="I855" s="1">
        <f>VLOOKUP($A855,DataForModel!$B:$BI,33,FALSE)</f>
        <v>63887</v>
      </c>
      <c r="J855" s="1">
        <f>VLOOKUP($A855,DataForModel!$B:$BI,46,FALSE)</f>
        <v>9.4</v>
      </c>
      <c r="K855" s="1">
        <f>VLOOKUP($A855,DataForModel!$B:$BI,49,FALSE)</f>
        <v>1</v>
      </c>
      <c r="L855" s="1">
        <f>VLOOKUP($A855,DataForModel!$B:$BI,51,FALSE)</f>
        <v>14.2</v>
      </c>
      <c r="M855" s="1">
        <f>VLOOKUP($A855,DataForModel!$B:$BI,52,FALSE)</f>
        <v>2.5</v>
      </c>
      <c r="N855" s="1">
        <f>VLOOKUP($A855,DataForModel!$B:$BI,60,FALSE)</f>
        <v>0</v>
      </c>
      <c r="O855" s="1">
        <f t="shared" si="172"/>
        <v>4.0917945920673269</v>
      </c>
      <c r="P855" s="1">
        <f t="shared" si="173"/>
        <v>10</v>
      </c>
      <c r="Q855" s="1">
        <f t="shared" si="174"/>
        <v>2.6508187420403528</v>
      </c>
      <c r="R855" s="1">
        <f t="shared" si="175"/>
        <v>0</v>
      </c>
      <c r="S855" s="1">
        <f t="shared" si="176"/>
        <v>0.48914119703186887</v>
      </c>
      <c r="T855" s="1">
        <f t="shared" si="177"/>
        <v>0</v>
      </c>
      <c r="U855" s="1">
        <f t="shared" si="178"/>
        <v>1.7191689008042896</v>
      </c>
      <c r="V855" s="1">
        <f t="shared" si="179"/>
        <v>4.0204535918242525</v>
      </c>
      <c r="W855" s="1">
        <f t="shared" si="180"/>
        <v>1.6433566433566433</v>
      </c>
      <c r="X855" s="1">
        <f t="shared" si="181"/>
        <v>0.16286644951140067</v>
      </c>
      <c r="Y855" s="1">
        <f t="shared" si="182"/>
        <v>3.2420091324200913</v>
      </c>
      <c r="Z855" s="1">
        <f t="shared" si="183"/>
        <v>0.43478260869565216</v>
      </c>
      <c r="AA855" s="1">
        <f t="shared" si="184"/>
        <v>0</v>
      </c>
      <c r="AB855" s="1">
        <f>VLOOKUP($A855,Index!$G:$R,8,FALSE)</f>
        <v>3.7120000000000002</v>
      </c>
      <c r="AC855" s="1">
        <f>VLOOKUP($A855,Index!$G:$R,9,FALSE)</f>
        <v>3.6738032635222977</v>
      </c>
      <c r="AD855" s="1">
        <f>VLOOKUP($A855,Index!$G:$R,10,FALSE)</f>
        <v>1.666666666666667</v>
      </c>
      <c r="AE855" s="1">
        <f>VLOOKUP($A855,Index!$G:$R,11,FALSE)</f>
        <v>2.2313678460666471</v>
      </c>
    </row>
    <row r="856" spans="1:31" x14ac:dyDescent="0.2">
      <c r="A856">
        <v>6085505009</v>
      </c>
      <c r="B856" s="1">
        <f>VLOOKUP($A856,DataForModel!$B:$BI,11,FALSE)</f>
        <v>6256</v>
      </c>
      <c r="C856" s="1">
        <f>VLOOKUP($A856,DataForModel!$B:$BI,16,FALSE)</f>
        <v>10.37</v>
      </c>
      <c r="D856" s="1">
        <f>VLOOKUP($A856,DataForModel!$B:$BI,17,FALSE)</f>
        <v>29.764742399999999</v>
      </c>
      <c r="E856" s="1">
        <f>VLOOKUP($A856,DataForModel!$B:$BI,19,FALSE)</f>
        <v>0</v>
      </c>
      <c r="F856" s="1">
        <f>VLOOKUP($A856,DataForModel!$B:$BI,20,FALSE)</f>
        <v>237.31874959999999</v>
      </c>
      <c r="G856" s="1">
        <f>VLOOKUP($A856,DataForModel!$B:$BI,26,FALSE)</f>
        <v>5.9</v>
      </c>
      <c r="H856" s="1">
        <f>VLOOKUP($A856,DataForModel!$B:$BI,31,FALSE)</f>
        <v>693</v>
      </c>
      <c r="I856" s="1">
        <f>VLOOKUP($A856,DataForModel!$B:$BI,33,FALSE)</f>
        <v>42327</v>
      </c>
      <c r="J856" s="1">
        <f>VLOOKUP($A856,DataForModel!$B:$BI,46,FALSE)</f>
        <v>7.5</v>
      </c>
      <c r="K856" s="1">
        <f>VLOOKUP($A856,DataForModel!$B:$BI,49,FALSE)</f>
        <v>13.4</v>
      </c>
      <c r="L856" s="1">
        <f>VLOOKUP($A856,DataForModel!$B:$BI,51,FALSE)</f>
        <v>21.8</v>
      </c>
      <c r="M856" s="1">
        <f>VLOOKUP($A856,DataForModel!$B:$BI,52,FALSE)</f>
        <v>9.1</v>
      </c>
      <c r="N856" s="1">
        <f>VLOOKUP($A856,DataForModel!$B:$BI,60,FALSE)</f>
        <v>0</v>
      </c>
      <c r="O856" s="1">
        <f t="shared" si="172"/>
        <v>4.872594093353074</v>
      </c>
      <c r="P856" s="1">
        <f t="shared" si="173"/>
        <v>10</v>
      </c>
      <c r="Q856" s="1">
        <f t="shared" si="174"/>
        <v>2.3694590809770304</v>
      </c>
      <c r="R856" s="1">
        <f t="shared" si="175"/>
        <v>0</v>
      </c>
      <c r="S856" s="1">
        <f t="shared" si="176"/>
        <v>0.40666914153015182</v>
      </c>
      <c r="T856" s="1">
        <f t="shared" si="177"/>
        <v>0.82517482517482521</v>
      </c>
      <c r="U856" s="1">
        <f t="shared" si="178"/>
        <v>2.3223860589812331</v>
      </c>
      <c r="V856" s="1">
        <f t="shared" si="179"/>
        <v>2.4871453869185198</v>
      </c>
      <c r="W856" s="1">
        <f t="shared" si="180"/>
        <v>1.3111888111888113</v>
      </c>
      <c r="X856" s="1">
        <f t="shared" si="181"/>
        <v>2.1824104234527688</v>
      </c>
      <c r="Y856" s="1">
        <f t="shared" si="182"/>
        <v>4.9771689497716896</v>
      </c>
      <c r="Z856" s="1">
        <f t="shared" si="183"/>
        <v>2.1227621483375954</v>
      </c>
      <c r="AA856" s="1">
        <f t="shared" si="184"/>
        <v>0</v>
      </c>
      <c r="AB856" s="1">
        <f>VLOOKUP($A856,Index!$G:$R,8,FALSE)</f>
        <v>6.6037999999999997</v>
      </c>
      <c r="AC856" s="1">
        <f>VLOOKUP($A856,Index!$G:$R,9,FALSE)</f>
        <v>5.1581969945980948</v>
      </c>
      <c r="AD856" s="1">
        <f>VLOOKUP($A856,Index!$G:$R,10,FALSE)</f>
        <v>3.6752136752136755</v>
      </c>
      <c r="AE856" s="1">
        <f>VLOOKUP($A856,Index!$G:$R,11,FALSE)</f>
        <v>4.9307737634106727</v>
      </c>
    </row>
    <row r="857" spans="1:31" x14ac:dyDescent="0.2">
      <c r="A857">
        <v>6085505100</v>
      </c>
      <c r="B857" s="1">
        <f>VLOOKUP($A857,DataForModel!$B:$BI,11,FALSE)</f>
        <v>3027</v>
      </c>
      <c r="C857" s="1">
        <f>VLOOKUP($A857,DataForModel!$B:$BI,16,FALSE)</f>
        <v>10.37</v>
      </c>
      <c r="D857" s="1">
        <f>VLOOKUP($A857,DataForModel!$B:$BI,17,FALSE)</f>
        <v>44.146322320000003</v>
      </c>
      <c r="E857" s="1">
        <f>VLOOKUP($A857,DataForModel!$B:$BI,19,FALSE)</f>
        <v>0</v>
      </c>
      <c r="F857" s="1">
        <f>VLOOKUP($A857,DataForModel!$B:$BI,20,FALSE)</f>
        <v>719.57429009999998</v>
      </c>
      <c r="G857" s="1">
        <f>VLOOKUP($A857,DataForModel!$B:$BI,26,FALSE)</f>
        <v>4.2</v>
      </c>
      <c r="H857" s="1">
        <f>VLOOKUP($A857,DataForModel!$B:$BI,31,FALSE)</f>
        <v>517</v>
      </c>
      <c r="I857" s="1">
        <f>VLOOKUP($A857,DataForModel!$B:$BI,33,FALSE)</f>
        <v>42411</v>
      </c>
      <c r="J857" s="1">
        <f>VLOOKUP($A857,DataForModel!$B:$BI,46,FALSE)</f>
        <v>15.1</v>
      </c>
      <c r="K857" s="1">
        <f>VLOOKUP($A857,DataForModel!$B:$BI,49,FALSE)</f>
        <v>13</v>
      </c>
      <c r="L857" s="1">
        <f>VLOOKUP($A857,DataForModel!$B:$BI,51,FALSE)</f>
        <v>13.7</v>
      </c>
      <c r="M857" s="1">
        <f>VLOOKUP($A857,DataForModel!$B:$BI,52,FALSE)</f>
        <v>12.4</v>
      </c>
      <c r="N857" s="1">
        <f>VLOOKUP($A857,DataForModel!$B:$BI,60,FALSE)</f>
        <v>0.3</v>
      </c>
      <c r="O857" s="1">
        <f t="shared" si="172"/>
        <v>2.3564248422036935</v>
      </c>
      <c r="P857" s="1">
        <f t="shared" si="173"/>
        <v>10</v>
      </c>
      <c r="Q857" s="1">
        <f t="shared" si="174"/>
        <v>3.5253966834443262</v>
      </c>
      <c r="R857" s="1">
        <f t="shared" si="175"/>
        <v>0</v>
      </c>
      <c r="S857" s="1">
        <f t="shared" si="176"/>
        <v>1.3059587764439859</v>
      </c>
      <c r="T857" s="1">
        <f t="shared" si="177"/>
        <v>0.58741258741258751</v>
      </c>
      <c r="U857" s="1">
        <f t="shared" si="178"/>
        <v>1.7325737265415551</v>
      </c>
      <c r="V857" s="1">
        <f t="shared" si="179"/>
        <v>2.4931193149895812</v>
      </c>
      <c r="W857" s="1">
        <f t="shared" si="180"/>
        <v>2.6398601398601396</v>
      </c>
      <c r="X857" s="1">
        <f t="shared" si="181"/>
        <v>2.1172638436482085</v>
      </c>
      <c r="Y857" s="1">
        <f t="shared" si="182"/>
        <v>3.127853881278539</v>
      </c>
      <c r="Z857" s="1">
        <f t="shared" si="183"/>
        <v>2.9667519181585678</v>
      </c>
      <c r="AA857" s="1">
        <f t="shared" si="184"/>
        <v>3.1914893617021274E-2</v>
      </c>
      <c r="AB857" s="1">
        <f>VLOOKUP($A857,Index!$G:$R,8,FALSE)</f>
        <v>7.2896999999999998</v>
      </c>
      <c r="AC857" s="1">
        <f>VLOOKUP($A857,Index!$G:$R,9,FALSE)</f>
        <v>4.9915995897192982</v>
      </c>
      <c r="AD857" s="1">
        <f>VLOOKUP($A857,Index!$G:$R,10,FALSE)</f>
        <v>3.7606837606837611</v>
      </c>
      <c r="AE857" s="1">
        <f>VLOOKUP($A857,Index!$G:$R,11,FALSE)</f>
        <v>5.3793334119427758</v>
      </c>
    </row>
    <row r="858" spans="1:31" x14ac:dyDescent="0.2">
      <c r="A858">
        <v>6085505202</v>
      </c>
      <c r="B858" s="1">
        <f>VLOOKUP($A858,DataForModel!$B:$BI,11,FALSE)</f>
        <v>5867</v>
      </c>
      <c r="C858" s="1">
        <f>VLOOKUP($A858,DataForModel!$B:$BI,16,FALSE)</f>
        <v>10.37</v>
      </c>
      <c r="D858" s="1">
        <f>VLOOKUP($A858,DataForModel!$B:$BI,17,FALSE)</f>
        <v>35.286549700000002</v>
      </c>
      <c r="E858" s="1">
        <f>VLOOKUP($A858,DataForModel!$B:$BI,19,FALSE)</f>
        <v>0</v>
      </c>
      <c r="F858" s="1">
        <f>VLOOKUP($A858,DataForModel!$B:$BI,20,FALSE)</f>
        <v>776.61528410000005</v>
      </c>
      <c r="G858" s="1">
        <f>VLOOKUP($A858,DataForModel!$B:$BI,26,FALSE)</f>
        <v>15</v>
      </c>
      <c r="H858" s="1">
        <f>VLOOKUP($A858,DataForModel!$B:$BI,31,FALSE)</f>
        <v>760</v>
      </c>
      <c r="I858" s="1">
        <f>VLOOKUP($A858,DataForModel!$B:$BI,33,FALSE)</f>
        <v>33907</v>
      </c>
      <c r="J858" s="1">
        <f>VLOOKUP($A858,DataForModel!$B:$BI,46,FALSE)</f>
        <v>12.1</v>
      </c>
      <c r="K858" s="1">
        <f>VLOOKUP($A858,DataForModel!$B:$BI,49,FALSE)</f>
        <v>23.1</v>
      </c>
      <c r="L858" s="1">
        <f>VLOOKUP($A858,DataForModel!$B:$BI,51,FALSE)</f>
        <v>22.5</v>
      </c>
      <c r="M858" s="1">
        <f>VLOOKUP($A858,DataForModel!$B:$BI,52,FALSE)</f>
        <v>12.7</v>
      </c>
      <c r="N858" s="1">
        <f>VLOOKUP($A858,DataForModel!$B:$BI,60,FALSE)</f>
        <v>0.3</v>
      </c>
      <c r="O858" s="1">
        <f t="shared" si="172"/>
        <v>4.5694693368658932</v>
      </c>
      <c r="P858" s="1">
        <f t="shared" si="173"/>
        <v>10</v>
      </c>
      <c r="Q858" s="1">
        <f t="shared" si="174"/>
        <v>2.8132812985048812</v>
      </c>
      <c r="R858" s="1">
        <f t="shared" si="175"/>
        <v>0</v>
      </c>
      <c r="S858" s="1">
        <f t="shared" si="176"/>
        <v>1.4123263976769083</v>
      </c>
      <c r="T858" s="1">
        <f t="shared" si="177"/>
        <v>2.0979020979020979</v>
      </c>
      <c r="U858" s="1">
        <f t="shared" si="178"/>
        <v>2.5469168900804289</v>
      </c>
      <c r="V858" s="1">
        <f t="shared" si="179"/>
        <v>1.888330215985947</v>
      </c>
      <c r="W858" s="1">
        <f t="shared" si="180"/>
        <v>2.115384615384615</v>
      </c>
      <c r="X858" s="1">
        <f t="shared" si="181"/>
        <v>3.7622149837133554</v>
      </c>
      <c r="Y858" s="1">
        <f t="shared" si="182"/>
        <v>5.1369863013698636</v>
      </c>
      <c r="Z858" s="1">
        <f t="shared" si="183"/>
        <v>3.043478260869565</v>
      </c>
      <c r="AA858" s="1">
        <f t="shared" si="184"/>
        <v>3.1914893617021274E-2</v>
      </c>
      <c r="AB858" s="1">
        <f>VLOOKUP($A858,Index!$G:$R,8,FALSE)</f>
        <v>7.9682000000000004</v>
      </c>
      <c r="AC858" s="1">
        <f>VLOOKUP($A858,Index!$G:$R,9,FALSE)</f>
        <v>6.1218610043663713</v>
      </c>
      <c r="AD858" s="1">
        <f>VLOOKUP($A858,Index!$G:$R,10,FALSE)</f>
        <v>4.4871794871794872</v>
      </c>
      <c r="AE858" s="1">
        <f>VLOOKUP($A858,Index!$G:$R,11,FALSE)</f>
        <v>6.5122303930354359</v>
      </c>
    </row>
    <row r="859" spans="1:31" x14ac:dyDescent="0.2">
      <c r="A859">
        <v>6085505203</v>
      </c>
      <c r="B859" s="1">
        <f>VLOOKUP($A859,DataForModel!$B:$BI,11,FALSE)</f>
        <v>1969</v>
      </c>
      <c r="C859" s="1">
        <f>VLOOKUP($A859,DataForModel!$B:$BI,16,FALSE)</f>
        <v>10.37</v>
      </c>
      <c r="D859" s="1">
        <f>VLOOKUP($A859,DataForModel!$B:$BI,17,FALSE)</f>
        <v>42.609085960000002</v>
      </c>
      <c r="E859" s="1">
        <f>VLOOKUP($A859,DataForModel!$B:$BI,19,FALSE)</f>
        <v>0</v>
      </c>
      <c r="F859" s="1">
        <f>VLOOKUP($A859,DataForModel!$B:$BI,20,FALSE)</f>
        <v>288.22699519999998</v>
      </c>
      <c r="G859" s="1">
        <f>VLOOKUP($A859,DataForModel!$B:$BI,26,FALSE)</f>
        <v>2.5</v>
      </c>
      <c r="H859" s="1">
        <f>VLOOKUP($A859,DataForModel!$B:$BI,31,FALSE)</f>
        <v>674</v>
      </c>
      <c r="I859" s="1">
        <f>VLOOKUP($A859,DataForModel!$B:$BI,33,FALSE)</f>
        <v>32686</v>
      </c>
      <c r="J859" s="1">
        <f>VLOOKUP($A859,DataForModel!$B:$BI,46,FALSE)</f>
        <v>19.2</v>
      </c>
      <c r="K859" s="1">
        <f>VLOOKUP($A859,DataForModel!$B:$BI,49,FALSE)</f>
        <v>5.4</v>
      </c>
      <c r="L859" s="1">
        <f>VLOOKUP($A859,DataForModel!$B:$BI,51,FALSE)</f>
        <v>8.8000000000000007</v>
      </c>
      <c r="M859" s="1">
        <f>VLOOKUP($A859,DataForModel!$B:$BI,52,FALSE)</f>
        <v>6.1</v>
      </c>
      <c r="N859" s="1">
        <f>VLOOKUP($A859,DataForModel!$B:$BI,60,FALSE)</f>
        <v>37.9</v>
      </c>
      <c r="O859" s="1">
        <f t="shared" si="172"/>
        <v>1.5319878438400996</v>
      </c>
      <c r="P859" s="1">
        <f t="shared" si="173"/>
        <v>10</v>
      </c>
      <c r="Q859" s="1">
        <f t="shared" si="174"/>
        <v>3.4018393745611197</v>
      </c>
      <c r="R859" s="1">
        <f t="shared" si="175"/>
        <v>0</v>
      </c>
      <c r="S859" s="1">
        <f t="shared" si="176"/>
        <v>0.50160067420318655</v>
      </c>
      <c r="T859" s="1">
        <f t="shared" si="177"/>
        <v>0.34965034965034969</v>
      </c>
      <c r="U859" s="1">
        <f t="shared" si="178"/>
        <v>2.2587131367292228</v>
      </c>
      <c r="V859" s="1">
        <f t="shared" si="179"/>
        <v>1.8014949043815918</v>
      </c>
      <c r="W859" s="1">
        <f t="shared" si="180"/>
        <v>3.3566433566433562</v>
      </c>
      <c r="X859" s="1">
        <f t="shared" si="181"/>
        <v>0.87947882736156369</v>
      </c>
      <c r="Y859" s="1">
        <f t="shared" si="182"/>
        <v>2.0091324200913245</v>
      </c>
      <c r="Z859" s="1">
        <f t="shared" si="183"/>
        <v>1.3554987212276215</v>
      </c>
      <c r="AA859" s="1">
        <f t="shared" si="184"/>
        <v>4.0319148936170208</v>
      </c>
      <c r="AB859" s="1">
        <f>VLOOKUP($A859,Index!$G:$R,8,FALSE)</f>
        <v>5.1266999999999996</v>
      </c>
      <c r="AC859" s="1">
        <f>VLOOKUP($A859,Index!$G:$R,9,FALSE)</f>
        <v>3.0870437742941998</v>
      </c>
      <c r="AD859" s="1">
        <f>VLOOKUP($A859,Index!$G:$R,10,FALSE)</f>
        <v>3.8034188034188037</v>
      </c>
      <c r="AE859" s="1">
        <f>VLOOKUP($A859,Index!$G:$R,11,FALSE)</f>
        <v>4.378405176936929</v>
      </c>
    </row>
    <row r="860" spans="1:31" x14ac:dyDescent="0.2">
      <c r="A860">
        <v>6085505301</v>
      </c>
      <c r="B860" s="1">
        <f>VLOOKUP($A860,DataForModel!$B:$BI,11,FALSE)</f>
        <v>4424</v>
      </c>
      <c r="C860" s="1">
        <f>VLOOKUP($A860,DataForModel!$B:$BI,16,FALSE)</f>
        <v>10.37</v>
      </c>
      <c r="D860" s="1">
        <f>VLOOKUP($A860,DataForModel!$B:$BI,17,FALSE)</f>
        <v>33.534276349999999</v>
      </c>
      <c r="E860" s="1">
        <f>VLOOKUP($A860,DataForModel!$B:$BI,19,FALSE)</f>
        <v>0</v>
      </c>
      <c r="F860" s="1">
        <f>VLOOKUP($A860,DataForModel!$B:$BI,20,FALSE)</f>
        <v>331.31261460000002</v>
      </c>
      <c r="G860" s="1">
        <f>VLOOKUP($A860,DataForModel!$B:$BI,26,FALSE)</f>
        <v>0</v>
      </c>
      <c r="H860" s="1">
        <f>VLOOKUP($A860,DataForModel!$B:$BI,31,FALSE)</f>
        <v>690</v>
      </c>
      <c r="I860" s="1">
        <f>VLOOKUP($A860,DataForModel!$B:$BI,33,FALSE)</f>
        <v>36132</v>
      </c>
      <c r="J860" s="1">
        <f>VLOOKUP($A860,DataForModel!$B:$BI,46,FALSE)</f>
        <v>15.7</v>
      </c>
      <c r="K860" s="1">
        <f>VLOOKUP($A860,DataForModel!$B:$BI,49,FALSE)</f>
        <v>13.2</v>
      </c>
      <c r="L860" s="1">
        <f>VLOOKUP($A860,DataForModel!$B:$BI,51,FALSE)</f>
        <v>20.2</v>
      </c>
      <c r="M860" s="1">
        <f>VLOOKUP($A860,DataForModel!$B:$BI,52,FALSE)</f>
        <v>8.6999999999999993</v>
      </c>
      <c r="N860" s="1">
        <f>VLOOKUP($A860,DataForModel!$B:$BI,60,FALSE)</f>
        <v>0.2</v>
      </c>
      <c r="O860" s="1">
        <f t="shared" si="172"/>
        <v>3.4450245460921063</v>
      </c>
      <c r="P860" s="1">
        <f t="shared" si="173"/>
        <v>10</v>
      </c>
      <c r="Q860" s="1">
        <f t="shared" si="174"/>
        <v>2.6724401206695085</v>
      </c>
      <c r="R860" s="1">
        <f t="shared" si="175"/>
        <v>0</v>
      </c>
      <c r="S860" s="1">
        <f t="shared" si="176"/>
        <v>0.5819449060187305</v>
      </c>
      <c r="T860" s="1">
        <f t="shared" si="177"/>
        <v>0</v>
      </c>
      <c r="U860" s="1">
        <f t="shared" si="178"/>
        <v>2.3123324396782841</v>
      </c>
      <c r="V860" s="1">
        <f t="shared" si="179"/>
        <v>2.0465681916777494</v>
      </c>
      <c r="W860" s="1">
        <f t="shared" si="180"/>
        <v>2.7447552447552441</v>
      </c>
      <c r="X860" s="1">
        <f t="shared" si="181"/>
        <v>2.1498371335504887</v>
      </c>
      <c r="Y860" s="1">
        <f t="shared" si="182"/>
        <v>4.6118721461187215</v>
      </c>
      <c r="Z860" s="1">
        <f t="shared" si="183"/>
        <v>2.0204603580562659</v>
      </c>
      <c r="AA860" s="1">
        <f t="shared" si="184"/>
        <v>2.1276595744680851E-2</v>
      </c>
      <c r="AB860" s="1">
        <f>VLOOKUP($A860,Index!$G:$R,8,FALSE)</f>
        <v>6.6420000000000003</v>
      </c>
      <c r="AC860" s="1">
        <f>VLOOKUP($A860,Index!$G:$R,9,FALSE)</f>
        <v>5.4003833158916237</v>
      </c>
      <c r="AD860" s="1">
        <f>VLOOKUP($A860,Index!$G:$R,10,FALSE)</f>
        <v>4.5299145299145298</v>
      </c>
      <c r="AE860" s="1">
        <f>VLOOKUP($A860,Index!$G:$R,11,FALSE)</f>
        <v>4.071395617545094</v>
      </c>
    </row>
    <row r="861" spans="1:31" x14ac:dyDescent="0.2">
      <c r="A861">
        <v>6085505302</v>
      </c>
      <c r="B861" s="1">
        <f>VLOOKUP($A861,DataForModel!$B:$BI,11,FALSE)</f>
        <v>4015</v>
      </c>
      <c r="C861" s="1">
        <f>VLOOKUP($A861,DataForModel!$B:$BI,16,FALSE)</f>
        <v>10.37</v>
      </c>
      <c r="D861" s="1">
        <f>VLOOKUP($A861,DataForModel!$B:$BI,17,FALSE)</f>
        <v>34.267554359999998</v>
      </c>
      <c r="E861" s="1">
        <f>VLOOKUP($A861,DataForModel!$B:$BI,19,FALSE)</f>
        <v>0</v>
      </c>
      <c r="F861" s="1">
        <f>VLOOKUP($A861,DataForModel!$B:$BI,20,FALSE)</f>
        <v>219.71430280000001</v>
      </c>
      <c r="G861" s="1">
        <f>VLOOKUP($A861,DataForModel!$B:$BI,26,FALSE)</f>
        <v>0.5</v>
      </c>
      <c r="H861" s="1">
        <f>VLOOKUP($A861,DataForModel!$B:$BI,31,FALSE)</f>
        <v>230</v>
      </c>
      <c r="I861" s="1">
        <f>VLOOKUP($A861,DataForModel!$B:$BI,33,FALSE)</f>
        <v>44774</v>
      </c>
      <c r="J861" s="1">
        <f>VLOOKUP($A861,DataForModel!$B:$BI,46,FALSE)</f>
        <v>6</v>
      </c>
      <c r="K861" s="1">
        <f>VLOOKUP($A861,DataForModel!$B:$BI,49,FALSE)</f>
        <v>11.1</v>
      </c>
      <c r="L861" s="1">
        <f>VLOOKUP($A861,DataForModel!$B:$BI,51,FALSE)</f>
        <v>22.6</v>
      </c>
      <c r="M861" s="1">
        <f>VLOOKUP($A861,DataForModel!$B:$BI,52,FALSE)</f>
        <v>8.8000000000000007</v>
      </c>
      <c r="N861" s="1">
        <f>VLOOKUP($A861,DataForModel!$B:$BI,60,FALSE)</f>
        <v>0.2</v>
      </c>
      <c r="O861" s="1">
        <f t="shared" si="172"/>
        <v>3.1263149692199796</v>
      </c>
      <c r="P861" s="1">
        <f t="shared" si="173"/>
        <v>10</v>
      </c>
      <c r="Q861" s="1">
        <f t="shared" si="174"/>
        <v>2.7313782644295435</v>
      </c>
      <c r="R861" s="1">
        <f t="shared" si="175"/>
        <v>0</v>
      </c>
      <c r="S861" s="1">
        <f t="shared" si="176"/>
        <v>0.37384111736848435</v>
      </c>
      <c r="T861" s="1">
        <f t="shared" si="177"/>
        <v>6.9930069930069935E-2</v>
      </c>
      <c r="U861" s="1">
        <f t="shared" si="178"/>
        <v>0.77077747989276135</v>
      </c>
      <c r="V861" s="1">
        <f t="shared" si="179"/>
        <v>2.6611716010838409</v>
      </c>
      <c r="W861" s="1">
        <f t="shared" si="180"/>
        <v>1.048951048951049</v>
      </c>
      <c r="X861" s="1">
        <f t="shared" si="181"/>
        <v>1.8078175895765471</v>
      </c>
      <c r="Y861" s="1">
        <f t="shared" si="182"/>
        <v>5.159817351598174</v>
      </c>
      <c r="Z861" s="1">
        <f t="shared" si="183"/>
        <v>2.0460358056265986</v>
      </c>
      <c r="AA861" s="1">
        <f t="shared" si="184"/>
        <v>2.1276595744680851E-2</v>
      </c>
      <c r="AB861" s="1">
        <f>VLOOKUP($A861,Index!$G:$R,8,FALSE)</f>
        <v>5.3803999999999998</v>
      </c>
      <c r="AC861" s="1">
        <f>VLOOKUP($A861,Index!$G:$R,9,FALSE)</f>
        <v>4.603723956721387</v>
      </c>
      <c r="AD861" s="1">
        <f>VLOOKUP($A861,Index!$G:$R,10,FALSE)</f>
        <v>3.7606837606837611</v>
      </c>
      <c r="AE861" s="1">
        <f>VLOOKUP($A861,Index!$G:$R,11,FALSE)</f>
        <v>2.6926945602500609</v>
      </c>
    </row>
    <row r="862" spans="1:31" x14ac:dyDescent="0.2">
      <c r="A862">
        <v>6085505303</v>
      </c>
      <c r="B862" s="1">
        <f>VLOOKUP($A862,DataForModel!$B:$BI,11,FALSE)</f>
        <v>5940</v>
      </c>
      <c r="C862" s="1">
        <f>VLOOKUP($A862,DataForModel!$B:$BI,16,FALSE)</f>
        <v>10.37</v>
      </c>
      <c r="D862" s="1">
        <f>VLOOKUP($A862,DataForModel!$B:$BI,17,FALSE)</f>
        <v>32.161901</v>
      </c>
      <c r="E862" s="1">
        <f>VLOOKUP($A862,DataForModel!$B:$BI,19,FALSE)</f>
        <v>0</v>
      </c>
      <c r="F862" s="1">
        <f>VLOOKUP($A862,DataForModel!$B:$BI,20,FALSE)</f>
        <v>192.82210449999999</v>
      </c>
      <c r="G862" s="1">
        <f>VLOOKUP($A862,DataForModel!$B:$BI,26,FALSE)</f>
        <v>3.75</v>
      </c>
      <c r="H862" s="1">
        <f>VLOOKUP($A862,DataForModel!$B:$BI,31,FALSE)</f>
        <v>610</v>
      </c>
      <c r="I862" s="1">
        <f>VLOOKUP($A862,DataForModel!$B:$BI,33,FALSE)</f>
        <v>31855</v>
      </c>
      <c r="J862" s="1">
        <f>VLOOKUP($A862,DataForModel!$B:$BI,46,FALSE)</f>
        <v>9.8000000000000007</v>
      </c>
      <c r="K862" s="1">
        <f>VLOOKUP($A862,DataForModel!$B:$BI,49,FALSE)</f>
        <v>14.8</v>
      </c>
      <c r="L862" s="1">
        <f>VLOOKUP($A862,DataForModel!$B:$BI,51,FALSE)</f>
        <v>24.3</v>
      </c>
      <c r="M862" s="1">
        <f>VLOOKUP($A862,DataForModel!$B:$BI,52,FALSE)</f>
        <v>8</v>
      </c>
      <c r="N862" s="1">
        <f>VLOOKUP($A862,DataForModel!$B:$BI,60,FALSE)</f>
        <v>0</v>
      </c>
      <c r="O862" s="1">
        <f t="shared" si="172"/>
        <v>4.6263539312709421</v>
      </c>
      <c r="P862" s="1">
        <f t="shared" si="173"/>
        <v>10</v>
      </c>
      <c r="Q862" s="1">
        <f t="shared" si="174"/>
        <v>2.5621337231395627</v>
      </c>
      <c r="R862" s="1">
        <f t="shared" si="175"/>
        <v>0</v>
      </c>
      <c r="S862" s="1">
        <f t="shared" si="176"/>
        <v>0.32369368896120526</v>
      </c>
      <c r="T862" s="1">
        <f t="shared" si="177"/>
        <v>0.52447552447552448</v>
      </c>
      <c r="U862" s="1">
        <f t="shared" si="178"/>
        <v>2.044235924932976</v>
      </c>
      <c r="V862" s="1">
        <f t="shared" si="179"/>
        <v>1.7423956873928781</v>
      </c>
      <c r="W862" s="1">
        <f t="shared" si="180"/>
        <v>1.7132867132867133</v>
      </c>
      <c r="X862" s="1">
        <f t="shared" si="181"/>
        <v>2.4104234527687298</v>
      </c>
      <c r="Y862" s="1">
        <f t="shared" si="182"/>
        <v>5.5479452054794525</v>
      </c>
      <c r="Z862" s="1">
        <f t="shared" si="183"/>
        <v>1.8414322250639388</v>
      </c>
      <c r="AA862" s="1">
        <f t="shared" si="184"/>
        <v>0</v>
      </c>
      <c r="AB862" s="1">
        <f>VLOOKUP($A862,Index!$G:$R,8,FALSE)</f>
        <v>6.5358999999999998</v>
      </c>
      <c r="AC862" s="1">
        <f>VLOOKUP($A862,Index!$G:$R,9,FALSE)</f>
        <v>5.5140515893477815</v>
      </c>
      <c r="AD862" s="1">
        <f>VLOOKUP($A862,Index!$G:$R,10,FALSE)</f>
        <v>4.017094017094017</v>
      </c>
      <c r="AE862" s="1">
        <f>VLOOKUP($A862,Index!$G:$R,11,FALSE)</f>
        <v>3.7212949951408465</v>
      </c>
    </row>
    <row r="863" spans="1:31" x14ac:dyDescent="0.2">
      <c r="A863">
        <v>6085505304</v>
      </c>
      <c r="B863" s="1">
        <f>VLOOKUP($A863,DataForModel!$B:$BI,11,FALSE)</f>
        <v>3265</v>
      </c>
      <c r="C863" s="1">
        <f>VLOOKUP($A863,DataForModel!$B:$BI,16,FALSE)</f>
        <v>10.37</v>
      </c>
      <c r="D863" s="1">
        <f>VLOOKUP($A863,DataForModel!$B:$BI,17,FALSE)</f>
        <v>33.03062465</v>
      </c>
      <c r="E863" s="1">
        <f>VLOOKUP($A863,DataForModel!$B:$BI,19,FALSE)</f>
        <v>0</v>
      </c>
      <c r="F863" s="1">
        <f>VLOOKUP($A863,DataForModel!$B:$BI,20,FALSE)</f>
        <v>240.82308140000001</v>
      </c>
      <c r="G863" s="1">
        <f>VLOOKUP($A863,DataForModel!$B:$BI,26,FALSE)</f>
        <v>0</v>
      </c>
      <c r="H863" s="1">
        <f>VLOOKUP($A863,DataForModel!$B:$BI,31,FALSE)</f>
        <v>138</v>
      </c>
      <c r="I863" s="1">
        <f>VLOOKUP($A863,DataForModel!$B:$BI,33,FALSE)</f>
        <v>43495</v>
      </c>
      <c r="J863" s="1">
        <f>VLOOKUP($A863,DataForModel!$B:$BI,46,FALSE)</f>
        <v>4</v>
      </c>
      <c r="K863" s="1">
        <f>VLOOKUP($A863,DataForModel!$B:$BI,49,FALSE)</f>
        <v>10.3</v>
      </c>
      <c r="L863" s="1">
        <f>VLOOKUP($A863,DataForModel!$B:$BI,51,FALSE)</f>
        <v>21.3</v>
      </c>
      <c r="M863" s="1">
        <f>VLOOKUP($A863,DataForModel!$B:$BI,52,FALSE)</f>
        <v>9.1</v>
      </c>
      <c r="N863" s="1">
        <f>VLOOKUP($A863,DataForModel!$B:$BI,60,FALSE)</f>
        <v>1.1000000000000001</v>
      </c>
      <c r="O863" s="1">
        <f t="shared" si="172"/>
        <v>2.5418842047845396</v>
      </c>
      <c r="P863" s="1">
        <f t="shared" si="173"/>
        <v>10</v>
      </c>
      <c r="Q863" s="1">
        <f t="shared" si="174"/>
        <v>2.6319584808347267</v>
      </c>
      <c r="R863" s="1">
        <f t="shared" si="175"/>
        <v>0</v>
      </c>
      <c r="S863" s="1">
        <f t="shared" si="176"/>
        <v>0.41320387052833313</v>
      </c>
      <c r="T863" s="1">
        <f t="shared" si="177"/>
        <v>0</v>
      </c>
      <c r="U863" s="1">
        <f t="shared" si="178"/>
        <v>0.46246648793565687</v>
      </c>
      <c r="V863" s="1">
        <f t="shared" si="179"/>
        <v>2.5702114343828009</v>
      </c>
      <c r="W863" s="1">
        <f t="shared" si="180"/>
        <v>0.69930069930069916</v>
      </c>
      <c r="X863" s="1">
        <f t="shared" si="181"/>
        <v>1.677524429967427</v>
      </c>
      <c r="Y863" s="1">
        <f t="shared" si="182"/>
        <v>4.8630136986301373</v>
      </c>
      <c r="Z863" s="1">
        <f t="shared" si="183"/>
        <v>2.1227621483375954</v>
      </c>
      <c r="AA863" s="1">
        <f t="shared" si="184"/>
        <v>0.1170212765957447</v>
      </c>
      <c r="AB863" s="1">
        <f>VLOOKUP($A863,Index!$G:$R,8,FALSE)</f>
        <v>6.3113999999999999</v>
      </c>
      <c r="AC863" s="1">
        <f>VLOOKUP($A863,Index!$G:$R,9,FALSE)</f>
        <v>4.2768121230937597</v>
      </c>
      <c r="AD863" s="1">
        <f>VLOOKUP($A863,Index!$G:$R,10,FALSE)</f>
        <v>3.9316239316239314</v>
      </c>
      <c r="AE863" s="1">
        <f>VLOOKUP($A863,Index!$G:$R,11,FALSE)</f>
        <v>2.9171797495059471</v>
      </c>
    </row>
    <row r="864" spans="1:31" x14ac:dyDescent="0.2">
      <c r="A864">
        <v>6085505305</v>
      </c>
      <c r="B864" s="1">
        <f>VLOOKUP($A864,DataForModel!$B:$BI,11,FALSE)</f>
        <v>5514</v>
      </c>
      <c r="C864" s="1">
        <f>VLOOKUP($A864,DataForModel!$B:$BI,16,FALSE)</f>
        <v>10.37</v>
      </c>
      <c r="D864" s="1">
        <f>VLOOKUP($A864,DataForModel!$B:$BI,17,FALSE)</f>
        <v>24.279003629999998</v>
      </c>
      <c r="E864" s="1">
        <f>VLOOKUP($A864,DataForModel!$B:$BI,19,FALSE)</f>
        <v>0</v>
      </c>
      <c r="F864" s="1">
        <f>VLOOKUP($A864,DataForModel!$B:$BI,20,FALSE)</f>
        <v>251.6857244</v>
      </c>
      <c r="G864" s="1">
        <f>VLOOKUP($A864,DataForModel!$B:$BI,26,FALSE)</f>
        <v>0</v>
      </c>
      <c r="H864" s="1">
        <f>VLOOKUP($A864,DataForModel!$B:$BI,31,FALSE)</f>
        <v>350</v>
      </c>
      <c r="I864" s="1">
        <f>VLOOKUP($A864,DataForModel!$B:$BI,33,FALSE)</f>
        <v>41871</v>
      </c>
      <c r="J864" s="1">
        <f>VLOOKUP($A864,DataForModel!$B:$BI,46,FALSE)</f>
        <v>6</v>
      </c>
      <c r="K864" s="1">
        <f>VLOOKUP($A864,DataForModel!$B:$BI,49,FALSE)</f>
        <v>10.9</v>
      </c>
      <c r="L864" s="1">
        <f>VLOOKUP($A864,DataForModel!$B:$BI,51,FALSE)</f>
        <v>20.3</v>
      </c>
      <c r="M864" s="1">
        <f>VLOOKUP($A864,DataForModel!$B:$BI,52,FALSE)</f>
        <v>9.5</v>
      </c>
      <c r="N864" s="1">
        <f>VLOOKUP($A864,DataForModel!$B:$BI,60,FALSE)</f>
        <v>0.4</v>
      </c>
      <c r="O864" s="1">
        <f t="shared" si="172"/>
        <v>4.294397257071612</v>
      </c>
      <c r="P864" s="1">
        <f t="shared" si="173"/>
        <v>10</v>
      </c>
      <c r="Q864" s="1">
        <f t="shared" si="174"/>
        <v>1.9285359169832588</v>
      </c>
      <c r="R864" s="1">
        <f t="shared" si="175"/>
        <v>0</v>
      </c>
      <c r="S864" s="1">
        <f t="shared" si="176"/>
        <v>0.43346006550650013</v>
      </c>
      <c r="T864" s="1">
        <f t="shared" si="177"/>
        <v>0</v>
      </c>
      <c r="U864" s="1">
        <f t="shared" si="178"/>
        <v>1.1729222520107239</v>
      </c>
      <c r="V864" s="1">
        <f t="shared" si="179"/>
        <v>2.4547154916756155</v>
      </c>
      <c r="W864" s="1">
        <f t="shared" si="180"/>
        <v>1.048951048951049</v>
      </c>
      <c r="X864" s="1">
        <f t="shared" si="181"/>
        <v>1.7752442996742674</v>
      </c>
      <c r="Y864" s="1">
        <f t="shared" si="182"/>
        <v>4.6347031963470329</v>
      </c>
      <c r="Z864" s="1">
        <f t="shared" si="183"/>
        <v>2.2250639386189257</v>
      </c>
      <c r="AA864" s="1">
        <f t="shared" si="184"/>
        <v>4.2553191489361701E-2</v>
      </c>
      <c r="AB864" s="1">
        <f>VLOOKUP($A864,Index!$G:$R,8,FALSE)</f>
        <v>6.2977999999999996</v>
      </c>
      <c r="AC864" s="1">
        <f>VLOOKUP($A864,Index!$G:$R,9,FALSE)</f>
        <v>4.8709691983885115</v>
      </c>
      <c r="AD864" s="1">
        <f>VLOOKUP($A864,Index!$G:$R,10,FALSE)</f>
        <v>3.4615384615384617</v>
      </c>
      <c r="AE864" s="1">
        <f>VLOOKUP($A864,Index!$G:$R,11,FALSE)</f>
        <v>2.9491178779816209</v>
      </c>
    </row>
    <row r="865" spans="1:31" x14ac:dyDescent="0.2">
      <c r="A865">
        <v>6085505401</v>
      </c>
      <c r="B865" s="1">
        <f>VLOOKUP($A865,DataForModel!$B:$BI,11,FALSE)</f>
        <v>5957</v>
      </c>
      <c r="C865" s="1">
        <f>VLOOKUP($A865,DataForModel!$B:$BI,16,FALSE)</f>
        <v>10.37</v>
      </c>
      <c r="D865" s="1">
        <f>VLOOKUP($A865,DataForModel!$B:$BI,17,FALSE)</f>
        <v>23.25976494</v>
      </c>
      <c r="E865" s="1">
        <f>VLOOKUP($A865,DataForModel!$B:$BI,19,FALSE)</f>
        <v>0</v>
      </c>
      <c r="F865" s="1">
        <f>VLOOKUP($A865,DataForModel!$B:$BI,20,FALSE)</f>
        <v>201.88469079999999</v>
      </c>
      <c r="G865" s="1">
        <f>VLOOKUP($A865,DataForModel!$B:$BI,26,FALSE)</f>
        <v>0</v>
      </c>
      <c r="H865" s="1">
        <f>VLOOKUP($A865,DataForModel!$B:$BI,31,FALSE)</f>
        <v>257</v>
      </c>
      <c r="I865" s="1">
        <f>VLOOKUP($A865,DataForModel!$B:$BI,33,FALSE)</f>
        <v>46664</v>
      </c>
      <c r="J865" s="1">
        <f>VLOOKUP($A865,DataForModel!$B:$BI,46,FALSE)</f>
        <v>4</v>
      </c>
      <c r="K865" s="1">
        <f>VLOOKUP($A865,DataForModel!$B:$BI,49,FALSE)</f>
        <v>3.8</v>
      </c>
      <c r="L865" s="1">
        <f>VLOOKUP($A865,DataForModel!$B:$BI,51,FALSE)</f>
        <v>19.899999999999999</v>
      </c>
      <c r="M865" s="1">
        <f>VLOOKUP($A865,DataForModel!$B:$BI,52,FALSE)</f>
        <v>6.2</v>
      </c>
      <c r="N865" s="1">
        <f>VLOOKUP($A865,DataForModel!$B:$BI,60,FALSE)</f>
        <v>0</v>
      </c>
      <c r="O865" s="1">
        <f t="shared" si="172"/>
        <v>4.639601028598145</v>
      </c>
      <c r="P865" s="1">
        <f t="shared" si="173"/>
        <v>10</v>
      </c>
      <c r="Q865" s="1">
        <f t="shared" si="174"/>
        <v>1.8466133233451252</v>
      </c>
      <c r="R865" s="1">
        <f t="shared" si="175"/>
        <v>0</v>
      </c>
      <c r="S865" s="1">
        <f t="shared" si="176"/>
        <v>0.34059321471191478</v>
      </c>
      <c r="T865" s="1">
        <f t="shared" si="177"/>
        <v>0</v>
      </c>
      <c r="U865" s="1">
        <f t="shared" si="178"/>
        <v>0.86126005361930291</v>
      </c>
      <c r="V865" s="1">
        <f t="shared" si="179"/>
        <v>2.7955849826827208</v>
      </c>
      <c r="W865" s="1">
        <f t="shared" si="180"/>
        <v>0.69930069930069916</v>
      </c>
      <c r="X865" s="1">
        <f t="shared" si="181"/>
        <v>0.61889250814332253</v>
      </c>
      <c r="Y865" s="1">
        <f t="shared" si="182"/>
        <v>4.5433789954337902</v>
      </c>
      <c r="Z865" s="1">
        <f t="shared" si="183"/>
        <v>1.3810741687979542</v>
      </c>
      <c r="AA865" s="1">
        <f t="shared" si="184"/>
        <v>0</v>
      </c>
      <c r="AB865" s="1">
        <f>VLOOKUP($A865,Index!$G:$R,8,FALSE)</f>
        <v>4.9025999999999996</v>
      </c>
      <c r="AC865" s="1">
        <f>VLOOKUP($A865,Index!$G:$R,9,FALSE)</f>
        <v>4.2022684139431892</v>
      </c>
      <c r="AD865" s="1">
        <f>VLOOKUP($A865,Index!$G:$R,10,FALSE)</f>
        <v>2.5641025641025643</v>
      </c>
      <c r="AE865" s="1">
        <f>VLOOKUP($A865,Index!$G:$R,11,FALSE)</f>
        <v>2.7748895462303862</v>
      </c>
    </row>
    <row r="866" spans="1:31" x14ac:dyDescent="0.2">
      <c r="A866">
        <v>6085505402</v>
      </c>
      <c r="B866" s="1">
        <f>VLOOKUP($A866,DataForModel!$B:$BI,11,FALSE)</f>
        <v>3026</v>
      </c>
      <c r="C866" s="1">
        <f>VLOOKUP($A866,DataForModel!$B:$BI,16,FALSE)</f>
        <v>10.37</v>
      </c>
      <c r="D866" s="1">
        <f>VLOOKUP($A866,DataForModel!$B:$BI,17,FALSE)</f>
        <v>23.68</v>
      </c>
      <c r="E866" s="1">
        <f>VLOOKUP($A866,DataForModel!$B:$BI,19,FALSE)</f>
        <v>0</v>
      </c>
      <c r="F866" s="1">
        <f>VLOOKUP($A866,DataForModel!$B:$BI,20,FALSE)</f>
        <v>183.22798979999999</v>
      </c>
      <c r="G866" s="1">
        <f>VLOOKUP($A866,DataForModel!$B:$BI,26,FALSE)</f>
        <v>0</v>
      </c>
      <c r="H866" s="1">
        <f>VLOOKUP($A866,DataForModel!$B:$BI,31,FALSE)</f>
        <v>137</v>
      </c>
      <c r="I866" s="1">
        <f>VLOOKUP($A866,DataForModel!$B:$BI,33,FALSE)</f>
        <v>41745</v>
      </c>
      <c r="J866" s="1">
        <f>VLOOKUP($A866,DataForModel!$B:$BI,46,FALSE)</f>
        <v>4.3</v>
      </c>
      <c r="K866" s="1">
        <f>VLOOKUP($A866,DataForModel!$B:$BI,49,FALSE)</f>
        <v>8.9</v>
      </c>
      <c r="L866" s="1">
        <f>VLOOKUP($A866,DataForModel!$B:$BI,51,FALSE)</f>
        <v>22.4</v>
      </c>
      <c r="M866" s="1">
        <f>VLOOKUP($A866,DataForModel!$B:$BI,52,FALSE)</f>
        <v>8.9</v>
      </c>
      <c r="N866" s="1">
        <f>VLOOKUP($A866,DataForModel!$B:$BI,60,FALSE)</f>
        <v>0.2</v>
      </c>
      <c r="O866" s="1">
        <f t="shared" si="172"/>
        <v>2.3556456011844462</v>
      </c>
      <c r="P866" s="1">
        <f t="shared" si="173"/>
        <v>10</v>
      </c>
      <c r="Q866" s="1">
        <f t="shared" si="174"/>
        <v>1.8803902456604238</v>
      </c>
      <c r="R866" s="1">
        <f t="shared" si="175"/>
        <v>0</v>
      </c>
      <c r="S866" s="1">
        <f t="shared" si="176"/>
        <v>0.30580299164140023</v>
      </c>
      <c r="T866" s="1">
        <f t="shared" si="177"/>
        <v>0</v>
      </c>
      <c r="U866" s="1">
        <f t="shared" si="178"/>
        <v>0.45911528150134051</v>
      </c>
      <c r="V866" s="1">
        <f t="shared" si="179"/>
        <v>2.4457545995690237</v>
      </c>
      <c r="W866" s="1">
        <f t="shared" si="180"/>
        <v>0.75174825174825166</v>
      </c>
      <c r="X866" s="1">
        <f t="shared" si="181"/>
        <v>1.449511400651466</v>
      </c>
      <c r="Y866" s="1">
        <f t="shared" si="182"/>
        <v>5.1141552511415522</v>
      </c>
      <c r="Z866" s="1">
        <f t="shared" si="183"/>
        <v>2.0716112531969308</v>
      </c>
      <c r="AA866" s="1">
        <f t="shared" si="184"/>
        <v>2.1276595744680851E-2</v>
      </c>
      <c r="AB866" s="1">
        <f>VLOOKUP($A866,Index!$G:$R,8,FALSE)</f>
        <v>6.0220000000000002</v>
      </c>
      <c r="AC866" s="1">
        <f>VLOOKUP($A866,Index!$G:$R,9,FALSE)</f>
        <v>4.1860916998683084</v>
      </c>
      <c r="AD866" s="1">
        <f>VLOOKUP($A866,Index!$G:$R,10,FALSE)</f>
        <v>4.017094017094017</v>
      </c>
      <c r="AE866" s="1">
        <f>VLOOKUP($A866,Index!$G:$R,11,FALSE)</f>
        <v>1.8678049360819649</v>
      </c>
    </row>
    <row r="867" spans="1:31" x14ac:dyDescent="0.2">
      <c r="A867">
        <v>6085505403</v>
      </c>
      <c r="B867" s="1">
        <f>VLOOKUP($A867,DataForModel!$B:$BI,11,FALSE)</f>
        <v>6595</v>
      </c>
      <c r="C867" s="1">
        <f>VLOOKUP($A867,DataForModel!$B:$BI,16,FALSE)</f>
        <v>10.37</v>
      </c>
      <c r="D867" s="1">
        <f>VLOOKUP($A867,DataForModel!$B:$BI,17,FALSE)</f>
        <v>23.280759799999998</v>
      </c>
      <c r="E867" s="1">
        <f>VLOOKUP($A867,DataForModel!$B:$BI,19,FALSE)</f>
        <v>0</v>
      </c>
      <c r="F867" s="1">
        <f>VLOOKUP($A867,DataForModel!$B:$BI,20,FALSE)</f>
        <v>200.311666</v>
      </c>
      <c r="G867" s="1">
        <f>VLOOKUP($A867,DataForModel!$B:$BI,26,FALSE)</f>
        <v>0</v>
      </c>
      <c r="H867" s="1">
        <f>VLOOKUP($A867,DataForModel!$B:$BI,31,FALSE)</f>
        <v>214</v>
      </c>
      <c r="I867" s="1">
        <f>VLOOKUP($A867,DataForModel!$B:$BI,33,FALSE)</f>
        <v>44488</v>
      </c>
      <c r="J867" s="1">
        <f>VLOOKUP($A867,DataForModel!$B:$BI,46,FALSE)</f>
        <v>3.2</v>
      </c>
      <c r="K867" s="1">
        <f>VLOOKUP($A867,DataForModel!$B:$BI,49,FALSE)</f>
        <v>12.5</v>
      </c>
      <c r="L867" s="1">
        <f>VLOOKUP($A867,DataForModel!$B:$BI,51,FALSE)</f>
        <v>19.100000000000001</v>
      </c>
      <c r="M867" s="1">
        <f>VLOOKUP($A867,DataForModel!$B:$BI,52,FALSE)</f>
        <v>8.6</v>
      </c>
      <c r="N867" s="1">
        <f>VLOOKUP($A867,DataForModel!$B:$BI,60,FALSE)</f>
        <v>0.1</v>
      </c>
      <c r="O867" s="1">
        <f t="shared" si="172"/>
        <v>5.1367567988778928</v>
      </c>
      <c r="P867" s="1">
        <f t="shared" si="173"/>
        <v>10</v>
      </c>
      <c r="Q867" s="1">
        <f t="shared" si="174"/>
        <v>1.8483008116647348</v>
      </c>
      <c r="R867" s="1">
        <f t="shared" si="175"/>
        <v>0</v>
      </c>
      <c r="S867" s="1">
        <f t="shared" si="176"/>
        <v>0.33765990492218018</v>
      </c>
      <c r="T867" s="1">
        <f t="shared" si="177"/>
        <v>0</v>
      </c>
      <c r="U867" s="1">
        <f t="shared" si="178"/>
        <v>0.71715817694369977</v>
      </c>
      <c r="V867" s="1">
        <f t="shared" si="179"/>
        <v>2.6408317983657037</v>
      </c>
      <c r="W867" s="1">
        <f t="shared" si="180"/>
        <v>0.55944055944055948</v>
      </c>
      <c r="X867" s="1">
        <f t="shared" si="181"/>
        <v>2.0358306188925082</v>
      </c>
      <c r="Y867" s="1">
        <f t="shared" si="182"/>
        <v>4.3607305936073066</v>
      </c>
      <c r="Z867" s="1">
        <f t="shared" si="183"/>
        <v>1.9948849104859334</v>
      </c>
      <c r="AA867" s="1">
        <f t="shared" si="184"/>
        <v>1.0638297872340425E-2</v>
      </c>
      <c r="AB867" s="1">
        <f>VLOOKUP($A867,Index!$G:$R,8,FALSE)</f>
        <v>5.3981000000000003</v>
      </c>
      <c r="AC867" s="1">
        <f>VLOOKUP($A867,Index!$G:$R,9,FALSE)</f>
        <v>4.918243146561645</v>
      </c>
      <c r="AD867" s="1">
        <f>VLOOKUP($A867,Index!$G:$R,10,FALSE)</f>
        <v>3.0769230769230771</v>
      </c>
      <c r="AE867" s="1">
        <f>VLOOKUP($A867,Index!$G:$R,11,FALSE)</f>
        <v>2.6270882066022123</v>
      </c>
    </row>
    <row r="868" spans="1:31" x14ac:dyDescent="0.2">
      <c r="A868">
        <v>6085505500</v>
      </c>
      <c r="B868" s="1">
        <f>VLOOKUP($A868,DataForModel!$B:$BI,11,FALSE)</f>
        <v>3911</v>
      </c>
      <c r="C868" s="1">
        <f>VLOOKUP($A868,DataForModel!$B:$BI,16,FALSE)</f>
        <v>10.37</v>
      </c>
      <c r="D868" s="1">
        <f>VLOOKUP($A868,DataForModel!$B:$BI,17,FALSE)</f>
        <v>23.68</v>
      </c>
      <c r="E868" s="1">
        <f>VLOOKUP($A868,DataForModel!$B:$BI,19,FALSE)</f>
        <v>0</v>
      </c>
      <c r="F868" s="1">
        <f>VLOOKUP($A868,DataForModel!$B:$BI,20,FALSE)</f>
        <v>182.7081427</v>
      </c>
      <c r="G868" s="1">
        <f>VLOOKUP($A868,DataForModel!$B:$BI,26,FALSE)</f>
        <v>0</v>
      </c>
      <c r="H868" s="1">
        <f>VLOOKUP($A868,DataForModel!$B:$BI,31,FALSE)</f>
        <v>272</v>
      </c>
      <c r="I868" s="1">
        <f>VLOOKUP($A868,DataForModel!$B:$BI,33,FALSE)</f>
        <v>43133</v>
      </c>
      <c r="J868" s="1">
        <f>VLOOKUP($A868,DataForModel!$B:$BI,46,FALSE)</f>
        <v>6.4</v>
      </c>
      <c r="K868" s="1">
        <f>VLOOKUP($A868,DataForModel!$B:$BI,49,FALSE)</f>
        <v>10.4</v>
      </c>
      <c r="L868" s="1">
        <f>VLOOKUP($A868,DataForModel!$B:$BI,51,FALSE)</f>
        <v>21.9</v>
      </c>
      <c r="M868" s="1">
        <f>VLOOKUP($A868,DataForModel!$B:$BI,52,FALSE)</f>
        <v>7.3</v>
      </c>
      <c r="N868" s="1">
        <f>VLOOKUP($A868,DataForModel!$B:$BI,60,FALSE)</f>
        <v>0.4</v>
      </c>
      <c r="O868" s="1">
        <f t="shared" si="172"/>
        <v>3.0452739032182654</v>
      </c>
      <c r="P868" s="1">
        <f t="shared" si="173"/>
        <v>10</v>
      </c>
      <c r="Q868" s="1">
        <f t="shared" si="174"/>
        <v>1.8803902456604238</v>
      </c>
      <c r="R868" s="1">
        <f t="shared" si="175"/>
        <v>0</v>
      </c>
      <c r="S868" s="1">
        <f t="shared" si="176"/>
        <v>0.3048336028640618</v>
      </c>
      <c r="T868" s="1">
        <f t="shared" si="177"/>
        <v>0</v>
      </c>
      <c r="U868" s="1">
        <f t="shared" si="178"/>
        <v>0.91152815013404831</v>
      </c>
      <c r="V868" s="1">
        <f t="shared" si="179"/>
        <v>2.5444666491241796</v>
      </c>
      <c r="W868" s="1">
        <f t="shared" si="180"/>
        <v>1.118881118881119</v>
      </c>
      <c r="X868" s="1">
        <f t="shared" si="181"/>
        <v>1.6938110749185671</v>
      </c>
      <c r="Y868" s="1">
        <f t="shared" si="182"/>
        <v>5</v>
      </c>
      <c r="Z868" s="1">
        <f t="shared" si="183"/>
        <v>1.6624040920716112</v>
      </c>
      <c r="AA868" s="1">
        <f t="shared" si="184"/>
        <v>4.2553191489361701E-2</v>
      </c>
      <c r="AB868" s="1">
        <f>VLOOKUP($A868,Index!$G:$R,8,FALSE)</f>
        <v>5.2512999999999996</v>
      </c>
      <c r="AC868" s="1">
        <f>VLOOKUP($A868,Index!$G:$R,9,FALSE)</f>
        <v>4.4553675456363484</v>
      </c>
      <c r="AD868" s="1">
        <f>VLOOKUP($A868,Index!$G:$R,10,FALSE)</f>
        <v>4.1880341880341891</v>
      </c>
      <c r="AE868" s="1">
        <f>VLOOKUP($A868,Index!$G:$R,11,FALSE)</f>
        <v>1.7142450476593651</v>
      </c>
    </row>
    <row r="869" spans="1:31" x14ac:dyDescent="0.2">
      <c r="A869">
        <v>6085505600</v>
      </c>
      <c r="B869" s="1">
        <f>VLOOKUP($A869,DataForModel!$B:$BI,11,FALSE)</f>
        <v>3880</v>
      </c>
      <c r="C869" s="1">
        <f>VLOOKUP($A869,DataForModel!$B:$BI,16,FALSE)</f>
        <v>10.37</v>
      </c>
      <c r="D869" s="1">
        <f>VLOOKUP($A869,DataForModel!$B:$BI,17,FALSE)</f>
        <v>23.807240709999999</v>
      </c>
      <c r="E869" s="1">
        <f>VLOOKUP($A869,DataForModel!$B:$BI,19,FALSE)</f>
        <v>0</v>
      </c>
      <c r="F869" s="1">
        <f>VLOOKUP($A869,DataForModel!$B:$BI,20,FALSE)</f>
        <v>238.9642346</v>
      </c>
      <c r="G869" s="1">
        <f>VLOOKUP($A869,DataForModel!$B:$BI,26,FALSE)</f>
        <v>2.5</v>
      </c>
      <c r="H869" s="1">
        <f>VLOOKUP($A869,DataForModel!$B:$BI,31,FALSE)</f>
        <v>961</v>
      </c>
      <c r="I869" s="1">
        <f>VLOOKUP($A869,DataForModel!$B:$BI,33,FALSE)</f>
        <v>24241</v>
      </c>
      <c r="J869" s="1">
        <f>VLOOKUP($A869,DataForModel!$B:$BI,46,FALSE)</f>
        <v>31.7</v>
      </c>
      <c r="K869" s="1">
        <f>VLOOKUP($A869,DataForModel!$B:$BI,49,FALSE)</f>
        <v>9.3000000000000007</v>
      </c>
      <c r="L869" s="1">
        <f>VLOOKUP($A869,DataForModel!$B:$BI,51,FALSE)</f>
        <v>8.4</v>
      </c>
      <c r="M869" s="1">
        <f>VLOOKUP($A869,DataForModel!$B:$BI,52,FALSE)</f>
        <v>9.6999999999999993</v>
      </c>
      <c r="N869" s="1">
        <f>VLOOKUP($A869,DataForModel!$B:$BI,60,FALSE)</f>
        <v>30.9</v>
      </c>
      <c r="O869" s="1">
        <f t="shared" si="172"/>
        <v>3.0211174316216005</v>
      </c>
      <c r="P869" s="1">
        <f t="shared" si="173"/>
        <v>10</v>
      </c>
      <c r="Q869" s="1">
        <f t="shared" si="174"/>
        <v>1.8906173780110977</v>
      </c>
      <c r="R869" s="1">
        <f t="shared" si="175"/>
        <v>0</v>
      </c>
      <c r="S869" s="1">
        <f t="shared" si="176"/>
        <v>0.40973757202111516</v>
      </c>
      <c r="T869" s="1">
        <f t="shared" si="177"/>
        <v>0.34965034965034969</v>
      </c>
      <c r="U869" s="1">
        <f t="shared" si="178"/>
        <v>3.2205093833780163</v>
      </c>
      <c r="V869" s="1">
        <f t="shared" si="179"/>
        <v>1.200901778665965</v>
      </c>
      <c r="W869" s="1">
        <f t="shared" si="180"/>
        <v>5.5419580419580416</v>
      </c>
      <c r="X869" s="1">
        <f t="shared" si="181"/>
        <v>1.5146579804560263</v>
      </c>
      <c r="Y869" s="1">
        <f t="shared" si="182"/>
        <v>1.9178082191780823</v>
      </c>
      <c r="Z869" s="1">
        <f t="shared" si="183"/>
        <v>2.2762148337595902</v>
      </c>
      <c r="AA869" s="1">
        <f t="shared" si="184"/>
        <v>3.2872340425531914</v>
      </c>
      <c r="AB869" s="1">
        <f>VLOOKUP($A869,Index!$G:$R,8,FALSE)</f>
        <v>6.9903000000000004</v>
      </c>
      <c r="AC869" s="1">
        <f>VLOOKUP($A869,Index!$G:$R,9,FALSE)</f>
        <v>4.7492438657934368</v>
      </c>
      <c r="AD869" s="1">
        <f>VLOOKUP($A869,Index!$G:$R,10,FALSE)</f>
        <v>4.017094017094017</v>
      </c>
      <c r="AE869" s="1">
        <f>VLOOKUP($A869,Index!$G:$R,11,FALSE)</f>
        <v>3.3337849658884422</v>
      </c>
    </row>
    <row r="870" spans="1:31" x14ac:dyDescent="0.2">
      <c r="A870">
        <v>6085505700</v>
      </c>
      <c r="B870" s="1">
        <f>VLOOKUP($A870,DataForModel!$B:$BI,11,FALSE)</f>
        <v>43</v>
      </c>
      <c r="C870" s="1">
        <f>VLOOKUP($A870,DataForModel!$B:$BI,16,FALSE)</f>
        <v>10.37</v>
      </c>
      <c r="D870" s="1">
        <f>VLOOKUP($A870,DataForModel!$B:$BI,17,FALSE)</f>
        <v>28.365354589999999</v>
      </c>
      <c r="E870" s="1">
        <f>VLOOKUP($A870,DataForModel!$B:$BI,19,FALSE)</f>
        <v>0</v>
      </c>
      <c r="F870" s="1">
        <f>VLOOKUP($A870,DataForModel!$B:$BI,20,FALSE)</f>
        <v>191.67043200000001</v>
      </c>
      <c r="G870" s="1">
        <f>VLOOKUP($A870,DataForModel!$B:$BI,26,FALSE)</f>
        <v>0</v>
      </c>
      <c r="H870" s="1">
        <f>VLOOKUP($A870,DataForModel!$B:$BI,31,FALSE)</f>
        <v>1583</v>
      </c>
      <c r="I870" s="1">
        <f>VLOOKUP($A870,DataForModel!$B:$BI,33,FALSE)</f>
        <v>34433</v>
      </c>
      <c r="J870" s="1">
        <f>VLOOKUP($A870,DataForModel!$B:$BI,46,FALSE)</f>
        <v>22.8</v>
      </c>
      <c r="K870" s="1">
        <f>VLOOKUP($A870,DataForModel!$B:$BI,49,FALSE)</f>
        <v>9.5</v>
      </c>
      <c r="L870" s="1">
        <f>VLOOKUP($A870,DataForModel!$B:$BI,51,FALSE)</f>
        <v>20.2</v>
      </c>
      <c r="M870" s="1">
        <f>VLOOKUP($A870,DataForModel!$B:$BI,52,FALSE)</f>
        <v>4.5</v>
      </c>
      <c r="N870" s="1">
        <f>VLOOKUP($A870,DataForModel!$B:$BI,60,FALSE)</f>
        <v>1</v>
      </c>
      <c r="O870" s="1">
        <f t="shared" si="172"/>
        <v>3.1169640769890126E-2</v>
      </c>
      <c r="P870" s="1">
        <f t="shared" si="173"/>
        <v>10</v>
      </c>
      <c r="Q870" s="1">
        <f t="shared" si="174"/>
        <v>2.2569815229471364</v>
      </c>
      <c r="R870" s="1">
        <f t="shared" si="175"/>
        <v>0</v>
      </c>
      <c r="S870" s="1">
        <f t="shared" si="176"/>
        <v>0.32154609903203302</v>
      </c>
      <c r="T870" s="1">
        <f t="shared" si="177"/>
        <v>0</v>
      </c>
      <c r="U870" s="1">
        <f t="shared" si="178"/>
        <v>5.3049597855227884</v>
      </c>
      <c r="V870" s="1">
        <f t="shared" si="179"/>
        <v>1.9257383846214025</v>
      </c>
      <c r="W870" s="1">
        <f t="shared" si="180"/>
        <v>3.9860139860139858</v>
      </c>
      <c r="X870" s="1">
        <f t="shared" si="181"/>
        <v>1.5472312703583064</v>
      </c>
      <c r="Y870" s="1">
        <f t="shared" si="182"/>
        <v>4.6118721461187215</v>
      </c>
      <c r="Z870" s="1">
        <f t="shared" si="183"/>
        <v>0.94629156010230187</v>
      </c>
      <c r="AA870" s="1">
        <f t="shared" si="184"/>
        <v>0.10638297872340426</v>
      </c>
      <c r="AB870" s="1">
        <f>VLOOKUP($A870,Index!$G:$R,8,FALSE)</f>
        <v>6.4051</v>
      </c>
      <c r="AC870" s="1">
        <f>VLOOKUP($A870,Index!$G:$R,9,FALSE)</f>
        <v>4.4363248934097479</v>
      </c>
      <c r="AD870" s="1">
        <f>VLOOKUP($A870,Index!$G:$R,10,FALSE)</f>
        <v>0</v>
      </c>
      <c r="AE870" s="1">
        <f>VLOOKUP($A870,Index!$G:$R,11,FALSE)</f>
        <v>2.9575549327422195</v>
      </c>
    </row>
    <row r="871" spans="1:31" x14ac:dyDescent="0.2">
      <c r="A871">
        <v>6085505800</v>
      </c>
      <c r="B871" s="1">
        <f>VLOOKUP($A871,DataForModel!$B:$BI,11,FALSE)</f>
        <v>3738</v>
      </c>
      <c r="C871" s="1">
        <f>VLOOKUP($A871,DataForModel!$B:$BI,16,FALSE)</f>
        <v>10.37</v>
      </c>
      <c r="D871" s="1">
        <f>VLOOKUP($A871,DataForModel!$B:$BI,17,FALSE)</f>
        <v>26.286777600000001</v>
      </c>
      <c r="E871" s="1">
        <f>VLOOKUP($A871,DataForModel!$B:$BI,19,FALSE)</f>
        <v>0</v>
      </c>
      <c r="F871" s="1">
        <f>VLOOKUP($A871,DataForModel!$B:$BI,20,FALSE)</f>
        <v>170.38670619999999</v>
      </c>
      <c r="G871" s="1">
        <f>VLOOKUP($A871,DataForModel!$B:$BI,26,FALSE)</f>
        <v>2.5</v>
      </c>
      <c r="H871" s="1">
        <f>VLOOKUP($A871,DataForModel!$B:$BI,31,FALSE)</f>
        <v>232</v>
      </c>
      <c r="I871" s="1">
        <f>VLOOKUP($A871,DataForModel!$B:$BI,33,FALSE)</f>
        <v>53542</v>
      </c>
      <c r="J871" s="1">
        <f>VLOOKUP($A871,DataForModel!$B:$BI,46,FALSE)</f>
        <v>6.1</v>
      </c>
      <c r="K871" s="1">
        <f>VLOOKUP($A871,DataForModel!$B:$BI,49,FALSE)</f>
        <v>4.5</v>
      </c>
      <c r="L871" s="1">
        <f>VLOOKUP($A871,DataForModel!$B:$BI,51,FALSE)</f>
        <v>21.4</v>
      </c>
      <c r="M871" s="1">
        <f>VLOOKUP($A871,DataForModel!$B:$BI,52,FALSE)</f>
        <v>7</v>
      </c>
      <c r="N871" s="1">
        <f>VLOOKUP($A871,DataForModel!$B:$BI,60,FALSE)</f>
        <v>0.3</v>
      </c>
      <c r="O871" s="1">
        <f t="shared" si="172"/>
        <v>2.9104652068884906</v>
      </c>
      <c r="P871" s="1">
        <f t="shared" si="173"/>
        <v>10</v>
      </c>
      <c r="Q871" s="1">
        <f t="shared" si="174"/>
        <v>2.0899132790038601</v>
      </c>
      <c r="R871" s="1">
        <f t="shared" si="175"/>
        <v>0</v>
      </c>
      <c r="S871" s="1">
        <f t="shared" si="176"/>
        <v>0.28185711176929745</v>
      </c>
      <c r="T871" s="1">
        <f t="shared" si="177"/>
        <v>0.34965034965034969</v>
      </c>
      <c r="U871" s="1">
        <f t="shared" si="178"/>
        <v>0.77747989276139406</v>
      </c>
      <c r="V871" s="1">
        <f t="shared" si="179"/>
        <v>3.284735902596525</v>
      </c>
      <c r="W871" s="1">
        <f t="shared" si="180"/>
        <v>1.0664335664335662</v>
      </c>
      <c r="X871" s="1">
        <f t="shared" si="181"/>
        <v>0.73289902280130304</v>
      </c>
      <c r="Y871" s="1">
        <f t="shared" si="182"/>
        <v>4.8858447488584469</v>
      </c>
      <c r="Z871" s="1">
        <f t="shared" si="183"/>
        <v>1.585677749360614</v>
      </c>
      <c r="AA871" s="1">
        <f t="shared" si="184"/>
        <v>3.1914893617021274E-2</v>
      </c>
      <c r="AB871" s="1">
        <f>VLOOKUP($A871,Index!$G:$R,8,FALSE)</f>
        <v>4.5109000000000004</v>
      </c>
      <c r="AC871" s="1">
        <f>VLOOKUP($A871,Index!$G:$R,9,FALSE)</f>
        <v>3.8347354782408951</v>
      </c>
      <c r="AD871" s="1">
        <f>VLOOKUP($A871,Index!$G:$R,10,FALSE)</f>
        <v>3.7179487179487181</v>
      </c>
      <c r="AE871" s="1">
        <f>VLOOKUP($A871,Index!$G:$R,11,FALSE)</f>
        <v>2.381982231707148</v>
      </c>
    </row>
    <row r="872" spans="1:31" x14ac:dyDescent="0.2">
      <c r="A872">
        <v>6085505900</v>
      </c>
      <c r="B872" s="1">
        <f>VLOOKUP($A872,DataForModel!$B:$BI,11,FALSE)</f>
        <v>429</v>
      </c>
      <c r="C872" s="1">
        <f>VLOOKUP($A872,DataForModel!$B:$BI,16,FALSE)</f>
        <v>10.37</v>
      </c>
      <c r="D872" s="1">
        <f>VLOOKUP($A872,DataForModel!$B:$BI,17,FALSE)</f>
        <v>23.68</v>
      </c>
      <c r="E872" s="1">
        <f>VLOOKUP($A872,DataForModel!$B:$BI,19,FALSE)</f>
        <v>0</v>
      </c>
      <c r="F872" s="1">
        <f>VLOOKUP($A872,DataForModel!$B:$BI,20,FALSE)</f>
        <v>177.72661299999999</v>
      </c>
      <c r="G872" s="1">
        <f>VLOOKUP($A872,DataForModel!$B:$BI,26,FALSE)</f>
        <v>5</v>
      </c>
      <c r="H872" s="1">
        <f>VLOOKUP($A872,DataForModel!$B:$BI,31,FALSE)</f>
        <v>602</v>
      </c>
      <c r="I872" s="1">
        <f>VLOOKUP($A872,DataForModel!$B:$BI,33,FALSE)</f>
        <v>52946</v>
      </c>
      <c r="J872" s="1">
        <f>VLOOKUP($A872,DataForModel!$B:$BI,46,FALSE)</f>
        <v>8.4</v>
      </c>
      <c r="K872" s="1">
        <f>VLOOKUP($A872,DataForModel!$B:$BI,49,FALSE)</f>
        <v>7.9</v>
      </c>
      <c r="L872" s="1">
        <f>VLOOKUP($A872,DataForModel!$B:$BI,51,FALSE)</f>
        <v>19.2</v>
      </c>
      <c r="M872" s="1">
        <f>VLOOKUP($A872,DataForModel!$B:$BI,52,FALSE)</f>
        <v>9.6</v>
      </c>
      <c r="N872" s="1">
        <f>VLOOKUP($A872,DataForModel!$B:$BI,60,FALSE)</f>
        <v>1.9</v>
      </c>
      <c r="O872" s="1">
        <f t="shared" si="172"/>
        <v>0.33195667419932984</v>
      </c>
      <c r="P872" s="1">
        <f t="shared" si="173"/>
        <v>10</v>
      </c>
      <c r="Q872" s="1">
        <f t="shared" si="174"/>
        <v>1.8803902456604238</v>
      </c>
      <c r="R872" s="1">
        <f t="shared" si="175"/>
        <v>0</v>
      </c>
      <c r="S872" s="1">
        <f t="shared" si="176"/>
        <v>0.29554425800639406</v>
      </c>
      <c r="T872" s="1">
        <f t="shared" si="177"/>
        <v>0.69930069930069938</v>
      </c>
      <c r="U872" s="1">
        <f t="shared" si="178"/>
        <v>2.0174262734584452</v>
      </c>
      <c r="V872" s="1">
        <f t="shared" si="179"/>
        <v>3.2423494605685188</v>
      </c>
      <c r="W872" s="1">
        <f t="shared" si="180"/>
        <v>1.4685314685314685</v>
      </c>
      <c r="X872" s="1">
        <f t="shared" si="181"/>
        <v>1.2866449511400653</v>
      </c>
      <c r="Y872" s="1">
        <f t="shared" si="182"/>
        <v>4.3835616438356171</v>
      </c>
      <c r="Z872" s="1">
        <f t="shared" si="183"/>
        <v>2.250639386189258</v>
      </c>
      <c r="AA872" s="1">
        <f t="shared" si="184"/>
        <v>0.20212765957446807</v>
      </c>
      <c r="AB872" s="1">
        <f>VLOOKUP($A872,Index!$G:$R,8,FALSE)</f>
        <v>6.5711000000000004</v>
      </c>
      <c r="AC872" s="1">
        <f>VLOOKUP($A872,Index!$G:$R,9,FALSE)</f>
        <v>3.440194686352831</v>
      </c>
      <c r="AD872" s="1">
        <f>VLOOKUP($A872,Index!$G:$R,10,FALSE)</f>
        <v>4.1880341880341891</v>
      </c>
      <c r="AE872" s="1">
        <f>VLOOKUP($A872,Index!$G:$R,11,FALSE)</f>
        <v>3.0512200698519893</v>
      </c>
    </row>
    <row r="873" spans="1:31" x14ac:dyDescent="0.2">
      <c r="A873">
        <v>6085506000</v>
      </c>
      <c r="B873" s="1">
        <f>VLOOKUP($A873,DataForModel!$B:$BI,11,FALSE)</f>
        <v>4617</v>
      </c>
      <c r="C873" s="1">
        <f>VLOOKUP($A873,DataForModel!$B:$BI,16,FALSE)</f>
        <v>10.37</v>
      </c>
      <c r="D873" s="1">
        <f>VLOOKUP($A873,DataForModel!$B:$BI,17,FALSE)</f>
        <v>23.68</v>
      </c>
      <c r="E873" s="1">
        <f>VLOOKUP($A873,DataForModel!$B:$BI,19,FALSE)</f>
        <v>0</v>
      </c>
      <c r="F873" s="1">
        <f>VLOOKUP($A873,DataForModel!$B:$BI,20,FALSE)</f>
        <v>184.25556309999999</v>
      </c>
      <c r="G873" s="1">
        <f>VLOOKUP($A873,DataForModel!$B:$BI,26,FALSE)</f>
        <v>0.5</v>
      </c>
      <c r="H873" s="1">
        <f>VLOOKUP($A873,DataForModel!$B:$BI,31,FALSE)</f>
        <v>338</v>
      </c>
      <c r="I873" s="1">
        <f>VLOOKUP($A873,DataForModel!$B:$BI,33,FALSE)</f>
        <v>55553</v>
      </c>
      <c r="J873" s="1">
        <f>VLOOKUP($A873,DataForModel!$B:$BI,46,FALSE)</f>
        <v>7.4</v>
      </c>
      <c r="K873" s="1">
        <f>VLOOKUP($A873,DataForModel!$B:$BI,49,FALSE)</f>
        <v>8</v>
      </c>
      <c r="L873" s="1">
        <f>VLOOKUP($A873,DataForModel!$B:$BI,51,FALSE)</f>
        <v>18.399999999999999</v>
      </c>
      <c r="M873" s="1">
        <f>VLOOKUP($A873,DataForModel!$B:$BI,52,FALSE)</f>
        <v>7.8</v>
      </c>
      <c r="N873" s="1">
        <f>VLOOKUP($A873,DataForModel!$B:$BI,60,FALSE)</f>
        <v>0.7</v>
      </c>
      <c r="O873" s="1">
        <f t="shared" si="172"/>
        <v>3.595418062806826</v>
      </c>
      <c r="P873" s="1">
        <f t="shared" si="173"/>
        <v>10</v>
      </c>
      <c r="Q873" s="1">
        <f t="shared" si="174"/>
        <v>1.8803902456604238</v>
      </c>
      <c r="R873" s="1">
        <f t="shared" si="175"/>
        <v>0</v>
      </c>
      <c r="S873" s="1">
        <f t="shared" si="176"/>
        <v>0.30771916665692445</v>
      </c>
      <c r="T873" s="1">
        <f t="shared" si="177"/>
        <v>6.9930069930069935E-2</v>
      </c>
      <c r="U873" s="1">
        <f t="shared" si="178"/>
        <v>1.1327077747989276</v>
      </c>
      <c r="V873" s="1">
        <f t="shared" si="179"/>
        <v>3.4277545853453857</v>
      </c>
      <c r="W873" s="1">
        <f t="shared" si="180"/>
        <v>1.2937062937062938</v>
      </c>
      <c r="X873" s="1">
        <f t="shared" si="181"/>
        <v>1.3029315960912053</v>
      </c>
      <c r="Y873" s="1">
        <f t="shared" si="182"/>
        <v>4.2009132420091326</v>
      </c>
      <c r="Z873" s="1">
        <f t="shared" si="183"/>
        <v>1.7902813299232736</v>
      </c>
      <c r="AA873" s="1">
        <f t="shared" si="184"/>
        <v>7.4468085106382975E-2</v>
      </c>
      <c r="AB873" s="1">
        <f>VLOOKUP($A873,Index!$G:$R,8,FALSE)</f>
        <v>4.6257999999999999</v>
      </c>
      <c r="AC873" s="1">
        <f>VLOOKUP($A873,Index!$G:$R,9,FALSE)</f>
        <v>4.2396793783559197</v>
      </c>
      <c r="AD873" s="1">
        <f>VLOOKUP($A873,Index!$G:$R,10,FALSE)</f>
        <v>3.5897435897435903</v>
      </c>
      <c r="AE873" s="1">
        <f>VLOOKUP($A873,Index!$G:$R,11,FALSE)</f>
        <v>1.7828229105872648</v>
      </c>
    </row>
    <row r="874" spans="1:31" x14ac:dyDescent="0.2">
      <c r="A874">
        <v>6085506101</v>
      </c>
      <c r="B874" s="1">
        <f>VLOOKUP($A874,DataForModel!$B:$BI,11,FALSE)</f>
        <v>4615</v>
      </c>
      <c r="C874" s="1">
        <f>VLOOKUP($A874,DataForModel!$B:$BI,16,FALSE)</f>
        <v>10.37</v>
      </c>
      <c r="D874" s="1">
        <f>VLOOKUP($A874,DataForModel!$B:$BI,17,FALSE)</f>
        <v>23.371556999999999</v>
      </c>
      <c r="E874" s="1">
        <f>VLOOKUP($A874,DataForModel!$B:$BI,19,FALSE)</f>
        <v>0</v>
      </c>
      <c r="F874" s="1">
        <f>VLOOKUP($A874,DataForModel!$B:$BI,20,FALSE)</f>
        <v>209.4599101</v>
      </c>
      <c r="G874" s="1">
        <f>VLOOKUP($A874,DataForModel!$B:$BI,26,FALSE)</f>
        <v>0</v>
      </c>
      <c r="H874" s="1">
        <f>VLOOKUP($A874,DataForModel!$B:$BI,31,FALSE)</f>
        <v>107</v>
      </c>
      <c r="I874" s="1">
        <f>VLOOKUP($A874,DataForModel!$B:$BI,33,FALSE)</f>
        <v>51321</v>
      </c>
      <c r="J874" s="1">
        <f>VLOOKUP($A874,DataForModel!$B:$BI,46,FALSE)</f>
        <v>2.2999999999999998</v>
      </c>
      <c r="K874" s="1">
        <f>VLOOKUP($A874,DataForModel!$B:$BI,49,FALSE)</f>
        <v>2.6</v>
      </c>
      <c r="L874" s="1">
        <f>VLOOKUP($A874,DataForModel!$B:$BI,51,FALSE)</f>
        <v>18.100000000000001</v>
      </c>
      <c r="M874" s="1">
        <f>VLOOKUP($A874,DataForModel!$B:$BI,52,FALSE)</f>
        <v>10.5</v>
      </c>
      <c r="N874" s="1">
        <f>VLOOKUP($A874,DataForModel!$B:$BI,60,FALSE)</f>
        <v>0.8</v>
      </c>
      <c r="O874" s="1">
        <f t="shared" si="172"/>
        <v>3.5938595807683313</v>
      </c>
      <c r="P874" s="1">
        <f t="shared" si="173"/>
        <v>10</v>
      </c>
      <c r="Q874" s="1">
        <f t="shared" si="174"/>
        <v>1.8555987509914693</v>
      </c>
      <c r="R874" s="1">
        <f t="shared" si="175"/>
        <v>0</v>
      </c>
      <c r="S874" s="1">
        <f t="shared" si="176"/>
        <v>0.35471916169766904</v>
      </c>
      <c r="T874" s="1">
        <f t="shared" si="177"/>
        <v>0</v>
      </c>
      <c r="U874" s="1">
        <f t="shared" si="178"/>
        <v>0.35857908847184988</v>
      </c>
      <c r="V874" s="1">
        <f t="shared" si="179"/>
        <v>3.1267823996700117</v>
      </c>
      <c r="W874" s="1">
        <f t="shared" si="180"/>
        <v>0.40209790209790203</v>
      </c>
      <c r="X874" s="1">
        <f t="shared" si="181"/>
        <v>0.42345276872964177</v>
      </c>
      <c r="Y874" s="1">
        <f t="shared" si="182"/>
        <v>4.1324200913242013</v>
      </c>
      <c r="Z874" s="1">
        <f t="shared" si="183"/>
        <v>2.4808184143222505</v>
      </c>
      <c r="AA874" s="1">
        <f t="shared" si="184"/>
        <v>8.5106382978723402E-2</v>
      </c>
      <c r="AB874" s="1">
        <f>VLOOKUP($A874,Index!$G:$R,8,FALSE)</f>
        <v>4.9142000000000001</v>
      </c>
      <c r="AC874" s="1">
        <f>VLOOKUP($A874,Index!$G:$R,9,FALSE)</f>
        <v>3.8246741512088795</v>
      </c>
      <c r="AD874" s="1">
        <f>VLOOKUP($A874,Index!$G:$R,10,FALSE)</f>
        <v>3.7179487179487181</v>
      </c>
      <c r="AE874" s="1">
        <f>VLOOKUP($A874,Index!$G:$R,11,FALSE)</f>
        <v>1.6232321593500743</v>
      </c>
    </row>
    <row r="875" spans="1:31" x14ac:dyDescent="0.2">
      <c r="A875">
        <v>6085506102</v>
      </c>
      <c r="B875" s="1">
        <f>VLOOKUP($A875,DataForModel!$B:$BI,11,FALSE)</f>
        <v>3808</v>
      </c>
      <c r="C875" s="1">
        <f>VLOOKUP($A875,DataForModel!$B:$BI,16,FALSE)</f>
        <v>10.37</v>
      </c>
      <c r="D875" s="1">
        <f>VLOOKUP($A875,DataForModel!$B:$BI,17,FALSE)</f>
        <v>23.68</v>
      </c>
      <c r="E875" s="1">
        <f>VLOOKUP($A875,DataForModel!$B:$BI,19,FALSE)</f>
        <v>0</v>
      </c>
      <c r="F875" s="1">
        <f>VLOOKUP($A875,DataForModel!$B:$BI,20,FALSE)</f>
        <v>192.5491481</v>
      </c>
      <c r="G875" s="1">
        <f>VLOOKUP($A875,DataForModel!$B:$BI,26,FALSE)</f>
        <v>0.5</v>
      </c>
      <c r="H875" s="1">
        <f>VLOOKUP($A875,DataForModel!$B:$BI,31,FALSE)</f>
        <v>197</v>
      </c>
      <c r="I875" s="1">
        <f>VLOOKUP($A875,DataForModel!$B:$BI,33,FALSE)</f>
        <v>60327</v>
      </c>
      <c r="J875" s="1">
        <f>VLOOKUP($A875,DataForModel!$B:$BI,46,FALSE)</f>
        <v>5.4</v>
      </c>
      <c r="K875" s="1">
        <f>VLOOKUP($A875,DataForModel!$B:$BI,49,FALSE)</f>
        <v>3.1</v>
      </c>
      <c r="L875" s="1">
        <f>VLOOKUP($A875,DataForModel!$B:$BI,51,FALSE)</f>
        <v>18.7</v>
      </c>
      <c r="M875" s="1">
        <f>VLOOKUP($A875,DataForModel!$B:$BI,52,FALSE)</f>
        <v>9.1999999999999993</v>
      </c>
      <c r="N875" s="1">
        <f>VLOOKUP($A875,DataForModel!$B:$BI,60,FALSE)</f>
        <v>0</v>
      </c>
      <c r="O875" s="1">
        <f t="shared" si="172"/>
        <v>2.9650120782357985</v>
      </c>
      <c r="P875" s="1">
        <f t="shared" si="173"/>
        <v>10</v>
      </c>
      <c r="Q875" s="1">
        <f t="shared" si="174"/>
        <v>1.8803902456604238</v>
      </c>
      <c r="R875" s="1">
        <f t="shared" si="175"/>
        <v>0</v>
      </c>
      <c r="S875" s="1">
        <f t="shared" si="176"/>
        <v>0.32318469146778322</v>
      </c>
      <c r="T875" s="1">
        <f t="shared" si="177"/>
        <v>6.9930069930069935E-2</v>
      </c>
      <c r="U875" s="1">
        <f t="shared" si="178"/>
        <v>0.66018766756032177</v>
      </c>
      <c r="V875" s="1">
        <f t="shared" si="179"/>
        <v>3.7672728307173693</v>
      </c>
      <c r="W875" s="1">
        <f t="shared" si="180"/>
        <v>0.94405594405594395</v>
      </c>
      <c r="X875" s="1">
        <f t="shared" si="181"/>
        <v>0.50488599348534202</v>
      </c>
      <c r="Y875" s="1">
        <f t="shared" si="182"/>
        <v>4.269406392694064</v>
      </c>
      <c r="Z875" s="1">
        <f t="shared" si="183"/>
        <v>2.1483375959079281</v>
      </c>
      <c r="AA875" s="1">
        <f t="shared" si="184"/>
        <v>0</v>
      </c>
      <c r="AB875" s="1">
        <f>VLOOKUP($A875,Index!$G:$R,8,FALSE)</f>
        <v>3.8224</v>
      </c>
      <c r="AC875" s="1">
        <f>VLOOKUP($A875,Index!$G:$R,9,FALSE)</f>
        <v>3.707017388732146</v>
      </c>
      <c r="AD875" s="1">
        <f>VLOOKUP($A875,Index!$G:$R,10,FALSE)</f>
        <v>3.3760683760683765</v>
      </c>
      <c r="AE875" s="1">
        <f>VLOOKUP($A875,Index!$G:$R,11,FALSE)</f>
        <v>1.8753751949098607</v>
      </c>
    </row>
    <row r="876" spans="1:31" x14ac:dyDescent="0.2">
      <c r="A876">
        <v>6085506103</v>
      </c>
      <c r="B876" s="1">
        <f>VLOOKUP($A876,DataForModel!$B:$BI,11,FALSE)</f>
        <v>4699</v>
      </c>
      <c r="C876" s="1">
        <f>VLOOKUP($A876,DataForModel!$B:$BI,16,FALSE)</f>
        <v>10.37</v>
      </c>
      <c r="D876" s="1">
        <f>VLOOKUP($A876,DataForModel!$B:$BI,17,FALSE)</f>
        <v>23.326577050000001</v>
      </c>
      <c r="E876" s="1">
        <f>VLOOKUP($A876,DataForModel!$B:$BI,19,FALSE)</f>
        <v>0</v>
      </c>
      <c r="F876" s="1">
        <f>VLOOKUP($A876,DataForModel!$B:$BI,20,FALSE)</f>
        <v>220.3737055</v>
      </c>
      <c r="G876" s="1">
        <f>VLOOKUP($A876,DataForModel!$B:$BI,26,FALSE)</f>
        <v>0</v>
      </c>
      <c r="H876" s="1">
        <f>VLOOKUP($A876,DataForModel!$B:$BI,31,FALSE)</f>
        <v>237</v>
      </c>
      <c r="I876" s="1">
        <f>VLOOKUP($A876,DataForModel!$B:$BI,33,FALSE)</f>
        <v>47568</v>
      </c>
      <c r="J876" s="1">
        <f>VLOOKUP($A876,DataForModel!$B:$BI,46,FALSE)</f>
        <v>4.8</v>
      </c>
      <c r="K876" s="1">
        <f>VLOOKUP($A876,DataForModel!$B:$BI,49,FALSE)</f>
        <v>7.5</v>
      </c>
      <c r="L876" s="1">
        <f>VLOOKUP($A876,DataForModel!$B:$BI,51,FALSE)</f>
        <v>26.8</v>
      </c>
      <c r="M876" s="1">
        <f>VLOOKUP($A876,DataForModel!$B:$BI,52,FALSE)</f>
        <v>8.1999999999999993</v>
      </c>
      <c r="N876" s="1">
        <f>VLOOKUP($A876,DataForModel!$B:$BI,60,FALSE)</f>
        <v>1</v>
      </c>
      <c r="O876" s="1">
        <f t="shared" si="172"/>
        <v>3.6593158263851011</v>
      </c>
      <c r="P876" s="1">
        <f t="shared" si="173"/>
        <v>10</v>
      </c>
      <c r="Q876" s="1">
        <f t="shared" si="174"/>
        <v>1.8519834308492233</v>
      </c>
      <c r="R876" s="1">
        <f t="shared" si="175"/>
        <v>0</v>
      </c>
      <c r="S876" s="1">
        <f t="shared" si="176"/>
        <v>0.375070743497257</v>
      </c>
      <c r="T876" s="1">
        <f t="shared" si="177"/>
        <v>0</v>
      </c>
      <c r="U876" s="1">
        <f t="shared" si="178"/>
        <v>0.79423592493297579</v>
      </c>
      <c r="V876" s="1">
        <f t="shared" si="179"/>
        <v>2.8598758276379517</v>
      </c>
      <c r="W876" s="1">
        <f t="shared" si="180"/>
        <v>0.83916083916083906</v>
      </c>
      <c r="X876" s="1">
        <f t="shared" si="181"/>
        <v>1.221498371335505</v>
      </c>
      <c r="Y876" s="1">
        <f t="shared" si="182"/>
        <v>6.1187214611872154</v>
      </c>
      <c r="Z876" s="1">
        <f t="shared" si="183"/>
        <v>1.8925831202046033</v>
      </c>
      <c r="AA876" s="1">
        <f t="shared" si="184"/>
        <v>0.10638297872340426</v>
      </c>
      <c r="AB876" s="1">
        <f>VLOOKUP($A876,Index!$G:$R,8,FALSE)</f>
        <v>6.3129999999999997</v>
      </c>
      <c r="AC876" s="1">
        <f>VLOOKUP($A876,Index!$G:$R,9,FALSE)</f>
        <v>4.4724993680760692</v>
      </c>
      <c r="AD876" s="1">
        <f>VLOOKUP($A876,Index!$G:$R,10,FALSE)</f>
        <v>3.5897435897435903</v>
      </c>
      <c r="AE876" s="1">
        <f>VLOOKUP($A876,Index!$G:$R,11,FALSE)</f>
        <v>2.4178382749661544</v>
      </c>
    </row>
    <row r="877" spans="1:31" x14ac:dyDescent="0.2">
      <c r="A877">
        <v>6085506202</v>
      </c>
      <c r="B877" s="1">
        <f>VLOOKUP($A877,DataForModel!$B:$BI,11,FALSE)</f>
        <v>6959</v>
      </c>
      <c r="C877" s="1">
        <f>VLOOKUP($A877,DataForModel!$B:$BI,16,FALSE)</f>
        <v>10.37</v>
      </c>
      <c r="D877" s="1">
        <f>VLOOKUP($A877,DataForModel!$B:$BI,17,FALSE)</f>
        <v>18.06778624</v>
      </c>
      <c r="E877" s="1">
        <f>VLOOKUP($A877,DataForModel!$B:$BI,19,FALSE)</f>
        <v>0</v>
      </c>
      <c r="F877" s="1">
        <f>VLOOKUP($A877,DataForModel!$B:$BI,20,FALSE)</f>
        <v>180.15648039999999</v>
      </c>
      <c r="G877" s="1">
        <f>VLOOKUP($A877,DataForModel!$B:$BI,26,FALSE)</f>
        <v>0</v>
      </c>
      <c r="H877" s="1">
        <f>VLOOKUP($A877,DataForModel!$B:$BI,31,FALSE)</f>
        <v>448</v>
      </c>
      <c r="I877" s="1">
        <f>VLOOKUP($A877,DataForModel!$B:$BI,33,FALSE)</f>
        <v>54992</v>
      </c>
      <c r="J877" s="1">
        <f>VLOOKUP($A877,DataForModel!$B:$BI,46,FALSE)</f>
        <v>6.4</v>
      </c>
      <c r="K877" s="1">
        <f>VLOOKUP($A877,DataForModel!$B:$BI,49,FALSE)</f>
        <v>4.3</v>
      </c>
      <c r="L877" s="1">
        <f>VLOOKUP($A877,DataForModel!$B:$BI,51,FALSE)</f>
        <v>21.5</v>
      </c>
      <c r="M877" s="1">
        <f>VLOOKUP($A877,DataForModel!$B:$BI,52,FALSE)</f>
        <v>7.8</v>
      </c>
      <c r="N877" s="1">
        <f>VLOOKUP($A877,DataForModel!$B:$BI,60,FALSE)</f>
        <v>3.5</v>
      </c>
      <c r="O877" s="1">
        <f t="shared" si="172"/>
        <v>5.4204005298838931</v>
      </c>
      <c r="P877" s="1">
        <f t="shared" si="173"/>
        <v>10</v>
      </c>
      <c r="Q877" s="1">
        <f t="shared" si="174"/>
        <v>1.4293014950255514</v>
      </c>
      <c r="R877" s="1">
        <f t="shared" si="175"/>
        <v>0</v>
      </c>
      <c r="S877" s="1">
        <f t="shared" si="176"/>
        <v>0.30007537145875479</v>
      </c>
      <c r="T877" s="1">
        <f t="shared" si="177"/>
        <v>0</v>
      </c>
      <c r="U877" s="1">
        <f t="shared" si="178"/>
        <v>1.5013404825737264</v>
      </c>
      <c r="V877" s="1">
        <f t="shared" si="179"/>
        <v>3.3878572800136548</v>
      </c>
      <c r="W877" s="1">
        <f t="shared" si="180"/>
        <v>1.118881118881119</v>
      </c>
      <c r="X877" s="1">
        <f t="shared" si="181"/>
        <v>0.70032573289902289</v>
      </c>
      <c r="Y877" s="1">
        <f t="shared" si="182"/>
        <v>4.9086757990867582</v>
      </c>
      <c r="Z877" s="1">
        <f t="shared" si="183"/>
        <v>1.7902813299232736</v>
      </c>
      <c r="AA877" s="1">
        <f t="shared" si="184"/>
        <v>0.37234042553191488</v>
      </c>
      <c r="AB877" s="1">
        <f>VLOOKUP($A877,Index!$G:$R,8,FALSE)</f>
        <v>5.2112999999999996</v>
      </c>
      <c r="AC877" s="1">
        <f>VLOOKUP($A877,Index!$G:$R,9,FALSE)</f>
        <v>4.4441894398013471</v>
      </c>
      <c r="AD877" s="1">
        <f>VLOOKUP($A877,Index!$G:$R,10,FALSE)</f>
        <v>3.3333333333333339</v>
      </c>
      <c r="AE877" s="1">
        <f>VLOOKUP($A877,Index!$G:$R,11,FALSE)</f>
        <v>1.0114976199381769</v>
      </c>
    </row>
    <row r="878" spans="1:31" x14ac:dyDescent="0.2">
      <c r="A878">
        <v>6085506203</v>
      </c>
      <c r="B878" s="1">
        <f>VLOOKUP($A878,DataForModel!$B:$BI,11,FALSE)</f>
        <v>6163</v>
      </c>
      <c r="C878" s="1">
        <f>VLOOKUP($A878,DataForModel!$B:$BI,16,FALSE)</f>
        <v>10.37</v>
      </c>
      <c r="D878" s="1">
        <f>VLOOKUP($A878,DataForModel!$B:$BI,17,FALSE)</f>
        <v>22.646547470000002</v>
      </c>
      <c r="E878" s="1">
        <f>VLOOKUP($A878,DataForModel!$B:$BI,19,FALSE)</f>
        <v>0</v>
      </c>
      <c r="F878" s="1">
        <f>VLOOKUP($A878,DataForModel!$B:$BI,20,FALSE)</f>
        <v>206.6585863</v>
      </c>
      <c r="G878" s="1">
        <f>VLOOKUP($A878,DataForModel!$B:$BI,26,FALSE)</f>
        <v>0</v>
      </c>
      <c r="H878" s="1">
        <f>VLOOKUP($A878,DataForModel!$B:$BI,31,FALSE)</f>
        <v>365</v>
      </c>
      <c r="I878" s="1">
        <f>VLOOKUP($A878,DataForModel!$B:$BI,33,FALSE)</f>
        <v>39822</v>
      </c>
      <c r="J878" s="1">
        <f>VLOOKUP($A878,DataForModel!$B:$BI,46,FALSE)</f>
        <v>5.5</v>
      </c>
      <c r="K878" s="1">
        <f>VLOOKUP($A878,DataForModel!$B:$BI,49,FALSE)</f>
        <v>4.7</v>
      </c>
      <c r="L878" s="1">
        <f>VLOOKUP($A878,DataForModel!$B:$BI,51,FALSE)</f>
        <v>25.2</v>
      </c>
      <c r="M878" s="1">
        <f>VLOOKUP($A878,DataForModel!$B:$BI,52,FALSE)</f>
        <v>7.5</v>
      </c>
      <c r="N878" s="1">
        <f>VLOOKUP($A878,DataForModel!$B:$BI,60,FALSE)</f>
        <v>0</v>
      </c>
      <c r="O878" s="1">
        <f t="shared" si="172"/>
        <v>4.8001246785630798</v>
      </c>
      <c r="P878" s="1">
        <f t="shared" si="173"/>
        <v>10</v>
      </c>
      <c r="Q878" s="1">
        <f t="shared" si="174"/>
        <v>1.7973251967271935</v>
      </c>
      <c r="R878" s="1">
        <f t="shared" si="175"/>
        <v>0</v>
      </c>
      <c r="S878" s="1">
        <f t="shared" si="176"/>
        <v>0.34949537213837117</v>
      </c>
      <c r="T878" s="1">
        <f t="shared" si="177"/>
        <v>0</v>
      </c>
      <c r="U878" s="1">
        <f t="shared" si="178"/>
        <v>1.2231903485254692</v>
      </c>
      <c r="V878" s="1">
        <f t="shared" si="179"/>
        <v>2.3089943176565133</v>
      </c>
      <c r="W878" s="1">
        <f t="shared" si="180"/>
        <v>0.96153846153846145</v>
      </c>
      <c r="X878" s="1">
        <f t="shared" si="181"/>
        <v>0.76547231270358318</v>
      </c>
      <c r="Y878" s="1">
        <f t="shared" si="182"/>
        <v>5.7534246575342465</v>
      </c>
      <c r="Z878" s="1">
        <f t="shared" si="183"/>
        <v>1.7135549872122762</v>
      </c>
      <c r="AA878" s="1">
        <f t="shared" si="184"/>
        <v>0</v>
      </c>
      <c r="AB878" s="1">
        <f>VLOOKUP($A878,Index!$G:$R,8,FALSE)</f>
        <v>5.7533000000000003</v>
      </c>
      <c r="AC878" s="1">
        <f>VLOOKUP($A878,Index!$G:$R,9,FALSE)</f>
        <v>4.6820399239062951</v>
      </c>
      <c r="AD878" s="1">
        <f>VLOOKUP($A878,Index!$G:$R,10,FALSE)</f>
        <v>3.2478632478632479</v>
      </c>
      <c r="AE878" s="1">
        <f>VLOOKUP($A878,Index!$G:$R,11,FALSE)</f>
        <v>3.1745249023683728</v>
      </c>
    </row>
    <row r="879" spans="1:31" x14ac:dyDescent="0.2">
      <c r="A879">
        <v>6085506204</v>
      </c>
      <c r="B879" s="1">
        <f>VLOOKUP($A879,DataForModel!$B:$BI,11,FALSE)</f>
        <v>6064</v>
      </c>
      <c r="C879" s="1">
        <f>VLOOKUP($A879,DataForModel!$B:$BI,16,FALSE)</f>
        <v>10.37</v>
      </c>
      <c r="D879" s="1">
        <f>VLOOKUP($A879,DataForModel!$B:$BI,17,FALSE)</f>
        <v>20.686869189999999</v>
      </c>
      <c r="E879" s="1">
        <f>VLOOKUP($A879,DataForModel!$B:$BI,19,FALSE)</f>
        <v>0</v>
      </c>
      <c r="F879" s="1">
        <f>VLOOKUP($A879,DataForModel!$B:$BI,20,FALSE)</f>
        <v>198.63282889999999</v>
      </c>
      <c r="G879" s="1">
        <f>VLOOKUP($A879,DataForModel!$B:$BI,26,FALSE)</f>
        <v>0</v>
      </c>
      <c r="H879" s="1">
        <f>VLOOKUP($A879,DataForModel!$B:$BI,31,FALSE)</f>
        <v>479</v>
      </c>
      <c r="I879" s="1">
        <f>VLOOKUP($A879,DataForModel!$B:$BI,33,FALSE)</f>
        <v>43752</v>
      </c>
      <c r="J879" s="1">
        <f>VLOOKUP($A879,DataForModel!$B:$BI,46,FALSE)</f>
        <v>8.3000000000000007</v>
      </c>
      <c r="K879" s="1">
        <f>VLOOKUP($A879,DataForModel!$B:$BI,49,FALSE)</f>
        <v>4.3</v>
      </c>
      <c r="L879" s="1">
        <f>VLOOKUP($A879,DataForModel!$B:$BI,51,FALSE)</f>
        <v>25.9</v>
      </c>
      <c r="M879" s="1">
        <f>VLOOKUP($A879,DataForModel!$B:$BI,52,FALSE)</f>
        <v>8.4</v>
      </c>
      <c r="N879" s="1">
        <f>VLOOKUP($A879,DataForModel!$B:$BI,60,FALSE)</f>
        <v>0.2</v>
      </c>
      <c r="O879" s="1">
        <f t="shared" si="172"/>
        <v>4.7229798176576017</v>
      </c>
      <c r="P879" s="1">
        <f t="shared" si="173"/>
        <v>10</v>
      </c>
      <c r="Q879" s="1">
        <f t="shared" si="174"/>
        <v>1.6398135863762195</v>
      </c>
      <c r="R879" s="1">
        <f t="shared" si="175"/>
        <v>0</v>
      </c>
      <c r="S879" s="1">
        <f t="shared" si="176"/>
        <v>0.33452928085268069</v>
      </c>
      <c r="T879" s="1">
        <f t="shared" si="177"/>
        <v>0</v>
      </c>
      <c r="U879" s="1">
        <f t="shared" si="178"/>
        <v>1.6052278820375334</v>
      </c>
      <c r="V879" s="1">
        <f t="shared" si="179"/>
        <v>2.5884888095525955</v>
      </c>
      <c r="W879" s="1">
        <f t="shared" si="180"/>
        <v>1.451048951048951</v>
      </c>
      <c r="X879" s="1">
        <f t="shared" si="181"/>
        <v>0.70032573289902289</v>
      </c>
      <c r="Y879" s="1">
        <f t="shared" si="182"/>
        <v>5.9132420091324196</v>
      </c>
      <c r="Z879" s="1">
        <f t="shared" si="183"/>
        <v>1.9437340153452687</v>
      </c>
      <c r="AA879" s="1">
        <f t="shared" si="184"/>
        <v>2.1276595744680851E-2</v>
      </c>
      <c r="AB879" s="1">
        <f>VLOOKUP($A879,Index!$G:$R,8,FALSE)</f>
        <v>5.7514000000000003</v>
      </c>
      <c r="AC879" s="1">
        <f>VLOOKUP($A879,Index!$G:$R,9,FALSE)</f>
        <v>4.7806918235827993</v>
      </c>
      <c r="AD879" s="1">
        <f>VLOOKUP($A879,Index!$G:$R,10,FALSE)</f>
        <v>3.4188034188034191</v>
      </c>
      <c r="AE879" s="1">
        <f>VLOOKUP($A879,Index!$G:$R,11,FALSE)</f>
        <v>1.7528613231864649</v>
      </c>
    </row>
    <row r="880" spans="1:31" x14ac:dyDescent="0.2">
      <c r="A880">
        <v>6085506301</v>
      </c>
      <c r="B880" s="1">
        <f>VLOOKUP($A880,DataForModel!$B:$BI,11,FALSE)</f>
        <v>5334</v>
      </c>
      <c r="C880" s="1">
        <f>VLOOKUP($A880,DataForModel!$B:$BI,16,FALSE)</f>
        <v>10.37</v>
      </c>
      <c r="D880" s="1">
        <f>VLOOKUP($A880,DataForModel!$B:$BI,17,FALSE)</f>
        <v>27.404332159999999</v>
      </c>
      <c r="E880" s="1">
        <f>VLOOKUP($A880,DataForModel!$B:$BI,19,FALSE)</f>
        <v>0</v>
      </c>
      <c r="F880" s="1">
        <f>VLOOKUP($A880,DataForModel!$B:$BI,20,FALSE)</f>
        <v>175.55579800000001</v>
      </c>
      <c r="G880" s="1">
        <f>VLOOKUP($A880,DataForModel!$B:$BI,26,FALSE)</f>
        <v>2.5</v>
      </c>
      <c r="H880" s="1">
        <f>VLOOKUP($A880,DataForModel!$B:$BI,31,FALSE)</f>
        <v>496</v>
      </c>
      <c r="I880" s="1">
        <f>VLOOKUP($A880,DataForModel!$B:$BI,33,FALSE)</f>
        <v>42852</v>
      </c>
      <c r="J880" s="1">
        <f>VLOOKUP($A880,DataForModel!$B:$BI,46,FALSE)</f>
        <v>9.1</v>
      </c>
      <c r="K880" s="1">
        <f>VLOOKUP($A880,DataForModel!$B:$BI,49,FALSE)</f>
        <v>7.8</v>
      </c>
      <c r="L880" s="1">
        <f>VLOOKUP($A880,DataForModel!$B:$BI,51,FALSE)</f>
        <v>15.5</v>
      </c>
      <c r="M880" s="1">
        <f>VLOOKUP($A880,DataForModel!$B:$BI,52,FALSE)</f>
        <v>8.9</v>
      </c>
      <c r="N880" s="1">
        <f>VLOOKUP($A880,DataForModel!$B:$BI,60,FALSE)</f>
        <v>1.5</v>
      </c>
      <c r="O880" s="1">
        <f t="shared" si="172"/>
        <v>4.1541338736071065</v>
      </c>
      <c r="P880" s="1">
        <f t="shared" si="173"/>
        <v>10</v>
      </c>
      <c r="Q880" s="1">
        <f t="shared" si="174"/>
        <v>2.1797381345412057</v>
      </c>
      <c r="R880" s="1">
        <f t="shared" si="175"/>
        <v>0</v>
      </c>
      <c r="S880" s="1">
        <f t="shared" si="176"/>
        <v>0.29149621445920865</v>
      </c>
      <c r="T880" s="1">
        <f t="shared" si="177"/>
        <v>0.34965034965034969</v>
      </c>
      <c r="U880" s="1">
        <f t="shared" si="178"/>
        <v>1.6621983914209115</v>
      </c>
      <c r="V880" s="1">
        <f t="shared" si="179"/>
        <v>2.5244824373626527</v>
      </c>
      <c r="W880" s="1">
        <f t="shared" si="180"/>
        <v>1.5909090909090908</v>
      </c>
      <c r="X880" s="1">
        <f t="shared" si="181"/>
        <v>1.2703583061889252</v>
      </c>
      <c r="Y880" s="1">
        <f t="shared" si="182"/>
        <v>3.5388127853881279</v>
      </c>
      <c r="Z880" s="1">
        <f t="shared" si="183"/>
        <v>2.0716112531969308</v>
      </c>
      <c r="AA880" s="1">
        <f t="shared" si="184"/>
        <v>0.15957446808510636</v>
      </c>
      <c r="AB880" s="1">
        <f>VLOOKUP($A880,Index!$G:$R,8,FALSE)</f>
        <v>6.6226000000000003</v>
      </c>
      <c r="AC880" s="1">
        <f>VLOOKUP($A880,Index!$G:$R,9,FALSE)</f>
        <v>4.5320033562842337</v>
      </c>
      <c r="AD880" s="1">
        <f>VLOOKUP($A880,Index!$G:$R,10,FALSE)</f>
        <v>4.1452991452991448</v>
      </c>
      <c r="AE880" s="1">
        <f>VLOOKUP($A880,Index!$G:$R,11,FALSE)</f>
        <v>3.6388948418524327</v>
      </c>
    </row>
    <row r="881" spans="1:31" x14ac:dyDescent="0.2">
      <c r="A881">
        <v>6085506302</v>
      </c>
      <c r="B881" s="1">
        <f>VLOOKUP($A881,DataForModel!$B:$BI,11,FALSE)</f>
        <v>6388</v>
      </c>
      <c r="C881" s="1">
        <f>VLOOKUP($A881,DataForModel!$B:$BI,16,FALSE)</f>
        <v>10.37</v>
      </c>
      <c r="D881" s="1">
        <f>VLOOKUP($A881,DataForModel!$B:$BI,17,FALSE)</f>
        <v>28.67</v>
      </c>
      <c r="E881" s="1">
        <f>VLOOKUP($A881,DataForModel!$B:$BI,19,FALSE)</f>
        <v>0</v>
      </c>
      <c r="F881" s="1">
        <f>VLOOKUP($A881,DataForModel!$B:$BI,20,FALSE)</f>
        <v>156.4236496</v>
      </c>
      <c r="G881" s="1">
        <f>VLOOKUP($A881,DataForModel!$B:$BI,26,FALSE)</f>
        <v>0</v>
      </c>
      <c r="H881" s="1">
        <f>VLOOKUP($A881,DataForModel!$B:$BI,31,FALSE)</f>
        <v>443</v>
      </c>
      <c r="I881" s="1">
        <f>VLOOKUP($A881,DataForModel!$B:$BI,33,FALSE)</f>
        <v>52288</v>
      </c>
      <c r="J881" s="1">
        <f>VLOOKUP($A881,DataForModel!$B:$BI,46,FALSE)</f>
        <v>6.3</v>
      </c>
      <c r="K881" s="1">
        <f>VLOOKUP($A881,DataForModel!$B:$BI,49,FALSE)</f>
        <v>8.6</v>
      </c>
      <c r="L881" s="1">
        <f>VLOOKUP($A881,DataForModel!$B:$BI,51,FALSE)</f>
        <v>18.8</v>
      </c>
      <c r="M881" s="1">
        <f>VLOOKUP($A881,DataForModel!$B:$BI,52,FALSE)</f>
        <v>10.3</v>
      </c>
      <c r="N881" s="1">
        <f>VLOOKUP($A881,DataForModel!$B:$BI,60,FALSE)</f>
        <v>0</v>
      </c>
      <c r="O881" s="1">
        <f t="shared" si="172"/>
        <v>4.9754539078937112</v>
      </c>
      <c r="P881" s="1">
        <f t="shared" si="173"/>
        <v>10</v>
      </c>
      <c r="Q881" s="1">
        <f t="shared" si="174"/>
        <v>2.2814677815360374</v>
      </c>
      <c r="R881" s="1">
        <f t="shared" si="175"/>
        <v>0</v>
      </c>
      <c r="S881" s="1">
        <f t="shared" si="176"/>
        <v>0.25581939728482245</v>
      </c>
      <c r="T881" s="1">
        <f t="shared" si="177"/>
        <v>0</v>
      </c>
      <c r="U881" s="1">
        <f t="shared" si="178"/>
        <v>1.4845844504021446</v>
      </c>
      <c r="V881" s="1">
        <f t="shared" si="179"/>
        <v>3.1955536906785387</v>
      </c>
      <c r="W881" s="1">
        <f t="shared" si="180"/>
        <v>1.1013986013986012</v>
      </c>
      <c r="X881" s="1">
        <f t="shared" si="181"/>
        <v>1.4006514657980458</v>
      </c>
      <c r="Y881" s="1">
        <f t="shared" si="182"/>
        <v>4.2922374429223744</v>
      </c>
      <c r="Z881" s="1">
        <f t="shared" si="183"/>
        <v>2.4296675191815855</v>
      </c>
      <c r="AA881" s="1">
        <f t="shared" si="184"/>
        <v>0</v>
      </c>
      <c r="AB881" s="1">
        <f>VLOOKUP($A881,Index!$G:$R,8,FALSE)</f>
        <v>4.2487000000000004</v>
      </c>
      <c r="AC881" s="1">
        <f>VLOOKUP($A881,Index!$G:$R,9,FALSE)</f>
        <v>4.7820566392238559</v>
      </c>
      <c r="AD881" s="1">
        <f>VLOOKUP($A881,Index!$G:$R,10,FALSE)</f>
        <v>3.2905982905982913</v>
      </c>
      <c r="AE881" s="1">
        <f>VLOOKUP($A881,Index!$G:$R,11,FALSE)</f>
        <v>2.1186651305533357</v>
      </c>
    </row>
    <row r="882" spans="1:31" x14ac:dyDescent="0.2">
      <c r="A882">
        <v>6085506304</v>
      </c>
      <c r="B882" s="1">
        <f>VLOOKUP($A882,DataForModel!$B:$BI,11,FALSE)</f>
        <v>4958</v>
      </c>
      <c r="C882" s="1">
        <f>VLOOKUP($A882,DataForModel!$B:$BI,16,FALSE)</f>
        <v>10.37</v>
      </c>
      <c r="D882" s="1">
        <f>VLOOKUP($A882,DataForModel!$B:$BI,17,FALSE)</f>
        <v>28.67</v>
      </c>
      <c r="E882" s="1">
        <f>VLOOKUP($A882,DataForModel!$B:$BI,19,FALSE)</f>
        <v>0</v>
      </c>
      <c r="F882" s="1">
        <f>VLOOKUP($A882,DataForModel!$B:$BI,20,FALSE)</f>
        <v>177.49732839999999</v>
      </c>
      <c r="G882" s="1">
        <f>VLOOKUP($A882,DataForModel!$B:$BI,26,FALSE)</f>
        <v>0</v>
      </c>
      <c r="H882" s="1">
        <f>VLOOKUP($A882,DataForModel!$B:$BI,31,FALSE)</f>
        <v>717</v>
      </c>
      <c r="I882" s="1">
        <f>VLOOKUP($A882,DataForModel!$B:$BI,33,FALSE)</f>
        <v>37828</v>
      </c>
      <c r="J882" s="1">
        <f>VLOOKUP($A882,DataForModel!$B:$BI,46,FALSE)</f>
        <v>12.3</v>
      </c>
      <c r="K882" s="1">
        <f>VLOOKUP($A882,DataForModel!$B:$BI,49,FALSE)</f>
        <v>9.1999999999999993</v>
      </c>
      <c r="L882" s="1">
        <f>VLOOKUP($A882,DataForModel!$B:$BI,51,FALSE)</f>
        <v>27</v>
      </c>
      <c r="M882" s="1">
        <f>VLOOKUP($A882,DataForModel!$B:$BI,52,FALSE)</f>
        <v>4.9000000000000004</v>
      </c>
      <c r="N882" s="1">
        <f>VLOOKUP($A882,DataForModel!$B:$BI,60,FALSE)</f>
        <v>0</v>
      </c>
      <c r="O882" s="1">
        <f t="shared" si="172"/>
        <v>3.8611392503701398</v>
      </c>
      <c r="P882" s="1">
        <f t="shared" si="173"/>
        <v>10</v>
      </c>
      <c r="Q882" s="1">
        <f t="shared" si="174"/>
        <v>2.2814677815360374</v>
      </c>
      <c r="R882" s="1">
        <f t="shared" si="175"/>
        <v>0</v>
      </c>
      <c r="S882" s="1">
        <f t="shared" si="176"/>
        <v>0.29511669782945638</v>
      </c>
      <c r="T882" s="1">
        <f t="shared" si="177"/>
        <v>0</v>
      </c>
      <c r="U882" s="1">
        <f t="shared" si="178"/>
        <v>2.4028150134048256</v>
      </c>
      <c r="V882" s="1">
        <f t="shared" si="179"/>
        <v>2.1671846441601299</v>
      </c>
      <c r="W882" s="1">
        <f t="shared" si="180"/>
        <v>2.1503496503496504</v>
      </c>
      <c r="X882" s="1">
        <f t="shared" si="181"/>
        <v>1.4983713355048858</v>
      </c>
      <c r="Y882" s="1">
        <f t="shared" si="182"/>
        <v>6.1643835616438363</v>
      </c>
      <c r="Z882" s="1">
        <f t="shared" si="183"/>
        <v>1.0485933503836318</v>
      </c>
      <c r="AA882" s="1">
        <f t="shared" si="184"/>
        <v>0</v>
      </c>
      <c r="AB882" s="1">
        <f>VLOOKUP($A882,Index!$G:$R,8,FALSE)</f>
        <v>5.9615</v>
      </c>
      <c r="AC882" s="1">
        <f>VLOOKUP($A882,Index!$G:$R,9,FALSE)</f>
        <v>5.0508140204038021</v>
      </c>
      <c r="AD882" s="1">
        <f>VLOOKUP($A882,Index!$G:$R,10,FALSE)</f>
        <v>3.4188034188034191</v>
      </c>
      <c r="AE882" s="1">
        <f>VLOOKUP($A882,Index!$G:$R,11,FALSE)</f>
        <v>3.1788868886022388</v>
      </c>
    </row>
    <row r="883" spans="1:31" x14ac:dyDescent="0.2">
      <c r="A883">
        <v>6085506305</v>
      </c>
      <c r="B883" s="1">
        <f>VLOOKUP($A883,DataForModel!$B:$BI,11,FALSE)</f>
        <v>7191</v>
      </c>
      <c r="C883" s="1">
        <f>VLOOKUP($A883,DataForModel!$B:$BI,16,FALSE)</f>
        <v>10.37</v>
      </c>
      <c r="D883" s="1">
        <f>VLOOKUP($A883,DataForModel!$B:$BI,17,FALSE)</f>
        <v>28.67</v>
      </c>
      <c r="E883" s="1">
        <f>VLOOKUP($A883,DataForModel!$B:$BI,19,FALSE)</f>
        <v>0</v>
      </c>
      <c r="F883" s="1">
        <f>VLOOKUP($A883,DataForModel!$B:$BI,20,FALSE)</f>
        <v>164.78169869999999</v>
      </c>
      <c r="G883" s="1">
        <f>VLOOKUP($A883,DataForModel!$B:$BI,26,FALSE)</f>
        <v>0</v>
      </c>
      <c r="H883" s="1">
        <f>VLOOKUP($A883,DataForModel!$B:$BI,31,FALSE)</f>
        <v>1288</v>
      </c>
      <c r="I883" s="1">
        <f>VLOOKUP($A883,DataForModel!$B:$BI,33,FALSE)</f>
        <v>27187</v>
      </c>
      <c r="J883" s="1">
        <f>VLOOKUP($A883,DataForModel!$B:$BI,46,FALSE)</f>
        <v>18.899999999999999</v>
      </c>
      <c r="K883" s="1">
        <f>VLOOKUP($A883,DataForModel!$B:$BI,49,FALSE)</f>
        <v>16.8</v>
      </c>
      <c r="L883" s="1">
        <f>VLOOKUP($A883,DataForModel!$B:$BI,51,FALSE)</f>
        <v>26</v>
      </c>
      <c r="M883" s="1">
        <f>VLOOKUP($A883,DataForModel!$B:$BI,52,FALSE)</f>
        <v>10</v>
      </c>
      <c r="N883" s="1">
        <f>VLOOKUP($A883,DataForModel!$B:$BI,60,FALSE)</f>
        <v>0.2</v>
      </c>
      <c r="O883" s="1">
        <f t="shared" si="172"/>
        <v>5.6011844463492553</v>
      </c>
      <c r="P883" s="1">
        <f t="shared" si="173"/>
        <v>10</v>
      </c>
      <c r="Q883" s="1">
        <f t="shared" si="174"/>
        <v>2.2814677815360374</v>
      </c>
      <c r="R883" s="1">
        <f t="shared" si="175"/>
        <v>0</v>
      </c>
      <c r="S883" s="1">
        <f t="shared" si="176"/>
        <v>0.27140513200948319</v>
      </c>
      <c r="T883" s="1">
        <f t="shared" si="177"/>
        <v>0</v>
      </c>
      <c r="U883" s="1">
        <f t="shared" si="178"/>
        <v>4.3163538873994636</v>
      </c>
      <c r="V883" s="1">
        <f t="shared" si="179"/>
        <v>1.4104159703010433</v>
      </c>
      <c r="W883" s="1">
        <f t="shared" si="180"/>
        <v>3.3041958041958037</v>
      </c>
      <c r="X883" s="1">
        <f t="shared" si="181"/>
        <v>2.7361563517915313</v>
      </c>
      <c r="Y883" s="1">
        <f t="shared" si="182"/>
        <v>5.9360730593607318</v>
      </c>
      <c r="Z883" s="1">
        <f t="shared" si="183"/>
        <v>2.3529411764705879</v>
      </c>
      <c r="AA883" s="1">
        <f t="shared" si="184"/>
        <v>2.1276595744680851E-2</v>
      </c>
      <c r="AB883" s="1">
        <f>VLOOKUP($A883,Index!$G:$R,8,FALSE)</f>
        <v>8.1174999999999997</v>
      </c>
      <c r="AC883" s="1">
        <f>VLOOKUP($A883,Index!$G:$R,9,FALSE)</f>
        <v>6.6328547431112073</v>
      </c>
      <c r="AD883" s="1">
        <f>VLOOKUP($A883,Index!$G:$R,10,FALSE)</f>
        <v>4.700854700854701</v>
      </c>
      <c r="AE883" s="1">
        <f>VLOOKUP($A883,Index!$G:$R,11,FALSE)</f>
        <v>2.8850555894637866</v>
      </c>
    </row>
    <row r="884" spans="1:31" x14ac:dyDescent="0.2">
      <c r="A884">
        <v>6085506401</v>
      </c>
      <c r="B884" s="1">
        <f>VLOOKUP($A884,DataForModel!$B:$BI,11,FALSE)</f>
        <v>4380</v>
      </c>
      <c r="C884" s="1">
        <f>VLOOKUP($A884,DataForModel!$B:$BI,16,FALSE)</f>
        <v>10.37</v>
      </c>
      <c r="D884" s="1">
        <f>VLOOKUP($A884,DataForModel!$B:$BI,17,FALSE)</f>
        <v>28.033150070000001</v>
      </c>
      <c r="E884" s="1">
        <f>VLOOKUP($A884,DataForModel!$B:$BI,19,FALSE)</f>
        <v>0</v>
      </c>
      <c r="F884" s="1">
        <f>VLOOKUP($A884,DataForModel!$B:$BI,20,FALSE)</f>
        <v>155.8069094</v>
      </c>
      <c r="G884" s="1">
        <f>VLOOKUP($A884,DataForModel!$B:$BI,26,FALSE)</f>
        <v>1.25</v>
      </c>
      <c r="H884" s="1">
        <f>VLOOKUP($A884,DataForModel!$B:$BI,31,FALSE)</f>
        <v>376</v>
      </c>
      <c r="I884" s="1">
        <f>VLOOKUP($A884,DataForModel!$B:$BI,33,FALSE)</f>
        <v>52313</v>
      </c>
      <c r="J884" s="1">
        <f>VLOOKUP($A884,DataForModel!$B:$BI,46,FALSE)</f>
        <v>7.2</v>
      </c>
      <c r="K884" s="1">
        <f>VLOOKUP($A884,DataForModel!$B:$BI,49,FALSE)</f>
        <v>11.4</v>
      </c>
      <c r="L884" s="1">
        <f>VLOOKUP($A884,DataForModel!$B:$BI,51,FALSE)</f>
        <v>21</v>
      </c>
      <c r="M884" s="1">
        <f>VLOOKUP($A884,DataForModel!$B:$BI,52,FALSE)</f>
        <v>9.6999999999999993</v>
      </c>
      <c r="N884" s="1">
        <f>VLOOKUP($A884,DataForModel!$B:$BI,60,FALSE)</f>
        <v>0.6</v>
      </c>
      <c r="O884" s="1">
        <f t="shared" si="172"/>
        <v>3.4107379412452272</v>
      </c>
      <c r="P884" s="1">
        <f t="shared" si="173"/>
        <v>10</v>
      </c>
      <c r="Q884" s="1">
        <f t="shared" si="174"/>
        <v>2.2302801661759259</v>
      </c>
      <c r="R884" s="1">
        <f t="shared" si="175"/>
        <v>0</v>
      </c>
      <c r="S884" s="1">
        <f t="shared" si="176"/>
        <v>0.25466932637279177</v>
      </c>
      <c r="T884" s="1">
        <f t="shared" si="177"/>
        <v>0.17482517482517484</v>
      </c>
      <c r="U884" s="1">
        <f t="shared" si="178"/>
        <v>1.260053619302949</v>
      </c>
      <c r="V884" s="1">
        <f t="shared" si="179"/>
        <v>3.1973316454615923</v>
      </c>
      <c r="W884" s="1">
        <f t="shared" si="180"/>
        <v>1.2587412587412585</v>
      </c>
      <c r="X884" s="1">
        <f t="shared" si="181"/>
        <v>1.8566775244299674</v>
      </c>
      <c r="Y884" s="1">
        <f t="shared" si="182"/>
        <v>4.794520547945206</v>
      </c>
      <c r="Z884" s="1">
        <f t="shared" si="183"/>
        <v>2.2762148337595902</v>
      </c>
      <c r="AA884" s="1">
        <f t="shared" si="184"/>
        <v>6.3829787234042548E-2</v>
      </c>
      <c r="AB884" s="1">
        <f>VLOOKUP($A884,Index!$G:$R,8,FALSE)</f>
        <v>6.6737000000000002</v>
      </c>
      <c r="AC884" s="1">
        <f>VLOOKUP($A884,Index!$G:$R,9,FALSE)</f>
        <v>4.5839785364992665</v>
      </c>
      <c r="AD884" s="1">
        <f>VLOOKUP($A884,Index!$G:$R,10,FALSE)</f>
        <v>3.6752136752136755</v>
      </c>
      <c r="AE884" s="1">
        <f>VLOOKUP($A884,Index!$G:$R,11,FALSE)</f>
        <v>3.3880456905336716</v>
      </c>
    </row>
    <row r="885" spans="1:31" x14ac:dyDescent="0.2">
      <c r="A885">
        <v>6085506402</v>
      </c>
      <c r="B885" s="1">
        <f>VLOOKUP($A885,DataForModel!$B:$BI,11,FALSE)</f>
        <v>4241</v>
      </c>
      <c r="C885" s="1">
        <f>VLOOKUP($A885,DataForModel!$B:$BI,16,FALSE)</f>
        <v>10.37</v>
      </c>
      <c r="D885" s="1">
        <f>VLOOKUP($A885,DataForModel!$B:$BI,17,FALSE)</f>
        <v>28.67</v>
      </c>
      <c r="E885" s="1">
        <f>VLOOKUP($A885,DataForModel!$B:$BI,19,FALSE)</f>
        <v>0</v>
      </c>
      <c r="F885" s="1">
        <f>VLOOKUP($A885,DataForModel!$B:$BI,20,FALSE)</f>
        <v>135.4535711</v>
      </c>
      <c r="G885" s="1">
        <f>VLOOKUP($A885,DataForModel!$B:$BI,26,FALSE)</f>
        <v>0.5</v>
      </c>
      <c r="H885" s="1">
        <f>VLOOKUP($A885,DataForModel!$B:$BI,31,FALSE)</f>
        <v>866</v>
      </c>
      <c r="I885" s="1">
        <f>VLOOKUP($A885,DataForModel!$B:$BI,33,FALSE)</f>
        <v>41835</v>
      </c>
      <c r="J885" s="1">
        <f>VLOOKUP($A885,DataForModel!$B:$BI,46,FALSE)</f>
        <v>14.4</v>
      </c>
      <c r="K885" s="1">
        <f>VLOOKUP($A885,DataForModel!$B:$BI,49,FALSE)</f>
        <v>12.6</v>
      </c>
      <c r="L885" s="1">
        <f>VLOOKUP($A885,DataForModel!$B:$BI,51,FALSE)</f>
        <v>18.899999999999999</v>
      </c>
      <c r="M885" s="1">
        <f>VLOOKUP($A885,DataForModel!$B:$BI,52,FALSE)</f>
        <v>14.6</v>
      </c>
      <c r="N885" s="1">
        <f>VLOOKUP($A885,DataForModel!$B:$BI,60,FALSE)</f>
        <v>3</v>
      </c>
      <c r="O885" s="1">
        <f t="shared" si="172"/>
        <v>3.3024234395698588</v>
      </c>
      <c r="P885" s="1">
        <f t="shared" si="173"/>
        <v>10</v>
      </c>
      <c r="Q885" s="1">
        <f t="shared" si="174"/>
        <v>2.2814677815360374</v>
      </c>
      <c r="R885" s="1">
        <f t="shared" si="175"/>
        <v>0</v>
      </c>
      <c r="S885" s="1">
        <f t="shared" si="176"/>
        <v>0.21671528617636859</v>
      </c>
      <c r="T885" s="1">
        <f t="shared" si="177"/>
        <v>6.9930069930069935E-2</v>
      </c>
      <c r="U885" s="1">
        <f t="shared" si="178"/>
        <v>2.9021447721179627</v>
      </c>
      <c r="V885" s="1">
        <f t="shared" si="179"/>
        <v>2.4521552367880179</v>
      </c>
      <c r="W885" s="1">
        <f t="shared" si="180"/>
        <v>2.5174825174825171</v>
      </c>
      <c r="X885" s="1">
        <f t="shared" si="181"/>
        <v>2.0521172638436482</v>
      </c>
      <c r="Y885" s="1">
        <f t="shared" si="182"/>
        <v>4.3150684931506849</v>
      </c>
      <c r="Z885" s="1">
        <f t="shared" si="183"/>
        <v>3.5294117647058822</v>
      </c>
      <c r="AA885" s="1">
        <f t="shared" si="184"/>
        <v>0.31914893617021273</v>
      </c>
      <c r="AB885" s="1">
        <f>VLOOKUP($A885,Index!$G:$R,8,FALSE)</f>
        <v>7.4955999999999996</v>
      </c>
      <c r="AC885" s="1">
        <f>VLOOKUP($A885,Index!$G:$R,9,FALSE)</f>
        <v>5.2480218708660642</v>
      </c>
      <c r="AD885" s="1">
        <f>VLOOKUP($A885,Index!$G:$R,10,FALSE)</f>
        <v>4.3589743589743595</v>
      </c>
      <c r="AE885" s="1">
        <f>VLOOKUP($A885,Index!$G:$R,11,FALSE)</f>
        <v>3.9002210217875111</v>
      </c>
    </row>
    <row r="886" spans="1:31" x14ac:dyDescent="0.2">
      <c r="A886">
        <v>6085506501</v>
      </c>
      <c r="B886" s="1">
        <f>VLOOKUP($A886,DataForModel!$B:$BI,11,FALSE)</f>
        <v>7306</v>
      </c>
      <c r="C886" s="1">
        <f>VLOOKUP($A886,DataForModel!$B:$BI,16,FALSE)</f>
        <v>10.37</v>
      </c>
      <c r="D886" s="1">
        <f>VLOOKUP($A886,DataForModel!$B:$BI,17,FALSE)</f>
        <v>28.67</v>
      </c>
      <c r="E886" s="1">
        <f>VLOOKUP($A886,DataForModel!$B:$BI,19,FALSE)</f>
        <v>0</v>
      </c>
      <c r="F886" s="1">
        <f>VLOOKUP($A886,DataForModel!$B:$BI,20,FALSE)</f>
        <v>138.23482999999999</v>
      </c>
      <c r="G886" s="1">
        <f>VLOOKUP($A886,DataForModel!$B:$BI,26,FALSE)</f>
        <v>0</v>
      </c>
      <c r="H886" s="1">
        <f>VLOOKUP($A886,DataForModel!$B:$BI,31,FALSE)</f>
        <v>1406</v>
      </c>
      <c r="I886" s="1">
        <f>VLOOKUP($A886,DataForModel!$B:$BI,33,FALSE)</f>
        <v>26082</v>
      </c>
      <c r="J886" s="1">
        <f>VLOOKUP($A886,DataForModel!$B:$BI,46,FALSE)</f>
        <v>18.3</v>
      </c>
      <c r="K886" s="1">
        <f>VLOOKUP($A886,DataForModel!$B:$BI,49,FALSE)</f>
        <v>21.3</v>
      </c>
      <c r="L886" s="1">
        <f>VLOOKUP($A886,DataForModel!$B:$BI,51,FALSE)</f>
        <v>25.5</v>
      </c>
      <c r="M886" s="1">
        <f>VLOOKUP($A886,DataForModel!$B:$BI,52,FALSE)</f>
        <v>10.5</v>
      </c>
      <c r="N886" s="1">
        <f>VLOOKUP($A886,DataForModel!$B:$BI,60,FALSE)</f>
        <v>1.6</v>
      </c>
      <c r="O886" s="1">
        <f t="shared" si="172"/>
        <v>5.6907971635626895</v>
      </c>
      <c r="P886" s="1">
        <f t="shared" si="173"/>
        <v>10</v>
      </c>
      <c r="Q886" s="1">
        <f t="shared" si="174"/>
        <v>2.2814677815360374</v>
      </c>
      <c r="R886" s="1">
        <f t="shared" si="175"/>
        <v>0</v>
      </c>
      <c r="S886" s="1">
        <f t="shared" si="176"/>
        <v>0.22190165956295252</v>
      </c>
      <c r="T886" s="1">
        <f t="shared" si="177"/>
        <v>0</v>
      </c>
      <c r="U886" s="1">
        <f t="shared" si="178"/>
        <v>4.7117962466487935</v>
      </c>
      <c r="V886" s="1">
        <f t="shared" si="179"/>
        <v>1.3318303688900586</v>
      </c>
      <c r="W886" s="1">
        <f t="shared" si="180"/>
        <v>3.1993006993006996</v>
      </c>
      <c r="X886" s="1">
        <f t="shared" si="181"/>
        <v>3.4690553745928341</v>
      </c>
      <c r="Y886" s="1">
        <f t="shared" si="182"/>
        <v>5.8219178082191778</v>
      </c>
      <c r="Z886" s="1">
        <f t="shared" si="183"/>
        <v>2.4808184143222505</v>
      </c>
      <c r="AA886" s="1">
        <f t="shared" si="184"/>
        <v>0.1702127659574468</v>
      </c>
      <c r="AB886" s="1">
        <f>VLOOKUP($A886,Index!$G:$R,8,FALSE)</f>
        <v>9.9487000000000005</v>
      </c>
      <c r="AC886" s="1">
        <f>VLOOKUP($A886,Index!$G:$R,9,FALSE)</f>
        <v>6.869285383031305</v>
      </c>
      <c r="AD886" s="1">
        <f>VLOOKUP($A886,Index!$G:$R,10,FALSE)</f>
        <v>5.4273504273504267</v>
      </c>
      <c r="AE886" s="1">
        <f>VLOOKUP($A886,Index!$G:$R,11,FALSE)</f>
        <v>3.6041899583474422</v>
      </c>
    </row>
    <row r="887" spans="1:31" x14ac:dyDescent="0.2">
      <c r="A887">
        <v>6085506601</v>
      </c>
      <c r="B887" s="1">
        <f>VLOOKUP($A887,DataForModel!$B:$BI,11,FALSE)</f>
        <v>3719</v>
      </c>
      <c r="C887" s="1">
        <f>VLOOKUP($A887,DataForModel!$B:$BI,16,FALSE)</f>
        <v>10.37</v>
      </c>
      <c r="D887" s="1">
        <f>VLOOKUP($A887,DataForModel!$B:$BI,17,FALSE)</f>
        <v>25.595972110000002</v>
      </c>
      <c r="E887" s="1">
        <f>VLOOKUP($A887,DataForModel!$B:$BI,19,FALSE)</f>
        <v>0</v>
      </c>
      <c r="F887" s="1">
        <f>VLOOKUP($A887,DataForModel!$B:$BI,20,FALSE)</f>
        <v>153.6911222</v>
      </c>
      <c r="G887" s="1">
        <f>VLOOKUP($A887,DataForModel!$B:$BI,26,FALSE)</f>
        <v>0</v>
      </c>
      <c r="H887" s="1">
        <f>VLOOKUP($A887,DataForModel!$B:$BI,31,FALSE)</f>
        <v>395</v>
      </c>
      <c r="I887" s="1">
        <f>VLOOKUP($A887,DataForModel!$B:$BI,33,FALSE)</f>
        <v>46733</v>
      </c>
      <c r="J887" s="1">
        <f>VLOOKUP($A887,DataForModel!$B:$BI,46,FALSE)</f>
        <v>8.1999999999999993</v>
      </c>
      <c r="K887" s="1">
        <f>VLOOKUP($A887,DataForModel!$B:$BI,49,FALSE)</f>
        <v>11.4</v>
      </c>
      <c r="L887" s="1">
        <f>VLOOKUP($A887,DataForModel!$B:$BI,51,FALSE)</f>
        <v>21.7</v>
      </c>
      <c r="M887" s="1">
        <f>VLOOKUP($A887,DataForModel!$B:$BI,52,FALSE)</f>
        <v>6.9</v>
      </c>
      <c r="N887" s="1">
        <f>VLOOKUP($A887,DataForModel!$B:$BI,60,FALSE)</f>
        <v>0</v>
      </c>
      <c r="O887" s="1">
        <f t="shared" si="172"/>
        <v>2.895659627522793</v>
      </c>
      <c r="P887" s="1">
        <f t="shared" si="173"/>
        <v>10</v>
      </c>
      <c r="Q887" s="1">
        <f t="shared" si="174"/>
        <v>2.0343889175412255</v>
      </c>
      <c r="R887" s="1">
        <f t="shared" si="175"/>
        <v>0</v>
      </c>
      <c r="S887" s="1">
        <f t="shared" si="176"/>
        <v>0.2507238963282335</v>
      </c>
      <c r="T887" s="1">
        <f t="shared" si="177"/>
        <v>0</v>
      </c>
      <c r="U887" s="1">
        <f t="shared" si="178"/>
        <v>1.3237265415549597</v>
      </c>
      <c r="V887" s="1">
        <f t="shared" si="179"/>
        <v>2.8004921378839494</v>
      </c>
      <c r="W887" s="1">
        <f t="shared" si="180"/>
        <v>1.4335664335664333</v>
      </c>
      <c r="X887" s="1">
        <f t="shared" si="181"/>
        <v>1.8566775244299674</v>
      </c>
      <c r="Y887" s="1">
        <f t="shared" si="182"/>
        <v>4.9543378995433791</v>
      </c>
      <c r="Z887" s="1">
        <f t="shared" si="183"/>
        <v>1.5601023017902815</v>
      </c>
      <c r="AA887" s="1">
        <f t="shared" si="184"/>
        <v>0</v>
      </c>
      <c r="AB887" s="1">
        <f>VLOOKUP($A887,Index!$G:$R,8,FALSE)</f>
        <v>5.3941999999999997</v>
      </c>
      <c r="AC887" s="1">
        <f>VLOOKUP($A887,Index!$G:$R,9,FALSE)</f>
        <v>4.512743443223056</v>
      </c>
      <c r="AD887" s="1">
        <f>VLOOKUP($A887,Index!$G:$R,10,FALSE)</f>
        <v>3.9743589743589745</v>
      </c>
      <c r="AE887" s="1">
        <f>VLOOKUP($A887,Index!$G:$R,11,FALSE)</f>
        <v>2.3643634199629608</v>
      </c>
    </row>
    <row r="888" spans="1:31" x14ac:dyDescent="0.2">
      <c r="A888">
        <v>6085506603</v>
      </c>
      <c r="B888" s="1">
        <f>VLOOKUP($A888,DataForModel!$B:$BI,11,FALSE)</f>
        <v>3080</v>
      </c>
      <c r="C888" s="1">
        <f>VLOOKUP($A888,DataForModel!$B:$BI,16,FALSE)</f>
        <v>10.37</v>
      </c>
      <c r="D888" s="1">
        <f>VLOOKUP($A888,DataForModel!$B:$BI,17,FALSE)</f>
        <v>25.213207059999998</v>
      </c>
      <c r="E888" s="1">
        <f>VLOOKUP($A888,DataForModel!$B:$BI,19,FALSE)</f>
        <v>0</v>
      </c>
      <c r="F888" s="1">
        <f>VLOOKUP($A888,DataForModel!$B:$BI,20,FALSE)</f>
        <v>130.04185709999999</v>
      </c>
      <c r="G888" s="1">
        <f>VLOOKUP($A888,DataForModel!$B:$BI,26,FALSE)</f>
        <v>0</v>
      </c>
      <c r="H888" s="1">
        <f>VLOOKUP($A888,DataForModel!$B:$BI,31,FALSE)</f>
        <v>298</v>
      </c>
      <c r="I888" s="1">
        <f>VLOOKUP($A888,DataForModel!$B:$BI,33,FALSE)</f>
        <v>50764</v>
      </c>
      <c r="J888" s="1">
        <f>VLOOKUP($A888,DataForModel!$B:$BI,46,FALSE)</f>
        <v>7.2</v>
      </c>
      <c r="K888" s="1">
        <f>VLOOKUP($A888,DataForModel!$B:$BI,49,FALSE)</f>
        <v>8.5</v>
      </c>
      <c r="L888" s="1">
        <f>VLOOKUP($A888,DataForModel!$B:$BI,51,FALSE)</f>
        <v>26.6</v>
      </c>
      <c r="M888" s="1">
        <f>VLOOKUP($A888,DataForModel!$B:$BI,52,FALSE)</f>
        <v>9</v>
      </c>
      <c r="N888" s="1">
        <f>VLOOKUP($A888,DataForModel!$B:$BI,60,FALSE)</f>
        <v>1.2</v>
      </c>
      <c r="O888" s="1">
        <f t="shared" si="172"/>
        <v>2.397724616223798</v>
      </c>
      <c r="P888" s="1">
        <f t="shared" si="173"/>
        <v>10</v>
      </c>
      <c r="Q888" s="1">
        <f t="shared" si="174"/>
        <v>2.0036236944804426</v>
      </c>
      <c r="R888" s="1">
        <f t="shared" si="175"/>
        <v>0</v>
      </c>
      <c r="S888" s="1">
        <f t="shared" si="176"/>
        <v>0.20662375191991958</v>
      </c>
      <c r="T888" s="1">
        <f t="shared" si="177"/>
        <v>0</v>
      </c>
      <c r="U888" s="1">
        <f t="shared" si="178"/>
        <v>0.99865951742627346</v>
      </c>
      <c r="V888" s="1">
        <f t="shared" si="179"/>
        <v>3.0871695671035693</v>
      </c>
      <c r="W888" s="1">
        <f t="shared" si="180"/>
        <v>1.2587412587412585</v>
      </c>
      <c r="X888" s="1">
        <f t="shared" si="181"/>
        <v>1.3843648208469057</v>
      </c>
      <c r="Y888" s="1">
        <f t="shared" si="182"/>
        <v>6.0730593607305936</v>
      </c>
      <c r="Z888" s="1">
        <f t="shared" si="183"/>
        <v>2.0971867007672631</v>
      </c>
      <c r="AA888" s="1">
        <f t="shared" si="184"/>
        <v>0.1276595744680851</v>
      </c>
      <c r="AB888" s="1">
        <f>VLOOKUP($A888,Index!$G:$R,8,FALSE)</f>
        <v>5.9356999999999998</v>
      </c>
      <c r="AC888" s="1">
        <f>VLOOKUP($A888,Index!$G:$R,9,FALSE)</f>
        <v>4.3013693540235689</v>
      </c>
      <c r="AD888" s="1">
        <f>VLOOKUP($A888,Index!$G:$R,10,FALSE)</f>
        <v>4.3589743589743595</v>
      </c>
      <c r="AE888" s="1">
        <f>VLOOKUP($A888,Index!$G:$R,11,FALSE)</f>
        <v>1.9340495851722739</v>
      </c>
    </row>
    <row r="889" spans="1:31" x14ac:dyDescent="0.2">
      <c r="A889">
        <v>6085506604</v>
      </c>
      <c r="B889" s="1">
        <f>VLOOKUP($A889,DataForModel!$B:$BI,11,FALSE)</f>
        <v>6280</v>
      </c>
      <c r="C889" s="1">
        <f>VLOOKUP($A889,DataForModel!$B:$BI,16,FALSE)</f>
        <v>10.37</v>
      </c>
      <c r="D889" s="1">
        <f>VLOOKUP($A889,DataForModel!$B:$BI,17,FALSE)</f>
        <v>15.436798019999999</v>
      </c>
      <c r="E889" s="1">
        <f>VLOOKUP($A889,DataForModel!$B:$BI,19,FALSE)</f>
        <v>0.109490858</v>
      </c>
      <c r="F889" s="1">
        <f>VLOOKUP($A889,DataForModel!$B:$BI,20,FALSE)</f>
        <v>145.79579699999999</v>
      </c>
      <c r="G889" s="1">
        <f>VLOOKUP($A889,DataForModel!$B:$BI,26,FALSE)</f>
        <v>0</v>
      </c>
      <c r="H889" s="1">
        <f>VLOOKUP($A889,DataForModel!$B:$BI,31,FALSE)</f>
        <v>215</v>
      </c>
      <c r="I889" s="1">
        <f>VLOOKUP($A889,DataForModel!$B:$BI,33,FALSE)</f>
        <v>50364</v>
      </c>
      <c r="J889" s="1">
        <f>VLOOKUP($A889,DataForModel!$B:$BI,46,FALSE)</f>
        <v>3</v>
      </c>
      <c r="K889" s="1">
        <f>VLOOKUP($A889,DataForModel!$B:$BI,49,FALSE)</f>
        <v>4.5</v>
      </c>
      <c r="L889" s="1">
        <f>VLOOKUP($A889,DataForModel!$B:$BI,51,FALSE)</f>
        <v>26.7</v>
      </c>
      <c r="M889" s="1">
        <f>VLOOKUP($A889,DataForModel!$B:$BI,52,FALSE)</f>
        <v>7.4</v>
      </c>
      <c r="N889" s="1">
        <f>VLOOKUP($A889,DataForModel!$B:$BI,60,FALSE)</f>
        <v>0.2</v>
      </c>
      <c r="O889" s="1">
        <f t="shared" si="172"/>
        <v>4.8912958778150086</v>
      </c>
      <c r="P889" s="1">
        <f t="shared" si="173"/>
        <v>10</v>
      </c>
      <c r="Q889" s="1">
        <f t="shared" si="174"/>
        <v>1.2178325026016303</v>
      </c>
      <c r="R889" s="1">
        <f t="shared" si="175"/>
        <v>1.3629131520045338E-3</v>
      </c>
      <c r="S889" s="1">
        <f t="shared" si="176"/>
        <v>0.23600102946542345</v>
      </c>
      <c r="T889" s="1">
        <f t="shared" si="177"/>
        <v>0</v>
      </c>
      <c r="U889" s="1">
        <f t="shared" si="178"/>
        <v>0.72050938337801618</v>
      </c>
      <c r="V889" s="1">
        <f t="shared" si="179"/>
        <v>3.0587222905747065</v>
      </c>
      <c r="W889" s="1">
        <f t="shared" si="180"/>
        <v>0.52447552447552448</v>
      </c>
      <c r="X889" s="1">
        <f t="shared" si="181"/>
        <v>0.73289902280130304</v>
      </c>
      <c r="Y889" s="1">
        <f t="shared" si="182"/>
        <v>6.095890410958904</v>
      </c>
      <c r="Z889" s="1">
        <f t="shared" si="183"/>
        <v>1.6879795396419439</v>
      </c>
      <c r="AA889" s="1">
        <f t="shared" si="184"/>
        <v>2.1276595744680851E-2</v>
      </c>
      <c r="AB889" s="1">
        <f>VLOOKUP($A889,Index!$G:$R,8,FALSE)</f>
        <v>3.7789000000000001</v>
      </c>
      <c r="AC889" s="1">
        <f>VLOOKUP($A889,Index!$G:$R,9,FALSE)</f>
        <v>4.4155183535637175</v>
      </c>
      <c r="AD889" s="1">
        <f>VLOOKUP($A889,Index!$G:$R,10,FALSE)</f>
        <v>3.5042735042735043</v>
      </c>
      <c r="AE889" s="1">
        <f>VLOOKUP($A889,Index!$G:$R,11,FALSE)</f>
        <v>0.62752414338110118</v>
      </c>
    </row>
    <row r="890" spans="1:31" x14ac:dyDescent="0.2">
      <c r="A890">
        <v>6085506605</v>
      </c>
      <c r="B890" s="1">
        <f>VLOOKUP($A890,DataForModel!$B:$BI,11,FALSE)</f>
        <v>3170</v>
      </c>
      <c r="C890" s="1">
        <f>VLOOKUP($A890,DataForModel!$B:$BI,16,FALSE)</f>
        <v>10.37</v>
      </c>
      <c r="D890" s="1">
        <f>VLOOKUP($A890,DataForModel!$B:$BI,17,FALSE)</f>
        <v>28.67</v>
      </c>
      <c r="E890" s="1">
        <f>VLOOKUP($A890,DataForModel!$B:$BI,19,FALSE)</f>
        <v>0</v>
      </c>
      <c r="F890" s="1">
        <f>VLOOKUP($A890,DataForModel!$B:$BI,20,FALSE)</f>
        <v>148.7557912</v>
      </c>
      <c r="G890" s="1">
        <f>VLOOKUP($A890,DataForModel!$B:$BI,26,FALSE)</f>
        <v>0</v>
      </c>
      <c r="H890" s="1">
        <f>VLOOKUP($A890,DataForModel!$B:$BI,31,FALSE)</f>
        <v>212</v>
      </c>
      <c r="I890" s="1">
        <f>VLOOKUP($A890,DataForModel!$B:$BI,33,FALSE)</f>
        <v>41569</v>
      </c>
      <c r="J890" s="1">
        <f>VLOOKUP($A890,DataForModel!$B:$BI,46,FALSE)</f>
        <v>5.0999999999999996</v>
      </c>
      <c r="K890" s="1">
        <f>VLOOKUP($A890,DataForModel!$B:$BI,49,FALSE)</f>
        <v>6.8</v>
      </c>
      <c r="L890" s="1">
        <f>VLOOKUP($A890,DataForModel!$B:$BI,51,FALSE)</f>
        <v>26.3</v>
      </c>
      <c r="M890" s="1">
        <f>VLOOKUP($A890,DataForModel!$B:$BI,52,FALSE)</f>
        <v>6.8</v>
      </c>
      <c r="N890" s="1">
        <f>VLOOKUP($A890,DataForModel!$B:$BI,60,FALSE)</f>
        <v>0.3</v>
      </c>
      <c r="O890" s="1">
        <f t="shared" si="172"/>
        <v>2.4678563079560507</v>
      </c>
      <c r="P890" s="1">
        <f t="shared" si="173"/>
        <v>10</v>
      </c>
      <c r="Q890" s="1">
        <f t="shared" si="174"/>
        <v>2.2814677815360374</v>
      </c>
      <c r="R890" s="1">
        <f t="shared" si="175"/>
        <v>0</v>
      </c>
      <c r="S890" s="1">
        <f t="shared" si="176"/>
        <v>0.24152070084277094</v>
      </c>
      <c r="T890" s="1">
        <f t="shared" si="177"/>
        <v>0</v>
      </c>
      <c r="U890" s="1">
        <f t="shared" si="178"/>
        <v>0.71045576407506705</v>
      </c>
      <c r="V890" s="1">
        <f t="shared" si="179"/>
        <v>2.4332377978963238</v>
      </c>
      <c r="W890" s="1">
        <f t="shared" si="180"/>
        <v>0.89160839160839156</v>
      </c>
      <c r="X890" s="1">
        <f t="shared" si="181"/>
        <v>1.1074918566775245</v>
      </c>
      <c r="Y890" s="1">
        <f t="shared" si="182"/>
        <v>6.0045662100456632</v>
      </c>
      <c r="Z890" s="1">
        <f t="shared" si="183"/>
        <v>1.5345268542199488</v>
      </c>
      <c r="AA890" s="1">
        <f t="shared" si="184"/>
        <v>3.1914893617021274E-2</v>
      </c>
      <c r="AB890" s="1">
        <f>VLOOKUP($A890,Index!$G:$R,8,FALSE)</f>
        <v>5.8895999999999997</v>
      </c>
      <c r="AC890" s="1">
        <f>VLOOKUP($A890,Index!$G:$R,9,FALSE)</f>
        <v>4.1640192627481154</v>
      </c>
      <c r="AD890" s="1">
        <f>VLOOKUP($A890,Index!$G:$R,10,FALSE)</f>
        <v>4.2735042735042743</v>
      </c>
      <c r="AE890" s="1">
        <f>VLOOKUP($A890,Index!$G:$R,11,FALSE)</f>
        <v>1.9425373772466661</v>
      </c>
    </row>
    <row r="891" spans="1:31" x14ac:dyDescent="0.2">
      <c r="A891">
        <v>6085506606</v>
      </c>
      <c r="B891" s="1">
        <f>VLOOKUP($A891,DataForModel!$B:$BI,11,FALSE)</f>
        <v>1078</v>
      </c>
      <c r="C891" s="1">
        <f>VLOOKUP($A891,DataForModel!$B:$BI,16,FALSE)</f>
        <v>10.37</v>
      </c>
      <c r="D891" s="1">
        <f>VLOOKUP($A891,DataForModel!$B:$BI,17,FALSE)</f>
        <v>28.67</v>
      </c>
      <c r="E891" s="1">
        <f>VLOOKUP($A891,DataForModel!$B:$BI,19,FALSE)</f>
        <v>0</v>
      </c>
      <c r="F891" s="1">
        <f>VLOOKUP($A891,DataForModel!$B:$BI,20,FALSE)</f>
        <v>137.84622920000001</v>
      </c>
      <c r="G891" s="1">
        <f>VLOOKUP($A891,DataForModel!$B:$BI,26,FALSE)</f>
        <v>0</v>
      </c>
      <c r="H891" s="1">
        <f>VLOOKUP($A891,DataForModel!$B:$BI,31,FALSE)</f>
        <v>290</v>
      </c>
      <c r="I891" s="1">
        <f>VLOOKUP($A891,DataForModel!$B:$BI,33,FALSE)</f>
        <v>46335</v>
      </c>
      <c r="J891" s="1">
        <f>VLOOKUP($A891,DataForModel!$B:$BI,46,FALSE)</f>
        <v>6.5</v>
      </c>
      <c r="K891" s="1">
        <f>VLOOKUP($A891,DataForModel!$B:$BI,49,FALSE)</f>
        <v>6.8</v>
      </c>
      <c r="L891" s="1">
        <f>VLOOKUP($A891,DataForModel!$B:$BI,51,FALSE)</f>
        <v>23.6</v>
      </c>
      <c r="M891" s="1">
        <f>VLOOKUP($A891,DataForModel!$B:$BI,52,FALSE)</f>
        <v>10.6</v>
      </c>
      <c r="N891" s="1">
        <f>VLOOKUP($A891,DataForModel!$B:$BI,60,FALSE)</f>
        <v>0.3</v>
      </c>
      <c r="O891" s="1">
        <f t="shared" si="172"/>
        <v>0.83768409569079716</v>
      </c>
      <c r="P891" s="1">
        <f t="shared" si="173"/>
        <v>10</v>
      </c>
      <c r="Q891" s="1">
        <f t="shared" si="174"/>
        <v>2.2814677815360374</v>
      </c>
      <c r="R891" s="1">
        <f t="shared" si="175"/>
        <v>0</v>
      </c>
      <c r="S891" s="1">
        <f t="shared" si="176"/>
        <v>0.22117701330757331</v>
      </c>
      <c r="T891" s="1">
        <f t="shared" si="177"/>
        <v>0</v>
      </c>
      <c r="U891" s="1">
        <f t="shared" si="178"/>
        <v>0.97184986595174261</v>
      </c>
      <c r="V891" s="1">
        <f t="shared" si="179"/>
        <v>2.7721870977377305</v>
      </c>
      <c r="W891" s="1">
        <f t="shared" si="180"/>
        <v>1.1363636363636362</v>
      </c>
      <c r="X891" s="1">
        <f t="shared" si="181"/>
        <v>1.1074918566775245</v>
      </c>
      <c r="Y891" s="1">
        <f t="shared" si="182"/>
        <v>5.3881278538812793</v>
      </c>
      <c r="Z891" s="1">
        <f t="shared" si="183"/>
        <v>2.5063938618925832</v>
      </c>
      <c r="AA891" s="1">
        <f t="shared" si="184"/>
        <v>3.1914893617021274E-2</v>
      </c>
      <c r="AB891" s="1">
        <f>VLOOKUP($A891,Index!$G:$R,8,FALSE)</f>
        <v>6.1158999999999999</v>
      </c>
      <c r="AC891" s="1">
        <f>VLOOKUP($A891,Index!$G:$R,9,FALSE)</f>
        <v>3.8402082845086531</v>
      </c>
      <c r="AD891" s="1">
        <f>VLOOKUP($A891,Index!$G:$R,10,FALSE)</f>
        <v>3.5897435897435903</v>
      </c>
      <c r="AE891" s="1">
        <f>VLOOKUP($A891,Index!$G:$R,11,FALSE)</f>
        <v>1.6462650884418539</v>
      </c>
    </row>
    <row r="892" spans="1:31" x14ac:dyDescent="0.2">
      <c r="A892">
        <v>6085506701</v>
      </c>
      <c r="B892" s="1">
        <f>VLOOKUP($A892,DataForModel!$B:$BI,11,FALSE)</f>
        <v>725</v>
      </c>
      <c r="C892" s="1">
        <f>VLOOKUP($A892,DataForModel!$B:$BI,16,FALSE)</f>
        <v>10.37</v>
      </c>
      <c r="D892" s="1">
        <f>VLOOKUP($A892,DataForModel!$B:$BI,17,FALSE)</f>
        <v>21.542412219999999</v>
      </c>
      <c r="E892" s="1">
        <f>VLOOKUP($A892,DataForModel!$B:$BI,19,FALSE)</f>
        <v>0.39734631999999998</v>
      </c>
      <c r="F892" s="1">
        <f>VLOOKUP($A892,DataForModel!$B:$BI,20,FALSE)</f>
        <v>129.33205509999999</v>
      </c>
      <c r="G892" s="1">
        <f>VLOOKUP($A892,DataForModel!$B:$BI,26,FALSE)</f>
        <v>0</v>
      </c>
      <c r="H892" s="1">
        <f>VLOOKUP($A892,DataForModel!$B:$BI,31,FALSE)</f>
        <v>137</v>
      </c>
      <c r="I892" s="1">
        <f>VLOOKUP($A892,DataForModel!$B:$BI,33,FALSE)</f>
        <v>59727</v>
      </c>
      <c r="J892" s="1">
        <f>VLOOKUP($A892,DataForModel!$B:$BI,46,FALSE)</f>
        <v>3.7</v>
      </c>
      <c r="K892" s="1">
        <f>VLOOKUP($A892,DataForModel!$B:$BI,49,FALSE)</f>
        <v>3</v>
      </c>
      <c r="L892" s="1">
        <f>VLOOKUP($A892,DataForModel!$B:$BI,51,FALSE)</f>
        <v>22.4</v>
      </c>
      <c r="M892" s="1">
        <f>VLOOKUP($A892,DataForModel!$B:$BI,52,FALSE)</f>
        <v>6.3</v>
      </c>
      <c r="N892" s="1">
        <f>VLOOKUP($A892,DataForModel!$B:$BI,60,FALSE)</f>
        <v>0.1</v>
      </c>
      <c r="O892" s="1">
        <f t="shared" si="172"/>
        <v>0.56261201589651677</v>
      </c>
      <c r="P892" s="1">
        <f t="shared" si="173"/>
        <v>10</v>
      </c>
      <c r="Q892" s="1">
        <f t="shared" si="174"/>
        <v>1.7085789351353289</v>
      </c>
      <c r="R892" s="1">
        <f t="shared" si="175"/>
        <v>4.9460615737306774E-3</v>
      </c>
      <c r="S892" s="1">
        <f t="shared" si="176"/>
        <v>0.20530014331859733</v>
      </c>
      <c r="T892" s="1">
        <f t="shared" si="177"/>
        <v>0</v>
      </c>
      <c r="U892" s="1">
        <f t="shared" si="178"/>
        <v>0.45911528150134051</v>
      </c>
      <c r="V892" s="1">
        <f t="shared" si="179"/>
        <v>3.7246019159240742</v>
      </c>
      <c r="W892" s="1">
        <f t="shared" si="180"/>
        <v>0.64685314685314688</v>
      </c>
      <c r="X892" s="1">
        <f t="shared" si="181"/>
        <v>0.48859934853420195</v>
      </c>
      <c r="Y892" s="1">
        <f t="shared" si="182"/>
        <v>5.1141552511415522</v>
      </c>
      <c r="Z892" s="1">
        <f t="shared" si="183"/>
        <v>1.4066496163682864</v>
      </c>
      <c r="AA892" s="1">
        <f t="shared" si="184"/>
        <v>1.0638297872340425E-2</v>
      </c>
      <c r="AB892" s="1">
        <f>VLOOKUP($A892,Index!$G:$R,8,FALSE)</f>
        <v>3.3656000000000001</v>
      </c>
      <c r="AC892" s="1">
        <f>VLOOKUP($A892,Index!$G:$R,9,FALSE)</f>
        <v>2.9670659142809526</v>
      </c>
      <c r="AD892" s="1">
        <f>VLOOKUP($A892,Index!$G:$R,10,FALSE)</f>
        <v>3.3760683760683765</v>
      </c>
      <c r="AE892" s="1">
        <f>VLOOKUP($A892,Index!$G:$R,11,FALSE)</f>
        <v>1.6256233846370445</v>
      </c>
    </row>
    <row r="893" spans="1:31" x14ac:dyDescent="0.2">
      <c r="A893">
        <v>6085506802</v>
      </c>
      <c r="B893" s="1">
        <f>VLOOKUP($A893,DataForModel!$B:$BI,11,FALSE)</f>
        <v>4825</v>
      </c>
      <c r="C893" s="1">
        <f>VLOOKUP($A893,DataForModel!$B:$BI,16,FALSE)</f>
        <v>10.37</v>
      </c>
      <c r="D893" s="1">
        <f>VLOOKUP($A893,DataForModel!$B:$BI,17,FALSE)</f>
        <v>12.45662345</v>
      </c>
      <c r="E893" s="1">
        <f>VLOOKUP($A893,DataForModel!$B:$BI,19,FALSE)</f>
        <v>0</v>
      </c>
      <c r="F893" s="1">
        <f>VLOOKUP($A893,DataForModel!$B:$BI,20,FALSE)</f>
        <v>85.61849814</v>
      </c>
      <c r="G893" s="1">
        <f>VLOOKUP($A893,DataForModel!$B:$BI,26,FALSE)</f>
        <v>0</v>
      </c>
      <c r="H893" s="1">
        <f>VLOOKUP($A893,DataForModel!$B:$BI,31,FALSE)</f>
        <v>246</v>
      </c>
      <c r="I893" s="1">
        <f>VLOOKUP($A893,DataForModel!$B:$BI,33,FALSE)</f>
        <v>49429</v>
      </c>
      <c r="J893" s="1">
        <f>VLOOKUP($A893,DataForModel!$B:$BI,46,FALSE)</f>
        <v>4.4000000000000004</v>
      </c>
      <c r="K893" s="1">
        <f>VLOOKUP($A893,DataForModel!$B:$BI,49,FALSE)</f>
        <v>6.6</v>
      </c>
      <c r="L893" s="1">
        <f>VLOOKUP($A893,DataForModel!$B:$BI,51,FALSE)</f>
        <v>25.2</v>
      </c>
      <c r="M893" s="1">
        <f>VLOOKUP($A893,DataForModel!$B:$BI,52,FALSE)</f>
        <v>7.9</v>
      </c>
      <c r="N893" s="1">
        <f>VLOOKUP($A893,DataForModel!$B:$BI,60,FALSE)</f>
        <v>2.8</v>
      </c>
      <c r="O893" s="1">
        <f t="shared" si="172"/>
        <v>3.7575001948102549</v>
      </c>
      <c r="P893" s="1">
        <f t="shared" si="173"/>
        <v>10</v>
      </c>
      <c r="Q893" s="1">
        <f t="shared" si="174"/>
        <v>0.97829721742833065</v>
      </c>
      <c r="R893" s="1">
        <f t="shared" si="175"/>
        <v>0</v>
      </c>
      <c r="S893" s="1">
        <f t="shared" si="176"/>
        <v>0.12378496023000929</v>
      </c>
      <c r="T893" s="1">
        <f t="shared" si="177"/>
        <v>0</v>
      </c>
      <c r="U893" s="1">
        <f t="shared" si="178"/>
        <v>0.82439678284182305</v>
      </c>
      <c r="V893" s="1">
        <f t="shared" si="179"/>
        <v>2.9922267816884878</v>
      </c>
      <c r="W893" s="1">
        <f t="shared" si="180"/>
        <v>0.76923076923076927</v>
      </c>
      <c r="X893" s="1">
        <f t="shared" si="181"/>
        <v>1.0749185667752443</v>
      </c>
      <c r="Y893" s="1">
        <f t="shared" si="182"/>
        <v>5.7534246575342465</v>
      </c>
      <c r="Z893" s="1">
        <f t="shared" si="183"/>
        <v>1.8158567774936063</v>
      </c>
      <c r="AA893" s="1">
        <f t="shared" si="184"/>
        <v>0.2978723404255319</v>
      </c>
      <c r="AB893" s="1">
        <f>VLOOKUP($A893,Index!$G:$R,8,FALSE)</f>
        <v>4.8882000000000003</v>
      </c>
      <c r="AC893" s="1">
        <f>VLOOKUP($A893,Index!$G:$R,9,FALSE)</f>
        <v>4.2132219325821509</v>
      </c>
      <c r="AD893" s="1">
        <f>VLOOKUP($A893,Index!$G:$R,10,FALSE)</f>
        <v>4.0598290598290596</v>
      </c>
      <c r="AE893" s="1">
        <f>VLOOKUP($A893,Index!$G:$R,11,FALSE)</f>
        <v>0.84475576557455545</v>
      </c>
    </row>
    <row r="894" spans="1:31" x14ac:dyDescent="0.2">
      <c r="A894">
        <v>6085506803</v>
      </c>
      <c r="B894" s="1">
        <f>VLOOKUP($A894,DataForModel!$B:$BI,11,FALSE)</f>
        <v>6883</v>
      </c>
      <c r="C894" s="1">
        <f>VLOOKUP($A894,DataForModel!$B:$BI,16,FALSE)</f>
        <v>10.37</v>
      </c>
      <c r="D894" s="1">
        <f>VLOOKUP($A894,DataForModel!$B:$BI,17,FALSE)</f>
        <v>8.5262497469999996</v>
      </c>
      <c r="E894" s="1">
        <f>VLOOKUP($A894,DataForModel!$B:$BI,19,FALSE)</f>
        <v>0</v>
      </c>
      <c r="F894" s="1">
        <f>VLOOKUP($A894,DataForModel!$B:$BI,20,FALSE)</f>
        <v>76.447136729999997</v>
      </c>
      <c r="G894" s="1">
        <f>VLOOKUP($A894,DataForModel!$B:$BI,26,FALSE)</f>
        <v>0</v>
      </c>
      <c r="H894" s="1">
        <f>VLOOKUP($A894,DataForModel!$B:$BI,31,FALSE)</f>
        <v>168</v>
      </c>
      <c r="I894" s="1">
        <f>VLOOKUP($A894,DataForModel!$B:$BI,33,FALSE)</f>
        <v>45801</v>
      </c>
      <c r="J894" s="1">
        <f>VLOOKUP($A894,DataForModel!$B:$BI,46,FALSE)</f>
        <v>2.2999999999999998</v>
      </c>
      <c r="K894" s="1">
        <f>VLOOKUP($A894,DataForModel!$B:$BI,49,FALSE)</f>
        <v>7.7</v>
      </c>
      <c r="L894" s="1">
        <f>VLOOKUP($A894,DataForModel!$B:$BI,51,FALSE)</f>
        <v>25.6</v>
      </c>
      <c r="M894" s="1">
        <f>VLOOKUP($A894,DataForModel!$B:$BI,52,FALSE)</f>
        <v>7.8</v>
      </c>
      <c r="N894" s="1">
        <f>VLOOKUP($A894,DataForModel!$B:$BI,60,FALSE)</f>
        <v>1</v>
      </c>
      <c r="O894" s="1">
        <f t="shared" si="172"/>
        <v>5.3611782124211018</v>
      </c>
      <c r="P894" s="1">
        <f t="shared" si="173"/>
        <v>10</v>
      </c>
      <c r="Q894" s="1">
        <f t="shared" si="174"/>
        <v>0.66238847997952277</v>
      </c>
      <c r="R894" s="1">
        <f t="shared" si="175"/>
        <v>0</v>
      </c>
      <c r="S894" s="1">
        <f t="shared" si="176"/>
        <v>0.10668259527737328</v>
      </c>
      <c r="T894" s="1">
        <f t="shared" si="177"/>
        <v>0</v>
      </c>
      <c r="U894" s="1">
        <f t="shared" si="178"/>
        <v>0.5630026809651475</v>
      </c>
      <c r="V894" s="1">
        <f t="shared" si="179"/>
        <v>2.7342099835716978</v>
      </c>
      <c r="W894" s="1">
        <f t="shared" si="180"/>
        <v>0.40209790209790203</v>
      </c>
      <c r="X894" s="1">
        <f t="shared" si="181"/>
        <v>1.2540716612377851</v>
      </c>
      <c r="Y894" s="1">
        <f t="shared" si="182"/>
        <v>5.8447488584474891</v>
      </c>
      <c r="Z894" s="1">
        <f t="shared" si="183"/>
        <v>1.7902813299232736</v>
      </c>
      <c r="AA894" s="1">
        <f t="shared" si="184"/>
        <v>0.10638297872340426</v>
      </c>
      <c r="AB894" s="1">
        <f>VLOOKUP($A894,Index!$G:$R,8,FALSE)</f>
        <v>4.8502000000000001</v>
      </c>
      <c r="AC894" s="1">
        <f>VLOOKUP($A894,Index!$G:$R,9,FALSE)</f>
        <v>4.6721677420550591</v>
      </c>
      <c r="AD894" s="1">
        <f>VLOOKUP($A894,Index!$G:$R,10,FALSE)</f>
        <v>3.6324786324786329</v>
      </c>
      <c r="AE894" s="1">
        <f>VLOOKUP($A894,Index!$G:$R,11,FALSE)</f>
        <v>0.9653501798679075</v>
      </c>
    </row>
    <row r="895" spans="1:31" x14ac:dyDescent="0.2">
      <c r="A895">
        <v>6085506804</v>
      </c>
      <c r="B895" s="1">
        <f>VLOOKUP($A895,DataForModel!$B:$BI,11,FALSE)</f>
        <v>1528</v>
      </c>
      <c r="C895" s="1">
        <f>VLOOKUP($A895,DataForModel!$B:$BI,16,FALSE)</f>
        <v>10.37</v>
      </c>
      <c r="D895" s="1">
        <f>VLOOKUP($A895,DataForModel!$B:$BI,17,FALSE)</f>
        <v>7.6852223960000003</v>
      </c>
      <c r="E895" s="1">
        <f>VLOOKUP($A895,DataForModel!$B:$BI,19,FALSE)</f>
        <v>0</v>
      </c>
      <c r="F895" s="1">
        <f>VLOOKUP($A895,DataForModel!$B:$BI,20,FALSE)</f>
        <v>79.733357260000005</v>
      </c>
      <c r="G895" s="1">
        <f>VLOOKUP($A895,DataForModel!$B:$BI,26,FALSE)</f>
        <v>0</v>
      </c>
      <c r="H895" s="1">
        <f>VLOOKUP($A895,DataForModel!$B:$BI,31,FALSE)</f>
        <v>122</v>
      </c>
      <c r="I895" s="1">
        <f>VLOOKUP($A895,DataForModel!$B:$BI,33,FALSE)</f>
        <v>72423</v>
      </c>
      <c r="J895" s="1">
        <f>VLOOKUP($A895,DataForModel!$B:$BI,46,FALSE)</f>
        <v>3.4</v>
      </c>
      <c r="K895" s="1">
        <f>VLOOKUP($A895,DataForModel!$B:$BI,49,FALSE)</f>
        <v>2.2999999999999998</v>
      </c>
      <c r="L895" s="1">
        <f>VLOOKUP($A895,DataForModel!$B:$BI,51,FALSE)</f>
        <v>28.8</v>
      </c>
      <c r="M895" s="1">
        <f>VLOOKUP($A895,DataForModel!$B:$BI,52,FALSE)</f>
        <v>7.1</v>
      </c>
      <c r="N895" s="1">
        <f>VLOOKUP($A895,DataForModel!$B:$BI,60,FALSE)</f>
        <v>0</v>
      </c>
      <c r="O895" s="1">
        <f t="shared" si="172"/>
        <v>1.1883425543520612</v>
      </c>
      <c r="P895" s="1">
        <f t="shared" si="173"/>
        <v>10</v>
      </c>
      <c r="Q895" s="1">
        <f t="shared" si="174"/>
        <v>0.59478984720535966</v>
      </c>
      <c r="R895" s="1">
        <f t="shared" si="175"/>
        <v>0</v>
      </c>
      <c r="S895" s="1">
        <f t="shared" si="176"/>
        <v>0.11281059964950774</v>
      </c>
      <c r="T895" s="1">
        <f t="shared" si="177"/>
        <v>0</v>
      </c>
      <c r="U895" s="1">
        <f t="shared" si="178"/>
        <v>0.40884718498659517</v>
      </c>
      <c r="V895" s="1">
        <f t="shared" si="179"/>
        <v>4.6275184729501966</v>
      </c>
      <c r="W895" s="1">
        <f t="shared" si="180"/>
        <v>0.59440559440559437</v>
      </c>
      <c r="X895" s="1">
        <f t="shared" si="181"/>
        <v>0.37459283387622144</v>
      </c>
      <c r="Y895" s="1">
        <f t="shared" si="182"/>
        <v>6.5753424657534252</v>
      </c>
      <c r="Z895" s="1">
        <f t="shared" si="183"/>
        <v>1.6112531969309463</v>
      </c>
      <c r="AA895" s="1">
        <f t="shared" si="184"/>
        <v>0</v>
      </c>
      <c r="AB895" s="1">
        <f>VLOOKUP($A895,Index!$G:$R,8,FALSE)</f>
        <v>2.8925000000000001</v>
      </c>
      <c r="AC895" s="1">
        <f>VLOOKUP($A895,Index!$G:$R,9,FALSE)</f>
        <v>3.0710669901544652</v>
      </c>
      <c r="AD895" s="1">
        <f>VLOOKUP($A895,Index!$G:$R,10,FALSE)</f>
        <v>3.2905982905982913</v>
      </c>
      <c r="AE895" s="1">
        <f>VLOOKUP($A895,Index!$G:$R,11,FALSE)</f>
        <v>4.5476121994286439E-2</v>
      </c>
    </row>
    <row r="896" spans="1:31" x14ac:dyDescent="0.2">
      <c r="A896">
        <v>6085506900</v>
      </c>
      <c r="B896" s="1">
        <f>VLOOKUP($A896,DataForModel!$B:$BI,11,FALSE)</f>
        <v>2342</v>
      </c>
      <c r="C896" s="1">
        <f>VLOOKUP($A896,DataForModel!$B:$BI,16,FALSE)</f>
        <v>10.37</v>
      </c>
      <c r="D896" s="1">
        <f>VLOOKUP($A896,DataForModel!$B:$BI,17,FALSE)</f>
        <v>7.6828802569999999</v>
      </c>
      <c r="E896" s="1">
        <f>VLOOKUP($A896,DataForModel!$B:$BI,19,FALSE)</f>
        <v>0.19806432099999999</v>
      </c>
      <c r="F896" s="1">
        <f>VLOOKUP($A896,DataForModel!$B:$BI,20,FALSE)</f>
        <v>73.772823700000004</v>
      </c>
      <c r="G896" s="1">
        <f>VLOOKUP($A896,DataForModel!$B:$BI,26,FALSE)</f>
        <v>6</v>
      </c>
      <c r="H896" s="1">
        <f>VLOOKUP($A896,DataForModel!$B:$BI,31,FALSE)</f>
        <v>190</v>
      </c>
      <c r="I896" s="1">
        <f>VLOOKUP($A896,DataForModel!$B:$BI,33,FALSE)</f>
        <v>68034</v>
      </c>
      <c r="J896" s="1">
        <f>VLOOKUP($A896,DataForModel!$B:$BI,46,FALSE)</f>
        <v>2.5</v>
      </c>
      <c r="K896" s="1">
        <f>VLOOKUP($A896,DataForModel!$B:$BI,49,FALSE)</f>
        <v>3.7</v>
      </c>
      <c r="L896" s="1">
        <f>VLOOKUP($A896,DataForModel!$B:$BI,51,FALSE)</f>
        <v>27.2</v>
      </c>
      <c r="M896" s="1">
        <f>VLOOKUP($A896,DataForModel!$B:$BI,52,FALSE)</f>
        <v>9.6</v>
      </c>
      <c r="N896" s="1">
        <f>VLOOKUP($A896,DataForModel!$B:$BI,60,FALSE)</f>
        <v>0.9</v>
      </c>
      <c r="O896" s="1">
        <f t="shared" si="172"/>
        <v>1.8226447440193252</v>
      </c>
      <c r="P896" s="1">
        <f t="shared" si="173"/>
        <v>10</v>
      </c>
      <c r="Q896" s="1">
        <f t="shared" si="174"/>
        <v>0.59460159483285491</v>
      </c>
      <c r="R896" s="1">
        <f t="shared" si="175"/>
        <v>2.4654521205208549E-3</v>
      </c>
      <c r="S896" s="1">
        <f t="shared" si="176"/>
        <v>0.10169565000371085</v>
      </c>
      <c r="T896" s="1">
        <f t="shared" si="177"/>
        <v>0.83916083916083917</v>
      </c>
      <c r="U896" s="1">
        <f t="shared" si="178"/>
        <v>0.63672922252010722</v>
      </c>
      <c r="V896" s="1">
        <f t="shared" si="179"/>
        <v>4.3153807312372434</v>
      </c>
      <c r="W896" s="1">
        <f t="shared" si="180"/>
        <v>0.43706293706293703</v>
      </c>
      <c r="X896" s="1">
        <f t="shared" si="181"/>
        <v>0.60260586319218246</v>
      </c>
      <c r="Y896" s="1">
        <f t="shared" si="182"/>
        <v>6.2100456621004572</v>
      </c>
      <c r="Z896" s="1">
        <f t="shared" si="183"/>
        <v>2.250639386189258</v>
      </c>
      <c r="AA896" s="1">
        <f t="shared" si="184"/>
        <v>9.5744680851063829E-2</v>
      </c>
      <c r="AB896" s="1">
        <f>VLOOKUP($A896,Index!$G:$R,8,FALSE)</f>
        <v>4.7854999999999999</v>
      </c>
      <c r="AC896" s="1">
        <f>VLOOKUP($A896,Index!$G:$R,9,FALSE)</f>
        <v>3.2207416130508362</v>
      </c>
      <c r="AD896" s="1">
        <f>VLOOKUP($A896,Index!$G:$R,10,FALSE)</f>
        <v>3.3333333333333339</v>
      </c>
      <c r="AE896" s="1">
        <f>VLOOKUP($A896,Index!$G:$R,11,FALSE)</f>
        <v>0.71834734472941142</v>
      </c>
    </row>
    <row r="897" spans="1:31" x14ac:dyDescent="0.2">
      <c r="A897">
        <v>6085507402</v>
      </c>
      <c r="B897" s="1">
        <f>VLOOKUP($A897,DataForModel!$B:$BI,11,FALSE)</f>
        <v>10</v>
      </c>
      <c r="C897" s="1">
        <f>VLOOKUP($A897,DataForModel!$B:$BI,16,FALSE)</f>
        <v>10.37</v>
      </c>
      <c r="D897" s="1">
        <f>VLOOKUP($A897,DataForModel!$B:$BI,17,FALSE)</f>
        <v>11.700853909999999</v>
      </c>
      <c r="E897" s="1">
        <f>VLOOKUP($A897,DataForModel!$B:$BI,19,FALSE)</f>
        <v>2.5989675E-2</v>
      </c>
      <c r="F897" s="1">
        <f>VLOOKUP($A897,DataForModel!$B:$BI,20,FALSE)</f>
        <v>164.37977860000001</v>
      </c>
      <c r="G897" s="1">
        <f>VLOOKUP($A897,DataForModel!$B:$BI,26,FALSE)</f>
        <v>0</v>
      </c>
      <c r="H897" s="1">
        <f>VLOOKUP($A897,DataForModel!$B:$BI,31,FALSE)</f>
        <v>309</v>
      </c>
      <c r="I897" s="1">
        <f>VLOOKUP($A897,DataForModel!$B:$BI,33,FALSE)</f>
        <v>63458</v>
      </c>
      <c r="J897" s="1">
        <f>VLOOKUP($A897,DataForModel!$B:$BI,46,FALSE)</f>
        <v>7.5</v>
      </c>
      <c r="K897" s="1">
        <f>VLOOKUP($A897,DataForModel!$B:$BI,49,FALSE)</f>
        <v>3.2</v>
      </c>
      <c r="L897" s="1">
        <f>VLOOKUP($A897,DataForModel!$B:$BI,51,FALSE)</f>
        <v>26</v>
      </c>
      <c r="M897" s="1">
        <f>VLOOKUP($A897,DataForModel!$B:$BI,52,FALSE)</f>
        <v>8.8000000000000007</v>
      </c>
      <c r="N897" s="1">
        <f>VLOOKUP($A897,DataForModel!$B:$BI,60,FALSE)</f>
        <v>0.8</v>
      </c>
      <c r="O897" s="1">
        <f t="shared" si="172"/>
        <v>5.4546871347307714E-3</v>
      </c>
      <c r="P897" s="1">
        <f t="shared" si="173"/>
        <v>10</v>
      </c>
      <c r="Q897" s="1">
        <f t="shared" si="174"/>
        <v>0.9175512886120889</v>
      </c>
      <c r="R897" s="1">
        <f t="shared" si="175"/>
        <v>3.235125792312582E-4</v>
      </c>
      <c r="S897" s="1">
        <f t="shared" si="176"/>
        <v>0.27065564848956597</v>
      </c>
      <c r="T897" s="1">
        <f t="shared" si="177"/>
        <v>0</v>
      </c>
      <c r="U897" s="1">
        <f t="shared" si="178"/>
        <v>1.0355227882037534</v>
      </c>
      <c r="V897" s="1">
        <f t="shared" si="179"/>
        <v>3.9899438877470468</v>
      </c>
      <c r="W897" s="1">
        <f t="shared" si="180"/>
        <v>1.3111888111888113</v>
      </c>
      <c r="X897" s="1">
        <f t="shared" si="181"/>
        <v>0.52117263843648209</v>
      </c>
      <c r="Y897" s="1">
        <f t="shared" si="182"/>
        <v>5.9360730593607318</v>
      </c>
      <c r="Z897" s="1">
        <f t="shared" si="183"/>
        <v>2.0460358056265986</v>
      </c>
      <c r="AA897" s="1">
        <f t="shared" si="184"/>
        <v>8.5106382978723402E-2</v>
      </c>
      <c r="AB897" s="1">
        <f>VLOOKUP($A897,Index!$G:$R,8,FALSE)</f>
        <v>5.0643000000000002</v>
      </c>
      <c r="AC897" s="1">
        <f>VLOOKUP($A897,Index!$G:$R,9,FALSE)</f>
        <v>3.1592483433643648</v>
      </c>
      <c r="AD897" s="1">
        <f>VLOOKUP($A897,Index!$G:$R,10,FALSE)</f>
        <v>0</v>
      </c>
      <c r="AE897" s="1">
        <f>VLOOKUP($A897,Index!$G:$R,11,FALSE)</f>
        <v>0.81885375499471158</v>
      </c>
    </row>
    <row r="898" spans="1:31" x14ac:dyDescent="0.2">
      <c r="A898">
        <v>6085507805</v>
      </c>
      <c r="B898" s="1">
        <f>VLOOKUP($A898,DataForModel!$B:$BI,11,FALSE)</f>
        <v>1239</v>
      </c>
      <c r="C898" s="1">
        <f>VLOOKUP($A898,DataForModel!$B:$BI,16,FALSE)</f>
        <v>10.37</v>
      </c>
      <c r="D898" s="1">
        <f>VLOOKUP($A898,DataForModel!$B:$BI,17,FALSE)</f>
        <v>25.58</v>
      </c>
      <c r="E898" s="1">
        <f>VLOOKUP($A898,DataForModel!$B:$BI,19,FALSE)</f>
        <v>0</v>
      </c>
      <c r="F898" s="1">
        <f>VLOOKUP($A898,DataForModel!$B:$BI,20,FALSE)</f>
        <v>500.253534</v>
      </c>
      <c r="G898" s="1">
        <f>VLOOKUP($A898,DataForModel!$B:$BI,26,FALSE)</f>
        <v>0</v>
      </c>
      <c r="H898" s="1">
        <f>VLOOKUP($A898,DataForModel!$B:$BI,31,FALSE)</f>
        <v>497</v>
      </c>
      <c r="I898" s="1">
        <f>VLOOKUP($A898,DataForModel!$B:$BI,33,FALSE)</f>
        <v>62983</v>
      </c>
      <c r="J898" s="1">
        <f>VLOOKUP($A898,DataForModel!$B:$BI,46,FALSE)</f>
        <v>8.3000000000000007</v>
      </c>
      <c r="K898" s="1">
        <f>VLOOKUP($A898,DataForModel!$B:$BI,49,FALSE)</f>
        <v>6.7</v>
      </c>
      <c r="L898" s="1">
        <f>VLOOKUP($A898,DataForModel!$B:$BI,51,FALSE)</f>
        <v>27.6</v>
      </c>
      <c r="M898" s="1">
        <f>VLOOKUP($A898,DataForModel!$B:$BI,52,FALSE)</f>
        <v>7.6</v>
      </c>
      <c r="N898" s="1">
        <f>VLOOKUP($A898,DataForModel!$B:$BI,60,FALSE)</f>
        <v>0.2</v>
      </c>
      <c r="O898" s="1">
        <f t="shared" si="172"/>
        <v>0.96314189978960485</v>
      </c>
      <c r="P898" s="1">
        <f t="shared" si="173"/>
        <v>10</v>
      </c>
      <c r="Q898" s="1">
        <f t="shared" si="174"/>
        <v>2.0331051390799959</v>
      </c>
      <c r="R898" s="1">
        <f t="shared" si="175"/>
        <v>0</v>
      </c>
      <c r="S898" s="1">
        <f t="shared" si="176"/>
        <v>0.89697875212388156</v>
      </c>
      <c r="T898" s="1">
        <f t="shared" si="177"/>
        <v>0</v>
      </c>
      <c r="U898" s="1">
        <f t="shared" si="178"/>
        <v>1.6655495978552279</v>
      </c>
      <c r="V898" s="1">
        <f t="shared" si="179"/>
        <v>3.9561627468690213</v>
      </c>
      <c r="W898" s="1">
        <f t="shared" si="180"/>
        <v>1.451048951048951</v>
      </c>
      <c r="X898" s="1">
        <f t="shared" si="181"/>
        <v>1.0912052117263844</v>
      </c>
      <c r="Y898" s="1">
        <f t="shared" si="182"/>
        <v>6.3013698630136989</v>
      </c>
      <c r="Z898" s="1">
        <f t="shared" si="183"/>
        <v>1.7391304347826086</v>
      </c>
      <c r="AA898" s="1">
        <f t="shared" si="184"/>
        <v>2.1276595744680851E-2</v>
      </c>
      <c r="AB898" s="1">
        <f>VLOOKUP($A898,Index!$G:$R,8,FALSE)</f>
        <v>6.3483999999999998</v>
      </c>
      <c r="AC898" s="1">
        <f>VLOOKUP($A898,Index!$G:$R,9,FALSE)</f>
        <v>3.8078817682776451</v>
      </c>
      <c r="AD898" s="1">
        <f>VLOOKUP($A898,Index!$G:$R,10,FALSE)</f>
        <v>3.1196581196581197</v>
      </c>
      <c r="AE898" s="1">
        <f>VLOOKUP($A898,Index!$G:$R,11,FALSE)</f>
        <v>2.3238454775419259</v>
      </c>
    </row>
    <row r="899" spans="1:31" x14ac:dyDescent="0.2">
      <c r="A899">
        <v>6085507807</v>
      </c>
      <c r="B899" s="1">
        <f>VLOOKUP($A899,DataForModel!$B:$BI,11,FALSE)</f>
        <v>210</v>
      </c>
      <c r="C899" s="1">
        <f>VLOOKUP($A899,DataForModel!$B:$BI,16,FALSE)</f>
        <v>10.37</v>
      </c>
      <c r="D899" s="1">
        <f>VLOOKUP($A899,DataForModel!$B:$BI,17,FALSE)</f>
        <v>8.5728982499999997</v>
      </c>
      <c r="E899" s="1">
        <f>VLOOKUP($A899,DataForModel!$B:$BI,19,FALSE)</f>
        <v>0</v>
      </c>
      <c r="F899" s="1">
        <f>VLOOKUP($A899,DataForModel!$B:$BI,20,FALSE)</f>
        <v>427.25377539999999</v>
      </c>
      <c r="G899" s="1">
        <f>VLOOKUP($A899,DataForModel!$B:$BI,26,FALSE)</f>
        <v>0</v>
      </c>
      <c r="H899" s="1">
        <f>VLOOKUP($A899,DataForModel!$B:$BI,31,FALSE)</f>
        <v>93</v>
      </c>
      <c r="I899" s="1">
        <f>VLOOKUP($A899,DataForModel!$B:$BI,33,FALSE)</f>
        <v>61337</v>
      </c>
      <c r="J899" s="1">
        <f>VLOOKUP($A899,DataForModel!$B:$BI,46,FALSE)</f>
        <v>2.8</v>
      </c>
      <c r="K899" s="1">
        <f>VLOOKUP($A899,DataForModel!$B:$BI,49,FALSE)</f>
        <v>2.2999999999999998</v>
      </c>
      <c r="L899" s="1">
        <f>VLOOKUP($A899,DataForModel!$B:$BI,51,FALSE)</f>
        <v>27.3</v>
      </c>
      <c r="M899" s="1">
        <f>VLOOKUP($A899,DataForModel!$B:$BI,52,FALSE)</f>
        <v>6.5</v>
      </c>
      <c r="N899" s="1">
        <f>VLOOKUP($A899,DataForModel!$B:$BI,60,FALSE)</f>
        <v>0</v>
      </c>
      <c r="O899" s="1">
        <f t="shared" ref="O899:O962" si="185">((B899-$AH$3)/($AH$4-$AH$3))*10</f>
        <v>0.16130289098418141</v>
      </c>
      <c r="P899" s="1">
        <f t="shared" ref="P899:P962" si="186">((C899-$AI$3)/($AI$4-$AI$3))*10</f>
        <v>10</v>
      </c>
      <c r="Q899" s="1">
        <f t="shared" ref="Q899:Q962" si="187">((D899-$AJ$3)/($AJ$4-$AJ$3))*10</f>
        <v>0.66613791217101104</v>
      </c>
      <c r="R899" s="1">
        <f t="shared" ref="R899:R962" si="188">((E899-$AK$3)/($AK$4-$AK$3))*10</f>
        <v>0</v>
      </c>
      <c r="S899" s="1">
        <f t="shared" ref="S899:S962" si="189">((F899-$AL$3)/($AL$4-$AL$3))*10</f>
        <v>0.76085190495043364</v>
      </c>
      <c r="T899" s="1">
        <f t="shared" ref="T899:T962" si="190">((G899-$AM$3)/($AM$4-$AM$3))*10</f>
        <v>0</v>
      </c>
      <c r="U899" s="1">
        <f t="shared" ref="U899:U962" si="191">((H899-$AN$3)/($AN$4-$AN$3))*10</f>
        <v>0.3116621983914209</v>
      </c>
      <c r="V899" s="1">
        <f t="shared" ref="V899:V962" si="192">((I899-$AO$3)/($AO$4-$AO$3))*10</f>
        <v>3.8391022039527489</v>
      </c>
      <c r="W899" s="1">
        <f t="shared" ref="W899:W962" si="193">((J899-$AP$3)/($AP$4-$AP$3))*10</f>
        <v>0.48951048951048948</v>
      </c>
      <c r="X899" s="1">
        <f t="shared" ref="X899:X962" si="194">((K899-$AQ$3)/($AQ$4-$AQ$3))*10</f>
        <v>0.37459283387622144</v>
      </c>
      <c r="Y899" s="1">
        <f t="shared" ref="Y899:Y962" si="195">((L899-$AR$3)/($AR$4-$AR$3))*10</f>
        <v>6.2328767123287676</v>
      </c>
      <c r="Z899" s="1">
        <f t="shared" ref="Z899:Z962" si="196">((M899-$AS$3)/($AS$4-$AS$3))*10</f>
        <v>1.4578005115089514</v>
      </c>
      <c r="AA899" s="1">
        <f t="shared" ref="AA899:AA962" si="197">((N899-$AT$3)/($AT$4-$AT$3))*10</f>
        <v>0</v>
      </c>
      <c r="AB899" s="1">
        <f>VLOOKUP($A899,Index!$G:$R,8,FALSE)</f>
        <v>4.4935</v>
      </c>
      <c r="AC899" s="1">
        <f>VLOOKUP($A899,Index!$G:$R,9,FALSE)</f>
        <v>2.9361562671626151</v>
      </c>
      <c r="AD899" s="1">
        <f>VLOOKUP($A899,Index!$G:$R,10,FALSE)</f>
        <v>2.2222222222222223</v>
      </c>
      <c r="AE899" s="1">
        <f>VLOOKUP($A899,Index!$G:$R,11,FALSE)</f>
        <v>1.6237480088796816</v>
      </c>
    </row>
    <row r="900" spans="1:31" x14ac:dyDescent="0.2">
      <c r="A900">
        <v>6085507808</v>
      </c>
      <c r="B900" s="1">
        <f>VLOOKUP($A900,DataForModel!$B:$BI,11,FALSE)</f>
        <v>49</v>
      </c>
      <c r="C900" s="1">
        <f>VLOOKUP($A900,DataForModel!$B:$BI,16,FALSE)</f>
        <v>10.37</v>
      </c>
      <c r="D900" s="1">
        <f>VLOOKUP($A900,DataForModel!$B:$BI,17,FALSE)</f>
        <v>8.5728982499999997</v>
      </c>
      <c r="E900" s="1">
        <f>VLOOKUP($A900,DataForModel!$B:$BI,19,FALSE)</f>
        <v>1.887367E-3</v>
      </c>
      <c r="F900" s="1">
        <f>VLOOKUP($A900,DataForModel!$B:$BI,20,FALSE)</f>
        <v>347.97462689999998</v>
      </c>
      <c r="G900" s="1">
        <f>VLOOKUP($A900,DataForModel!$B:$BI,26,FALSE)</f>
        <v>0</v>
      </c>
      <c r="H900" s="1">
        <f>VLOOKUP($A900,DataForModel!$B:$BI,31,FALSE)</f>
        <v>172</v>
      </c>
      <c r="I900" s="1">
        <f>VLOOKUP($A900,DataForModel!$B:$BI,33,FALSE)</f>
        <v>65749</v>
      </c>
      <c r="J900" s="1">
        <f>VLOOKUP($A900,DataForModel!$B:$BI,46,FALSE)</f>
        <v>3.2</v>
      </c>
      <c r="K900" s="1">
        <f>VLOOKUP($A900,DataForModel!$B:$BI,49,FALSE)</f>
        <v>2.9</v>
      </c>
      <c r="L900" s="1">
        <f>VLOOKUP($A900,DataForModel!$B:$BI,51,FALSE)</f>
        <v>28.4</v>
      </c>
      <c r="M900" s="1">
        <f>VLOOKUP($A900,DataForModel!$B:$BI,52,FALSE)</f>
        <v>2.7</v>
      </c>
      <c r="N900" s="1">
        <f>VLOOKUP($A900,DataForModel!$B:$BI,60,FALSE)</f>
        <v>0</v>
      </c>
      <c r="O900" s="1">
        <f t="shared" si="185"/>
        <v>3.5845086885373648E-2</v>
      </c>
      <c r="P900" s="1">
        <f t="shared" si="186"/>
        <v>10</v>
      </c>
      <c r="Q900" s="1">
        <f t="shared" si="187"/>
        <v>0.66613791217101104</v>
      </c>
      <c r="R900" s="1">
        <f t="shared" si="188"/>
        <v>2.3493443689694543E-5</v>
      </c>
      <c r="S900" s="1">
        <f t="shared" si="189"/>
        <v>0.61301551838051171</v>
      </c>
      <c r="T900" s="1">
        <f t="shared" si="190"/>
        <v>0</v>
      </c>
      <c r="U900" s="1">
        <f t="shared" si="191"/>
        <v>0.57640750670241281</v>
      </c>
      <c r="V900" s="1">
        <f t="shared" si="192"/>
        <v>4.1528756640661113</v>
      </c>
      <c r="W900" s="1">
        <f t="shared" si="193"/>
        <v>0.55944055944055948</v>
      </c>
      <c r="X900" s="1">
        <f t="shared" si="194"/>
        <v>0.47231270358306188</v>
      </c>
      <c r="Y900" s="1">
        <f t="shared" si="195"/>
        <v>6.4840182648401825</v>
      </c>
      <c r="Z900" s="1">
        <f t="shared" si="196"/>
        <v>0.48593350383631717</v>
      </c>
      <c r="AA900" s="1">
        <f t="shared" si="197"/>
        <v>0</v>
      </c>
      <c r="AB900" s="1">
        <f>VLOOKUP($A900,Index!$G:$R,8,FALSE)</f>
        <v>3.6073</v>
      </c>
      <c r="AC900" s="1">
        <f>VLOOKUP($A900,Index!$G:$R,9,FALSE)</f>
        <v>2.7486399012548541</v>
      </c>
      <c r="AD900" s="1">
        <f>VLOOKUP($A900,Index!$G:$R,10,FALSE)</f>
        <v>0</v>
      </c>
      <c r="AE900" s="1">
        <f>VLOOKUP($A900,Index!$G:$R,11,FALSE)</f>
        <v>0.49118899478808681</v>
      </c>
    </row>
    <row r="901" spans="1:31" x14ac:dyDescent="0.2">
      <c r="A901">
        <v>6085507903</v>
      </c>
      <c r="B901" s="1">
        <f>VLOOKUP($A901,DataForModel!$B:$BI,11,FALSE)</f>
        <v>4828</v>
      </c>
      <c r="C901" s="1">
        <f>VLOOKUP($A901,DataForModel!$B:$BI,16,FALSE)</f>
        <v>10.37</v>
      </c>
      <c r="D901" s="1">
        <f>VLOOKUP($A901,DataForModel!$B:$BI,17,FALSE)</f>
        <v>16.23</v>
      </c>
      <c r="E901" s="1">
        <f>VLOOKUP($A901,DataForModel!$B:$BI,19,FALSE)</f>
        <v>0</v>
      </c>
      <c r="F901" s="1">
        <f>VLOOKUP($A901,DataForModel!$B:$BI,20,FALSE)</f>
        <v>219.2355446</v>
      </c>
      <c r="G901" s="1">
        <f>VLOOKUP($A901,DataForModel!$B:$BI,26,FALSE)</f>
        <v>0</v>
      </c>
      <c r="H901" s="1">
        <f>VLOOKUP($A901,DataForModel!$B:$BI,31,FALSE)</f>
        <v>266</v>
      </c>
      <c r="I901" s="1">
        <f>VLOOKUP($A901,DataForModel!$B:$BI,33,FALSE)</f>
        <v>57814</v>
      </c>
      <c r="J901" s="1">
        <f>VLOOKUP($A901,DataForModel!$B:$BI,46,FALSE)</f>
        <v>5.3</v>
      </c>
      <c r="K901" s="1">
        <f>VLOOKUP($A901,DataForModel!$B:$BI,49,FALSE)</f>
        <v>4.4000000000000004</v>
      </c>
      <c r="L901" s="1">
        <f>VLOOKUP($A901,DataForModel!$B:$BI,51,FALSE)</f>
        <v>25</v>
      </c>
      <c r="M901" s="1">
        <f>VLOOKUP($A901,DataForModel!$B:$BI,52,FALSE)</f>
        <v>7.2</v>
      </c>
      <c r="N901" s="1">
        <f>VLOOKUP($A901,DataForModel!$B:$BI,60,FALSE)</f>
        <v>0</v>
      </c>
      <c r="O901" s="1">
        <f t="shared" si="185"/>
        <v>3.7598379178679964</v>
      </c>
      <c r="P901" s="1">
        <f t="shared" si="186"/>
        <v>10</v>
      </c>
      <c r="Q901" s="1">
        <f t="shared" si="187"/>
        <v>1.2815871109363113</v>
      </c>
      <c r="R901" s="1">
        <f t="shared" si="188"/>
        <v>0</v>
      </c>
      <c r="S901" s="1">
        <f t="shared" si="189"/>
        <v>0.3729483494254896</v>
      </c>
      <c r="T901" s="1">
        <f t="shared" si="190"/>
        <v>0</v>
      </c>
      <c r="U901" s="1">
        <f t="shared" si="191"/>
        <v>0.89142091152815017</v>
      </c>
      <c r="V901" s="1">
        <f t="shared" si="192"/>
        <v>3.5885528159247855</v>
      </c>
      <c r="W901" s="1">
        <f t="shared" si="193"/>
        <v>0.92657342657342656</v>
      </c>
      <c r="X901" s="1">
        <f t="shared" si="194"/>
        <v>0.71661237785016296</v>
      </c>
      <c r="Y901" s="1">
        <f t="shared" si="195"/>
        <v>5.7077625570776256</v>
      </c>
      <c r="Z901" s="1">
        <f t="shared" si="196"/>
        <v>1.636828644501279</v>
      </c>
      <c r="AA901" s="1">
        <f t="shared" si="197"/>
        <v>0</v>
      </c>
      <c r="AB901" s="1">
        <f>VLOOKUP($A901,Index!$G:$R,8,FALSE)</f>
        <v>4.1414999999999997</v>
      </c>
      <c r="AC901" s="1">
        <f>VLOOKUP($A901,Index!$G:$R,9,FALSE)</f>
        <v>4.1086637383381186</v>
      </c>
      <c r="AD901" s="1">
        <f>VLOOKUP($A901,Index!$G:$R,10,FALSE)</f>
        <v>2.9059829059829063</v>
      </c>
      <c r="AE901" s="1">
        <f>VLOOKUP($A901,Index!$G:$R,11,FALSE)</f>
        <v>1.8359648719782689</v>
      </c>
    </row>
    <row r="902" spans="1:31" x14ac:dyDescent="0.2">
      <c r="A902">
        <v>6085507904</v>
      </c>
      <c r="B902" s="1">
        <f>VLOOKUP($A902,DataForModel!$B:$BI,11,FALSE)</f>
        <v>3147</v>
      </c>
      <c r="C902" s="1">
        <f>VLOOKUP($A902,DataForModel!$B:$BI,16,FALSE)</f>
        <v>10.37</v>
      </c>
      <c r="D902" s="1">
        <f>VLOOKUP($A902,DataForModel!$B:$BI,17,FALSE)</f>
        <v>16.23</v>
      </c>
      <c r="E902" s="1">
        <f>VLOOKUP($A902,DataForModel!$B:$BI,19,FALSE)</f>
        <v>0</v>
      </c>
      <c r="F902" s="1">
        <f>VLOOKUP($A902,DataForModel!$B:$BI,20,FALSE)</f>
        <v>198.24454370000001</v>
      </c>
      <c r="G902" s="1">
        <f>VLOOKUP($A902,DataForModel!$B:$BI,26,FALSE)</f>
        <v>0</v>
      </c>
      <c r="H902" s="1">
        <f>VLOOKUP($A902,DataForModel!$B:$BI,31,FALSE)</f>
        <v>25</v>
      </c>
      <c r="I902" s="1">
        <f>VLOOKUP($A902,DataForModel!$B:$BI,33,FALSE)</f>
        <v>65997</v>
      </c>
      <c r="J902" s="1">
        <f>VLOOKUP($A902,DataForModel!$B:$BI,46,FALSE)</f>
        <v>0.8</v>
      </c>
      <c r="K902" s="1">
        <f>VLOOKUP($A902,DataForModel!$B:$BI,49,FALSE)</f>
        <v>2.9</v>
      </c>
      <c r="L902" s="1">
        <f>VLOOKUP($A902,DataForModel!$B:$BI,51,FALSE)</f>
        <v>24</v>
      </c>
      <c r="M902" s="1">
        <f>VLOOKUP($A902,DataForModel!$B:$BI,52,FALSE)</f>
        <v>6.9</v>
      </c>
      <c r="N902" s="1">
        <f>VLOOKUP($A902,DataForModel!$B:$BI,60,FALSE)</f>
        <v>0</v>
      </c>
      <c r="O902" s="1">
        <f t="shared" si="185"/>
        <v>2.4499337645133639</v>
      </c>
      <c r="P902" s="1">
        <f t="shared" si="186"/>
        <v>10</v>
      </c>
      <c r="Q902" s="1">
        <f t="shared" si="187"/>
        <v>1.2815871109363113</v>
      </c>
      <c r="R902" s="1">
        <f t="shared" si="188"/>
        <v>0</v>
      </c>
      <c r="S902" s="1">
        <f t="shared" si="189"/>
        <v>0.33380522311476768</v>
      </c>
      <c r="T902" s="1">
        <f t="shared" si="190"/>
        <v>0</v>
      </c>
      <c r="U902" s="1">
        <f t="shared" si="191"/>
        <v>8.3780160857908847E-2</v>
      </c>
      <c r="V902" s="1">
        <f t="shared" si="192"/>
        <v>4.1705129755140069</v>
      </c>
      <c r="W902" s="1">
        <f t="shared" si="193"/>
        <v>0.13986013986013987</v>
      </c>
      <c r="X902" s="1">
        <f t="shared" si="194"/>
        <v>0.47231270358306188</v>
      </c>
      <c r="Y902" s="1">
        <f t="shared" si="195"/>
        <v>5.4794520547945211</v>
      </c>
      <c r="Z902" s="1">
        <f t="shared" si="196"/>
        <v>1.5601023017902815</v>
      </c>
      <c r="AA902" s="1">
        <f t="shared" si="197"/>
        <v>0</v>
      </c>
      <c r="AB902" s="1">
        <f>VLOOKUP($A902,Index!$G:$R,8,FALSE)</f>
        <v>3.8898999999999999</v>
      </c>
      <c r="AC902" s="1">
        <f>VLOOKUP($A902,Index!$G:$R,9,FALSE)</f>
        <v>3.2863245200387006</v>
      </c>
      <c r="AD902" s="1">
        <f>VLOOKUP($A902,Index!$G:$R,10,FALSE)</f>
        <v>2.6495726495726495</v>
      </c>
      <c r="AE902" s="1">
        <f>VLOOKUP($A902,Index!$G:$R,11,FALSE)</f>
        <v>1.243085342262912</v>
      </c>
    </row>
    <row r="903" spans="1:31" x14ac:dyDescent="0.2">
      <c r="A903">
        <v>6085507905</v>
      </c>
      <c r="B903" s="1">
        <f>VLOOKUP($A903,DataForModel!$B:$BI,11,FALSE)</f>
        <v>5784</v>
      </c>
      <c r="C903" s="1">
        <f>VLOOKUP($A903,DataForModel!$B:$BI,16,FALSE)</f>
        <v>10.37</v>
      </c>
      <c r="D903" s="1">
        <f>VLOOKUP($A903,DataForModel!$B:$BI,17,FALSE)</f>
        <v>14.03035504</v>
      </c>
      <c r="E903" s="1">
        <f>VLOOKUP($A903,DataForModel!$B:$BI,19,FALSE)</f>
        <v>0</v>
      </c>
      <c r="F903" s="1">
        <f>VLOOKUP($A903,DataForModel!$B:$BI,20,FALSE)</f>
        <v>283.89084789999998</v>
      </c>
      <c r="G903" s="1">
        <f>VLOOKUP($A903,DataForModel!$B:$BI,26,FALSE)</f>
        <v>0</v>
      </c>
      <c r="H903" s="1">
        <f>VLOOKUP($A903,DataForModel!$B:$BI,31,FALSE)</f>
        <v>228</v>
      </c>
      <c r="I903" s="1">
        <f>VLOOKUP($A903,DataForModel!$B:$BI,33,FALSE)</f>
        <v>47133</v>
      </c>
      <c r="J903" s="1">
        <f>VLOOKUP($A903,DataForModel!$B:$BI,46,FALSE)</f>
        <v>3.7</v>
      </c>
      <c r="K903" s="1">
        <f>VLOOKUP($A903,DataForModel!$B:$BI,49,FALSE)</f>
        <v>3.5</v>
      </c>
      <c r="L903" s="1">
        <f>VLOOKUP($A903,DataForModel!$B:$BI,51,FALSE)</f>
        <v>27.1</v>
      </c>
      <c r="M903" s="1">
        <f>VLOOKUP($A903,DataForModel!$B:$BI,52,FALSE)</f>
        <v>4.0999999999999996</v>
      </c>
      <c r="N903" s="1">
        <f>VLOOKUP($A903,DataForModel!$B:$BI,60,FALSE)</f>
        <v>0</v>
      </c>
      <c r="O903" s="1">
        <f t="shared" si="185"/>
        <v>4.5047923322683712</v>
      </c>
      <c r="P903" s="1">
        <f t="shared" si="186"/>
        <v>10</v>
      </c>
      <c r="Q903" s="1">
        <f t="shared" si="187"/>
        <v>1.1047878763956274</v>
      </c>
      <c r="R903" s="1">
        <f t="shared" si="188"/>
        <v>0</v>
      </c>
      <c r="S903" s="1">
        <f t="shared" si="189"/>
        <v>0.49351481101474776</v>
      </c>
      <c r="T903" s="1">
        <f t="shared" si="190"/>
        <v>0</v>
      </c>
      <c r="U903" s="1">
        <f t="shared" si="191"/>
        <v>0.76407506702412864</v>
      </c>
      <c r="V903" s="1">
        <f t="shared" si="192"/>
        <v>2.8289394144128126</v>
      </c>
      <c r="W903" s="1">
        <f t="shared" si="193"/>
        <v>0.64685314685314688</v>
      </c>
      <c r="X903" s="1">
        <f t="shared" si="194"/>
        <v>0.57003257328990231</v>
      </c>
      <c r="Y903" s="1">
        <f t="shared" si="195"/>
        <v>6.1872146118721467</v>
      </c>
      <c r="Z903" s="1">
        <f t="shared" si="196"/>
        <v>0.84398976982097185</v>
      </c>
      <c r="AA903" s="1">
        <f t="shared" si="197"/>
        <v>0</v>
      </c>
      <c r="AB903" s="1">
        <f>VLOOKUP($A903,Index!$G:$R,8,FALSE)</f>
        <v>4.6242999999999999</v>
      </c>
      <c r="AC903" s="1">
        <f>VLOOKUP($A903,Index!$G:$R,9,FALSE)</f>
        <v>4.2357133046579669</v>
      </c>
      <c r="AD903" s="1">
        <f>VLOOKUP($A903,Index!$G:$R,10,FALSE)</f>
        <v>3.2051282051282053</v>
      </c>
      <c r="AE903" s="1">
        <f>VLOOKUP($A903,Index!$G:$R,11,FALSE)</f>
        <v>1.8730698902367497</v>
      </c>
    </row>
    <row r="904" spans="1:31" x14ac:dyDescent="0.2">
      <c r="A904">
        <v>6085507906</v>
      </c>
      <c r="B904" s="1">
        <f>VLOOKUP($A904,DataForModel!$B:$BI,11,FALSE)</f>
        <v>4460</v>
      </c>
      <c r="C904" s="1">
        <f>VLOOKUP($A904,DataForModel!$B:$BI,16,FALSE)</f>
        <v>10.37</v>
      </c>
      <c r="D904" s="1">
        <f>VLOOKUP($A904,DataForModel!$B:$BI,17,FALSE)</f>
        <v>16.23</v>
      </c>
      <c r="E904" s="1">
        <f>VLOOKUP($A904,DataForModel!$B:$BI,19,FALSE)</f>
        <v>0</v>
      </c>
      <c r="F904" s="1">
        <f>VLOOKUP($A904,DataForModel!$B:$BI,20,FALSE)</f>
        <v>246.1646916</v>
      </c>
      <c r="G904" s="1">
        <f>VLOOKUP($A904,DataForModel!$B:$BI,26,FALSE)</f>
        <v>0</v>
      </c>
      <c r="H904" s="1">
        <f>VLOOKUP($A904,DataForModel!$B:$BI,31,FALSE)</f>
        <v>266</v>
      </c>
      <c r="I904" s="1">
        <f>VLOOKUP($A904,DataForModel!$B:$BI,33,FALSE)</f>
        <v>52471</v>
      </c>
      <c r="J904" s="1">
        <f>VLOOKUP($A904,DataForModel!$B:$BI,46,FALSE)</f>
        <v>5.8</v>
      </c>
      <c r="K904" s="1">
        <f>VLOOKUP($A904,DataForModel!$B:$BI,49,FALSE)</f>
        <v>5.8</v>
      </c>
      <c r="L904" s="1">
        <f>VLOOKUP($A904,DataForModel!$B:$BI,51,FALSE)</f>
        <v>25.7</v>
      </c>
      <c r="M904" s="1">
        <f>VLOOKUP($A904,DataForModel!$B:$BI,52,FALSE)</f>
        <v>5.8</v>
      </c>
      <c r="N904" s="1">
        <f>VLOOKUP($A904,DataForModel!$B:$BI,60,FALSE)</f>
        <v>0.4</v>
      </c>
      <c r="O904" s="1">
        <f t="shared" si="185"/>
        <v>3.4730772227850077</v>
      </c>
      <c r="P904" s="1">
        <f t="shared" si="186"/>
        <v>10</v>
      </c>
      <c r="Q904" s="1">
        <f t="shared" si="187"/>
        <v>1.2815871109363113</v>
      </c>
      <c r="R904" s="1">
        <f t="shared" si="188"/>
        <v>0</v>
      </c>
      <c r="S904" s="1">
        <f t="shared" si="189"/>
        <v>0.42316467819812081</v>
      </c>
      <c r="T904" s="1">
        <f t="shared" si="190"/>
        <v>0</v>
      </c>
      <c r="U904" s="1">
        <f t="shared" si="191"/>
        <v>0.89142091152815017</v>
      </c>
      <c r="V904" s="1">
        <f t="shared" si="192"/>
        <v>3.2085683196904933</v>
      </c>
      <c r="W904" s="1">
        <f t="shared" si="193"/>
        <v>1.013986013986014</v>
      </c>
      <c r="X904" s="1">
        <f t="shared" si="194"/>
        <v>0.94462540716612375</v>
      </c>
      <c r="Y904" s="1">
        <f t="shared" si="195"/>
        <v>5.8675799086757996</v>
      </c>
      <c r="Z904" s="1">
        <f t="shared" si="196"/>
        <v>1.2787723785166241</v>
      </c>
      <c r="AA904" s="1">
        <f t="shared" si="197"/>
        <v>4.2553191489361701E-2</v>
      </c>
      <c r="AB904" s="1">
        <f>VLOOKUP($A904,Index!$G:$R,8,FALSE)</f>
        <v>4.5171000000000001</v>
      </c>
      <c r="AC904" s="1">
        <f>VLOOKUP($A904,Index!$G:$R,9,FALSE)</f>
        <v>4.1697069226771468</v>
      </c>
      <c r="AD904" s="1">
        <f>VLOOKUP($A904,Index!$G:$R,10,FALSE)</f>
        <v>2.9914529914529915</v>
      </c>
      <c r="AE904" s="1">
        <f>VLOOKUP($A904,Index!$G:$R,11,FALSE)</f>
        <v>0.90099927340150088</v>
      </c>
    </row>
    <row r="905" spans="1:31" x14ac:dyDescent="0.2">
      <c r="A905">
        <v>6085508004</v>
      </c>
      <c r="B905" s="1">
        <f>VLOOKUP($A905,DataForModel!$B:$BI,11,FALSE)</f>
        <v>1742</v>
      </c>
      <c r="C905" s="1">
        <f>VLOOKUP($A905,DataForModel!$B:$BI,16,FALSE)</f>
        <v>10.37</v>
      </c>
      <c r="D905" s="1">
        <f>VLOOKUP($A905,DataForModel!$B:$BI,17,FALSE)</f>
        <v>17.46795114</v>
      </c>
      <c r="E905" s="1">
        <f>VLOOKUP($A905,DataForModel!$B:$BI,19,FALSE)</f>
        <v>0</v>
      </c>
      <c r="F905" s="1">
        <f>VLOOKUP($A905,DataForModel!$B:$BI,20,FALSE)</f>
        <v>235.22442100000001</v>
      </c>
      <c r="G905" s="1">
        <f>VLOOKUP($A905,DataForModel!$B:$BI,26,FALSE)</f>
        <v>0</v>
      </c>
      <c r="H905" s="1">
        <f>VLOOKUP($A905,DataForModel!$B:$BI,31,FALSE)</f>
        <v>430</v>
      </c>
      <c r="I905" s="1">
        <f>VLOOKUP($A905,DataForModel!$B:$BI,33,FALSE)</f>
        <v>48280</v>
      </c>
      <c r="J905" s="1">
        <f>VLOOKUP($A905,DataForModel!$B:$BI,46,FALSE)</f>
        <v>6.3</v>
      </c>
      <c r="K905" s="1">
        <f>VLOOKUP($A905,DataForModel!$B:$BI,49,FALSE)</f>
        <v>4.4000000000000004</v>
      </c>
      <c r="L905" s="1">
        <f>VLOOKUP($A905,DataForModel!$B:$BI,51,FALSE)</f>
        <v>27</v>
      </c>
      <c r="M905" s="1">
        <f>VLOOKUP($A905,DataForModel!$B:$BI,52,FALSE)</f>
        <v>7.4</v>
      </c>
      <c r="N905" s="1">
        <f>VLOOKUP($A905,DataForModel!$B:$BI,60,FALSE)</f>
        <v>0</v>
      </c>
      <c r="O905" s="1">
        <f t="shared" si="185"/>
        <v>1.3551001324709733</v>
      </c>
      <c r="P905" s="1">
        <f t="shared" si="186"/>
        <v>10</v>
      </c>
      <c r="Q905" s="1">
        <f t="shared" si="187"/>
        <v>1.3810889932540682</v>
      </c>
      <c r="R905" s="1">
        <f t="shared" si="188"/>
        <v>0</v>
      </c>
      <c r="S905" s="1">
        <f t="shared" si="189"/>
        <v>0.40276372657083198</v>
      </c>
      <c r="T905" s="1">
        <f t="shared" si="190"/>
        <v>0</v>
      </c>
      <c r="U905" s="1">
        <f t="shared" si="191"/>
        <v>1.4410187667560324</v>
      </c>
      <c r="V905" s="1">
        <f t="shared" si="192"/>
        <v>2.9105119798593284</v>
      </c>
      <c r="W905" s="1">
        <f t="shared" si="193"/>
        <v>1.1013986013986012</v>
      </c>
      <c r="X905" s="1">
        <f t="shared" si="194"/>
        <v>0.71661237785016296</v>
      </c>
      <c r="Y905" s="1">
        <f t="shared" si="195"/>
        <v>6.1643835616438363</v>
      </c>
      <c r="Z905" s="1">
        <f t="shared" si="196"/>
        <v>1.6879795396419439</v>
      </c>
      <c r="AA905" s="1">
        <f t="shared" si="197"/>
        <v>0</v>
      </c>
      <c r="AB905" s="1">
        <f>VLOOKUP($A905,Index!$G:$R,8,FALSE)</f>
        <v>5.9248000000000003</v>
      </c>
      <c r="AC905" s="1">
        <f>VLOOKUP($A905,Index!$G:$R,9,FALSE)</f>
        <v>3.7446220543473174</v>
      </c>
      <c r="AD905" s="1">
        <f>VLOOKUP($A905,Index!$G:$R,10,FALSE)</f>
        <v>1.9658119658119657</v>
      </c>
      <c r="AE905" s="1">
        <f>VLOOKUP($A905,Index!$G:$R,11,FALSE)</f>
        <v>3.2205391826955889</v>
      </c>
    </row>
    <row r="906" spans="1:31" x14ac:dyDescent="0.2">
      <c r="A906">
        <v>6085508101</v>
      </c>
      <c r="B906" s="1">
        <f>VLOOKUP($A906,DataForModel!$B:$BI,11,FALSE)</f>
        <v>447</v>
      </c>
      <c r="C906" s="1">
        <f>VLOOKUP($A906,DataForModel!$B:$BI,16,FALSE)</f>
        <v>10.37</v>
      </c>
      <c r="D906" s="1">
        <f>VLOOKUP($A906,DataForModel!$B:$BI,17,FALSE)</f>
        <v>23.190249430000001</v>
      </c>
      <c r="E906" s="1">
        <f>VLOOKUP($A906,DataForModel!$B:$BI,19,FALSE)</f>
        <v>0</v>
      </c>
      <c r="F906" s="1">
        <f>VLOOKUP($A906,DataForModel!$B:$BI,20,FALSE)</f>
        <v>306.68872229999999</v>
      </c>
      <c r="G906" s="1">
        <f>VLOOKUP($A906,DataForModel!$B:$BI,26,FALSE)</f>
        <v>0</v>
      </c>
      <c r="H906" s="1">
        <f>VLOOKUP($A906,DataForModel!$B:$BI,31,FALSE)</f>
        <v>190</v>
      </c>
      <c r="I906" s="1">
        <f>VLOOKUP($A906,DataForModel!$B:$BI,33,FALSE)</f>
        <v>58045</v>
      </c>
      <c r="J906" s="1">
        <f>VLOOKUP($A906,DataForModel!$B:$BI,46,FALSE)</f>
        <v>2.8</v>
      </c>
      <c r="K906" s="1">
        <f>VLOOKUP($A906,DataForModel!$B:$BI,49,FALSE)</f>
        <v>2.2000000000000002</v>
      </c>
      <c r="L906" s="1">
        <f>VLOOKUP($A906,DataForModel!$B:$BI,51,FALSE)</f>
        <v>31</v>
      </c>
      <c r="M906" s="1">
        <f>VLOOKUP($A906,DataForModel!$B:$BI,52,FALSE)</f>
        <v>3.7</v>
      </c>
      <c r="N906" s="1">
        <f>VLOOKUP($A906,DataForModel!$B:$BI,60,FALSE)</f>
        <v>0.2</v>
      </c>
      <c r="O906" s="1">
        <f t="shared" si="185"/>
        <v>0.34598301254578046</v>
      </c>
      <c r="P906" s="1">
        <f t="shared" si="186"/>
        <v>10</v>
      </c>
      <c r="Q906" s="1">
        <f t="shared" si="187"/>
        <v>1.8410259266605686</v>
      </c>
      <c r="R906" s="1">
        <f t="shared" si="188"/>
        <v>0</v>
      </c>
      <c r="S906" s="1">
        <f t="shared" si="189"/>
        <v>0.5360273182318368</v>
      </c>
      <c r="T906" s="1">
        <f t="shared" si="190"/>
        <v>0</v>
      </c>
      <c r="U906" s="1">
        <f t="shared" si="191"/>
        <v>0.63672922252010722</v>
      </c>
      <c r="V906" s="1">
        <f t="shared" si="192"/>
        <v>3.6049811181202038</v>
      </c>
      <c r="W906" s="1">
        <f t="shared" si="193"/>
        <v>0.48951048951048948</v>
      </c>
      <c r="X906" s="1">
        <f t="shared" si="194"/>
        <v>0.35830618892508148</v>
      </c>
      <c r="Y906" s="1">
        <f t="shared" si="195"/>
        <v>7.0776255707762559</v>
      </c>
      <c r="Z906" s="1">
        <f t="shared" si="196"/>
        <v>0.74168797953964194</v>
      </c>
      <c r="AA906" s="1">
        <f t="shared" si="197"/>
        <v>2.1276595744680851E-2</v>
      </c>
      <c r="AB906" s="1">
        <f>VLOOKUP($A906,Index!$G:$R,8,FALSE)</f>
        <v>5.1925999999999997</v>
      </c>
      <c r="AC906" s="1">
        <f>VLOOKUP($A906,Index!$G:$R,9,FALSE)</f>
        <v>3.0258816975730882</v>
      </c>
      <c r="AD906" s="1">
        <f>VLOOKUP($A906,Index!$G:$R,10,FALSE)</f>
        <v>2.9059829059829063</v>
      </c>
      <c r="AE906" s="1">
        <f>VLOOKUP($A906,Index!$G:$R,11,FALSE)</f>
        <v>1.3233111771584203</v>
      </c>
    </row>
    <row r="907" spans="1:31" x14ac:dyDescent="0.2">
      <c r="A907">
        <v>6085508102</v>
      </c>
      <c r="B907" s="1">
        <f>VLOOKUP($A907,DataForModel!$B:$BI,11,FALSE)</f>
        <v>2369</v>
      </c>
      <c r="C907" s="1">
        <f>VLOOKUP($A907,DataForModel!$B:$BI,16,FALSE)</f>
        <v>10.37</v>
      </c>
      <c r="D907" s="1">
        <f>VLOOKUP($A907,DataForModel!$B:$BI,17,FALSE)</f>
        <v>23.05</v>
      </c>
      <c r="E907" s="1">
        <f>VLOOKUP($A907,DataForModel!$B:$BI,19,FALSE)</f>
        <v>0</v>
      </c>
      <c r="F907" s="1">
        <f>VLOOKUP($A907,DataForModel!$B:$BI,20,FALSE)</f>
        <v>257.67697920000001</v>
      </c>
      <c r="G907" s="1">
        <f>VLOOKUP($A907,DataForModel!$B:$BI,26,FALSE)</f>
        <v>0</v>
      </c>
      <c r="H907" s="1">
        <f>VLOOKUP($A907,DataForModel!$B:$BI,31,FALSE)</f>
        <v>47</v>
      </c>
      <c r="I907" s="1">
        <f>VLOOKUP($A907,DataForModel!$B:$BI,33,FALSE)</f>
        <v>60579</v>
      </c>
      <c r="J907" s="1">
        <f>VLOOKUP($A907,DataForModel!$B:$BI,46,FALSE)</f>
        <v>1.5</v>
      </c>
      <c r="K907" s="1">
        <f>VLOOKUP($A907,DataForModel!$B:$BI,49,FALSE)</f>
        <v>1.6</v>
      </c>
      <c r="L907" s="1">
        <f>VLOOKUP($A907,DataForModel!$B:$BI,51,FALSE)</f>
        <v>26.2</v>
      </c>
      <c r="M907" s="1">
        <f>VLOOKUP($A907,DataForModel!$B:$BI,52,FALSE)</f>
        <v>1.4</v>
      </c>
      <c r="N907" s="1">
        <f>VLOOKUP($A907,DataForModel!$B:$BI,60,FALSE)</f>
        <v>0</v>
      </c>
      <c r="O907" s="1">
        <f t="shared" si="185"/>
        <v>1.8436842515390008</v>
      </c>
      <c r="P907" s="1">
        <f t="shared" si="186"/>
        <v>10</v>
      </c>
      <c r="Q907" s="1">
        <f t="shared" si="187"/>
        <v>1.8297532020528815</v>
      </c>
      <c r="R907" s="1">
        <f t="shared" si="188"/>
        <v>0</v>
      </c>
      <c r="S907" s="1">
        <f t="shared" si="189"/>
        <v>0.444632302814923</v>
      </c>
      <c r="T907" s="1">
        <f t="shared" si="190"/>
        <v>0</v>
      </c>
      <c r="U907" s="1">
        <f t="shared" si="191"/>
        <v>0.15750670241286863</v>
      </c>
      <c r="V907" s="1">
        <f t="shared" si="192"/>
        <v>3.7851946149305533</v>
      </c>
      <c r="W907" s="1">
        <f t="shared" si="193"/>
        <v>0.26223776223776224</v>
      </c>
      <c r="X907" s="1">
        <f t="shared" si="194"/>
        <v>0.26058631921824105</v>
      </c>
      <c r="Y907" s="1">
        <f t="shared" si="195"/>
        <v>5.9817351598173518</v>
      </c>
      <c r="Z907" s="1">
        <f t="shared" si="196"/>
        <v>0.15345268542199483</v>
      </c>
      <c r="AA907" s="1">
        <f t="shared" si="197"/>
        <v>0</v>
      </c>
      <c r="AB907" s="1">
        <f>VLOOKUP($A907,Index!$G:$R,8,FALSE)</f>
        <v>3.6949000000000001</v>
      </c>
      <c r="AC907" s="1">
        <f>VLOOKUP($A907,Index!$G:$R,9,FALSE)</f>
        <v>3.0219724840291056</v>
      </c>
      <c r="AD907" s="1">
        <f>VLOOKUP($A907,Index!$G:$R,10,FALSE)</f>
        <v>2.3931623931623931</v>
      </c>
      <c r="AE907" s="1">
        <f>VLOOKUP($A907,Index!$G:$R,11,FALSE)</f>
        <v>1.8151086875103757</v>
      </c>
    </row>
    <row r="908" spans="1:31" x14ac:dyDescent="0.2">
      <c r="A908">
        <v>6085508202</v>
      </c>
      <c r="B908" s="1">
        <f>VLOOKUP($A908,DataForModel!$B:$BI,11,FALSE)</f>
        <v>2348</v>
      </c>
      <c r="C908" s="1">
        <f>VLOOKUP($A908,DataForModel!$B:$BI,16,FALSE)</f>
        <v>10.37</v>
      </c>
      <c r="D908" s="1">
        <f>VLOOKUP($A908,DataForModel!$B:$BI,17,FALSE)</f>
        <v>23.05</v>
      </c>
      <c r="E908" s="1">
        <f>VLOOKUP($A908,DataForModel!$B:$BI,19,FALSE)</f>
        <v>0</v>
      </c>
      <c r="F908" s="1">
        <f>VLOOKUP($A908,DataForModel!$B:$BI,20,FALSE)</f>
        <v>231.69277679999999</v>
      </c>
      <c r="G908" s="1">
        <f>VLOOKUP($A908,DataForModel!$B:$BI,26,FALSE)</f>
        <v>0</v>
      </c>
      <c r="H908" s="1">
        <f>VLOOKUP($A908,DataForModel!$B:$BI,31,FALSE)</f>
        <v>125</v>
      </c>
      <c r="I908" s="1">
        <f>VLOOKUP($A908,DataForModel!$B:$BI,33,FALSE)</f>
        <v>59323</v>
      </c>
      <c r="J908" s="1">
        <f>VLOOKUP($A908,DataForModel!$B:$BI,46,FALSE)</f>
        <v>1.6</v>
      </c>
      <c r="K908" s="1">
        <f>VLOOKUP($A908,DataForModel!$B:$BI,49,FALSE)</f>
        <v>2.7</v>
      </c>
      <c r="L908" s="1">
        <f>VLOOKUP($A908,DataForModel!$B:$BI,51,FALSE)</f>
        <v>24.5</v>
      </c>
      <c r="M908" s="1">
        <f>VLOOKUP($A908,DataForModel!$B:$BI,52,FALSE)</f>
        <v>6.6</v>
      </c>
      <c r="N908" s="1">
        <f>VLOOKUP($A908,DataForModel!$B:$BI,60,FALSE)</f>
        <v>0.6</v>
      </c>
      <c r="O908" s="1">
        <f t="shared" si="185"/>
        <v>1.8273201901348088</v>
      </c>
      <c r="P908" s="1">
        <f t="shared" si="186"/>
        <v>10</v>
      </c>
      <c r="Q908" s="1">
        <f t="shared" si="187"/>
        <v>1.8297532020528815</v>
      </c>
      <c r="R908" s="1">
        <f t="shared" si="188"/>
        <v>0</v>
      </c>
      <c r="S908" s="1">
        <f t="shared" si="189"/>
        <v>0.39617806656997273</v>
      </c>
      <c r="T908" s="1">
        <f t="shared" si="190"/>
        <v>0</v>
      </c>
      <c r="U908" s="1">
        <f t="shared" si="191"/>
        <v>0.41890080428954424</v>
      </c>
      <c r="V908" s="1">
        <f t="shared" si="192"/>
        <v>3.6958701666299221</v>
      </c>
      <c r="W908" s="1">
        <f t="shared" si="193"/>
        <v>0.27972027972027974</v>
      </c>
      <c r="X908" s="1">
        <f t="shared" si="194"/>
        <v>0.43973941368078184</v>
      </c>
      <c r="Y908" s="1">
        <f t="shared" si="195"/>
        <v>5.5936073059360734</v>
      </c>
      <c r="Z908" s="1">
        <f t="shared" si="196"/>
        <v>1.4833759590792839</v>
      </c>
      <c r="AA908" s="1">
        <f t="shared" si="197"/>
        <v>6.3829787234042548E-2</v>
      </c>
      <c r="AB908" s="1">
        <f>VLOOKUP($A908,Index!$G:$R,8,FALSE)</f>
        <v>4.7846000000000002</v>
      </c>
      <c r="AC908" s="1">
        <f>VLOOKUP($A908,Index!$G:$R,9,FALSE)</f>
        <v>3.2613137087959254</v>
      </c>
      <c r="AD908" s="1">
        <f>VLOOKUP($A908,Index!$G:$R,10,FALSE)</f>
        <v>2.7777777777777777</v>
      </c>
      <c r="AE908" s="1">
        <f>VLOOKUP($A908,Index!$G:$R,11,FALSE)</f>
        <v>1.7659986978923632</v>
      </c>
    </row>
    <row r="909" spans="1:31" x14ac:dyDescent="0.2">
      <c r="A909">
        <v>6085508203</v>
      </c>
      <c r="B909" s="1">
        <f>VLOOKUP($A909,DataForModel!$B:$BI,11,FALSE)</f>
        <v>5172</v>
      </c>
      <c r="C909" s="1">
        <f>VLOOKUP($A909,DataForModel!$B:$BI,16,FALSE)</f>
        <v>10.37</v>
      </c>
      <c r="D909" s="1">
        <f>VLOOKUP($A909,DataForModel!$B:$BI,17,FALSE)</f>
        <v>23.303893290000001</v>
      </c>
      <c r="E909" s="1">
        <f>VLOOKUP($A909,DataForModel!$B:$BI,19,FALSE)</f>
        <v>0</v>
      </c>
      <c r="F909" s="1">
        <f>VLOOKUP($A909,DataForModel!$B:$BI,20,FALSE)</f>
        <v>276.04579560000002</v>
      </c>
      <c r="G909" s="1">
        <f>VLOOKUP($A909,DataForModel!$B:$BI,26,FALSE)</f>
        <v>0</v>
      </c>
      <c r="H909" s="1">
        <f>VLOOKUP($A909,DataForModel!$B:$BI,31,FALSE)</f>
        <v>183</v>
      </c>
      <c r="I909" s="1">
        <f>VLOOKUP($A909,DataForModel!$B:$BI,33,FALSE)</f>
        <v>68096</v>
      </c>
      <c r="J909" s="1">
        <f>VLOOKUP($A909,DataForModel!$B:$BI,46,FALSE)</f>
        <v>3.5</v>
      </c>
      <c r="K909" s="1">
        <f>VLOOKUP($A909,DataForModel!$B:$BI,49,FALSE)</f>
        <v>1.7</v>
      </c>
      <c r="L909" s="1">
        <f>VLOOKUP($A909,DataForModel!$B:$BI,51,FALSE)</f>
        <v>29.2</v>
      </c>
      <c r="M909" s="1">
        <f>VLOOKUP($A909,DataForModel!$B:$BI,52,FALSE)</f>
        <v>5.8</v>
      </c>
      <c r="N909" s="1">
        <f>VLOOKUP($A909,DataForModel!$B:$BI,60,FALSE)</f>
        <v>0.3</v>
      </c>
      <c r="O909" s="1">
        <f t="shared" si="185"/>
        <v>4.0278968284890517</v>
      </c>
      <c r="P909" s="1">
        <f t="shared" si="186"/>
        <v>10</v>
      </c>
      <c r="Q909" s="1">
        <f t="shared" si="187"/>
        <v>1.8501601950646154</v>
      </c>
      <c r="R909" s="1">
        <f t="shared" si="188"/>
        <v>0</v>
      </c>
      <c r="S909" s="1">
        <f t="shared" si="189"/>
        <v>0.47888569091913963</v>
      </c>
      <c r="T909" s="1">
        <f t="shared" si="190"/>
        <v>0</v>
      </c>
      <c r="U909" s="1">
        <f t="shared" si="191"/>
        <v>0.61327077747989278</v>
      </c>
      <c r="V909" s="1">
        <f t="shared" si="192"/>
        <v>4.3197900590992173</v>
      </c>
      <c r="W909" s="1">
        <f t="shared" si="193"/>
        <v>0.61188811188811187</v>
      </c>
      <c r="X909" s="1">
        <f t="shared" si="194"/>
        <v>0.27687296416938112</v>
      </c>
      <c r="Y909" s="1">
        <f t="shared" si="195"/>
        <v>6.6666666666666679</v>
      </c>
      <c r="Z909" s="1">
        <f t="shared" si="196"/>
        <v>1.2787723785166241</v>
      </c>
      <c r="AA909" s="1">
        <f t="shared" si="197"/>
        <v>3.1914893617021274E-2</v>
      </c>
      <c r="AB909" s="1">
        <f>VLOOKUP($A909,Index!$G:$R,8,FALSE)</f>
        <v>4.8738999999999999</v>
      </c>
      <c r="AC909" s="1">
        <f>VLOOKUP($A909,Index!$G:$R,9,FALSE)</f>
        <v>3.8784874749433524</v>
      </c>
      <c r="AD909" s="1">
        <f>VLOOKUP($A909,Index!$G:$R,10,FALSE)</f>
        <v>2.7777777777777777</v>
      </c>
      <c r="AE909" s="1">
        <f>VLOOKUP($A909,Index!$G:$R,11,FALSE)</f>
        <v>0.74390832528444861</v>
      </c>
    </row>
    <row r="910" spans="1:31" x14ac:dyDescent="0.2">
      <c r="A910">
        <v>6085508204</v>
      </c>
      <c r="B910" s="1">
        <f>VLOOKUP($A910,DataForModel!$B:$BI,11,FALSE)</f>
        <v>4194</v>
      </c>
      <c r="C910" s="1">
        <f>VLOOKUP($A910,DataForModel!$B:$BI,16,FALSE)</f>
        <v>10.37</v>
      </c>
      <c r="D910" s="1">
        <f>VLOOKUP($A910,DataForModel!$B:$BI,17,FALSE)</f>
        <v>23.05</v>
      </c>
      <c r="E910" s="1">
        <f>VLOOKUP($A910,DataForModel!$B:$BI,19,FALSE)</f>
        <v>0</v>
      </c>
      <c r="F910" s="1">
        <f>VLOOKUP($A910,DataForModel!$B:$BI,20,FALSE)</f>
        <v>258.48995389999999</v>
      </c>
      <c r="G910" s="1">
        <f>VLOOKUP($A910,DataForModel!$B:$BI,26,FALSE)</f>
        <v>0</v>
      </c>
      <c r="H910" s="1">
        <f>VLOOKUP($A910,DataForModel!$B:$BI,31,FALSE)</f>
        <v>179</v>
      </c>
      <c r="I910" s="1">
        <f>VLOOKUP($A910,DataForModel!$B:$BI,33,FALSE)</f>
        <v>59923</v>
      </c>
      <c r="J910" s="1">
        <f>VLOOKUP($A910,DataForModel!$B:$BI,46,FALSE)</f>
        <v>4.3</v>
      </c>
      <c r="K910" s="1">
        <f>VLOOKUP($A910,DataForModel!$B:$BI,49,FALSE)</f>
        <v>1.4</v>
      </c>
      <c r="L910" s="1">
        <f>VLOOKUP($A910,DataForModel!$B:$BI,51,FALSE)</f>
        <v>27.3</v>
      </c>
      <c r="M910" s="1">
        <f>VLOOKUP($A910,DataForModel!$B:$BI,52,FALSE)</f>
        <v>5.6</v>
      </c>
      <c r="N910" s="1">
        <f>VLOOKUP($A910,DataForModel!$B:$BI,60,FALSE)</f>
        <v>0.2</v>
      </c>
      <c r="O910" s="1">
        <f t="shared" si="185"/>
        <v>3.2657991116652378</v>
      </c>
      <c r="P910" s="1">
        <f t="shared" si="186"/>
        <v>10</v>
      </c>
      <c r="Q910" s="1">
        <f t="shared" si="187"/>
        <v>1.8297532020528815</v>
      </c>
      <c r="R910" s="1">
        <f t="shared" si="188"/>
        <v>0</v>
      </c>
      <c r="S910" s="1">
        <f t="shared" si="189"/>
        <v>0.44614830348211948</v>
      </c>
      <c r="T910" s="1">
        <f t="shared" si="190"/>
        <v>0</v>
      </c>
      <c r="U910" s="1">
        <f t="shared" si="191"/>
        <v>0.59986595174262736</v>
      </c>
      <c r="V910" s="1">
        <f t="shared" si="192"/>
        <v>3.7385410814232172</v>
      </c>
      <c r="W910" s="1">
        <f t="shared" si="193"/>
        <v>0.75174825174825166</v>
      </c>
      <c r="X910" s="1">
        <f t="shared" si="194"/>
        <v>0.2280130293159609</v>
      </c>
      <c r="Y910" s="1">
        <f t="shared" si="195"/>
        <v>6.2328767123287676</v>
      </c>
      <c r="Z910" s="1">
        <f t="shared" si="196"/>
        <v>1.2276214833759589</v>
      </c>
      <c r="AA910" s="1">
        <f t="shared" si="197"/>
        <v>2.1276595744680851E-2</v>
      </c>
      <c r="AB910" s="1">
        <f>VLOOKUP($A910,Index!$G:$R,8,FALSE)</f>
        <v>4.3453999999999997</v>
      </c>
      <c r="AC910" s="1">
        <f>VLOOKUP($A910,Index!$G:$R,9,FALSE)</f>
        <v>3.7465181581182212</v>
      </c>
      <c r="AD910" s="1">
        <f>VLOOKUP($A910,Index!$G:$R,10,FALSE)</f>
        <v>2.7350427350427351</v>
      </c>
      <c r="AE910" s="1">
        <f>VLOOKUP($A910,Index!$G:$R,11,FALSE)</f>
        <v>1.8554410474178573</v>
      </c>
    </row>
    <row r="911" spans="1:31" x14ac:dyDescent="0.2">
      <c r="A911">
        <v>6085508301</v>
      </c>
      <c r="B911" s="1">
        <f>VLOOKUP($A911,DataForModel!$B:$BI,11,FALSE)</f>
        <v>4410</v>
      </c>
      <c r="C911" s="1">
        <f>VLOOKUP($A911,DataForModel!$B:$BI,16,FALSE)</f>
        <v>10.37</v>
      </c>
      <c r="D911" s="1">
        <f>VLOOKUP($A911,DataForModel!$B:$BI,17,FALSE)</f>
        <v>25.58</v>
      </c>
      <c r="E911" s="1">
        <f>VLOOKUP($A911,DataForModel!$B:$BI,19,FALSE)</f>
        <v>0</v>
      </c>
      <c r="F911" s="1">
        <f>VLOOKUP($A911,DataForModel!$B:$BI,20,FALSE)</f>
        <v>345.38590219999998</v>
      </c>
      <c r="G911" s="1">
        <f>VLOOKUP($A911,DataForModel!$B:$BI,26,FALSE)</f>
        <v>0</v>
      </c>
      <c r="H911" s="1">
        <f>VLOOKUP($A911,DataForModel!$B:$BI,31,FALSE)</f>
        <v>141</v>
      </c>
      <c r="I911" s="1">
        <f>VLOOKUP($A911,DataForModel!$B:$BI,33,FALSE)</f>
        <v>67847</v>
      </c>
      <c r="J911" s="1">
        <f>VLOOKUP($A911,DataForModel!$B:$BI,46,FALSE)</f>
        <v>3.2</v>
      </c>
      <c r="K911" s="1">
        <f>VLOOKUP($A911,DataForModel!$B:$BI,49,FALSE)</f>
        <v>3.6</v>
      </c>
      <c r="L911" s="1">
        <f>VLOOKUP($A911,DataForModel!$B:$BI,51,FALSE)</f>
        <v>24.6</v>
      </c>
      <c r="M911" s="1">
        <f>VLOOKUP($A911,DataForModel!$B:$BI,52,FALSE)</f>
        <v>6.5</v>
      </c>
      <c r="N911" s="1">
        <f>VLOOKUP($A911,DataForModel!$B:$BI,60,FALSE)</f>
        <v>3.5</v>
      </c>
      <c r="O911" s="1">
        <f t="shared" si="185"/>
        <v>3.4341151718226448</v>
      </c>
      <c r="P911" s="1">
        <f t="shared" si="186"/>
        <v>10</v>
      </c>
      <c r="Q911" s="1">
        <f t="shared" si="187"/>
        <v>2.0331051390799959</v>
      </c>
      <c r="R911" s="1">
        <f t="shared" si="188"/>
        <v>0</v>
      </c>
      <c r="S911" s="1">
        <f t="shared" si="189"/>
        <v>0.60818817458692509</v>
      </c>
      <c r="T911" s="1">
        <f t="shared" si="190"/>
        <v>0</v>
      </c>
      <c r="U911" s="1">
        <f t="shared" si="191"/>
        <v>0.47252010723860588</v>
      </c>
      <c r="V911" s="1">
        <f t="shared" si="192"/>
        <v>4.3020816294599999</v>
      </c>
      <c r="W911" s="1">
        <f t="shared" si="193"/>
        <v>0.55944055944055948</v>
      </c>
      <c r="X911" s="1">
        <f t="shared" si="194"/>
        <v>0.58631921824104238</v>
      </c>
      <c r="Y911" s="1">
        <f t="shared" si="195"/>
        <v>5.6164383561643838</v>
      </c>
      <c r="Z911" s="1">
        <f t="shared" si="196"/>
        <v>1.4578005115089514</v>
      </c>
      <c r="AA911" s="1">
        <f t="shared" si="197"/>
        <v>0.37234042553191488</v>
      </c>
      <c r="AB911" s="1">
        <f>VLOOKUP($A911,Index!$G:$R,8,FALSE)</f>
        <v>4.6323999999999996</v>
      </c>
      <c r="AC911" s="1">
        <f>VLOOKUP($A911,Index!$G:$R,9,FALSE)</f>
        <v>3.6529581547051726</v>
      </c>
      <c r="AD911" s="1">
        <f>VLOOKUP($A911,Index!$G:$R,10,FALSE)</f>
        <v>3.2478632478632479</v>
      </c>
      <c r="AE911" s="1">
        <f>VLOOKUP($A911,Index!$G:$R,11,FALSE)</f>
        <v>0.72177617726852483</v>
      </c>
    </row>
    <row r="912" spans="1:31" x14ac:dyDescent="0.2">
      <c r="A912">
        <v>6085508303</v>
      </c>
      <c r="B912" s="1">
        <f>VLOOKUP($A912,DataForModel!$B:$BI,11,FALSE)</f>
        <v>2562</v>
      </c>
      <c r="C912" s="1">
        <f>VLOOKUP($A912,DataForModel!$B:$BI,16,FALSE)</f>
        <v>10.37</v>
      </c>
      <c r="D912" s="1">
        <f>VLOOKUP($A912,DataForModel!$B:$BI,17,FALSE)</f>
        <v>25.58</v>
      </c>
      <c r="E912" s="1">
        <f>VLOOKUP($A912,DataForModel!$B:$BI,19,FALSE)</f>
        <v>0</v>
      </c>
      <c r="F912" s="1">
        <f>VLOOKUP($A912,DataForModel!$B:$BI,20,FALSE)</f>
        <v>315.20477929999998</v>
      </c>
      <c r="G912" s="1">
        <f>VLOOKUP($A912,DataForModel!$B:$BI,26,FALSE)</f>
        <v>0</v>
      </c>
      <c r="H912" s="1">
        <f>VLOOKUP($A912,DataForModel!$B:$BI,31,FALSE)</f>
        <v>107</v>
      </c>
      <c r="I912" s="1">
        <f>VLOOKUP($A912,DataForModel!$B:$BI,33,FALSE)</f>
        <v>70760</v>
      </c>
      <c r="J912" s="1">
        <f>VLOOKUP($A912,DataForModel!$B:$BI,46,FALSE)</f>
        <v>4.2</v>
      </c>
      <c r="K912" s="1">
        <f>VLOOKUP($A912,DataForModel!$B:$BI,49,FALSE)</f>
        <v>2.5</v>
      </c>
      <c r="L912" s="1">
        <f>VLOOKUP($A912,DataForModel!$B:$BI,51,FALSE)</f>
        <v>22.6</v>
      </c>
      <c r="M912" s="1">
        <f>VLOOKUP($A912,DataForModel!$B:$BI,52,FALSE)</f>
        <v>7.1</v>
      </c>
      <c r="N912" s="1">
        <f>VLOOKUP($A912,DataForModel!$B:$BI,60,FALSE)</f>
        <v>0.2</v>
      </c>
      <c r="O912" s="1">
        <f t="shared" si="185"/>
        <v>1.994077768253721</v>
      </c>
      <c r="P912" s="1">
        <f t="shared" si="186"/>
        <v>10</v>
      </c>
      <c r="Q912" s="1">
        <f t="shared" si="187"/>
        <v>2.0331051390799959</v>
      </c>
      <c r="R912" s="1">
        <f t="shared" si="188"/>
        <v>0</v>
      </c>
      <c r="S912" s="1">
        <f t="shared" si="189"/>
        <v>0.55190769937270501</v>
      </c>
      <c r="T912" s="1">
        <f t="shared" si="190"/>
        <v>0</v>
      </c>
      <c r="U912" s="1">
        <f t="shared" si="191"/>
        <v>0.35857908847184988</v>
      </c>
      <c r="V912" s="1">
        <f t="shared" si="192"/>
        <v>4.509248920781447</v>
      </c>
      <c r="W912" s="1">
        <f t="shared" si="193"/>
        <v>0.73426573426573427</v>
      </c>
      <c r="X912" s="1">
        <f t="shared" si="194"/>
        <v>0.4071661237785017</v>
      </c>
      <c r="Y912" s="1">
        <f t="shared" si="195"/>
        <v>5.159817351598174</v>
      </c>
      <c r="Z912" s="1">
        <f t="shared" si="196"/>
        <v>1.6112531969309463</v>
      </c>
      <c r="AA912" s="1">
        <f t="shared" si="197"/>
        <v>2.1276595744680851E-2</v>
      </c>
      <c r="AB912" s="1">
        <f>VLOOKUP($A912,Index!$G:$R,8,FALSE)</f>
        <v>3.9782000000000002</v>
      </c>
      <c r="AC912" s="1">
        <f>VLOOKUP($A912,Index!$G:$R,9,FALSE)</f>
        <v>3.2855257463005145</v>
      </c>
      <c r="AD912" s="1">
        <f>VLOOKUP($A912,Index!$G:$R,10,FALSE)</f>
        <v>3.1623931623931627</v>
      </c>
      <c r="AE912" s="1">
        <f>VLOOKUP($A912,Index!$G:$R,11,FALSE)</f>
        <v>0.36243026536634648</v>
      </c>
    </row>
    <row r="913" spans="1:31" x14ac:dyDescent="0.2">
      <c r="A913">
        <v>6085508304</v>
      </c>
      <c r="B913" s="1">
        <f>VLOOKUP($A913,DataForModel!$B:$BI,11,FALSE)</f>
        <v>7269</v>
      </c>
      <c r="C913" s="1">
        <f>VLOOKUP($A913,DataForModel!$B:$BI,16,FALSE)</f>
        <v>10.37</v>
      </c>
      <c r="D913" s="1">
        <f>VLOOKUP($A913,DataForModel!$B:$BI,17,FALSE)</f>
        <v>25.58</v>
      </c>
      <c r="E913" s="1">
        <f>VLOOKUP($A913,DataForModel!$B:$BI,19,FALSE)</f>
        <v>0</v>
      </c>
      <c r="F913" s="1">
        <f>VLOOKUP($A913,DataForModel!$B:$BI,20,FALSE)</f>
        <v>298.78758970000001</v>
      </c>
      <c r="G913" s="1">
        <f>VLOOKUP($A913,DataForModel!$B:$BI,26,FALSE)</f>
        <v>0</v>
      </c>
      <c r="H913" s="1">
        <f>VLOOKUP($A913,DataForModel!$B:$BI,31,FALSE)</f>
        <v>744</v>
      </c>
      <c r="I913" s="1">
        <f>VLOOKUP($A913,DataForModel!$B:$BI,33,FALSE)</f>
        <v>45111</v>
      </c>
      <c r="J913" s="1">
        <f>VLOOKUP($A913,DataForModel!$B:$BI,46,FALSE)</f>
        <v>8.9</v>
      </c>
      <c r="K913" s="1">
        <f>VLOOKUP($A913,DataForModel!$B:$BI,49,FALSE)</f>
        <v>4.2</v>
      </c>
      <c r="L913" s="1">
        <f>VLOOKUP($A913,DataForModel!$B:$BI,51,FALSE)</f>
        <v>24.4</v>
      </c>
      <c r="M913" s="1">
        <f>VLOOKUP($A913,DataForModel!$B:$BI,52,FALSE)</f>
        <v>5.6</v>
      </c>
      <c r="N913" s="1">
        <f>VLOOKUP($A913,DataForModel!$B:$BI,60,FALSE)</f>
        <v>0</v>
      </c>
      <c r="O913" s="1">
        <f t="shared" si="185"/>
        <v>5.6619652458505421</v>
      </c>
      <c r="P913" s="1">
        <f t="shared" si="186"/>
        <v>10</v>
      </c>
      <c r="Q913" s="1">
        <f t="shared" si="187"/>
        <v>2.0331051390799959</v>
      </c>
      <c r="R913" s="1">
        <f t="shared" si="188"/>
        <v>0</v>
      </c>
      <c r="S913" s="1">
        <f t="shared" si="189"/>
        <v>0.52129362197633522</v>
      </c>
      <c r="T913" s="1">
        <f t="shared" si="190"/>
        <v>0</v>
      </c>
      <c r="U913" s="1">
        <f t="shared" si="191"/>
        <v>2.4932975871313672</v>
      </c>
      <c r="V913" s="1">
        <f t="shared" si="192"/>
        <v>2.6851384315594085</v>
      </c>
      <c r="W913" s="1">
        <f t="shared" si="193"/>
        <v>1.555944055944056</v>
      </c>
      <c r="X913" s="1">
        <f t="shared" si="194"/>
        <v>0.68403908794788282</v>
      </c>
      <c r="Y913" s="1">
        <f t="shared" si="195"/>
        <v>5.570776255707762</v>
      </c>
      <c r="Z913" s="1">
        <f t="shared" si="196"/>
        <v>1.2276214833759589</v>
      </c>
      <c r="AA913" s="1">
        <f t="shared" si="197"/>
        <v>0</v>
      </c>
      <c r="AB913" s="1">
        <f>VLOOKUP($A913,Index!$G:$R,8,FALSE)</f>
        <v>5.6801000000000004</v>
      </c>
      <c r="AC913" s="1">
        <f>VLOOKUP($A913,Index!$G:$R,9,FALSE)</f>
        <v>4.9094930484148094</v>
      </c>
      <c r="AD913" s="1">
        <f>VLOOKUP($A913,Index!$G:$R,10,FALSE)</f>
        <v>3.2478632478632479</v>
      </c>
      <c r="AE913" s="1">
        <f>VLOOKUP($A913,Index!$G:$R,11,FALSE)</f>
        <v>1.5995297567193536</v>
      </c>
    </row>
    <row r="914" spans="1:31" x14ac:dyDescent="0.2">
      <c r="A914">
        <v>6085508401</v>
      </c>
      <c r="B914" s="1">
        <f>VLOOKUP($A914,DataForModel!$B:$BI,11,FALSE)</f>
        <v>6834</v>
      </c>
      <c r="C914" s="1">
        <f>VLOOKUP($A914,DataForModel!$B:$BI,16,FALSE)</f>
        <v>10.37</v>
      </c>
      <c r="D914" s="1">
        <f>VLOOKUP($A914,DataForModel!$B:$BI,17,FALSE)</f>
        <v>23.234671590000001</v>
      </c>
      <c r="E914" s="1">
        <f>VLOOKUP($A914,DataForModel!$B:$BI,19,FALSE)</f>
        <v>0</v>
      </c>
      <c r="F914" s="1">
        <f>VLOOKUP($A914,DataForModel!$B:$BI,20,FALSE)</f>
        <v>230.70694560000001</v>
      </c>
      <c r="G914" s="1">
        <f>VLOOKUP($A914,DataForModel!$B:$BI,26,FALSE)</f>
        <v>0</v>
      </c>
      <c r="H914" s="1">
        <f>VLOOKUP($A914,DataForModel!$B:$BI,31,FALSE)</f>
        <v>168</v>
      </c>
      <c r="I914" s="1">
        <f>VLOOKUP($A914,DataForModel!$B:$BI,33,FALSE)</f>
        <v>59356</v>
      </c>
      <c r="J914" s="1">
        <f>VLOOKUP($A914,DataForModel!$B:$BI,46,FALSE)</f>
        <v>2.5</v>
      </c>
      <c r="K914" s="1">
        <f>VLOOKUP($A914,DataForModel!$B:$BI,49,FALSE)</f>
        <v>5.4</v>
      </c>
      <c r="L914" s="1">
        <f>VLOOKUP($A914,DataForModel!$B:$BI,51,FALSE)</f>
        <v>28.3</v>
      </c>
      <c r="M914" s="1">
        <f>VLOOKUP($A914,DataForModel!$B:$BI,52,FALSE)</f>
        <v>6.4</v>
      </c>
      <c r="N914" s="1">
        <f>VLOOKUP($A914,DataForModel!$B:$BI,60,FALSE)</f>
        <v>1.8</v>
      </c>
      <c r="O914" s="1">
        <f t="shared" si="185"/>
        <v>5.3229954024779866</v>
      </c>
      <c r="P914" s="1">
        <f t="shared" si="186"/>
        <v>10</v>
      </c>
      <c r="Q914" s="1">
        <f t="shared" si="187"/>
        <v>1.8445964137289197</v>
      </c>
      <c r="R914" s="1">
        <f t="shared" si="188"/>
        <v>0</v>
      </c>
      <c r="S914" s="1">
        <f t="shared" si="189"/>
        <v>0.39433973044838982</v>
      </c>
      <c r="T914" s="1">
        <f t="shared" si="190"/>
        <v>0</v>
      </c>
      <c r="U914" s="1">
        <f t="shared" si="191"/>
        <v>0.5630026809651475</v>
      </c>
      <c r="V914" s="1">
        <f t="shared" si="192"/>
        <v>3.6982170669435535</v>
      </c>
      <c r="W914" s="1">
        <f t="shared" si="193"/>
        <v>0.43706293706293703</v>
      </c>
      <c r="X914" s="1">
        <f t="shared" si="194"/>
        <v>0.87947882736156369</v>
      </c>
      <c r="Y914" s="1">
        <f t="shared" si="195"/>
        <v>6.461187214611873</v>
      </c>
      <c r="Z914" s="1">
        <f t="shared" si="196"/>
        <v>1.4322250639386191</v>
      </c>
      <c r="AA914" s="1">
        <f t="shared" si="197"/>
        <v>0.19148936170212766</v>
      </c>
      <c r="AB914" s="1">
        <f>VLOOKUP($A914,Index!$G:$R,8,FALSE)</f>
        <v>5.6780999999999997</v>
      </c>
      <c r="AC914" s="1">
        <f>VLOOKUP($A914,Index!$G:$R,9,FALSE)</f>
        <v>4.4417974539552594</v>
      </c>
      <c r="AD914" s="1">
        <f>VLOOKUP($A914,Index!$G:$R,10,FALSE)</f>
        <v>3.2051282051282053</v>
      </c>
      <c r="AE914" s="1">
        <f>VLOOKUP($A914,Index!$G:$R,11,FALSE)</f>
        <v>1.7121574756353271</v>
      </c>
    </row>
    <row r="915" spans="1:31" x14ac:dyDescent="0.2">
      <c r="A915">
        <v>6085508403</v>
      </c>
      <c r="B915" s="1">
        <f>VLOOKUP($A915,DataForModel!$B:$BI,11,FALSE)</f>
        <v>2817</v>
      </c>
      <c r="C915" s="1">
        <f>VLOOKUP($A915,DataForModel!$B:$BI,16,FALSE)</f>
        <v>10.37</v>
      </c>
      <c r="D915" s="1">
        <f>VLOOKUP($A915,DataForModel!$B:$BI,17,FALSE)</f>
        <v>24.611828110000001</v>
      </c>
      <c r="E915" s="1">
        <f>VLOOKUP($A915,DataForModel!$B:$BI,19,FALSE)</f>
        <v>0</v>
      </c>
      <c r="F915" s="1">
        <f>VLOOKUP($A915,DataForModel!$B:$BI,20,FALSE)</f>
        <v>257.79381260000002</v>
      </c>
      <c r="G915" s="1">
        <f>VLOOKUP($A915,DataForModel!$B:$BI,26,FALSE)</f>
        <v>0</v>
      </c>
      <c r="H915" s="1">
        <f>VLOOKUP($A915,DataForModel!$B:$BI,31,FALSE)</f>
        <v>24</v>
      </c>
      <c r="I915" s="1">
        <f>VLOOKUP($A915,DataForModel!$B:$BI,33,FALSE)</f>
        <v>65543</v>
      </c>
      <c r="J915" s="1">
        <f>VLOOKUP($A915,DataForModel!$B:$BI,46,FALSE)</f>
        <v>0.8</v>
      </c>
      <c r="K915" s="1">
        <f>VLOOKUP($A915,DataForModel!$B:$BI,49,FALSE)</f>
        <v>1.1000000000000001</v>
      </c>
      <c r="L915" s="1">
        <f>VLOOKUP($A915,DataForModel!$B:$BI,51,FALSE)</f>
        <v>25.8</v>
      </c>
      <c r="M915" s="1">
        <f>VLOOKUP($A915,DataForModel!$B:$BI,52,FALSE)</f>
        <v>5</v>
      </c>
      <c r="N915" s="1">
        <f>VLOOKUP($A915,DataForModel!$B:$BI,60,FALSE)</f>
        <v>3.8</v>
      </c>
      <c r="O915" s="1">
        <f t="shared" si="185"/>
        <v>2.1927842281617704</v>
      </c>
      <c r="P915" s="1">
        <f t="shared" si="186"/>
        <v>10</v>
      </c>
      <c r="Q915" s="1">
        <f t="shared" si="187"/>
        <v>1.9552871038204298</v>
      </c>
      <c r="R915" s="1">
        <f t="shared" si="188"/>
        <v>0</v>
      </c>
      <c r="S915" s="1">
        <f t="shared" si="189"/>
        <v>0.444850168773545</v>
      </c>
      <c r="T915" s="1">
        <f t="shared" si="190"/>
        <v>0</v>
      </c>
      <c r="U915" s="1">
        <f t="shared" si="191"/>
        <v>8.0428954423592491E-2</v>
      </c>
      <c r="V915" s="1">
        <f t="shared" si="192"/>
        <v>4.138225316653747</v>
      </c>
      <c r="W915" s="1">
        <f t="shared" si="193"/>
        <v>0.13986013986013987</v>
      </c>
      <c r="X915" s="1">
        <f t="shared" si="194"/>
        <v>0.17915309446254074</v>
      </c>
      <c r="Y915" s="1">
        <f t="shared" si="195"/>
        <v>5.89041095890411</v>
      </c>
      <c r="Z915" s="1">
        <f t="shared" si="196"/>
        <v>1.0741687979539642</v>
      </c>
      <c r="AA915" s="1">
        <f t="shared" si="197"/>
        <v>0.40425531914893614</v>
      </c>
      <c r="AB915" s="1">
        <f>VLOOKUP($A915,Index!$G:$R,8,FALSE)</f>
        <v>3.8786999999999998</v>
      </c>
      <c r="AC915" s="1">
        <f>VLOOKUP($A915,Index!$G:$R,9,FALSE)</f>
        <v>3.0223054787266057</v>
      </c>
      <c r="AD915" s="1">
        <f>VLOOKUP($A915,Index!$G:$R,10,FALSE)</f>
        <v>3.1623931623931627</v>
      </c>
      <c r="AE915" s="1">
        <f>VLOOKUP($A915,Index!$G:$R,11,FALSE)</f>
        <v>0.43888893896000669</v>
      </c>
    </row>
    <row r="916" spans="1:31" x14ac:dyDescent="0.2">
      <c r="A916">
        <v>6085508404</v>
      </c>
      <c r="B916" s="1">
        <f>VLOOKUP($A916,DataForModel!$B:$BI,11,FALSE)</f>
        <v>6023</v>
      </c>
      <c r="C916" s="1">
        <f>VLOOKUP($A916,DataForModel!$B:$BI,16,FALSE)</f>
        <v>10.37</v>
      </c>
      <c r="D916" s="1">
        <f>VLOOKUP($A916,DataForModel!$B:$BI,17,FALSE)</f>
        <v>22.67</v>
      </c>
      <c r="E916" s="1">
        <f>VLOOKUP($A916,DataForModel!$B:$BI,19,FALSE)</f>
        <v>0</v>
      </c>
      <c r="F916" s="1">
        <f>VLOOKUP($A916,DataForModel!$B:$BI,20,FALSE)</f>
        <v>247.45409989999999</v>
      </c>
      <c r="G916" s="1">
        <f>VLOOKUP($A916,DataForModel!$B:$BI,26,FALSE)</f>
        <v>0</v>
      </c>
      <c r="H916" s="1">
        <f>VLOOKUP($A916,DataForModel!$B:$BI,31,FALSE)</f>
        <v>246</v>
      </c>
      <c r="I916" s="1">
        <f>VLOOKUP($A916,DataForModel!$B:$BI,33,FALSE)</f>
        <v>66481</v>
      </c>
      <c r="J916" s="1">
        <f>VLOOKUP($A916,DataForModel!$B:$BI,46,FALSE)</f>
        <v>3.9</v>
      </c>
      <c r="K916" s="1">
        <f>VLOOKUP($A916,DataForModel!$B:$BI,49,FALSE)</f>
        <v>6.2</v>
      </c>
      <c r="L916" s="1">
        <f>VLOOKUP($A916,DataForModel!$B:$BI,51,FALSE)</f>
        <v>25.1</v>
      </c>
      <c r="M916" s="1">
        <f>VLOOKUP($A916,DataForModel!$B:$BI,52,FALSE)</f>
        <v>7.4</v>
      </c>
      <c r="N916" s="1">
        <f>VLOOKUP($A916,DataForModel!$B:$BI,60,FALSE)</f>
        <v>0.1</v>
      </c>
      <c r="O916" s="1">
        <f t="shared" si="185"/>
        <v>4.6910309358684641</v>
      </c>
      <c r="P916" s="1">
        <f t="shared" si="186"/>
        <v>10</v>
      </c>
      <c r="Q916" s="1">
        <f t="shared" si="187"/>
        <v>1.7992102233689669</v>
      </c>
      <c r="R916" s="1">
        <f t="shared" si="188"/>
        <v>0</v>
      </c>
      <c r="S916" s="1">
        <f t="shared" si="189"/>
        <v>0.42556911199303304</v>
      </c>
      <c r="T916" s="1">
        <f t="shared" si="190"/>
        <v>0</v>
      </c>
      <c r="U916" s="1">
        <f t="shared" si="191"/>
        <v>0.82439678284182305</v>
      </c>
      <c r="V916" s="1">
        <f t="shared" si="192"/>
        <v>4.2049341801139315</v>
      </c>
      <c r="W916" s="1">
        <f t="shared" si="193"/>
        <v>0.68181818181818177</v>
      </c>
      <c r="X916" s="1">
        <f t="shared" si="194"/>
        <v>1.009771986970684</v>
      </c>
      <c r="Y916" s="1">
        <f t="shared" si="195"/>
        <v>5.7305936073059369</v>
      </c>
      <c r="Z916" s="1">
        <f t="shared" si="196"/>
        <v>1.6879795396419439</v>
      </c>
      <c r="AA916" s="1">
        <f t="shared" si="197"/>
        <v>1.0638297872340425E-2</v>
      </c>
      <c r="AB916" s="1">
        <f>VLOOKUP($A916,Index!$G:$R,8,FALSE)</f>
        <v>4.9949000000000003</v>
      </c>
      <c r="AC916" s="1">
        <f>VLOOKUP($A916,Index!$G:$R,9,FALSE)</f>
        <v>4.3071857721469957</v>
      </c>
      <c r="AD916" s="1">
        <f>VLOOKUP($A916,Index!$G:$R,10,FALSE)</f>
        <v>3.1196581196581197</v>
      </c>
      <c r="AE916" s="1">
        <f>VLOOKUP($A916,Index!$G:$R,11,FALSE)</f>
        <v>1.6376622303112001</v>
      </c>
    </row>
    <row r="917" spans="1:31" x14ac:dyDescent="0.2">
      <c r="A917">
        <v>6085508503</v>
      </c>
      <c r="B917" s="1">
        <f>VLOOKUP($A917,DataForModel!$B:$BI,11,FALSE)</f>
        <v>6502</v>
      </c>
      <c r="C917" s="1">
        <f>VLOOKUP($A917,DataForModel!$B:$BI,16,FALSE)</f>
        <v>10.37</v>
      </c>
      <c r="D917" s="1">
        <f>VLOOKUP($A917,DataForModel!$B:$BI,17,FALSE)</f>
        <v>23.842222060000001</v>
      </c>
      <c r="E917" s="1">
        <f>VLOOKUP($A917,DataForModel!$B:$BI,19,FALSE)</f>
        <v>0</v>
      </c>
      <c r="F917" s="1">
        <f>VLOOKUP($A917,DataForModel!$B:$BI,20,FALSE)</f>
        <v>262.11125140000001</v>
      </c>
      <c r="G917" s="1">
        <f>VLOOKUP($A917,DataForModel!$B:$BI,26,FALSE)</f>
        <v>0</v>
      </c>
      <c r="H917" s="1">
        <f>VLOOKUP($A917,DataForModel!$B:$BI,31,FALSE)</f>
        <v>477</v>
      </c>
      <c r="I917" s="1">
        <f>VLOOKUP($A917,DataForModel!$B:$BI,33,FALSE)</f>
        <v>50297</v>
      </c>
      <c r="J917" s="1">
        <f>VLOOKUP($A917,DataForModel!$B:$BI,46,FALSE)</f>
        <v>6.9</v>
      </c>
      <c r="K917" s="1">
        <f>VLOOKUP($A917,DataForModel!$B:$BI,49,FALSE)</f>
        <v>4.4000000000000004</v>
      </c>
      <c r="L917" s="1">
        <f>VLOOKUP($A917,DataForModel!$B:$BI,51,FALSE)</f>
        <v>27.6</v>
      </c>
      <c r="M917" s="1">
        <f>VLOOKUP($A917,DataForModel!$B:$BI,52,FALSE)</f>
        <v>5.2</v>
      </c>
      <c r="N917" s="1">
        <f>VLOOKUP($A917,DataForModel!$B:$BI,60,FALSE)</f>
        <v>1.2</v>
      </c>
      <c r="O917" s="1">
        <f t="shared" si="185"/>
        <v>5.0642873840878986</v>
      </c>
      <c r="P917" s="1">
        <f t="shared" si="186"/>
        <v>10</v>
      </c>
      <c r="Q917" s="1">
        <f t="shared" si="187"/>
        <v>1.8934290480831626</v>
      </c>
      <c r="R917" s="1">
        <f t="shared" si="188"/>
        <v>0</v>
      </c>
      <c r="S917" s="1">
        <f t="shared" si="189"/>
        <v>0.45290114514633961</v>
      </c>
      <c r="T917" s="1">
        <f t="shared" si="190"/>
        <v>0</v>
      </c>
      <c r="U917" s="1">
        <f t="shared" si="191"/>
        <v>1.5985254691689008</v>
      </c>
      <c r="V917" s="1">
        <f t="shared" si="192"/>
        <v>3.0539573717561215</v>
      </c>
      <c r="W917" s="1">
        <f t="shared" si="193"/>
        <v>1.2062937062937062</v>
      </c>
      <c r="X917" s="1">
        <f t="shared" si="194"/>
        <v>0.71661237785016296</v>
      </c>
      <c r="Y917" s="1">
        <f t="shared" si="195"/>
        <v>6.3013698630136989</v>
      </c>
      <c r="Z917" s="1">
        <f t="shared" si="196"/>
        <v>1.1253196930946292</v>
      </c>
      <c r="AA917" s="1">
        <f t="shared" si="197"/>
        <v>0.1276595744680851</v>
      </c>
      <c r="AB917" s="1">
        <f>VLOOKUP($A917,Index!$G:$R,8,FALSE)</f>
        <v>6.2827999999999999</v>
      </c>
      <c r="AC917" s="1">
        <f>VLOOKUP($A917,Index!$G:$R,9,FALSE)</f>
        <v>4.6210302621145543</v>
      </c>
      <c r="AD917" s="1">
        <f>VLOOKUP($A917,Index!$G:$R,10,FALSE)</f>
        <v>2.6923076923076921</v>
      </c>
      <c r="AE917" s="1">
        <f>VLOOKUP($A917,Index!$G:$R,11,FALSE)</f>
        <v>2.3503932159124541</v>
      </c>
    </row>
    <row r="918" spans="1:31" x14ac:dyDescent="0.2">
      <c r="A918">
        <v>6085508504</v>
      </c>
      <c r="B918" s="1">
        <f>VLOOKUP($A918,DataForModel!$B:$BI,11,FALSE)</f>
        <v>7701</v>
      </c>
      <c r="C918" s="1">
        <f>VLOOKUP($A918,DataForModel!$B:$BI,16,FALSE)</f>
        <v>10.37</v>
      </c>
      <c r="D918" s="1">
        <f>VLOOKUP($A918,DataForModel!$B:$BI,17,FALSE)</f>
        <v>24.747255750000001</v>
      </c>
      <c r="E918" s="1">
        <f>VLOOKUP($A918,DataForModel!$B:$BI,19,FALSE)</f>
        <v>0</v>
      </c>
      <c r="F918" s="1">
        <f>VLOOKUP($A918,DataForModel!$B:$BI,20,FALSE)</f>
        <v>266.0179321</v>
      </c>
      <c r="G918" s="1">
        <f>VLOOKUP($A918,DataForModel!$B:$BI,26,FALSE)</f>
        <v>0</v>
      </c>
      <c r="H918" s="1">
        <f>VLOOKUP($A918,DataForModel!$B:$BI,31,FALSE)</f>
        <v>1371</v>
      </c>
      <c r="I918" s="1">
        <f>VLOOKUP($A918,DataForModel!$B:$BI,33,FALSE)</f>
        <v>47208</v>
      </c>
      <c r="J918" s="1">
        <f>VLOOKUP($A918,DataForModel!$B:$BI,46,FALSE)</f>
        <v>15.6</v>
      </c>
      <c r="K918" s="1">
        <f>VLOOKUP($A918,DataForModel!$B:$BI,49,FALSE)</f>
        <v>12.6</v>
      </c>
      <c r="L918" s="1">
        <f>VLOOKUP($A918,DataForModel!$B:$BI,51,FALSE)</f>
        <v>20.399999999999999</v>
      </c>
      <c r="M918" s="1">
        <f>VLOOKUP($A918,DataForModel!$B:$BI,52,FALSE)</f>
        <v>5.9</v>
      </c>
      <c r="N918" s="1">
        <f>VLOOKUP($A918,DataForModel!$B:$BI,60,FALSE)</f>
        <v>0.1</v>
      </c>
      <c r="O918" s="1">
        <f t="shared" si="185"/>
        <v>5.9985973661653542</v>
      </c>
      <c r="P918" s="1">
        <f t="shared" si="186"/>
        <v>10</v>
      </c>
      <c r="Q918" s="1">
        <f t="shared" si="187"/>
        <v>1.9661722709828846</v>
      </c>
      <c r="R918" s="1">
        <f t="shared" si="188"/>
        <v>0</v>
      </c>
      <c r="S918" s="1">
        <f t="shared" si="189"/>
        <v>0.46018615727245304</v>
      </c>
      <c r="T918" s="1">
        <f t="shared" si="190"/>
        <v>0</v>
      </c>
      <c r="U918" s="1">
        <f t="shared" si="191"/>
        <v>4.5945040214477215</v>
      </c>
      <c r="V918" s="1">
        <f t="shared" si="192"/>
        <v>2.8342732787619744</v>
      </c>
      <c r="W918" s="1">
        <f t="shared" si="193"/>
        <v>2.7272727272727271</v>
      </c>
      <c r="X918" s="1">
        <f t="shared" si="194"/>
        <v>2.0521172638436482</v>
      </c>
      <c r="Y918" s="1">
        <f t="shared" si="195"/>
        <v>4.6575342465753424</v>
      </c>
      <c r="Z918" s="1">
        <f t="shared" si="196"/>
        <v>1.3043478260869565</v>
      </c>
      <c r="AA918" s="1">
        <f t="shared" si="197"/>
        <v>1.0638297872340425E-2</v>
      </c>
      <c r="AB918" s="1">
        <f>VLOOKUP($A918,Index!$G:$R,8,FALSE)</f>
        <v>7.1254999999999997</v>
      </c>
      <c r="AC918" s="1">
        <f>VLOOKUP($A918,Index!$G:$R,9,FALSE)</f>
        <v>5.7085571571372826</v>
      </c>
      <c r="AD918" s="1">
        <f>VLOOKUP($A918,Index!$G:$R,10,FALSE)</f>
        <v>3.0769230769230771</v>
      </c>
      <c r="AE918" s="1">
        <f>VLOOKUP($A918,Index!$G:$R,11,FALSE)</f>
        <v>2.9755573374021065</v>
      </c>
    </row>
    <row r="919" spans="1:31" x14ac:dyDescent="0.2">
      <c r="A919">
        <v>6085508505</v>
      </c>
      <c r="B919" s="1">
        <f>VLOOKUP($A919,DataForModel!$B:$BI,11,FALSE)</f>
        <v>4392</v>
      </c>
      <c r="C919" s="1">
        <f>VLOOKUP($A919,DataForModel!$B:$BI,16,FALSE)</f>
        <v>10.37</v>
      </c>
      <c r="D919" s="1">
        <f>VLOOKUP($A919,DataForModel!$B:$BI,17,FALSE)</f>
        <v>24.199114170000001</v>
      </c>
      <c r="E919" s="1">
        <f>VLOOKUP($A919,DataForModel!$B:$BI,19,FALSE)</f>
        <v>0</v>
      </c>
      <c r="F919" s="1">
        <f>VLOOKUP($A919,DataForModel!$B:$BI,20,FALSE)</f>
        <v>261.79273519999998</v>
      </c>
      <c r="G919" s="1">
        <f>VLOOKUP($A919,DataForModel!$B:$BI,26,FALSE)</f>
        <v>0</v>
      </c>
      <c r="H919" s="1">
        <f>VLOOKUP($A919,DataForModel!$B:$BI,31,FALSE)</f>
        <v>111</v>
      </c>
      <c r="I919" s="1">
        <f>VLOOKUP($A919,DataForModel!$B:$BI,33,FALSE)</f>
        <v>66080</v>
      </c>
      <c r="J919" s="1">
        <f>VLOOKUP($A919,DataForModel!$B:$BI,46,FALSE)</f>
        <v>2.4</v>
      </c>
      <c r="K919" s="1">
        <f>VLOOKUP($A919,DataForModel!$B:$BI,49,FALSE)</f>
        <v>4.8</v>
      </c>
      <c r="L919" s="1">
        <f>VLOOKUP($A919,DataForModel!$B:$BI,51,FALSE)</f>
        <v>19.3</v>
      </c>
      <c r="M919" s="1">
        <f>VLOOKUP($A919,DataForModel!$B:$BI,52,FALSE)</f>
        <v>6.5</v>
      </c>
      <c r="N919" s="1">
        <f>VLOOKUP($A919,DataForModel!$B:$BI,60,FALSE)</f>
        <v>0.2</v>
      </c>
      <c r="O919" s="1">
        <f t="shared" si="185"/>
        <v>3.4200888334761941</v>
      </c>
      <c r="P919" s="1">
        <f t="shared" si="186"/>
        <v>10</v>
      </c>
      <c r="Q919" s="1">
        <f t="shared" si="187"/>
        <v>1.9221147009994446</v>
      </c>
      <c r="R919" s="1">
        <f t="shared" si="188"/>
        <v>0</v>
      </c>
      <c r="S919" s="1">
        <f t="shared" si="189"/>
        <v>0.45230718967427763</v>
      </c>
      <c r="T919" s="1">
        <f t="shared" si="190"/>
        <v>0</v>
      </c>
      <c r="U919" s="1">
        <f t="shared" si="191"/>
        <v>0.37198391420911525</v>
      </c>
      <c r="V919" s="1">
        <f t="shared" si="192"/>
        <v>4.176415785393746</v>
      </c>
      <c r="W919" s="1">
        <f t="shared" si="193"/>
        <v>0.41958041958041953</v>
      </c>
      <c r="X919" s="1">
        <f t="shared" si="194"/>
        <v>0.78175895765472303</v>
      </c>
      <c r="Y919" s="1">
        <f t="shared" si="195"/>
        <v>4.4063926940639275</v>
      </c>
      <c r="Z919" s="1">
        <f t="shared" si="196"/>
        <v>1.4578005115089514</v>
      </c>
      <c r="AA919" s="1">
        <f t="shared" si="197"/>
        <v>2.1276595744680851E-2</v>
      </c>
      <c r="AB919" s="1">
        <f>VLOOKUP($A919,Index!$G:$R,8,FALSE)</f>
        <v>4.5357000000000003</v>
      </c>
      <c r="AC919" s="1">
        <f>VLOOKUP($A919,Index!$G:$R,9,FALSE)</f>
        <v>3.6145462463526465</v>
      </c>
      <c r="AD919" s="1">
        <f>VLOOKUP($A919,Index!$G:$R,10,FALSE)</f>
        <v>2.9487179487179489</v>
      </c>
      <c r="AE919" s="1">
        <f>VLOOKUP($A919,Index!$G:$R,11,FALSE)</f>
        <v>1.8061730410588632</v>
      </c>
    </row>
    <row r="920" spans="1:31" x14ac:dyDescent="0.2">
      <c r="A920">
        <v>6085508507</v>
      </c>
      <c r="B920" s="1">
        <f>VLOOKUP($A920,DataForModel!$B:$BI,11,FALSE)</f>
        <v>3063</v>
      </c>
      <c r="C920" s="1">
        <f>VLOOKUP($A920,DataForModel!$B:$BI,16,FALSE)</f>
        <v>10.37</v>
      </c>
      <c r="D920" s="1">
        <f>VLOOKUP($A920,DataForModel!$B:$BI,17,FALSE)</f>
        <v>23.686606050000002</v>
      </c>
      <c r="E920" s="1">
        <f>VLOOKUP($A920,DataForModel!$B:$BI,19,FALSE)</f>
        <v>0</v>
      </c>
      <c r="F920" s="1">
        <f>VLOOKUP($A920,DataForModel!$B:$BI,20,FALSE)</f>
        <v>242.7831903</v>
      </c>
      <c r="G920" s="1">
        <f>VLOOKUP($A920,DataForModel!$B:$BI,26,FALSE)</f>
        <v>0</v>
      </c>
      <c r="H920" s="1">
        <f>VLOOKUP($A920,DataForModel!$B:$BI,31,FALSE)</f>
        <v>328</v>
      </c>
      <c r="I920" s="1">
        <f>VLOOKUP($A920,DataForModel!$B:$BI,33,FALSE)</f>
        <v>49312</v>
      </c>
      <c r="J920" s="1">
        <f>VLOOKUP($A920,DataForModel!$B:$BI,46,FALSE)</f>
        <v>10.3</v>
      </c>
      <c r="K920" s="1">
        <f>VLOOKUP($A920,DataForModel!$B:$BI,49,FALSE)</f>
        <v>2.5</v>
      </c>
      <c r="L920" s="1">
        <f>VLOOKUP($A920,DataForModel!$B:$BI,51,FALSE)</f>
        <v>21.1</v>
      </c>
      <c r="M920" s="1">
        <f>VLOOKUP($A920,DataForModel!$B:$BI,52,FALSE)</f>
        <v>4</v>
      </c>
      <c r="N920" s="1">
        <f>VLOOKUP($A920,DataForModel!$B:$BI,60,FALSE)</f>
        <v>0</v>
      </c>
      <c r="O920" s="1">
        <f t="shared" si="185"/>
        <v>2.3844775188965945</v>
      </c>
      <c r="P920" s="1">
        <f t="shared" si="186"/>
        <v>10</v>
      </c>
      <c r="Q920" s="1">
        <f t="shared" si="187"/>
        <v>1.8809212152507788</v>
      </c>
      <c r="R920" s="1">
        <f t="shared" si="188"/>
        <v>0</v>
      </c>
      <c r="S920" s="1">
        <f t="shared" si="189"/>
        <v>0.41685899829575035</v>
      </c>
      <c r="T920" s="1">
        <f t="shared" si="190"/>
        <v>0</v>
      </c>
      <c r="U920" s="1">
        <f t="shared" si="191"/>
        <v>1.0991957104557641</v>
      </c>
      <c r="V920" s="1">
        <f t="shared" si="192"/>
        <v>2.9839059533037955</v>
      </c>
      <c r="W920" s="1">
        <f t="shared" si="193"/>
        <v>1.8006993006993008</v>
      </c>
      <c r="X920" s="1">
        <f t="shared" si="194"/>
        <v>0.4071661237785017</v>
      </c>
      <c r="Y920" s="1">
        <f t="shared" si="195"/>
        <v>4.8173515981735164</v>
      </c>
      <c r="Z920" s="1">
        <f t="shared" si="196"/>
        <v>0.81841432225063948</v>
      </c>
      <c r="AA920" s="1">
        <f t="shared" si="197"/>
        <v>0</v>
      </c>
      <c r="AB920" s="1">
        <f>VLOOKUP($A920,Index!$G:$R,8,FALSE)</f>
        <v>4.7981999999999996</v>
      </c>
      <c r="AC920" s="1">
        <f>VLOOKUP($A920,Index!$G:$R,9,FALSE)</f>
        <v>3.7921741070297292</v>
      </c>
      <c r="AD920" s="1">
        <f>VLOOKUP($A920,Index!$G:$R,10,FALSE)</f>
        <v>2.2649572649572649</v>
      </c>
      <c r="AE920" s="1">
        <f>VLOOKUP($A920,Index!$G:$R,11,FALSE)</f>
        <v>1.6408993995912411</v>
      </c>
    </row>
    <row r="921" spans="1:31" x14ac:dyDescent="0.2">
      <c r="A921">
        <v>6085508508</v>
      </c>
      <c r="B921" s="1">
        <f>VLOOKUP($A921,DataForModel!$B:$BI,11,FALSE)</f>
        <v>5322</v>
      </c>
      <c r="C921" s="1">
        <f>VLOOKUP($A921,DataForModel!$B:$BI,16,FALSE)</f>
        <v>10.37</v>
      </c>
      <c r="D921" s="1">
        <f>VLOOKUP($A921,DataForModel!$B:$BI,17,FALSE)</f>
        <v>24.534059070000001</v>
      </c>
      <c r="E921" s="1">
        <f>VLOOKUP($A921,DataForModel!$B:$BI,19,FALSE)</f>
        <v>0</v>
      </c>
      <c r="F921" s="1">
        <f>VLOOKUP($A921,DataForModel!$B:$BI,20,FALSE)</f>
        <v>263.89672350000001</v>
      </c>
      <c r="G921" s="1">
        <f>VLOOKUP($A921,DataForModel!$B:$BI,26,FALSE)</f>
        <v>0</v>
      </c>
      <c r="H921" s="1">
        <f>VLOOKUP($A921,DataForModel!$B:$BI,31,FALSE)</f>
        <v>515</v>
      </c>
      <c r="I921" s="1">
        <f>VLOOKUP($A921,DataForModel!$B:$BI,33,FALSE)</f>
        <v>42588</v>
      </c>
      <c r="J921" s="1">
        <f>VLOOKUP($A921,DataForModel!$B:$BI,46,FALSE)</f>
        <v>9.4</v>
      </c>
      <c r="K921" s="1">
        <f>VLOOKUP($A921,DataForModel!$B:$BI,49,FALSE)</f>
        <v>12.1</v>
      </c>
      <c r="L921" s="1">
        <f>VLOOKUP($A921,DataForModel!$B:$BI,51,FALSE)</f>
        <v>22.9</v>
      </c>
      <c r="M921" s="1">
        <f>VLOOKUP($A921,DataForModel!$B:$BI,52,FALSE)</f>
        <v>8.1</v>
      </c>
      <c r="N921" s="1">
        <f>VLOOKUP($A921,DataForModel!$B:$BI,60,FALSE)</f>
        <v>0</v>
      </c>
      <c r="O921" s="1">
        <f t="shared" si="185"/>
        <v>4.1447829813761397</v>
      </c>
      <c r="P921" s="1">
        <f t="shared" si="186"/>
        <v>10</v>
      </c>
      <c r="Q921" s="1">
        <f t="shared" si="187"/>
        <v>1.9490363192651969</v>
      </c>
      <c r="R921" s="1">
        <f t="shared" si="188"/>
        <v>0</v>
      </c>
      <c r="S921" s="1">
        <f t="shared" si="189"/>
        <v>0.45623061763159728</v>
      </c>
      <c r="T921" s="1">
        <f t="shared" si="190"/>
        <v>0</v>
      </c>
      <c r="U921" s="1">
        <f t="shared" si="191"/>
        <v>1.7258713136729222</v>
      </c>
      <c r="V921" s="1">
        <f t="shared" si="192"/>
        <v>2.5057072348536029</v>
      </c>
      <c r="W921" s="1">
        <f t="shared" si="193"/>
        <v>1.6433566433566433</v>
      </c>
      <c r="X921" s="1">
        <f t="shared" si="194"/>
        <v>1.9706840390879479</v>
      </c>
      <c r="Y921" s="1">
        <f t="shared" si="195"/>
        <v>5.2283105022831053</v>
      </c>
      <c r="Z921" s="1">
        <f t="shared" si="196"/>
        <v>1.867007672634271</v>
      </c>
      <c r="AA921" s="1">
        <f t="shared" si="197"/>
        <v>0</v>
      </c>
      <c r="AB921" s="1">
        <f>VLOOKUP($A921,Index!$G:$R,8,FALSE)</f>
        <v>7.4195000000000002</v>
      </c>
      <c r="AC921" s="1">
        <f>VLOOKUP($A921,Index!$G:$R,9,FALSE)</f>
        <v>5.106455961029325</v>
      </c>
      <c r="AD921" s="1">
        <f>VLOOKUP($A921,Index!$G:$R,10,FALSE)</f>
        <v>3.5470085470085477</v>
      </c>
      <c r="AE921" s="1">
        <f>VLOOKUP($A921,Index!$G:$R,11,FALSE)</f>
        <v>2.5340734730727279</v>
      </c>
    </row>
    <row r="922" spans="1:31" x14ac:dyDescent="0.2">
      <c r="A922">
        <v>6085508601</v>
      </c>
      <c r="B922" s="1">
        <f>VLOOKUP($A922,DataForModel!$B:$BI,11,FALSE)</f>
        <v>3668</v>
      </c>
      <c r="C922" s="1">
        <f>VLOOKUP($A922,DataForModel!$B:$BI,16,FALSE)</f>
        <v>10.37</v>
      </c>
      <c r="D922" s="1">
        <f>VLOOKUP($A922,DataForModel!$B:$BI,17,FALSE)</f>
        <v>22.67</v>
      </c>
      <c r="E922" s="1">
        <f>VLOOKUP($A922,DataForModel!$B:$BI,19,FALSE)</f>
        <v>0.111721977</v>
      </c>
      <c r="F922" s="1">
        <f>VLOOKUP($A922,DataForModel!$B:$BI,20,FALSE)</f>
        <v>268.0568098</v>
      </c>
      <c r="G922" s="1">
        <f>VLOOKUP($A922,DataForModel!$B:$BI,26,FALSE)</f>
        <v>0</v>
      </c>
      <c r="H922" s="1">
        <f>VLOOKUP($A922,DataForModel!$B:$BI,31,FALSE)</f>
        <v>264</v>
      </c>
      <c r="I922" s="1">
        <f>VLOOKUP($A922,DataForModel!$B:$BI,33,FALSE)</f>
        <v>54422</v>
      </c>
      <c r="J922" s="1">
        <f>VLOOKUP($A922,DataForModel!$B:$BI,46,FALSE)</f>
        <v>6.9</v>
      </c>
      <c r="K922" s="1">
        <f>VLOOKUP($A922,DataForModel!$B:$BI,49,FALSE)</f>
        <v>9</v>
      </c>
      <c r="L922" s="1">
        <f>VLOOKUP($A922,DataForModel!$B:$BI,51,FALSE)</f>
        <v>25.5</v>
      </c>
      <c r="M922" s="1">
        <f>VLOOKUP($A922,DataForModel!$B:$BI,52,FALSE)</f>
        <v>7.9</v>
      </c>
      <c r="N922" s="1">
        <f>VLOOKUP($A922,DataForModel!$B:$BI,60,FALSE)</f>
        <v>0</v>
      </c>
      <c r="O922" s="1">
        <f t="shared" si="185"/>
        <v>2.8559183355411828</v>
      </c>
      <c r="P922" s="1">
        <f t="shared" si="186"/>
        <v>10</v>
      </c>
      <c r="Q922" s="1">
        <f t="shared" si="187"/>
        <v>1.7992102233689669</v>
      </c>
      <c r="R922" s="1">
        <f t="shared" si="188"/>
        <v>1.3906855293913949E-3</v>
      </c>
      <c r="S922" s="1">
        <f t="shared" si="189"/>
        <v>0.46398816975024848</v>
      </c>
      <c r="T922" s="1">
        <f t="shared" si="190"/>
        <v>0</v>
      </c>
      <c r="U922" s="1">
        <f t="shared" si="191"/>
        <v>0.88471849865951746</v>
      </c>
      <c r="V922" s="1">
        <f t="shared" si="192"/>
        <v>3.3473199109600245</v>
      </c>
      <c r="W922" s="1">
        <f t="shared" si="193"/>
        <v>1.2062937062937062</v>
      </c>
      <c r="X922" s="1">
        <f t="shared" si="194"/>
        <v>1.4657980456026061</v>
      </c>
      <c r="Y922" s="1">
        <f t="shared" si="195"/>
        <v>5.8219178082191778</v>
      </c>
      <c r="Z922" s="1">
        <f t="shared" si="196"/>
        <v>1.8158567774936063</v>
      </c>
      <c r="AA922" s="1">
        <f t="shared" si="197"/>
        <v>0</v>
      </c>
      <c r="AB922" s="1">
        <f>VLOOKUP($A922,Index!$G:$R,8,FALSE)</f>
        <v>4.8498999999999999</v>
      </c>
      <c r="AC922" s="1">
        <f>VLOOKUP($A922,Index!$G:$R,9,FALSE)</f>
        <v>4.3622466181662247</v>
      </c>
      <c r="AD922" s="1">
        <f>VLOOKUP($A922,Index!$G:$R,10,FALSE)</f>
        <v>3.8461538461538463</v>
      </c>
      <c r="AE922" s="1">
        <f>VLOOKUP($A922,Index!$G:$R,11,FALSE)</f>
        <v>3.2295001542780719</v>
      </c>
    </row>
    <row r="923" spans="1:31" x14ac:dyDescent="0.2">
      <c r="A923">
        <v>6085508602</v>
      </c>
      <c r="B923" s="1">
        <f>VLOOKUP($A923,DataForModel!$B:$BI,11,FALSE)</f>
        <v>3839</v>
      </c>
      <c r="C923" s="1">
        <f>VLOOKUP($A923,DataForModel!$B:$BI,16,FALSE)</f>
        <v>10.37</v>
      </c>
      <c r="D923" s="1">
        <f>VLOOKUP($A923,DataForModel!$B:$BI,17,FALSE)</f>
        <v>24.478321229999999</v>
      </c>
      <c r="E923" s="1">
        <f>VLOOKUP($A923,DataForModel!$B:$BI,19,FALSE)</f>
        <v>9.5672520999999996E-2</v>
      </c>
      <c r="F923" s="1">
        <f>VLOOKUP($A923,DataForModel!$B:$BI,20,FALSE)</f>
        <v>292.8094274</v>
      </c>
      <c r="G923" s="1">
        <f>VLOOKUP($A923,DataForModel!$B:$BI,26,FALSE)</f>
        <v>0</v>
      </c>
      <c r="H923" s="1">
        <f>VLOOKUP($A923,DataForModel!$B:$BI,31,FALSE)</f>
        <v>348</v>
      </c>
      <c r="I923" s="1">
        <f>VLOOKUP($A923,DataForModel!$B:$BI,33,FALSE)</f>
        <v>53670</v>
      </c>
      <c r="J923" s="1">
        <f>VLOOKUP($A923,DataForModel!$B:$BI,46,FALSE)</f>
        <v>7.3</v>
      </c>
      <c r="K923" s="1">
        <f>VLOOKUP($A923,DataForModel!$B:$BI,49,FALSE)</f>
        <v>6.2</v>
      </c>
      <c r="L923" s="1">
        <f>VLOOKUP($A923,DataForModel!$B:$BI,51,FALSE)</f>
        <v>19</v>
      </c>
      <c r="M923" s="1">
        <f>VLOOKUP($A923,DataForModel!$B:$BI,52,FALSE)</f>
        <v>10.199999999999999</v>
      </c>
      <c r="N923" s="1">
        <f>VLOOKUP($A923,DataForModel!$B:$BI,60,FALSE)</f>
        <v>0.1</v>
      </c>
      <c r="O923" s="1">
        <f t="shared" si="185"/>
        <v>2.9891685498324634</v>
      </c>
      <c r="P923" s="1">
        <f t="shared" si="186"/>
        <v>10</v>
      </c>
      <c r="Q923" s="1">
        <f t="shared" si="187"/>
        <v>1.9445563201625458</v>
      </c>
      <c r="R923" s="1">
        <f t="shared" si="188"/>
        <v>1.190906159090743E-3</v>
      </c>
      <c r="S923" s="1">
        <f t="shared" si="189"/>
        <v>0.51014579900544976</v>
      </c>
      <c r="T923" s="1">
        <f t="shared" si="190"/>
        <v>0</v>
      </c>
      <c r="U923" s="1">
        <f t="shared" si="191"/>
        <v>1.166219839142091</v>
      </c>
      <c r="V923" s="1">
        <f t="shared" si="192"/>
        <v>3.2938390310857613</v>
      </c>
      <c r="W923" s="1">
        <f t="shared" si="193"/>
        <v>1.276223776223776</v>
      </c>
      <c r="X923" s="1">
        <f t="shared" si="194"/>
        <v>1.009771986970684</v>
      </c>
      <c r="Y923" s="1">
        <f t="shared" si="195"/>
        <v>4.3378995433789953</v>
      </c>
      <c r="Z923" s="1">
        <f t="shared" si="196"/>
        <v>2.4040920716112528</v>
      </c>
      <c r="AA923" s="1">
        <f t="shared" si="197"/>
        <v>1.0638297872340425E-2</v>
      </c>
      <c r="AB923" s="1">
        <f>VLOOKUP($A923,Index!$G:$R,8,FALSE)</f>
        <v>6.2023000000000001</v>
      </c>
      <c r="AC923" s="1">
        <f>VLOOKUP($A923,Index!$G:$R,9,FALSE)</f>
        <v>4.176911475084327</v>
      </c>
      <c r="AD923" s="1">
        <f>VLOOKUP($A923,Index!$G:$R,10,FALSE)</f>
        <v>3.1196581196581197</v>
      </c>
      <c r="AE923" s="1">
        <f>VLOOKUP($A923,Index!$G:$R,11,FALSE)</f>
        <v>2.3161486441756547</v>
      </c>
    </row>
    <row r="924" spans="1:31" x14ac:dyDescent="0.2">
      <c r="A924">
        <v>6085508703</v>
      </c>
      <c r="B924" s="1">
        <f>VLOOKUP($A924,DataForModel!$B:$BI,11,FALSE)</f>
        <v>7572</v>
      </c>
      <c r="C924" s="1">
        <f>VLOOKUP($A924,DataForModel!$B:$BI,16,FALSE)</f>
        <v>10.37</v>
      </c>
      <c r="D924" s="1">
        <f>VLOOKUP($A924,DataForModel!$B:$BI,17,FALSE)</f>
        <v>24.94</v>
      </c>
      <c r="E924" s="1">
        <f>VLOOKUP($A924,DataForModel!$B:$BI,19,FALSE)</f>
        <v>0</v>
      </c>
      <c r="F924" s="1">
        <f>VLOOKUP($A924,DataForModel!$B:$BI,20,FALSE)</f>
        <v>313.92720389999999</v>
      </c>
      <c r="G924" s="1">
        <f>VLOOKUP($A924,DataForModel!$B:$BI,26,FALSE)</f>
        <v>0</v>
      </c>
      <c r="H924" s="1">
        <f>VLOOKUP($A924,DataForModel!$B:$BI,31,FALSE)</f>
        <v>349</v>
      </c>
      <c r="I924" s="1">
        <f>VLOOKUP($A924,DataForModel!$B:$BI,33,FALSE)</f>
        <v>57465</v>
      </c>
      <c r="J924" s="1">
        <f>VLOOKUP($A924,DataForModel!$B:$BI,46,FALSE)</f>
        <v>4.5</v>
      </c>
      <c r="K924" s="1">
        <f>VLOOKUP($A924,DataForModel!$B:$BI,49,FALSE)</f>
        <v>7.8</v>
      </c>
      <c r="L924" s="1">
        <f>VLOOKUP($A924,DataForModel!$B:$BI,51,FALSE)</f>
        <v>20.7</v>
      </c>
      <c r="M924" s="1">
        <f>VLOOKUP($A924,DataForModel!$B:$BI,52,FALSE)</f>
        <v>4.7</v>
      </c>
      <c r="N924" s="1">
        <f>VLOOKUP($A924,DataForModel!$B:$BI,60,FALSE)</f>
        <v>0</v>
      </c>
      <c r="O924" s="1">
        <f t="shared" si="185"/>
        <v>5.8980752746824594</v>
      </c>
      <c r="P924" s="1">
        <f t="shared" si="186"/>
        <v>10</v>
      </c>
      <c r="Q924" s="1">
        <f t="shared" si="187"/>
        <v>1.9816643328755088</v>
      </c>
      <c r="R924" s="1">
        <f t="shared" si="188"/>
        <v>0</v>
      </c>
      <c r="S924" s="1">
        <f t="shared" si="189"/>
        <v>0.54952533106678625</v>
      </c>
      <c r="T924" s="1">
        <f t="shared" si="190"/>
        <v>0</v>
      </c>
      <c r="U924" s="1">
        <f t="shared" si="191"/>
        <v>1.1695710455764075</v>
      </c>
      <c r="V924" s="1">
        <f t="shared" si="192"/>
        <v>3.5637325671533522</v>
      </c>
      <c r="W924" s="1">
        <f t="shared" si="193"/>
        <v>0.78671328671328666</v>
      </c>
      <c r="X924" s="1">
        <f t="shared" si="194"/>
        <v>1.2703583061889252</v>
      </c>
      <c r="Y924" s="1">
        <f t="shared" si="195"/>
        <v>4.7260273972602738</v>
      </c>
      <c r="Z924" s="1">
        <f t="shared" si="196"/>
        <v>0.99744245524296682</v>
      </c>
      <c r="AA924" s="1">
        <f t="shared" si="197"/>
        <v>0</v>
      </c>
      <c r="AB924" s="1">
        <f>VLOOKUP($A924,Index!$G:$R,8,FALSE)</f>
        <v>5.2446999999999999</v>
      </c>
      <c r="AC924" s="1">
        <f>VLOOKUP($A924,Index!$G:$R,9,FALSE)</f>
        <v>4.6413975399936982</v>
      </c>
      <c r="AD924" s="1">
        <f>VLOOKUP($A924,Index!$G:$R,10,FALSE)</f>
        <v>2.5641025641025643</v>
      </c>
      <c r="AE924" s="1">
        <f>VLOOKUP($A924,Index!$G:$R,11,FALSE)</f>
        <v>2.3762244634612566</v>
      </c>
    </row>
    <row r="925" spans="1:31" x14ac:dyDescent="0.2">
      <c r="A925">
        <v>6085508704</v>
      </c>
      <c r="B925" s="1">
        <f>VLOOKUP($A925,DataForModel!$B:$BI,11,FALSE)</f>
        <v>5227</v>
      </c>
      <c r="C925" s="1">
        <f>VLOOKUP($A925,DataForModel!$B:$BI,16,FALSE)</f>
        <v>10.37</v>
      </c>
      <c r="D925" s="1">
        <f>VLOOKUP($A925,DataForModel!$B:$BI,17,FALSE)</f>
        <v>24.87013971</v>
      </c>
      <c r="E925" s="1">
        <f>VLOOKUP($A925,DataForModel!$B:$BI,19,FALSE)</f>
        <v>2.7004789000000001E-2</v>
      </c>
      <c r="F925" s="1">
        <f>VLOOKUP($A925,DataForModel!$B:$BI,20,FALSE)</f>
        <v>482.15513190000001</v>
      </c>
      <c r="G925" s="1">
        <f>VLOOKUP($A925,DataForModel!$B:$BI,26,FALSE)</f>
        <v>0</v>
      </c>
      <c r="H925" s="1">
        <f>VLOOKUP($A925,DataForModel!$B:$BI,31,FALSE)</f>
        <v>393</v>
      </c>
      <c r="I925" s="1">
        <f>VLOOKUP($A925,DataForModel!$B:$BI,33,FALSE)</f>
        <v>54970</v>
      </c>
      <c r="J925" s="1">
        <f>VLOOKUP($A925,DataForModel!$B:$BI,46,FALSE)</f>
        <v>6</v>
      </c>
      <c r="K925" s="1">
        <f>VLOOKUP($A925,DataForModel!$B:$BI,49,FALSE)</f>
        <v>8.5</v>
      </c>
      <c r="L925" s="1">
        <f>VLOOKUP($A925,DataForModel!$B:$BI,51,FALSE)</f>
        <v>16.8</v>
      </c>
      <c r="M925" s="1">
        <f>VLOOKUP($A925,DataForModel!$B:$BI,52,FALSE)</f>
        <v>5.5</v>
      </c>
      <c r="N925" s="1">
        <f>VLOOKUP($A925,DataForModel!$B:$BI,60,FALSE)</f>
        <v>2</v>
      </c>
      <c r="O925" s="1">
        <f t="shared" si="185"/>
        <v>4.0707550845476508</v>
      </c>
      <c r="P925" s="1">
        <f t="shared" si="186"/>
        <v>10</v>
      </c>
      <c r="Q925" s="1">
        <f t="shared" si="187"/>
        <v>1.9760492240641347</v>
      </c>
      <c r="R925" s="1">
        <f t="shared" si="188"/>
        <v>3.3614844898929711E-4</v>
      </c>
      <c r="S925" s="1">
        <f t="shared" si="189"/>
        <v>0.86322962111305235</v>
      </c>
      <c r="T925" s="1">
        <f t="shared" si="190"/>
        <v>0</v>
      </c>
      <c r="U925" s="1">
        <f t="shared" si="191"/>
        <v>1.3170241286863271</v>
      </c>
      <c r="V925" s="1">
        <f t="shared" si="192"/>
        <v>3.3862926798045674</v>
      </c>
      <c r="W925" s="1">
        <f t="shared" si="193"/>
        <v>1.048951048951049</v>
      </c>
      <c r="X925" s="1">
        <f t="shared" si="194"/>
        <v>1.3843648208469057</v>
      </c>
      <c r="Y925" s="1">
        <f t="shared" si="195"/>
        <v>3.8356164383561646</v>
      </c>
      <c r="Z925" s="1">
        <f t="shared" si="196"/>
        <v>1.2020460358056266</v>
      </c>
      <c r="AA925" s="1">
        <f t="shared" si="197"/>
        <v>0.21276595744680851</v>
      </c>
      <c r="AB925" s="1">
        <f>VLOOKUP($A925,Index!$G:$R,8,FALSE)</f>
        <v>5.5633999999999997</v>
      </c>
      <c r="AC925" s="1">
        <f>VLOOKUP($A925,Index!$G:$R,9,FALSE)</f>
        <v>4.226244215795198</v>
      </c>
      <c r="AD925" s="1">
        <f>VLOOKUP($A925,Index!$G:$R,10,FALSE)</f>
        <v>2.6495726495726495</v>
      </c>
      <c r="AE925" s="1">
        <f>VLOOKUP($A925,Index!$G:$R,11,FALSE)</f>
        <v>3.0433031168551512</v>
      </c>
    </row>
    <row r="926" spans="1:31" x14ac:dyDescent="0.2">
      <c r="A926">
        <v>6085508800</v>
      </c>
      <c r="B926" s="1">
        <f>VLOOKUP($A926,DataForModel!$B:$BI,11,FALSE)</f>
        <v>3766</v>
      </c>
      <c r="C926" s="1">
        <f>VLOOKUP($A926,DataForModel!$B:$BI,16,FALSE)</f>
        <v>10.37</v>
      </c>
      <c r="D926" s="1">
        <f>VLOOKUP($A926,DataForModel!$B:$BI,17,FALSE)</f>
        <v>24.94</v>
      </c>
      <c r="E926" s="1">
        <f>VLOOKUP($A926,DataForModel!$B:$BI,19,FALSE)</f>
        <v>0.18584214099999999</v>
      </c>
      <c r="F926" s="1">
        <f>VLOOKUP($A926,DataForModel!$B:$BI,20,FALSE)</f>
        <v>375.91403209999999</v>
      </c>
      <c r="G926" s="1">
        <f>VLOOKUP($A926,DataForModel!$B:$BI,26,FALSE)</f>
        <v>0</v>
      </c>
      <c r="H926" s="1">
        <f>VLOOKUP($A926,DataForModel!$B:$BI,31,FALSE)</f>
        <v>613</v>
      </c>
      <c r="I926" s="1">
        <f>VLOOKUP($A926,DataForModel!$B:$BI,33,FALSE)</f>
        <v>54067</v>
      </c>
      <c r="J926" s="1">
        <f>VLOOKUP($A926,DataForModel!$B:$BI,46,FALSE)</f>
        <v>16.2</v>
      </c>
      <c r="K926" s="1">
        <f>VLOOKUP($A926,DataForModel!$B:$BI,49,FALSE)</f>
        <v>16.7</v>
      </c>
      <c r="L926" s="1">
        <f>VLOOKUP($A926,DataForModel!$B:$BI,51,FALSE)</f>
        <v>19.100000000000001</v>
      </c>
      <c r="M926" s="1">
        <f>VLOOKUP($A926,DataForModel!$B:$BI,52,FALSE)</f>
        <v>6.4</v>
      </c>
      <c r="N926" s="1">
        <f>VLOOKUP($A926,DataForModel!$B:$BI,60,FALSE)</f>
        <v>0.4</v>
      </c>
      <c r="O926" s="1">
        <f t="shared" si="185"/>
        <v>2.9322839554274136</v>
      </c>
      <c r="P926" s="1">
        <f t="shared" si="186"/>
        <v>10</v>
      </c>
      <c r="Q926" s="1">
        <f t="shared" si="187"/>
        <v>1.9816643328755088</v>
      </c>
      <c r="R926" s="1">
        <f t="shared" si="188"/>
        <v>2.3133136664759812E-3</v>
      </c>
      <c r="S926" s="1">
        <f t="shared" si="189"/>
        <v>0.6651157337061202</v>
      </c>
      <c r="T926" s="1">
        <f t="shared" si="190"/>
        <v>0</v>
      </c>
      <c r="U926" s="1">
        <f t="shared" si="191"/>
        <v>2.054289544235925</v>
      </c>
      <c r="V926" s="1">
        <f t="shared" si="192"/>
        <v>3.3220729530406583</v>
      </c>
      <c r="W926" s="1">
        <f t="shared" si="193"/>
        <v>2.8321678321678316</v>
      </c>
      <c r="X926" s="1">
        <f t="shared" si="194"/>
        <v>2.7198697068403908</v>
      </c>
      <c r="Y926" s="1">
        <f t="shared" si="195"/>
        <v>4.3607305936073066</v>
      </c>
      <c r="Z926" s="1">
        <f t="shared" si="196"/>
        <v>1.4322250639386191</v>
      </c>
      <c r="AA926" s="1">
        <f t="shared" si="197"/>
        <v>4.2553191489361701E-2</v>
      </c>
      <c r="AB926" s="1">
        <f>VLOOKUP($A926,Index!$G:$R,8,FALSE)</f>
        <v>6.3080999999999996</v>
      </c>
      <c r="AC926" s="1">
        <f>VLOOKUP($A926,Index!$G:$R,9,FALSE)</f>
        <v>5.1073467615755188</v>
      </c>
      <c r="AD926" s="1">
        <f>VLOOKUP($A926,Index!$G:$R,10,FALSE)</f>
        <v>3.4188034188034191</v>
      </c>
      <c r="AE926" s="1">
        <f>VLOOKUP($A926,Index!$G:$R,11,FALSE)</f>
        <v>4.1547101750650759</v>
      </c>
    </row>
    <row r="927" spans="1:31" x14ac:dyDescent="0.2">
      <c r="A927">
        <v>6085508900</v>
      </c>
      <c r="B927" s="1">
        <f>VLOOKUP($A927,DataForModel!$B:$BI,11,FALSE)</f>
        <v>5273</v>
      </c>
      <c r="C927" s="1">
        <f>VLOOKUP($A927,DataForModel!$B:$BI,16,FALSE)</f>
        <v>10.37</v>
      </c>
      <c r="D927" s="1">
        <f>VLOOKUP($A927,DataForModel!$B:$BI,17,FALSE)</f>
        <v>24.796549089999999</v>
      </c>
      <c r="E927" s="1">
        <f>VLOOKUP($A927,DataForModel!$B:$BI,19,FALSE)</f>
        <v>0</v>
      </c>
      <c r="F927" s="1">
        <f>VLOOKUP($A927,DataForModel!$B:$BI,20,FALSE)</f>
        <v>516.78261999999995</v>
      </c>
      <c r="G927" s="1">
        <f>VLOOKUP($A927,DataForModel!$B:$BI,26,FALSE)</f>
        <v>0</v>
      </c>
      <c r="H927" s="1">
        <f>VLOOKUP($A927,DataForModel!$B:$BI,31,FALSE)</f>
        <v>611</v>
      </c>
      <c r="I927" s="1">
        <f>VLOOKUP($A927,DataForModel!$B:$BI,33,FALSE)</f>
        <v>35630</v>
      </c>
      <c r="J927" s="1">
        <f>VLOOKUP($A927,DataForModel!$B:$BI,46,FALSE)</f>
        <v>11.8</v>
      </c>
      <c r="K927" s="1">
        <f>VLOOKUP($A927,DataForModel!$B:$BI,49,FALSE)</f>
        <v>16.2</v>
      </c>
      <c r="L927" s="1">
        <f>VLOOKUP($A927,DataForModel!$B:$BI,51,FALSE)</f>
        <v>24</v>
      </c>
      <c r="M927" s="1">
        <f>VLOOKUP($A927,DataForModel!$B:$BI,52,FALSE)</f>
        <v>6.6</v>
      </c>
      <c r="N927" s="1">
        <f>VLOOKUP($A927,DataForModel!$B:$BI,60,FALSE)</f>
        <v>0</v>
      </c>
      <c r="O927" s="1">
        <f t="shared" si="185"/>
        <v>4.1066001714330245</v>
      </c>
      <c r="P927" s="1">
        <f t="shared" si="186"/>
        <v>10</v>
      </c>
      <c r="Q927" s="1">
        <f t="shared" si="187"/>
        <v>1.9701342852799344</v>
      </c>
      <c r="R927" s="1">
        <f t="shared" si="188"/>
        <v>0</v>
      </c>
      <c r="S927" s="1">
        <f t="shared" si="189"/>
        <v>0.92780148917110739</v>
      </c>
      <c r="T927" s="1">
        <f t="shared" si="190"/>
        <v>0</v>
      </c>
      <c r="U927" s="1">
        <f t="shared" si="191"/>
        <v>2.0475871313672922</v>
      </c>
      <c r="V927" s="1">
        <f t="shared" si="192"/>
        <v>2.0108668596340258</v>
      </c>
      <c r="W927" s="1">
        <f t="shared" si="193"/>
        <v>2.0629370629370629</v>
      </c>
      <c r="X927" s="1">
        <f t="shared" si="194"/>
        <v>2.6384364820846908</v>
      </c>
      <c r="Y927" s="1">
        <f t="shared" si="195"/>
        <v>5.4794520547945211</v>
      </c>
      <c r="Z927" s="1">
        <f t="shared" si="196"/>
        <v>1.4833759590792839</v>
      </c>
      <c r="AA927" s="1">
        <f t="shared" si="197"/>
        <v>0</v>
      </c>
      <c r="AB927" s="1">
        <f>VLOOKUP($A927,Index!$G:$R,8,FALSE)</f>
        <v>6.2553000000000001</v>
      </c>
      <c r="AC927" s="1">
        <f>VLOOKUP($A927,Index!$G:$R,9,FALSE)</f>
        <v>5.5900727061165938</v>
      </c>
      <c r="AD927" s="1">
        <f>VLOOKUP($A927,Index!$G:$R,10,FALSE)</f>
        <v>4.1880341880341891</v>
      </c>
      <c r="AE927" s="1">
        <f>VLOOKUP($A927,Index!$G:$R,11,FALSE)</f>
        <v>4.7459818437170078</v>
      </c>
    </row>
    <row r="928" spans="1:31" x14ac:dyDescent="0.2">
      <c r="A928">
        <v>6085509000</v>
      </c>
      <c r="B928" s="1">
        <f>VLOOKUP($A928,DataForModel!$B:$BI,11,FALSE)</f>
        <v>7407</v>
      </c>
      <c r="C928" s="1">
        <f>VLOOKUP($A928,DataForModel!$B:$BI,16,FALSE)</f>
        <v>10.37</v>
      </c>
      <c r="D928" s="1">
        <f>VLOOKUP($A928,DataForModel!$B:$BI,17,FALSE)</f>
        <v>22.613716480000001</v>
      </c>
      <c r="E928" s="1">
        <f>VLOOKUP($A928,DataForModel!$B:$BI,19,FALSE)</f>
        <v>6.3083260000000004E-3</v>
      </c>
      <c r="F928" s="1">
        <f>VLOOKUP($A928,DataForModel!$B:$BI,20,FALSE)</f>
        <v>411.08491409999999</v>
      </c>
      <c r="G928" s="1">
        <f>VLOOKUP($A928,DataForModel!$B:$BI,26,FALSE)</f>
        <v>0</v>
      </c>
      <c r="H928" s="1">
        <f>VLOOKUP($A928,DataForModel!$B:$BI,31,FALSE)</f>
        <v>563</v>
      </c>
      <c r="I928" s="1">
        <f>VLOOKUP($A928,DataForModel!$B:$BI,33,FALSE)</f>
        <v>32911</v>
      </c>
      <c r="J928" s="1">
        <f>VLOOKUP($A928,DataForModel!$B:$BI,46,FALSE)</f>
        <v>6.6</v>
      </c>
      <c r="K928" s="1">
        <f>VLOOKUP($A928,DataForModel!$B:$BI,49,FALSE)</f>
        <v>25.8</v>
      </c>
      <c r="L928" s="1">
        <f>VLOOKUP($A928,DataForModel!$B:$BI,51,FALSE)</f>
        <v>28.2</v>
      </c>
      <c r="M928" s="1">
        <f>VLOOKUP($A928,DataForModel!$B:$BI,52,FALSE)</f>
        <v>5.8</v>
      </c>
      <c r="N928" s="1">
        <f>VLOOKUP($A928,DataForModel!$B:$BI,60,FALSE)</f>
        <v>0.5</v>
      </c>
      <c r="O928" s="1">
        <f t="shared" si="185"/>
        <v>5.7695005065066631</v>
      </c>
      <c r="P928" s="1">
        <f t="shared" si="186"/>
        <v>10</v>
      </c>
      <c r="Q928" s="1">
        <f t="shared" si="187"/>
        <v>1.7946863645489255</v>
      </c>
      <c r="R928" s="1">
        <f t="shared" si="188"/>
        <v>7.8524368422906639E-5</v>
      </c>
      <c r="S928" s="1">
        <f t="shared" si="189"/>
        <v>0.73070089961335882</v>
      </c>
      <c r="T928" s="1">
        <f t="shared" si="190"/>
        <v>0</v>
      </c>
      <c r="U928" s="1">
        <f t="shared" si="191"/>
        <v>1.8867292225201071</v>
      </c>
      <c r="V928" s="1">
        <f t="shared" si="192"/>
        <v>1.8174964974290775</v>
      </c>
      <c r="W928" s="1">
        <f t="shared" si="193"/>
        <v>1.1538461538461537</v>
      </c>
      <c r="X928" s="1">
        <f t="shared" si="194"/>
        <v>4.2019543973941369</v>
      </c>
      <c r="Y928" s="1">
        <f t="shared" si="195"/>
        <v>6.4383561643835616</v>
      </c>
      <c r="Z928" s="1">
        <f t="shared" si="196"/>
        <v>1.2787723785166241</v>
      </c>
      <c r="AA928" s="1">
        <f t="shared" si="197"/>
        <v>5.3191489361702128E-2</v>
      </c>
      <c r="AB928" s="1">
        <f>VLOOKUP($A928,Index!$G:$R,8,FALSE)</f>
        <v>7.9410999999999996</v>
      </c>
      <c r="AC928" s="1">
        <f>VLOOKUP($A928,Index!$G:$R,9,FALSE)</f>
        <v>6.3974352637893661</v>
      </c>
      <c r="AD928" s="1">
        <f>VLOOKUP($A928,Index!$G:$R,10,FALSE)</f>
        <v>5.1282051282051286</v>
      </c>
      <c r="AE928" s="1">
        <f>VLOOKUP($A928,Index!$G:$R,11,FALSE)</f>
        <v>4.1489802049033049</v>
      </c>
    </row>
    <row r="929" spans="1:31" x14ac:dyDescent="0.2">
      <c r="A929">
        <v>6085509102</v>
      </c>
      <c r="B929" s="1">
        <f>VLOOKUP($A929,DataForModel!$B:$BI,11,FALSE)</f>
        <v>4798</v>
      </c>
      <c r="C929" s="1">
        <f>VLOOKUP($A929,DataForModel!$B:$BI,16,FALSE)</f>
        <v>10.37</v>
      </c>
      <c r="D929" s="1">
        <f>VLOOKUP($A929,DataForModel!$B:$BI,17,FALSE)</f>
        <v>22.392748489999999</v>
      </c>
      <c r="E929" s="1">
        <f>VLOOKUP($A929,DataForModel!$B:$BI,19,FALSE)</f>
        <v>7.2145932999999995E-2</v>
      </c>
      <c r="F929" s="1">
        <f>VLOOKUP($A929,DataForModel!$B:$BI,20,FALSE)</f>
        <v>333.00549560000002</v>
      </c>
      <c r="G929" s="1">
        <f>VLOOKUP($A929,DataForModel!$B:$BI,26,FALSE)</f>
        <v>0</v>
      </c>
      <c r="H929" s="1">
        <f>VLOOKUP($A929,DataForModel!$B:$BI,31,FALSE)</f>
        <v>247</v>
      </c>
      <c r="I929" s="1">
        <f>VLOOKUP($A929,DataForModel!$B:$BI,33,FALSE)</f>
        <v>70279</v>
      </c>
      <c r="J929" s="1">
        <f>VLOOKUP($A929,DataForModel!$B:$BI,46,FALSE)</f>
        <v>5.0999999999999996</v>
      </c>
      <c r="K929" s="1">
        <f>VLOOKUP($A929,DataForModel!$B:$BI,49,FALSE)</f>
        <v>2.2000000000000002</v>
      </c>
      <c r="L929" s="1">
        <f>VLOOKUP($A929,DataForModel!$B:$BI,51,FALSE)</f>
        <v>15.1</v>
      </c>
      <c r="M929" s="1">
        <f>VLOOKUP($A929,DataForModel!$B:$BI,52,FALSE)</f>
        <v>5.8</v>
      </c>
      <c r="N929" s="1">
        <f>VLOOKUP($A929,DataForModel!$B:$BI,60,FALSE)</f>
        <v>0</v>
      </c>
      <c r="O929" s="1">
        <f t="shared" si="185"/>
        <v>3.7364606872905792</v>
      </c>
      <c r="P929" s="1">
        <f t="shared" si="186"/>
        <v>10</v>
      </c>
      <c r="Q929" s="1">
        <f t="shared" si="187"/>
        <v>1.7769257840005113</v>
      </c>
      <c r="R929" s="1">
        <f t="shared" si="188"/>
        <v>8.9805343336827183E-4</v>
      </c>
      <c r="S929" s="1">
        <f t="shared" si="189"/>
        <v>0.58510171855605075</v>
      </c>
      <c r="T929" s="1">
        <f t="shared" si="190"/>
        <v>0</v>
      </c>
      <c r="U929" s="1">
        <f t="shared" si="191"/>
        <v>0.82774798927613946</v>
      </c>
      <c r="V929" s="1">
        <f t="shared" si="192"/>
        <v>4.4750410707554886</v>
      </c>
      <c r="W929" s="1">
        <f t="shared" si="193"/>
        <v>0.89160839160839156</v>
      </c>
      <c r="X929" s="1">
        <f t="shared" si="194"/>
        <v>0.35830618892508148</v>
      </c>
      <c r="Y929" s="1">
        <f t="shared" si="195"/>
        <v>3.4474885844748862</v>
      </c>
      <c r="Z929" s="1">
        <f t="shared" si="196"/>
        <v>1.2787723785166241</v>
      </c>
      <c r="AA929" s="1">
        <f t="shared" si="197"/>
        <v>0</v>
      </c>
      <c r="AB929" s="1">
        <f>VLOOKUP($A929,Index!$G:$R,8,FALSE)</f>
        <v>4.0153999999999996</v>
      </c>
      <c r="AC929" s="1">
        <f>VLOOKUP($A929,Index!$G:$R,9,FALSE)</f>
        <v>3.4876223680013303</v>
      </c>
      <c r="AD929" s="1">
        <f>VLOOKUP($A929,Index!$G:$R,10,FALSE)</f>
        <v>2.1794871794871797</v>
      </c>
      <c r="AE929" s="1">
        <f>VLOOKUP($A929,Index!$G:$R,11,FALSE)</f>
        <v>2.4909239658123674</v>
      </c>
    </row>
    <row r="930" spans="1:31" x14ac:dyDescent="0.2">
      <c r="A930">
        <v>6085509105</v>
      </c>
      <c r="B930" s="1">
        <f>VLOOKUP($A930,DataForModel!$B:$BI,11,FALSE)</f>
        <v>6396</v>
      </c>
      <c r="C930" s="1">
        <f>VLOOKUP($A930,DataForModel!$B:$BI,16,FALSE)</f>
        <v>10.37</v>
      </c>
      <c r="D930" s="1">
        <f>VLOOKUP($A930,DataForModel!$B:$BI,17,FALSE)</f>
        <v>22.67</v>
      </c>
      <c r="E930" s="1">
        <f>VLOOKUP($A930,DataForModel!$B:$BI,19,FALSE)</f>
        <v>0</v>
      </c>
      <c r="F930" s="1">
        <f>VLOOKUP($A930,DataForModel!$B:$BI,20,FALSE)</f>
        <v>224.5999367</v>
      </c>
      <c r="G930" s="1">
        <f>VLOOKUP($A930,DataForModel!$B:$BI,26,FALSE)</f>
        <v>0</v>
      </c>
      <c r="H930" s="1">
        <f>VLOOKUP($A930,DataForModel!$B:$BI,31,FALSE)</f>
        <v>495</v>
      </c>
      <c r="I930" s="1">
        <f>VLOOKUP($A930,DataForModel!$B:$BI,33,FALSE)</f>
        <v>54717</v>
      </c>
      <c r="J930" s="1">
        <f>VLOOKUP($A930,DataForModel!$B:$BI,46,FALSE)</f>
        <v>6.9</v>
      </c>
      <c r="K930" s="1">
        <f>VLOOKUP($A930,DataForModel!$B:$BI,49,FALSE)</f>
        <v>4.7</v>
      </c>
      <c r="L930" s="1">
        <f>VLOOKUP($A930,DataForModel!$B:$BI,51,FALSE)</f>
        <v>19.600000000000001</v>
      </c>
      <c r="M930" s="1">
        <f>VLOOKUP($A930,DataForModel!$B:$BI,52,FALSE)</f>
        <v>5.4</v>
      </c>
      <c r="N930" s="1">
        <f>VLOOKUP($A930,DataForModel!$B:$BI,60,FALSE)</f>
        <v>0.1</v>
      </c>
      <c r="O930" s="1">
        <f t="shared" si="185"/>
        <v>4.9816878360476897</v>
      </c>
      <c r="P930" s="1">
        <f t="shared" si="186"/>
        <v>10</v>
      </c>
      <c r="Q930" s="1">
        <f t="shared" si="187"/>
        <v>1.7992102233689669</v>
      </c>
      <c r="R930" s="1">
        <f t="shared" si="188"/>
        <v>0</v>
      </c>
      <c r="S930" s="1">
        <f t="shared" si="189"/>
        <v>0.38295163981411223</v>
      </c>
      <c r="T930" s="1">
        <f t="shared" si="190"/>
        <v>0</v>
      </c>
      <c r="U930" s="1">
        <f t="shared" si="191"/>
        <v>1.6588471849865951</v>
      </c>
      <c r="V930" s="1">
        <f t="shared" si="192"/>
        <v>3.3682997774000611</v>
      </c>
      <c r="W930" s="1">
        <f t="shared" si="193"/>
        <v>1.2062937062937062</v>
      </c>
      <c r="X930" s="1">
        <f t="shared" si="194"/>
        <v>0.76547231270358318</v>
      </c>
      <c r="Y930" s="1">
        <f t="shared" si="195"/>
        <v>4.4748858447488598</v>
      </c>
      <c r="Z930" s="1">
        <f t="shared" si="196"/>
        <v>1.1764705882352942</v>
      </c>
      <c r="AA930" s="1">
        <f t="shared" si="197"/>
        <v>1.0638297872340425E-2</v>
      </c>
      <c r="AB930" s="1">
        <f>VLOOKUP($A930,Index!$G:$R,8,FALSE)</f>
        <v>5.8102999999999998</v>
      </c>
      <c r="AC930" s="1">
        <f>VLOOKUP($A930,Index!$G:$R,9,FALSE)</f>
        <v>4.3481714312448752</v>
      </c>
      <c r="AD930" s="1">
        <f>VLOOKUP($A930,Index!$G:$R,10,FALSE)</f>
        <v>2.9914529914529915</v>
      </c>
      <c r="AE930" s="1">
        <f>VLOOKUP($A930,Index!$G:$R,11,FALSE)</f>
        <v>2.6462732298752378</v>
      </c>
    </row>
    <row r="931" spans="1:31" x14ac:dyDescent="0.2">
      <c r="A931">
        <v>6085509106</v>
      </c>
      <c r="B931" s="1">
        <f>VLOOKUP($A931,DataForModel!$B:$BI,11,FALSE)</f>
        <v>4171</v>
      </c>
      <c r="C931" s="1">
        <f>VLOOKUP($A931,DataForModel!$B:$BI,16,FALSE)</f>
        <v>10.37</v>
      </c>
      <c r="D931" s="1">
        <f>VLOOKUP($A931,DataForModel!$B:$BI,17,FALSE)</f>
        <v>22.67</v>
      </c>
      <c r="E931" s="1">
        <f>VLOOKUP($A931,DataForModel!$B:$BI,19,FALSE)</f>
        <v>0</v>
      </c>
      <c r="F931" s="1">
        <f>VLOOKUP($A931,DataForModel!$B:$BI,20,FALSE)</f>
        <v>248.00735309999999</v>
      </c>
      <c r="G931" s="1">
        <f>VLOOKUP($A931,DataForModel!$B:$BI,26,FALSE)</f>
        <v>0</v>
      </c>
      <c r="H931" s="1">
        <f>VLOOKUP($A931,DataForModel!$B:$BI,31,FALSE)</f>
        <v>263</v>
      </c>
      <c r="I931" s="1">
        <f>VLOOKUP($A931,DataForModel!$B:$BI,33,FALSE)</f>
        <v>50439</v>
      </c>
      <c r="J931" s="1">
        <f>VLOOKUP($A931,DataForModel!$B:$BI,46,FALSE)</f>
        <v>6.2</v>
      </c>
      <c r="K931" s="1">
        <f>VLOOKUP($A931,DataForModel!$B:$BI,49,FALSE)</f>
        <v>7.3</v>
      </c>
      <c r="L931" s="1">
        <f>VLOOKUP($A931,DataForModel!$B:$BI,51,FALSE)</f>
        <v>22.2</v>
      </c>
      <c r="M931" s="1">
        <f>VLOOKUP($A931,DataForModel!$B:$BI,52,FALSE)</f>
        <v>7.4</v>
      </c>
      <c r="N931" s="1">
        <f>VLOOKUP($A931,DataForModel!$B:$BI,60,FALSE)</f>
        <v>0.5</v>
      </c>
      <c r="O931" s="1">
        <f t="shared" si="185"/>
        <v>3.2478765682225514</v>
      </c>
      <c r="P931" s="1">
        <f t="shared" si="186"/>
        <v>10</v>
      </c>
      <c r="Q931" s="1">
        <f t="shared" si="187"/>
        <v>1.7992102233689669</v>
      </c>
      <c r="R931" s="1">
        <f t="shared" si="188"/>
        <v>0</v>
      </c>
      <c r="S931" s="1">
        <f t="shared" si="189"/>
        <v>0.42660079504581261</v>
      </c>
      <c r="T931" s="1">
        <f t="shared" si="190"/>
        <v>0</v>
      </c>
      <c r="U931" s="1">
        <f t="shared" si="191"/>
        <v>0.88136729222520116</v>
      </c>
      <c r="V931" s="1">
        <f t="shared" si="192"/>
        <v>3.0640561549238683</v>
      </c>
      <c r="W931" s="1">
        <f t="shared" si="193"/>
        <v>1.0839160839160837</v>
      </c>
      <c r="X931" s="1">
        <f t="shared" si="194"/>
        <v>1.1889250814332248</v>
      </c>
      <c r="Y931" s="1">
        <f t="shared" si="195"/>
        <v>5.0684931506849313</v>
      </c>
      <c r="Z931" s="1">
        <f t="shared" si="196"/>
        <v>1.6879795396419439</v>
      </c>
      <c r="AA931" s="1">
        <f t="shared" si="197"/>
        <v>5.3191489361702128E-2</v>
      </c>
      <c r="AB931" s="1">
        <f>VLOOKUP($A931,Index!$G:$R,8,FALSE)</f>
        <v>5.9459999999999997</v>
      </c>
      <c r="AC931" s="1">
        <f>VLOOKUP($A931,Index!$G:$R,9,FALSE)</f>
        <v>4.2369357056149379</v>
      </c>
      <c r="AD931" s="1">
        <f>VLOOKUP($A931,Index!$G:$R,10,FALSE)</f>
        <v>3.3333333333333339</v>
      </c>
      <c r="AE931" s="1">
        <f>VLOOKUP($A931,Index!$G:$R,11,FALSE)</f>
        <v>1.6835807413221224</v>
      </c>
    </row>
    <row r="932" spans="1:31" x14ac:dyDescent="0.2">
      <c r="A932">
        <v>6085509107</v>
      </c>
      <c r="B932" s="1">
        <f>VLOOKUP($A932,DataForModel!$B:$BI,11,FALSE)</f>
        <v>4892</v>
      </c>
      <c r="C932" s="1">
        <f>VLOOKUP($A932,DataForModel!$B:$BI,16,FALSE)</f>
        <v>10.37</v>
      </c>
      <c r="D932" s="1">
        <f>VLOOKUP($A932,DataForModel!$B:$BI,17,FALSE)</f>
        <v>22.67</v>
      </c>
      <c r="E932" s="1">
        <f>VLOOKUP($A932,DataForModel!$B:$BI,19,FALSE)</f>
        <v>0</v>
      </c>
      <c r="F932" s="1">
        <f>VLOOKUP($A932,DataForModel!$B:$BI,20,FALSE)</f>
        <v>237.96671889999999</v>
      </c>
      <c r="G932" s="1">
        <f>VLOOKUP($A932,DataForModel!$B:$BI,26,FALSE)</f>
        <v>0</v>
      </c>
      <c r="H932" s="1">
        <f>VLOOKUP($A932,DataForModel!$B:$BI,31,FALSE)</f>
        <v>482</v>
      </c>
      <c r="I932" s="1">
        <f>VLOOKUP($A932,DataForModel!$B:$BI,33,FALSE)</f>
        <v>49936</v>
      </c>
      <c r="J932" s="1">
        <f>VLOOKUP($A932,DataForModel!$B:$BI,46,FALSE)</f>
        <v>9.9</v>
      </c>
      <c r="K932" s="1">
        <f>VLOOKUP($A932,DataForModel!$B:$BI,49,FALSE)</f>
        <v>9.9</v>
      </c>
      <c r="L932" s="1">
        <f>VLOOKUP($A932,DataForModel!$B:$BI,51,FALSE)</f>
        <v>22.4</v>
      </c>
      <c r="M932" s="1">
        <f>VLOOKUP($A932,DataForModel!$B:$BI,52,FALSE)</f>
        <v>4.3</v>
      </c>
      <c r="N932" s="1">
        <f>VLOOKUP($A932,DataForModel!$B:$BI,60,FALSE)</f>
        <v>0</v>
      </c>
      <c r="O932" s="1">
        <f t="shared" si="185"/>
        <v>3.8097093430998208</v>
      </c>
      <c r="P932" s="1">
        <f t="shared" si="186"/>
        <v>10</v>
      </c>
      <c r="Q932" s="1">
        <f t="shared" si="187"/>
        <v>1.7992102233689669</v>
      </c>
      <c r="R932" s="1">
        <f t="shared" si="188"/>
        <v>0</v>
      </c>
      <c r="S932" s="1">
        <f t="shared" si="189"/>
        <v>0.4078774471405513</v>
      </c>
      <c r="T932" s="1">
        <f t="shared" si="190"/>
        <v>0</v>
      </c>
      <c r="U932" s="1">
        <f t="shared" si="191"/>
        <v>1.6152815013404824</v>
      </c>
      <c r="V932" s="1">
        <f t="shared" si="192"/>
        <v>3.028283704688822</v>
      </c>
      <c r="W932" s="1">
        <f t="shared" si="193"/>
        <v>1.7307692307692308</v>
      </c>
      <c r="X932" s="1">
        <f t="shared" si="194"/>
        <v>1.6123778501628667</v>
      </c>
      <c r="Y932" s="1">
        <f t="shared" si="195"/>
        <v>5.1141552511415522</v>
      </c>
      <c r="Z932" s="1">
        <f t="shared" si="196"/>
        <v>0.8951406649616368</v>
      </c>
      <c r="AA932" s="1">
        <f t="shared" si="197"/>
        <v>0</v>
      </c>
      <c r="AB932" s="1">
        <f>VLOOKUP($A932,Index!$G:$R,8,FALSE)</f>
        <v>5.1891999999999996</v>
      </c>
      <c r="AC932" s="1">
        <f>VLOOKUP($A932,Index!$G:$R,9,FALSE)</f>
        <v>4.6216645588983916</v>
      </c>
      <c r="AD932" s="1">
        <f>VLOOKUP($A932,Index!$G:$R,10,FALSE)</f>
        <v>2.8205128205128203</v>
      </c>
      <c r="AE932" s="1">
        <f>VLOOKUP($A932,Index!$G:$R,11,FALSE)</f>
        <v>2.8043377170967454</v>
      </c>
    </row>
    <row r="933" spans="1:31" x14ac:dyDescent="0.2">
      <c r="A933">
        <v>6085509108</v>
      </c>
      <c r="B933" s="1">
        <f>VLOOKUP($A933,DataForModel!$B:$BI,11,FALSE)</f>
        <v>4281</v>
      </c>
      <c r="C933" s="1">
        <f>VLOOKUP($A933,DataForModel!$B:$BI,16,FALSE)</f>
        <v>10.37</v>
      </c>
      <c r="D933" s="1">
        <f>VLOOKUP($A933,DataForModel!$B:$BI,17,FALSE)</f>
        <v>29.03</v>
      </c>
      <c r="E933" s="1">
        <f>VLOOKUP($A933,DataForModel!$B:$BI,19,FALSE)</f>
        <v>0</v>
      </c>
      <c r="F933" s="1">
        <f>VLOOKUP($A933,DataForModel!$B:$BI,20,FALSE)</f>
        <v>286.79905860000002</v>
      </c>
      <c r="G933" s="1">
        <f>VLOOKUP($A933,DataForModel!$B:$BI,26,FALSE)</f>
        <v>0</v>
      </c>
      <c r="H933" s="1">
        <f>VLOOKUP($A933,DataForModel!$B:$BI,31,FALSE)</f>
        <v>262</v>
      </c>
      <c r="I933" s="1">
        <f>VLOOKUP($A933,DataForModel!$B:$BI,33,FALSE)</f>
        <v>57613</v>
      </c>
      <c r="J933" s="1">
        <f>VLOOKUP($A933,DataForModel!$B:$BI,46,FALSE)</f>
        <v>5.9</v>
      </c>
      <c r="K933" s="1">
        <f>VLOOKUP($A933,DataForModel!$B:$BI,49,FALSE)</f>
        <v>11.2</v>
      </c>
      <c r="L933" s="1">
        <f>VLOOKUP($A933,DataForModel!$B:$BI,51,FALSE)</f>
        <v>16.8</v>
      </c>
      <c r="M933" s="1">
        <f>VLOOKUP($A933,DataForModel!$B:$BI,52,FALSE)</f>
        <v>5.9</v>
      </c>
      <c r="N933" s="1">
        <f>VLOOKUP($A933,DataForModel!$B:$BI,60,FALSE)</f>
        <v>0</v>
      </c>
      <c r="O933" s="1">
        <f t="shared" si="185"/>
        <v>3.3335930803397491</v>
      </c>
      <c r="P933" s="1">
        <f t="shared" si="186"/>
        <v>10</v>
      </c>
      <c r="Q933" s="1">
        <f t="shared" si="187"/>
        <v>2.3104032350260617</v>
      </c>
      <c r="R933" s="1">
        <f t="shared" si="188"/>
        <v>0</v>
      </c>
      <c r="S933" s="1">
        <f t="shared" si="189"/>
        <v>0.49893791872221749</v>
      </c>
      <c r="T933" s="1">
        <f t="shared" si="190"/>
        <v>0</v>
      </c>
      <c r="U933" s="1">
        <f t="shared" si="191"/>
        <v>0.87801608579088475</v>
      </c>
      <c r="V933" s="1">
        <f t="shared" si="192"/>
        <v>3.5742580594690314</v>
      </c>
      <c r="W933" s="1">
        <f t="shared" si="193"/>
        <v>1.0314685314685315</v>
      </c>
      <c r="X933" s="1">
        <f t="shared" si="194"/>
        <v>1.8241042345276872</v>
      </c>
      <c r="Y933" s="1">
        <f t="shared" si="195"/>
        <v>3.8356164383561646</v>
      </c>
      <c r="Z933" s="1">
        <f t="shared" si="196"/>
        <v>1.3043478260869565</v>
      </c>
      <c r="AA933" s="1">
        <f t="shared" si="197"/>
        <v>0</v>
      </c>
      <c r="AB933" s="1">
        <f>VLOOKUP($A933,Index!$G:$R,8,FALSE)</f>
        <v>4.5010000000000003</v>
      </c>
      <c r="AC933" s="1">
        <f>VLOOKUP($A933,Index!$G:$R,9,FALSE)</f>
        <v>4.2020597775722717</v>
      </c>
      <c r="AD933" s="1">
        <f>VLOOKUP($A933,Index!$G:$R,10,FALSE)</f>
        <v>3.3333333333333339</v>
      </c>
      <c r="AE933" s="1">
        <f>VLOOKUP($A933,Index!$G:$R,11,FALSE)</f>
        <v>3.5063798240760233</v>
      </c>
    </row>
    <row r="934" spans="1:31" x14ac:dyDescent="0.2">
      <c r="A934">
        <v>6085509109</v>
      </c>
      <c r="B934" s="1">
        <f>VLOOKUP($A934,DataForModel!$B:$BI,11,FALSE)</f>
        <v>4346</v>
      </c>
      <c r="C934" s="1">
        <f>VLOOKUP($A934,DataForModel!$B:$BI,16,FALSE)</f>
        <v>10.37</v>
      </c>
      <c r="D934" s="1">
        <f>VLOOKUP($A934,DataForModel!$B:$BI,17,FALSE)</f>
        <v>25.576169660000001</v>
      </c>
      <c r="E934" s="1">
        <f>VLOOKUP($A934,DataForModel!$B:$BI,19,FALSE)</f>
        <v>0</v>
      </c>
      <c r="F934" s="1">
        <f>VLOOKUP($A934,DataForModel!$B:$BI,20,FALSE)</f>
        <v>263.16919940000002</v>
      </c>
      <c r="G934" s="1">
        <f>VLOOKUP($A934,DataForModel!$B:$BI,26,FALSE)</f>
        <v>0</v>
      </c>
      <c r="H934" s="1">
        <f>VLOOKUP($A934,DataForModel!$B:$BI,31,FALSE)</f>
        <v>176</v>
      </c>
      <c r="I934" s="1">
        <f>VLOOKUP($A934,DataForModel!$B:$BI,33,FALSE)</f>
        <v>78744</v>
      </c>
      <c r="J934" s="1">
        <f>VLOOKUP($A934,DataForModel!$B:$BI,46,FALSE)</f>
        <v>3.8</v>
      </c>
      <c r="K934" s="1">
        <f>VLOOKUP($A934,DataForModel!$B:$BI,49,FALSE)</f>
        <v>0.3</v>
      </c>
      <c r="L934" s="1">
        <f>VLOOKUP($A934,DataForModel!$B:$BI,51,FALSE)</f>
        <v>20.6</v>
      </c>
      <c r="M934" s="1">
        <f>VLOOKUP($A934,DataForModel!$B:$BI,52,FALSE)</f>
        <v>1.8</v>
      </c>
      <c r="N934" s="1">
        <f>VLOOKUP($A934,DataForModel!$B:$BI,60,FALSE)</f>
        <v>0</v>
      </c>
      <c r="O934" s="1">
        <f t="shared" si="185"/>
        <v>3.3842437465908204</v>
      </c>
      <c r="P934" s="1">
        <f t="shared" si="186"/>
        <v>10</v>
      </c>
      <c r="Q934" s="1">
        <f t="shared" si="187"/>
        <v>2.0327972706774378</v>
      </c>
      <c r="R934" s="1">
        <f t="shared" si="188"/>
        <v>0</v>
      </c>
      <c r="S934" s="1">
        <f t="shared" si="189"/>
        <v>0.45487396161142662</v>
      </c>
      <c r="T934" s="1">
        <f t="shared" si="190"/>
        <v>0</v>
      </c>
      <c r="U934" s="1">
        <f t="shared" si="191"/>
        <v>0.58981233243967823</v>
      </c>
      <c r="V934" s="1">
        <f t="shared" si="192"/>
        <v>5.0770565602975584</v>
      </c>
      <c r="W934" s="1">
        <f t="shared" si="193"/>
        <v>0.66433566433566438</v>
      </c>
      <c r="X934" s="1">
        <f t="shared" si="194"/>
        <v>4.8859934853420189E-2</v>
      </c>
      <c r="Y934" s="1">
        <f t="shared" si="195"/>
        <v>4.7031963470319642</v>
      </c>
      <c r="Z934" s="1">
        <f t="shared" si="196"/>
        <v>0.25575447570332482</v>
      </c>
      <c r="AA934" s="1">
        <f t="shared" si="197"/>
        <v>0</v>
      </c>
      <c r="AB934" s="1">
        <f>VLOOKUP($A934,Index!$G:$R,8,FALSE)</f>
        <v>2.6913</v>
      </c>
      <c r="AC934" s="1">
        <f>VLOOKUP($A934,Index!$G:$R,9,FALSE)</f>
        <v>3.0843258548631058</v>
      </c>
      <c r="AD934" s="1">
        <f>VLOOKUP($A934,Index!$G:$R,10,FALSE)</f>
        <v>2.4786324786324787</v>
      </c>
      <c r="AE934" s="1">
        <f>VLOOKUP($A934,Index!$G:$R,11,FALSE)</f>
        <v>1.2548536756860573</v>
      </c>
    </row>
    <row r="935" spans="1:31" x14ac:dyDescent="0.2">
      <c r="A935">
        <v>6085509201</v>
      </c>
      <c r="B935" s="1">
        <f>VLOOKUP($A935,DataForModel!$B:$BI,11,FALSE)</f>
        <v>4267</v>
      </c>
      <c r="C935" s="1">
        <f>VLOOKUP($A935,DataForModel!$B:$BI,16,FALSE)</f>
        <v>9.9554826599999995</v>
      </c>
      <c r="D935" s="1">
        <f>VLOOKUP($A935,DataForModel!$B:$BI,17,FALSE)</f>
        <v>28.57983454</v>
      </c>
      <c r="E935" s="1">
        <f>VLOOKUP($A935,DataForModel!$B:$BI,19,FALSE)</f>
        <v>0</v>
      </c>
      <c r="F935" s="1">
        <f>VLOOKUP($A935,DataForModel!$B:$BI,20,FALSE)</f>
        <v>252.0243384</v>
      </c>
      <c r="G935" s="1">
        <f>VLOOKUP($A935,DataForModel!$B:$BI,26,FALSE)</f>
        <v>0</v>
      </c>
      <c r="H935" s="1">
        <f>VLOOKUP($A935,DataForModel!$B:$BI,31,FALSE)</f>
        <v>298</v>
      </c>
      <c r="I935" s="1">
        <f>VLOOKUP($A935,DataForModel!$B:$BI,33,FALSE)</f>
        <v>67494</v>
      </c>
      <c r="J935" s="1">
        <f>VLOOKUP($A935,DataForModel!$B:$BI,46,FALSE)</f>
        <v>6.2</v>
      </c>
      <c r="K935" s="1">
        <f>VLOOKUP($A935,DataForModel!$B:$BI,49,FALSE)</f>
        <v>5.4</v>
      </c>
      <c r="L935" s="1">
        <f>VLOOKUP($A935,DataForModel!$B:$BI,51,FALSE)</f>
        <v>11</v>
      </c>
      <c r="M935" s="1">
        <f>VLOOKUP($A935,DataForModel!$B:$BI,52,FALSE)</f>
        <v>4.9000000000000004</v>
      </c>
      <c r="N935" s="1">
        <f>VLOOKUP($A935,DataForModel!$B:$BI,60,FALSE)</f>
        <v>0</v>
      </c>
      <c r="O935" s="1">
        <f t="shared" si="185"/>
        <v>3.3226837060702872</v>
      </c>
      <c r="P935" s="1">
        <f t="shared" si="186"/>
        <v>9.0630352674527188</v>
      </c>
      <c r="Q935" s="1">
        <f t="shared" si="187"/>
        <v>2.2742206191076022</v>
      </c>
      <c r="R935" s="1">
        <f t="shared" si="188"/>
        <v>0</v>
      </c>
      <c r="S935" s="1">
        <f t="shared" si="189"/>
        <v>0.43409149850179762</v>
      </c>
      <c r="T935" s="1">
        <f t="shared" si="190"/>
        <v>0</v>
      </c>
      <c r="U935" s="1">
        <f t="shared" si="191"/>
        <v>0.99865951742627346</v>
      </c>
      <c r="V935" s="1">
        <f t="shared" si="192"/>
        <v>4.2769769079232773</v>
      </c>
      <c r="W935" s="1">
        <f t="shared" si="193"/>
        <v>1.0839160839160837</v>
      </c>
      <c r="X935" s="1">
        <f t="shared" si="194"/>
        <v>0.87947882736156369</v>
      </c>
      <c r="Y935" s="1">
        <f t="shared" si="195"/>
        <v>2.5114155251141557</v>
      </c>
      <c r="Z935" s="1">
        <f t="shared" si="196"/>
        <v>1.0485933503836318</v>
      </c>
      <c r="AA935" s="1">
        <f t="shared" si="197"/>
        <v>0</v>
      </c>
      <c r="AB935" s="1">
        <f>VLOOKUP($A935,Index!$G:$R,8,FALSE)</f>
        <v>4.3021000000000003</v>
      </c>
      <c r="AC935" s="1">
        <f>VLOOKUP($A935,Index!$G:$R,9,FALSE)</f>
        <v>3.5378812696397004</v>
      </c>
      <c r="AD935" s="1">
        <f>VLOOKUP($A935,Index!$G:$R,10,FALSE)</f>
        <v>2.9487179487179489</v>
      </c>
      <c r="AE935" s="1">
        <f>VLOOKUP($A935,Index!$G:$R,11,FALSE)</f>
        <v>3.0657803703614133</v>
      </c>
    </row>
    <row r="936" spans="1:31" x14ac:dyDescent="0.2">
      <c r="A936">
        <v>6085509202</v>
      </c>
      <c r="B936" s="1">
        <f>VLOOKUP($A936,DataForModel!$B:$BI,11,FALSE)</f>
        <v>4480</v>
      </c>
      <c r="C936" s="1">
        <f>VLOOKUP($A936,DataForModel!$B:$BI,16,FALSE)</f>
        <v>9.9554826599999995</v>
      </c>
      <c r="D936" s="1">
        <f>VLOOKUP($A936,DataForModel!$B:$BI,17,FALSE)</f>
        <v>24.04980522</v>
      </c>
      <c r="E936" s="1">
        <f>VLOOKUP($A936,DataForModel!$B:$BI,19,FALSE)</f>
        <v>0</v>
      </c>
      <c r="F936" s="1">
        <f>VLOOKUP($A936,DataForModel!$B:$BI,20,FALSE)</f>
        <v>237.7781521</v>
      </c>
      <c r="G936" s="1">
        <f>VLOOKUP($A936,DataForModel!$B:$BI,26,FALSE)</f>
        <v>0</v>
      </c>
      <c r="H936" s="1">
        <f>VLOOKUP($A936,DataForModel!$B:$BI,31,FALSE)</f>
        <v>394</v>
      </c>
      <c r="I936" s="1">
        <f>VLOOKUP($A936,DataForModel!$B:$BI,33,FALSE)</f>
        <v>59145</v>
      </c>
      <c r="J936" s="1">
        <f>VLOOKUP($A936,DataForModel!$B:$BI,46,FALSE)</f>
        <v>8.5</v>
      </c>
      <c r="K936" s="1">
        <f>VLOOKUP($A936,DataForModel!$B:$BI,49,FALSE)</f>
        <v>5.9</v>
      </c>
      <c r="L936" s="1">
        <f>VLOOKUP($A936,DataForModel!$B:$BI,51,FALSE)</f>
        <v>15.9</v>
      </c>
      <c r="M936" s="1">
        <f>VLOOKUP($A936,DataForModel!$B:$BI,52,FALSE)</f>
        <v>10.5</v>
      </c>
      <c r="N936" s="1">
        <f>VLOOKUP($A936,DataForModel!$B:$BI,60,FALSE)</f>
        <v>0.5</v>
      </c>
      <c r="O936" s="1">
        <f t="shared" si="185"/>
        <v>3.4886620431699522</v>
      </c>
      <c r="P936" s="1">
        <f t="shared" si="186"/>
        <v>9.0630352674527188</v>
      </c>
      <c r="Q936" s="1">
        <f t="shared" si="187"/>
        <v>1.9101138060595297</v>
      </c>
      <c r="R936" s="1">
        <f t="shared" si="188"/>
        <v>0</v>
      </c>
      <c r="S936" s="1">
        <f t="shared" si="189"/>
        <v>0.40752581578644997</v>
      </c>
      <c r="T936" s="1">
        <f t="shared" si="190"/>
        <v>0</v>
      </c>
      <c r="U936" s="1">
        <f t="shared" si="191"/>
        <v>1.3203753351206435</v>
      </c>
      <c r="V936" s="1">
        <f t="shared" si="192"/>
        <v>3.6832111285745786</v>
      </c>
      <c r="W936" s="1">
        <f t="shared" si="193"/>
        <v>1.4860139860139858</v>
      </c>
      <c r="X936" s="1">
        <f t="shared" si="194"/>
        <v>0.96091205211726405</v>
      </c>
      <c r="Y936" s="1">
        <f t="shared" si="195"/>
        <v>3.6301369863013697</v>
      </c>
      <c r="Z936" s="1">
        <f t="shared" si="196"/>
        <v>2.4808184143222505</v>
      </c>
      <c r="AA936" s="1">
        <f t="shared" si="197"/>
        <v>5.3191489361702128E-2</v>
      </c>
      <c r="AB936" s="1">
        <f>VLOOKUP($A936,Index!$G:$R,8,FALSE)</f>
        <v>5.8423999999999996</v>
      </c>
      <c r="AC936" s="1">
        <f>VLOOKUP($A936,Index!$G:$R,9,FALSE)</f>
        <v>4.202348926157339</v>
      </c>
      <c r="AD936" s="1">
        <f>VLOOKUP($A936,Index!$G:$R,10,FALSE)</f>
        <v>3.2905982905982913</v>
      </c>
      <c r="AE936" s="1">
        <f>VLOOKUP($A936,Index!$G:$R,11,FALSE)</f>
        <v>3.2369904374078251</v>
      </c>
    </row>
    <row r="937" spans="1:31" x14ac:dyDescent="0.2">
      <c r="A937">
        <v>6085509302</v>
      </c>
      <c r="B937" s="1">
        <f>VLOOKUP($A937,DataForModel!$B:$BI,11,FALSE)</f>
        <v>2541</v>
      </c>
      <c r="C937" s="1">
        <f>VLOOKUP($A937,DataForModel!$B:$BI,16,FALSE)</f>
        <v>9.5363030299999991</v>
      </c>
      <c r="D937" s="1">
        <f>VLOOKUP($A937,DataForModel!$B:$BI,17,FALSE)</f>
        <v>23.86</v>
      </c>
      <c r="E937" s="1">
        <f>VLOOKUP($A937,DataForModel!$B:$BI,19,FALSE)</f>
        <v>0</v>
      </c>
      <c r="F937" s="1">
        <f>VLOOKUP($A937,DataForModel!$B:$BI,20,FALSE)</f>
        <v>214.963695</v>
      </c>
      <c r="G937" s="1">
        <f>VLOOKUP($A937,DataForModel!$B:$BI,26,FALSE)</f>
        <v>0</v>
      </c>
      <c r="H937" s="1">
        <f>VLOOKUP($A937,DataForModel!$B:$BI,31,FALSE)</f>
        <v>161</v>
      </c>
      <c r="I937" s="1">
        <f>VLOOKUP($A937,DataForModel!$B:$BI,33,FALSE)</f>
        <v>60560</v>
      </c>
      <c r="J937" s="1">
        <f>VLOOKUP($A937,DataForModel!$B:$BI,46,FALSE)</f>
        <v>5</v>
      </c>
      <c r="K937" s="1">
        <f>VLOOKUP($A937,DataForModel!$B:$BI,49,FALSE)</f>
        <v>4.5</v>
      </c>
      <c r="L937" s="1">
        <f>VLOOKUP($A937,DataForModel!$B:$BI,51,FALSE)</f>
        <v>24.4</v>
      </c>
      <c r="M937" s="1">
        <f>VLOOKUP($A937,DataForModel!$B:$BI,52,FALSE)</f>
        <v>7.6</v>
      </c>
      <c r="N937" s="1">
        <f>VLOOKUP($A937,DataForModel!$B:$BI,60,FALSE)</f>
        <v>0.4</v>
      </c>
      <c r="O937" s="1">
        <f t="shared" si="185"/>
        <v>1.9777137068495285</v>
      </c>
      <c r="P937" s="1">
        <f t="shared" si="186"/>
        <v>8.1155320100203063</v>
      </c>
      <c r="Q937" s="1">
        <f t="shared" si="187"/>
        <v>1.8948579724054357</v>
      </c>
      <c r="R937" s="1">
        <f t="shared" si="188"/>
        <v>0</v>
      </c>
      <c r="S937" s="1">
        <f t="shared" si="189"/>
        <v>0.36498238585520526</v>
      </c>
      <c r="T937" s="1">
        <f t="shared" si="190"/>
        <v>0</v>
      </c>
      <c r="U937" s="1">
        <f t="shared" si="191"/>
        <v>0.53954423592493295</v>
      </c>
      <c r="V937" s="1">
        <f t="shared" si="192"/>
        <v>3.7838433692954321</v>
      </c>
      <c r="W937" s="1">
        <f t="shared" si="193"/>
        <v>0.87412587412587406</v>
      </c>
      <c r="X937" s="1">
        <f t="shared" si="194"/>
        <v>0.73289902280130304</v>
      </c>
      <c r="Y937" s="1">
        <f t="shared" si="195"/>
        <v>5.570776255707762</v>
      </c>
      <c r="Z937" s="1">
        <f t="shared" si="196"/>
        <v>1.7391304347826086</v>
      </c>
      <c r="AA937" s="1">
        <f t="shared" si="197"/>
        <v>4.2553191489361701E-2</v>
      </c>
      <c r="AB937" s="1">
        <f>VLOOKUP($A937,Index!$G:$R,8,FALSE)</f>
        <v>5.0838999999999999</v>
      </c>
      <c r="AC937" s="1">
        <f>VLOOKUP($A937,Index!$G:$R,9,FALSE)</f>
        <v>3.6757646000818194</v>
      </c>
      <c r="AD937" s="1">
        <f>VLOOKUP($A937,Index!$G:$R,10,FALSE)</f>
        <v>3.4615384615384617</v>
      </c>
      <c r="AE937" s="1">
        <f>VLOOKUP($A937,Index!$G:$R,11,FALSE)</f>
        <v>1.5522622547702956</v>
      </c>
    </row>
    <row r="938" spans="1:31" x14ac:dyDescent="0.2">
      <c r="A938">
        <v>6085509303</v>
      </c>
      <c r="B938" s="1">
        <f>VLOOKUP($A938,DataForModel!$B:$BI,11,FALSE)</f>
        <v>3706</v>
      </c>
      <c r="C938" s="1">
        <f>VLOOKUP($A938,DataForModel!$B:$BI,16,FALSE)</f>
        <v>9.5363030299999991</v>
      </c>
      <c r="D938" s="1">
        <f>VLOOKUP($A938,DataForModel!$B:$BI,17,FALSE)</f>
        <v>23.86</v>
      </c>
      <c r="E938" s="1">
        <f>VLOOKUP($A938,DataForModel!$B:$BI,19,FALSE)</f>
        <v>0</v>
      </c>
      <c r="F938" s="1">
        <f>VLOOKUP($A938,DataForModel!$B:$BI,20,FALSE)</f>
        <v>225.0636251</v>
      </c>
      <c r="G938" s="1">
        <f>VLOOKUP($A938,DataForModel!$B:$BI,26,FALSE)</f>
        <v>0</v>
      </c>
      <c r="H938" s="1">
        <f>VLOOKUP($A938,DataForModel!$B:$BI,31,FALSE)</f>
        <v>609</v>
      </c>
      <c r="I938" s="1">
        <f>VLOOKUP($A938,DataForModel!$B:$BI,33,FALSE)</f>
        <v>52451</v>
      </c>
      <c r="J938" s="1">
        <f>VLOOKUP($A938,DataForModel!$B:$BI,46,FALSE)</f>
        <v>17.7</v>
      </c>
      <c r="K938" s="1">
        <f>VLOOKUP($A938,DataForModel!$B:$BI,49,FALSE)</f>
        <v>12.3</v>
      </c>
      <c r="L938" s="1">
        <f>VLOOKUP($A938,DataForModel!$B:$BI,51,FALSE)</f>
        <v>17.7</v>
      </c>
      <c r="M938" s="1">
        <f>VLOOKUP($A938,DataForModel!$B:$BI,52,FALSE)</f>
        <v>11.8</v>
      </c>
      <c r="N938" s="1">
        <f>VLOOKUP($A938,DataForModel!$B:$BI,60,FALSE)</f>
        <v>0.8</v>
      </c>
      <c r="O938" s="1">
        <f t="shared" si="185"/>
        <v>2.8855294942725784</v>
      </c>
      <c r="P938" s="1">
        <f t="shared" si="186"/>
        <v>8.1155320100203063</v>
      </c>
      <c r="Q938" s="1">
        <f t="shared" si="187"/>
        <v>1.8948579724054357</v>
      </c>
      <c r="R938" s="1">
        <f t="shared" si="188"/>
        <v>0</v>
      </c>
      <c r="S938" s="1">
        <f t="shared" si="189"/>
        <v>0.38381630623456942</v>
      </c>
      <c r="T938" s="1">
        <f t="shared" si="190"/>
        <v>0</v>
      </c>
      <c r="U938" s="1">
        <f t="shared" si="191"/>
        <v>2.0408847184986594</v>
      </c>
      <c r="V938" s="1">
        <f t="shared" si="192"/>
        <v>3.2071459558640503</v>
      </c>
      <c r="W938" s="1">
        <f t="shared" si="193"/>
        <v>3.0944055944055942</v>
      </c>
      <c r="X938" s="1">
        <f t="shared" si="194"/>
        <v>2.003257328990228</v>
      </c>
      <c r="Y938" s="1">
        <f t="shared" si="195"/>
        <v>4.0410958904109586</v>
      </c>
      <c r="Z938" s="1">
        <f t="shared" si="196"/>
        <v>2.8132992327365729</v>
      </c>
      <c r="AA938" s="1">
        <f t="shared" si="197"/>
        <v>8.5106382978723402E-2</v>
      </c>
      <c r="AB938" s="1">
        <f>VLOOKUP($A938,Index!$G:$R,8,FALSE)</f>
        <v>8.1393000000000004</v>
      </c>
      <c r="AC938" s="1">
        <f>VLOOKUP($A938,Index!$G:$R,9,FALSE)</f>
        <v>5.135287060692538</v>
      </c>
      <c r="AD938" s="1">
        <f>VLOOKUP($A938,Index!$G:$R,10,FALSE)</f>
        <v>4.4444444444444446</v>
      </c>
      <c r="AE938" s="1">
        <f>VLOOKUP($A938,Index!$G:$R,11,FALSE)</f>
        <v>2.6171588597016475</v>
      </c>
    </row>
    <row r="939" spans="1:31" x14ac:dyDescent="0.2">
      <c r="A939">
        <v>6085509304</v>
      </c>
      <c r="B939" s="1">
        <f>VLOOKUP($A939,DataForModel!$B:$BI,11,FALSE)</f>
        <v>2870</v>
      </c>
      <c r="C939" s="1">
        <f>VLOOKUP($A939,DataForModel!$B:$BI,16,FALSE)</f>
        <v>9.5363030299999991</v>
      </c>
      <c r="D939" s="1">
        <f>VLOOKUP($A939,DataForModel!$B:$BI,17,FALSE)</f>
        <v>23.86</v>
      </c>
      <c r="E939" s="1">
        <f>VLOOKUP($A939,DataForModel!$B:$BI,19,FALSE)</f>
        <v>0</v>
      </c>
      <c r="F939" s="1">
        <f>VLOOKUP($A939,DataForModel!$B:$BI,20,FALSE)</f>
        <v>221.7579317</v>
      </c>
      <c r="G939" s="1">
        <f>VLOOKUP($A939,DataForModel!$B:$BI,26,FALSE)</f>
        <v>0</v>
      </c>
      <c r="H939" s="1">
        <f>VLOOKUP($A939,DataForModel!$B:$BI,31,FALSE)</f>
        <v>250</v>
      </c>
      <c r="I939" s="1">
        <f>VLOOKUP($A939,DataForModel!$B:$BI,33,FALSE)</f>
        <v>56901</v>
      </c>
      <c r="J939" s="1">
        <f>VLOOKUP($A939,DataForModel!$B:$BI,46,FALSE)</f>
        <v>7.4</v>
      </c>
      <c r="K939" s="1">
        <f>VLOOKUP($A939,DataForModel!$B:$BI,49,FALSE)</f>
        <v>6.8</v>
      </c>
      <c r="L939" s="1">
        <f>VLOOKUP($A939,DataForModel!$B:$BI,51,FALSE)</f>
        <v>17.5</v>
      </c>
      <c r="M939" s="1">
        <f>VLOOKUP($A939,DataForModel!$B:$BI,52,FALSE)</f>
        <v>5.5</v>
      </c>
      <c r="N939" s="1">
        <f>VLOOKUP($A939,DataForModel!$B:$BI,60,FALSE)</f>
        <v>0</v>
      </c>
      <c r="O939" s="1">
        <f t="shared" si="185"/>
        <v>2.2340840021818749</v>
      </c>
      <c r="P939" s="1">
        <f t="shared" si="186"/>
        <v>8.1155320100203063</v>
      </c>
      <c r="Q939" s="1">
        <f t="shared" si="187"/>
        <v>1.8948579724054357</v>
      </c>
      <c r="R939" s="1">
        <f t="shared" si="188"/>
        <v>0</v>
      </c>
      <c r="S939" s="1">
        <f t="shared" si="189"/>
        <v>0.3776519896821024</v>
      </c>
      <c r="T939" s="1">
        <f t="shared" si="190"/>
        <v>0</v>
      </c>
      <c r="U939" s="1">
        <f t="shared" si="191"/>
        <v>0.83780160857908847</v>
      </c>
      <c r="V939" s="1">
        <f t="shared" si="192"/>
        <v>3.5236219072476551</v>
      </c>
      <c r="W939" s="1">
        <f t="shared" si="193"/>
        <v>1.2937062937062938</v>
      </c>
      <c r="X939" s="1">
        <f t="shared" si="194"/>
        <v>1.1074918566775245</v>
      </c>
      <c r="Y939" s="1">
        <f t="shared" si="195"/>
        <v>3.9954337899543377</v>
      </c>
      <c r="Z939" s="1">
        <f t="shared" si="196"/>
        <v>1.2020460358056266</v>
      </c>
      <c r="AA939" s="1">
        <f t="shared" si="197"/>
        <v>0</v>
      </c>
      <c r="AB939" s="1">
        <f>VLOOKUP($A939,Index!$G:$R,8,FALSE)</f>
        <v>4.2728000000000002</v>
      </c>
      <c r="AC939" s="1">
        <f>VLOOKUP($A939,Index!$G:$R,9,FALSE)</f>
        <v>3.7699381072661726</v>
      </c>
      <c r="AD939" s="1">
        <f>VLOOKUP($A939,Index!$G:$R,10,FALSE)</f>
        <v>3.1196581196581197</v>
      </c>
      <c r="AE939" s="1">
        <f>VLOOKUP($A939,Index!$G:$R,11,FALSE)</f>
        <v>3.5422128916132656</v>
      </c>
    </row>
    <row r="940" spans="1:31" x14ac:dyDescent="0.2">
      <c r="A940">
        <v>6085509401</v>
      </c>
      <c r="B940" s="1">
        <f>VLOOKUP($A940,DataForModel!$B:$BI,11,FALSE)</f>
        <v>2754</v>
      </c>
      <c r="C940" s="1">
        <f>VLOOKUP($A940,DataForModel!$B:$BI,16,FALSE)</f>
        <v>9.5363030299999991</v>
      </c>
      <c r="D940" s="1">
        <f>VLOOKUP($A940,DataForModel!$B:$BI,17,FALSE)</f>
        <v>23.86</v>
      </c>
      <c r="E940" s="1">
        <f>VLOOKUP($A940,DataForModel!$B:$BI,19,FALSE)</f>
        <v>0</v>
      </c>
      <c r="F940" s="1">
        <f>VLOOKUP($A940,DataForModel!$B:$BI,20,FALSE)</f>
        <v>205.50285969999999</v>
      </c>
      <c r="G940" s="1">
        <f>VLOOKUP($A940,DataForModel!$B:$BI,26,FALSE)</f>
        <v>0</v>
      </c>
      <c r="H940" s="1">
        <f>VLOOKUP($A940,DataForModel!$B:$BI,31,FALSE)</f>
        <v>261</v>
      </c>
      <c r="I940" s="1">
        <f>VLOOKUP($A940,DataForModel!$B:$BI,33,FALSE)</f>
        <v>61761</v>
      </c>
      <c r="J940" s="1">
        <f>VLOOKUP($A940,DataForModel!$B:$BI,46,FALSE)</f>
        <v>7</v>
      </c>
      <c r="K940" s="1">
        <f>VLOOKUP($A940,DataForModel!$B:$BI,49,FALSE)</f>
        <v>4.5</v>
      </c>
      <c r="L940" s="1">
        <f>VLOOKUP($A940,DataForModel!$B:$BI,51,FALSE)</f>
        <v>20</v>
      </c>
      <c r="M940" s="1">
        <f>VLOOKUP($A940,DataForModel!$B:$BI,52,FALSE)</f>
        <v>7.2</v>
      </c>
      <c r="N940" s="1">
        <f>VLOOKUP($A940,DataForModel!$B:$BI,60,FALSE)</f>
        <v>0</v>
      </c>
      <c r="O940" s="1">
        <f t="shared" si="185"/>
        <v>2.1436920439491933</v>
      </c>
      <c r="P940" s="1">
        <f t="shared" si="186"/>
        <v>8.1155320100203063</v>
      </c>
      <c r="Q940" s="1">
        <f t="shared" si="187"/>
        <v>1.8948579724054357</v>
      </c>
      <c r="R940" s="1">
        <f t="shared" si="188"/>
        <v>0</v>
      </c>
      <c r="S940" s="1">
        <f t="shared" si="189"/>
        <v>0.34734022229582784</v>
      </c>
      <c r="T940" s="1">
        <f t="shared" si="190"/>
        <v>0</v>
      </c>
      <c r="U940" s="1">
        <f t="shared" si="191"/>
        <v>0.87466487935656834</v>
      </c>
      <c r="V940" s="1">
        <f t="shared" si="192"/>
        <v>3.8692563170733441</v>
      </c>
      <c r="W940" s="1">
        <f t="shared" si="193"/>
        <v>1.2237762237762237</v>
      </c>
      <c r="X940" s="1">
        <f t="shared" si="194"/>
        <v>0.73289902280130304</v>
      </c>
      <c r="Y940" s="1">
        <f t="shared" si="195"/>
        <v>4.5662100456621006</v>
      </c>
      <c r="Z940" s="1">
        <f t="shared" si="196"/>
        <v>1.636828644501279</v>
      </c>
      <c r="AA940" s="1">
        <f t="shared" si="197"/>
        <v>0</v>
      </c>
      <c r="AB940" s="1">
        <f>VLOOKUP($A940,Index!$G:$R,8,FALSE)</f>
        <v>5.0060000000000002</v>
      </c>
      <c r="AC940" s="1">
        <f>VLOOKUP($A940,Index!$G:$R,9,FALSE)</f>
        <v>3.6690760960558522</v>
      </c>
      <c r="AD940" s="1">
        <f>VLOOKUP($A940,Index!$G:$R,10,FALSE)</f>
        <v>2.5641025641025643</v>
      </c>
      <c r="AE940" s="1">
        <f>VLOOKUP($A940,Index!$G:$R,11,FALSE)</f>
        <v>1.081746873924899</v>
      </c>
    </row>
    <row r="941" spans="1:31" x14ac:dyDescent="0.2">
      <c r="A941">
        <v>6085509403</v>
      </c>
      <c r="B941" s="1">
        <f>VLOOKUP($A941,DataForModel!$B:$BI,11,FALSE)</f>
        <v>5121</v>
      </c>
      <c r="C941" s="1">
        <f>VLOOKUP($A941,DataForModel!$B:$BI,16,FALSE)</f>
        <v>9.9554826599999995</v>
      </c>
      <c r="D941" s="1">
        <f>VLOOKUP($A941,DataForModel!$B:$BI,17,FALSE)</f>
        <v>23.86</v>
      </c>
      <c r="E941" s="1">
        <f>VLOOKUP($A941,DataForModel!$B:$BI,19,FALSE)</f>
        <v>0</v>
      </c>
      <c r="F941" s="1">
        <f>VLOOKUP($A941,DataForModel!$B:$BI,20,FALSE)</f>
        <v>212.99345030000001</v>
      </c>
      <c r="G941" s="1">
        <f>VLOOKUP($A941,DataForModel!$B:$BI,26,FALSE)</f>
        <v>0</v>
      </c>
      <c r="H941" s="1">
        <f>VLOOKUP($A941,DataForModel!$B:$BI,31,FALSE)</f>
        <v>864</v>
      </c>
      <c r="I941" s="1">
        <f>VLOOKUP($A941,DataForModel!$B:$BI,33,FALSE)</f>
        <v>43028</v>
      </c>
      <c r="J941" s="1">
        <f>VLOOKUP($A941,DataForModel!$B:$BI,46,FALSE)</f>
        <v>17.600000000000001</v>
      </c>
      <c r="K941" s="1">
        <f>VLOOKUP($A941,DataForModel!$B:$BI,49,FALSE)</f>
        <v>9.6</v>
      </c>
      <c r="L941" s="1">
        <f>VLOOKUP($A941,DataForModel!$B:$BI,51,FALSE)</f>
        <v>23.1</v>
      </c>
      <c r="M941" s="1">
        <f>VLOOKUP($A941,DataForModel!$B:$BI,52,FALSE)</f>
        <v>4.4000000000000004</v>
      </c>
      <c r="N941" s="1">
        <f>VLOOKUP($A941,DataForModel!$B:$BI,60,FALSE)</f>
        <v>0</v>
      </c>
      <c r="O941" s="1">
        <f t="shared" si="185"/>
        <v>3.9881555365074419</v>
      </c>
      <c r="P941" s="1">
        <f t="shared" si="186"/>
        <v>9.0630352674527188</v>
      </c>
      <c r="Q941" s="1">
        <f t="shared" si="187"/>
        <v>1.8948579724054357</v>
      </c>
      <c r="R941" s="1">
        <f t="shared" si="188"/>
        <v>0</v>
      </c>
      <c r="S941" s="1">
        <f t="shared" si="189"/>
        <v>0.36130835727874366</v>
      </c>
      <c r="T941" s="1">
        <f t="shared" si="190"/>
        <v>0</v>
      </c>
      <c r="U941" s="1">
        <f t="shared" si="191"/>
        <v>2.8954423592493299</v>
      </c>
      <c r="V941" s="1">
        <f t="shared" si="192"/>
        <v>2.5369992390353531</v>
      </c>
      <c r="W941" s="1">
        <f t="shared" si="193"/>
        <v>3.0769230769230771</v>
      </c>
      <c r="X941" s="1">
        <f t="shared" si="194"/>
        <v>1.5635179153094461</v>
      </c>
      <c r="Y941" s="1">
        <f t="shared" si="195"/>
        <v>5.2739726027397271</v>
      </c>
      <c r="Z941" s="1">
        <f t="shared" si="196"/>
        <v>0.9207161125319695</v>
      </c>
      <c r="AA941" s="1">
        <f t="shared" si="197"/>
        <v>0</v>
      </c>
      <c r="AB941" s="1">
        <f>VLOOKUP($A941,Index!$G:$R,8,FALSE)</f>
        <v>6.0895000000000001</v>
      </c>
      <c r="AC941" s="1">
        <f>VLOOKUP($A941,Index!$G:$R,9,FALSE)</f>
        <v>5.2013699474973594</v>
      </c>
      <c r="AD941" s="1">
        <f>VLOOKUP($A941,Index!$G:$R,10,FALSE)</f>
        <v>3.4615384615384617</v>
      </c>
      <c r="AE941" s="1">
        <f>VLOOKUP($A941,Index!$G:$R,11,FALSE)</f>
        <v>2.6261911628259611</v>
      </c>
    </row>
    <row r="942" spans="1:31" x14ac:dyDescent="0.2">
      <c r="A942">
        <v>6085509404</v>
      </c>
      <c r="B942" s="1">
        <f>VLOOKUP($A942,DataForModel!$B:$BI,11,FALSE)</f>
        <v>6075</v>
      </c>
      <c r="C942" s="1">
        <f>VLOOKUP($A942,DataForModel!$B:$BI,16,FALSE)</f>
        <v>9.5363030299999991</v>
      </c>
      <c r="D942" s="1">
        <f>VLOOKUP($A942,DataForModel!$B:$BI,17,FALSE)</f>
        <v>23.86</v>
      </c>
      <c r="E942" s="1">
        <f>VLOOKUP($A942,DataForModel!$B:$BI,19,FALSE)</f>
        <v>0</v>
      </c>
      <c r="F942" s="1">
        <f>VLOOKUP($A942,DataForModel!$B:$BI,20,FALSE)</f>
        <v>208.65467949999999</v>
      </c>
      <c r="G942" s="1">
        <f>VLOOKUP($A942,DataForModel!$B:$BI,26,FALSE)</f>
        <v>0</v>
      </c>
      <c r="H942" s="1">
        <f>VLOOKUP($A942,DataForModel!$B:$BI,31,FALSE)</f>
        <v>1245</v>
      </c>
      <c r="I942" s="1">
        <f>VLOOKUP($A942,DataForModel!$B:$BI,33,FALSE)</f>
        <v>55763</v>
      </c>
      <c r="J942" s="1">
        <f>VLOOKUP($A942,DataForModel!$B:$BI,46,FALSE)</f>
        <v>17.600000000000001</v>
      </c>
      <c r="K942" s="1">
        <f>VLOOKUP($A942,DataForModel!$B:$BI,49,FALSE)</f>
        <v>18.8</v>
      </c>
      <c r="L942" s="1">
        <f>VLOOKUP($A942,DataForModel!$B:$BI,51,FALSE)</f>
        <v>25.3</v>
      </c>
      <c r="M942" s="1">
        <f>VLOOKUP($A942,DataForModel!$B:$BI,52,FALSE)</f>
        <v>10.199999999999999</v>
      </c>
      <c r="N942" s="1">
        <f>VLOOKUP($A942,DataForModel!$B:$BI,60,FALSE)</f>
        <v>0.3</v>
      </c>
      <c r="O942" s="1">
        <f t="shared" si="185"/>
        <v>4.7315514688693208</v>
      </c>
      <c r="P942" s="1">
        <f t="shared" si="186"/>
        <v>8.1155320100203063</v>
      </c>
      <c r="Q942" s="1">
        <f t="shared" si="187"/>
        <v>1.8948579724054357</v>
      </c>
      <c r="R942" s="1">
        <f t="shared" si="188"/>
        <v>0</v>
      </c>
      <c r="S942" s="1">
        <f t="shared" si="189"/>
        <v>0.35321760189900986</v>
      </c>
      <c r="T942" s="1">
        <f t="shared" si="190"/>
        <v>0</v>
      </c>
      <c r="U942" s="1">
        <f t="shared" si="191"/>
        <v>4.1722520107238603</v>
      </c>
      <c r="V942" s="1">
        <f t="shared" si="192"/>
        <v>3.4426894055230388</v>
      </c>
      <c r="W942" s="1">
        <f t="shared" si="193"/>
        <v>3.0769230769230771</v>
      </c>
      <c r="X942" s="1">
        <f t="shared" si="194"/>
        <v>3.0618892508143327</v>
      </c>
      <c r="Y942" s="1">
        <f t="shared" si="195"/>
        <v>5.7762557077625578</v>
      </c>
      <c r="Z942" s="1">
        <f t="shared" si="196"/>
        <v>2.4040920716112528</v>
      </c>
      <c r="AA942" s="1">
        <f t="shared" si="197"/>
        <v>3.1914893617021274E-2</v>
      </c>
      <c r="AB942" s="1">
        <f>VLOOKUP($A942,Index!$G:$R,8,FALSE)</f>
        <v>7.2990000000000004</v>
      </c>
      <c r="AC942" s="1">
        <f>VLOOKUP($A942,Index!$G:$R,9,FALSE)</f>
        <v>6.1189507394836475</v>
      </c>
      <c r="AD942" s="1">
        <f>VLOOKUP($A942,Index!$G:$R,10,FALSE)</f>
        <v>3.3760683760683765</v>
      </c>
      <c r="AE942" s="1">
        <f>VLOOKUP($A942,Index!$G:$R,11,FALSE)</f>
        <v>2.8730577441334164</v>
      </c>
    </row>
    <row r="943" spans="1:31" x14ac:dyDescent="0.2">
      <c r="A943">
        <v>6085509500</v>
      </c>
      <c r="B943" s="1">
        <f>VLOOKUP($A943,DataForModel!$B:$BI,11,FALSE)</f>
        <v>5565</v>
      </c>
      <c r="C943" s="1">
        <f>VLOOKUP($A943,DataForModel!$B:$BI,16,FALSE)</f>
        <v>9.9554826599999995</v>
      </c>
      <c r="D943" s="1">
        <f>VLOOKUP($A943,DataForModel!$B:$BI,17,FALSE)</f>
        <v>21.5433351</v>
      </c>
      <c r="E943" s="1">
        <f>VLOOKUP($A943,DataForModel!$B:$BI,19,FALSE)</f>
        <v>0</v>
      </c>
      <c r="F943" s="1">
        <f>VLOOKUP($A943,DataForModel!$B:$BI,20,FALSE)</f>
        <v>217.84616510000001</v>
      </c>
      <c r="G943" s="1">
        <f>VLOOKUP($A943,DataForModel!$B:$BI,26,FALSE)</f>
        <v>0</v>
      </c>
      <c r="H943" s="1">
        <f>VLOOKUP($A943,DataForModel!$B:$BI,31,FALSE)</f>
        <v>654</v>
      </c>
      <c r="I943" s="1">
        <f>VLOOKUP($A943,DataForModel!$B:$BI,33,FALSE)</f>
        <v>50905</v>
      </c>
      <c r="J943" s="1">
        <f>VLOOKUP($A943,DataForModel!$B:$BI,46,FALSE)</f>
        <v>12.2</v>
      </c>
      <c r="K943" s="1">
        <f>VLOOKUP($A943,DataForModel!$B:$BI,49,FALSE)</f>
        <v>12.8</v>
      </c>
      <c r="L943" s="1">
        <f>VLOOKUP($A943,DataForModel!$B:$BI,51,FALSE)</f>
        <v>18.399999999999999</v>
      </c>
      <c r="M943" s="1">
        <f>VLOOKUP($A943,DataForModel!$B:$BI,52,FALSE)</f>
        <v>4.8</v>
      </c>
      <c r="N943" s="1">
        <f>VLOOKUP($A943,DataForModel!$B:$BI,60,FALSE)</f>
        <v>0.4</v>
      </c>
      <c r="O943" s="1">
        <f t="shared" si="185"/>
        <v>4.3341385490532218</v>
      </c>
      <c r="P943" s="1">
        <f t="shared" si="186"/>
        <v>9.0630352674527188</v>
      </c>
      <c r="Q943" s="1">
        <f t="shared" si="187"/>
        <v>1.7086531127778759</v>
      </c>
      <c r="R943" s="1">
        <f t="shared" si="188"/>
        <v>0</v>
      </c>
      <c r="S943" s="1">
        <f t="shared" si="189"/>
        <v>0.37035749358583175</v>
      </c>
      <c r="T943" s="1">
        <f t="shared" si="190"/>
        <v>0</v>
      </c>
      <c r="U943" s="1">
        <f t="shared" si="191"/>
        <v>2.1916890080428955</v>
      </c>
      <c r="V943" s="1">
        <f t="shared" si="192"/>
        <v>3.0971972320799939</v>
      </c>
      <c r="W943" s="1">
        <f t="shared" si="193"/>
        <v>2.1328671328671325</v>
      </c>
      <c r="X943" s="1">
        <f t="shared" si="194"/>
        <v>2.0846905537459284</v>
      </c>
      <c r="Y943" s="1">
        <f t="shared" si="195"/>
        <v>4.2009132420091326</v>
      </c>
      <c r="Z943" s="1">
        <f t="shared" si="196"/>
        <v>1.0230179028132993</v>
      </c>
      <c r="AA943" s="1">
        <f t="shared" si="197"/>
        <v>4.2553191489361701E-2</v>
      </c>
      <c r="AB943" s="1">
        <f>VLOOKUP($A943,Index!$G:$R,8,FALSE)</f>
        <v>6.4808000000000003</v>
      </c>
      <c r="AC943" s="1">
        <f>VLOOKUP($A943,Index!$G:$R,9,FALSE)</f>
        <v>4.9511061623554049</v>
      </c>
      <c r="AD943" s="1">
        <f>VLOOKUP($A943,Index!$G:$R,10,FALSE)</f>
        <v>3.8461538461538463</v>
      </c>
      <c r="AE943" s="1">
        <f>VLOOKUP($A943,Index!$G:$R,11,FALSE)</f>
        <v>2.2955070397549373</v>
      </c>
    </row>
    <row r="944" spans="1:31" x14ac:dyDescent="0.2">
      <c r="A944">
        <v>6085509600</v>
      </c>
      <c r="B944" s="1">
        <f>VLOOKUP($A944,DataForModel!$B:$BI,11,FALSE)</f>
        <v>2625</v>
      </c>
      <c r="C944" s="1">
        <f>VLOOKUP($A944,DataForModel!$B:$BI,16,FALSE)</f>
        <v>10.37</v>
      </c>
      <c r="D944" s="1">
        <f>VLOOKUP($A944,DataForModel!$B:$BI,17,FALSE)</f>
        <v>19.61876105</v>
      </c>
      <c r="E944" s="1">
        <f>VLOOKUP($A944,DataForModel!$B:$BI,19,FALSE)</f>
        <v>0</v>
      </c>
      <c r="F944" s="1">
        <f>VLOOKUP($A944,DataForModel!$B:$BI,20,FALSE)</f>
        <v>223.00228849999999</v>
      </c>
      <c r="G944" s="1">
        <f>VLOOKUP($A944,DataForModel!$B:$BI,26,FALSE)</f>
        <v>0</v>
      </c>
      <c r="H944" s="1">
        <f>VLOOKUP($A944,DataForModel!$B:$BI,31,FALSE)</f>
        <v>139</v>
      </c>
      <c r="I944" s="1">
        <f>VLOOKUP($A944,DataForModel!$B:$BI,33,FALSE)</f>
        <v>81742</v>
      </c>
      <c r="J944" s="1">
        <f>VLOOKUP($A944,DataForModel!$B:$BI,46,FALSE)</f>
        <v>4.0999999999999996</v>
      </c>
      <c r="K944" s="1">
        <f>VLOOKUP($A944,DataForModel!$B:$BI,49,FALSE)</f>
        <v>5.2</v>
      </c>
      <c r="L944" s="1">
        <f>VLOOKUP($A944,DataForModel!$B:$BI,51,FALSE)</f>
        <v>14.6</v>
      </c>
      <c r="M944" s="1">
        <f>VLOOKUP($A944,DataForModel!$B:$BI,52,FALSE)</f>
        <v>7.2</v>
      </c>
      <c r="N944" s="1">
        <f>VLOOKUP($A944,DataForModel!$B:$BI,60,FALSE)</f>
        <v>0.4</v>
      </c>
      <c r="O944" s="1">
        <f t="shared" si="185"/>
        <v>2.0431699524662976</v>
      </c>
      <c r="P944" s="1">
        <f t="shared" si="186"/>
        <v>10</v>
      </c>
      <c r="Q944" s="1">
        <f t="shared" si="187"/>
        <v>1.5539630491337575</v>
      </c>
      <c r="R944" s="1">
        <f t="shared" si="188"/>
        <v>0</v>
      </c>
      <c r="S944" s="1">
        <f t="shared" si="189"/>
        <v>0.37997241335461085</v>
      </c>
      <c r="T944" s="1">
        <f t="shared" si="190"/>
        <v>0</v>
      </c>
      <c r="U944" s="1">
        <f t="shared" si="191"/>
        <v>0.46581769436997322</v>
      </c>
      <c r="V944" s="1">
        <f t="shared" si="192"/>
        <v>5.2902688978813899</v>
      </c>
      <c r="W944" s="1">
        <f t="shared" si="193"/>
        <v>0.71678321678321666</v>
      </c>
      <c r="X944" s="1">
        <f t="shared" si="194"/>
        <v>0.84690553745928354</v>
      </c>
      <c r="Y944" s="1">
        <f t="shared" si="195"/>
        <v>3.3333333333333339</v>
      </c>
      <c r="Z944" s="1">
        <f t="shared" si="196"/>
        <v>1.636828644501279</v>
      </c>
      <c r="AA944" s="1">
        <f t="shared" si="197"/>
        <v>4.2553191489361701E-2</v>
      </c>
      <c r="AB944" s="1">
        <f>VLOOKUP($A944,Index!$G:$R,8,FALSE)</f>
        <v>3.5568</v>
      </c>
      <c r="AC944" s="1">
        <f>VLOOKUP($A944,Index!$G:$R,9,FALSE)</f>
        <v>3.02642046519657</v>
      </c>
      <c r="AD944" s="1">
        <f>VLOOKUP($A944,Index!$G:$R,10,FALSE)</f>
        <v>2.6923076923076921</v>
      </c>
      <c r="AE944" s="1">
        <f>VLOOKUP($A944,Index!$G:$R,11,FALSE)</f>
        <v>0.64648562807655585</v>
      </c>
    </row>
    <row r="945" spans="1:31" x14ac:dyDescent="0.2">
      <c r="A945">
        <v>6085509700</v>
      </c>
      <c r="B945" s="1">
        <f>VLOOKUP($A945,DataForModel!$B:$BI,11,FALSE)</f>
        <v>3128</v>
      </c>
      <c r="C945" s="1">
        <f>VLOOKUP($A945,DataForModel!$B:$BI,16,FALSE)</f>
        <v>10.37</v>
      </c>
      <c r="D945" s="1">
        <f>VLOOKUP($A945,DataForModel!$B:$BI,17,FALSE)</f>
        <v>22.271112649999999</v>
      </c>
      <c r="E945" s="1">
        <f>VLOOKUP($A945,DataForModel!$B:$BI,19,FALSE)</f>
        <v>0</v>
      </c>
      <c r="F945" s="1">
        <f>VLOOKUP($A945,DataForModel!$B:$BI,20,FALSE)</f>
        <v>221.25350299999999</v>
      </c>
      <c r="G945" s="1">
        <f>VLOOKUP($A945,DataForModel!$B:$BI,26,FALSE)</f>
        <v>0</v>
      </c>
      <c r="H945" s="1">
        <f>VLOOKUP($A945,DataForModel!$B:$BI,31,FALSE)</f>
        <v>190</v>
      </c>
      <c r="I945" s="1">
        <f>VLOOKUP($A945,DataForModel!$B:$BI,33,FALSE)</f>
        <v>70520</v>
      </c>
      <c r="J945" s="1">
        <f>VLOOKUP($A945,DataForModel!$B:$BI,46,FALSE)</f>
        <v>6.2</v>
      </c>
      <c r="K945" s="1">
        <f>VLOOKUP($A945,DataForModel!$B:$BI,49,FALSE)</f>
        <v>1.4</v>
      </c>
      <c r="L945" s="1">
        <f>VLOOKUP($A945,DataForModel!$B:$BI,51,FALSE)</f>
        <v>20.3</v>
      </c>
      <c r="M945" s="1">
        <f>VLOOKUP($A945,DataForModel!$B:$BI,52,FALSE)</f>
        <v>4.5</v>
      </c>
      <c r="N945" s="1">
        <f>VLOOKUP($A945,DataForModel!$B:$BI,60,FALSE)</f>
        <v>0</v>
      </c>
      <c r="O945" s="1">
        <f t="shared" si="185"/>
        <v>2.4351281851476663</v>
      </c>
      <c r="P945" s="1">
        <f t="shared" si="186"/>
        <v>10</v>
      </c>
      <c r="Q945" s="1">
        <f t="shared" si="187"/>
        <v>1.7671491501365111</v>
      </c>
      <c r="R945" s="1">
        <f t="shared" si="188"/>
        <v>0</v>
      </c>
      <c r="S945" s="1">
        <f t="shared" si="189"/>
        <v>0.37671135248176507</v>
      </c>
      <c r="T945" s="1">
        <f t="shared" si="190"/>
        <v>0</v>
      </c>
      <c r="U945" s="1">
        <f t="shared" si="191"/>
        <v>0.63672922252010722</v>
      </c>
      <c r="V945" s="1">
        <f t="shared" si="192"/>
        <v>4.4921805548641283</v>
      </c>
      <c r="W945" s="1">
        <f t="shared" si="193"/>
        <v>1.0839160839160837</v>
      </c>
      <c r="X945" s="1">
        <f t="shared" si="194"/>
        <v>0.2280130293159609</v>
      </c>
      <c r="Y945" s="1">
        <f t="shared" si="195"/>
        <v>4.6347031963470329</v>
      </c>
      <c r="Z945" s="1">
        <f t="shared" si="196"/>
        <v>0.94629156010230187</v>
      </c>
      <c r="AA945" s="1">
        <f t="shared" si="197"/>
        <v>0</v>
      </c>
      <c r="AB945" s="1">
        <f>VLOOKUP($A945,Index!$G:$R,8,FALSE)</f>
        <v>3.2902</v>
      </c>
      <c r="AC945" s="1">
        <f>VLOOKUP($A945,Index!$G:$R,9,FALSE)</f>
        <v>3.229988509123602</v>
      </c>
      <c r="AD945" s="1">
        <f>VLOOKUP($A945,Index!$G:$R,10,FALSE)</f>
        <v>2.8632478632478637</v>
      </c>
      <c r="AE945" s="1">
        <f>VLOOKUP($A945,Index!$G:$R,11,FALSE)</f>
        <v>1.2861120122978973</v>
      </c>
    </row>
    <row r="946" spans="1:31" x14ac:dyDescent="0.2">
      <c r="A946">
        <v>6085509801</v>
      </c>
      <c r="B946" s="1">
        <f>VLOOKUP($A946,DataForModel!$B:$BI,11,FALSE)</f>
        <v>5261</v>
      </c>
      <c r="C946" s="1">
        <f>VLOOKUP($A946,DataForModel!$B:$BI,16,FALSE)</f>
        <v>9.9554826599999995</v>
      </c>
      <c r="D946" s="1">
        <f>VLOOKUP($A946,DataForModel!$B:$BI,17,FALSE)</f>
        <v>17.119443539999999</v>
      </c>
      <c r="E946" s="1">
        <f>VLOOKUP($A946,DataForModel!$B:$BI,19,FALSE)</f>
        <v>0</v>
      </c>
      <c r="F946" s="1">
        <f>VLOOKUP($A946,DataForModel!$B:$BI,20,FALSE)</f>
        <v>206.8706502</v>
      </c>
      <c r="G946" s="1">
        <f>VLOOKUP($A946,DataForModel!$B:$BI,26,FALSE)</f>
        <v>0</v>
      </c>
      <c r="H946" s="1">
        <f>VLOOKUP($A946,DataForModel!$B:$BI,31,FALSE)</f>
        <v>105</v>
      </c>
      <c r="I946" s="1">
        <f>VLOOKUP($A946,DataForModel!$B:$BI,33,FALSE)</f>
        <v>67496</v>
      </c>
      <c r="J946" s="1">
        <f>VLOOKUP($A946,DataForModel!$B:$BI,46,FALSE)</f>
        <v>1.8</v>
      </c>
      <c r="K946" s="1">
        <f>VLOOKUP($A946,DataForModel!$B:$BI,49,FALSE)</f>
        <v>5.6</v>
      </c>
      <c r="L946" s="1">
        <f>VLOOKUP($A946,DataForModel!$B:$BI,51,FALSE)</f>
        <v>24.7</v>
      </c>
      <c r="M946" s="1">
        <f>VLOOKUP($A946,DataForModel!$B:$BI,52,FALSE)</f>
        <v>5.2</v>
      </c>
      <c r="N946" s="1">
        <f>VLOOKUP($A946,DataForModel!$B:$BI,60,FALSE)</f>
        <v>0.1</v>
      </c>
      <c r="O946" s="1">
        <f t="shared" si="185"/>
        <v>4.0972492792020567</v>
      </c>
      <c r="P946" s="1">
        <f t="shared" si="186"/>
        <v>9.0630352674527188</v>
      </c>
      <c r="Q946" s="1">
        <f t="shared" si="187"/>
        <v>1.3530772558909572</v>
      </c>
      <c r="R946" s="1">
        <f t="shared" si="188"/>
        <v>0</v>
      </c>
      <c r="S946" s="1">
        <f t="shared" si="189"/>
        <v>0.34989081988586967</v>
      </c>
      <c r="T946" s="1">
        <f t="shared" si="190"/>
        <v>0</v>
      </c>
      <c r="U946" s="1">
        <f t="shared" si="191"/>
        <v>0.35187667560321717</v>
      </c>
      <c r="V946" s="1">
        <f t="shared" si="192"/>
        <v>4.2771191443059218</v>
      </c>
      <c r="W946" s="1">
        <f t="shared" si="193"/>
        <v>0.31468531468531463</v>
      </c>
      <c r="X946" s="1">
        <f t="shared" si="194"/>
        <v>0.91205211726384361</v>
      </c>
      <c r="Y946" s="1">
        <f t="shared" si="195"/>
        <v>5.6392694063926943</v>
      </c>
      <c r="Z946" s="1">
        <f t="shared" si="196"/>
        <v>1.1253196930946292</v>
      </c>
      <c r="AA946" s="1">
        <f t="shared" si="197"/>
        <v>1.0638297872340425E-2</v>
      </c>
      <c r="AB946" s="1">
        <f>VLOOKUP($A946,Index!$G:$R,8,FALSE)</f>
        <v>4.4410999999999996</v>
      </c>
      <c r="AC946" s="1">
        <f>VLOOKUP($A946,Index!$G:$R,9,FALSE)</f>
        <v>3.8830035179699007</v>
      </c>
      <c r="AD946" s="1">
        <f>VLOOKUP($A946,Index!$G:$R,10,FALSE)</f>
        <v>3.2051282051282053</v>
      </c>
      <c r="AE946" s="1">
        <f>VLOOKUP($A946,Index!$G:$R,11,FALSE)</f>
        <v>0.85596371430921425</v>
      </c>
    </row>
    <row r="947" spans="1:31" x14ac:dyDescent="0.2">
      <c r="A947">
        <v>6085509802</v>
      </c>
      <c r="B947" s="1">
        <f>VLOOKUP($A947,DataForModel!$B:$BI,11,FALSE)</f>
        <v>2719</v>
      </c>
      <c r="C947" s="1">
        <f>VLOOKUP($A947,DataForModel!$B:$BI,16,FALSE)</f>
        <v>10.37</v>
      </c>
      <c r="D947" s="1">
        <f>VLOOKUP($A947,DataForModel!$B:$BI,17,FALSE)</f>
        <v>17.046595279999998</v>
      </c>
      <c r="E947" s="1">
        <f>VLOOKUP($A947,DataForModel!$B:$BI,19,FALSE)</f>
        <v>0</v>
      </c>
      <c r="F947" s="1">
        <f>VLOOKUP($A947,DataForModel!$B:$BI,20,FALSE)</f>
        <v>207.0380318</v>
      </c>
      <c r="G947" s="1">
        <f>VLOOKUP($A947,DataForModel!$B:$BI,26,FALSE)</f>
        <v>0</v>
      </c>
      <c r="H947" s="1">
        <f>VLOOKUP($A947,DataForModel!$B:$BI,31,FALSE)</f>
        <v>163</v>
      </c>
      <c r="I947" s="1">
        <f>VLOOKUP($A947,DataForModel!$B:$BI,33,FALSE)</f>
        <v>66242</v>
      </c>
      <c r="J947" s="1">
        <f>VLOOKUP($A947,DataForModel!$B:$BI,46,FALSE)</f>
        <v>5.4</v>
      </c>
      <c r="K947" s="1">
        <f>VLOOKUP($A947,DataForModel!$B:$BI,49,FALSE)</f>
        <v>6.4</v>
      </c>
      <c r="L947" s="1">
        <f>VLOOKUP($A947,DataForModel!$B:$BI,51,FALSE)</f>
        <v>25.6</v>
      </c>
      <c r="M947" s="1">
        <f>VLOOKUP($A947,DataForModel!$B:$BI,52,FALSE)</f>
        <v>5.3</v>
      </c>
      <c r="N947" s="1">
        <f>VLOOKUP($A947,DataForModel!$B:$BI,60,FALSE)</f>
        <v>1.2</v>
      </c>
      <c r="O947" s="1">
        <f t="shared" si="185"/>
        <v>2.1164186082755396</v>
      </c>
      <c r="P947" s="1">
        <f t="shared" si="186"/>
        <v>10</v>
      </c>
      <c r="Q947" s="1">
        <f t="shared" si="187"/>
        <v>1.3472219852269034</v>
      </c>
      <c r="R947" s="1">
        <f t="shared" si="188"/>
        <v>0</v>
      </c>
      <c r="S947" s="1">
        <f t="shared" si="189"/>
        <v>0.35020294597943252</v>
      </c>
      <c r="T947" s="1">
        <f t="shared" si="190"/>
        <v>0</v>
      </c>
      <c r="U947" s="1">
        <f t="shared" si="191"/>
        <v>0.54624664879356566</v>
      </c>
      <c r="V947" s="1">
        <f t="shared" si="192"/>
        <v>4.1879369323879354</v>
      </c>
      <c r="W947" s="1">
        <f t="shared" si="193"/>
        <v>0.94405594405594395</v>
      </c>
      <c r="X947" s="1">
        <f t="shared" si="194"/>
        <v>1.0423452768729642</v>
      </c>
      <c r="Y947" s="1">
        <f t="shared" si="195"/>
        <v>5.8447488584474891</v>
      </c>
      <c r="Z947" s="1">
        <f t="shared" si="196"/>
        <v>1.1508951406649617</v>
      </c>
      <c r="AA947" s="1">
        <f t="shared" si="197"/>
        <v>0.1276595744680851</v>
      </c>
      <c r="AB947" s="1">
        <f>VLOOKUP($A947,Index!$G:$R,8,FALSE)</f>
        <v>4.3205999999999998</v>
      </c>
      <c r="AC947" s="1">
        <f>VLOOKUP($A947,Index!$G:$R,9,FALSE)</f>
        <v>3.5986644756769919</v>
      </c>
      <c r="AD947" s="1">
        <f>VLOOKUP($A947,Index!$G:$R,10,FALSE)</f>
        <v>3.1623931623931627</v>
      </c>
      <c r="AE947" s="1">
        <f>VLOOKUP($A947,Index!$G:$R,11,FALSE)</f>
        <v>0.86240816953816457</v>
      </c>
    </row>
    <row r="948" spans="1:31" x14ac:dyDescent="0.2">
      <c r="A948">
        <v>6085509901</v>
      </c>
      <c r="B948" s="1">
        <f>VLOOKUP($A948,DataForModel!$B:$BI,11,FALSE)</f>
        <v>1664</v>
      </c>
      <c r="C948" s="1">
        <f>VLOOKUP($A948,DataForModel!$B:$BI,16,FALSE)</f>
        <v>10.37</v>
      </c>
      <c r="D948" s="1">
        <f>VLOOKUP($A948,DataForModel!$B:$BI,17,FALSE)</f>
        <v>16.83277451</v>
      </c>
      <c r="E948" s="1">
        <f>VLOOKUP($A948,DataForModel!$B:$BI,19,FALSE)</f>
        <v>0</v>
      </c>
      <c r="F948" s="1">
        <f>VLOOKUP($A948,DataForModel!$B:$BI,20,FALSE)</f>
        <v>213.09356529999999</v>
      </c>
      <c r="G948" s="1">
        <f>VLOOKUP($A948,DataForModel!$B:$BI,26,FALSE)</f>
        <v>0</v>
      </c>
      <c r="H948" s="1">
        <f>VLOOKUP($A948,DataForModel!$B:$BI,31,FALSE)</f>
        <v>73</v>
      </c>
      <c r="I948" s="1">
        <f>VLOOKUP($A948,DataForModel!$B:$BI,33,FALSE)</f>
        <v>78368</v>
      </c>
      <c r="J948" s="1">
        <f>VLOOKUP($A948,DataForModel!$B:$BI,46,FALSE)</f>
        <v>4</v>
      </c>
      <c r="K948" s="1">
        <f>VLOOKUP($A948,DataForModel!$B:$BI,49,FALSE)</f>
        <v>1.1000000000000001</v>
      </c>
      <c r="L948" s="1">
        <f>VLOOKUP($A948,DataForModel!$B:$BI,51,FALSE)</f>
        <v>29.6</v>
      </c>
      <c r="M948" s="1">
        <f>VLOOKUP($A948,DataForModel!$B:$BI,52,FALSE)</f>
        <v>3.2</v>
      </c>
      <c r="N948" s="1">
        <f>VLOOKUP($A948,DataForModel!$B:$BI,60,FALSE)</f>
        <v>1.3</v>
      </c>
      <c r="O948" s="1">
        <f t="shared" si="185"/>
        <v>1.2943193329696876</v>
      </c>
      <c r="P948" s="1">
        <f t="shared" si="186"/>
        <v>10</v>
      </c>
      <c r="Q948" s="1">
        <f t="shared" si="187"/>
        <v>1.3300358714893032</v>
      </c>
      <c r="R948" s="1">
        <f t="shared" si="188"/>
        <v>0</v>
      </c>
      <c r="S948" s="1">
        <f t="shared" si="189"/>
        <v>0.36149504747561739</v>
      </c>
      <c r="T948" s="1">
        <f t="shared" si="190"/>
        <v>0</v>
      </c>
      <c r="U948" s="1">
        <f t="shared" si="191"/>
        <v>0.24463806970509383</v>
      </c>
      <c r="V948" s="1">
        <f t="shared" si="192"/>
        <v>5.0503161203604279</v>
      </c>
      <c r="W948" s="1">
        <f t="shared" si="193"/>
        <v>0.69930069930069916</v>
      </c>
      <c r="X948" s="1">
        <f t="shared" si="194"/>
        <v>0.17915309446254074</v>
      </c>
      <c r="Y948" s="1">
        <f t="shared" si="195"/>
        <v>6.7579908675799096</v>
      </c>
      <c r="Z948" s="1">
        <f t="shared" si="196"/>
        <v>0.61381074168797967</v>
      </c>
      <c r="AA948" s="1">
        <f t="shared" si="197"/>
        <v>0.13829787234042554</v>
      </c>
      <c r="AB948" s="1">
        <f>VLOOKUP($A948,Index!$G:$R,8,FALSE)</f>
        <v>4.4573999999999998</v>
      </c>
      <c r="AC948" s="1">
        <f>VLOOKUP($A948,Index!$G:$R,9,FALSE)</f>
        <v>2.8586294032017854</v>
      </c>
      <c r="AD948" s="1">
        <f>VLOOKUP($A948,Index!$G:$R,10,FALSE)</f>
        <v>3.2478632478632479</v>
      </c>
      <c r="AE948" s="1">
        <f>VLOOKUP($A948,Index!$G:$R,11,FALSE)</f>
        <v>0.39739100207033035</v>
      </c>
    </row>
    <row r="949" spans="1:31" x14ac:dyDescent="0.2">
      <c r="A949">
        <v>6085509902</v>
      </c>
      <c r="B949" s="1">
        <f>VLOOKUP($A949,DataForModel!$B:$BI,11,FALSE)</f>
        <v>4838</v>
      </c>
      <c r="C949" s="1">
        <f>VLOOKUP($A949,DataForModel!$B:$BI,16,FALSE)</f>
        <v>10.37</v>
      </c>
      <c r="D949" s="1">
        <f>VLOOKUP($A949,DataForModel!$B:$BI,17,FALSE)</f>
        <v>22.67</v>
      </c>
      <c r="E949" s="1">
        <f>VLOOKUP($A949,DataForModel!$B:$BI,19,FALSE)</f>
        <v>0</v>
      </c>
      <c r="F949" s="1">
        <f>VLOOKUP($A949,DataForModel!$B:$BI,20,FALSE)</f>
        <v>211.31301429999999</v>
      </c>
      <c r="G949" s="1">
        <f>VLOOKUP($A949,DataForModel!$B:$BI,26,FALSE)</f>
        <v>0</v>
      </c>
      <c r="H949" s="1">
        <f>VLOOKUP($A949,DataForModel!$B:$BI,31,FALSE)</f>
        <v>460</v>
      </c>
      <c r="I949" s="1">
        <f>VLOOKUP($A949,DataForModel!$B:$BI,33,FALSE)</f>
        <v>77475</v>
      </c>
      <c r="J949" s="1">
        <f>VLOOKUP($A949,DataForModel!$B:$BI,46,FALSE)</f>
        <v>9.8000000000000007</v>
      </c>
      <c r="K949" s="1">
        <f>VLOOKUP($A949,DataForModel!$B:$BI,49,FALSE)</f>
        <v>2</v>
      </c>
      <c r="L949" s="1">
        <f>VLOOKUP($A949,DataForModel!$B:$BI,51,FALSE)</f>
        <v>24.7</v>
      </c>
      <c r="M949" s="1">
        <f>VLOOKUP($A949,DataForModel!$B:$BI,52,FALSE)</f>
        <v>9.1999999999999993</v>
      </c>
      <c r="N949" s="1">
        <f>VLOOKUP($A949,DataForModel!$B:$BI,60,FALSE)</f>
        <v>2.4</v>
      </c>
      <c r="O949" s="1">
        <f t="shared" si="185"/>
        <v>3.767630328060469</v>
      </c>
      <c r="P949" s="1">
        <f t="shared" si="186"/>
        <v>10</v>
      </c>
      <c r="Q949" s="1">
        <f t="shared" si="187"/>
        <v>1.7992102233689669</v>
      </c>
      <c r="R949" s="1">
        <f t="shared" si="188"/>
        <v>0</v>
      </c>
      <c r="S949" s="1">
        <f t="shared" si="189"/>
        <v>0.35817475164848117</v>
      </c>
      <c r="T949" s="1">
        <f t="shared" si="190"/>
        <v>0</v>
      </c>
      <c r="U949" s="1">
        <f t="shared" si="191"/>
        <v>1.5415549597855227</v>
      </c>
      <c r="V949" s="1">
        <f t="shared" si="192"/>
        <v>4.9868075755097401</v>
      </c>
      <c r="W949" s="1">
        <f t="shared" si="193"/>
        <v>1.7132867132867133</v>
      </c>
      <c r="X949" s="1">
        <f t="shared" si="194"/>
        <v>0.32573289902280134</v>
      </c>
      <c r="Y949" s="1">
        <f t="shared" si="195"/>
        <v>5.6392694063926943</v>
      </c>
      <c r="Z949" s="1">
        <f t="shared" si="196"/>
        <v>2.1483375959079281</v>
      </c>
      <c r="AA949" s="1">
        <f t="shared" si="197"/>
        <v>0.25531914893617019</v>
      </c>
      <c r="AB949" s="1">
        <f>VLOOKUP($A949,Index!$G:$R,8,FALSE)</f>
        <v>7.0145999999999997</v>
      </c>
      <c r="AC949" s="1">
        <f>VLOOKUP($A949,Index!$G:$R,9,FALSE)</f>
        <v>3.9773458264874288</v>
      </c>
      <c r="AD949" s="1">
        <f>VLOOKUP($A949,Index!$G:$R,10,FALSE)</f>
        <v>3.6752136752136755</v>
      </c>
      <c r="AE949" s="1">
        <f>VLOOKUP($A949,Index!$G:$R,11,FALSE)</f>
        <v>1.1708062989873795</v>
      </c>
    </row>
    <row r="950" spans="1:31" x14ac:dyDescent="0.2">
      <c r="A950">
        <v>6085510001</v>
      </c>
      <c r="B950" s="1">
        <f>VLOOKUP($A950,DataForModel!$B:$BI,11,FALSE)</f>
        <v>586</v>
      </c>
      <c r="C950" s="1">
        <f>VLOOKUP($A950,DataForModel!$B:$BI,16,FALSE)</f>
        <v>10.37</v>
      </c>
      <c r="D950" s="1">
        <f>VLOOKUP($A950,DataForModel!$B:$BI,17,FALSE)</f>
        <v>18.96850229</v>
      </c>
      <c r="E950" s="1">
        <f>VLOOKUP($A950,DataForModel!$B:$BI,19,FALSE)</f>
        <v>0</v>
      </c>
      <c r="F950" s="1">
        <f>VLOOKUP($A950,DataForModel!$B:$BI,20,FALSE)</f>
        <v>240.8627204</v>
      </c>
      <c r="G950" s="1">
        <f>VLOOKUP($A950,DataForModel!$B:$BI,26,FALSE)</f>
        <v>0</v>
      </c>
      <c r="H950" s="1">
        <f>VLOOKUP($A950,DataForModel!$B:$BI,31,FALSE)</f>
        <v>83</v>
      </c>
      <c r="I950" s="1">
        <f>VLOOKUP($A950,DataForModel!$B:$BI,33,FALSE)</f>
        <v>89568</v>
      </c>
      <c r="J950" s="1">
        <f>VLOOKUP($A950,DataForModel!$B:$BI,46,FALSE)</f>
        <v>1.4</v>
      </c>
      <c r="K950" s="1">
        <f>VLOOKUP($A950,DataForModel!$B:$BI,49,FALSE)</f>
        <v>1</v>
      </c>
      <c r="L950" s="1">
        <f>VLOOKUP($A950,DataForModel!$B:$BI,51,FALSE)</f>
        <v>28.1</v>
      </c>
      <c r="M950" s="1">
        <f>VLOOKUP($A950,DataForModel!$B:$BI,52,FALSE)</f>
        <v>5.2</v>
      </c>
      <c r="N950" s="1">
        <f>VLOOKUP($A950,DataForModel!$B:$BI,60,FALSE)</f>
        <v>2.5</v>
      </c>
      <c r="O950" s="1">
        <f t="shared" si="185"/>
        <v>0.45429751422114861</v>
      </c>
      <c r="P950" s="1">
        <f t="shared" si="186"/>
        <v>10</v>
      </c>
      <c r="Q950" s="1">
        <f t="shared" si="187"/>
        <v>1.5016976821713661</v>
      </c>
      <c r="R950" s="1">
        <f t="shared" si="188"/>
        <v>0</v>
      </c>
      <c r="S950" s="1">
        <f t="shared" si="189"/>
        <v>0.41327778765078105</v>
      </c>
      <c r="T950" s="1">
        <f t="shared" si="190"/>
        <v>0</v>
      </c>
      <c r="U950" s="1">
        <f t="shared" si="191"/>
        <v>0.27815013404825739</v>
      </c>
      <c r="V950" s="1">
        <f t="shared" si="192"/>
        <v>5.8468398631686007</v>
      </c>
      <c r="W950" s="1">
        <f t="shared" si="193"/>
        <v>0.24475524475524474</v>
      </c>
      <c r="X950" s="1">
        <f t="shared" si="194"/>
        <v>0.16286644951140067</v>
      </c>
      <c r="Y950" s="1">
        <f t="shared" si="195"/>
        <v>6.4155251141552512</v>
      </c>
      <c r="Z950" s="1">
        <f t="shared" si="196"/>
        <v>1.1253196930946292</v>
      </c>
      <c r="AA950" s="1">
        <f t="shared" si="197"/>
        <v>0.26595744680851063</v>
      </c>
      <c r="AB950" s="1">
        <f>VLOOKUP($A950,Index!$G:$R,8,FALSE)</f>
        <v>4.0366999999999997</v>
      </c>
      <c r="AC950" s="1">
        <f>VLOOKUP($A950,Index!$G:$R,9,FALSE)</f>
        <v>2.3739364757889585</v>
      </c>
      <c r="AD950" s="1">
        <f>VLOOKUP($A950,Index!$G:$R,10,FALSE)</f>
        <v>3.0769230769230771</v>
      </c>
      <c r="AE950" s="1">
        <f>VLOOKUP($A950,Index!$G:$R,11,FALSE)</f>
        <v>1.2206271582855741</v>
      </c>
    </row>
    <row r="951" spans="1:31" x14ac:dyDescent="0.2">
      <c r="A951">
        <v>6085510400</v>
      </c>
      <c r="B951" s="1">
        <f>VLOOKUP($A951,DataForModel!$B:$BI,11,FALSE)</f>
        <v>28</v>
      </c>
      <c r="C951" s="1">
        <f>VLOOKUP($A951,DataForModel!$B:$BI,16,FALSE)</f>
        <v>9.9554826599999995</v>
      </c>
      <c r="D951" s="1">
        <f>VLOOKUP($A951,DataForModel!$B:$BI,17,FALSE)</f>
        <v>19.461183599999998</v>
      </c>
      <c r="E951" s="1">
        <f>VLOOKUP($A951,DataForModel!$B:$BI,19,FALSE)</f>
        <v>0</v>
      </c>
      <c r="F951" s="1">
        <f>VLOOKUP($A951,DataForModel!$B:$BI,20,FALSE)</f>
        <v>204.3065756</v>
      </c>
      <c r="G951" s="1">
        <f>VLOOKUP($A951,DataForModel!$B:$BI,26,FALSE)</f>
        <v>0</v>
      </c>
      <c r="H951" s="1">
        <f>VLOOKUP($A951,DataForModel!$B:$BI,31,FALSE)</f>
        <v>131</v>
      </c>
      <c r="I951" s="1">
        <f>VLOOKUP($A951,DataForModel!$B:$BI,33,FALSE)</f>
        <v>99282</v>
      </c>
      <c r="J951" s="1">
        <f>VLOOKUP($A951,DataForModel!$B:$BI,46,FALSE)</f>
        <v>4</v>
      </c>
      <c r="K951" s="1">
        <f>VLOOKUP($A951,DataForModel!$B:$BI,49,FALSE)</f>
        <v>0.8</v>
      </c>
      <c r="L951" s="1">
        <f>VLOOKUP($A951,DataForModel!$B:$BI,51,FALSE)</f>
        <v>26.7</v>
      </c>
      <c r="M951" s="1">
        <f>VLOOKUP($A951,DataForModel!$B:$BI,52,FALSE)</f>
        <v>4.7</v>
      </c>
      <c r="N951" s="1">
        <f>VLOOKUP($A951,DataForModel!$B:$BI,60,FALSE)</f>
        <v>0.1</v>
      </c>
      <c r="O951" s="1">
        <f t="shared" si="185"/>
        <v>1.948102548118133E-2</v>
      </c>
      <c r="P951" s="1">
        <f t="shared" si="186"/>
        <v>9.0630352674527188</v>
      </c>
      <c r="Q951" s="1">
        <f t="shared" si="187"/>
        <v>1.5412975630905583</v>
      </c>
      <c r="R951" s="1">
        <f t="shared" si="188"/>
        <v>0</v>
      </c>
      <c r="S951" s="1">
        <f t="shared" si="189"/>
        <v>0.34510944255107506</v>
      </c>
      <c r="T951" s="1">
        <f t="shared" si="190"/>
        <v>0</v>
      </c>
      <c r="U951" s="1">
        <f t="shared" si="191"/>
        <v>0.43900804289544237</v>
      </c>
      <c r="V951" s="1">
        <f t="shared" si="192"/>
        <v>6.5376819736720462</v>
      </c>
      <c r="W951" s="1">
        <f t="shared" si="193"/>
        <v>0.69930069930069916</v>
      </c>
      <c r="X951" s="1">
        <f t="shared" si="194"/>
        <v>0.13029315960912052</v>
      </c>
      <c r="Y951" s="1">
        <f t="shared" si="195"/>
        <v>6.095890410958904</v>
      </c>
      <c r="Z951" s="1">
        <f t="shared" si="196"/>
        <v>0.99744245524296682</v>
      </c>
      <c r="AA951" s="1">
        <f t="shared" si="197"/>
        <v>1.0638297872340425E-2</v>
      </c>
      <c r="AB951" s="1">
        <f>VLOOKUP($A951,Index!$G:$R,8,FALSE)</f>
        <v>3.2296</v>
      </c>
      <c r="AC951" s="1">
        <f>VLOOKUP($A951,Index!$G:$R,9,FALSE)</f>
        <v>2.2868851688852061</v>
      </c>
      <c r="AD951" s="1">
        <f>VLOOKUP($A951,Index!$G:$R,10,FALSE)</f>
        <v>0</v>
      </c>
      <c r="AE951" s="1">
        <f>VLOOKUP($A951,Index!$G:$R,11,FALSE)</f>
        <v>7.6062689366144853E-2</v>
      </c>
    </row>
    <row r="952" spans="1:31" x14ac:dyDescent="0.2">
      <c r="A952">
        <v>6085511905</v>
      </c>
      <c r="B952" s="1">
        <f>VLOOKUP($A952,DataForModel!$B:$BI,11,FALSE)</f>
        <v>3129</v>
      </c>
      <c r="C952" s="1">
        <f>VLOOKUP($A952,DataForModel!$B:$BI,16,FALSE)</f>
        <v>10.37</v>
      </c>
      <c r="D952" s="1">
        <f>VLOOKUP($A952,DataForModel!$B:$BI,17,FALSE)</f>
        <v>9.618553618</v>
      </c>
      <c r="E952" s="1">
        <f>VLOOKUP($A952,DataForModel!$B:$BI,19,FALSE)</f>
        <v>0</v>
      </c>
      <c r="F952" s="1">
        <f>VLOOKUP($A952,DataForModel!$B:$BI,20,FALSE)</f>
        <v>53.30773061</v>
      </c>
      <c r="G952" s="1">
        <f>VLOOKUP($A952,DataForModel!$B:$BI,26,FALSE)</f>
        <v>0</v>
      </c>
      <c r="H952" s="1">
        <f>VLOOKUP($A952,DataForModel!$B:$BI,31,FALSE)</f>
        <v>173</v>
      </c>
      <c r="I952" s="1">
        <f>VLOOKUP($A952,DataForModel!$B:$BI,33,FALSE)</f>
        <v>60703</v>
      </c>
      <c r="J952" s="1">
        <f>VLOOKUP($A952,DataForModel!$B:$BI,46,FALSE)</f>
        <v>5.4</v>
      </c>
      <c r="K952" s="1">
        <f>VLOOKUP($A952,DataForModel!$B:$BI,49,FALSE)</f>
        <v>6.8</v>
      </c>
      <c r="L952" s="1">
        <f>VLOOKUP($A952,DataForModel!$B:$BI,51,FALSE)</f>
        <v>28.1</v>
      </c>
      <c r="M952" s="1">
        <f>VLOOKUP($A952,DataForModel!$B:$BI,52,FALSE)</f>
        <v>8</v>
      </c>
      <c r="N952" s="1">
        <f>VLOOKUP($A952,DataForModel!$B:$BI,60,FALSE)</f>
        <v>0</v>
      </c>
      <c r="O952" s="1">
        <f t="shared" si="185"/>
        <v>2.4359074261669136</v>
      </c>
      <c r="P952" s="1">
        <f t="shared" si="186"/>
        <v>10</v>
      </c>
      <c r="Q952" s="1">
        <f t="shared" si="187"/>
        <v>0.75018377958033922</v>
      </c>
      <c r="R952" s="1">
        <f t="shared" si="188"/>
        <v>0</v>
      </c>
      <c r="S952" s="1">
        <f t="shared" si="189"/>
        <v>6.3533214224740828E-2</v>
      </c>
      <c r="T952" s="1">
        <f t="shared" si="190"/>
        <v>0</v>
      </c>
      <c r="U952" s="1">
        <f t="shared" si="191"/>
        <v>0.57975871313672922</v>
      </c>
      <c r="V952" s="1">
        <f t="shared" si="192"/>
        <v>3.7940132706545002</v>
      </c>
      <c r="W952" s="1">
        <f t="shared" si="193"/>
        <v>0.94405594405594395</v>
      </c>
      <c r="X952" s="1">
        <f t="shared" si="194"/>
        <v>1.1074918566775245</v>
      </c>
      <c r="Y952" s="1">
        <f t="shared" si="195"/>
        <v>6.4155251141552512</v>
      </c>
      <c r="Z952" s="1">
        <f t="shared" si="196"/>
        <v>1.8414322250639388</v>
      </c>
      <c r="AA952" s="1">
        <f t="shared" si="197"/>
        <v>0</v>
      </c>
      <c r="AB952" s="1">
        <f>VLOOKUP($A952,Index!$G:$R,8,FALSE)</f>
        <v>3.9420000000000002</v>
      </c>
      <c r="AC952" s="1">
        <f>VLOOKUP($A952,Index!$G:$R,9,FALSE)</f>
        <v>3.942997357874138</v>
      </c>
      <c r="AD952" s="1">
        <f>VLOOKUP($A952,Index!$G:$R,10,FALSE)</f>
        <v>3.7606837606837611</v>
      </c>
      <c r="AE952" s="1">
        <f>VLOOKUP($A952,Index!$G:$R,11,FALSE)</f>
        <v>1.0939921419470613</v>
      </c>
    </row>
    <row r="953" spans="1:31" x14ac:dyDescent="0.2">
      <c r="A953">
        <v>6085511907</v>
      </c>
      <c r="B953" s="1">
        <f>VLOOKUP($A953,DataForModel!$B:$BI,11,FALSE)</f>
        <v>3988</v>
      </c>
      <c r="C953" s="1">
        <f>VLOOKUP($A953,DataForModel!$B:$BI,16,FALSE)</f>
        <v>10.37</v>
      </c>
      <c r="D953" s="1">
        <f>VLOOKUP($A953,DataForModel!$B:$BI,17,FALSE)</f>
        <v>11.762935280000001</v>
      </c>
      <c r="E953" s="1">
        <f>VLOOKUP($A953,DataForModel!$B:$BI,19,FALSE)</f>
        <v>0</v>
      </c>
      <c r="F953" s="1">
        <f>VLOOKUP($A953,DataForModel!$B:$BI,20,FALSE)</f>
        <v>55.641156029999998</v>
      </c>
      <c r="G953" s="1">
        <f>VLOOKUP($A953,DataForModel!$B:$BI,26,FALSE)</f>
        <v>0</v>
      </c>
      <c r="H953" s="1">
        <f>VLOOKUP($A953,DataForModel!$B:$BI,31,FALSE)</f>
        <v>72</v>
      </c>
      <c r="I953" s="1">
        <f>VLOOKUP($A953,DataForModel!$B:$BI,33,FALSE)</f>
        <v>56874</v>
      </c>
      <c r="J953" s="1">
        <f>VLOOKUP($A953,DataForModel!$B:$BI,46,FALSE)</f>
        <v>1.8</v>
      </c>
      <c r="K953" s="1">
        <f>VLOOKUP($A953,DataForModel!$B:$BI,49,FALSE)</f>
        <v>4.5</v>
      </c>
      <c r="L953" s="1">
        <f>VLOOKUP($A953,DataForModel!$B:$BI,51,FALSE)</f>
        <v>27.7</v>
      </c>
      <c r="M953" s="1">
        <f>VLOOKUP($A953,DataForModel!$B:$BI,52,FALSE)</f>
        <v>6.2</v>
      </c>
      <c r="N953" s="1">
        <f>VLOOKUP($A953,DataForModel!$B:$BI,60,FALSE)</f>
        <v>0</v>
      </c>
      <c r="O953" s="1">
        <f t="shared" si="185"/>
        <v>3.1052754617003036</v>
      </c>
      <c r="P953" s="1">
        <f t="shared" si="186"/>
        <v>10</v>
      </c>
      <c r="Q953" s="1">
        <f t="shared" si="187"/>
        <v>0.92254115692940009</v>
      </c>
      <c r="R953" s="1">
        <f t="shared" si="188"/>
        <v>0</v>
      </c>
      <c r="S953" s="1">
        <f t="shared" si="189"/>
        <v>6.7884486771811664E-2</v>
      </c>
      <c r="T953" s="1">
        <f t="shared" si="190"/>
        <v>0</v>
      </c>
      <c r="U953" s="1">
        <f t="shared" si="191"/>
        <v>0.24128686327077747</v>
      </c>
      <c r="V953" s="1">
        <f t="shared" si="192"/>
        <v>3.5217017160819566</v>
      </c>
      <c r="W953" s="1">
        <f t="shared" si="193"/>
        <v>0.31468531468531463</v>
      </c>
      <c r="X953" s="1">
        <f t="shared" si="194"/>
        <v>0.73289902280130304</v>
      </c>
      <c r="Y953" s="1">
        <f t="shared" si="195"/>
        <v>6.3242009132420094</v>
      </c>
      <c r="Z953" s="1">
        <f t="shared" si="196"/>
        <v>1.3810741687979542</v>
      </c>
      <c r="AA953" s="1">
        <f t="shared" si="197"/>
        <v>0</v>
      </c>
      <c r="AB953" s="1">
        <f>VLOOKUP($A953,Index!$G:$R,8,FALSE)</f>
        <v>2.9718</v>
      </c>
      <c r="AC953" s="1">
        <f>VLOOKUP($A953,Index!$G:$R,9,FALSE)</f>
        <v>3.7536902133099472</v>
      </c>
      <c r="AD953" s="1">
        <f>VLOOKUP($A953,Index!$G:$R,10,FALSE)</f>
        <v>3.5470085470085477</v>
      </c>
      <c r="AE953" s="1">
        <f>VLOOKUP($A953,Index!$G:$R,11,FALSE)</f>
        <v>0.60077056413096674</v>
      </c>
    </row>
    <row r="954" spans="1:31" x14ac:dyDescent="0.2">
      <c r="A954">
        <v>6085511909</v>
      </c>
      <c r="B954" s="1">
        <f>VLOOKUP($A954,DataForModel!$B:$BI,11,FALSE)</f>
        <v>7640</v>
      </c>
      <c r="C954" s="1">
        <f>VLOOKUP($A954,DataForModel!$B:$BI,16,FALSE)</f>
        <v>10.37</v>
      </c>
      <c r="D954" s="1">
        <f>VLOOKUP($A954,DataForModel!$B:$BI,17,FALSE)</f>
        <v>2.6019575829999999</v>
      </c>
      <c r="E954" s="1">
        <f>VLOOKUP($A954,DataForModel!$B:$BI,19,FALSE)</f>
        <v>1.431994E-2</v>
      </c>
      <c r="F954" s="1">
        <f>VLOOKUP($A954,DataForModel!$B:$BI,20,FALSE)</f>
        <v>47.430717989999998</v>
      </c>
      <c r="G954" s="1">
        <f>VLOOKUP($A954,DataForModel!$B:$BI,26,FALSE)</f>
        <v>11</v>
      </c>
      <c r="H954" s="1">
        <f>VLOOKUP($A954,DataForModel!$B:$BI,31,FALSE)</f>
        <v>93</v>
      </c>
      <c r="I954" s="1">
        <f>VLOOKUP($A954,DataForModel!$B:$BI,33,FALSE)</f>
        <v>80124</v>
      </c>
      <c r="J954" s="1">
        <f>VLOOKUP($A954,DataForModel!$B:$BI,46,FALSE)</f>
        <v>1.2</v>
      </c>
      <c r="K954" s="1">
        <f>VLOOKUP($A954,DataForModel!$B:$BI,49,FALSE)</f>
        <v>2.2000000000000002</v>
      </c>
      <c r="L954" s="1">
        <f>VLOOKUP($A954,DataForModel!$B:$BI,51,FALSE)</f>
        <v>25.5</v>
      </c>
      <c r="M954" s="1">
        <f>VLOOKUP($A954,DataForModel!$B:$BI,52,FALSE)</f>
        <v>4.5999999999999996</v>
      </c>
      <c r="N954" s="1">
        <f>VLOOKUP($A954,DataForModel!$B:$BI,60,FALSE)</f>
        <v>0</v>
      </c>
      <c r="O954" s="1">
        <f t="shared" si="185"/>
        <v>5.9510636639912731</v>
      </c>
      <c r="P954" s="1">
        <f t="shared" si="186"/>
        <v>10</v>
      </c>
      <c r="Q954" s="1">
        <f t="shared" si="187"/>
        <v>0.18621603449969792</v>
      </c>
      <c r="R954" s="1">
        <f t="shared" si="188"/>
        <v>1.7825081398043118E-4</v>
      </c>
      <c r="S954" s="1">
        <f t="shared" si="189"/>
        <v>5.2574010878016809E-2</v>
      </c>
      <c r="T954" s="1">
        <f t="shared" si="190"/>
        <v>1.5384615384615385</v>
      </c>
      <c r="U954" s="1">
        <f t="shared" si="191"/>
        <v>0.3116621983914209</v>
      </c>
      <c r="V954" s="1">
        <f t="shared" si="192"/>
        <v>5.1751996643221361</v>
      </c>
      <c r="W954" s="1">
        <f t="shared" si="193"/>
        <v>0.20979020979020976</v>
      </c>
      <c r="X954" s="1">
        <f t="shared" si="194"/>
        <v>0.35830618892508148</v>
      </c>
      <c r="Y954" s="1">
        <f t="shared" si="195"/>
        <v>5.8219178082191778</v>
      </c>
      <c r="Z954" s="1">
        <f t="shared" si="196"/>
        <v>0.97186700767263423</v>
      </c>
      <c r="AA954" s="1">
        <f t="shared" si="197"/>
        <v>0</v>
      </c>
      <c r="AB954" s="1">
        <f>VLOOKUP($A954,Index!$G:$R,8,FALSE)</f>
        <v>2.4342000000000001</v>
      </c>
      <c r="AC954" s="1">
        <f>VLOOKUP($A954,Index!$G:$R,9,FALSE)</f>
        <v>3.5769362874366388</v>
      </c>
      <c r="AD954" s="1">
        <f>VLOOKUP($A954,Index!$G:$R,10,FALSE)</f>
        <v>3.0769230769230771</v>
      </c>
      <c r="AE954" s="1">
        <f>VLOOKUP($A954,Index!$G:$R,11,FALSE)</f>
        <v>0.96537696922804572</v>
      </c>
    </row>
    <row r="955" spans="1:31" x14ac:dyDescent="0.2">
      <c r="A955">
        <v>6085511910</v>
      </c>
      <c r="B955" s="1">
        <f>VLOOKUP($A955,DataForModel!$B:$BI,11,FALSE)</f>
        <v>3042</v>
      </c>
      <c r="C955" s="1">
        <f>VLOOKUP($A955,DataForModel!$B:$BI,16,FALSE)</f>
        <v>10.37</v>
      </c>
      <c r="D955" s="1">
        <f>VLOOKUP($A955,DataForModel!$B:$BI,17,FALSE)</f>
        <v>7.2265565440000001</v>
      </c>
      <c r="E955" s="1">
        <f>VLOOKUP($A955,DataForModel!$B:$BI,19,FALSE)</f>
        <v>0</v>
      </c>
      <c r="F955" s="1">
        <f>VLOOKUP($A955,DataForModel!$B:$BI,20,FALSE)</f>
        <v>53.388856019999999</v>
      </c>
      <c r="G955" s="1">
        <f>VLOOKUP($A955,DataForModel!$B:$BI,26,FALSE)</f>
        <v>0</v>
      </c>
      <c r="H955" s="1">
        <f>VLOOKUP($A955,DataForModel!$B:$BI,31,FALSE)</f>
        <v>126</v>
      </c>
      <c r="I955" s="1">
        <f>VLOOKUP($A955,DataForModel!$B:$BI,33,FALSE)</f>
        <v>73541</v>
      </c>
      <c r="J955" s="1">
        <f>VLOOKUP($A955,DataForModel!$B:$BI,46,FALSE)</f>
        <v>3.9</v>
      </c>
      <c r="K955" s="1">
        <f>VLOOKUP($A955,DataForModel!$B:$BI,49,FALSE)</f>
        <v>2.8</v>
      </c>
      <c r="L955" s="1">
        <f>VLOOKUP($A955,DataForModel!$B:$BI,51,FALSE)</f>
        <v>27.3</v>
      </c>
      <c r="M955" s="1">
        <f>VLOOKUP($A955,DataForModel!$B:$BI,52,FALSE)</f>
        <v>7.5</v>
      </c>
      <c r="N955" s="1">
        <f>VLOOKUP($A955,DataForModel!$B:$BI,60,FALSE)</f>
        <v>0</v>
      </c>
      <c r="O955" s="1">
        <f t="shared" si="185"/>
        <v>2.3681134574924023</v>
      </c>
      <c r="P955" s="1">
        <f t="shared" si="186"/>
        <v>10</v>
      </c>
      <c r="Q955" s="1">
        <f t="shared" si="187"/>
        <v>0.55792400157200317</v>
      </c>
      <c r="R955" s="1">
        <f t="shared" si="188"/>
        <v>0</v>
      </c>
      <c r="S955" s="1">
        <f t="shared" si="189"/>
        <v>6.3684493441285434E-2</v>
      </c>
      <c r="T955" s="1">
        <f t="shared" si="190"/>
        <v>0</v>
      </c>
      <c r="U955" s="1">
        <f t="shared" si="191"/>
        <v>0.42225201072386059</v>
      </c>
      <c r="V955" s="1">
        <f t="shared" si="192"/>
        <v>4.7070286108483685</v>
      </c>
      <c r="W955" s="1">
        <f t="shared" si="193"/>
        <v>0.68181818181818177</v>
      </c>
      <c r="X955" s="1">
        <f t="shared" si="194"/>
        <v>0.4560260586319218</v>
      </c>
      <c r="Y955" s="1">
        <f t="shared" si="195"/>
        <v>6.2328767123287676</v>
      </c>
      <c r="Z955" s="1">
        <f t="shared" si="196"/>
        <v>1.7135549872122762</v>
      </c>
      <c r="AA955" s="1">
        <f t="shared" si="197"/>
        <v>0</v>
      </c>
      <c r="AB955" s="1">
        <f>VLOOKUP($A955,Index!$G:$R,8,FALSE)</f>
        <v>2.4424999999999999</v>
      </c>
      <c r="AC955" s="1">
        <f>VLOOKUP($A955,Index!$G:$R,9,FALSE)</f>
        <v>3.3818145457311082</v>
      </c>
      <c r="AD955" s="1">
        <f>VLOOKUP($A955,Index!$G:$R,10,FALSE)</f>
        <v>3.2478632478632479</v>
      </c>
      <c r="AE955" s="1">
        <f>VLOOKUP($A955,Index!$G:$R,11,FALSE)</f>
        <v>0.27061865633988186</v>
      </c>
    </row>
    <row r="956" spans="1:31" x14ac:dyDescent="0.2">
      <c r="A956">
        <v>6085511911</v>
      </c>
      <c r="B956" s="1">
        <f>VLOOKUP($A956,DataForModel!$B:$BI,11,FALSE)</f>
        <v>3239</v>
      </c>
      <c r="C956" s="1">
        <f>VLOOKUP($A956,DataForModel!$B:$BI,16,FALSE)</f>
        <v>10.37</v>
      </c>
      <c r="D956" s="1">
        <f>VLOOKUP($A956,DataForModel!$B:$BI,17,FALSE)</f>
        <v>5.0001798219999998</v>
      </c>
      <c r="E956" s="1">
        <f>VLOOKUP($A956,DataForModel!$B:$BI,19,FALSE)</f>
        <v>24.893952559999999</v>
      </c>
      <c r="F956" s="1">
        <f>VLOOKUP($A956,DataForModel!$B:$BI,20,FALSE)</f>
        <v>47.450144160000001</v>
      </c>
      <c r="G956" s="1">
        <f>VLOOKUP($A956,DataForModel!$B:$BI,26,FALSE)</f>
        <v>0</v>
      </c>
      <c r="H956" s="1">
        <f>VLOOKUP($A956,DataForModel!$B:$BI,31,FALSE)</f>
        <v>123</v>
      </c>
      <c r="I956" s="1">
        <f>VLOOKUP($A956,DataForModel!$B:$BI,33,FALSE)</f>
        <v>60820</v>
      </c>
      <c r="J956" s="1">
        <f>VLOOKUP($A956,DataForModel!$B:$BI,46,FALSE)</f>
        <v>2.5</v>
      </c>
      <c r="K956" s="1">
        <f>VLOOKUP($A956,DataForModel!$B:$BI,49,FALSE)</f>
        <v>9.4</v>
      </c>
      <c r="L956" s="1">
        <f>VLOOKUP($A956,DataForModel!$B:$BI,51,FALSE)</f>
        <v>16.899999999999999</v>
      </c>
      <c r="M956" s="1">
        <f>VLOOKUP($A956,DataForModel!$B:$BI,52,FALSE)</f>
        <v>9.6</v>
      </c>
      <c r="N956" s="1">
        <f>VLOOKUP($A956,DataForModel!$B:$BI,60,FALSE)</f>
        <v>1.1000000000000001</v>
      </c>
      <c r="O956" s="1">
        <f t="shared" si="185"/>
        <v>2.5216239382841108</v>
      </c>
      <c r="P956" s="1">
        <f t="shared" si="186"/>
        <v>10</v>
      </c>
      <c r="Q956" s="1">
        <f t="shared" si="187"/>
        <v>0.37897616798671535</v>
      </c>
      <c r="R956" s="1">
        <f t="shared" si="188"/>
        <v>0.30987331699785325</v>
      </c>
      <c r="S956" s="1">
        <f t="shared" si="189"/>
        <v>5.261023597417426E-2</v>
      </c>
      <c r="T956" s="1">
        <f t="shared" si="190"/>
        <v>0</v>
      </c>
      <c r="U956" s="1">
        <f t="shared" si="191"/>
        <v>0.41219839142091153</v>
      </c>
      <c r="V956" s="1">
        <f t="shared" si="192"/>
        <v>3.8023340990391934</v>
      </c>
      <c r="W956" s="1">
        <f t="shared" si="193"/>
        <v>0.43706293706293703</v>
      </c>
      <c r="X956" s="1">
        <f t="shared" si="194"/>
        <v>1.5309446254071664</v>
      </c>
      <c r="Y956" s="1">
        <f t="shared" si="195"/>
        <v>3.8584474885844751</v>
      </c>
      <c r="Z956" s="1">
        <f t="shared" si="196"/>
        <v>2.250639386189258</v>
      </c>
      <c r="AA956" s="1">
        <f t="shared" si="197"/>
        <v>0.1170212765957447</v>
      </c>
      <c r="AB956" s="1">
        <f>VLOOKUP($A956,Index!$G:$R,8,FALSE)</f>
        <v>5.7958999999999996</v>
      </c>
      <c r="AC956" s="1">
        <f>VLOOKUP($A956,Index!$G:$R,9,FALSE)</f>
        <v>3.5945152820565891</v>
      </c>
      <c r="AD956" s="1">
        <f>VLOOKUP($A956,Index!$G:$R,10,FALSE)</f>
        <v>3.7606837606837611</v>
      </c>
      <c r="AE956" s="1">
        <f>VLOOKUP($A956,Index!$G:$R,11,FALSE)</f>
        <v>2.787319918791384</v>
      </c>
    </row>
    <row r="957" spans="1:31" x14ac:dyDescent="0.2">
      <c r="A957">
        <v>6085511912</v>
      </c>
      <c r="B957" s="1">
        <f>VLOOKUP($A957,DataForModel!$B:$BI,11,FALSE)</f>
        <v>5415</v>
      </c>
      <c r="C957" s="1">
        <f>VLOOKUP($A957,DataForModel!$B:$BI,16,FALSE)</f>
        <v>10.37</v>
      </c>
      <c r="D957" s="1">
        <f>VLOOKUP($A957,DataForModel!$B:$BI,17,FALSE)</f>
        <v>2.444317447</v>
      </c>
      <c r="E957" s="1">
        <f>VLOOKUP($A957,DataForModel!$B:$BI,19,FALSE)</f>
        <v>2.5440100000000002E-4</v>
      </c>
      <c r="F957" s="1">
        <f>VLOOKUP($A957,DataForModel!$B:$BI,20,FALSE)</f>
        <v>49.369344409999997</v>
      </c>
      <c r="G957" s="1">
        <f>VLOOKUP($A957,DataForModel!$B:$BI,26,FALSE)</f>
        <v>0</v>
      </c>
      <c r="H957" s="1">
        <f>VLOOKUP($A957,DataForModel!$B:$BI,31,FALSE)</f>
        <v>204</v>
      </c>
      <c r="I957" s="1">
        <f>VLOOKUP($A957,DataForModel!$B:$BI,33,FALSE)</f>
        <v>61933</v>
      </c>
      <c r="J957" s="1">
        <f>VLOOKUP($A957,DataForModel!$B:$BI,46,FALSE)</f>
        <v>3.8</v>
      </c>
      <c r="K957" s="1">
        <f>VLOOKUP($A957,DataForModel!$B:$BI,49,FALSE)</f>
        <v>1.5</v>
      </c>
      <c r="L957" s="1">
        <f>VLOOKUP($A957,DataForModel!$B:$BI,51,FALSE)</f>
        <v>25.5</v>
      </c>
      <c r="M957" s="1">
        <f>VLOOKUP($A957,DataForModel!$B:$BI,52,FALSE)</f>
        <v>9</v>
      </c>
      <c r="N957" s="1">
        <f>VLOOKUP($A957,DataForModel!$B:$BI,60,FALSE)</f>
        <v>0.3</v>
      </c>
      <c r="O957" s="1">
        <f t="shared" si="185"/>
        <v>4.2172523961661339</v>
      </c>
      <c r="P957" s="1">
        <f t="shared" si="186"/>
        <v>10</v>
      </c>
      <c r="Q957" s="1">
        <f t="shared" si="187"/>
        <v>0.17354550999028379</v>
      </c>
      <c r="R957" s="1">
        <f t="shared" si="188"/>
        <v>3.1667161543578867E-6</v>
      </c>
      <c r="S957" s="1">
        <f t="shared" si="189"/>
        <v>5.6189079029786676E-2</v>
      </c>
      <c r="T957" s="1">
        <f t="shared" si="190"/>
        <v>0</v>
      </c>
      <c r="U957" s="1">
        <f t="shared" si="191"/>
        <v>0.6836461126005362</v>
      </c>
      <c r="V957" s="1">
        <f t="shared" si="192"/>
        <v>3.8814886459807552</v>
      </c>
      <c r="W957" s="1">
        <f t="shared" si="193"/>
        <v>0.66433566433566438</v>
      </c>
      <c r="X957" s="1">
        <f t="shared" si="194"/>
        <v>0.24429967426710097</v>
      </c>
      <c r="Y957" s="1">
        <f t="shared" si="195"/>
        <v>5.8219178082191778</v>
      </c>
      <c r="Z957" s="1">
        <f t="shared" si="196"/>
        <v>2.0971867007672631</v>
      </c>
      <c r="AA957" s="1">
        <f t="shared" si="197"/>
        <v>3.1914893617021274E-2</v>
      </c>
      <c r="AB957" s="1">
        <f>VLOOKUP($A957,Index!$G:$R,8,FALSE)</f>
        <v>3.8913000000000002</v>
      </c>
      <c r="AC957" s="1">
        <f>VLOOKUP($A957,Index!$G:$R,9,FALSE)</f>
        <v>3.9136661239778947</v>
      </c>
      <c r="AD957" s="1">
        <f>VLOOKUP($A957,Index!$G:$R,10,FALSE)</f>
        <v>3.0769230769230771</v>
      </c>
      <c r="AE957" s="1">
        <f>VLOOKUP($A957,Index!$G:$R,11,FALSE)</f>
        <v>0.55142812597470203</v>
      </c>
    </row>
    <row r="958" spans="1:31" x14ac:dyDescent="0.2">
      <c r="A958">
        <v>6085511913</v>
      </c>
      <c r="B958" s="1">
        <f>VLOOKUP($A958,DataForModel!$B:$BI,11,FALSE)</f>
        <v>4295</v>
      </c>
      <c r="C958" s="1">
        <f>VLOOKUP($A958,DataForModel!$B:$BI,16,FALSE)</f>
        <v>10.37</v>
      </c>
      <c r="D958" s="1">
        <f>VLOOKUP($A958,DataForModel!$B:$BI,17,FALSE)</f>
        <v>9.6002164560000001</v>
      </c>
      <c r="E958" s="1">
        <f>VLOOKUP($A958,DataForModel!$B:$BI,19,FALSE)</f>
        <v>4.8969535000000002E-2</v>
      </c>
      <c r="F958" s="1">
        <f>VLOOKUP($A958,DataForModel!$B:$BI,20,FALSE)</f>
        <v>60.987470559999998</v>
      </c>
      <c r="G958" s="1">
        <f>VLOOKUP($A958,DataForModel!$B:$BI,26,FALSE)</f>
        <v>3.5</v>
      </c>
      <c r="H958" s="1">
        <f>VLOOKUP($A958,DataForModel!$B:$BI,31,FALSE)</f>
        <v>38</v>
      </c>
      <c r="I958" s="1">
        <f>VLOOKUP($A958,DataForModel!$B:$BI,33,FALSE)</f>
        <v>60924</v>
      </c>
      <c r="J958" s="1">
        <f>VLOOKUP($A958,DataForModel!$B:$BI,46,FALSE)</f>
        <v>0.9</v>
      </c>
      <c r="K958" s="1">
        <f>VLOOKUP($A958,DataForModel!$B:$BI,49,FALSE)</f>
        <v>3.9</v>
      </c>
      <c r="L958" s="1">
        <f>VLOOKUP($A958,DataForModel!$B:$BI,51,FALSE)</f>
        <v>27.7</v>
      </c>
      <c r="M958" s="1">
        <f>VLOOKUP($A958,DataForModel!$B:$BI,52,FALSE)</f>
        <v>5.7</v>
      </c>
      <c r="N958" s="1">
        <f>VLOOKUP($A958,DataForModel!$B:$BI,60,FALSE)</f>
        <v>0.3</v>
      </c>
      <c r="O958" s="1">
        <f t="shared" si="185"/>
        <v>3.3445024546092106</v>
      </c>
      <c r="P958" s="1">
        <f t="shared" si="186"/>
        <v>10</v>
      </c>
      <c r="Q958" s="1">
        <f t="shared" si="187"/>
        <v>0.748709907085367</v>
      </c>
      <c r="R958" s="1">
        <f t="shared" si="188"/>
        <v>6.0955977985893901E-4</v>
      </c>
      <c r="S958" s="1">
        <f t="shared" si="189"/>
        <v>7.7854066876238123E-2</v>
      </c>
      <c r="T958" s="1">
        <f t="shared" si="190"/>
        <v>0.48951048951048953</v>
      </c>
      <c r="U958" s="1">
        <f t="shared" si="191"/>
        <v>0.12734584450402145</v>
      </c>
      <c r="V958" s="1">
        <f t="shared" si="192"/>
        <v>3.8097303909366973</v>
      </c>
      <c r="W958" s="1">
        <f t="shared" si="193"/>
        <v>0.15734265734265732</v>
      </c>
      <c r="X958" s="1">
        <f t="shared" si="194"/>
        <v>0.6351791530944626</v>
      </c>
      <c r="Y958" s="1">
        <f t="shared" si="195"/>
        <v>6.3242009132420094</v>
      </c>
      <c r="Z958" s="1">
        <f t="shared" si="196"/>
        <v>1.2531969309462916</v>
      </c>
      <c r="AA958" s="1">
        <f t="shared" si="197"/>
        <v>3.1914893617021274E-2</v>
      </c>
      <c r="AB958" s="1">
        <f>VLOOKUP($A958,Index!$G:$R,8,FALSE)</f>
        <v>3.0436000000000001</v>
      </c>
      <c r="AC958" s="1">
        <f>VLOOKUP($A958,Index!$G:$R,9,FALSE)</f>
        <v>3.5573702264442715</v>
      </c>
      <c r="AD958" s="1">
        <f>VLOOKUP($A958,Index!$G:$R,10,FALSE)</f>
        <v>3.4188034188034191</v>
      </c>
      <c r="AE958" s="1">
        <f>VLOOKUP($A958,Index!$G:$R,11,FALSE)</f>
        <v>0.50954104286613455</v>
      </c>
    </row>
    <row r="959" spans="1:31" x14ac:dyDescent="0.2">
      <c r="A959">
        <v>6085511914</v>
      </c>
      <c r="B959" s="1">
        <f>VLOOKUP($A959,DataForModel!$B:$BI,11,FALSE)</f>
        <v>5684</v>
      </c>
      <c r="C959" s="1">
        <f>VLOOKUP($A959,DataForModel!$B:$BI,16,FALSE)</f>
        <v>10.37</v>
      </c>
      <c r="D959" s="1">
        <f>VLOOKUP($A959,DataForModel!$B:$BI,17,FALSE)</f>
        <v>12.27</v>
      </c>
      <c r="E959" s="1">
        <f>VLOOKUP($A959,DataForModel!$B:$BI,19,FALSE)</f>
        <v>0</v>
      </c>
      <c r="F959" s="1">
        <f>VLOOKUP($A959,DataForModel!$B:$BI,20,FALSE)</f>
        <v>61.20377216</v>
      </c>
      <c r="G959" s="1">
        <f>VLOOKUP($A959,DataForModel!$B:$BI,26,FALSE)</f>
        <v>0</v>
      </c>
      <c r="H959" s="1">
        <f>VLOOKUP($A959,DataForModel!$B:$BI,31,FALSE)</f>
        <v>192</v>
      </c>
      <c r="I959" s="1">
        <f>VLOOKUP($A959,DataForModel!$B:$BI,33,FALSE)</f>
        <v>58645</v>
      </c>
      <c r="J959" s="1">
        <f>VLOOKUP($A959,DataForModel!$B:$BI,46,FALSE)</f>
        <v>3.3</v>
      </c>
      <c r="K959" s="1">
        <f>VLOOKUP($A959,DataForModel!$B:$BI,49,FALSE)</f>
        <v>1.9</v>
      </c>
      <c r="L959" s="1">
        <f>VLOOKUP($A959,DataForModel!$B:$BI,51,FALSE)</f>
        <v>23.8</v>
      </c>
      <c r="M959" s="1">
        <f>VLOOKUP($A959,DataForModel!$B:$BI,52,FALSE)</f>
        <v>8.6</v>
      </c>
      <c r="N959" s="1">
        <f>VLOOKUP($A959,DataForModel!$B:$BI,60,FALSE)</f>
        <v>0.5</v>
      </c>
      <c r="O959" s="1">
        <f t="shared" si="185"/>
        <v>4.4268682303436453</v>
      </c>
      <c r="P959" s="1">
        <f t="shared" si="186"/>
        <v>10</v>
      </c>
      <c r="Q959" s="1">
        <f t="shared" si="187"/>
        <v>0.96329712254604494</v>
      </c>
      <c r="R959" s="1">
        <f t="shared" si="188"/>
        <v>0</v>
      </c>
      <c r="S959" s="1">
        <f t="shared" si="189"/>
        <v>7.8257416906584276E-2</v>
      </c>
      <c r="T959" s="1">
        <f t="shared" si="190"/>
        <v>0</v>
      </c>
      <c r="U959" s="1">
        <f t="shared" si="191"/>
        <v>0.64343163538873993</v>
      </c>
      <c r="V959" s="1">
        <f t="shared" si="192"/>
        <v>3.6476520329134985</v>
      </c>
      <c r="W959" s="1">
        <f t="shared" si="193"/>
        <v>0.57692307692307687</v>
      </c>
      <c r="X959" s="1">
        <f t="shared" si="194"/>
        <v>0.30944625407166126</v>
      </c>
      <c r="Y959" s="1">
        <f t="shared" si="195"/>
        <v>5.4337899543379002</v>
      </c>
      <c r="Z959" s="1">
        <f t="shared" si="196"/>
        <v>1.9948849104859334</v>
      </c>
      <c r="AA959" s="1">
        <f t="shared" si="197"/>
        <v>5.3191489361702128E-2</v>
      </c>
      <c r="AB959" s="1">
        <f>VLOOKUP($A959,Index!$G:$R,8,FALSE)</f>
        <v>3.7875000000000001</v>
      </c>
      <c r="AC959" s="1">
        <f>VLOOKUP($A959,Index!$G:$R,9,FALSE)</f>
        <v>3.9727264367493071</v>
      </c>
      <c r="AD959" s="1">
        <f>VLOOKUP($A959,Index!$G:$R,10,FALSE)</f>
        <v>3.6752136752136755</v>
      </c>
      <c r="AE959" s="1">
        <f>VLOOKUP($A959,Index!$G:$R,11,FALSE)</f>
        <v>1.096455008244015</v>
      </c>
    </row>
    <row r="960" spans="1:31" x14ac:dyDescent="0.2">
      <c r="A960">
        <v>6085511915</v>
      </c>
      <c r="B960" s="1">
        <f>VLOOKUP($A960,DataForModel!$B:$BI,11,FALSE)</f>
        <v>3806</v>
      </c>
      <c r="C960" s="1">
        <f>VLOOKUP($A960,DataForModel!$B:$BI,16,FALSE)</f>
        <v>10.37</v>
      </c>
      <c r="D960" s="1">
        <f>VLOOKUP($A960,DataForModel!$B:$BI,17,FALSE)</f>
        <v>12.61350749</v>
      </c>
      <c r="E960" s="1">
        <f>VLOOKUP($A960,DataForModel!$B:$BI,19,FALSE)</f>
        <v>0</v>
      </c>
      <c r="F960" s="1">
        <f>VLOOKUP($A960,DataForModel!$B:$BI,20,FALSE)</f>
        <v>70.301459109999996</v>
      </c>
      <c r="G960" s="1">
        <f>VLOOKUP($A960,DataForModel!$B:$BI,26,FALSE)</f>
        <v>0</v>
      </c>
      <c r="H960" s="1">
        <f>VLOOKUP($A960,DataForModel!$B:$BI,31,FALSE)</f>
        <v>734</v>
      </c>
      <c r="I960" s="1">
        <f>VLOOKUP($A960,DataForModel!$B:$BI,33,FALSE)</f>
        <v>28080</v>
      </c>
      <c r="J960" s="1">
        <f>VLOOKUP($A960,DataForModel!$B:$BI,46,FALSE)</f>
        <v>20</v>
      </c>
      <c r="K960" s="1">
        <f>VLOOKUP($A960,DataForModel!$B:$BI,49,FALSE)</f>
        <v>18.899999999999999</v>
      </c>
      <c r="L960" s="1">
        <f>VLOOKUP($A960,DataForModel!$B:$BI,51,FALSE)</f>
        <v>30.6</v>
      </c>
      <c r="M960" s="1">
        <f>VLOOKUP($A960,DataForModel!$B:$BI,52,FALSE)</f>
        <v>12.9</v>
      </c>
      <c r="N960" s="1">
        <f>VLOOKUP($A960,DataForModel!$B:$BI,60,FALSE)</f>
        <v>0.3</v>
      </c>
      <c r="O960" s="1">
        <f t="shared" si="185"/>
        <v>2.9634535961973043</v>
      </c>
      <c r="P960" s="1">
        <f t="shared" si="186"/>
        <v>10</v>
      </c>
      <c r="Q960" s="1">
        <f t="shared" si="187"/>
        <v>0.99090696976929471</v>
      </c>
      <c r="R960" s="1">
        <f t="shared" si="188"/>
        <v>0</v>
      </c>
      <c r="S960" s="1">
        <f t="shared" si="189"/>
        <v>9.5222396857552516E-2</v>
      </c>
      <c r="T960" s="1">
        <f t="shared" si="190"/>
        <v>0</v>
      </c>
      <c r="U960" s="1">
        <f t="shared" si="191"/>
        <v>2.4597855227882039</v>
      </c>
      <c r="V960" s="1">
        <f t="shared" si="192"/>
        <v>1.4739245151517308</v>
      </c>
      <c r="W960" s="1">
        <f t="shared" si="193"/>
        <v>3.4965034965034962</v>
      </c>
      <c r="X960" s="1">
        <f t="shared" si="194"/>
        <v>3.0781758957654719</v>
      </c>
      <c r="Y960" s="1">
        <f t="shared" si="195"/>
        <v>6.986301369863015</v>
      </c>
      <c r="Z960" s="1">
        <f t="shared" si="196"/>
        <v>3.0946291560102299</v>
      </c>
      <c r="AA960" s="1">
        <f t="shared" si="197"/>
        <v>3.1914893617021274E-2</v>
      </c>
      <c r="AB960" s="1">
        <f>VLOOKUP($A960,Index!$G:$R,8,FALSE)</f>
        <v>8.7591999999999999</v>
      </c>
      <c r="AC960" s="1">
        <f>VLOOKUP($A960,Index!$G:$R,9,FALSE)</f>
        <v>6.3077123627723299</v>
      </c>
      <c r="AD960" s="1">
        <f>VLOOKUP($A960,Index!$G:$R,10,FALSE)</f>
        <v>6.2393162393162394</v>
      </c>
      <c r="AE960" s="1">
        <f>VLOOKUP($A960,Index!$G:$R,11,FALSE)</f>
        <v>2.4613609223005763</v>
      </c>
    </row>
    <row r="961" spans="1:31" x14ac:dyDescent="0.2">
      <c r="A961">
        <v>6085511916</v>
      </c>
      <c r="B961" s="1">
        <f>VLOOKUP($A961,DataForModel!$B:$BI,11,FALSE)</f>
        <v>4669</v>
      </c>
      <c r="C961" s="1">
        <f>VLOOKUP($A961,DataForModel!$B:$BI,16,FALSE)</f>
        <v>10.37</v>
      </c>
      <c r="D961" s="1">
        <f>VLOOKUP($A961,DataForModel!$B:$BI,17,FALSE)</f>
        <v>8.0686703069999997</v>
      </c>
      <c r="E961" s="1">
        <f>VLOOKUP($A961,DataForModel!$B:$BI,19,FALSE)</f>
        <v>1.220603E-2</v>
      </c>
      <c r="F961" s="1">
        <f>VLOOKUP($A961,DataForModel!$B:$BI,20,FALSE)</f>
        <v>68.914547650000003</v>
      </c>
      <c r="G961" s="1">
        <f>VLOOKUP($A961,DataForModel!$B:$BI,26,FALSE)</f>
        <v>0.6</v>
      </c>
      <c r="H961" s="1">
        <f>VLOOKUP($A961,DataForModel!$B:$BI,31,FALSE)</f>
        <v>347</v>
      </c>
      <c r="I961" s="1">
        <f>VLOOKUP($A961,DataForModel!$B:$BI,33,FALSE)</f>
        <v>53727</v>
      </c>
      <c r="J961" s="1">
        <f>VLOOKUP($A961,DataForModel!$B:$BI,46,FALSE)</f>
        <v>7.3</v>
      </c>
      <c r="K961" s="1">
        <f>VLOOKUP($A961,DataForModel!$B:$BI,49,FALSE)</f>
        <v>7.8</v>
      </c>
      <c r="L961" s="1">
        <f>VLOOKUP($A961,DataForModel!$B:$BI,51,FALSE)</f>
        <v>26.3</v>
      </c>
      <c r="M961" s="1">
        <f>VLOOKUP($A961,DataForModel!$B:$BI,52,FALSE)</f>
        <v>7.3</v>
      </c>
      <c r="N961" s="1">
        <f>VLOOKUP($A961,DataForModel!$B:$BI,60,FALSE)</f>
        <v>0.8</v>
      </c>
      <c r="O961" s="1">
        <f t="shared" si="185"/>
        <v>3.6359385958076835</v>
      </c>
      <c r="P961" s="1">
        <f t="shared" si="186"/>
        <v>10</v>
      </c>
      <c r="Q961" s="1">
        <f t="shared" si="187"/>
        <v>0.62560995607921366</v>
      </c>
      <c r="R961" s="1">
        <f t="shared" si="188"/>
        <v>1.5193742312953563E-4</v>
      </c>
      <c r="S961" s="1">
        <f t="shared" si="189"/>
        <v>9.2636143313989117E-2</v>
      </c>
      <c r="T961" s="1">
        <f t="shared" si="190"/>
        <v>8.3916083916083919E-2</v>
      </c>
      <c r="U961" s="1">
        <f t="shared" si="191"/>
        <v>1.1628686327077746</v>
      </c>
      <c r="V961" s="1">
        <f t="shared" si="192"/>
        <v>3.2978927679911245</v>
      </c>
      <c r="W961" s="1">
        <f t="shared" si="193"/>
        <v>1.276223776223776</v>
      </c>
      <c r="X961" s="1">
        <f t="shared" si="194"/>
        <v>1.2703583061889252</v>
      </c>
      <c r="Y961" s="1">
        <f t="shared" si="195"/>
        <v>6.0045662100456632</v>
      </c>
      <c r="Z961" s="1">
        <f t="shared" si="196"/>
        <v>1.6624040920716112</v>
      </c>
      <c r="AA961" s="1">
        <f t="shared" si="197"/>
        <v>8.5106382978723402E-2</v>
      </c>
      <c r="AB961" s="1">
        <f>VLOOKUP($A961,Index!$G:$R,8,FALSE)</f>
        <v>5.1113</v>
      </c>
      <c r="AC961" s="1">
        <f>VLOOKUP($A961,Index!$G:$R,9,FALSE)</f>
        <v>4.3810505696743656</v>
      </c>
      <c r="AD961" s="1">
        <f>VLOOKUP($A961,Index!$G:$R,10,FALSE)</f>
        <v>3.8461538461538463</v>
      </c>
      <c r="AE961" s="1">
        <f>VLOOKUP($A961,Index!$G:$R,11,FALSE)</f>
        <v>0.91249034792669703</v>
      </c>
    </row>
    <row r="962" spans="1:31" x14ac:dyDescent="0.2">
      <c r="A962">
        <v>6085512001</v>
      </c>
      <c r="B962" s="1">
        <f>VLOOKUP($A962,DataForModel!$B:$BI,11,FALSE)</f>
        <v>6743</v>
      </c>
      <c r="C962" s="1">
        <f>VLOOKUP($A962,DataForModel!$B:$BI,16,FALSE)</f>
        <v>10.37</v>
      </c>
      <c r="D962" s="1">
        <f>VLOOKUP($A962,DataForModel!$B:$BI,17,FALSE)</f>
        <v>7.8346339650000001</v>
      </c>
      <c r="E962" s="1">
        <f>VLOOKUP($A962,DataForModel!$B:$BI,19,FALSE)</f>
        <v>0</v>
      </c>
      <c r="F962" s="1">
        <f>VLOOKUP($A962,DataForModel!$B:$BI,20,FALSE)</f>
        <v>73.188638470000001</v>
      </c>
      <c r="G962" s="1">
        <f>VLOOKUP($A962,DataForModel!$B:$BI,26,FALSE)</f>
        <v>0</v>
      </c>
      <c r="H962" s="1">
        <f>VLOOKUP($A962,DataForModel!$B:$BI,31,FALSE)</f>
        <v>195</v>
      </c>
      <c r="I962" s="1">
        <f>VLOOKUP($A962,DataForModel!$B:$BI,33,FALSE)</f>
        <v>58324</v>
      </c>
      <c r="J962" s="1">
        <f>VLOOKUP($A962,DataForModel!$B:$BI,46,FALSE)</f>
        <v>2.9</v>
      </c>
      <c r="K962" s="1">
        <f>VLOOKUP($A962,DataForModel!$B:$BI,49,FALSE)</f>
        <v>3.6</v>
      </c>
      <c r="L962" s="1">
        <f>VLOOKUP($A962,DataForModel!$B:$BI,51,FALSE)</f>
        <v>28.7</v>
      </c>
      <c r="M962" s="1">
        <f>VLOOKUP($A962,DataForModel!$B:$BI,52,FALSE)</f>
        <v>4.4000000000000004</v>
      </c>
      <c r="N962" s="1">
        <f>VLOOKUP($A962,DataForModel!$B:$BI,60,FALSE)</f>
        <v>0.7</v>
      </c>
      <c r="O962" s="1">
        <f t="shared" si="185"/>
        <v>5.252084469726487</v>
      </c>
      <c r="P962" s="1">
        <f t="shared" si="186"/>
        <v>10</v>
      </c>
      <c r="Q962" s="1">
        <f t="shared" si="187"/>
        <v>0.60679899027666806</v>
      </c>
      <c r="R962" s="1">
        <f t="shared" si="188"/>
        <v>0</v>
      </c>
      <c r="S962" s="1">
        <f t="shared" si="189"/>
        <v>0.10060628621607229</v>
      </c>
      <c r="T962" s="1">
        <f t="shared" si="190"/>
        <v>0</v>
      </c>
      <c r="U962" s="1">
        <f t="shared" si="191"/>
        <v>0.65348525469168905</v>
      </c>
      <c r="V962" s="1">
        <f t="shared" si="192"/>
        <v>3.6248230934990859</v>
      </c>
      <c r="W962" s="1">
        <f t="shared" si="193"/>
        <v>0.50699300699300698</v>
      </c>
      <c r="X962" s="1">
        <f t="shared" si="194"/>
        <v>0.58631921824104238</v>
      </c>
      <c r="Y962" s="1">
        <f t="shared" si="195"/>
        <v>6.5525114155251138</v>
      </c>
      <c r="Z962" s="1">
        <f t="shared" si="196"/>
        <v>0.9207161125319695</v>
      </c>
      <c r="AA962" s="1">
        <f t="shared" si="197"/>
        <v>7.4468085106382975E-2</v>
      </c>
      <c r="AB962" s="1">
        <f>VLOOKUP($A962,Index!$G:$R,8,FALSE)</f>
        <v>3.7816999999999998</v>
      </c>
      <c r="AC962" s="1">
        <f>VLOOKUP($A962,Index!$G:$R,9,FALSE)</f>
        <v>4.212028793817475</v>
      </c>
      <c r="AD962" s="1">
        <f>VLOOKUP($A962,Index!$G:$R,10,FALSE)</f>
        <v>3.0341880341880341</v>
      </c>
      <c r="AE962" s="1">
        <f>VLOOKUP($A962,Index!$G:$R,11,FALSE)</f>
        <v>1.693865434327523</v>
      </c>
    </row>
    <row r="963" spans="1:31" x14ac:dyDescent="0.2">
      <c r="A963">
        <v>6085512005</v>
      </c>
      <c r="B963" s="1">
        <f>VLOOKUP($A963,DataForModel!$B:$BI,11,FALSE)</f>
        <v>6711</v>
      </c>
      <c r="C963" s="1">
        <f>VLOOKUP($A963,DataForModel!$B:$BI,16,FALSE)</f>
        <v>10.37</v>
      </c>
      <c r="D963" s="1">
        <f>VLOOKUP($A963,DataForModel!$B:$BI,17,FALSE)</f>
        <v>21.4</v>
      </c>
      <c r="E963" s="1">
        <f>VLOOKUP($A963,DataForModel!$B:$BI,19,FALSE)</f>
        <v>0</v>
      </c>
      <c r="F963" s="1">
        <f>VLOOKUP($A963,DataForModel!$B:$BI,20,FALSE)</f>
        <v>86.80277624</v>
      </c>
      <c r="G963" s="1">
        <f>VLOOKUP($A963,DataForModel!$B:$BI,26,FALSE)</f>
        <v>0</v>
      </c>
      <c r="H963" s="1">
        <f>VLOOKUP($A963,DataForModel!$B:$BI,31,FALSE)</f>
        <v>222</v>
      </c>
      <c r="I963" s="1">
        <f>VLOOKUP($A963,DataForModel!$B:$BI,33,FALSE)</f>
        <v>51006</v>
      </c>
      <c r="J963" s="1">
        <f>VLOOKUP($A963,DataForModel!$B:$BI,46,FALSE)</f>
        <v>3.3</v>
      </c>
      <c r="K963" s="1">
        <f>VLOOKUP($A963,DataForModel!$B:$BI,49,FALSE)</f>
        <v>7.7</v>
      </c>
      <c r="L963" s="1">
        <f>VLOOKUP($A963,DataForModel!$B:$BI,51,FALSE)</f>
        <v>18.7</v>
      </c>
      <c r="M963" s="1">
        <f>VLOOKUP($A963,DataForModel!$B:$BI,52,FALSE)</f>
        <v>10.4</v>
      </c>
      <c r="N963" s="1">
        <f>VLOOKUP($A963,DataForModel!$B:$BI,60,FALSE)</f>
        <v>0.6</v>
      </c>
      <c r="O963" s="1">
        <f t="shared" ref="O963:O1026" si="198">((B963-$AH$3)/($AH$4-$AH$3))*10</f>
        <v>5.2271487571105748</v>
      </c>
      <c r="P963" s="1">
        <f t="shared" ref="P963:P1026" si="199">((C963-$AI$3)/($AI$4-$AI$3))*10</f>
        <v>10</v>
      </c>
      <c r="Q963" s="1">
        <f t="shared" ref="Q963:Q1026" si="200">((D963-$AJ$3)/($AJ$4-$AJ$3))*10</f>
        <v>1.6971323735569368</v>
      </c>
      <c r="R963" s="1">
        <f t="shared" ref="R963:R1026" si="201">((E963-$AK$3)/($AK$4-$AK$3))*10</f>
        <v>0</v>
      </c>
      <c r="S963" s="1">
        <f t="shared" ref="S963:S1026" si="202">((F963-$AL$3)/($AL$4-$AL$3))*10</f>
        <v>0.12599335169624576</v>
      </c>
      <c r="T963" s="1">
        <f t="shared" ref="T963:T1026" si="203">((G963-$AM$3)/($AM$4-$AM$3))*10</f>
        <v>0</v>
      </c>
      <c r="U963" s="1">
        <f t="shared" ref="U963:U1026" si="204">((H963-$AN$3)/($AN$4-$AN$3))*10</f>
        <v>0.7439678284182305</v>
      </c>
      <c r="V963" s="1">
        <f t="shared" ref="V963:V1026" si="205">((I963-$AO$3)/($AO$4-$AO$3))*10</f>
        <v>3.1043801694035316</v>
      </c>
      <c r="W963" s="1">
        <f t="shared" ref="W963:W1026" si="206">((J963-$AP$3)/($AP$4-$AP$3))*10</f>
        <v>0.57692307692307687</v>
      </c>
      <c r="X963" s="1">
        <f t="shared" ref="X963:X1026" si="207">((K963-$AQ$3)/($AQ$4-$AQ$3))*10</f>
        <v>1.2540716612377851</v>
      </c>
      <c r="Y963" s="1">
        <f t="shared" ref="Y963:Y1026" si="208">((L963-$AR$3)/($AR$4-$AR$3))*10</f>
        <v>4.269406392694064</v>
      </c>
      <c r="Z963" s="1">
        <f t="shared" ref="Z963:Z1026" si="209">((M963-$AS$3)/($AS$4-$AS$3))*10</f>
        <v>2.4552429667519178</v>
      </c>
      <c r="AA963" s="1">
        <f t="shared" ref="AA963:AA1026" si="210">((N963-$AT$3)/($AT$4-$AT$3))*10</f>
        <v>6.3829787234042548E-2</v>
      </c>
      <c r="AB963" s="1">
        <f>VLOOKUP($A963,Index!$G:$R,8,FALSE)</f>
        <v>4.1307999999999998</v>
      </c>
      <c r="AC963" s="1">
        <f>VLOOKUP($A963,Index!$G:$R,9,FALSE)</f>
        <v>4.5917252871777317</v>
      </c>
      <c r="AD963" s="1">
        <f>VLOOKUP($A963,Index!$G:$R,10,FALSE)</f>
        <v>4.4444444444444446</v>
      </c>
      <c r="AE963" s="1">
        <f>VLOOKUP($A963,Index!$G:$R,11,FALSE)</f>
        <v>2.1813427918443762</v>
      </c>
    </row>
    <row r="964" spans="1:31" x14ac:dyDescent="0.2">
      <c r="A964">
        <v>6085512017</v>
      </c>
      <c r="B964" s="1">
        <f>VLOOKUP($A964,DataForModel!$B:$BI,11,FALSE)</f>
        <v>7804</v>
      </c>
      <c r="C964" s="1">
        <f>VLOOKUP($A964,DataForModel!$B:$BI,16,FALSE)</f>
        <v>10.37</v>
      </c>
      <c r="D964" s="1">
        <f>VLOOKUP($A964,DataForModel!$B:$BI,17,FALSE)</f>
        <v>24.13</v>
      </c>
      <c r="E964" s="1">
        <f>VLOOKUP($A964,DataForModel!$B:$BI,19,FALSE)</f>
        <v>0</v>
      </c>
      <c r="F964" s="1">
        <f>VLOOKUP($A964,DataForModel!$B:$BI,20,FALSE)</f>
        <v>90.253364989999994</v>
      </c>
      <c r="G964" s="1">
        <f>VLOOKUP($A964,DataForModel!$B:$BI,26,FALSE)</f>
        <v>0</v>
      </c>
      <c r="H964" s="1">
        <f>VLOOKUP($A964,DataForModel!$B:$BI,31,FALSE)</f>
        <v>1350</v>
      </c>
      <c r="I964" s="1">
        <f>VLOOKUP($A964,DataForModel!$B:$BI,33,FALSE)</f>
        <v>24696</v>
      </c>
      <c r="J964" s="1">
        <f>VLOOKUP($A964,DataForModel!$B:$BI,46,FALSE)</f>
        <v>14.8</v>
      </c>
      <c r="K964" s="1">
        <f>VLOOKUP($A964,DataForModel!$B:$BI,49,FALSE)</f>
        <v>21.1</v>
      </c>
      <c r="L964" s="1">
        <f>VLOOKUP($A964,DataForModel!$B:$BI,51,FALSE)</f>
        <v>25.2</v>
      </c>
      <c r="M964" s="1">
        <f>VLOOKUP($A964,DataForModel!$B:$BI,52,FALSE)</f>
        <v>10.9</v>
      </c>
      <c r="N964" s="1">
        <f>VLOOKUP($A964,DataForModel!$B:$BI,60,FALSE)</f>
        <v>0.4</v>
      </c>
      <c r="O964" s="1">
        <f t="shared" si="198"/>
        <v>6.0788591911478216</v>
      </c>
      <c r="P964" s="1">
        <f t="shared" si="199"/>
        <v>10</v>
      </c>
      <c r="Q964" s="1">
        <f t="shared" si="200"/>
        <v>1.9165595625229539</v>
      </c>
      <c r="R964" s="1">
        <f t="shared" si="201"/>
        <v>0</v>
      </c>
      <c r="S964" s="1">
        <f t="shared" si="202"/>
        <v>0.13242786293899481</v>
      </c>
      <c r="T964" s="1">
        <f t="shared" si="203"/>
        <v>0</v>
      </c>
      <c r="U964" s="1">
        <f t="shared" si="204"/>
        <v>4.524128686327078</v>
      </c>
      <c r="V964" s="1">
        <f t="shared" si="205"/>
        <v>1.2332605557175471</v>
      </c>
      <c r="W964" s="1">
        <f t="shared" si="206"/>
        <v>2.5874125874125875</v>
      </c>
      <c r="X964" s="1">
        <f t="shared" si="207"/>
        <v>3.4364820846905539</v>
      </c>
      <c r="Y964" s="1">
        <f t="shared" si="208"/>
        <v>5.7534246575342465</v>
      </c>
      <c r="Z964" s="1">
        <f t="shared" si="209"/>
        <v>2.5831202046035804</v>
      </c>
      <c r="AA964" s="1">
        <f t="shared" si="210"/>
        <v>4.2553191489361701E-2</v>
      </c>
      <c r="AB964" s="1">
        <f>VLOOKUP($A964,Index!$G:$R,8,FALSE)</f>
        <v>9.266</v>
      </c>
      <c r="AC964" s="1">
        <f>VLOOKUP($A964,Index!$G:$R,9,FALSE)</f>
        <v>6.8054383998306918</v>
      </c>
      <c r="AD964" s="1">
        <f>VLOOKUP($A964,Index!$G:$R,10,FALSE)</f>
        <v>5.0854700854700861</v>
      </c>
      <c r="AE964" s="1">
        <f>VLOOKUP($A964,Index!$G:$R,11,FALSE)</f>
        <v>4.5824251263423257</v>
      </c>
    </row>
    <row r="965" spans="1:31" x14ac:dyDescent="0.2">
      <c r="A965">
        <v>6085512019</v>
      </c>
      <c r="B965" s="1">
        <f>VLOOKUP($A965,DataForModel!$B:$BI,11,FALSE)</f>
        <v>4737</v>
      </c>
      <c r="C965" s="1">
        <f>VLOOKUP($A965,DataForModel!$B:$BI,16,FALSE)</f>
        <v>10.37</v>
      </c>
      <c r="D965" s="1">
        <f>VLOOKUP($A965,DataForModel!$B:$BI,17,FALSE)</f>
        <v>22.340967259999999</v>
      </c>
      <c r="E965" s="1">
        <f>VLOOKUP($A965,DataForModel!$B:$BI,19,FALSE)</f>
        <v>0</v>
      </c>
      <c r="F965" s="1">
        <f>VLOOKUP($A965,DataForModel!$B:$BI,20,FALSE)</f>
        <v>86.907380250000003</v>
      </c>
      <c r="G965" s="1">
        <f>VLOOKUP($A965,DataForModel!$B:$BI,26,FALSE)</f>
        <v>0</v>
      </c>
      <c r="H965" s="1">
        <f>VLOOKUP($A965,DataForModel!$B:$BI,31,FALSE)</f>
        <v>464</v>
      </c>
      <c r="I965" s="1">
        <f>VLOOKUP($A965,DataForModel!$B:$BI,33,FALSE)</f>
        <v>38886</v>
      </c>
      <c r="J965" s="1">
        <f>VLOOKUP($A965,DataForModel!$B:$BI,46,FALSE)</f>
        <v>9.6999999999999993</v>
      </c>
      <c r="K965" s="1">
        <f>VLOOKUP($A965,DataForModel!$B:$BI,49,FALSE)</f>
        <v>12</v>
      </c>
      <c r="L965" s="1">
        <f>VLOOKUP($A965,DataForModel!$B:$BI,51,FALSE)</f>
        <v>25</v>
      </c>
      <c r="M965" s="1">
        <f>VLOOKUP($A965,DataForModel!$B:$BI,52,FALSE)</f>
        <v>8.5</v>
      </c>
      <c r="N965" s="1">
        <f>VLOOKUP($A965,DataForModel!$B:$BI,60,FALSE)</f>
        <v>1.9</v>
      </c>
      <c r="O965" s="1">
        <f t="shared" si="198"/>
        <v>3.6889269851164963</v>
      </c>
      <c r="P965" s="1">
        <f t="shared" si="199"/>
        <v>10</v>
      </c>
      <c r="Q965" s="1">
        <f t="shared" si="200"/>
        <v>1.7727638024107302</v>
      </c>
      <c r="R965" s="1">
        <f t="shared" si="201"/>
        <v>0</v>
      </c>
      <c r="S965" s="1">
        <f t="shared" si="202"/>
        <v>0.12618841280817386</v>
      </c>
      <c r="T965" s="1">
        <f t="shared" si="203"/>
        <v>0</v>
      </c>
      <c r="U965" s="1">
        <f t="shared" si="204"/>
        <v>1.5549597855227881</v>
      </c>
      <c r="V965" s="1">
        <f t="shared" si="205"/>
        <v>2.2424276905789728</v>
      </c>
      <c r="W965" s="1">
        <f t="shared" si="206"/>
        <v>1.6958041958041956</v>
      </c>
      <c r="X965" s="1">
        <f t="shared" si="207"/>
        <v>1.9543973941368078</v>
      </c>
      <c r="Y965" s="1">
        <f t="shared" si="208"/>
        <v>5.7077625570776256</v>
      </c>
      <c r="Z965" s="1">
        <f t="shared" si="209"/>
        <v>1.9693094629156009</v>
      </c>
      <c r="AA965" s="1">
        <f t="shared" si="210"/>
        <v>0.20212765957446807</v>
      </c>
      <c r="AB965" s="1">
        <f>VLOOKUP($A965,Index!$G:$R,8,FALSE)</f>
        <v>6.8445</v>
      </c>
      <c r="AC965" s="1">
        <f>VLOOKUP($A965,Index!$G:$R,9,FALSE)</f>
        <v>5.0226682949981596</v>
      </c>
      <c r="AD965" s="1">
        <f>VLOOKUP($A965,Index!$G:$R,10,FALSE)</f>
        <v>3.9316239316239314</v>
      </c>
      <c r="AE965" s="1">
        <f>VLOOKUP($A965,Index!$G:$R,11,FALSE)</f>
        <v>2.2122805905947889</v>
      </c>
    </row>
    <row r="966" spans="1:31" x14ac:dyDescent="0.2">
      <c r="A966">
        <v>6085512020</v>
      </c>
      <c r="B966" s="1">
        <f>VLOOKUP($A966,DataForModel!$B:$BI,11,FALSE)</f>
        <v>6858</v>
      </c>
      <c r="C966" s="1">
        <f>VLOOKUP($A966,DataForModel!$B:$BI,16,FALSE)</f>
        <v>10.37</v>
      </c>
      <c r="D966" s="1">
        <f>VLOOKUP($A966,DataForModel!$B:$BI,17,FALSE)</f>
        <v>24.13</v>
      </c>
      <c r="E966" s="1">
        <f>VLOOKUP($A966,DataForModel!$B:$BI,19,FALSE)</f>
        <v>0</v>
      </c>
      <c r="F966" s="1">
        <f>VLOOKUP($A966,DataForModel!$B:$BI,20,FALSE)</f>
        <v>90.068240270000004</v>
      </c>
      <c r="G966" s="1">
        <f>VLOOKUP($A966,DataForModel!$B:$BI,26,FALSE)</f>
        <v>0</v>
      </c>
      <c r="H966" s="1">
        <f>VLOOKUP($A966,DataForModel!$B:$BI,31,FALSE)</f>
        <v>467</v>
      </c>
      <c r="I966" s="1">
        <f>VLOOKUP($A966,DataForModel!$B:$BI,33,FALSE)</f>
        <v>35262</v>
      </c>
      <c r="J966" s="1">
        <f>VLOOKUP($A966,DataForModel!$B:$BI,46,FALSE)</f>
        <v>6.3</v>
      </c>
      <c r="K966" s="1">
        <f>VLOOKUP($A966,DataForModel!$B:$BI,49,FALSE)</f>
        <v>8.8000000000000007</v>
      </c>
      <c r="L966" s="1">
        <f>VLOOKUP($A966,DataForModel!$B:$BI,51,FALSE)</f>
        <v>25.1</v>
      </c>
      <c r="M966" s="1">
        <f>VLOOKUP($A966,DataForModel!$B:$BI,52,FALSE)</f>
        <v>6.3</v>
      </c>
      <c r="N966" s="1">
        <f>VLOOKUP($A966,DataForModel!$B:$BI,60,FALSE)</f>
        <v>1.2</v>
      </c>
      <c r="O966" s="1">
        <f t="shared" si="198"/>
        <v>5.3416971869399212</v>
      </c>
      <c r="P966" s="1">
        <f t="shared" si="199"/>
        <v>10</v>
      </c>
      <c r="Q966" s="1">
        <f t="shared" si="200"/>
        <v>1.9165595625229539</v>
      </c>
      <c r="R966" s="1">
        <f t="shared" si="201"/>
        <v>0</v>
      </c>
      <c r="S966" s="1">
        <f t="shared" si="202"/>
        <v>0.13208265022938093</v>
      </c>
      <c r="T966" s="1">
        <f t="shared" si="203"/>
        <v>0</v>
      </c>
      <c r="U966" s="1">
        <f t="shared" si="204"/>
        <v>1.5650134048257371</v>
      </c>
      <c r="V966" s="1">
        <f t="shared" si="205"/>
        <v>1.9846953652274715</v>
      </c>
      <c r="W966" s="1">
        <f t="shared" si="206"/>
        <v>1.1013986013986012</v>
      </c>
      <c r="X966" s="1">
        <f t="shared" si="207"/>
        <v>1.4332247557003259</v>
      </c>
      <c r="Y966" s="1">
        <f t="shared" si="208"/>
        <v>5.7305936073059369</v>
      </c>
      <c r="Z966" s="1">
        <f t="shared" si="209"/>
        <v>1.4066496163682864</v>
      </c>
      <c r="AA966" s="1">
        <f t="shared" si="210"/>
        <v>0.1276595744680851</v>
      </c>
      <c r="AB966" s="1">
        <f>VLOOKUP($A966,Index!$G:$R,8,FALSE)</f>
        <v>6.5936000000000003</v>
      </c>
      <c r="AC966" s="1">
        <f>VLOOKUP($A966,Index!$G:$R,9,FALSE)</f>
        <v>5.0570080318060135</v>
      </c>
      <c r="AD966" s="1">
        <f>VLOOKUP($A966,Index!$G:$R,10,FALSE)</f>
        <v>3.1196581196581197</v>
      </c>
      <c r="AE966" s="1">
        <f>VLOOKUP($A966,Index!$G:$R,11,FALSE)</f>
        <v>2.815562259416637</v>
      </c>
    </row>
    <row r="967" spans="1:31" x14ac:dyDescent="0.2">
      <c r="A967">
        <v>6085512021</v>
      </c>
      <c r="B967" s="1">
        <f>VLOOKUP($A967,DataForModel!$B:$BI,11,FALSE)</f>
        <v>6087</v>
      </c>
      <c r="C967" s="1">
        <f>VLOOKUP($A967,DataForModel!$B:$BI,16,FALSE)</f>
        <v>10.37</v>
      </c>
      <c r="D967" s="1">
        <f>VLOOKUP($A967,DataForModel!$B:$BI,17,FALSE)</f>
        <v>24.13</v>
      </c>
      <c r="E967" s="1">
        <f>VLOOKUP($A967,DataForModel!$B:$BI,19,FALSE)</f>
        <v>0</v>
      </c>
      <c r="F967" s="1">
        <f>VLOOKUP($A967,DataForModel!$B:$BI,20,FALSE)</f>
        <v>79.2636945</v>
      </c>
      <c r="G967" s="1">
        <f>VLOOKUP($A967,DataForModel!$B:$BI,26,FALSE)</f>
        <v>0</v>
      </c>
      <c r="H967" s="1">
        <f>VLOOKUP($A967,DataForModel!$B:$BI,31,FALSE)</f>
        <v>354</v>
      </c>
      <c r="I967" s="1">
        <f>VLOOKUP($A967,DataForModel!$B:$BI,33,FALSE)</f>
        <v>39183</v>
      </c>
      <c r="J967" s="1">
        <f>VLOOKUP($A967,DataForModel!$B:$BI,46,FALSE)</f>
        <v>5.8</v>
      </c>
      <c r="K967" s="1">
        <f>VLOOKUP($A967,DataForModel!$B:$BI,49,FALSE)</f>
        <v>7.7</v>
      </c>
      <c r="L967" s="1">
        <f>VLOOKUP($A967,DataForModel!$B:$BI,51,FALSE)</f>
        <v>22.8</v>
      </c>
      <c r="M967" s="1">
        <f>VLOOKUP($A967,DataForModel!$B:$BI,52,FALSE)</f>
        <v>5</v>
      </c>
      <c r="N967" s="1">
        <f>VLOOKUP($A967,DataForModel!$B:$BI,60,FALSE)</f>
        <v>0.6</v>
      </c>
      <c r="O967" s="1">
        <f t="shared" si="198"/>
        <v>4.7409023611002885</v>
      </c>
      <c r="P967" s="1">
        <f t="shared" si="199"/>
        <v>10</v>
      </c>
      <c r="Q967" s="1">
        <f t="shared" si="200"/>
        <v>1.9165595625229539</v>
      </c>
      <c r="R967" s="1">
        <f t="shared" si="201"/>
        <v>0</v>
      </c>
      <c r="S967" s="1">
        <f t="shared" si="202"/>
        <v>0.11193479249644708</v>
      </c>
      <c r="T967" s="1">
        <f t="shared" si="203"/>
        <v>0</v>
      </c>
      <c r="U967" s="1">
        <f t="shared" si="204"/>
        <v>1.1863270777479893</v>
      </c>
      <c r="V967" s="1">
        <f t="shared" si="205"/>
        <v>2.263549793401654</v>
      </c>
      <c r="W967" s="1">
        <f t="shared" si="206"/>
        <v>1.013986013986014</v>
      </c>
      <c r="X967" s="1">
        <f t="shared" si="207"/>
        <v>1.2540716612377851</v>
      </c>
      <c r="Y967" s="1">
        <f t="shared" si="208"/>
        <v>5.2054794520547958</v>
      </c>
      <c r="Z967" s="1">
        <f t="shared" si="209"/>
        <v>1.0741687979539642</v>
      </c>
      <c r="AA967" s="1">
        <f t="shared" si="210"/>
        <v>6.3829787234042548E-2</v>
      </c>
      <c r="AB967" s="1">
        <f>VLOOKUP($A967,Index!$G:$R,8,FALSE)</f>
        <v>5.8857999999999997</v>
      </c>
      <c r="AC967" s="1">
        <f>VLOOKUP($A967,Index!$G:$R,9,FALSE)</f>
        <v>4.6465469806736124</v>
      </c>
      <c r="AD967" s="1">
        <f>VLOOKUP($A967,Index!$G:$R,10,FALSE)</f>
        <v>3.8888888888888888</v>
      </c>
      <c r="AE967" s="1">
        <f>VLOOKUP($A967,Index!$G:$R,11,FALSE)</f>
        <v>2.2180720629899895</v>
      </c>
    </row>
    <row r="968" spans="1:31" x14ac:dyDescent="0.2">
      <c r="A968">
        <v>6085512022</v>
      </c>
      <c r="B968" s="1">
        <f>VLOOKUP($A968,DataForModel!$B:$BI,11,FALSE)</f>
        <v>5374</v>
      </c>
      <c r="C968" s="1">
        <f>VLOOKUP($A968,DataForModel!$B:$BI,16,FALSE)</f>
        <v>10.37</v>
      </c>
      <c r="D968" s="1">
        <f>VLOOKUP($A968,DataForModel!$B:$BI,17,FALSE)</f>
        <v>24.13</v>
      </c>
      <c r="E968" s="1">
        <f>VLOOKUP($A968,DataForModel!$B:$BI,19,FALSE)</f>
        <v>0</v>
      </c>
      <c r="F968" s="1">
        <f>VLOOKUP($A968,DataForModel!$B:$BI,20,FALSE)</f>
        <v>70.762911099999997</v>
      </c>
      <c r="G968" s="1">
        <f>VLOOKUP($A968,DataForModel!$B:$BI,26,FALSE)</f>
        <v>0</v>
      </c>
      <c r="H968" s="1">
        <f>VLOOKUP($A968,DataForModel!$B:$BI,31,FALSE)</f>
        <v>390</v>
      </c>
      <c r="I968" s="1">
        <f>VLOOKUP($A968,DataForModel!$B:$BI,33,FALSE)</f>
        <v>25508</v>
      </c>
      <c r="J968" s="1">
        <f>VLOOKUP($A968,DataForModel!$B:$BI,46,FALSE)</f>
        <v>6.7</v>
      </c>
      <c r="K968" s="1">
        <f>VLOOKUP($A968,DataForModel!$B:$BI,49,FALSE)</f>
        <v>16.7</v>
      </c>
      <c r="L968" s="1">
        <f>VLOOKUP($A968,DataForModel!$B:$BI,51,FALSE)</f>
        <v>25.4</v>
      </c>
      <c r="M968" s="1">
        <f>VLOOKUP($A968,DataForModel!$B:$BI,52,FALSE)</f>
        <v>10.7</v>
      </c>
      <c r="N968" s="1">
        <f>VLOOKUP($A968,DataForModel!$B:$BI,60,FALSE)</f>
        <v>0.1</v>
      </c>
      <c r="O968" s="1">
        <f t="shared" si="198"/>
        <v>4.1853035143769972</v>
      </c>
      <c r="P968" s="1">
        <f t="shared" si="199"/>
        <v>10</v>
      </c>
      <c r="Q968" s="1">
        <f t="shared" si="200"/>
        <v>1.9165595625229539</v>
      </c>
      <c r="R968" s="1">
        <f t="shared" si="201"/>
        <v>0</v>
      </c>
      <c r="S968" s="1">
        <f t="shared" si="202"/>
        <v>9.608289291569444E-2</v>
      </c>
      <c r="T968" s="1">
        <f t="shared" si="203"/>
        <v>0</v>
      </c>
      <c r="U968" s="1">
        <f t="shared" si="204"/>
        <v>1.3069705093833781</v>
      </c>
      <c r="V968" s="1">
        <f t="shared" si="205"/>
        <v>1.2910085270711393</v>
      </c>
      <c r="W968" s="1">
        <f t="shared" si="206"/>
        <v>1.1713286713286712</v>
      </c>
      <c r="X968" s="1">
        <f t="shared" si="207"/>
        <v>2.7198697068403908</v>
      </c>
      <c r="Y968" s="1">
        <f t="shared" si="208"/>
        <v>5.7990867579908674</v>
      </c>
      <c r="Z968" s="1">
        <f t="shared" si="209"/>
        <v>2.5319693094629154</v>
      </c>
      <c r="AA968" s="1">
        <f t="shared" si="210"/>
        <v>1.0638297872340425E-2</v>
      </c>
      <c r="AB968" s="1">
        <f>VLOOKUP($A968,Index!$G:$R,8,FALSE)</f>
        <v>8.2204999999999995</v>
      </c>
      <c r="AC968" s="1">
        <f>VLOOKUP($A968,Index!$G:$R,9,FALSE)</f>
        <v>5.6140788178373207</v>
      </c>
      <c r="AD968" s="1">
        <f>VLOOKUP($A968,Index!$G:$R,10,FALSE)</f>
        <v>4.5726495726495724</v>
      </c>
      <c r="AE968" s="1">
        <f>VLOOKUP($A968,Index!$G:$R,11,FALSE)</f>
        <v>2.9019718469338174</v>
      </c>
    </row>
    <row r="969" spans="1:31" x14ac:dyDescent="0.2">
      <c r="A969">
        <v>6085512023</v>
      </c>
      <c r="B969" s="1">
        <f>VLOOKUP($A969,DataForModel!$B:$BI,11,FALSE)</f>
        <v>5418</v>
      </c>
      <c r="C969" s="1">
        <f>VLOOKUP($A969,DataForModel!$B:$BI,16,FALSE)</f>
        <v>10.37</v>
      </c>
      <c r="D969" s="1">
        <f>VLOOKUP($A969,DataForModel!$B:$BI,17,FALSE)</f>
        <v>24.13</v>
      </c>
      <c r="E969" s="1">
        <f>VLOOKUP($A969,DataForModel!$B:$BI,19,FALSE)</f>
        <v>0</v>
      </c>
      <c r="F969" s="1">
        <f>VLOOKUP($A969,DataForModel!$B:$BI,20,FALSE)</f>
        <v>69.975684749999999</v>
      </c>
      <c r="G969" s="1">
        <f>VLOOKUP($A969,DataForModel!$B:$BI,26,FALSE)</f>
        <v>0</v>
      </c>
      <c r="H969" s="1">
        <f>VLOOKUP($A969,DataForModel!$B:$BI,31,FALSE)</f>
        <v>591</v>
      </c>
      <c r="I969" s="1">
        <f>VLOOKUP($A969,DataForModel!$B:$BI,33,FALSE)</f>
        <v>28774</v>
      </c>
      <c r="J969" s="1">
        <f>VLOOKUP($A969,DataForModel!$B:$BI,46,FALSE)</f>
        <v>9.6</v>
      </c>
      <c r="K969" s="1">
        <f>VLOOKUP($A969,DataForModel!$B:$BI,49,FALSE)</f>
        <v>20.6</v>
      </c>
      <c r="L969" s="1">
        <f>VLOOKUP($A969,DataForModel!$B:$BI,51,FALSE)</f>
        <v>25.7</v>
      </c>
      <c r="M969" s="1">
        <f>VLOOKUP($A969,DataForModel!$B:$BI,52,FALSE)</f>
        <v>10.199999999999999</v>
      </c>
      <c r="N969" s="1">
        <f>VLOOKUP($A969,DataForModel!$B:$BI,60,FALSE)</f>
        <v>0.2</v>
      </c>
      <c r="O969" s="1">
        <f t="shared" si="198"/>
        <v>4.2195901192238763</v>
      </c>
      <c r="P969" s="1">
        <f t="shared" si="199"/>
        <v>10</v>
      </c>
      <c r="Q969" s="1">
        <f t="shared" si="200"/>
        <v>1.9165595625229539</v>
      </c>
      <c r="R969" s="1">
        <f t="shared" si="201"/>
        <v>0</v>
      </c>
      <c r="S969" s="1">
        <f t="shared" si="202"/>
        <v>9.461490667721173E-2</v>
      </c>
      <c r="T969" s="1">
        <f t="shared" si="203"/>
        <v>0</v>
      </c>
      <c r="U969" s="1">
        <f t="shared" si="204"/>
        <v>1.9805630026809651</v>
      </c>
      <c r="V969" s="1">
        <f t="shared" si="205"/>
        <v>1.5232805399293083</v>
      </c>
      <c r="W969" s="1">
        <f t="shared" si="206"/>
        <v>1.6783216783216781</v>
      </c>
      <c r="X969" s="1">
        <f t="shared" si="207"/>
        <v>3.355048859934854</v>
      </c>
      <c r="Y969" s="1">
        <f t="shared" si="208"/>
        <v>5.8675799086757996</v>
      </c>
      <c r="Z969" s="1">
        <f t="shared" si="209"/>
        <v>2.4040920716112528</v>
      </c>
      <c r="AA969" s="1">
        <f t="shared" si="210"/>
        <v>2.1276595744680851E-2</v>
      </c>
      <c r="AB969" s="1">
        <f>VLOOKUP($A969,Index!$G:$R,8,FALSE)</f>
        <v>7.0084999999999997</v>
      </c>
      <c r="AC969" s="1">
        <f>VLOOKUP($A969,Index!$G:$R,9,FALSE)</f>
        <v>5.9516426721931968</v>
      </c>
      <c r="AD969" s="1">
        <f>VLOOKUP($A969,Index!$G:$R,10,FALSE)</f>
        <v>4.4444444444444446</v>
      </c>
      <c r="AE969" s="1">
        <f>VLOOKUP($A969,Index!$G:$R,11,FALSE)</f>
        <v>1.9137514289410378</v>
      </c>
    </row>
    <row r="970" spans="1:31" x14ac:dyDescent="0.2">
      <c r="A970">
        <v>6085512024</v>
      </c>
      <c r="B970" s="1">
        <f>VLOOKUP($A970,DataForModel!$B:$BI,11,FALSE)</f>
        <v>4670</v>
      </c>
      <c r="C970" s="1">
        <f>VLOOKUP($A970,DataForModel!$B:$BI,16,FALSE)</f>
        <v>10.37</v>
      </c>
      <c r="D970" s="1">
        <f>VLOOKUP($A970,DataForModel!$B:$BI,17,FALSE)</f>
        <v>21.4</v>
      </c>
      <c r="E970" s="1">
        <f>VLOOKUP($A970,DataForModel!$B:$BI,19,FALSE)</f>
        <v>0</v>
      </c>
      <c r="F970" s="1">
        <f>VLOOKUP($A970,DataForModel!$B:$BI,20,FALSE)</f>
        <v>77.694266220000003</v>
      </c>
      <c r="G970" s="1">
        <f>VLOOKUP($A970,DataForModel!$B:$BI,26,FALSE)</f>
        <v>0</v>
      </c>
      <c r="H970" s="1">
        <f>VLOOKUP($A970,DataForModel!$B:$BI,31,FALSE)</f>
        <v>193</v>
      </c>
      <c r="I970" s="1">
        <f>VLOOKUP($A970,DataForModel!$B:$BI,33,FALSE)</f>
        <v>37430</v>
      </c>
      <c r="J970" s="1">
        <f>VLOOKUP($A970,DataForModel!$B:$BI,46,FALSE)</f>
        <v>4.0999999999999996</v>
      </c>
      <c r="K970" s="1">
        <f>VLOOKUP($A970,DataForModel!$B:$BI,49,FALSE)</f>
        <v>10.1</v>
      </c>
      <c r="L970" s="1">
        <f>VLOOKUP($A970,DataForModel!$B:$BI,51,FALSE)</f>
        <v>25</v>
      </c>
      <c r="M970" s="1">
        <f>VLOOKUP($A970,DataForModel!$B:$BI,52,FALSE)</f>
        <v>7.9</v>
      </c>
      <c r="N970" s="1">
        <f>VLOOKUP($A970,DataForModel!$B:$BI,60,FALSE)</f>
        <v>0.7</v>
      </c>
      <c r="O970" s="1">
        <f t="shared" si="198"/>
        <v>3.6367178368269304</v>
      </c>
      <c r="P970" s="1">
        <f t="shared" si="199"/>
        <v>10</v>
      </c>
      <c r="Q970" s="1">
        <f t="shared" si="200"/>
        <v>1.6971323735569368</v>
      </c>
      <c r="R970" s="1">
        <f t="shared" si="201"/>
        <v>0</v>
      </c>
      <c r="S970" s="1">
        <f t="shared" si="202"/>
        <v>0.10900818934434779</v>
      </c>
      <c r="T970" s="1">
        <f t="shared" si="203"/>
        <v>0</v>
      </c>
      <c r="U970" s="1">
        <f t="shared" si="204"/>
        <v>0.64678284182305634</v>
      </c>
      <c r="V970" s="1">
        <f t="shared" si="205"/>
        <v>2.1388796040139106</v>
      </c>
      <c r="W970" s="1">
        <f t="shared" si="206"/>
        <v>0.71678321678321666</v>
      </c>
      <c r="X970" s="1">
        <f t="shared" si="207"/>
        <v>1.6449511400651464</v>
      </c>
      <c r="Y970" s="1">
        <f t="shared" si="208"/>
        <v>5.7077625570776256</v>
      </c>
      <c r="Z970" s="1">
        <f t="shared" si="209"/>
        <v>1.8158567774936063</v>
      </c>
      <c r="AA970" s="1">
        <f t="shared" si="210"/>
        <v>7.4468085106382975E-2</v>
      </c>
      <c r="AB970" s="1">
        <f>VLOOKUP($A970,Index!$G:$R,8,FALSE)</f>
        <v>6.1746999999999996</v>
      </c>
      <c r="AC970" s="1">
        <f>VLOOKUP($A970,Index!$G:$R,9,FALSE)</f>
        <v>4.6198779140833519</v>
      </c>
      <c r="AD970" s="1">
        <f>VLOOKUP($A970,Index!$G:$R,10,FALSE)</f>
        <v>4.0598290598290596</v>
      </c>
      <c r="AE970" s="1">
        <f>VLOOKUP($A970,Index!$G:$R,11,FALSE)</f>
        <v>1.8054685905866856</v>
      </c>
    </row>
    <row r="971" spans="1:31" x14ac:dyDescent="0.2">
      <c r="A971">
        <v>6085512025</v>
      </c>
      <c r="B971" s="1">
        <f>VLOOKUP($A971,DataForModel!$B:$BI,11,FALSE)</f>
        <v>3203</v>
      </c>
      <c r="C971" s="1">
        <f>VLOOKUP($A971,DataForModel!$B:$BI,16,FALSE)</f>
        <v>10.37</v>
      </c>
      <c r="D971" s="1">
        <f>VLOOKUP($A971,DataForModel!$B:$BI,17,FALSE)</f>
        <v>21.4</v>
      </c>
      <c r="E971" s="1">
        <f>VLOOKUP($A971,DataForModel!$B:$BI,19,FALSE)</f>
        <v>0</v>
      </c>
      <c r="F971" s="1">
        <f>VLOOKUP($A971,DataForModel!$B:$BI,20,FALSE)</f>
        <v>77.655756490000002</v>
      </c>
      <c r="G971" s="1">
        <f>VLOOKUP($A971,DataForModel!$B:$BI,26,FALSE)</f>
        <v>0</v>
      </c>
      <c r="H971" s="1">
        <f>VLOOKUP($A971,DataForModel!$B:$BI,31,FALSE)</f>
        <v>177</v>
      </c>
      <c r="I971" s="1">
        <f>VLOOKUP($A971,DataForModel!$B:$BI,33,FALSE)</f>
        <v>46727</v>
      </c>
      <c r="J971" s="1">
        <f>VLOOKUP($A971,DataForModel!$B:$BI,46,FALSE)</f>
        <v>5.5</v>
      </c>
      <c r="K971" s="1">
        <f>VLOOKUP($A971,DataForModel!$B:$BI,49,FALSE)</f>
        <v>9.4</v>
      </c>
      <c r="L971" s="1">
        <f>VLOOKUP($A971,DataForModel!$B:$BI,51,FALSE)</f>
        <v>25.1</v>
      </c>
      <c r="M971" s="1">
        <f>VLOOKUP($A971,DataForModel!$B:$BI,52,FALSE)</f>
        <v>11.9</v>
      </c>
      <c r="N971" s="1">
        <f>VLOOKUP($A971,DataForModel!$B:$BI,60,FALSE)</f>
        <v>1</v>
      </c>
      <c r="O971" s="1">
        <f t="shared" si="198"/>
        <v>2.4935712615912102</v>
      </c>
      <c r="P971" s="1">
        <f t="shared" si="199"/>
        <v>10</v>
      </c>
      <c r="Q971" s="1">
        <f t="shared" si="200"/>
        <v>1.6971323735569368</v>
      </c>
      <c r="R971" s="1">
        <f t="shared" si="201"/>
        <v>0</v>
      </c>
      <c r="S971" s="1">
        <f t="shared" si="202"/>
        <v>0.10893637803659915</v>
      </c>
      <c r="T971" s="1">
        <f t="shared" si="203"/>
        <v>0</v>
      </c>
      <c r="U971" s="1">
        <f t="shared" si="204"/>
        <v>0.59316353887399464</v>
      </c>
      <c r="V971" s="1">
        <f t="shared" si="205"/>
        <v>2.8000654287360165</v>
      </c>
      <c r="W971" s="1">
        <f t="shared" si="206"/>
        <v>0.96153846153846145</v>
      </c>
      <c r="X971" s="1">
        <f t="shared" si="207"/>
        <v>1.5309446254071664</v>
      </c>
      <c r="Y971" s="1">
        <f t="shared" si="208"/>
        <v>5.7305936073059369</v>
      </c>
      <c r="Z971" s="1">
        <f t="shared" si="209"/>
        <v>2.8388746803069056</v>
      </c>
      <c r="AA971" s="1">
        <f t="shared" si="210"/>
        <v>0.10638297872340426</v>
      </c>
      <c r="AB971" s="1">
        <f>VLOOKUP($A971,Index!$G:$R,8,FALSE)</f>
        <v>6.7862999999999998</v>
      </c>
      <c r="AC971" s="1">
        <f>VLOOKUP($A971,Index!$G:$R,9,FALSE)</f>
        <v>4.4060971843879244</v>
      </c>
      <c r="AD971" s="1">
        <f>VLOOKUP($A971,Index!$G:$R,10,FALSE)</f>
        <v>4.0598290598290596</v>
      </c>
      <c r="AE971" s="1">
        <f>VLOOKUP($A971,Index!$G:$R,11,FALSE)</f>
        <v>3.144753104885718</v>
      </c>
    </row>
    <row r="972" spans="1:31" x14ac:dyDescent="0.2">
      <c r="A972">
        <v>6085512026</v>
      </c>
      <c r="B972" s="1">
        <f>VLOOKUP($A972,DataForModel!$B:$BI,11,FALSE)</f>
        <v>3870</v>
      </c>
      <c r="C972" s="1">
        <f>VLOOKUP($A972,DataForModel!$B:$BI,16,FALSE)</f>
        <v>10.37</v>
      </c>
      <c r="D972" s="1">
        <f>VLOOKUP($A972,DataForModel!$B:$BI,17,FALSE)</f>
        <v>23.945768430000001</v>
      </c>
      <c r="E972" s="1">
        <f>VLOOKUP($A972,DataForModel!$B:$BI,19,FALSE)</f>
        <v>0</v>
      </c>
      <c r="F972" s="1">
        <f>VLOOKUP($A972,DataForModel!$B:$BI,20,FALSE)</f>
        <v>74.011638110000007</v>
      </c>
      <c r="G972" s="1">
        <f>VLOOKUP($A972,DataForModel!$B:$BI,26,FALSE)</f>
        <v>0</v>
      </c>
      <c r="H972" s="1">
        <f>VLOOKUP($A972,DataForModel!$B:$BI,31,FALSE)</f>
        <v>335</v>
      </c>
      <c r="I972" s="1">
        <f>VLOOKUP($A972,DataForModel!$B:$BI,33,FALSE)</f>
        <v>33279</v>
      </c>
      <c r="J972" s="1">
        <f>VLOOKUP($A972,DataForModel!$B:$BI,46,FALSE)</f>
        <v>8.4</v>
      </c>
      <c r="K972" s="1">
        <f>VLOOKUP($A972,DataForModel!$B:$BI,49,FALSE)</f>
        <v>12.6</v>
      </c>
      <c r="L972" s="1">
        <f>VLOOKUP($A972,DataForModel!$B:$BI,51,FALSE)</f>
        <v>24.4</v>
      </c>
      <c r="M972" s="1">
        <f>VLOOKUP($A972,DataForModel!$B:$BI,52,FALSE)</f>
        <v>10</v>
      </c>
      <c r="N972" s="1">
        <f>VLOOKUP($A972,DataForModel!$B:$BI,60,FALSE)</f>
        <v>0</v>
      </c>
      <c r="O972" s="1">
        <f t="shared" si="198"/>
        <v>3.0133250214291278</v>
      </c>
      <c r="P972" s="1">
        <f t="shared" si="199"/>
        <v>10</v>
      </c>
      <c r="Q972" s="1">
        <f t="shared" si="200"/>
        <v>1.9017517180087065</v>
      </c>
      <c r="R972" s="1">
        <f t="shared" si="201"/>
        <v>0</v>
      </c>
      <c r="S972" s="1">
        <f t="shared" si="202"/>
        <v>0.1021409809652969</v>
      </c>
      <c r="T972" s="1">
        <f t="shared" si="203"/>
        <v>0</v>
      </c>
      <c r="U972" s="1">
        <f t="shared" si="204"/>
        <v>1.1226541554959786</v>
      </c>
      <c r="V972" s="1">
        <f t="shared" si="205"/>
        <v>1.8436679918356316</v>
      </c>
      <c r="W972" s="1">
        <f t="shared" si="206"/>
        <v>1.4685314685314685</v>
      </c>
      <c r="X972" s="1">
        <f t="shared" si="207"/>
        <v>2.0521172638436482</v>
      </c>
      <c r="Y972" s="1">
        <f t="shared" si="208"/>
        <v>5.570776255707762</v>
      </c>
      <c r="Z972" s="1">
        <f t="shared" si="209"/>
        <v>2.3529411764705879</v>
      </c>
      <c r="AA972" s="1">
        <f t="shared" si="210"/>
        <v>0</v>
      </c>
      <c r="AB972" s="1">
        <f>VLOOKUP($A972,Index!$G:$R,8,FALSE)</f>
        <v>5.9691999999999998</v>
      </c>
      <c r="AC972" s="1">
        <f>VLOOKUP($A972,Index!$G:$R,9,FALSE)</f>
        <v>4.9957230070437717</v>
      </c>
      <c r="AD972" s="1">
        <f>VLOOKUP($A972,Index!$G:$R,10,FALSE)</f>
        <v>4.6153846153846159</v>
      </c>
      <c r="AE972" s="1">
        <f>VLOOKUP($A972,Index!$G:$R,11,FALSE)</f>
        <v>3.4578386833184958</v>
      </c>
    </row>
    <row r="973" spans="1:31" x14ac:dyDescent="0.2">
      <c r="A973">
        <v>6085512027</v>
      </c>
      <c r="B973" s="1">
        <f>VLOOKUP($A973,DataForModel!$B:$BI,11,FALSE)</f>
        <v>4085</v>
      </c>
      <c r="C973" s="1">
        <f>VLOOKUP($A973,DataForModel!$B:$BI,16,FALSE)</f>
        <v>10.37</v>
      </c>
      <c r="D973" s="1">
        <f>VLOOKUP($A973,DataForModel!$B:$BI,17,FALSE)</f>
        <v>21.646211610000002</v>
      </c>
      <c r="E973" s="1">
        <f>VLOOKUP($A973,DataForModel!$B:$BI,19,FALSE)</f>
        <v>0</v>
      </c>
      <c r="F973" s="1">
        <f>VLOOKUP($A973,DataForModel!$B:$BI,20,FALSE)</f>
        <v>72.019104279999993</v>
      </c>
      <c r="G973" s="1">
        <f>VLOOKUP($A973,DataForModel!$B:$BI,26,FALSE)</f>
        <v>0</v>
      </c>
      <c r="H973" s="1">
        <f>VLOOKUP($A973,DataForModel!$B:$BI,31,FALSE)</f>
        <v>209</v>
      </c>
      <c r="I973" s="1">
        <f>VLOOKUP($A973,DataForModel!$B:$BI,33,FALSE)</f>
        <v>34243</v>
      </c>
      <c r="J973" s="1">
        <f>VLOOKUP($A973,DataForModel!$B:$BI,46,FALSE)</f>
        <v>4.4000000000000004</v>
      </c>
      <c r="K973" s="1">
        <f>VLOOKUP($A973,DataForModel!$B:$BI,49,FALSE)</f>
        <v>14.8</v>
      </c>
      <c r="L973" s="1">
        <f>VLOOKUP($A973,DataForModel!$B:$BI,51,FALSE)</f>
        <v>21.8</v>
      </c>
      <c r="M973" s="1">
        <f>VLOOKUP($A973,DataForModel!$B:$BI,52,FALSE)</f>
        <v>10.8</v>
      </c>
      <c r="N973" s="1">
        <f>VLOOKUP($A973,DataForModel!$B:$BI,60,FALSE)</f>
        <v>0.2</v>
      </c>
      <c r="O973" s="1">
        <f t="shared" si="198"/>
        <v>3.180861840567287</v>
      </c>
      <c r="P973" s="1">
        <f t="shared" si="199"/>
        <v>10</v>
      </c>
      <c r="Q973" s="1">
        <f t="shared" si="200"/>
        <v>1.7169219418621009</v>
      </c>
      <c r="R973" s="1">
        <f t="shared" si="201"/>
        <v>0</v>
      </c>
      <c r="S973" s="1">
        <f t="shared" si="202"/>
        <v>9.8425388566552502E-2</v>
      </c>
      <c r="T973" s="1">
        <f t="shared" si="203"/>
        <v>0</v>
      </c>
      <c r="U973" s="1">
        <f t="shared" si="204"/>
        <v>0.70040214477211804</v>
      </c>
      <c r="V973" s="1">
        <f t="shared" si="205"/>
        <v>1.9122259282701923</v>
      </c>
      <c r="W973" s="1">
        <f t="shared" si="206"/>
        <v>0.76923076923076927</v>
      </c>
      <c r="X973" s="1">
        <f t="shared" si="207"/>
        <v>2.4104234527687298</v>
      </c>
      <c r="Y973" s="1">
        <f t="shared" si="208"/>
        <v>4.9771689497716896</v>
      </c>
      <c r="Z973" s="1">
        <f t="shared" si="209"/>
        <v>2.5575447570332481</v>
      </c>
      <c r="AA973" s="1">
        <f t="shared" si="210"/>
        <v>2.1276595744680851E-2</v>
      </c>
      <c r="AB973" s="1">
        <f>VLOOKUP($A973,Index!$G:$R,8,FALSE)</f>
        <v>6.8287000000000004</v>
      </c>
      <c r="AC973" s="1">
        <f>VLOOKUP($A973,Index!$G:$R,9,FALSE)</f>
        <v>4.8893874802150634</v>
      </c>
      <c r="AD973" s="1">
        <f>VLOOKUP($A973,Index!$G:$R,10,FALSE)</f>
        <v>4.3162393162393169</v>
      </c>
      <c r="AE973" s="1">
        <f>VLOOKUP($A973,Index!$G:$R,11,FALSE)</f>
        <v>3.4054002121488303</v>
      </c>
    </row>
    <row r="974" spans="1:31" x14ac:dyDescent="0.2">
      <c r="A974">
        <v>6085512029</v>
      </c>
      <c r="B974" s="1">
        <f>VLOOKUP($A974,DataForModel!$B:$BI,11,FALSE)</f>
        <v>6892</v>
      </c>
      <c r="C974" s="1">
        <f>VLOOKUP($A974,DataForModel!$B:$BI,16,FALSE)</f>
        <v>10.37</v>
      </c>
      <c r="D974" s="1">
        <f>VLOOKUP($A974,DataForModel!$B:$BI,17,FALSE)</f>
        <v>12.279910599999999</v>
      </c>
      <c r="E974" s="1">
        <f>VLOOKUP($A974,DataForModel!$B:$BI,19,FALSE)</f>
        <v>0</v>
      </c>
      <c r="F974" s="1">
        <f>VLOOKUP($A974,DataForModel!$B:$BI,20,FALSE)</f>
        <v>65.400073149999997</v>
      </c>
      <c r="G974" s="1">
        <f>VLOOKUP($A974,DataForModel!$B:$BI,26,FALSE)</f>
        <v>0</v>
      </c>
      <c r="H974" s="1">
        <f>VLOOKUP($A974,DataForModel!$B:$BI,31,FALSE)</f>
        <v>169</v>
      </c>
      <c r="I974" s="1">
        <f>VLOOKUP($A974,DataForModel!$B:$BI,33,FALSE)</f>
        <v>43972</v>
      </c>
      <c r="J974" s="1">
        <f>VLOOKUP($A974,DataForModel!$B:$BI,46,FALSE)</f>
        <v>2.2999999999999998</v>
      </c>
      <c r="K974" s="1">
        <f>VLOOKUP($A974,DataForModel!$B:$BI,49,FALSE)</f>
        <v>13</v>
      </c>
      <c r="L974" s="1">
        <f>VLOOKUP($A974,DataForModel!$B:$BI,51,FALSE)</f>
        <v>20.6</v>
      </c>
      <c r="M974" s="1">
        <f>VLOOKUP($A974,DataForModel!$B:$BI,52,FALSE)</f>
        <v>6.5</v>
      </c>
      <c r="N974" s="1">
        <f>VLOOKUP($A974,DataForModel!$B:$BI,60,FALSE)</f>
        <v>0.9</v>
      </c>
      <c r="O974" s="1">
        <f t="shared" si="198"/>
        <v>5.3681913815943272</v>
      </c>
      <c r="P974" s="1">
        <f t="shared" si="199"/>
        <v>10</v>
      </c>
      <c r="Q974" s="1">
        <f t="shared" si="200"/>
        <v>0.96409369950537327</v>
      </c>
      <c r="R974" s="1">
        <f t="shared" si="201"/>
        <v>0</v>
      </c>
      <c r="S974" s="1">
        <f t="shared" si="202"/>
        <v>8.6082500639936749E-2</v>
      </c>
      <c r="T974" s="1">
        <f t="shared" si="203"/>
        <v>0</v>
      </c>
      <c r="U974" s="1">
        <f t="shared" si="204"/>
        <v>0.5663538873994638</v>
      </c>
      <c r="V974" s="1">
        <f t="shared" si="205"/>
        <v>2.6041348116434704</v>
      </c>
      <c r="W974" s="1">
        <f t="shared" si="206"/>
        <v>0.40209790209790203</v>
      </c>
      <c r="X974" s="1">
        <f t="shared" si="207"/>
        <v>2.1172638436482085</v>
      </c>
      <c r="Y974" s="1">
        <f t="shared" si="208"/>
        <v>4.7031963470319642</v>
      </c>
      <c r="Z974" s="1">
        <f t="shared" si="209"/>
        <v>1.4578005115089514</v>
      </c>
      <c r="AA974" s="1">
        <f t="shared" si="210"/>
        <v>9.5744680851063829E-2</v>
      </c>
      <c r="AB974" s="1">
        <f>VLOOKUP($A974,Index!$G:$R,8,FALSE)</f>
        <v>4.6571999999999996</v>
      </c>
      <c r="AC974" s="1">
        <f>VLOOKUP($A974,Index!$G:$R,9,FALSE)</f>
        <v>4.8235470944679157</v>
      </c>
      <c r="AD974" s="1">
        <f>VLOOKUP($A974,Index!$G:$R,10,FALSE)</f>
        <v>4.017094017094017</v>
      </c>
      <c r="AE974" s="1">
        <f>VLOOKUP($A974,Index!$G:$R,11,FALSE)</f>
        <v>2.4663972282358628</v>
      </c>
    </row>
    <row r="975" spans="1:31" x14ac:dyDescent="0.2">
      <c r="A975">
        <v>6085512030</v>
      </c>
      <c r="B975" s="1">
        <f>VLOOKUP($A975,DataForModel!$B:$BI,11,FALSE)</f>
        <v>3074</v>
      </c>
      <c r="C975" s="1">
        <f>VLOOKUP($A975,DataForModel!$B:$BI,16,FALSE)</f>
        <v>10.37</v>
      </c>
      <c r="D975" s="1">
        <f>VLOOKUP($A975,DataForModel!$B:$BI,17,FALSE)</f>
        <v>8.0830183499999997</v>
      </c>
      <c r="E975" s="1">
        <f>VLOOKUP($A975,DataForModel!$B:$BI,19,FALSE)</f>
        <v>3.057372E-3</v>
      </c>
      <c r="F975" s="1">
        <f>VLOOKUP($A975,DataForModel!$B:$BI,20,FALSE)</f>
        <v>58.691090709999997</v>
      </c>
      <c r="G975" s="1">
        <f>VLOOKUP($A975,DataForModel!$B:$BI,26,FALSE)</f>
        <v>0</v>
      </c>
      <c r="H975" s="1">
        <f>VLOOKUP($A975,DataForModel!$B:$BI,31,FALSE)</f>
        <v>100</v>
      </c>
      <c r="I975" s="1">
        <f>VLOOKUP($A975,DataForModel!$B:$BI,33,FALSE)</f>
        <v>50229</v>
      </c>
      <c r="J975" s="1">
        <f>VLOOKUP($A975,DataForModel!$B:$BI,46,FALSE)</f>
        <v>3.3</v>
      </c>
      <c r="K975" s="1">
        <f>VLOOKUP($A975,DataForModel!$B:$BI,49,FALSE)</f>
        <v>5.6</v>
      </c>
      <c r="L975" s="1">
        <f>VLOOKUP($A975,DataForModel!$B:$BI,51,FALSE)</f>
        <v>22.7</v>
      </c>
      <c r="M975" s="1">
        <f>VLOOKUP($A975,DataForModel!$B:$BI,52,FALSE)</f>
        <v>8</v>
      </c>
      <c r="N975" s="1">
        <f>VLOOKUP($A975,DataForModel!$B:$BI,60,FALSE)</f>
        <v>0</v>
      </c>
      <c r="O975" s="1">
        <f t="shared" si="198"/>
        <v>2.3930491701083145</v>
      </c>
      <c r="P975" s="1">
        <f t="shared" si="199"/>
        <v>10</v>
      </c>
      <c r="Q975" s="1">
        <f t="shared" si="200"/>
        <v>0.62676319810948955</v>
      </c>
      <c r="R975" s="1">
        <f t="shared" si="201"/>
        <v>3.8057355522507699E-5</v>
      </c>
      <c r="S975" s="1">
        <f t="shared" si="202"/>
        <v>7.3571875333578202E-2</v>
      </c>
      <c r="T975" s="1">
        <f t="shared" si="203"/>
        <v>0</v>
      </c>
      <c r="U975" s="1">
        <f t="shared" si="204"/>
        <v>0.33512064343163539</v>
      </c>
      <c r="V975" s="1">
        <f t="shared" si="205"/>
        <v>3.0491213347462147</v>
      </c>
      <c r="W975" s="1">
        <f t="shared" si="206"/>
        <v>0.57692307692307687</v>
      </c>
      <c r="X975" s="1">
        <f t="shared" si="207"/>
        <v>0.91205211726384361</v>
      </c>
      <c r="Y975" s="1">
        <f t="shared" si="208"/>
        <v>5.1826484018264836</v>
      </c>
      <c r="Z975" s="1">
        <f t="shared" si="209"/>
        <v>1.8414322250639388</v>
      </c>
      <c r="AA975" s="1">
        <f t="shared" si="210"/>
        <v>0</v>
      </c>
      <c r="AB975" s="1">
        <f>VLOOKUP($A975,Index!$G:$R,8,FALSE)</f>
        <v>3.3603999999999998</v>
      </c>
      <c r="AC975" s="1">
        <f>VLOOKUP($A975,Index!$G:$R,9,FALSE)</f>
        <v>3.7212218884442412</v>
      </c>
      <c r="AD975" s="1">
        <f>VLOOKUP($A975,Index!$G:$R,10,FALSE)</f>
        <v>3.8461538461538463</v>
      </c>
      <c r="AE975" s="1">
        <f>VLOOKUP($A975,Index!$G:$R,11,FALSE)</f>
        <v>1.1262858696549909</v>
      </c>
    </row>
    <row r="976" spans="1:31" x14ac:dyDescent="0.2">
      <c r="A976">
        <v>6085512031</v>
      </c>
      <c r="B976" s="1">
        <f>VLOOKUP($A976,DataForModel!$B:$BI,11,FALSE)</f>
        <v>4406</v>
      </c>
      <c r="C976" s="1">
        <f>VLOOKUP($A976,DataForModel!$B:$BI,16,FALSE)</f>
        <v>10.37</v>
      </c>
      <c r="D976" s="1">
        <f>VLOOKUP($A976,DataForModel!$B:$BI,17,FALSE)</f>
        <v>8.0830183499999997</v>
      </c>
      <c r="E976" s="1">
        <f>VLOOKUP($A976,DataForModel!$B:$BI,19,FALSE)</f>
        <v>0</v>
      </c>
      <c r="F976" s="1">
        <f>VLOOKUP($A976,DataForModel!$B:$BI,20,FALSE)</f>
        <v>57.700470959999997</v>
      </c>
      <c r="G976" s="1">
        <f>VLOOKUP($A976,DataForModel!$B:$BI,26,FALSE)</f>
        <v>0</v>
      </c>
      <c r="H976" s="1">
        <f>VLOOKUP($A976,DataForModel!$B:$BI,31,FALSE)</f>
        <v>145</v>
      </c>
      <c r="I976" s="1">
        <f>VLOOKUP($A976,DataForModel!$B:$BI,33,FALSE)</f>
        <v>43444</v>
      </c>
      <c r="J976" s="1">
        <f>VLOOKUP($A976,DataForModel!$B:$BI,46,FALSE)</f>
        <v>3.4</v>
      </c>
      <c r="K976" s="1">
        <f>VLOOKUP($A976,DataForModel!$B:$BI,49,FALSE)</f>
        <v>5.5</v>
      </c>
      <c r="L976" s="1">
        <f>VLOOKUP($A976,DataForModel!$B:$BI,51,FALSE)</f>
        <v>26.6</v>
      </c>
      <c r="M976" s="1">
        <f>VLOOKUP($A976,DataForModel!$B:$BI,52,FALSE)</f>
        <v>10.3</v>
      </c>
      <c r="N976" s="1">
        <f>VLOOKUP($A976,DataForModel!$B:$BI,60,FALSE)</f>
        <v>0.3</v>
      </c>
      <c r="O976" s="1">
        <f t="shared" si="198"/>
        <v>3.430998207745656</v>
      </c>
      <c r="P976" s="1">
        <f t="shared" si="199"/>
        <v>10</v>
      </c>
      <c r="Q976" s="1">
        <f t="shared" si="200"/>
        <v>0.62676319810948955</v>
      </c>
      <c r="R976" s="1">
        <f t="shared" si="201"/>
        <v>0</v>
      </c>
      <c r="S976" s="1">
        <f t="shared" si="202"/>
        <v>7.1724609727480043E-2</v>
      </c>
      <c r="T976" s="1">
        <f t="shared" si="203"/>
        <v>0</v>
      </c>
      <c r="U976" s="1">
        <f t="shared" si="204"/>
        <v>0.4859249329758713</v>
      </c>
      <c r="V976" s="1">
        <f t="shared" si="205"/>
        <v>2.5665844066253705</v>
      </c>
      <c r="W976" s="1">
        <f t="shared" si="206"/>
        <v>0.59440559440559437</v>
      </c>
      <c r="X976" s="1">
        <f t="shared" si="207"/>
        <v>0.89576547231270354</v>
      </c>
      <c r="Y976" s="1">
        <f t="shared" si="208"/>
        <v>6.0730593607305936</v>
      </c>
      <c r="Z976" s="1">
        <f t="shared" si="209"/>
        <v>2.4296675191815855</v>
      </c>
      <c r="AA976" s="1">
        <f t="shared" si="210"/>
        <v>3.1914893617021274E-2</v>
      </c>
      <c r="AB976" s="1">
        <f>VLOOKUP($A976,Index!$G:$R,8,FALSE)</f>
        <v>4.9282000000000004</v>
      </c>
      <c r="AC976" s="1">
        <f>VLOOKUP($A976,Index!$G:$R,9,FALSE)</f>
        <v>4.2866306923769679</v>
      </c>
      <c r="AD976" s="1">
        <f>VLOOKUP($A976,Index!$G:$R,10,FALSE)</f>
        <v>3.8888888888888888</v>
      </c>
      <c r="AE976" s="1">
        <f>VLOOKUP($A976,Index!$G:$R,11,FALSE)</f>
        <v>1.6128338619759086</v>
      </c>
    </row>
    <row r="977" spans="1:31" x14ac:dyDescent="0.2">
      <c r="A977">
        <v>6085512032</v>
      </c>
      <c r="B977" s="1">
        <f>VLOOKUP($A977,DataForModel!$B:$BI,11,FALSE)</f>
        <v>3367</v>
      </c>
      <c r="C977" s="1">
        <f>VLOOKUP($A977,DataForModel!$B:$BI,16,FALSE)</f>
        <v>10.37</v>
      </c>
      <c r="D977" s="1">
        <f>VLOOKUP($A977,DataForModel!$B:$BI,17,FALSE)</f>
        <v>13.64</v>
      </c>
      <c r="E977" s="1">
        <f>VLOOKUP($A977,DataForModel!$B:$BI,19,FALSE)</f>
        <v>0</v>
      </c>
      <c r="F977" s="1">
        <f>VLOOKUP($A977,DataForModel!$B:$BI,20,FALSE)</f>
        <v>57.897571059999997</v>
      </c>
      <c r="G977" s="1">
        <f>VLOOKUP($A977,DataForModel!$B:$BI,26,FALSE)</f>
        <v>0</v>
      </c>
      <c r="H977" s="1">
        <f>VLOOKUP($A977,DataForModel!$B:$BI,31,FALSE)</f>
        <v>97</v>
      </c>
      <c r="I977" s="1">
        <f>VLOOKUP($A977,DataForModel!$B:$BI,33,FALSE)</f>
        <v>37418</v>
      </c>
      <c r="J977" s="1">
        <f>VLOOKUP($A977,DataForModel!$B:$BI,46,FALSE)</f>
        <v>3</v>
      </c>
      <c r="K977" s="1">
        <f>VLOOKUP($A977,DataForModel!$B:$BI,49,FALSE)</f>
        <v>7.8</v>
      </c>
      <c r="L977" s="1">
        <f>VLOOKUP($A977,DataForModel!$B:$BI,51,FALSE)</f>
        <v>24.7</v>
      </c>
      <c r="M977" s="1">
        <f>VLOOKUP($A977,DataForModel!$B:$BI,52,FALSE)</f>
        <v>10</v>
      </c>
      <c r="N977" s="1">
        <f>VLOOKUP($A977,DataForModel!$B:$BI,60,FALSE)</f>
        <v>0.5</v>
      </c>
      <c r="O977" s="1">
        <f t="shared" si="198"/>
        <v>2.6213667887477596</v>
      </c>
      <c r="P977" s="1">
        <f t="shared" si="199"/>
        <v>10</v>
      </c>
      <c r="Q977" s="1">
        <f t="shared" si="200"/>
        <v>1.073412598327526</v>
      </c>
      <c r="R977" s="1">
        <f t="shared" si="201"/>
        <v>0</v>
      </c>
      <c r="S977" s="1">
        <f t="shared" si="202"/>
        <v>7.2092153616735738E-2</v>
      </c>
      <c r="T977" s="1">
        <f t="shared" si="203"/>
        <v>0</v>
      </c>
      <c r="U977" s="1">
        <f t="shared" si="204"/>
        <v>0.32506702412868632</v>
      </c>
      <c r="V977" s="1">
        <f t="shared" si="205"/>
        <v>2.1380261857180449</v>
      </c>
      <c r="W977" s="1">
        <f t="shared" si="206"/>
        <v>0.52447552447552448</v>
      </c>
      <c r="X977" s="1">
        <f t="shared" si="207"/>
        <v>1.2703583061889252</v>
      </c>
      <c r="Y977" s="1">
        <f t="shared" si="208"/>
        <v>5.6392694063926943</v>
      </c>
      <c r="Z977" s="1">
        <f t="shared" si="209"/>
        <v>2.3529411764705879</v>
      </c>
      <c r="AA977" s="1">
        <f t="shared" si="210"/>
        <v>5.3191489361702128E-2</v>
      </c>
      <c r="AB977" s="1">
        <f>VLOOKUP($A977,Index!$G:$R,8,FALSE)</f>
        <v>4.8708</v>
      </c>
      <c r="AC977" s="1">
        <f>VLOOKUP($A977,Index!$G:$R,9,FALSE)</f>
        <v>4.2187993070462033</v>
      </c>
      <c r="AD977" s="1">
        <f>VLOOKUP($A977,Index!$G:$R,10,FALSE)</f>
        <v>4.0598290598290596</v>
      </c>
      <c r="AE977" s="1">
        <f>VLOOKUP($A977,Index!$G:$R,11,FALSE)</f>
        <v>2.9185891381070403</v>
      </c>
    </row>
    <row r="978" spans="1:31" x14ac:dyDescent="0.2">
      <c r="A978">
        <v>6085512033</v>
      </c>
      <c r="B978" s="1">
        <f>VLOOKUP($A978,DataForModel!$B:$BI,11,FALSE)</f>
        <v>6125</v>
      </c>
      <c r="C978" s="1">
        <f>VLOOKUP($A978,DataForModel!$B:$BI,16,FALSE)</f>
        <v>10.37</v>
      </c>
      <c r="D978" s="1">
        <f>VLOOKUP($A978,DataForModel!$B:$BI,17,FALSE)</f>
        <v>10.856793290000001</v>
      </c>
      <c r="E978" s="1">
        <f>VLOOKUP($A978,DataForModel!$B:$BI,19,FALSE)</f>
        <v>0</v>
      </c>
      <c r="F978" s="1">
        <f>VLOOKUP($A978,DataForModel!$B:$BI,20,FALSE)</f>
        <v>61.243537070000002</v>
      </c>
      <c r="G978" s="1">
        <f>VLOOKUP($A978,DataForModel!$B:$BI,26,FALSE)</f>
        <v>0</v>
      </c>
      <c r="H978" s="1">
        <f>VLOOKUP($A978,DataForModel!$B:$BI,31,FALSE)</f>
        <v>729</v>
      </c>
      <c r="I978" s="1">
        <f>VLOOKUP($A978,DataForModel!$B:$BI,33,FALSE)</f>
        <v>37616</v>
      </c>
      <c r="J978" s="1">
        <f>VLOOKUP($A978,DataForModel!$B:$BI,46,FALSE)</f>
        <v>10.8</v>
      </c>
      <c r="K978" s="1">
        <f>VLOOKUP($A978,DataForModel!$B:$BI,49,FALSE)</f>
        <v>6</v>
      </c>
      <c r="L978" s="1">
        <f>VLOOKUP($A978,DataForModel!$B:$BI,51,FALSE)</f>
        <v>26.3</v>
      </c>
      <c r="M978" s="1">
        <f>VLOOKUP($A978,DataForModel!$B:$BI,52,FALSE)</f>
        <v>7.7</v>
      </c>
      <c r="N978" s="1">
        <f>VLOOKUP($A978,DataForModel!$B:$BI,60,FALSE)</f>
        <v>0.8</v>
      </c>
      <c r="O978" s="1">
        <f t="shared" si="198"/>
        <v>4.7705135198316837</v>
      </c>
      <c r="P978" s="1">
        <f t="shared" si="199"/>
        <v>10</v>
      </c>
      <c r="Q978" s="1">
        <f t="shared" si="200"/>
        <v>0.84970885302105836</v>
      </c>
      <c r="R978" s="1">
        <f t="shared" si="201"/>
        <v>0</v>
      </c>
      <c r="S978" s="1">
        <f t="shared" si="202"/>
        <v>7.8331568820648761E-2</v>
      </c>
      <c r="T978" s="1">
        <f t="shared" si="203"/>
        <v>0</v>
      </c>
      <c r="U978" s="1">
        <f t="shared" si="204"/>
        <v>2.4430294906166221</v>
      </c>
      <c r="V978" s="1">
        <f t="shared" si="205"/>
        <v>2.1521075875998323</v>
      </c>
      <c r="W978" s="1">
        <f t="shared" si="206"/>
        <v>1.8881118881118879</v>
      </c>
      <c r="X978" s="1">
        <f t="shared" si="207"/>
        <v>0.9771986970684039</v>
      </c>
      <c r="Y978" s="1">
        <f t="shared" si="208"/>
        <v>6.0045662100456632</v>
      </c>
      <c r="Z978" s="1">
        <f t="shared" si="209"/>
        <v>1.7647058823529413</v>
      </c>
      <c r="AA978" s="1">
        <f t="shared" si="210"/>
        <v>8.5106382978723402E-2</v>
      </c>
      <c r="AB978" s="1">
        <f>VLOOKUP($A978,Index!$G:$R,8,FALSE)</f>
        <v>6.1485000000000003</v>
      </c>
      <c r="AC978" s="1">
        <f>VLOOKUP($A978,Index!$G:$R,9,FALSE)</f>
        <v>5.0036232155471003</v>
      </c>
      <c r="AD978" s="1">
        <f>VLOOKUP($A978,Index!$G:$R,10,FALSE)</f>
        <v>4.1880341880341891</v>
      </c>
      <c r="AE978" s="1">
        <f>VLOOKUP($A978,Index!$G:$R,11,FALSE)</f>
        <v>2.2829611729979344</v>
      </c>
    </row>
    <row r="979" spans="1:31" x14ac:dyDescent="0.2">
      <c r="A979">
        <v>6085512034</v>
      </c>
      <c r="B979" s="1">
        <f>VLOOKUP($A979,DataForModel!$B:$BI,11,FALSE)</f>
        <v>3101</v>
      </c>
      <c r="C979" s="1">
        <f>VLOOKUP($A979,DataForModel!$B:$BI,16,FALSE)</f>
        <v>10.37</v>
      </c>
      <c r="D979" s="1">
        <f>VLOOKUP($A979,DataForModel!$B:$BI,17,FALSE)</f>
        <v>13.64</v>
      </c>
      <c r="E979" s="1">
        <f>VLOOKUP($A979,DataForModel!$B:$BI,19,FALSE)</f>
        <v>0.40747518599999999</v>
      </c>
      <c r="F979" s="1">
        <f>VLOOKUP($A979,DataForModel!$B:$BI,20,FALSE)</f>
        <v>56.054326289999999</v>
      </c>
      <c r="G979" s="1">
        <f>VLOOKUP($A979,DataForModel!$B:$BI,26,FALSE)</f>
        <v>0</v>
      </c>
      <c r="H979" s="1">
        <f>VLOOKUP($A979,DataForModel!$B:$BI,31,FALSE)</f>
        <v>105</v>
      </c>
      <c r="I979" s="1">
        <f>VLOOKUP($A979,DataForModel!$B:$BI,33,FALSE)</f>
        <v>42409</v>
      </c>
      <c r="J979" s="1">
        <f>VLOOKUP($A979,DataForModel!$B:$BI,46,FALSE)</f>
        <v>3.3</v>
      </c>
      <c r="K979" s="1">
        <f>VLOOKUP($A979,DataForModel!$B:$BI,49,FALSE)</f>
        <v>9.4</v>
      </c>
      <c r="L979" s="1">
        <f>VLOOKUP($A979,DataForModel!$B:$BI,51,FALSE)</f>
        <v>28.9</v>
      </c>
      <c r="M979" s="1">
        <f>VLOOKUP($A979,DataForModel!$B:$BI,52,FALSE)</f>
        <v>10.1</v>
      </c>
      <c r="N979" s="1">
        <f>VLOOKUP($A979,DataForModel!$B:$BI,60,FALSE)</f>
        <v>0</v>
      </c>
      <c r="O979" s="1">
        <f t="shared" si="198"/>
        <v>2.4140886776279906</v>
      </c>
      <c r="P979" s="1">
        <f t="shared" si="199"/>
        <v>10</v>
      </c>
      <c r="Q979" s="1">
        <f t="shared" si="200"/>
        <v>1.073412598327526</v>
      </c>
      <c r="R979" s="1">
        <f t="shared" si="201"/>
        <v>5.0721430104684519E-3</v>
      </c>
      <c r="S979" s="1">
        <f t="shared" si="202"/>
        <v>6.8654949111938285E-2</v>
      </c>
      <c r="T979" s="1">
        <f t="shared" si="203"/>
        <v>0</v>
      </c>
      <c r="U979" s="1">
        <f t="shared" si="204"/>
        <v>0.35187667560321717</v>
      </c>
      <c r="V979" s="1">
        <f t="shared" si="205"/>
        <v>2.4929770786069367</v>
      </c>
      <c r="W979" s="1">
        <f t="shared" si="206"/>
        <v>0.57692307692307687</v>
      </c>
      <c r="X979" s="1">
        <f t="shared" si="207"/>
        <v>1.5309446254071664</v>
      </c>
      <c r="Y979" s="1">
        <f t="shared" si="208"/>
        <v>6.5981735159817356</v>
      </c>
      <c r="Z979" s="1">
        <f t="shared" si="209"/>
        <v>2.3785166240409201</v>
      </c>
      <c r="AA979" s="1">
        <f t="shared" si="210"/>
        <v>0</v>
      </c>
      <c r="AB979" s="1">
        <f>VLOOKUP($A979,Index!$G:$R,8,FALSE)</f>
        <v>5.0444000000000004</v>
      </c>
      <c r="AC979" s="1">
        <f>VLOOKUP($A979,Index!$G:$R,9,FALSE)</f>
        <v>4.3544082697462292</v>
      </c>
      <c r="AD979" s="1">
        <f>VLOOKUP($A979,Index!$G:$R,10,FALSE)</f>
        <v>3.5470085470085477</v>
      </c>
      <c r="AE979" s="1">
        <f>VLOOKUP($A979,Index!$G:$R,11,FALSE)</f>
        <v>1.9758424373514729</v>
      </c>
    </row>
    <row r="980" spans="1:31" x14ac:dyDescent="0.2">
      <c r="A980">
        <v>6085512035</v>
      </c>
      <c r="B980" s="1">
        <f>VLOOKUP($A980,DataForModel!$B:$BI,11,FALSE)</f>
        <v>4172</v>
      </c>
      <c r="C980" s="1">
        <f>VLOOKUP($A980,DataForModel!$B:$BI,16,FALSE)</f>
        <v>10.37</v>
      </c>
      <c r="D980" s="1">
        <f>VLOOKUP($A980,DataForModel!$B:$BI,17,FALSE)</f>
        <v>13.64</v>
      </c>
      <c r="E980" s="1">
        <f>VLOOKUP($A980,DataForModel!$B:$BI,19,FALSE)</f>
        <v>2.03518088</v>
      </c>
      <c r="F980" s="1">
        <f>VLOOKUP($A980,DataForModel!$B:$BI,20,FALSE)</f>
        <v>53.013122529999997</v>
      </c>
      <c r="G980" s="1">
        <f>VLOOKUP($A980,DataForModel!$B:$BI,26,FALSE)</f>
        <v>0</v>
      </c>
      <c r="H980" s="1">
        <f>VLOOKUP($A980,DataForModel!$B:$BI,31,FALSE)</f>
        <v>244</v>
      </c>
      <c r="I980" s="1">
        <f>VLOOKUP($A980,DataForModel!$B:$BI,33,FALSE)</f>
        <v>40547</v>
      </c>
      <c r="J980" s="1">
        <f>VLOOKUP($A980,DataForModel!$B:$BI,46,FALSE)</f>
        <v>5.4</v>
      </c>
      <c r="K980" s="1">
        <f>VLOOKUP($A980,DataForModel!$B:$BI,49,FALSE)</f>
        <v>10</v>
      </c>
      <c r="L980" s="1">
        <f>VLOOKUP($A980,DataForModel!$B:$BI,51,FALSE)</f>
        <v>24.9</v>
      </c>
      <c r="M980" s="1">
        <f>VLOOKUP($A980,DataForModel!$B:$BI,52,FALSE)</f>
        <v>6.5</v>
      </c>
      <c r="N980" s="1">
        <f>VLOOKUP($A980,DataForModel!$B:$BI,60,FALSE)</f>
        <v>0</v>
      </c>
      <c r="O980" s="1">
        <f t="shared" si="198"/>
        <v>3.2486558092417983</v>
      </c>
      <c r="P980" s="1">
        <f t="shared" si="199"/>
        <v>10</v>
      </c>
      <c r="Q980" s="1">
        <f t="shared" si="200"/>
        <v>1.073412598327526</v>
      </c>
      <c r="R980" s="1">
        <f t="shared" si="201"/>
        <v>2.5333391652298143E-2</v>
      </c>
      <c r="S980" s="1">
        <f t="shared" si="202"/>
        <v>6.2983841598702822E-2</v>
      </c>
      <c r="T980" s="1">
        <f t="shared" si="203"/>
        <v>0</v>
      </c>
      <c r="U980" s="1">
        <f t="shared" si="204"/>
        <v>0.81769436997319034</v>
      </c>
      <c r="V980" s="1">
        <f t="shared" si="205"/>
        <v>2.360555006365078</v>
      </c>
      <c r="W980" s="1">
        <f t="shared" si="206"/>
        <v>0.94405594405594395</v>
      </c>
      <c r="X980" s="1">
        <f t="shared" si="207"/>
        <v>1.6286644951140068</v>
      </c>
      <c r="Y980" s="1">
        <f t="shared" si="208"/>
        <v>5.6849315068493151</v>
      </c>
      <c r="Z980" s="1">
        <f t="shared" si="209"/>
        <v>1.4578005115089514</v>
      </c>
      <c r="AA980" s="1">
        <f t="shared" si="210"/>
        <v>0</v>
      </c>
      <c r="AB980" s="1">
        <f>VLOOKUP($A980,Index!$G:$R,8,FALSE)</f>
        <v>5.4790000000000001</v>
      </c>
      <c r="AC980" s="1">
        <f>VLOOKUP($A980,Index!$G:$R,9,FALSE)</f>
        <v>4.45833824139042</v>
      </c>
      <c r="AD980" s="1">
        <f>VLOOKUP($A980,Index!$G:$R,10,FALSE)</f>
        <v>3.9316239316239314</v>
      </c>
      <c r="AE980" s="1">
        <f>VLOOKUP($A980,Index!$G:$R,11,FALSE)</f>
        <v>2.329108054423243</v>
      </c>
    </row>
    <row r="981" spans="1:31" x14ac:dyDescent="0.2">
      <c r="A981">
        <v>6085512036</v>
      </c>
      <c r="B981" s="1">
        <f>VLOOKUP($A981,DataForModel!$B:$BI,11,FALSE)</f>
        <v>4585</v>
      </c>
      <c r="C981" s="1">
        <f>VLOOKUP($A981,DataForModel!$B:$BI,16,FALSE)</f>
        <v>10.37</v>
      </c>
      <c r="D981" s="1">
        <f>VLOOKUP($A981,DataForModel!$B:$BI,17,FALSE)</f>
        <v>8.0830183499999997</v>
      </c>
      <c r="E981" s="1">
        <f>VLOOKUP($A981,DataForModel!$B:$BI,19,FALSE)</f>
        <v>0</v>
      </c>
      <c r="F981" s="1">
        <f>VLOOKUP($A981,DataForModel!$B:$BI,20,FALSE)</f>
        <v>61.352054520000003</v>
      </c>
      <c r="G981" s="1">
        <f>VLOOKUP($A981,DataForModel!$B:$BI,26,FALSE)</f>
        <v>0</v>
      </c>
      <c r="H981" s="1">
        <f>VLOOKUP($A981,DataForModel!$B:$BI,31,FALSE)</f>
        <v>352</v>
      </c>
      <c r="I981" s="1">
        <f>VLOOKUP($A981,DataForModel!$B:$BI,33,FALSE)</f>
        <v>44297</v>
      </c>
      <c r="J981" s="1">
        <f>VLOOKUP($A981,DataForModel!$B:$BI,46,FALSE)</f>
        <v>6.5</v>
      </c>
      <c r="K981" s="1">
        <f>VLOOKUP($A981,DataForModel!$B:$BI,49,FALSE)</f>
        <v>6.9</v>
      </c>
      <c r="L981" s="1">
        <f>VLOOKUP($A981,DataForModel!$B:$BI,51,FALSE)</f>
        <v>28.6</v>
      </c>
      <c r="M981" s="1">
        <f>VLOOKUP($A981,DataForModel!$B:$BI,52,FALSE)</f>
        <v>4.9000000000000004</v>
      </c>
      <c r="N981" s="1">
        <f>VLOOKUP($A981,DataForModel!$B:$BI,60,FALSE)</f>
        <v>0.5</v>
      </c>
      <c r="O981" s="1">
        <f t="shared" si="198"/>
        <v>3.5704823501909138</v>
      </c>
      <c r="P981" s="1">
        <f t="shared" si="199"/>
        <v>10</v>
      </c>
      <c r="Q981" s="1">
        <f t="shared" si="200"/>
        <v>0.62676319810948955</v>
      </c>
      <c r="R981" s="1">
        <f t="shared" si="201"/>
        <v>0</v>
      </c>
      <c r="S981" s="1">
        <f t="shared" si="202"/>
        <v>7.8533927549158375E-2</v>
      </c>
      <c r="T981" s="1">
        <f t="shared" si="203"/>
        <v>0</v>
      </c>
      <c r="U981" s="1">
        <f t="shared" si="204"/>
        <v>1.1796246648793565</v>
      </c>
      <c r="V981" s="1">
        <f t="shared" si="205"/>
        <v>2.6272482238231714</v>
      </c>
      <c r="W981" s="1">
        <f t="shared" si="206"/>
        <v>1.1363636363636362</v>
      </c>
      <c r="X981" s="1">
        <f t="shared" si="207"/>
        <v>1.1237785016286646</v>
      </c>
      <c r="Y981" s="1">
        <f t="shared" si="208"/>
        <v>6.5296803652968052</v>
      </c>
      <c r="Z981" s="1">
        <f t="shared" si="209"/>
        <v>1.0485933503836318</v>
      </c>
      <c r="AA981" s="1">
        <f t="shared" si="210"/>
        <v>5.3191489361702128E-2</v>
      </c>
      <c r="AB981" s="1">
        <f>VLOOKUP($A981,Index!$G:$R,8,FALSE)</f>
        <v>5.4196</v>
      </c>
      <c r="AC981" s="1">
        <f>VLOOKUP($A981,Index!$G:$R,9,FALSE)</f>
        <v>4.3757923475139924</v>
      </c>
      <c r="AD981" s="1">
        <f>VLOOKUP($A981,Index!$G:$R,10,FALSE)</f>
        <v>3.2478632478632479</v>
      </c>
      <c r="AE981" s="1">
        <f>VLOOKUP($A981,Index!$G:$R,11,FALSE)</f>
        <v>1.2679361016104931</v>
      </c>
    </row>
    <row r="982" spans="1:31" x14ac:dyDescent="0.2">
      <c r="A982">
        <v>6085512037</v>
      </c>
      <c r="B982" s="1">
        <f>VLOOKUP($A982,DataForModel!$B:$BI,11,FALSE)</f>
        <v>3214</v>
      </c>
      <c r="C982" s="1">
        <f>VLOOKUP($A982,DataForModel!$B:$BI,16,FALSE)</f>
        <v>10.37</v>
      </c>
      <c r="D982" s="1">
        <f>VLOOKUP($A982,DataForModel!$B:$BI,17,FALSE)</f>
        <v>8.0830183499999997</v>
      </c>
      <c r="E982" s="1">
        <f>VLOOKUP($A982,DataForModel!$B:$BI,19,FALSE)</f>
        <v>0</v>
      </c>
      <c r="F982" s="1">
        <f>VLOOKUP($A982,DataForModel!$B:$BI,20,FALSE)</f>
        <v>61.935414549999997</v>
      </c>
      <c r="G982" s="1">
        <f>VLOOKUP($A982,DataForModel!$B:$BI,26,FALSE)</f>
        <v>0</v>
      </c>
      <c r="H982" s="1">
        <f>VLOOKUP($A982,DataForModel!$B:$BI,31,FALSE)</f>
        <v>217</v>
      </c>
      <c r="I982" s="1">
        <f>VLOOKUP($A982,DataForModel!$B:$BI,33,FALSE)</f>
        <v>42793</v>
      </c>
      <c r="J982" s="1">
        <f>VLOOKUP($A982,DataForModel!$B:$BI,46,FALSE)</f>
        <v>6.6</v>
      </c>
      <c r="K982" s="1">
        <f>VLOOKUP($A982,DataForModel!$B:$BI,49,FALSE)</f>
        <v>10.9</v>
      </c>
      <c r="L982" s="1">
        <f>VLOOKUP($A982,DataForModel!$B:$BI,51,FALSE)</f>
        <v>25.2</v>
      </c>
      <c r="M982" s="1">
        <f>VLOOKUP($A982,DataForModel!$B:$BI,52,FALSE)</f>
        <v>8.4</v>
      </c>
      <c r="N982" s="1">
        <f>VLOOKUP($A982,DataForModel!$B:$BI,60,FALSE)</f>
        <v>0.7</v>
      </c>
      <c r="O982" s="1">
        <f t="shared" si="198"/>
        <v>2.5021429128029298</v>
      </c>
      <c r="P982" s="1">
        <f t="shared" si="199"/>
        <v>10</v>
      </c>
      <c r="Q982" s="1">
        <f t="shared" si="200"/>
        <v>0.62676319810948955</v>
      </c>
      <c r="R982" s="1">
        <f t="shared" si="201"/>
        <v>0</v>
      </c>
      <c r="S982" s="1">
        <f t="shared" si="202"/>
        <v>7.9621752538909865E-2</v>
      </c>
      <c r="T982" s="1">
        <f t="shared" si="203"/>
        <v>0</v>
      </c>
      <c r="U982" s="1">
        <f t="shared" si="204"/>
        <v>0.72721179624664889</v>
      </c>
      <c r="V982" s="1">
        <f t="shared" si="205"/>
        <v>2.5202864640746458</v>
      </c>
      <c r="W982" s="1">
        <f t="shared" si="206"/>
        <v>1.1538461538461537</v>
      </c>
      <c r="X982" s="1">
        <f t="shared" si="207"/>
        <v>1.7752442996742674</v>
      </c>
      <c r="Y982" s="1">
        <f t="shared" si="208"/>
        <v>5.7534246575342465</v>
      </c>
      <c r="Z982" s="1">
        <f t="shared" si="209"/>
        <v>1.9437340153452687</v>
      </c>
      <c r="AA982" s="1">
        <f t="shared" si="210"/>
        <v>7.4468085106382975E-2</v>
      </c>
      <c r="AB982" s="1">
        <f>VLOOKUP($A982,Index!$G:$R,8,FALSE)</f>
        <v>5.5861999999999998</v>
      </c>
      <c r="AC982" s="1">
        <f>VLOOKUP($A982,Index!$G:$R,9,FALSE)</f>
        <v>4.4135581563919164</v>
      </c>
      <c r="AD982" s="1">
        <f>VLOOKUP($A982,Index!$G:$R,10,FALSE)</f>
        <v>4.1025641025641022</v>
      </c>
      <c r="AE982" s="1">
        <f>VLOOKUP($A982,Index!$G:$R,11,FALSE)</f>
        <v>2.0935895549310244</v>
      </c>
    </row>
    <row r="983" spans="1:31" x14ac:dyDescent="0.2">
      <c r="A983">
        <v>6085512038</v>
      </c>
      <c r="B983" s="1">
        <f>VLOOKUP($A983,DataForModel!$B:$BI,11,FALSE)</f>
        <v>2847</v>
      </c>
      <c r="C983" s="1">
        <f>VLOOKUP($A983,DataForModel!$B:$BI,16,FALSE)</f>
        <v>10.37</v>
      </c>
      <c r="D983" s="1">
        <f>VLOOKUP($A983,DataForModel!$B:$BI,17,FALSE)</f>
        <v>13.611566740000001</v>
      </c>
      <c r="E983" s="1">
        <f>VLOOKUP($A983,DataForModel!$B:$BI,19,FALSE)</f>
        <v>0.33053470899999998</v>
      </c>
      <c r="F983" s="1">
        <f>VLOOKUP($A983,DataForModel!$B:$BI,20,FALSE)</f>
        <v>58.935078320000002</v>
      </c>
      <c r="G983" s="1">
        <f>VLOOKUP($A983,DataForModel!$B:$BI,26,FALSE)</f>
        <v>0</v>
      </c>
      <c r="H983" s="1">
        <f>VLOOKUP($A983,DataForModel!$B:$BI,31,FALSE)</f>
        <v>370</v>
      </c>
      <c r="I983" s="1">
        <f>VLOOKUP($A983,DataForModel!$B:$BI,33,FALSE)</f>
        <v>35483</v>
      </c>
      <c r="J983" s="1">
        <f>VLOOKUP($A983,DataForModel!$B:$BI,46,FALSE)</f>
        <v>11.8</v>
      </c>
      <c r="K983" s="1">
        <f>VLOOKUP($A983,DataForModel!$B:$BI,49,FALSE)</f>
        <v>17.5</v>
      </c>
      <c r="L983" s="1">
        <f>VLOOKUP($A983,DataForModel!$B:$BI,51,FALSE)</f>
        <v>24.5</v>
      </c>
      <c r="M983" s="1">
        <f>VLOOKUP($A983,DataForModel!$B:$BI,52,FALSE)</f>
        <v>10.1</v>
      </c>
      <c r="N983" s="1">
        <f>VLOOKUP($A983,DataForModel!$B:$BI,60,FALSE)</f>
        <v>0</v>
      </c>
      <c r="O983" s="1">
        <f t="shared" si="198"/>
        <v>2.216161458739188</v>
      </c>
      <c r="P983" s="1">
        <f t="shared" si="199"/>
        <v>10</v>
      </c>
      <c r="Q983" s="1">
        <f t="shared" si="200"/>
        <v>1.0711272392378044</v>
      </c>
      <c r="R983" s="1">
        <f t="shared" si="201"/>
        <v>4.1144083654006203E-3</v>
      </c>
      <c r="S983" s="1">
        <f t="shared" si="202"/>
        <v>7.4026853058650907E-2</v>
      </c>
      <c r="T983" s="1">
        <f t="shared" si="203"/>
        <v>0</v>
      </c>
      <c r="U983" s="1">
        <f t="shared" si="204"/>
        <v>1.239946380697051</v>
      </c>
      <c r="V983" s="1">
        <f t="shared" si="205"/>
        <v>2.0004124855096688</v>
      </c>
      <c r="W983" s="1">
        <f t="shared" si="206"/>
        <v>2.0629370629370629</v>
      </c>
      <c r="X983" s="1">
        <f t="shared" si="207"/>
        <v>2.8501628664495113</v>
      </c>
      <c r="Y983" s="1">
        <f t="shared" si="208"/>
        <v>5.5936073059360734</v>
      </c>
      <c r="Z983" s="1">
        <f t="shared" si="209"/>
        <v>2.3785166240409201</v>
      </c>
      <c r="AA983" s="1">
        <f t="shared" si="210"/>
        <v>0</v>
      </c>
      <c r="AB983" s="1">
        <f>VLOOKUP($A983,Index!$G:$R,8,FALSE)</f>
        <v>7.0072000000000001</v>
      </c>
      <c r="AC983" s="1">
        <f>VLOOKUP($A983,Index!$G:$R,9,FALSE)</f>
        <v>5.2014998769781169</v>
      </c>
      <c r="AD983" s="1">
        <f>VLOOKUP($A983,Index!$G:$R,10,FALSE)</f>
        <v>4.1025641025641022</v>
      </c>
      <c r="AE983" s="1">
        <f>VLOOKUP($A983,Index!$G:$R,11,FALSE)</f>
        <v>3.8836793348440146</v>
      </c>
    </row>
    <row r="984" spans="1:31" x14ac:dyDescent="0.2">
      <c r="A984">
        <v>6085512039</v>
      </c>
      <c r="B984" s="1">
        <f>VLOOKUP($A984,DataForModel!$B:$BI,11,FALSE)</f>
        <v>4784</v>
      </c>
      <c r="C984" s="1">
        <f>VLOOKUP($A984,DataForModel!$B:$BI,16,FALSE)</f>
        <v>10.37</v>
      </c>
      <c r="D984" s="1">
        <f>VLOOKUP($A984,DataForModel!$B:$BI,17,FALSE)</f>
        <v>12.59339975</v>
      </c>
      <c r="E984" s="1">
        <f>VLOOKUP($A984,DataForModel!$B:$BI,19,FALSE)</f>
        <v>0</v>
      </c>
      <c r="F984" s="1">
        <f>VLOOKUP($A984,DataForModel!$B:$BI,20,FALSE)</f>
        <v>67.19097764</v>
      </c>
      <c r="G984" s="1">
        <f>VLOOKUP($A984,DataForModel!$B:$BI,26,FALSE)</f>
        <v>0</v>
      </c>
      <c r="H984" s="1">
        <f>VLOOKUP($A984,DataForModel!$B:$BI,31,FALSE)</f>
        <v>284</v>
      </c>
      <c r="I984" s="1">
        <f>VLOOKUP($A984,DataForModel!$B:$BI,33,FALSE)</f>
        <v>32364</v>
      </c>
      <c r="J984" s="1">
        <f>VLOOKUP($A984,DataForModel!$B:$BI,46,FALSE)</f>
        <v>5.9</v>
      </c>
      <c r="K984" s="1">
        <f>VLOOKUP($A984,DataForModel!$B:$BI,49,FALSE)</f>
        <v>11</v>
      </c>
      <c r="L984" s="1">
        <f>VLOOKUP($A984,DataForModel!$B:$BI,51,FALSE)</f>
        <v>26.1</v>
      </c>
      <c r="M984" s="1">
        <f>VLOOKUP($A984,DataForModel!$B:$BI,52,FALSE)</f>
        <v>8.5</v>
      </c>
      <c r="N984" s="1">
        <f>VLOOKUP($A984,DataForModel!$B:$BI,60,FALSE)</f>
        <v>0.3</v>
      </c>
      <c r="O984" s="1">
        <f t="shared" si="198"/>
        <v>3.7255513130211177</v>
      </c>
      <c r="P984" s="1">
        <f t="shared" si="199"/>
        <v>10</v>
      </c>
      <c r="Q984" s="1">
        <f t="shared" si="200"/>
        <v>0.98929078483718502</v>
      </c>
      <c r="R984" s="1">
        <f t="shared" si="201"/>
        <v>0</v>
      </c>
      <c r="S984" s="1">
        <f t="shared" si="202"/>
        <v>8.9422103215176935E-2</v>
      </c>
      <c r="T984" s="1">
        <f t="shared" si="203"/>
        <v>0</v>
      </c>
      <c r="U984" s="1">
        <f t="shared" si="204"/>
        <v>0.95174262734584447</v>
      </c>
      <c r="V984" s="1">
        <f t="shared" si="205"/>
        <v>1.7785948467758566</v>
      </c>
      <c r="W984" s="1">
        <f t="shared" si="206"/>
        <v>1.0314685314685315</v>
      </c>
      <c r="X984" s="1">
        <f t="shared" si="207"/>
        <v>1.7915309446254071</v>
      </c>
      <c r="Y984" s="1">
        <f t="shared" si="208"/>
        <v>5.9589041095890414</v>
      </c>
      <c r="Z984" s="1">
        <f t="shared" si="209"/>
        <v>1.9693094629156009</v>
      </c>
      <c r="AA984" s="1">
        <f t="shared" si="210"/>
        <v>3.1914893617021274E-2</v>
      </c>
      <c r="AB984" s="1">
        <f>VLOOKUP($A984,Index!$G:$R,8,FALSE)</f>
        <v>6.9813999999999998</v>
      </c>
      <c r="AC984" s="1">
        <f>VLOOKUP($A984,Index!$G:$R,9,FALSE)</f>
        <v>4.89564583973808</v>
      </c>
      <c r="AD984" s="1">
        <f>VLOOKUP($A984,Index!$G:$R,10,FALSE)</f>
        <v>3.8034188034188037</v>
      </c>
      <c r="AE984" s="1">
        <f>VLOOKUP($A984,Index!$G:$R,11,FALSE)</f>
        <v>2.7102194069814542</v>
      </c>
    </row>
    <row r="985" spans="1:31" x14ac:dyDescent="0.2">
      <c r="A985">
        <v>6085512042</v>
      </c>
      <c r="B985" s="1">
        <f>VLOOKUP($A985,DataForModel!$B:$BI,11,FALSE)</f>
        <v>2841</v>
      </c>
      <c r="C985" s="1">
        <f>VLOOKUP($A985,DataForModel!$B:$BI,16,FALSE)</f>
        <v>10.37</v>
      </c>
      <c r="D985" s="1">
        <f>VLOOKUP($A985,DataForModel!$B:$BI,17,FALSE)</f>
        <v>24.13</v>
      </c>
      <c r="E985" s="1">
        <f>VLOOKUP($A985,DataForModel!$B:$BI,19,FALSE)</f>
        <v>0</v>
      </c>
      <c r="F985" s="1">
        <f>VLOOKUP($A985,DataForModel!$B:$BI,20,FALSE)</f>
        <v>81.488030269999996</v>
      </c>
      <c r="G985" s="1">
        <f>VLOOKUP($A985,DataForModel!$B:$BI,26,FALSE)</f>
        <v>0</v>
      </c>
      <c r="H985" s="1">
        <f>VLOOKUP($A985,DataForModel!$B:$BI,31,FALSE)</f>
        <v>299</v>
      </c>
      <c r="I985" s="1">
        <f>VLOOKUP($A985,DataForModel!$B:$BI,33,FALSE)</f>
        <v>27340</v>
      </c>
      <c r="J985" s="1">
        <f>VLOOKUP($A985,DataForModel!$B:$BI,46,FALSE)</f>
        <v>10.8</v>
      </c>
      <c r="K985" s="1">
        <f>VLOOKUP($A985,DataForModel!$B:$BI,49,FALSE)</f>
        <v>22.9</v>
      </c>
      <c r="L985" s="1">
        <f>VLOOKUP($A985,DataForModel!$B:$BI,51,FALSE)</f>
        <v>22</v>
      </c>
      <c r="M985" s="1">
        <f>VLOOKUP($A985,DataForModel!$B:$BI,52,FALSE)</f>
        <v>10.3</v>
      </c>
      <c r="N985" s="1">
        <f>VLOOKUP($A985,DataForModel!$B:$BI,60,FALSE)</f>
        <v>0.6</v>
      </c>
      <c r="O985" s="1">
        <f t="shared" si="198"/>
        <v>2.2114860126237046</v>
      </c>
      <c r="P985" s="1">
        <f t="shared" si="199"/>
        <v>10</v>
      </c>
      <c r="Q985" s="1">
        <f t="shared" si="200"/>
        <v>1.9165595625229539</v>
      </c>
      <c r="R985" s="1">
        <f t="shared" si="201"/>
        <v>0</v>
      </c>
      <c r="S985" s="1">
        <f t="shared" si="202"/>
        <v>0.1160826393007682</v>
      </c>
      <c r="T985" s="1">
        <f t="shared" si="203"/>
        <v>0</v>
      </c>
      <c r="U985" s="1">
        <f t="shared" si="204"/>
        <v>1.0020107238605898</v>
      </c>
      <c r="V985" s="1">
        <f t="shared" si="205"/>
        <v>1.4212970535733336</v>
      </c>
      <c r="W985" s="1">
        <f t="shared" si="206"/>
        <v>1.8881118881118879</v>
      </c>
      <c r="X985" s="1">
        <f t="shared" si="207"/>
        <v>3.7296416938110748</v>
      </c>
      <c r="Y985" s="1">
        <f t="shared" si="208"/>
        <v>5.0228310502283113</v>
      </c>
      <c r="Z985" s="1">
        <f t="shared" si="209"/>
        <v>2.4296675191815855</v>
      </c>
      <c r="AA985" s="1">
        <f t="shared" si="210"/>
        <v>6.3829787234042548E-2</v>
      </c>
      <c r="AB985" s="1">
        <f>VLOOKUP($A985,Index!$G:$R,8,FALSE)</f>
        <v>8.7946000000000009</v>
      </c>
      <c r="AC985" s="1">
        <f>VLOOKUP($A985,Index!$G:$R,9,FALSE)</f>
        <v>5.5400938512849578</v>
      </c>
      <c r="AD985" s="1">
        <f>VLOOKUP($A985,Index!$G:$R,10,FALSE)</f>
        <v>4.4871794871794872</v>
      </c>
      <c r="AE985" s="1">
        <f>VLOOKUP($A985,Index!$G:$R,11,FALSE)</f>
        <v>2.6935269398333981</v>
      </c>
    </row>
    <row r="986" spans="1:31" x14ac:dyDescent="0.2">
      <c r="A986">
        <v>6085512043</v>
      </c>
      <c r="B986" s="1">
        <f>VLOOKUP($A986,DataForModel!$B:$BI,11,FALSE)</f>
        <v>6129</v>
      </c>
      <c r="C986" s="1">
        <f>VLOOKUP($A986,DataForModel!$B:$BI,16,FALSE)</f>
        <v>10.37</v>
      </c>
      <c r="D986" s="1">
        <f>VLOOKUP($A986,DataForModel!$B:$BI,17,FALSE)</f>
        <v>24.13</v>
      </c>
      <c r="E986" s="1">
        <f>VLOOKUP($A986,DataForModel!$B:$BI,19,FALSE)</f>
        <v>0</v>
      </c>
      <c r="F986" s="1">
        <f>VLOOKUP($A986,DataForModel!$B:$BI,20,FALSE)</f>
        <v>77.210766609999993</v>
      </c>
      <c r="G986" s="1">
        <f>VLOOKUP($A986,DataForModel!$B:$BI,26,FALSE)</f>
        <v>0</v>
      </c>
      <c r="H986" s="1">
        <f>VLOOKUP($A986,DataForModel!$B:$BI,31,FALSE)</f>
        <v>1605</v>
      </c>
      <c r="I986" s="1">
        <f>VLOOKUP($A986,DataForModel!$B:$BI,33,FALSE)</f>
        <v>15445</v>
      </c>
      <c r="J986" s="1">
        <f>VLOOKUP($A986,DataForModel!$B:$BI,46,FALSE)</f>
        <v>23.3</v>
      </c>
      <c r="K986" s="1">
        <f>VLOOKUP($A986,DataForModel!$B:$BI,49,FALSE)</f>
        <v>45</v>
      </c>
      <c r="L986" s="1">
        <f>VLOOKUP($A986,DataForModel!$B:$BI,51,FALSE)</f>
        <v>33.9</v>
      </c>
      <c r="M986" s="1">
        <f>VLOOKUP($A986,DataForModel!$B:$BI,52,FALSE)</f>
        <v>7.3</v>
      </c>
      <c r="N986" s="1">
        <f>VLOOKUP($A986,DataForModel!$B:$BI,60,FALSE)</f>
        <v>0.2</v>
      </c>
      <c r="O986" s="1">
        <f t="shared" si="198"/>
        <v>4.773630483908673</v>
      </c>
      <c r="P986" s="1">
        <f t="shared" si="199"/>
        <v>10</v>
      </c>
      <c r="Q986" s="1">
        <f t="shared" si="200"/>
        <v>1.9165595625229539</v>
      </c>
      <c r="R986" s="1">
        <f t="shared" si="201"/>
        <v>0</v>
      </c>
      <c r="S986" s="1">
        <f t="shared" si="202"/>
        <v>0.10810657982150626</v>
      </c>
      <c r="T986" s="1">
        <f t="shared" si="203"/>
        <v>0</v>
      </c>
      <c r="U986" s="1">
        <f t="shared" si="204"/>
        <v>5.3786863270777481</v>
      </c>
      <c r="V986" s="1">
        <f t="shared" si="205"/>
        <v>0.57534616779626058</v>
      </c>
      <c r="W986" s="1">
        <f t="shared" si="206"/>
        <v>4.0734265734265733</v>
      </c>
      <c r="X986" s="1">
        <f t="shared" si="207"/>
        <v>7.328990228013029</v>
      </c>
      <c r="Y986" s="1">
        <f t="shared" si="208"/>
        <v>7.7397260273972606</v>
      </c>
      <c r="Z986" s="1">
        <f t="shared" si="209"/>
        <v>1.6624040920716112</v>
      </c>
      <c r="AA986" s="1">
        <f t="shared" si="210"/>
        <v>2.1276595744680851E-2</v>
      </c>
      <c r="AB986" s="1">
        <f>VLOOKUP($A986,Index!$G:$R,8,FALSE)</f>
        <v>10.4298</v>
      </c>
      <c r="AC986" s="1">
        <f>VLOOKUP($A986,Index!$G:$R,9,FALSE)</f>
        <v>8.5804450951742357</v>
      </c>
      <c r="AD986" s="1">
        <f>VLOOKUP($A986,Index!$G:$R,10,FALSE)</f>
        <v>6.4957264957264957</v>
      </c>
      <c r="AE986" s="1">
        <f>VLOOKUP($A986,Index!$G:$R,11,FALSE)</f>
        <v>3.5677507582109214</v>
      </c>
    </row>
    <row r="987" spans="1:31" x14ac:dyDescent="0.2">
      <c r="A987">
        <v>6085512045</v>
      </c>
      <c r="B987" s="1">
        <f>VLOOKUP($A987,DataForModel!$B:$BI,11,FALSE)</f>
        <v>5602</v>
      </c>
      <c r="C987" s="1">
        <f>VLOOKUP($A987,DataForModel!$B:$BI,16,FALSE)</f>
        <v>10.37</v>
      </c>
      <c r="D987" s="1">
        <f>VLOOKUP($A987,DataForModel!$B:$BI,17,FALSE)</f>
        <v>8.6150863999999991</v>
      </c>
      <c r="E987" s="1">
        <f>VLOOKUP($A987,DataForModel!$B:$BI,19,FALSE)</f>
        <v>1.6716159999999999E-3</v>
      </c>
      <c r="F987" s="1">
        <f>VLOOKUP($A987,DataForModel!$B:$BI,20,FALSE)</f>
        <v>61.681335199999999</v>
      </c>
      <c r="G987" s="1">
        <f>VLOOKUP($A987,DataForModel!$B:$BI,26,FALSE)</f>
        <v>0</v>
      </c>
      <c r="H987" s="1">
        <f>VLOOKUP($A987,DataForModel!$B:$BI,31,FALSE)</f>
        <v>190</v>
      </c>
      <c r="I987" s="1">
        <f>VLOOKUP($A987,DataForModel!$B:$BI,33,FALSE)</f>
        <v>39719</v>
      </c>
      <c r="J987" s="1">
        <f>VLOOKUP($A987,DataForModel!$B:$BI,46,FALSE)</f>
        <v>3.3</v>
      </c>
      <c r="K987" s="1">
        <f>VLOOKUP($A987,DataForModel!$B:$BI,49,FALSE)</f>
        <v>5.7</v>
      </c>
      <c r="L987" s="1">
        <f>VLOOKUP($A987,DataForModel!$B:$BI,51,FALSE)</f>
        <v>25.2</v>
      </c>
      <c r="M987" s="1">
        <f>VLOOKUP($A987,DataForModel!$B:$BI,52,FALSE)</f>
        <v>8.3000000000000007</v>
      </c>
      <c r="N987" s="1">
        <f>VLOOKUP($A987,DataForModel!$B:$BI,60,FALSE)</f>
        <v>0.9</v>
      </c>
      <c r="O987" s="1">
        <f t="shared" si="198"/>
        <v>4.362970466765371</v>
      </c>
      <c r="P987" s="1">
        <f t="shared" si="199"/>
        <v>10</v>
      </c>
      <c r="Q987" s="1">
        <f t="shared" si="200"/>
        <v>0.66952883787144202</v>
      </c>
      <c r="R987" s="1">
        <f t="shared" si="201"/>
        <v>2.0807832481331099E-5</v>
      </c>
      <c r="S987" s="1">
        <f t="shared" si="202"/>
        <v>7.9147956166008171E-2</v>
      </c>
      <c r="T987" s="1">
        <f t="shared" si="203"/>
        <v>0</v>
      </c>
      <c r="U987" s="1">
        <f t="shared" si="204"/>
        <v>0.63672922252010722</v>
      </c>
      <c r="V987" s="1">
        <f t="shared" si="205"/>
        <v>2.3016691439503312</v>
      </c>
      <c r="W987" s="1">
        <f t="shared" si="206"/>
        <v>0.57692307692307687</v>
      </c>
      <c r="X987" s="1">
        <f t="shared" si="207"/>
        <v>0.92833876221498368</v>
      </c>
      <c r="Y987" s="1">
        <f t="shared" si="208"/>
        <v>5.7534246575342465</v>
      </c>
      <c r="Z987" s="1">
        <f t="shared" si="209"/>
        <v>1.9181585677749364</v>
      </c>
      <c r="AA987" s="1">
        <f t="shared" si="210"/>
        <v>9.5744680851063829E-2</v>
      </c>
      <c r="AB987" s="1">
        <f>VLOOKUP($A987,Index!$G:$R,8,FALSE)</f>
        <v>5.5571999999999999</v>
      </c>
      <c r="AC987" s="1">
        <f>VLOOKUP($A987,Index!$G:$R,9,FALSE)</f>
        <v>4.4379076704654405</v>
      </c>
      <c r="AD987" s="1">
        <f>VLOOKUP($A987,Index!$G:$R,10,FALSE)</f>
        <v>4.017094017094017</v>
      </c>
      <c r="AE987" s="1">
        <f>VLOOKUP($A987,Index!$G:$R,11,FALSE)</f>
        <v>2.0488610036260133</v>
      </c>
    </row>
    <row r="988" spans="1:31" x14ac:dyDescent="0.2">
      <c r="A988">
        <v>6085512047</v>
      </c>
      <c r="B988" s="1">
        <f>VLOOKUP($A988,DataForModel!$B:$BI,11,FALSE)</f>
        <v>5461</v>
      </c>
      <c r="C988" s="1">
        <f>VLOOKUP($A988,DataForModel!$B:$BI,16,FALSE)</f>
        <v>10.37</v>
      </c>
      <c r="D988" s="1">
        <f>VLOOKUP($A988,DataForModel!$B:$BI,17,FALSE)</f>
        <v>11.47820078</v>
      </c>
      <c r="E988" s="1">
        <f>VLOOKUP($A988,DataForModel!$B:$BI,19,FALSE)</f>
        <v>0</v>
      </c>
      <c r="F988" s="1">
        <f>VLOOKUP($A988,DataForModel!$B:$BI,20,FALSE)</f>
        <v>63.066300429999998</v>
      </c>
      <c r="G988" s="1">
        <f>VLOOKUP($A988,DataForModel!$B:$BI,26,FALSE)</f>
        <v>0</v>
      </c>
      <c r="H988" s="1">
        <f>VLOOKUP($A988,DataForModel!$B:$BI,31,FALSE)</f>
        <v>464</v>
      </c>
      <c r="I988" s="1">
        <f>VLOOKUP($A988,DataForModel!$B:$BI,33,FALSE)</f>
        <v>44012</v>
      </c>
      <c r="J988" s="1">
        <f>VLOOKUP($A988,DataForModel!$B:$BI,46,FALSE)</f>
        <v>8.5</v>
      </c>
      <c r="K988" s="1">
        <f>VLOOKUP($A988,DataForModel!$B:$BI,49,FALSE)</f>
        <v>12.8</v>
      </c>
      <c r="L988" s="1">
        <f>VLOOKUP($A988,DataForModel!$B:$BI,51,FALSE)</f>
        <v>20.100000000000001</v>
      </c>
      <c r="M988" s="1">
        <f>VLOOKUP($A988,DataForModel!$B:$BI,52,FALSE)</f>
        <v>9</v>
      </c>
      <c r="N988" s="1">
        <f>VLOOKUP($A988,DataForModel!$B:$BI,60,FALSE)</f>
        <v>1</v>
      </c>
      <c r="O988" s="1">
        <f t="shared" si="198"/>
        <v>4.2530974830515076</v>
      </c>
      <c r="P988" s="1">
        <f t="shared" si="199"/>
        <v>10</v>
      </c>
      <c r="Q988" s="1">
        <f t="shared" si="200"/>
        <v>0.89965526281341301</v>
      </c>
      <c r="R988" s="1">
        <f t="shared" si="201"/>
        <v>0</v>
      </c>
      <c r="S988" s="1">
        <f t="shared" si="202"/>
        <v>8.1730580462586994E-2</v>
      </c>
      <c r="T988" s="1">
        <f t="shared" si="203"/>
        <v>0</v>
      </c>
      <c r="U988" s="1">
        <f t="shared" si="204"/>
        <v>1.5549597855227881</v>
      </c>
      <c r="V988" s="1">
        <f t="shared" si="205"/>
        <v>2.6069795392963568</v>
      </c>
      <c r="W988" s="1">
        <f t="shared" si="206"/>
        <v>1.4860139860139858</v>
      </c>
      <c r="X988" s="1">
        <f t="shared" si="207"/>
        <v>2.0846905537459284</v>
      </c>
      <c r="Y988" s="1">
        <f t="shared" si="208"/>
        <v>4.589041095890412</v>
      </c>
      <c r="Z988" s="1">
        <f t="shared" si="209"/>
        <v>2.0971867007672631</v>
      </c>
      <c r="AA988" s="1">
        <f t="shared" si="210"/>
        <v>0.10638297872340426</v>
      </c>
      <c r="AB988" s="1">
        <f>VLOOKUP($A988,Index!$G:$R,8,FALSE)</f>
        <v>5.6958000000000002</v>
      </c>
      <c r="AC988" s="1">
        <f>VLOOKUP($A988,Index!$G:$R,9,FALSE)</f>
        <v>4.941763615130462</v>
      </c>
      <c r="AD988" s="1">
        <f>VLOOKUP($A988,Index!$G:$R,10,FALSE)</f>
        <v>4.5299145299145298</v>
      </c>
      <c r="AE988" s="1">
        <f>VLOOKUP($A988,Index!$G:$R,11,FALSE)</f>
        <v>1.7603967977529611</v>
      </c>
    </row>
    <row r="989" spans="1:31" x14ac:dyDescent="0.2">
      <c r="A989">
        <v>6085512052</v>
      </c>
      <c r="B989" s="1">
        <f>VLOOKUP($A989,DataForModel!$B:$BI,11,FALSE)</f>
        <v>3988</v>
      </c>
      <c r="C989" s="1">
        <f>VLOOKUP($A989,DataForModel!$B:$BI,16,FALSE)</f>
        <v>10.37</v>
      </c>
      <c r="D989" s="1">
        <f>VLOOKUP($A989,DataForModel!$B:$BI,17,FALSE)</f>
        <v>14.008488180000001</v>
      </c>
      <c r="E989" s="1">
        <f>VLOOKUP($A989,DataForModel!$B:$BI,19,FALSE)</f>
        <v>0</v>
      </c>
      <c r="F989" s="1">
        <f>VLOOKUP($A989,DataForModel!$B:$BI,20,FALSE)</f>
        <v>67.039804930000003</v>
      </c>
      <c r="G989" s="1">
        <f>VLOOKUP($A989,DataForModel!$B:$BI,26,FALSE)</f>
        <v>0</v>
      </c>
      <c r="H989" s="1">
        <f>VLOOKUP($A989,DataForModel!$B:$BI,31,FALSE)</f>
        <v>385</v>
      </c>
      <c r="I989" s="1">
        <f>VLOOKUP($A989,DataForModel!$B:$BI,33,FALSE)</f>
        <v>44393</v>
      </c>
      <c r="J989" s="1">
        <f>VLOOKUP($A989,DataForModel!$B:$BI,46,FALSE)</f>
        <v>8.1999999999999993</v>
      </c>
      <c r="K989" s="1">
        <f>VLOOKUP($A989,DataForModel!$B:$BI,49,FALSE)</f>
        <v>8.6</v>
      </c>
      <c r="L989" s="1">
        <f>VLOOKUP($A989,DataForModel!$B:$BI,51,FALSE)</f>
        <v>22.1</v>
      </c>
      <c r="M989" s="1">
        <f>VLOOKUP($A989,DataForModel!$B:$BI,52,FALSE)</f>
        <v>9.5</v>
      </c>
      <c r="N989" s="1">
        <f>VLOOKUP($A989,DataForModel!$B:$BI,60,FALSE)</f>
        <v>0.1</v>
      </c>
      <c r="O989" s="1">
        <f t="shared" si="198"/>
        <v>3.1052754617003036</v>
      </c>
      <c r="P989" s="1">
        <f t="shared" si="199"/>
        <v>10</v>
      </c>
      <c r="Q989" s="1">
        <f t="shared" si="200"/>
        <v>1.1030302999775641</v>
      </c>
      <c r="R989" s="1">
        <f t="shared" si="201"/>
        <v>0</v>
      </c>
      <c r="S989" s="1">
        <f t="shared" si="202"/>
        <v>8.9140202770769644E-2</v>
      </c>
      <c r="T989" s="1">
        <f t="shared" si="203"/>
        <v>0</v>
      </c>
      <c r="U989" s="1">
        <f t="shared" si="204"/>
        <v>1.2902144772117963</v>
      </c>
      <c r="V989" s="1">
        <f t="shared" si="205"/>
        <v>2.6340755701900993</v>
      </c>
      <c r="W989" s="1">
        <f t="shared" si="206"/>
        <v>1.4335664335664333</v>
      </c>
      <c r="X989" s="1">
        <f t="shared" si="207"/>
        <v>1.4006514657980458</v>
      </c>
      <c r="Y989" s="1">
        <f t="shared" si="208"/>
        <v>5.0456621004566218</v>
      </c>
      <c r="Z989" s="1">
        <f t="shared" si="209"/>
        <v>2.2250639386189257</v>
      </c>
      <c r="AA989" s="1">
        <f t="shared" si="210"/>
        <v>1.0638297872340425E-2</v>
      </c>
      <c r="AB989" s="1">
        <f>VLOOKUP($A989,Index!$G:$R,8,FALSE)</f>
        <v>6.1512000000000002</v>
      </c>
      <c r="AC989" s="1">
        <f>VLOOKUP($A989,Index!$G:$R,9,FALSE)</f>
        <v>4.4907406364712834</v>
      </c>
      <c r="AD989" s="1">
        <f>VLOOKUP($A989,Index!$G:$R,10,FALSE)</f>
        <v>3.8034188034188037</v>
      </c>
      <c r="AE989" s="1">
        <f>VLOOKUP($A989,Index!$G:$R,11,FALSE)</f>
        <v>2.2289210213237354</v>
      </c>
    </row>
    <row r="990" spans="1:31" x14ac:dyDescent="0.2">
      <c r="A990">
        <v>6085512053</v>
      </c>
      <c r="B990" s="1">
        <f>VLOOKUP($A990,DataForModel!$B:$BI,11,FALSE)</f>
        <v>4534</v>
      </c>
      <c r="C990" s="1">
        <f>VLOOKUP($A990,DataForModel!$B:$BI,16,FALSE)</f>
        <v>10.37</v>
      </c>
      <c r="D990" s="1">
        <f>VLOOKUP($A990,DataForModel!$B:$BI,17,FALSE)</f>
        <v>13.211981550000001</v>
      </c>
      <c r="E990" s="1">
        <f>VLOOKUP($A990,DataForModel!$B:$BI,19,FALSE)</f>
        <v>0</v>
      </c>
      <c r="F990" s="1">
        <f>VLOOKUP($A990,DataForModel!$B:$BI,20,FALSE)</f>
        <v>64.362087930000001</v>
      </c>
      <c r="G990" s="1">
        <f>VLOOKUP($A990,DataForModel!$B:$BI,26,FALSE)</f>
        <v>0</v>
      </c>
      <c r="H990" s="1">
        <f>VLOOKUP($A990,DataForModel!$B:$BI,31,FALSE)</f>
        <v>584</v>
      </c>
      <c r="I990" s="1">
        <f>VLOOKUP($A990,DataForModel!$B:$BI,33,FALSE)</f>
        <v>32803</v>
      </c>
      <c r="J990" s="1">
        <f>VLOOKUP($A990,DataForModel!$B:$BI,46,FALSE)</f>
        <v>12.8</v>
      </c>
      <c r="K990" s="1">
        <f>VLOOKUP($A990,DataForModel!$B:$BI,49,FALSE)</f>
        <v>14.3</v>
      </c>
      <c r="L990" s="1">
        <f>VLOOKUP($A990,DataForModel!$B:$BI,51,FALSE)</f>
        <v>24.5</v>
      </c>
      <c r="M990" s="1">
        <f>VLOOKUP($A990,DataForModel!$B:$BI,52,FALSE)</f>
        <v>8.6</v>
      </c>
      <c r="N990" s="1">
        <f>VLOOKUP($A990,DataForModel!$B:$BI,60,FALSE)</f>
        <v>1.8</v>
      </c>
      <c r="O990" s="1">
        <f t="shared" si="198"/>
        <v>3.530741058209304</v>
      </c>
      <c r="P990" s="1">
        <f t="shared" si="199"/>
        <v>10</v>
      </c>
      <c r="Q990" s="1">
        <f t="shared" si="200"/>
        <v>1.0390100762362837</v>
      </c>
      <c r="R990" s="1">
        <f t="shared" si="201"/>
        <v>0</v>
      </c>
      <c r="S990" s="1">
        <f t="shared" si="202"/>
        <v>8.4146909918528023E-2</v>
      </c>
      <c r="T990" s="1">
        <f t="shared" si="203"/>
        <v>0</v>
      </c>
      <c r="U990" s="1">
        <f t="shared" si="204"/>
        <v>1.9571045576407506</v>
      </c>
      <c r="V990" s="1">
        <f t="shared" si="205"/>
        <v>1.8098157327662843</v>
      </c>
      <c r="W990" s="1">
        <f t="shared" si="206"/>
        <v>2.2377622377622379</v>
      </c>
      <c r="X990" s="1">
        <f t="shared" si="207"/>
        <v>2.3289902280130295</v>
      </c>
      <c r="Y990" s="1">
        <f t="shared" si="208"/>
        <v>5.5936073059360734</v>
      </c>
      <c r="Z990" s="1">
        <f t="shared" si="209"/>
        <v>1.9948849104859334</v>
      </c>
      <c r="AA990" s="1">
        <f t="shared" si="210"/>
        <v>0.19148936170212766</v>
      </c>
      <c r="AB990" s="1">
        <f>VLOOKUP($A990,Index!$G:$R,8,FALSE)</f>
        <v>6.6298000000000004</v>
      </c>
      <c r="AC990" s="1">
        <f>VLOOKUP($A990,Index!$G:$R,9,FALSE)</f>
        <v>5.3186333373235453</v>
      </c>
      <c r="AD990" s="1">
        <f>VLOOKUP($A990,Index!$G:$R,10,FALSE)</f>
        <v>4.4444444444444446</v>
      </c>
      <c r="AE990" s="1">
        <f>VLOOKUP($A990,Index!$G:$R,11,FALSE)</f>
        <v>2.7165418241303554</v>
      </c>
    </row>
    <row r="991" spans="1:31" x14ac:dyDescent="0.2">
      <c r="A991">
        <v>6085512100</v>
      </c>
      <c r="B991" s="1">
        <f>VLOOKUP($A991,DataForModel!$B:$BI,11,FALSE)</f>
        <v>230</v>
      </c>
      <c r="C991" s="1">
        <f>VLOOKUP($A991,DataForModel!$B:$BI,16,FALSE)</f>
        <v>9.5363030299999991</v>
      </c>
      <c r="D991" s="1">
        <f>VLOOKUP($A991,DataForModel!$B:$BI,17,FALSE)</f>
        <v>5.7244689229999999</v>
      </c>
      <c r="E991" s="1">
        <f>VLOOKUP($A991,DataForModel!$B:$BI,19,FALSE)</f>
        <v>339.96705359999999</v>
      </c>
      <c r="F991" s="1">
        <f>VLOOKUP($A991,DataForModel!$B:$BI,20,FALSE)</f>
        <v>39.137526960000002</v>
      </c>
      <c r="G991" s="1">
        <f>VLOOKUP($A991,DataForModel!$B:$BI,26,FALSE)</f>
        <v>7</v>
      </c>
      <c r="H991" s="1">
        <f>VLOOKUP($A991,DataForModel!$B:$BI,31,FALSE)</f>
        <v>157</v>
      </c>
      <c r="I991" s="1">
        <f>VLOOKUP($A991,DataForModel!$B:$BI,33,FALSE)</f>
        <v>40474</v>
      </c>
      <c r="J991" s="1">
        <f>VLOOKUP($A991,DataForModel!$B:$BI,46,FALSE)</f>
        <v>10.7</v>
      </c>
      <c r="K991" s="1">
        <f>VLOOKUP($A991,DataForModel!$B:$BI,49,FALSE)</f>
        <v>17.399999999999999</v>
      </c>
      <c r="L991" s="1">
        <f>VLOOKUP($A991,DataForModel!$B:$BI,51,FALSE)</f>
        <v>17.5</v>
      </c>
      <c r="M991" s="1">
        <f>VLOOKUP($A991,DataForModel!$B:$BI,52,FALSE)</f>
        <v>12.2</v>
      </c>
      <c r="N991" s="1">
        <f>VLOOKUP($A991,DataForModel!$B:$BI,60,FALSE)</f>
        <v>2.2999999999999998</v>
      </c>
      <c r="O991" s="1">
        <f t="shared" si="198"/>
        <v>0.17688771136912645</v>
      </c>
      <c r="P991" s="1">
        <f t="shared" si="199"/>
        <v>8.1155320100203063</v>
      </c>
      <c r="Q991" s="1">
        <f t="shared" si="200"/>
        <v>0.43719181686259578</v>
      </c>
      <c r="R991" s="1">
        <f t="shared" si="201"/>
        <v>4.2318196885412149</v>
      </c>
      <c r="S991" s="1">
        <f t="shared" si="202"/>
        <v>3.7109220725669398E-2</v>
      </c>
      <c r="T991" s="1">
        <f t="shared" si="203"/>
        <v>0.97902097902097907</v>
      </c>
      <c r="U991" s="1">
        <f t="shared" si="204"/>
        <v>0.52613941018766752</v>
      </c>
      <c r="V991" s="1">
        <f t="shared" si="205"/>
        <v>2.3553633783985606</v>
      </c>
      <c r="W991" s="1">
        <f t="shared" si="206"/>
        <v>1.8706293706293704</v>
      </c>
      <c r="X991" s="1">
        <f t="shared" si="207"/>
        <v>2.8338762214983708</v>
      </c>
      <c r="Y991" s="1">
        <f t="shared" si="208"/>
        <v>3.9954337899543377</v>
      </c>
      <c r="Z991" s="1">
        <f t="shared" si="209"/>
        <v>2.9156010230179024</v>
      </c>
      <c r="AA991" s="1">
        <f t="shared" si="210"/>
        <v>0.24468085106382975</v>
      </c>
      <c r="AB991" s="1">
        <f>VLOOKUP($A991,Index!$G:$R,8,FALSE)</f>
        <v>7.0502000000000002</v>
      </c>
      <c r="AC991" s="1">
        <f>VLOOKUP($A991,Index!$G:$R,9,FALSE)</f>
        <v>3.429872686403828</v>
      </c>
      <c r="AD991" s="1">
        <f>VLOOKUP($A991,Index!$G:$R,10,FALSE)</f>
        <v>4.700854700854701</v>
      </c>
      <c r="AE991" s="1">
        <f>VLOOKUP($A991,Index!$G:$R,11,FALSE)</f>
        <v>4.0403646338776644</v>
      </c>
    </row>
    <row r="992" spans="1:31" x14ac:dyDescent="0.2">
      <c r="A992">
        <v>6085512200</v>
      </c>
      <c r="B992" s="1">
        <f>VLOOKUP($A992,DataForModel!$B:$BI,11,FALSE)</f>
        <v>24</v>
      </c>
      <c r="C992" s="1">
        <f>VLOOKUP($A992,DataForModel!$B:$BI,16,FALSE)</f>
        <v>7.8595845100000004</v>
      </c>
      <c r="D992" s="1">
        <f>VLOOKUP($A992,DataForModel!$B:$BI,17,FALSE)</f>
        <v>0.70118908400000002</v>
      </c>
      <c r="E992" s="1">
        <f>VLOOKUP($A992,DataForModel!$B:$BI,19,FALSE)</f>
        <v>59.959850009999997</v>
      </c>
      <c r="F992" s="1">
        <f>VLOOKUP($A992,DataForModel!$B:$BI,20,FALSE)</f>
        <v>19.237233880000002</v>
      </c>
      <c r="G992" s="1">
        <f>VLOOKUP($A992,DataForModel!$B:$BI,26,FALSE)</f>
        <v>0</v>
      </c>
      <c r="H992" s="1">
        <f>VLOOKUP($A992,DataForModel!$B:$BI,31,FALSE)</f>
        <v>270</v>
      </c>
      <c r="I992" s="1">
        <f>VLOOKUP($A992,DataForModel!$B:$BI,33,FALSE)</f>
        <v>69407</v>
      </c>
      <c r="J992" s="1">
        <f>VLOOKUP($A992,DataForModel!$B:$BI,46,FALSE)</f>
        <v>6</v>
      </c>
      <c r="K992" s="1">
        <f>VLOOKUP($A992,DataForModel!$B:$BI,49,FALSE)</f>
        <v>4</v>
      </c>
      <c r="L992" s="1">
        <f>VLOOKUP($A992,DataForModel!$B:$BI,51,FALSE)</f>
        <v>22.7</v>
      </c>
      <c r="M992" s="1">
        <f>VLOOKUP($A992,DataForModel!$B:$BI,52,FALSE)</f>
        <v>7.4</v>
      </c>
      <c r="N992" s="1">
        <f>VLOOKUP($A992,DataForModel!$B:$BI,60,FALSE)</f>
        <v>0</v>
      </c>
      <c r="O992" s="1">
        <f t="shared" si="198"/>
        <v>1.6364061404192318E-2</v>
      </c>
      <c r="P992" s="1">
        <f t="shared" si="199"/>
        <v>4.3255189802906617</v>
      </c>
      <c r="Q992" s="1">
        <f t="shared" si="200"/>
        <v>3.3439372004926637E-2</v>
      </c>
      <c r="R992" s="1">
        <f t="shared" si="201"/>
        <v>0.74636430532719167</v>
      </c>
      <c r="S992" s="1">
        <f t="shared" si="202"/>
        <v>0</v>
      </c>
      <c r="T992" s="1">
        <f t="shared" si="203"/>
        <v>0</v>
      </c>
      <c r="U992" s="1">
        <f t="shared" si="204"/>
        <v>0.9048257372654156</v>
      </c>
      <c r="V992" s="1">
        <f t="shared" si="205"/>
        <v>4.4130260079225661</v>
      </c>
      <c r="W992" s="1">
        <f t="shared" si="206"/>
        <v>1.048951048951049</v>
      </c>
      <c r="X992" s="1">
        <f t="shared" si="207"/>
        <v>0.65146579804560267</v>
      </c>
      <c r="Y992" s="1">
        <f t="shared" si="208"/>
        <v>5.1826484018264836</v>
      </c>
      <c r="Z992" s="1">
        <f t="shared" si="209"/>
        <v>1.6879795396419439</v>
      </c>
      <c r="AA992" s="1">
        <f t="shared" si="210"/>
        <v>0</v>
      </c>
      <c r="AB992" s="1">
        <f>VLOOKUP($A992,Index!$G:$R,8,FALSE)</f>
        <v>3.7035</v>
      </c>
      <c r="AC992" s="1">
        <f>VLOOKUP($A992,Index!$G:$R,9,FALSE)</f>
        <v>2.8742103725355941</v>
      </c>
      <c r="AD992" s="1">
        <f>VLOOKUP($A992,Index!$G:$R,10,FALSE)</f>
        <v>0</v>
      </c>
      <c r="AE992" s="1">
        <f>VLOOKUP($A992,Index!$G:$R,11,FALSE)</f>
        <v>1.2427912855635075</v>
      </c>
    </row>
    <row r="993" spans="1:31" x14ac:dyDescent="0.2">
      <c r="A993">
        <v>6085512311</v>
      </c>
      <c r="B993" s="1">
        <f>VLOOKUP($A993,DataForModel!$B:$BI,11,FALSE)</f>
        <v>33</v>
      </c>
      <c r="C993" s="1">
        <f>VLOOKUP($A993,DataForModel!$B:$BI,16,FALSE)</f>
        <v>9.1171234000000005</v>
      </c>
      <c r="D993" s="1">
        <f>VLOOKUP($A993,DataForModel!$B:$BI,17,FALSE)</f>
        <v>25.033924819999999</v>
      </c>
      <c r="E993" s="1">
        <f>VLOOKUP($A993,DataForModel!$B:$BI,19,FALSE)</f>
        <v>803.35902429999999</v>
      </c>
      <c r="F993" s="1">
        <f>VLOOKUP($A993,DataForModel!$B:$BI,20,FALSE)</f>
        <v>32.301290739999999</v>
      </c>
      <c r="G993" s="1">
        <f>VLOOKUP($A993,DataForModel!$B:$BI,26,FALSE)</f>
        <v>3.5</v>
      </c>
      <c r="H993" s="1">
        <f>VLOOKUP($A993,DataForModel!$B:$BI,31,FALSE)</f>
        <v>172</v>
      </c>
      <c r="I993" s="1">
        <f>VLOOKUP($A993,DataForModel!$B:$BI,33,FALSE)</f>
        <v>44501</v>
      </c>
      <c r="J993" s="1">
        <f>VLOOKUP($A993,DataForModel!$B:$BI,46,FALSE)</f>
        <v>4.9000000000000004</v>
      </c>
      <c r="K993" s="1">
        <f>VLOOKUP($A993,DataForModel!$B:$BI,49,FALSE)</f>
        <v>9.3000000000000007</v>
      </c>
      <c r="L993" s="1">
        <f>VLOOKUP($A993,DataForModel!$B:$BI,51,FALSE)</f>
        <v>27.3</v>
      </c>
      <c r="M993" s="1">
        <f>VLOOKUP($A993,DataForModel!$B:$BI,52,FALSE)</f>
        <v>9.1999999999999993</v>
      </c>
      <c r="N993" s="1">
        <f>VLOOKUP($A993,DataForModel!$B:$BI,60,FALSE)</f>
        <v>1.5</v>
      </c>
      <c r="O993" s="1">
        <f t="shared" si="198"/>
        <v>2.3377230577417595E-2</v>
      </c>
      <c r="P993" s="1">
        <f t="shared" si="199"/>
        <v>7.1680287525878974</v>
      </c>
      <c r="Q993" s="1">
        <f t="shared" si="200"/>
        <v>1.9892136585995888</v>
      </c>
      <c r="R993" s="1">
        <f t="shared" si="201"/>
        <v>10</v>
      </c>
      <c r="S993" s="1">
        <f t="shared" si="202"/>
        <v>2.4361297978955962E-2</v>
      </c>
      <c r="T993" s="1">
        <f t="shared" si="203"/>
        <v>0.48951048951048953</v>
      </c>
      <c r="U993" s="1">
        <f t="shared" si="204"/>
        <v>0.57640750670241281</v>
      </c>
      <c r="V993" s="1">
        <f t="shared" si="205"/>
        <v>2.6417563348528921</v>
      </c>
      <c r="W993" s="1">
        <f t="shared" si="206"/>
        <v>0.85664335664335667</v>
      </c>
      <c r="X993" s="1">
        <f t="shared" si="207"/>
        <v>1.5146579804560263</v>
      </c>
      <c r="Y993" s="1">
        <f t="shared" si="208"/>
        <v>6.2328767123287676</v>
      </c>
      <c r="Z993" s="1">
        <f t="shared" si="209"/>
        <v>2.1483375959079281</v>
      </c>
      <c r="AA993" s="1">
        <f t="shared" si="210"/>
        <v>0.15957446808510636</v>
      </c>
      <c r="AB993" s="1">
        <f>VLOOKUP($A993,Index!$G:$R,8,FALSE)</f>
        <v>6.9568000000000003</v>
      </c>
      <c r="AC993" s="1">
        <f>VLOOKUP($A993,Index!$G:$R,9,FALSE)</f>
        <v>1.827212397484357</v>
      </c>
      <c r="AD993" s="1">
        <f>VLOOKUP($A993,Index!$G:$R,10,FALSE)</f>
        <v>0</v>
      </c>
      <c r="AE993" s="1">
        <f>VLOOKUP($A993,Index!$G:$R,11,FALSE)</f>
        <v>3.6489529805192369</v>
      </c>
    </row>
    <row r="994" spans="1:31" x14ac:dyDescent="0.2">
      <c r="A994">
        <v>6085513500</v>
      </c>
      <c r="B994" s="1">
        <f>VLOOKUP($A994,DataForModel!$B:$BI,11,FALSE)</f>
        <v>5</v>
      </c>
      <c r="C994" s="1">
        <f>VLOOKUP($A994,DataForModel!$B:$BI,16,FALSE)</f>
        <v>7.6405427100000001</v>
      </c>
      <c r="D994" s="1">
        <f>VLOOKUP($A994,DataForModel!$B:$BI,17,FALSE)</f>
        <v>0.28515365100000001</v>
      </c>
      <c r="E994" s="1">
        <f>VLOOKUP($A994,DataForModel!$B:$BI,19,FALSE)</f>
        <v>5.6834966690000002</v>
      </c>
      <c r="F994" s="1">
        <f>VLOOKUP($A994,DataForModel!$B:$BI,20,FALSE)</f>
        <v>31.93077353</v>
      </c>
      <c r="G994" s="1">
        <f>VLOOKUP($A994,DataForModel!$B:$BI,26,FALSE)</f>
        <v>11</v>
      </c>
      <c r="H994" s="1">
        <f>VLOOKUP($A994,DataForModel!$B:$BI,31,FALSE)</f>
        <v>65</v>
      </c>
      <c r="I994" s="1">
        <f>VLOOKUP($A994,DataForModel!$B:$BI,33,FALSE)</f>
        <v>49863</v>
      </c>
      <c r="J994" s="1">
        <f>VLOOKUP($A994,DataForModel!$B:$BI,46,FALSE)</f>
        <v>8.3000000000000007</v>
      </c>
      <c r="K994" s="1">
        <f>VLOOKUP($A994,DataForModel!$B:$BI,49,FALSE)</f>
        <v>5</v>
      </c>
      <c r="L994" s="1">
        <f>VLOOKUP($A994,DataForModel!$B:$BI,51,FALSE)</f>
        <v>22.2</v>
      </c>
      <c r="M994" s="1">
        <f>VLOOKUP($A994,DataForModel!$B:$BI,52,FALSE)</f>
        <v>14</v>
      </c>
      <c r="N994" s="1">
        <f>VLOOKUP($A994,DataForModel!$B:$BI,60,FALSE)</f>
        <v>17.399999999999999</v>
      </c>
      <c r="O994" s="1">
        <f t="shared" si="198"/>
        <v>1.5584820384945063E-3</v>
      </c>
      <c r="P994" s="1">
        <f t="shared" si="199"/>
        <v>3.8304023186965401</v>
      </c>
      <c r="Q994" s="1">
        <f t="shared" si="200"/>
        <v>0</v>
      </c>
      <c r="R994" s="1">
        <f t="shared" si="201"/>
        <v>7.0746658680435767E-2</v>
      </c>
      <c r="S994" s="1">
        <f t="shared" si="202"/>
        <v>2.3670373233613012E-2</v>
      </c>
      <c r="T994" s="1">
        <f t="shared" si="203"/>
        <v>1.5384615384615385</v>
      </c>
      <c r="U994" s="1">
        <f t="shared" si="204"/>
        <v>0.21782841823056301</v>
      </c>
      <c r="V994" s="1">
        <f t="shared" si="205"/>
        <v>3.0230920767223046</v>
      </c>
      <c r="W994" s="1">
        <f t="shared" si="206"/>
        <v>1.451048951048951</v>
      </c>
      <c r="X994" s="1">
        <f t="shared" si="207"/>
        <v>0.8143322475570034</v>
      </c>
      <c r="Y994" s="1">
        <f t="shared" si="208"/>
        <v>5.0684931506849313</v>
      </c>
      <c r="Z994" s="1">
        <f t="shared" si="209"/>
        <v>3.3759590792838874</v>
      </c>
      <c r="AA994" s="1">
        <f t="shared" si="210"/>
        <v>1.8510638297872339</v>
      </c>
      <c r="AB994" s="1">
        <f>VLOOKUP($A994,Index!$G:$R,8,FALSE)</f>
        <v>5.6714000000000002</v>
      </c>
      <c r="AC994" s="1">
        <f>VLOOKUP($A994,Index!$G:$R,9,FALSE)</f>
        <v>2.9648597063497864</v>
      </c>
      <c r="AD994" s="1">
        <f>VLOOKUP($A994,Index!$G:$R,10,FALSE)</f>
        <v>0</v>
      </c>
      <c r="AE994" s="1">
        <f>VLOOKUP($A994,Index!$G:$R,11,FALSE)</f>
        <v>2.6988079800450056</v>
      </c>
    </row>
    <row r="995" spans="1:31" x14ac:dyDescent="0.2">
      <c r="A995">
        <v>6095250103</v>
      </c>
      <c r="B995" s="1">
        <f>VLOOKUP($A995,DataForModel!$B:$BI,11,FALSE)</f>
        <v>4292</v>
      </c>
      <c r="C995" s="1">
        <f>VLOOKUP($A995,DataForModel!$B:$BI,16,FALSE)</f>
        <v>7.8595845100000004</v>
      </c>
      <c r="D995" s="1">
        <f>VLOOKUP($A995,DataForModel!$B:$BI,17,FALSE)</f>
        <v>19.920000000000002</v>
      </c>
      <c r="E995" s="1">
        <f>VLOOKUP($A995,DataForModel!$B:$BI,19,FALSE)</f>
        <v>0</v>
      </c>
      <c r="F995" s="1">
        <f>VLOOKUP($A995,DataForModel!$B:$BI,20,FALSE)</f>
        <v>1464.409725</v>
      </c>
      <c r="G995" s="1">
        <f>VLOOKUP($A995,DataForModel!$B:$BI,26,FALSE)</f>
        <v>0</v>
      </c>
      <c r="H995" s="1">
        <f>VLOOKUP($A995,DataForModel!$B:$BI,31,FALSE)</f>
        <v>749</v>
      </c>
      <c r="I995" s="1">
        <f>VLOOKUP($A995,DataForModel!$B:$BI,33,FALSE)</f>
        <v>27425</v>
      </c>
      <c r="J995" s="1">
        <f>VLOOKUP($A995,DataForModel!$B:$BI,46,FALSE)</f>
        <v>16.399999999999999</v>
      </c>
      <c r="K995" s="1">
        <f>VLOOKUP($A995,DataForModel!$B:$BI,49,FALSE)</f>
        <v>12.4</v>
      </c>
      <c r="L995" s="1">
        <f>VLOOKUP($A995,DataForModel!$B:$BI,51,FALSE)</f>
        <v>18.3</v>
      </c>
      <c r="M995" s="1">
        <f>VLOOKUP($A995,DataForModel!$B:$BI,52,FALSE)</f>
        <v>14.7</v>
      </c>
      <c r="N995" s="1">
        <f>VLOOKUP($A995,DataForModel!$B:$BI,60,FALSE)</f>
        <v>0.6</v>
      </c>
      <c r="O995" s="1">
        <f t="shared" si="198"/>
        <v>3.3421647315514691</v>
      </c>
      <c r="P995" s="1">
        <f t="shared" si="199"/>
        <v>4.3255189802906617</v>
      </c>
      <c r="Q995" s="1">
        <f t="shared" si="200"/>
        <v>1.5781755092090597</v>
      </c>
      <c r="R995" s="1">
        <f t="shared" si="201"/>
        <v>0</v>
      </c>
      <c r="S995" s="1">
        <f t="shared" si="202"/>
        <v>2.6948962381632207</v>
      </c>
      <c r="T995" s="1">
        <f t="shared" si="203"/>
        <v>0</v>
      </c>
      <c r="U995" s="1">
        <f t="shared" si="204"/>
        <v>2.5100536193029486</v>
      </c>
      <c r="V995" s="1">
        <f t="shared" si="205"/>
        <v>1.4273420998357169</v>
      </c>
      <c r="W995" s="1">
        <f t="shared" si="206"/>
        <v>2.8671328671328666</v>
      </c>
      <c r="X995" s="1">
        <f t="shared" si="207"/>
        <v>2.0195439739413681</v>
      </c>
      <c r="Y995" s="1">
        <f t="shared" si="208"/>
        <v>4.1780821917808222</v>
      </c>
      <c r="Z995" s="1">
        <f t="shared" si="209"/>
        <v>3.5549872122762145</v>
      </c>
      <c r="AA995" s="1">
        <f t="shared" si="210"/>
        <v>6.3829787234042548E-2</v>
      </c>
      <c r="AB995" s="1">
        <f>VLOOKUP($A995,Index!$G:$R,8,FALSE)</f>
        <v>7.9836999999999998</v>
      </c>
      <c r="AC995" s="1">
        <f>VLOOKUP($A995,Index!$G:$R,9,FALSE)</f>
        <v>6.0712402384191364</v>
      </c>
      <c r="AD995" s="1">
        <f>VLOOKUP($A995,Index!$G:$R,10,FALSE)</f>
        <v>5.299145299145299</v>
      </c>
      <c r="AE995" s="1">
        <f>VLOOKUP($A995,Index!$G:$R,11,FALSE)</f>
        <v>3.6081687594931706</v>
      </c>
    </row>
    <row r="996" spans="1:31" x14ac:dyDescent="0.2">
      <c r="A996">
        <v>6095250104</v>
      </c>
      <c r="B996" s="1">
        <f>VLOOKUP($A996,DataForModel!$B:$BI,11,FALSE)</f>
        <v>2280</v>
      </c>
      <c r="C996" s="1">
        <f>VLOOKUP($A996,DataForModel!$B:$BI,16,FALSE)</f>
        <v>7.8595845100000004</v>
      </c>
      <c r="D996" s="1">
        <f>VLOOKUP($A996,DataForModel!$B:$BI,17,FALSE)</f>
        <v>19.920000000000002</v>
      </c>
      <c r="E996" s="1">
        <f>VLOOKUP($A996,DataForModel!$B:$BI,19,FALSE)</f>
        <v>0</v>
      </c>
      <c r="F996" s="1">
        <f>VLOOKUP($A996,DataForModel!$B:$BI,20,FALSE)</f>
        <v>1549.4805859999999</v>
      </c>
      <c r="G996" s="1">
        <f>VLOOKUP($A996,DataForModel!$B:$BI,26,FALSE)</f>
        <v>0</v>
      </c>
      <c r="H996" s="1">
        <f>VLOOKUP($A996,DataForModel!$B:$BI,31,FALSE)</f>
        <v>205</v>
      </c>
      <c r="I996" s="1">
        <f>VLOOKUP($A996,DataForModel!$B:$BI,33,FALSE)</f>
        <v>35017</v>
      </c>
      <c r="J996" s="1">
        <f>VLOOKUP($A996,DataForModel!$B:$BI,46,FALSE)</f>
        <v>9.6</v>
      </c>
      <c r="K996" s="1">
        <f>VLOOKUP($A996,DataForModel!$B:$BI,49,FALSE)</f>
        <v>6</v>
      </c>
      <c r="L996" s="1">
        <f>VLOOKUP($A996,DataForModel!$B:$BI,51,FALSE)</f>
        <v>12</v>
      </c>
      <c r="M996" s="1">
        <f>VLOOKUP($A996,DataForModel!$B:$BI,52,FALSE)</f>
        <v>16.8</v>
      </c>
      <c r="N996" s="1">
        <f>VLOOKUP($A996,DataForModel!$B:$BI,60,FALSE)</f>
        <v>2.7</v>
      </c>
      <c r="O996" s="1">
        <f t="shared" si="198"/>
        <v>1.7743318008259954</v>
      </c>
      <c r="P996" s="1">
        <f t="shared" si="199"/>
        <v>4.3255189802906617</v>
      </c>
      <c r="Q996" s="1">
        <f t="shared" si="200"/>
        <v>1.5781755092090597</v>
      </c>
      <c r="R996" s="1">
        <f t="shared" si="201"/>
        <v>0</v>
      </c>
      <c r="S996" s="1">
        <f t="shared" si="202"/>
        <v>2.8535327640415491</v>
      </c>
      <c r="T996" s="1">
        <f t="shared" si="203"/>
        <v>0</v>
      </c>
      <c r="U996" s="1">
        <f t="shared" si="204"/>
        <v>0.68699731903485262</v>
      </c>
      <c r="V996" s="1">
        <f t="shared" si="205"/>
        <v>1.9672714083535427</v>
      </c>
      <c r="W996" s="1">
        <f t="shared" si="206"/>
        <v>1.6783216783216781</v>
      </c>
      <c r="X996" s="1">
        <f t="shared" si="207"/>
        <v>0.9771986970684039</v>
      </c>
      <c r="Y996" s="1">
        <f t="shared" si="208"/>
        <v>2.7397260273972606</v>
      </c>
      <c r="Z996" s="1">
        <f t="shared" si="209"/>
        <v>4.0920716112531972</v>
      </c>
      <c r="AA996" s="1">
        <f t="shared" si="210"/>
        <v>0.28723404255319152</v>
      </c>
      <c r="AB996" s="1">
        <f>VLOOKUP($A996,Index!$G:$R,8,FALSE)</f>
        <v>6.7599</v>
      </c>
      <c r="AC996" s="1">
        <f>VLOOKUP($A996,Index!$G:$R,9,FALSE)</f>
        <v>4.6866336313379255</v>
      </c>
      <c r="AD996" s="1">
        <f>VLOOKUP($A996,Index!$G:$R,10,FALSE)</f>
        <v>4.4017094017094021</v>
      </c>
      <c r="AE996" s="1">
        <f>VLOOKUP($A996,Index!$G:$R,11,FALSE)</f>
        <v>1.9633559610671618</v>
      </c>
    </row>
    <row r="997" spans="1:31" x14ac:dyDescent="0.2">
      <c r="A997">
        <v>6095250105</v>
      </c>
      <c r="B997" s="1">
        <f>VLOOKUP($A997,DataForModel!$B:$BI,11,FALSE)</f>
        <v>6678</v>
      </c>
      <c r="C997" s="1">
        <f>VLOOKUP($A997,DataForModel!$B:$BI,16,FALSE)</f>
        <v>7.8595845100000004</v>
      </c>
      <c r="D997" s="1">
        <f>VLOOKUP($A997,DataForModel!$B:$BI,17,FALSE)</f>
        <v>17.288540609999998</v>
      </c>
      <c r="E997" s="1">
        <f>VLOOKUP($A997,DataForModel!$B:$BI,19,FALSE)</f>
        <v>0</v>
      </c>
      <c r="F997" s="1">
        <f>VLOOKUP($A997,DataForModel!$B:$BI,20,FALSE)</f>
        <v>1608.888541</v>
      </c>
      <c r="G997" s="1">
        <f>VLOOKUP($A997,DataForModel!$B:$BI,26,FALSE)</f>
        <v>0</v>
      </c>
      <c r="H997" s="1">
        <f>VLOOKUP($A997,DataForModel!$B:$BI,31,FALSE)</f>
        <v>520</v>
      </c>
      <c r="I997" s="1">
        <f>VLOOKUP($A997,DataForModel!$B:$BI,33,FALSE)</f>
        <v>31871</v>
      </c>
      <c r="J997" s="1">
        <f>VLOOKUP($A997,DataForModel!$B:$BI,46,FALSE)</f>
        <v>7.3</v>
      </c>
      <c r="K997" s="1">
        <f>VLOOKUP($A997,DataForModel!$B:$BI,49,FALSE)</f>
        <v>7.9</v>
      </c>
      <c r="L997" s="1">
        <f>VLOOKUP($A997,DataForModel!$B:$BI,51,FALSE)</f>
        <v>22.4</v>
      </c>
      <c r="M997" s="1">
        <f>VLOOKUP($A997,DataForModel!$B:$BI,52,FALSE)</f>
        <v>13.6</v>
      </c>
      <c r="N997" s="1">
        <f>VLOOKUP($A997,DataForModel!$B:$BI,60,FALSE)</f>
        <v>0.3</v>
      </c>
      <c r="O997" s="1">
        <f t="shared" si="198"/>
        <v>5.2014338034754148</v>
      </c>
      <c r="P997" s="1">
        <f t="shared" si="199"/>
        <v>4.3255189802906617</v>
      </c>
      <c r="Q997" s="1">
        <f t="shared" si="200"/>
        <v>1.3666686459028579</v>
      </c>
      <c r="R997" s="1">
        <f t="shared" si="201"/>
        <v>0</v>
      </c>
      <c r="S997" s="1">
        <f t="shared" si="202"/>
        <v>2.9643141935457846</v>
      </c>
      <c r="T997" s="1">
        <f t="shared" si="203"/>
        <v>0</v>
      </c>
      <c r="U997" s="1">
        <f t="shared" si="204"/>
        <v>1.7426273458445041</v>
      </c>
      <c r="V997" s="1">
        <f t="shared" si="205"/>
        <v>1.7435335784540329</v>
      </c>
      <c r="W997" s="1">
        <f t="shared" si="206"/>
        <v>1.276223776223776</v>
      </c>
      <c r="X997" s="1">
        <f t="shared" si="207"/>
        <v>1.2866449511400653</v>
      </c>
      <c r="Y997" s="1">
        <f t="shared" si="208"/>
        <v>5.1141552511415522</v>
      </c>
      <c r="Z997" s="1">
        <f t="shared" si="209"/>
        <v>3.273657289002557</v>
      </c>
      <c r="AA997" s="1">
        <f t="shared" si="210"/>
        <v>3.1914893617021274E-2</v>
      </c>
      <c r="AB997" s="1">
        <f>VLOOKUP($A997,Index!$G:$R,8,FALSE)</f>
        <v>6.3463000000000003</v>
      </c>
      <c r="AC997" s="1">
        <f>VLOOKUP($A997,Index!$G:$R,9,FALSE)</f>
        <v>5.8463699865558976</v>
      </c>
      <c r="AD997" s="1">
        <f>VLOOKUP($A997,Index!$G:$R,10,FALSE)</f>
        <v>3.9743589743589745</v>
      </c>
      <c r="AE997" s="1">
        <f>VLOOKUP($A997,Index!$G:$R,11,FALSE)</f>
        <v>2.1908095730590809</v>
      </c>
    </row>
    <row r="998" spans="1:31" x14ac:dyDescent="0.2">
      <c r="A998">
        <v>6095250106</v>
      </c>
      <c r="B998" s="1">
        <f>VLOOKUP($A998,DataForModel!$B:$BI,11,FALSE)</f>
        <v>4408</v>
      </c>
      <c r="C998" s="1">
        <f>VLOOKUP($A998,DataForModel!$B:$BI,16,FALSE)</f>
        <v>7.8595845100000004</v>
      </c>
      <c r="D998" s="1">
        <f>VLOOKUP($A998,DataForModel!$B:$BI,17,FALSE)</f>
        <v>8.1391489430000004</v>
      </c>
      <c r="E998" s="1">
        <f>VLOOKUP($A998,DataForModel!$B:$BI,19,FALSE)</f>
        <v>1.7824146219999999</v>
      </c>
      <c r="F998" s="1">
        <f>VLOOKUP($A998,DataForModel!$B:$BI,20,FALSE)</f>
        <v>2159.7652370000001</v>
      </c>
      <c r="G998" s="1">
        <f>VLOOKUP($A998,DataForModel!$B:$BI,26,FALSE)</f>
        <v>0</v>
      </c>
      <c r="H998" s="1">
        <f>VLOOKUP($A998,DataForModel!$B:$BI,31,FALSE)</f>
        <v>277</v>
      </c>
      <c r="I998" s="1">
        <f>VLOOKUP($A998,DataForModel!$B:$BI,33,FALSE)</f>
        <v>45182</v>
      </c>
      <c r="J998" s="1">
        <f>VLOOKUP($A998,DataForModel!$B:$BI,46,FALSE)</f>
        <v>5.5</v>
      </c>
      <c r="K998" s="1">
        <f>VLOOKUP($A998,DataForModel!$B:$BI,49,FALSE)</f>
        <v>6.6</v>
      </c>
      <c r="L998" s="1">
        <f>VLOOKUP($A998,DataForModel!$B:$BI,51,FALSE)</f>
        <v>18.5</v>
      </c>
      <c r="M998" s="1">
        <f>VLOOKUP($A998,DataForModel!$B:$BI,52,FALSE)</f>
        <v>8.1999999999999993</v>
      </c>
      <c r="N998" s="1">
        <f>VLOOKUP($A998,DataForModel!$B:$BI,60,FALSE)</f>
        <v>0.9</v>
      </c>
      <c r="O998" s="1">
        <f t="shared" si="198"/>
        <v>3.4325566897841502</v>
      </c>
      <c r="P998" s="1">
        <f t="shared" si="199"/>
        <v>4.3255189802906617</v>
      </c>
      <c r="Q998" s="1">
        <f t="shared" si="200"/>
        <v>0.63127476522926451</v>
      </c>
      <c r="R998" s="1">
        <f t="shared" si="201"/>
        <v>2.2187024332652409E-2</v>
      </c>
      <c r="S998" s="1">
        <f t="shared" si="202"/>
        <v>3.9915656426732604</v>
      </c>
      <c r="T998" s="1">
        <f t="shared" si="203"/>
        <v>0</v>
      </c>
      <c r="U998" s="1">
        <f t="shared" si="204"/>
        <v>0.92828418230563003</v>
      </c>
      <c r="V998" s="1">
        <f t="shared" si="205"/>
        <v>2.6901878231432819</v>
      </c>
      <c r="W998" s="1">
        <f t="shared" si="206"/>
        <v>0.96153846153846145</v>
      </c>
      <c r="X998" s="1">
        <f t="shared" si="207"/>
        <v>1.0749185667752443</v>
      </c>
      <c r="Y998" s="1">
        <f t="shared" si="208"/>
        <v>4.2237442922374431</v>
      </c>
      <c r="Z998" s="1">
        <f t="shared" si="209"/>
        <v>1.8925831202046033</v>
      </c>
      <c r="AA998" s="1">
        <f t="shared" si="210"/>
        <v>9.5744680851063829E-2</v>
      </c>
      <c r="AB998" s="1">
        <f>VLOOKUP($A998,Index!$G:$R,8,FALSE)</f>
        <v>5.4592000000000001</v>
      </c>
      <c r="AC998" s="1">
        <f>VLOOKUP($A998,Index!$G:$R,9,FALSE)</f>
        <v>4.7639796270299071</v>
      </c>
      <c r="AD998" s="1">
        <f>VLOOKUP($A998,Index!$G:$R,10,FALSE)</f>
        <v>3.8034188034188037</v>
      </c>
      <c r="AE998" s="1">
        <f>VLOOKUP($A998,Index!$G:$R,11,FALSE)</f>
        <v>2.2679068396359976</v>
      </c>
    </row>
    <row r="999" spans="1:31" x14ac:dyDescent="0.2">
      <c r="A999">
        <v>6095250200</v>
      </c>
      <c r="B999" s="1">
        <f>VLOOKUP($A999,DataForModel!$B:$BI,11,FALSE)</f>
        <v>3886</v>
      </c>
      <c r="C999" s="1">
        <f>VLOOKUP($A999,DataForModel!$B:$BI,16,FALSE)</f>
        <v>7.8595845100000004</v>
      </c>
      <c r="D999" s="1">
        <f>VLOOKUP($A999,DataForModel!$B:$BI,17,FALSE)</f>
        <v>19.920000000000002</v>
      </c>
      <c r="E999" s="1">
        <f>VLOOKUP($A999,DataForModel!$B:$BI,19,FALSE)</f>
        <v>0</v>
      </c>
      <c r="F999" s="1">
        <f>VLOOKUP($A999,DataForModel!$B:$BI,20,FALSE)</f>
        <v>1435.496161</v>
      </c>
      <c r="G999" s="1">
        <f>VLOOKUP($A999,DataForModel!$B:$BI,26,FALSE)</f>
        <v>0</v>
      </c>
      <c r="H999" s="1">
        <f>VLOOKUP($A999,DataForModel!$B:$BI,31,FALSE)</f>
        <v>670</v>
      </c>
      <c r="I999" s="1">
        <f>VLOOKUP($A999,DataForModel!$B:$BI,33,FALSE)</f>
        <v>23033</v>
      </c>
      <c r="J999" s="1">
        <f>VLOOKUP($A999,DataForModel!$B:$BI,46,FALSE)</f>
        <v>17</v>
      </c>
      <c r="K999" s="1">
        <f>VLOOKUP($A999,DataForModel!$B:$BI,49,FALSE)</f>
        <v>15.8</v>
      </c>
      <c r="L999" s="1">
        <f>VLOOKUP($A999,DataForModel!$B:$BI,51,FALSE)</f>
        <v>19.3</v>
      </c>
      <c r="M999" s="1">
        <f>VLOOKUP($A999,DataForModel!$B:$BI,52,FALSE)</f>
        <v>14.1</v>
      </c>
      <c r="N999" s="1">
        <f>VLOOKUP($A999,DataForModel!$B:$BI,60,FALSE)</f>
        <v>1.2</v>
      </c>
      <c r="O999" s="1">
        <f t="shared" si="198"/>
        <v>3.0257928777370839</v>
      </c>
      <c r="P999" s="1">
        <f t="shared" si="199"/>
        <v>4.3255189802906617</v>
      </c>
      <c r="Q999" s="1">
        <f t="shared" si="200"/>
        <v>1.5781755092090597</v>
      </c>
      <c r="R999" s="1">
        <f t="shared" si="201"/>
        <v>0</v>
      </c>
      <c r="S999" s="1">
        <f t="shared" si="202"/>
        <v>2.6409794529114445</v>
      </c>
      <c r="T999" s="1">
        <f t="shared" si="203"/>
        <v>0</v>
      </c>
      <c r="U999" s="1">
        <f t="shared" si="204"/>
        <v>2.2453083109919572</v>
      </c>
      <c r="V999" s="1">
        <f t="shared" si="205"/>
        <v>1.1149910035487978</v>
      </c>
      <c r="W999" s="1">
        <f t="shared" si="206"/>
        <v>2.9720279720279716</v>
      </c>
      <c r="X999" s="1">
        <f t="shared" si="207"/>
        <v>2.5732899022801305</v>
      </c>
      <c r="Y999" s="1">
        <f t="shared" si="208"/>
        <v>4.4063926940639275</v>
      </c>
      <c r="Z999" s="1">
        <f t="shared" si="209"/>
        <v>3.4015345268542196</v>
      </c>
      <c r="AA999" s="1">
        <f t="shared" si="210"/>
        <v>0.1276595744680851</v>
      </c>
      <c r="AB999" s="1">
        <f>VLOOKUP($A999,Index!$G:$R,8,FALSE)</f>
        <v>9.0440000000000005</v>
      </c>
      <c r="AC999" s="1">
        <f>VLOOKUP($A999,Index!$G:$R,9,FALSE)</f>
        <v>6.2626733962236036</v>
      </c>
      <c r="AD999" s="1">
        <f>VLOOKUP($A999,Index!$G:$R,10,FALSE)</f>
        <v>6.2393162393162394</v>
      </c>
      <c r="AE999" s="1">
        <f>VLOOKUP($A999,Index!$G:$R,11,FALSE)</f>
        <v>3.0267037173591511</v>
      </c>
    </row>
    <row r="1000" spans="1:31" x14ac:dyDescent="0.2">
      <c r="A1000">
        <v>6095250300</v>
      </c>
      <c r="B1000" s="1">
        <f>VLOOKUP($A1000,DataForModel!$B:$BI,11,FALSE)</f>
        <v>3206</v>
      </c>
      <c r="C1000" s="1">
        <f>VLOOKUP($A1000,DataForModel!$B:$BI,16,FALSE)</f>
        <v>7.8595845100000004</v>
      </c>
      <c r="D1000" s="1">
        <f>VLOOKUP($A1000,DataForModel!$B:$BI,17,FALSE)</f>
        <v>19.920000000000002</v>
      </c>
      <c r="E1000" s="1">
        <f>VLOOKUP($A1000,DataForModel!$B:$BI,19,FALSE)</f>
        <v>0</v>
      </c>
      <c r="F1000" s="1">
        <f>VLOOKUP($A1000,DataForModel!$B:$BI,20,FALSE)</f>
        <v>1397.548487</v>
      </c>
      <c r="G1000" s="1">
        <f>VLOOKUP($A1000,DataForModel!$B:$BI,26,FALSE)</f>
        <v>0</v>
      </c>
      <c r="H1000" s="1">
        <f>VLOOKUP($A1000,DataForModel!$B:$BI,31,FALSE)</f>
        <v>411</v>
      </c>
      <c r="I1000" s="1">
        <f>VLOOKUP($A1000,DataForModel!$B:$BI,33,FALSE)</f>
        <v>21559</v>
      </c>
      <c r="J1000" s="1">
        <f>VLOOKUP($A1000,DataForModel!$B:$BI,46,FALSE)</f>
        <v>12.6</v>
      </c>
      <c r="K1000" s="1">
        <f>VLOOKUP($A1000,DataForModel!$B:$BI,49,FALSE)</f>
        <v>16.399999999999999</v>
      </c>
      <c r="L1000" s="1">
        <f>VLOOKUP($A1000,DataForModel!$B:$BI,51,FALSE)</f>
        <v>21.5</v>
      </c>
      <c r="M1000" s="1">
        <f>VLOOKUP($A1000,DataForModel!$B:$BI,52,FALSE)</f>
        <v>16.3</v>
      </c>
      <c r="N1000" s="1">
        <f>VLOOKUP($A1000,DataForModel!$B:$BI,60,FALSE)</f>
        <v>2.4</v>
      </c>
      <c r="O1000" s="1">
        <f t="shared" si="198"/>
        <v>2.4959089846489517</v>
      </c>
      <c r="P1000" s="1">
        <f t="shared" si="199"/>
        <v>4.3255189802906617</v>
      </c>
      <c r="Q1000" s="1">
        <f t="shared" si="200"/>
        <v>1.5781755092090597</v>
      </c>
      <c r="R1000" s="1">
        <f t="shared" si="201"/>
        <v>0</v>
      </c>
      <c r="S1000" s="1">
        <f t="shared" si="202"/>
        <v>2.5702162433028879</v>
      </c>
      <c r="T1000" s="1">
        <f t="shared" si="203"/>
        <v>0</v>
      </c>
      <c r="U1000" s="1">
        <f t="shared" si="204"/>
        <v>1.3773458445040214</v>
      </c>
      <c r="V1000" s="1">
        <f t="shared" si="205"/>
        <v>1.0101627895399363</v>
      </c>
      <c r="W1000" s="1">
        <f t="shared" si="206"/>
        <v>2.2027972027972025</v>
      </c>
      <c r="X1000" s="1">
        <f t="shared" si="207"/>
        <v>2.671009771986971</v>
      </c>
      <c r="Y1000" s="1">
        <f t="shared" si="208"/>
        <v>4.9086757990867582</v>
      </c>
      <c r="Z1000" s="1">
        <f t="shared" si="209"/>
        <v>3.9641943734015346</v>
      </c>
      <c r="AA1000" s="1">
        <f t="shared" si="210"/>
        <v>0.25531914893617019</v>
      </c>
      <c r="AB1000" s="1">
        <f>VLOOKUP($A1000,Index!$G:$R,8,FALSE)</f>
        <v>9.0620999999999992</v>
      </c>
      <c r="AC1000" s="1">
        <f>VLOOKUP($A1000,Index!$G:$R,9,FALSE)</f>
        <v>6.0673656969597616</v>
      </c>
      <c r="AD1000" s="1">
        <f>VLOOKUP($A1000,Index!$G:$R,10,FALSE)</f>
        <v>6.1111111111111116</v>
      </c>
      <c r="AE1000" s="1">
        <f>VLOOKUP($A1000,Index!$G:$R,11,FALSE)</f>
        <v>3.6836503238098017</v>
      </c>
    </row>
    <row r="1001" spans="1:31" x14ac:dyDescent="0.2">
      <c r="A1001">
        <v>6095250400</v>
      </c>
      <c r="B1001" s="1">
        <f>VLOOKUP($A1001,DataForModel!$B:$BI,11,FALSE)</f>
        <v>3011</v>
      </c>
      <c r="C1001" s="1">
        <f>VLOOKUP($A1001,DataForModel!$B:$BI,16,FALSE)</f>
        <v>7.8595845100000004</v>
      </c>
      <c r="D1001" s="1">
        <f>VLOOKUP($A1001,DataForModel!$B:$BI,17,FALSE)</f>
        <v>18.68175394</v>
      </c>
      <c r="E1001" s="1">
        <f>VLOOKUP($A1001,DataForModel!$B:$BI,19,FALSE)</f>
        <v>0</v>
      </c>
      <c r="F1001" s="1">
        <f>VLOOKUP($A1001,DataForModel!$B:$BI,20,FALSE)</f>
        <v>1315.6131760000001</v>
      </c>
      <c r="G1001" s="1">
        <f>VLOOKUP($A1001,DataForModel!$B:$BI,26,FALSE)</f>
        <v>0</v>
      </c>
      <c r="H1001" s="1">
        <f>VLOOKUP($A1001,DataForModel!$B:$BI,31,FALSE)</f>
        <v>324</v>
      </c>
      <c r="I1001" s="1">
        <f>VLOOKUP($A1001,DataForModel!$B:$BI,33,FALSE)</f>
        <v>24431</v>
      </c>
      <c r="J1001" s="1">
        <f>VLOOKUP($A1001,DataForModel!$B:$BI,46,FALSE)</f>
        <v>12.6</v>
      </c>
      <c r="K1001" s="1">
        <f>VLOOKUP($A1001,DataForModel!$B:$BI,49,FALSE)</f>
        <v>11.3</v>
      </c>
      <c r="L1001" s="1">
        <f>VLOOKUP($A1001,DataForModel!$B:$BI,51,FALSE)</f>
        <v>20.9</v>
      </c>
      <c r="M1001" s="1">
        <f>VLOOKUP($A1001,DataForModel!$B:$BI,52,FALSE)</f>
        <v>18.3</v>
      </c>
      <c r="N1001" s="1">
        <f>VLOOKUP($A1001,DataForModel!$B:$BI,60,FALSE)</f>
        <v>0.5</v>
      </c>
      <c r="O1001" s="1">
        <f t="shared" si="198"/>
        <v>2.3439569858957379</v>
      </c>
      <c r="P1001" s="1">
        <f t="shared" si="199"/>
        <v>4.3255189802906617</v>
      </c>
      <c r="Q1001" s="1">
        <f t="shared" si="200"/>
        <v>1.4786499223247938</v>
      </c>
      <c r="R1001" s="1">
        <f t="shared" si="201"/>
        <v>0</v>
      </c>
      <c r="S1001" s="1">
        <f t="shared" si="202"/>
        <v>2.417426757796207</v>
      </c>
      <c r="T1001" s="1">
        <f t="shared" si="203"/>
        <v>0</v>
      </c>
      <c r="U1001" s="1">
        <f t="shared" si="204"/>
        <v>1.0857908847184987</v>
      </c>
      <c r="V1001" s="1">
        <f t="shared" si="205"/>
        <v>1.2144142350171752</v>
      </c>
      <c r="W1001" s="1">
        <f t="shared" si="206"/>
        <v>2.2027972027972025</v>
      </c>
      <c r="X1001" s="1">
        <f t="shared" si="207"/>
        <v>1.8403908794788277</v>
      </c>
      <c r="Y1001" s="1">
        <f t="shared" si="208"/>
        <v>4.7716894977168947</v>
      </c>
      <c r="Z1001" s="1">
        <f t="shared" si="209"/>
        <v>4.4757033248081841</v>
      </c>
      <c r="AA1001" s="1">
        <f t="shared" si="210"/>
        <v>5.3191489361702128E-2</v>
      </c>
      <c r="AB1001" s="1">
        <f>VLOOKUP($A1001,Index!$G:$R,8,FALSE)</f>
        <v>7.4203000000000001</v>
      </c>
      <c r="AC1001" s="1">
        <f>VLOOKUP($A1001,Index!$G:$R,9,FALSE)</f>
        <v>5.7853801183118092</v>
      </c>
      <c r="AD1001" s="1">
        <f>VLOOKUP($A1001,Index!$G:$R,10,FALSE)</f>
        <v>5.9401709401709404</v>
      </c>
      <c r="AE1001" s="1">
        <f>VLOOKUP($A1001,Index!$G:$R,11,FALSE)</f>
        <v>3.7980864389552775</v>
      </c>
    </row>
    <row r="1002" spans="1:31" x14ac:dyDescent="0.2">
      <c r="A1002">
        <v>6095250501</v>
      </c>
      <c r="B1002" s="1">
        <f>VLOOKUP($A1002,DataForModel!$B:$BI,11,FALSE)</f>
        <v>1399</v>
      </c>
      <c r="C1002" s="1">
        <f>VLOOKUP($A1002,DataForModel!$B:$BI,16,FALSE)</f>
        <v>7.8595845100000004</v>
      </c>
      <c r="D1002" s="1">
        <f>VLOOKUP($A1002,DataForModel!$B:$BI,17,FALSE)</f>
        <v>17.355205399999999</v>
      </c>
      <c r="E1002" s="1">
        <f>VLOOKUP($A1002,DataForModel!$B:$BI,19,FALSE)</f>
        <v>0</v>
      </c>
      <c r="F1002" s="1">
        <f>VLOOKUP($A1002,DataForModel!$B:$BI,20,FALSE)</f>
        <v>1317.16698</v>
      </c>
      <c r="G1002" s="1">
        <f>VLOOKUP($A1002,DataForModel!$B:$BI,26,FALSE)</f>
        <v>0</v>
      </c>
      <c r="H1002" s="1">
        <f>VLOOKUP($A1002,DataForModel!$B:$BI,31,FALSE)</f>
        <v>314</v>
      </c>
      <c r="I1002" s="1">
        <f>VLOOKUP($A1002,DataForModel!$B:$BI,33,FALSE)</f>
        <v>24881</v>
      </c>
      <c r="J1002" s="1">
        <f>VLOOKUP($A1002,DataForModel!$B:$BI,46,FALSE)</f>
        <v>14</v>
      </c>
      <c r="K1002" s="1">
        <f>VLOOKUP($A1002,DataForModel!$B:$BI,49,FALSE)</f>
        <v>21.2</v>
      </c>
      <c r="L1002" s="1">
        <f>VLOOKUP($A1002,DataForModel!$B:$BI,51,FALSE)</f>
        <v>17.399999999999999</v>
      </c>
      <c r="M1002" s="1">
        <f>VLOOKUP($A1002,DataForModel!$B:$BI,52,FALSE)</f>
        <v>13.4</v>
      </c>
      <c r="N1002" s="1">
        <f>VLOOKUP($A1002,DataForModel!$B:$BI,60,FALSE)</f>
        <v>1.8</v>
      </c>
      <c r="O1002" s="1">
        <f t="shared" si="198"/>
        <v>1.0878204628691654</v>
      </c>
      <c r="P1002" s="1">
        <f t="shared" si="199"/>
        <v>4.3255189802906617</v>
      </c>
      <c r="Q1002" s="1">
        <f t="shared" si="200"/>
        <v>1.3720269123763782</v>
      </c>
      <c r="R1002" s="1">
        <f t="shared" si="201"/>
        <v>0</v>
      </c>
      <c r="S1002" s="1">
        <f t="shared" si="202"/>
        <v>2.4203242254550315</v>
      </c>
      <c r="T1002" s="1">
        <f t="shared" si="203"/>
        <v>0</v>
      </c>
      <c r="U1002" s="1">
        <f t="shared" si="204"/>
        <v>1.052278820375335</v>
      </c>
      <c r="V1002" s="1">
        <f t="shared" si="205"/>
        <v>1.2464174211121462</v>
      </c>
      <c r="W1002" s="1">
        <f t="shared" si="206"/>
        <v>2.4475524475524475</v>
      </c>
      <c r="X1002" s="1">
        <f t="shared" si="207"/>
        <v>3.4527687296416936</v>
      </c>
      <c r="Y1002" s="1">
        <f t="shared" si="208"/>
        <v>3.9726027397260273</v>
      </c>
      <c r="Z1002" s="1">
        <f t="shared" si="209"/>
        <v>3.2225063938618925</v>
      </c>
      <c r="AA1002" s="1">
        <f t="shared" si="210"/>
        <v>0.19148936170212766</v>
      </c>
      <c r="AB1002" s="1">
        <f>VLOOKUP($A1002,Index!$G:$R,8,FALSE)</f>
        <v>7.742</v>
      </c>
      <c r="AC1002" s="1">
        <f>VLOOKUP($A1002,Index!$G:$R,9,FALSE)</f>
        <v>5.7614590471063725</v>
      </c>
      <c r="AD1002" s="1">
        <f>VLOOKUP($A1002,Index!$G:$R,10,FALSE)</f>
        <v>6.4529914529914532</v>
      </c>
      <c r="AE1002" s="1">
        <f>VLOOKUP($A1002,Index!$G:$R,11,FALSE)</f>
        <v>2.2999021664965067</v>
      </c>
    </row>
    <row r="1003" spans="1:31" x14ac:dyDescent="0.2">
      <c r="A1003">
        <v>6095250502</v>
      </c>
      <c r="B1003" s="1">
        <f>VLOOKUP($A1003,DataForModel!$B:$BI,11,FALSE)</f>
        <v>3126</v>
      </c>
      <c r="C1003" s="1">
        <f>VLOOKUP($A1003,DataForModel!$B:$BI,16,FALSE)</f>
        <v>7.8595845100000004</v>
      </c>
      <c r="D1003" s="1">
        <f>VLOOKUP($A1003,DataForModel!$B:$BI,17,FALSE)</f>
        <v>16.706132449999998</v>
      </c>
      <c r="E1003" s="1">
        <f>VLOOKUP($A1003,DataForModel!$B:$BI,19,FALSE)</f>
        <v>0</v>
      </c>
      <c r="F1003" s="1">
        <f>VLOOKUP($A1003,DataForModel!$B:$BI,20,FALSE)</f>
        <v>1360.152722</v>
      </c>
      <c r="G1003" s="1">
        <f>VLOOKUP($A1003,DataForModel!$B:$BI,26,FALSE)</f>
        <v>0.2</v>
      </c>
      <c r="H1003" s="1">
        <f>VLOOKUP($A1003,DataForModel!$B:$BI,31,FALSE)</f>
        <v>325</v>
      </c>
      <c r="I1003" s="1">
        <f>VLOOKUP($A1003,DataForModel!$B:$BI,33,FALSE)</f>
        <v>25843</v>
      </c>
      <c r="J1003" s="1">
        <f>VLOOKUP($A1003,DataForModel!$B:$BI,46,FALSE)</f>
        <v>10.4</v>
      </c>
      <c r="K1003" s="1">
        <f>VLOOKUP($A1003,DataForModel!$B:$BI,49,FALSE)</f>
        <v>8.5</v>
      </c>
      <c r="L1003" s="1">
        <f>VLOOKUP($A1003,DataForModel!$B:$BI,51,FALSE)</f>
        <v>18.600000000000001</v>
      </c>
      <c r="M1003" s="1">
        <f>VLOOKUP($A1003,DataForModel!$B:$BI,52,FALSE)</f>
        <v>11.9</v>
      </c>
      <c r="N1003" s="1">
        <f>VLOOKUP($A1003,DataForModel!$B:$BI,60,FALSE)</f>
        <v>1.2</v>
      </c>
      <c r="O1003" s="1">
        <f t="shared" si="198"/>
        <v>2.4335697031091716</v>
      </c>
      <c r="P1003" s="1">
        <f t="shared" si="199"/>
        <v>4.3255189802906617</v>
      </c>
      <c r="Q1003" s="1">
        <f t="shared" si="200"/>
        <v>1.3198568563864952</v>
      </c>
      <c r="R1003" s="1">
        <f t="shared" si="201"/>
        <v>0</v>
      </c>
      <c r="S1003" s="1">
        <f t="shared" si="202"/>
        <v>2.500482210140083</v>
      </c>
      <c r="T1003" s="1">
        <f t="shared" si="203"/>
        <v>2.7972027972027972E-2</v>
      </c>
      <c r="U1003" s="1">
        <f t="shared" si="204"/>
        <v>1.0891420911528151</v>
      </c>
      <c r="V1003" s="1">
        <f t="shared" si="205"/>
        <v>1.3148331211640627</v>
      </c>
      <c r="W1003" s="1">
        <f t="shared" si="206"/>
        <v>1.8181818181818183</v>
      </c>
      <c r="X1003" s="1">
        <f t="shared" si="207"/>
        <v>1.3843648208469057</v>
      </c>
      <c r="Y1003" s="1">
        <f t="shared" si="208"/>
        <v>4.2465753424657544</v>
      </c>
      <c r="Z1003" s="1">
        <f t="shared" si="209"/>
        <v>2.8388746803069056</v>
      </c>
      <c r="AA1003" s="1">
        <f t="shared" si="210"/>
        <v>0.1276595744680851</v>
      </c>
      <c r="AB1003" s="1">
        <f>VLOOKUP($A1003,Index!$G:$R,8,FALSE)</f>
        <v>6.9123999999999999</v>
      </c>
      <c r="AC1003" s="1">
        <f>VLOOKUP($A1003,Index!$G:$R,9,FALSE)</f>
        <v>5.1318838613568696</v>
      </c>
      <c r="AD1003" s="1">
        <f>VLOOKUP($A1003,Index!$G:$R,10,FALSE)</f>
        <v>6.4957264957264957</v>
      </c>
      <c r="AE1003" s="1">
        <f>VLOOKUP($A1003,Index!$G:$R,11,FALSE)</f>
        <v>3.2646201726020498</v>
      </c>
    </row>
    <row r="1004" spans="1:31" x14ac:dyDescent="0.2">
      <c r="A1004">
        <v>6095250601</v>
      </c>
      <c r="B1004" s="1">
        <f>VLOOKUP($A1004,DataForModel!$B:$BI,11,FALSE)</f>
        <v>3845</v>
      </c>
      <c r="C1004" s="1">
        <f>VLOOKUP($A1004,DataForModel!$B:$BI,16,FALSE)</f>
        <v>7.8595845100000004</v>
      </c>
      <c r="D1004" s="1">
        <f>VLOOKUP($A1004,DataForModel!$B:$BI,17,FALSE)</f>
        <v>13.88</v>
      </c>
      <c r="E1004" s="1">
        <f>VLOOKUP($A1004,DataForModel!$B:$BI,19,FALSE)</f>
        <v>0</v>
      </c>
      <c r="F1004" s="1">
        <f>VLOOKUP($A1004,DataForModel!$B:$BI,20,FALSE)</f>
        <v>1371.379664</v>
      </c>
      <c r="G1004" s="1">
        <f>VLOOKUP($A1004,DataForModel!$B:$BI,26,FALSE)</f>
        <v>0</v>
      </c>
      <c r="H1004" s="1">
        <f>VLOOKUP($A1004,DataForModel!$B:$BI,31,FALSE)</f>
        <v>630</v>
      </c>
      <c r="I1004" s="1">
        <f>VLOOKUP($A1004,DataForModel!$B:$BI,33,FALSE)</f>
        <v>23351</v>
      </c>
      <c r="J1004" s="1">
        <f>VLOOKUP($A1004,DataForModel!$B:$BI,46,FALSE)</f>
        <v>12.4</v>
      </c>
      <c r="K1004" s="1">
        <f>VLOOKUP($A1004,DataForModel!$B:$BI,49,FALSE)</f>
        <v>16.5</v>
      </c>
      <c r="L1004" s="1">
        <f>VLOOKUP($A1004,DataForModel!$B:$BI,51,FALSE)</f>
        <v>24.1</v>
      </c>
      <c r="M1004" s="1">
        <f>VLOOKUP($A1004,DataForModel!$B:$BI,52,FALSE)</f>
        <v>16.5</v>
      </c>
      <c r="N1004" s="1">
        <f>VLOOKUP($A1004,DataForModel!$B:$BI,60,FALSE)</f>
        <v>0.4</v>
      </c>
      <c r="O1004" s="1">
        <f t="shared" si="198"/>
        <v>2.9938439959479468</v>
      </c>
      <c r="P1004" s="1">
        <f t="shared" si="199"/>
        <v>4.3255189802906617</v>
      </c>
      <c r="Q1004" s="1">
        <f t="shared" si="200"/>
        <v>1.0927029006542088</v>
      </c>
      <c r="R1004" s="1">
        <f t="shared" si="201"/>
        <v>0</v>
      </c>
      <c r="S1004" s="1">
        <f t="shared" si="202"/>
        <v>2.5214177344098738</v>
      </c>
      <c r="T1004" s="1">
        <f t="shared" si="203"/>
        <v>0</v>
      </c>
      <c r="U1004" s="1">
        <f t="shared" si="204"/>
        <v>2.1112600536193029</v>
      </c>
      <c r="V1004" s="1">
        <f t="shared" si="205"/>
        <v>1.1376065883892441</v>
      </c>
      <c r="W1004" s="1">
        <f t="shared" si="206"/>
        <v>2.1678321678321675</v>
      </c>
      <c r="X1004" s="1">
        <f t="shared" si="207"/>
        <v>2.6872964169381106</v>
      </c>
      <c r="Y1004" s="1">
        <f t="shared" si="208"/>
        <v>5.5022831050228316</v>
      </c>
      <c r="Z1004" s="1">
        <f t="shared" si="209"/>
        <v>4.0153452685421991</v>
      </c>
      <c r="AA1004" s="1">
        <f t="shared" si="210"/>
        <v>4.2553191489361701E-2</v>
      </c>
      <c r="AB1004" s="1">
        <f>VLOOKUP($A1004,Index!$G:$R,8,FALSE)</f>
        <v>7.5223000000000004</v>
      </c>
      <c r="AC1004" s="1">
        <f>VLOOKUP($A1004,Index!$G:$R,9,FALSE)</f>
        <v>6.2836046912325347</v>
      </c>
      <c r="AD1004" s="1">
        <f>VLOOKUP($A1004,Index!$G:$R,10,FALSE)</f>
        <v>5.5128205128205128</v>
      </c>
      <c r="AE1004" s="1">
        <f>VLOOKUP($A1004,Index!$G:$R,11,FALSE)</f>
        <v>4.8712240226830037</v>
      </c>
    </row>
    <row r="1005" spans="1:31" x14ac:dyDescent="0.2">
      <c r="A1005">
        <v>6095250604</v>
      </c>
      <c r="B1005" s="1">
        <f>VLOOKUP($A1005,DataForModel!$B:$BI,11,FALSE)</f>
        <v>3764</v>
      </c>
      <c r="C1005" s="1">
        <f>VLOOKUP($A1005,DataForModel!$B:$BI,16,FALSE)</f>
        <v>7.8595845100000004</v>
      </c>
      <c r="D1005" s="1">
        <f>VLOOKUP($A1005,DataForModel!$B:$BI,17,FALSE)</f>
        <v>13.88</v>
      </c>
      <c r="E1005" s="1">
        <f>VLOOKUP($A1005,DataForModel!$B:$BI,19,FALSE)</f>
        <v>0</v>
      </c>
      <c r="F1005" s="1">
        <f>VLOOKUP($A1005,DataForModel!$B:$BI,20,FALSE)</f>
        <v>1348.1155140000001</v>
      </c>
      <c r="G1005" s="1">
        <f>VLOOKUP($A1005,DataForModel!$B:$BI,26,FALSE)</f>
        <v>0</v>
      </c>
      <c r="H1005" s="1">
        <f>VLOOKUP($A1005,DataForModel!$B:$BI,31,FALSE)</f>
        <v>455</v>
      </c>
      <c r="I1005" s="1">
        <f>VLOOKUP($A1005,DataForModel!$B:$BI,33,FALSE)</f>
        <v>39402</v>
      </c>
      <c r="J1005" s="1">
        <f>VLOOKUP($A1005,DataForModel!$B:$BI,46,FALSE)</f>
        <v>12.7</v>
      </c>
      <c r="K1005" s="1">
        <f>VLOOKUP($A1005,DataForModel!$B:$BI,49,FALSE)</f>
        <v>6.9</v>
      </c>
      <c r="L1005" s="1">
        <f>VLOOKUP($A1005,DataForModel!$B:$BI,51,FALSE)</f>
        <v>14.6</v>
      </c>
      <c r="M1005" s="1">
        <f>VLOOKUP($A1005,DataForModel!$B:$BI,52,FALSE)</f>
        <v>9.5</v>
      </c>
      <c r="N1005" s="1">
        <f>VLOOKUP($A1005,DataForModel!$B:$BI,60,FALSE)</f>
        <v>0</v>
      </c>
      <c r="O1005" s="1">
        <f t="shared" si="198"/>
        <v>2.9307254733889194</v>
      </c>
      <c r="P1005" s="1">
        <f t="shared" si="199"/>
        <v>4.3255189802906617</v>
      </c>
      <c r="Q1005" s="1">
        <f t="shared" si="200"/>
        <v>1.0927029006542088</v>
      </c>
      <c r="R1005" s="1">
        <f t="shared" si="201"/>
        <v>0</v>
      </c>
      <c r="S1005" s="1">
        <f t="shared" si="202"/>
        <v>2.47803573627173</v>
      </c>
      <c r="T1005" s="1">
        <f t="shared" si="203"/>
        <v>0</v>
      </c>
      <c r="U1005" s="1">
        <f t="shared" si="204"/>
        <v>1.5247989276139409</v>
      </c>
      <c r="V1005" s="1">
        <f t="shared" si="205"/>
        <v>2.279124677301207</v>
      </c>
      <c r="W1005" s="1">
        <f t="shared" si="206"/>
        <v>2.22027972027972</v>
      </c>
      <c r="X1005" s="1">
        <f t="shared" si="207"/>
        <v>1.1237785016286646</v>
      </c>
      <c r="Y1005" s="1">
        <f t="shared" si="208"/>
        <v>3.3333333333333339</v>
      </c>
      <c r="Z1005" s="1">
        <f t="shared" si="209"/>
        <v>2.2250639386189257</v>
      </c>
      <c r="AA1005" s="1">
        <f t="shared" si="210"/>
        <v>0</v>
      </c>
      <c r="AB1005" s="1">
        <f>VLOOKUP($A1005,Index!$G:$R,8,FALSE)</f>
        <v>5.2839</v>
      </c>
      <c r="AC1005" s="1">
        <f>VLOOKUP($A1005,Index!$G:$R,9,FALSE)</f>
        <v>4.9079351578283861</v>
      </c>
      <c r="AD1005" s="1">
        <f>VLOOKUP($A1005,Index!$G:$R,10,FALSE)</f>
        <v>4.3162393162393169</v>
      </c>
      <c r="AE1005" s="1">
        <f>VLOOKUP($A1005,Index!$G:$R,11,FALSE)</f>
        <v>3.2373614492885721</v>
      </c>
    </row>
    <row r="1006" spans="1:31" x14ac:dyDescent="0.2">
      <c r="A1006">
        <v>6095250605</v>
      </c>
      <c r="B1006" s="1">
        <f>VLOOKUP($A1006,DataForModel!$B:$BI,11,FALSE)</f>
        <v>4219</v>
      </c>
      <c r="C1006" s="1">
        <f>VLOOKUP($A1006,DataForModel!$B:$BI,16,FALSE)</f>
        <v>7.8595845100000004</v>
      </c>
      <c r="D1006" s="1">
        <f>VLOOKUP($A1006,DataForModel!$B:$BI,17,FALSE)</f>
        <v>13.88</v>
      </c>
      <c r="E1006" s="1">
        <f>VLOOKUP($A1006,DataForModel!$B:$BI,19,FALSE)</f>
        <v>0</v>
      </c>
      <c r="F1006" s="1">
        <f>VLOOKUP($A1006,DataForModel!$B:$BI,20,FALSE)</f>
        <v>1243.7163049999999</v>
      </c>
      <c r="G1006" s="1">
        <f>VLOOKUP($A1006,DataForModel!$B:$BI,26,FALSE)</f>
        <v>0</v>
      </c>
      <c r="H1006" s="1">
        <f>VLOOKUP($A1006,DataForModel!$B:$BI,31,FALSE)</f>
        <v>112</v>
      </c>
      <c r="I1006" s="1">
        <f>VLOOKUP($A1006,DataForModel!$B:$BI,33,FALSE)</f>
        <v>39512</v>
      </c>
      <c r="J1006" s="1">
        <f>VLOOKUP($A1006,DataForModel!$B:$BI,46,FALSE)</f>
        <v>2.7</v>
      </c>
      <c r="K1006" s="1">
        <f>VLOOKUP($A1006,DataForModel!$B:$BI,49,FALSE)</f>
        <v>4.5999999999999996</v>
      </c>
      <c r="L1006" s="1">
        <f>VLOOKUP($A1006,DataForModel!$B:$BI,51,FALSE)</f>
        <v>19.100000000000001</v>
      </c>
      <c r="M1006" s="1">
        <f>VLOOKUP($A1006,DataForModel!$B:$BI,52,FALSE)</f>
        <v>5.6</v>
      </c>
      <c r="N1006" s="1">
        <f>VLOOKUP($A1006,DataForModel!$B:$BI,60,FALSE)</f>
        <v>0.4</v>
      </c>
      <c r="O1006" s="1">
        <f t="shared" si="198"/>
        <v>3.2852801371464198</v>
      </c>
      <c r="P1006" s="1">
        <f t="shared" si="199"/>
        <v>4.3255189802906617</v>
      </c>
      <c r="Q1006" s="1">
        <f t="shared" si="200"/>
        <v>1.0927029006542088</v>
      </c>
      <c r="R1006" s="1">
        <f t="shared" si="201"/>
        <v>0</v>
      </c>
      <c r="S1006" s="1">
        <f t="shared" si="202"/>
        <v>2.2833565285438855</v>
      </c>
      <c r="T1006" s="1">
        <f t="shared" si="203"/>
        <v>0</v>
      </c>
      <c r="U1006" s="1">
        <f t="shared" si="204"/>
        <v>0.37533512064343161</v>
      </c>
      <c r="V1006" s="1">
        <f t="shared" si="205"/>
        <v>2.2869476783466443</v>
      </c>
      <c r="W1006" s="1">
        <f t="shared" si="206"/>
        <v>0.47202797202797198</v>
      </c>
      <c r="X1006" s="1">
        <f t="shared" si="207"/>
        <v>0.74918566775244289</v>
      </c>
      <c r="Y1006" s="1">
        <f t="shared" si="208"/>
        <v>4.3607305936073066</v>
      </c>
      <c r="Z1006" s="1">
        <f t="shared" si="209"/>
        <v>1.2276214833759589</v>
      </c>
      <c r="AA1006" s="1">
        <f t="shared" si="210"/>
        <v>4.2553191489361701E-2</v>
      </c>
      <c r="AB1006" s="1">
        <f>VLOOKUP($A1006,Index!$G:$R,8,FALSE)</f>
        <v>4.8978000000000002</v>
      </c>
      <c r="AC1006" s="1">
        <f>VLOOKUP($A1006,Index!$G:$R,9,FALSE)</f>
        <v>4.2545424265477925</v>
      </c>
      <c r="AD1006" s="1">
        <f>VLOOKUP($A1006,Index!$G:$R,10,FALSE)</f>
        <v>3.5470085470085477</v>
      </c>
      <c r="AE1006" s="1">
        <f>VLOOKUP($A1006,Index!$G:$R,11,FALSE)</f>
        <v>3.1438509573846578</v>
      </c>
    </row>
    <row r="1007" spans="1:31" x14ac:dyDescent="0.2">
      <c r="A1007">
        <v>6095250701</v>
      </c>
      <c r="B1007" s="1">
        <f>VLOOKUP($A1007,DataForModel!$B:$BI,11,FALSE)</f>
        <v>2918</v>
      </c>
      <c r="C1007" s="1">
        <f>VLOOKUP($A1007,DataForModel!$B:$BI,16,FALSE)</f>
        <v>7.8595845100000004</v>
      </c>
      <c r="D1007" s="1">
        <f>VLOOKUP($A1007,DataForModel!$B:$BI,17,FALSE)</f>
        <v>9.1890472130000003</v>
      </c>
      <c r="E1007" s="1">
        <f>VLOOKUP($A1007,DataForModel!$B:$BI,19,FALSE)</f>
        <v>0.58797619000000001</v>
      </c>
      <c r="F1007" s="1">
        <f>VLOOKUP($A1007,DataForModel!$B:$BI,20,FALSE)</f>
        <v>1704.655465</v>
      </c>
      <c r="G1007" s="1">
        <f>VLOOKUP($A1007,DataForModel!$B:$BI,26,FALSE)</f>
        <v>0.5</v>
      </c>
      <c r="H1007" s="1">
        <f>VLOOKUP($A1007,DataForModel!$B:$BI,31,FALSE)</f>
        <v>738</v>
      </c>
      <c r="I1007" s="1">
        <f>VLOOKUP($A1007,DataForModel!$B:$BI,33,FALSE)</f>
        <v>16071</v>
      </c>
      <c r="J1007" s="1">
        <f>VLOOKUP($A1007,DataForModel!$B:$BI,46,FALSE)</f>
        <v>21.6</v>
      </c>
      <c r="K1007" s="1">
        <f>VLOOKUP($A1007,DataForModel!$B:$BI,49,FALSE)</f>
        <v>22.4</v>
      </c>
      <c r="L1007" s="1">
        <f>VLOOKUP($A1007,DataForModel!$B:$BI,51,FALSE)</f>
        <v>20.8</v>
      </c>
      <c r="M1007" s="1">
        <f>VLOOKUP($A1007,DataForModel!$B:$BI,52,FALSE)</f>
        <v>19.100000000000001</v>
      </c>
      <c r="N1007" s="1">
        <f>VLOOKUP($A1007,DataForModel!$B:$BI,60,FALSE)</f>
        <v>0.8</v>
      </c>
      <c r="O1007" s="1">
        <f t="shared" si="198"/>
        <v>2.2714875711057432</v>
      </c>
      <c r="P1007" s="1">
        <f t="shared" si="199"/>
        <v>4.3255189802906617</v>
      </c>
      <c r="Q1007" s="1">
        <f t="shared" si="200"/>
        <v>0.71566166123160313</v>
      </c>
      <c r="R1007" s="1">
        <f t="shared" si="201"/>
        <v>7.3189716205942666E-3</v>
      </c>
      <c r="S1007" s="1">
        <f t="shared" si="202"/>
        <v>3.1428962830983269</v>
      </c>
      <c r="T1007" s="1">
        <f t="shared" si="203"/>
        <v>6.9930069930069935E-2</v>
      </c>
      <c r="U1007" s="1">
        <f t="shared" si="204"/>
        <v>2.4731903485254692</v>
      </c>
      <c r="V1007" s="1">
        <f t="shared" si="205"/>
        <v>0.61986615556393165</v>
      </c>
      <c r="W1007" s="1">
        <f t="shared" si="206"/>
        <v>3.7762237762237758</v>
      </c>
      <c r="X1007" s="1">
        <f t="shared" si="207"/>
        <v>3.6482084690553744</v>
      </c>
      <c r="Y1007" s="1">
        <f t="shared" si="208"/>
        <v>4.7488584474885851</v>
      </c>
      <c r="Z1007" s="1">
        <f t="shared" si="209"/>
        <v>4.6803069053708439</v>
      </c>
      <c r="AA1007" s="1">
        <f t="shared" si="210"/>
        <v>8.5106382978723402E-2</v>
      </c>
      <c r="AB1007" s="1">
        <f>VLOOKUP($A1007,Index!$G:$R,8,FALSE)</f>
        <v>10.553900000000001</v>
      </c>
      <c r="AC1007" s="1">
        <f>VLOOKUP($A1007,Index!$G:$R,9,FALSE)</f>
        <v>7.0904581003574503</v>
      </c>
      <c r="AD1007" s="1">
        <f>VLOOKUP($A1007,Index!$G:$R,10,FALSE)</f>
        <v>6.6239316239316253</v>
      </c>
      <c r="AE1007" s="1">
        <f>VLOOKUP($A1007,Index!$G:$R,11,FALSE)</f>
        <v>7.7676379787479144</v>
      </c>
    </row>
    <row r="1008" spans="1:31" x14ac:dyDescent="0.2">
      <c r="A1008">
        <v>6095250801</v>
      </c>
      <c r="B1008" s="1">
        <f>VLOOKUP($A1008,DataForModel!$B:$BI,11,FALSE)</f>
        <v>3872</v>
      </c>
      <c r="C1008" s="1">
        <f>VLOOKUP($A1008,DataForModel!$B:$BI,16,FALSE)</f>
        <v>7.8595845100000004</v>
      </c>
      <c r="D1008" s="1">
        <f>VLOOKUP($A1008,DataForModel!$B:$BI,17,FALSE)</f>
        <v>8.2942486560000006</v>
      </c>
      <c r="E1008" s="1">
        <f>VLOOKUP($A1008,DataForModel!$B:$BI,19,FALSE)</f>
        <v>2.1074519E-2</v>
      </c>
      <c r="F1008" s="1">
        <f>VLOOKUP($A1008,DataForModel!$B:$BI,20,FALSE)</f>
        <v>1145.1130029999999</v>
      </c>
      <c r="G1008" s="1">
        <f>VLOOKUP($A1008,DataForModel!$B:$BI,26,FALSE)</f>
        <v>2.5</v>
      </c>
      <c r="H1008" s="1">
        <f>VLOOKUP($A1008,DataForModel!$B:$BI,31,FALSE)</f>
        <v>700</v>
      </c>
      <c r="I1008" s="1">
        <f>VLOOKUP($A1008,DataForModel!$B:$BI,33,FALSE)</f>
        <v>27924</v>
      </c>
      <c r="J1008" s="1">
        <f>VLOOKUP($A1008,DataForModel!$B:$BI,46,FALSE)</f>
        <v>19.899999999999999</v>
      </c>
      <c r="K1008" s="1">
        <f>VLOOKUP($A1008,DataForModel!$B:$BI,49,FALSE)</f>
        <v>8.3000000000000007</v>
      </c>
      <c r="L1008" s="1">
        <f>VLOOKUP($A1008,DataForModel!$B:$BI,51,FALSE)</f>
        <v>17.7</v>
      </c>
      <c r="M1008" s="1">
        <f>VLOOKUP($A1008,DataForModel!$B:$BI,52,FALSE)</f>
        <v>14.5</v>
      </c>
      <c r="N1008" s="1">
        <f>VLOOKUP($A1008,DataForModel!$B:$BI,60,FALSE)</f>
        <v>9.3000000000000007</v>
      </c>
      <c r="O1008" s="1">
        <f t="shared" si="198"/>
        <v>3.0148835034676225</v>
      </c>
      <c r="P1008" s="1">
        <f t="shared" si="199"/>
        <v>4.3255189802906617</v>
      </c>
      <c r="Q1008" s="1">
        <f t="shared" si="200"/>
        <v>0.64374110003989682</v>
      </c>
      <c r="R1008" s="1">
        <f t="shared" si="201"/>
        <v>2.6233002135456315E-4</v>
      </c>
      <c r="S1008" s="1">
        <f t="shared" si="202"/>
        <v>2.0994852818497725</v>
      </c>
      <c r="T1008" s="1">
        <f t="shared" si="203"/>
        <v>0.34965034965034969</v>
      </c>
      <c r="U1008" s="1">
        <f t="shared" si="204"/>
        <v>2.3458445040214477</v>
      </c>
      <c r="V1008" s="1">
        <f t="shared" si="205"/>
        <v>1.4628300773054739</v>
      </c>
      <c r="W1008" s="1">
        <f t="shared" si="206"/>
        <v>3.4790209790209787</v>
      </c>
      <c r="X1008" s="1">
        <f t="shared" si="207"/>
        <v>1.3517915309446256</v>
      </c>
      <c r="Y1008" s="1">
        <f t="shared" si="208"/>
        <v>4.0410958904109586</v>
      </c>
      <c r="Z1008" s="1">
        <f t="shared" si="209"/>
        <v>3.5038363171355495</v>
      </c>
      <c r="AA1008" s="1">
        <f t="shared" si="210"/>
        <v>0.98936170212765961</v>
      </c>
      <c r="AB1008" s="1">
        <f>VLOOKUP($A1008,Index!$G:$R,8,FALSE)</f>
        <v>8.3140000000000001</v>
      </c>
      <c r="AC1008" s="1">
        <f>VLOOKUP($A1008,Index!$G:$R,9,FALSE)</f>
        <v>5.4629305101751537</v>
      </c>
      <c r="AD1008" s="1">
        <f>VLOOKUP($A1008,Index!$G:$R,10,FALSE)</f>
        <v>4.7863247863247862</v>
      </c>
      <c r="AE1008" s="1">
        <f>VLOOKUP($A1008,Index!$G:$R,11,FALSE)</f>
        <v>7.2689825564137838</v>
      </c>
    </row>
    <row r="1009" spans="1:31" x14ac:dyDescent="0.2">
      <c r="A1009">
        <v>6095250900</v>
      </c>
      <c r="B1009" s="1">
        <f>VLOOKUP($A1009,DataForModel!$B:$BI,11,FALSE)</f>
        <v>2798</v>
      </c>
      <c r="C1009" s="1">
        <f>VLOOKUP($A1009,DataForModel!$B:$BI,16,FALSE)</f>
        <v>7.8595845100000004</v>
      </c>
      <c r="D1009" s="1">
        <f>VLOOKUP($A1009,DataForModel!$B:$BI,17,FALSE)</f>
        <v>12.09</v>
      </c>
      <c r="E1009" s="1">
        <f>VLOOKUP($A1009,DataForModel!$B:$BI,19,FALSE)</f>
        <v>0.31496815299999997</v>
      </c>
      <c r="F1009" s="1">
        <f>VLOOKUP($A1009,DataForModel!$B:$BI,20,FALSE)</f>
        <v>1752.6529190000001</v>
      </c>
      <c r="G1009" s="1">
        <f>VLOOKUP($A1009,DataForModel!$B:$BI,26,FALSE)</f>
        <v>0.5</v>
      </c>
      <c r="H1009" s="1">
        <f>VLOOKUP($A1009,DataForModel!$B:$BI,31,FALSE)</f>
        <v>1371</v>
      </c>
      <c r="I1009" s="1">
        <f>VLOOKUP($A1009,DataForModel!$B:$BI,33,FALSE)</f>
        <v>16425</v>
      </c>
      <c r="J1009" s="1">
        <f>VLOOKUP($A1009,DataForModel!$B:$BI,46,FALSE)</f>
        <v>55.6</v>
      </c>
      <c r="K1009" s="1">
        <f>VLOOKUP($A1009,DataForModel!$B:$BI,49,FALSE)</f>
        <v>19.600000000000001</v>
      </c>
      <c r="L1009" s="1">
        <f>VLOOKUP($A1009,DataForModel!$B:$BI,51,FALSE)</f>
        <v>26.3</v>
      </c>
      <c r="M1009" s="1">
        <f>VLOOKUP($A1009,DataForModel!$B:$BI,52,FALSE)</f>
        <v>18.600000000000001</v>
      </c>
      <c r="N1009" s="1">
        <f>VLOOKUP($A1009,DataForModel!$B:$BI,60,FALSE)</f>
        <v>0</v>
      </c>
      <c r="O1009" s="1">
        <f t="shared" si="198"/>
        <v>2.1779786487960724</v>
      </c>
      <c r="P1009" s="1">
        <f t="shared" si="199"/>
        <v>4.3255189802906617</v>
      </c>
      <c r="Q1009" s="1">
        <f t="shared" si="200"/>
        <v>0.94882939580103287</v>
      </c>
      <c r="R1009" s="1">
        <f t="shared" si="201"/>
        <v>3.9206400061845923E-3</v>
      </c>
      <c r="S1009" s="1">
        <f t="shared" si="202"/>
        <v>3.2323998953112665</v>
      </c>
      <c r="T1009" s="1">
        <f t="shared" si="203"/>
        <v>6.9930069930069935E-2</v>
      </c>
      <c r="U1009" s="1">
        <f t="shared" si="204"/>
        <v>4.5945040214477215</v>
      </c>
      <c r="V1009" s="1">
        <f t="shared" si="205"/>
        <v>0.6450419952919757</v>
      </c>
      <c r="W1009" s="1">
        <f t="shared" si="206"/>
        <v>9.72027972027972</v>
      </c>
      <c r="X1009" s="1">
        <f t="shared" si="207"/>
        <v>3.1921824104234533</v>
      </c>
      <c r="Y1009" s="1">
        <f t="shared" si="208"/>
        <v>6.0045662100456632</v>
      </c>
      <c r="Z1009" s="1">
        <f t="shared" si="209"/>
        <v>4.5524296675191813</v>
      </c>
      <c r="AA1009" s="1">
        <f t="shared" si="210"/>
        <v>0</v>
      </c>
      <c r="AB1009" s="1">
        <f>VLOOKUP($A1009,Index!$G:$R,8,FALSE)</f>
        <v>10.425800000000001</v>
      </c>
      <c r="AC1009" s="1">
        <f>VLOOKUP($A1009,Index!$G:$R,9,FALSE)</f>
        <v>8.8844981073205176</v>
      </c>
      <c r="AD1009" s="1">
        <f>VLOOKUP($A1009,Index!$G:$R,10,FALSE)</f>
        <v>9.0598290598290596</v>
      </c>
      <c r="AE1009" s="1">
        <f>VLOOKUP($A1009,Index!$G:$R,11,FALSE)</f>
        <v>7.1370293341423992</v>
      </c>
    </row>
    <row r="1010" spans="1:31" x14ac:dyDescent="0.2">
      <c r="A1010">
        <v>6095251000</v>
      </c>
      <c r="B1010" s="1">
        <f>VLOOKUP($A1010,DataForModel!$B:$BI,11,FALSE)</f>
        <v>2470</v>
      </c>
      <c r="C1010" s="1">
        <f>VLOOKUP($A1010,DataForModel!$B:$BI,16,FALSE)</f>
        <v>7.8595845100000004</v>
      </c>
      <c r="D1010" s="1">
        <f>VLOOKUP($A1010,DataForModel!$B:$BI,17,FALSE)</f>
        <v>12.09</v>
      </c>
      <c r="E1010" s="1">
        <f>VLOOKUP($A1010,DataForModel!$B:$BI,19,FALSE)</f>
        <v>0.32348754400000002</v>
      </c>
      <c r="F1010" s="1">
        <f>VLOOKUP($A1010,DataForModel!$B:$BI,20,FALSE)</f>
        <v>1674.968642</v>
      </c>
      <c r="G1010" s="1">
        <f>VLOOKUP($A1010,DataForModel!$B:$BI,26,FALSE)</f>
        <v>1</v>
      </c>
      <c r="H1010" s="1">
        <f>VLOOKUP($A1010,DataForModel!$B:$BI,31,FALSE)</f>
        <v>460</v>
      </c>
      <c r="I1010" s="1">
        <f>VLOOKUP($A1010,DataForModel!$B:$BI,33,FALSE)</f>
        <v>24469</v>
      </c>
      <c r="J1010" s="1">
        <f>VLOOKUP($A1010,DataForModel!$B:$BI,46,FALSE)</f>
        <v>17.3</v>
      </c>
      <c r="K1010" s="1">
        <f>VLOOKUP($A1010,DataForModel!$B:$BI,49,FALSE)</f>
        <v>9.6</v>
      </c>
      <c r="L1010" s="1">
        <f>VLOOKUP($A1010,DataForModel!$B:$BI,51,FALSE)</f>
        <v>25.9</v>
      </c>
      <c r="M1010" s="1">
        <f>VLOOKUP($A1010,DataForModel!$B:$BI,52,FALSE)</f>
        <v>8.9</v>
      </c>
      <c r="N1010" s="1">
        <f>VLOOKUP($A1010,DataForModel!$B:$BI,60,FALSE)</f>
        <v>0</v>
      </c>
      <c r="O1010" s="1">
        <f t="shared" si="198"/>
        <v>1.9223875944829736</v>
      </c>
      <c r="P1010" s="1">
        <f t="shared" si="199"/>
        <v>4.3255189802906617</v>
      </c>
      <c r="Q1010" s="1">
        <f t="shared" si="200"/>
        <v>0.94882939580103287</v>
      </c>
      <c r="R1010" s="1">
        <f t="shared" si="201"/>
        <v>4.0266871251227691E-3</v>
      </c>
      <c r="S1010" s="1">
        <f t="shared" si="202"/>
        <v>3.0875375573287025</v>
      </c>
      <c r="T1010" s="1">
        <f t="shared" si="203"/>
        <v>0.13986013986013987</v>
      </c>
      <c r="U1010" s="1">
        <f t="shared" si="204"/>
        <v>1.5415549597855227</v>
      </c>
      <c r="V1010" s="1">
        <f t="shared" si="205"/>
        <v>1.217116726287417</v>
      </c>
      <c r="W1010" s="1">
        <f t="shared" si="206"/>
        <v>3.0244755244755246</v>
      </c>
      <c r="X1010" s="1">
        <f t="shared" si="207"/>
        <v>1.5635179153094461</v>
      </c>
      <c r="Y1010" s="1">
        <f t="shared" si="208"/>
        <v>5.9132420091324196</v>
      </c>
      <c r="Z1010" s="1">
        <f t="shared" si="209"/>
        <v>2.0716112531969308</v>
      </c>
      <c r="AA1010" s="1">
        <f t="shared" si="210"/>
        <v>0</v>
      </c>
      <c r="AB1010" s="1">
        <f>VLOOKUP($A1010,Index!$G:$R,8,FALSE)</f>
        <v>6.6006</v>
      </c>
      <c r="AC1010" s="1">
        <f>VLOOKUP($A1010,Index!$G:$R,9,FALSE)</f>
        <v>5.6092704847795698</v>
      </c>
      <c r="AD1010" s="1">
        <f>VLOOKUP($A1010,Index!$G:$R,10,FALSE)</f>
        <v>5.4273504273504267</v>
      </c>
      <c r="AE1010" s="1">
        <f>VLOOKUP($A1010,Index!$G:$R,11,FALSE)</f>
        <v>5.1791959315963894</v>
      </c>
    </row>
    <row r="1011" spans="1:31" x14ac:dyDescent="0.2">
      <c r="A1011">
        <v>6095251100</v>
      </c>
      <c r="B1011" s="1">
        <f>VLOOKUP($A1011,DataForModel!$B:$BI,11,FALSE)</f>
        <v>2028</v>
      </c>
      <c r="C1011" s="1">
        <f>VLOOKUP($A1011,DataForModel!$B:$BI,16,FALSE)</f>
        <v>7.8595845100000004</v>
      </c>
      <c r="D1011" s="1">
        <f>VLOOKUP($A1011,DataForModel!$B:$BI,17,FALSE)</f>
        <v>16.319537310000001</v>
      </c>
      <c r="E1011" s="1">
        <f>VLOOKUP($A1011,DataForModel!$B:$BI,19,FALSE)</f>
        <v>0</v>
      </c>
      <c r="F1011" s="1">
        <f>VLOOKUP($A1011,DataForModel!$B:$BI,20,FALSE)</f>
        <v>1517.3719160000001</v>
      </c>
      <c r="G1011" s="1">
        <f>VLOOKUP($A1011,DataForModel!$B:$BI,26,FALSE)</f>
        <v>0.5</v>
      </c>
      <c r="H1011" s="1">
        <f>VLOOKUP($A1011,DataForModel!$B:$BI,31,FALSE)</f>
        <v>985</v>
      </c>
      <c r="I1011" s="1">
        <f>VLOOKUP($A1011,DataForModel!$B:$BI,33,FALSE)</f>
        <v>18982</v>
      </c>
      <c r="J1011" s="1">
        <f>VLOOKUP($A1011,DataForModel!$B:$BI,46,FALSE)</f>
        <v>31.7</v>
      </c>
      <c r="K1011" s="1">
        <f>VLOOKUP($A1011,DataForModel!$B:$BI,49,FALSE)</f>
        <v>24.6</v>
      </c>
      <c r="L1011" s="1">
        <f>VLOOKUP($A1011,DataForModel!$B:$BI,51,FALSE)</f>
        <v>22.8</v>
      </c>
      <c r="M1011" s="1">
        <f>VLOOKUP($A1011,DataForModel!$B:$BI,52,FALSE)</f>
        <v>11.4</v>
      </c>
      <c r="N1011" s="1">
        <f>VLOOKUP($A1011,DataForModel!$B:$BI,60,FALSE)</f>
        <v>0.6</v>
      </c>
      <c r="O1011" s="1">
        <f t="shared" si="198"/>
        <v>1.5779630639756879</v>
      </c>
      <c r="P1011" s="1">
        <f t="shared" si="199"/>
        <v>4.3255189802906617</v>
      </c>
      <c r="Q1011" s="1">
        <f t="shared" si="200"/>
        <v>1.2887837850172192</v>
      </c>
      <c r="R1011" s="1">
        <f t="shared" si="201"/>
        <v>0</v>
      </c>
      <c r="S1011" s="1">
        <f t="shared" si="202"/>
        <v>2.7936578809205983</v>
      </c>
      <c r="T1011" s="1">
        <f t="shared" si="203"/>
        <v>6.9930069930069935E-2</v>
      </c>
      <c r="U1011" s="1">
        <f t="shared" si="204"/>
        <v>3.3009383378016088</v>
      </c>
      <c r="V1011" s="1">
        <f t="shared" si="205"/>
        <v>0.82689121050273462</v>
      </c>
      <c r="W1011" s="1">
        <f t="shared" si="206"/>
        <v>5.5419580419580416</v>
      </c>
      <c r="X1011" s="1">
        <f t="shared" si="207"/>
        <v>4.006514657980456</v>
      </c>
      <c r="Y1011" s="1">
        <f t="shared" si="208"/>
        <v>5.2054794520547958</v>
      </c>
      <c r="Z1011" s="1">
        <f t="shared" si="209"/>
        <v>2.710997442455243</v>
      </c>
      <c r="AA1011" s="1">
        <f t="shared" si="210"/>
        <v>6.3829787234042548E-2</v>
      </c>
      <c r="AB1011" s="1">
        <f>VLOOKUP($A1011,Index!$G:$R,8,FALSE)</f>
        <v>8.6216000000000008</v>
      </c>
      <c r="AC1011" s="1">
        <f>VLOOKUP($A1011,Index!$G:$R,9,FALSE)</f>
        <v>7.2483010775689261</v>
      </c>
      <c r="AD1011" s="1">
        <f>VLOOKUP($A1011,Index!$G:$R,10,FALSE)</f>
        <v>7.649572649572649</v>
      </c>
      <c r="AE1011" s="1">
        <f>VLOOKUP($A1011,Index!$G:$R,11,FALSE)</f>
        <v>5.3541938753570752</v>
      </c>
    </row>
    <row r="1012" spans="1:31" x14ac:dyDescent="0.2">
      <c r="A1012">
        <v>6095251200</v>
      </c>
      <c r="B1012" s="1">
        <f>VLOOKUP($A1012,DataForModel!$B:$BI,11,FALSE)</f>
        <v>3061</v>
      </c>
      <c r="C1012" s="1">
        <f>VLOOKUP($A1012,DataForModel!$B:$BI,16,FALSE)</f>
        <v>7.8595845100000004</v>
      </c>
      <c r="D1012" s="1">
        <f>VLOOKUP($A1012,DataForModel!$B:$BI,17,FALSE)</f>
        <v>16.342820969999998</v>
      </c>
      <c r="E1012" s="1">
        <f>VLOOKUP($A1012,DataForModel!$B:$BI,19,FALSE)</f>
        <v>0</v>
      </c>
      <c r="F1012" s="1">
        <f>VLOOKUP($A1012,DataForModel!$B:$BI,20,FALSE)</f>
        <v>1486.5158180000001</v>
      </c>
      <c r="G1012" s="1">
        <f>VLOOKUP($A1012,DataForModel!$B:$BI,26,FALSE)</f>
        <v>0.25</v>
      </c>
      <c r="H1012" s="1">
        <f>VLOOKUP($A1012,DataForModel!$B:$BI,31,FALSE)</f>
        <v>761</v>
      </c>
      <c r="I1012" s="1">
        <f>VLOOKUP($A1012,DataForModel!$B:$BI,33,FALSE)</f>
        <v>21370</v>
      </c>
      <c r="J1012" s="1">
        <f>VLOOKUP($A1012,DataForModel!$B:$BI,46,FALSE)</f>
        <v>21.8</v>
      </c>
      <c r="K1012" s="1">
        <f>VLOOKUP($A1012,DataForModel!$B:$BI,49,FALSE)</f>
        <v>26.7</v>
      </c>
      <c r="L1012" s="1">
        <f>VLOOKUP($A1012,DataForModel!$B:$BI,51,FALSE)</f>
        <v>26</v>
      </c>
      <c r="M1012" s="1">
        <f>VLOOKUP($A1012,DataForModel!$B:$BI,52,FALSE)</f>
        <v>11.6</v>
      </c>
      <c r="N1012" s="1">
        <f>VLOOKUP($A1012,DataForModel!$B:$BI,60,FALSE)</f>
        <v>0.4</v>
      </c>
      <c r="O1012" s="1">
        <f t="shared" si="198"/>
        <v>2.3829190368581004</v>
      </c>
      <c r="P1012" s="1">
        <f t="shared" si="199"/>
        <v>4.3255189802906617</v>
      </c>
      <c r="Q1012" s="1">
        <f t="shared" si="200"/>
        <v>1.2906552385200178</v>
      </c>
      <c r="R1012" s="1">
        <f t="shared" si="201"/>
        <v>0</v>
      </c>
      <c r="S1012" s="1">
        <f t="shared" si="202"/>
        <v>2.736118740827949</v>
      </c>
      <c r="T1012" s="1">
        <f t="shared" si="203"/>
        <v>3.4965034965034968E-2</v>
      </c>
      <c r="U1012" s="1">
        <f t="shared" si="204"/>
        <v>2.5502680965147451</v>
      </c>
      <c r="V1012" s="1">
        <f t="shared" si="205"/>
        <v>0.99672145138004842</v>
      </c>
      <c r="W1012" s="1">
        <f t="shared" si="206"/>
        <v>3.8111888111888108</v>
      </c>
      <c r="X1012" s="1">
        <f t="shared" si="207"/>
        <v>4.3485342019543971</v>
      </c>
      <c r="Y1012" s="1">
        <f t="shared" si="208"/>
        <v>5.9360730593607318</v>
      </c>
      <c r="Z1012" s="1">
        <f t="shared" si="209"/>
        <v>2.7621483375959075</v>
      </c>
      <c r="AA1012" s="1">
        <f t="shared" si="210"/>
        <v>4.2553191489361701E-2</v>
      </c>
      <c r="AB1012" s="1">
        <f>VLOOKUP($A1012,Index!$G:$R,8,FALSE)</f>
        <v>8.7608999999999995</v>
      </c>
      <c r="AC1012" s="1">
        <f>VLOOKUP($A1012,Index!$G:$R,9,FALSE)</f>
        <v>7.1340709346416586</v>
      </c>
      <c r="AD1012" s="1">
        <f>VLOOKUP($A1012,Index!$G:$R,10,FALSE)</f>
        <v>7.1367521367521372</v>
      </c>
      <c r="AE1012" s="1">
        <f>VLOOKUP($A1012,Index!$G:$R,11,FALSE)</f>
        <v>5.299300181004015</v>
      </c>
    </row>
    <row r="1013" spans="1:31" x14ac:dyDescent="0.2">
      <c r="A1013">
        <v>6095251300</v>
      </c>
      <c r="B1013" s="1">
        <f>VLOOKUP($A1013,DataForModel!$B:$BI,11,FALSE)</f>
        <v>2938</v>
      </c>
      <c r="C1013" s="1">
        <f>VLOOKUP($A1013,DataForModel!$B:$BI,16,FALSE)</f>
        <v>7.8595845100000004</v>
      </c>
      <c r="D1013" s="1">
        <f>VLOOKUP($A1013,DataForModel!$B:$BI,17,FALSE)</f>
        <v>17.224272849999998</v>
      </c>
      <c r="E1013" s="1">
        <f>VLOOKUP($A1013,DataForModel!$B:$BI,19,FALSE)</f>
        <v>0</v>
      </c>
      <c r="F1013" s="1">
        <f>VLOOKUP($A1013,DataForModel!$B:$BI,20,FALSE)</f>
        <v>1457.1563839999999</v>
      </c>
      <c r="G1013" s="1">
        <f>VLOOKUP($A1013,DataForModel!$B:$BI,26,FALSE)</f>
        <v>0</v>
      </c>
      <c r="H1013" s="1">
        <f>VLOOKUP($A1013,DataForModel!$B:$BI,31,FALSE)</f>
        <v>268</v>
      </c>
      <c r="I1013" s="1">
        <f>VLOOKUP($A1013,DataForModel!$B:$BI,33,FALSE)</f>
        <v>37633</v>
      </c>
      <c r="J1013" s="1">
        <f>VLOOKUP($A1013,DataForModel!$B:$BI,46,FALSE)</f>
        <v>10.199999999999999</v>
      </c>
      <c r="K1013" s="1">
        <f>VLOOKUP($A1013,DataForModel!$B:$BI,49,FALSE)</f>
        <v>7.2</v>
      </c>
      <c r="L1013" s="1">
        <f>VLOOKUP($A1013,DataForModel!$B:$BI,51,FALSE)</f>
        <v>13.4</v>
      </c>
      <c r="M1013" s="1">
        <f>VLOOKUP($A1013,DataForModel!$B:$BI,52,FALSE)</f>
        <v>16.600000000000001</v>
      </c>
      <c r="N1013" s="1">
        <f>VLOOKUP($A1013,DataForModel!$B:$BI,60,FALSE)</f>
        <v>0</v>
      </c>
      <c r="O1013" s="1">
        <f t="shared" si="198"/>
        <v>2.2870723914906881</v>
      </c>
      <c r="P1013" s="1">
        <f t="shared" si="199"/>
        <v>4.3255189802906617</v>
      </c>
      <c r="Q1013" s="1">
        <f t="shared" si="200"/>
        <v>1.3615030437351132</v>
      </c>
      <c r="R1013" s="1">
        <f t="shared" si="201"/>
        <v>0</v>
      </c>
      <c r="S1013" s="1">
        <f t="shared" si="202"/>
        <v>2.6813705161507113</v>
      </c>
      <c r="T1013" s="1">
        <f t="shared" si="203"/>
        <v>0</v>
      </c>
      <c r="U1013" s="1">
        <f t="shared" si="204"/>
        <v>0.89812332439678288</v>
      </c>
      <c r="V1013" s="1">
        <f t="shared" si="205"/>
        <v>2.1533165968523087</v>
      </c>
      <c r="W1013" s="1">
        <f t="shared" si="206"/>
        <v>1.7832167832167831</v>
      </c>
      <c r="X1013" s="1">
        <f t="shared" si="207"/>
        <v>1.1726384364820848</v>
      </c>
      <c r="Y1013" s="1">
        <f t="shared" si="208"/>
        <v>3.0593607305936077</v>
      </c>
      <c r="Z1013" s="1">
        <f t="shared" si="209"/>
        <v>4.0409207161125318</v>
      </c>
      <c r="AA1013" s="1">
        <f t="shared" si="210"/>
        <v>0</v>
      </c>
      <c r="AB1013" s="1">
        <f>VLOOKUP($A1013,Index!$G:$R,8,FALSE)</f>
        <v>5.3414999999999999</v>
      </c>
      <c r="AC1013" s="1">
        <f>VLOOKUP($A1013,Index!$G:$R,9,FALSE)</f>
        <v>4.9672839602437859</v>
      </c>
      <c r="AD1013" s="1">
        <f>VLOOKUP($A1013,Index!$G:$R,10,FALSE)</f>
        <v>4.8717948717948723</v>
      </c>
      <c r="AE1013" s="1">
        <f>VLOOKUP($A1013,Index!$G:$R,11,FALSE)</f>
        <v>3.3566542874909722</v>
      </c>
    </row>
    <row r="1014" spans="1:31" x14ac:dyDescent="0.2">
      <c r="A1014">
        <v>6095251400</v>
      </c>
      <c r="B1014" s="1">
        <f>VLOOKUP($A1014,DataForModel!$B:$BI,11,FALSE)</f>
        <v>5357</v>
      </c>
      <c r="C1014" s="1">
        <f>VLOOKUP($A1014,DataForModel!$B:$BI,16,FALSE)</f>
        <v>7.8595845100000004</v>
      </c>
      <c r="D1014" s="1">
        <f>VLOOKUP($A1014,DataForModel!$B:$BI,17,FALSE)</f>
        <v>14.74803577</v>
      </c>
      <c r="E1014" s="1">
        <f>VLOOKUP($A1014,DataForModel!$B:$BI,19,FALSE)</f>
        <v>0</v>
      </c>
      <c r="F1014" s="1">
        <f>VLOOKUP($A1014,DataForModel!$B:$BI,20,FALSE)</f>
        <v>1466.2805049999999</v>
      </c>
      <c r="G1014" s="1">
        <f>VLOOKUP($A1014,DataForModel!$B:$BI,26,FALSE)</f>
        <v>0</v>
      </c>
      <c r="H1014" s="1">
        <f>VLOOKUP($A1014,DataForModel!$B:$BI,31,FALSE)</f>
        <v>846</v>
      </c>
      <c r="I1014" s="1">
        <f>VLOOKUP($A1014,DataForModel!$B:$BI,33,FALSE)</f>
        <v>30647</v>
      </c>
      <c r="J1014" s="1">
        <f>VLOOKUP($A1014,DataForModel!$B:$BI,46,FALSE)</f>
        <v>16.399999999999999</v>
      </c>
      <c r="K1014" s="1">
        <f>VLOOKUP($A1014,DataForModel!$B:$BI,49,FALSE)</f>
        <v>6.7</v>
      </c>
      <c r="L1014" s="1">
        <f>VLOOKUP($A1014,DataForModel!$B:$BI,51,FALSE)</f>
        <v>17.3</v>
      </c>
      <c r="M1014" s="1">
        <f>VLOOKUP($A1014,DataForModel!$B:$BI,52,FALSE)</f>
        <v>11.8</v>
      </c>
      <c r="N1014" s="1">
        <f>VLOOKUP($A1014,DataForModel!$B:$BI,60,FALSE)</f>
        <v>0.3</v>
      </c>
      <c r="O1014" s="1">
        <f t="shared" si="198"/>
        <v>4.1720564170497934</v>
      </c>
      <c r="P1014" s="1">
        <f t="shared" si="199"/>
        <v>4.3255189802906617</v>
      </c>
      <c r="Q1014" s="1">
        <f t="shared" si="200"/>
        <v>1.1624723691278542</v>
      </c>
      <c r="R1014" s="1">
        <f t="shared" si="201"/>
        <v>0</v>
      </c>
      <c r="S1014" s="1">
        <f t="shared" si="202"/>
        <v>2.6983847891946096</v>
      </c>
      <c r="T1014" s="1">
        <f t="shared" si="203"/>
        <v>0</v>
      </c>
      <c r="U1014" s="1">
        <f t="shared" si="204"/>
        <v>2.8351206434316358</v>
      </c>
      <c r="V1014" s="1">
        <f t="shared" si="205"/>
        <v>1.656484912275711</v>
      </c>
      <c r="W1014" s="1">
        <f t="shared" si="206"/>
        <v>2.8671328671328666</v>
      </c>
      <c r="X1014" s="1">
        <f t="shared" si="207"/>
        <v>1.0912052117263844</v>
      </c>
      <c r="Y1014" s="1">
        <f t="shared" si="208"/>
        <v>3.9497716894977177</v>
      </c>
      <c r="Z1014" s="1">
        <f t="shared" si="209"/>
        <v>2.8132992327365729</v>
      </c>
      <c r="AA1014" s="1">
        <f t="shared" si="210"/>
        <v>3.1914893617021274E-2</v>
      </c>
      <c r="AB1014" s="1">
        <f>VLOOKUP($A1014,Index!$G:$R,8,FALSE)</f>
        <v>7.0467000000000004</v>
      </c>
      <c r="AC1014" s="1">
        <f>VLOOKUP($A1014,Index!$G:$R,9,FALSE)</f>
        <v>5.7325809703266586</v>
      </c>
      <c r="AD1014" s="1">
        <f>VLOOKUP($A1014,Index!$G:$R,10,FALSE)</f>
        <v>5.1709401709401712</v>
      </c>
      <c r="AE1014" s="1">
        <f>VLOOKUP($A1014,Index!$G:$R,11,FALSE)</f>
        <v>4.3519167702272394</v>
      </c>
    </row>
    <row r="1015" spans="1:31" x14ac:dyDescent="0.2">
      <c r="A1015">
        <v>6095251500</v>
      </c>
      <c r="B1015" s="1">
        <f>VLOOKUP($A1015,DataForModel!$B:$BI,11,FALSE)</f>
        <v>3555</v>
      </c>
      <c r="C1015" s="1">
        <f>VLOOKUP($A1015,DataForModel!$B:$BI,16,FALSE)</f>
        <v>7.8595845100000004</v>
      </c>
      <c r="D1015" s="1">
        <f>VLOOKUP($A1015,DataForModel!$B:$BI,17,FALSE)</f>
        <v>12.09</v>
      </c>
      <c r="E1015" s="1">
        <f>VLOOKUP($A1015,DataForModel!$B:$BI,19,FALSE)</f>
        <v>0</v>
      </c>
      <c r="F1015" s="1">
        <f>VLOOKUP($A1015,DataForModel!$B:$BI,20,FALSE)</f>
        <v>1598.4288260000001</v>
      </c>
      <c r="G1015" s="1">
        <f>VLOOKUP($A1015,DataForModel!$B:$BI,26,FALSE)</f>
        <v>0.25</v>
      </c>
      <c r="H1015" s="1">
        <f>VLOOKUP($A1015,DataForModel!$B:$BI,31,FALSE)</f>
        <v>1187</v>
      </c>
      <c r="I1015" s="1">
        <f>VLOOKUP($A1015,DataForModel!$B:$BI,33,FALSE)</f>
        <v>17213</v>
      </c>
      <c r="J1015" s="1">
        <f>VLOOKUP($A1015,DataForModel!$B:$BI,46,FALSE)</f>
        <v>27.9</v>
      </c>
      <c r="K1015" s="1">
        <f>VLOOKUP($A1015,DataForModel!$B:$BI,49,FALSE)</f>
        <v>23.3</v>
      </c>
      <c r="L1015" s="1">
        <f>VLOOKUP($A1015,DataForModel!$B:$BI,51,FALSE)</f>
        <v>30</v>
      </c>
      <c r="M1015" s="1">
        <f>VLOOKUP($A1015,DataForModel!$B:$BI,52,FALSE)</f>
        <v>12</v>
      </c>
      <c r="N1015" s="1">
        <f>VLOOKUP($A1015,DataForModel!$B:$BI,60,FALSE)</f>
        <v>0.1</v>
      </c>
      <c r="O1015" s="1">
        <f t="shared" si="198"/>
        <v>2.7678641003662436</v>
      </c>
      <c r="P1015" s="1">
        <f t="shared" si="199"/>
        <v>4.3255189802906617</v>
      </c>
      <c r="Q1015" s="1">
        <f t="shared" si="200"/>
        <v>0.94882939580103287</v>
      </c>
      <c r="R1015" s="1">
        <f t="shared" si="201"/>
        <v>0</v>
      </c>
      <c r="S1015" s="1">
        <f t="shared" si="202"/>
        <v>2.9448093615766164</v>
      </c>
      <c r="T1015" s="1">
        <f t="shared" si="203"/>
        <v>3.4965034965034968E-2</v>
      </c>
      <c r="U1015" s="1">
        <f t="shared" si="204"/>
        <v>3.9778820375335124</v>
      </c>
      <c r="V1015" s="1">
        <f t="shared" si="205"/>
        <v>0.70108313005383649</v>
      </c>
      <c r="W1015" s="1">
        <f t="shared" si="206"/>
        <v>4.8776223776223766</v>
      </c>
      <c r="X1015" s="1">
        <f t="shared" si="207"/>
        <v>3.7947882736156351</v>
      </c>
      <c r="Y1015" s="1">
        <f t="shared" si="208"/>
        <v>6.8493150684931514</v>
      </c>
      <c r="Z1015" s="1">
        <f t="shared" si="209"/>
        <v>2.8644501278772379</v>
      </c>
      <c r="AA1015" s="1">
        <f t="shared" si="210"/>
        <v>1.0638297872340425E-2</v>
      </c>
      <c r="AB1015" s="1">
        <f>VLOOKUP($A1015,Index!$G:$R,8,FALSE)</f>
        <v>9.2180999999999997</v>
      </c>
      <c r="AC1015" s="1">
        <f>VLOOKUP($A1015,Index!$G:$R,9,FALSE)</f>
        <v>7.5646016834390402</v>
      </c>
      <c r="AD1015" s="1">
        <f>VLOOKUP($A1015,Index!$G:$R,10,FALSE)</f>
        <v>7.3076923076923084</v>
      </c>
      <c r="AE1015" s="1">
        <f>VLOOKUP($A1015,Index!$G:$R,11,FALSE)</f>
        <v>5.7233621649830084</v>
      </c>
    </row>
    <row r="1016" spans="1:31" x14ac:dyDescent="0.2">
      <c r="A1016">
        <v>6095251600</v>
      </c>
      <c r="B1016" s="1">
        <f>VLOOKUP($A1016,DataForModel!$B:$BI,11,FALSE)</f>
        <v>2359</v>
      </c>
      <c r="C1016" s="1">
        <f>VLOOKUP($A1016,DataForModel!$B:$BI,16,FALSE)</f>
        <v>7.8595845100000004</v>
      </c>
      <c r="D1016" s="1">
        <f>VLOOKUP($A1016,DataForModel!$B:$BI,17,FALSE)</f>
        <v>12.09</v>
      </c>
      <c r="E1016" s="1">
        <f>VLOOKUP($A1016,DataForModel!$B:$BI,19,FALSE)</f>
        <v>0</v>
      </c>
      <c r="F1016" s="1">
        <f>VLOOKUP($A1016,DataForModel!$B:$BI,20,FALSE)</f>
        <v>1661.6933369999999</v>
      </c>
      <c r="G1016" s="1">
        <f>VLOOKUP($A1016,DataForModel!$B:$BI,26,FALSE)</f>
        <v>0.25</v>
      </c>
      <c r="H1016" s="1">
        <f>VLOOKUP($A1016,DataForModel!$B:$BI,31,FALSE)</f>
        <v>1009</v>
      </c>
      <c r="I1016" s="1">
        <f>VLOOKUP($A1016,DataForModel!$B:$BI,33,FALSE)</f>
        <v>20055</v>
      </c>
      <c r="J1016" s="1">
        <f>VLOOKUP($A1016,DataForModel!$B:$BI,46,FALSE)</f>
        <v>38.799999999999997</v>
      </c>
      <c r="K1016" s="1">
        <f>VLOOKUP($A1016,DataForModel!$B:$BI,49,FALSE)</f>
        <v>11.4</v>
      </c>
      <c r="L1016" s="1">
        <f>VLOOKUP($A1016,DataForModel!$B:$BI,51,FALSE)</f>
        <v>16.100000000000001</v>
      </c>
      <c r="M1016" s="1">
        <f>VLOOKUP($A1016,DataForModel!$B:$BI,52,FALSE)</f>
        <v>10.6</v>
      </c>
      <c r="N1016" s="1">
        <f>VLOOKUP($A1016,DataForModel!$B:$BI,60,FALSE)</f>
        <v>0.3</v>
      </c>
      <c r="O1016" s="1">
        <f t="shared" si="198"/>
        <v>1.8358918413465286</v>
      </c>
      <c r="P1016" s="1">
        <f t="shared" si="199"/>
        <v>4.3255189802906617</v>
      </c>
      <c r="Q1016" s="1">
        <f t="shared" si="200"/>
        <v>0.94882939580103287</v>
      </c>
      <c r="R1016" s="1">
        <f t="shared" si="201"/>
        <v>0</v>
      </c>
      <c r="S1016" s="1">
        <f t="shared" si="202"/>
        <v>3.0627823327968242</v>
      </c>
      <c r="T1016" s="1">
        <f t="shared" si="203"/>
        <v>3.4965034965034968E-2</v>
      </c>
      <c r="U1016" s="1">
        <f t="shared" si="204"/>
        <v>3.3813672922252009</v>
      </c>
      <c r="V1016" s="1">
        <f t="shared" si="205"/>
        <v>0.90320102979141037</v>
      </c>
      <c r="W1016" s="1">
        <f t="shared" si="206"/>
        <v>6.7832167832167825</v>
      </c>
      <c r="X1016" s="1">
        <f t="shared" si="207"/>
        <v>1.8566775244299674</v>
      </c>
      <c r="Y1016" s="1">
        <f t="shared" si="208"/>
        <v>3.6757990867579915</v>
      </c>
      <c r="Z1016" s="1">
        <f t="shared" si="209"/>
        <v>2.5063938618925832</v>
      </c>
      <c r="AA1016" s="1">
        <f t="shared" si="210"/>
        <v>3.1914893617021274E-2</v>
      </c>
      <c r="AB1016" s="1">
        <f>VLOOKUP($A1016,Index!$G:$R,8,FALSE)</f>
        <v>7.5368000000000004</v>
      </c>
      <c r="AC1016" s="1">
        <f>VLOOKUP($A1016,Index!$G:$R,9,FALSE)</f>
        <v>6.6830164443931475</v>
      </c>
      <c r="AD1016" s="1">
        <f>VLOOKUP($A1016,Index!$G:$R,10,FALSE)</f>
        <v>6.8803418803418817</v>
      </c>
      <c r="AE1016" s="1">
        <f>VLOOKUP($A1016,Index!$G:$R,11,FALSE)</f>
        <v>5.4244943110364821</v>
      </c>
    </row>
    <row r="1017" spans="1:31" x14ac:dyDescent="0.2">
      <c r="A1017">
        <v>6095251701</v>
      </c>
      <c r="B1017" s="1">
        <f>VLOOKUP($A1017,DataForModel!$B:$BI,11,FALSE)</f>
        <v>3372</v>
      </c>
      <c r="C1017" s="1">
        <f>VLOOKUP($A1017,DataForModel!$B:$BI,16,FALSE)</f>
        <v>7.8595845100000004</v>
      </c>
      <c r="D1017" s="1">
        <f>VLOOKUP($A1017,DataForModel!$B:$BI,17,FALSE)</f>
        <v>12.09</v>
      </c>
      <c r="E1017" s="1">
        <f>VLOOKUP($A1017,DataForModel!$B:$BI,19,FALSE)</f>
        <v>0</v>
      </c>
      <c r="F1017" s="1">
        <f>VLOOKUP($A1017,DataForModel!$B:$BI,20,FALSE)</f>
        <v>1565.5727589999999</v>
      </c>
      <c r="G1017" s="1">
        <f>VLOOKUP($A1017,DataForModel!$B:$BI,26,FALSE)</f>
        <v>0</v>
      </c>
      <c r="H1017" s="1">
        <f>VLOOKUP($A1017,DataForModel!$B:$BI,31,FALSE)</f>
        <v>1023</v>
      </c>
      <c r="I1017" s="1">
        <f>VLOOKUP($A1017,DataForModel!$B:$BI,33,FALSE)</f>
        <v>21828</v>
      </c>
      <c r="J1017" s="1">
        <f>VLOOKUP($A1017,DataForModel!$B:$BI,46,FALSE)</f>
        <v>28</v>
      </c>
      <c r="K1017" s="1">
        <f>VLOOKUP($A1017,DataForModel!$B:$BI,49,FALSE)</f>
        <v>8.1999999999999993</v>
      </c>
      <c r="L1017" s="1">
        <f>VLOOKUP($A1017,DataForModel!$B:$BI,51,FALSE)</f>
        <v>18.7</v>
      </c>
      <c r="M1017" s="1">
        <f>VLOOKUP($A1017,DataForModel!$B:$BI,52,FALSE)</f>
        <v>16.100000000000001</v>
      </c>
      <c r="N1017" s="1">
        <f>VLOOKUP($A1017,DataForModel!$B:$BI,60,FALSE)</f>
        <v>0.9</v>
      </c>
      <c r="O1017" s="1">
        <f t="shared" si="198"/>
        <v>2.6252629938439958</v>
      </c>
      <c r="P1017" s="1">
        <f t="shared" si="199"/>
        <v>4.3255189802906617</v>
      </c>
      <c r="Q1017" s="1">
        <f t="shared" si="200"/>
        <v>0.94882939580103287</v>
      </c>
      <c r="R1017" s="1">
        <f t="shared" si="201"/>
        <v>0</v>
      </c>
      <c r="S1017" s="1">
        <f t="shared" si="202"/>
        <v>2.8835407642962196</v>
      </c>
      <c r="T1017" s="1">
        <f t="shared" si="203"/>
        <v>0</v>
      </c>
      <c r="U1017" s="1">
        <f t="shared" si="204"/>
        <v>3.4282841823056298</v>
      </c>
      <c r="V1017" s="1">
        <f t="shared" si="205"/>
        <v>1.0292935830055969</v>
      </c>
      <c r="W1017" s="1">
        <f t="shared" si="206"/>
        <v>4.895104895104895</v>
      </c>
      <c r="X1017" s="1">
        <f t="shared" si="207"/>
        <v>1.3355048859934855</v>
      </c>
      <c r="Y1017" s="1">
        <f t="shared" si="208"/>
        <v>4.269406392694064</v>
      </c>
      <c r="Z1017" s="1">
        <f t="shared" si="209"/>
        <v>3.9130434782608696</v>
      </c>
      <c r="AA1017" s="1">
        <f t="shared" si="210"/>
        <v>9.5744680851063829E-2</v>
      </c>
      <c r="AB1017" s="1">
        <f>VLOOKUP($A1017,Index!$G:$R,8,FALSE)</f>
        <v>8.5568000000000008</v>
      </c>
      <c r="AC1017" s="1">
        <f>VLOOKUP($A1017,Index!$G:$R,9,FALSE)</f>
        <v>6.3843912080363472</v>
      </c>
      <c r="AD1017" s="1">
        <f>VLOOKUP($A1017,Index!$G:$R,10,FALSE)</f>
        <v>5.7264957264957275</v>
      </c>
      <c r="AE1017" s="1">
        <f>VLOOKUP($A1017,Index!$G:$R,11,FALSE)</f>
        <v>4.0730089604172903</v>
      </c>
    </row>
    <row r="1018" spans="1:31" x14ac:dyDescent="0.2">
      <c r="A1018">
        <v>6095251702</v>
      </c>
      <c r="B1018" s="1">
        <f>VLOOKUP($A1018,DataForModel!$B:$BI,11,FALSE)</f>
        <v>2578</v>
      </c>
      <c r="C1018" s="1">
        <f>VLOOKUP($A1018,DataForModel!$B:$BI,16,FALSE)</f>
        <v>7.8595845100000004</v>
      </c>
      <c r="D1018" s="1">
        <f>VLOOKUP($A1018,DataForModel!$B:$BI,17,FALSE)</f>
        <v>12.09</v>
      </c>
      <c r="E1018" s="1">
        <f>VLOOKUP($A1018,DataForModel!$B:$BI,19,FALSE)</f>
        <v>0</v>
      </c>
      <c r="F1018" s="1">
        <f>VLOOKUP($A1018,DataForModel!$B:$BI,20,FALSE)</f>
        <v>1513.000728</v>
      </c>
      <c r="G1018" s="1">
        <f>VLOOKUP($A1018,DataForModel!$B:$BI,26,FALSE)</f>
        <v>0</v>
      </c>
      <c r="H1018" s="1">
        <f>VLOOKUP($A1018,DataForModel!$B:$BI,31,FALSE)</f>
        <v>465</v>
      </c>
      <c r="I1018" s="1">
        <f>VLOOKUP($A1018,DataForModel!$B:$BI,33,FALSE)</f>
        <v>27560</v>
      </c>
      <c r="J1018" s="1">
        <f>VLOOKUP($A1018,DataForModel!$B:$BI,46,FALSE)</f>
        <v>17</v>
      </c>
      <c r="K1018" s="1">
        <f>VLOOKUP($A1018,DataForModel!$B:$BI,49,FALSE)</f>
        <v>8.8000000000000007</v>
      </c>
      <c r="L1018" s="1">
        <f>VLOOKUP($A1018,DataForModel!$B:$BI,51,FALSE)</f>
        <v>24.5</v>
      </c>
      <c r="M1018" s="1">
        <f>VLOOKUP($A1018,DataForModel!$B:$BI,52,FALSE)</f>
        <v>11</v>
      </c>
      <c r="N1018" s="1">
        <f>VLOOKUP($A1018,DataForModel!$B:$BI,60,FALSE)</f>
        <v>0</v>
      </c>
      <c r="O1018" s="1">
        <f t="shared" si="198"/>
        <v>2.0065456245616771</v>
      </c>
      <c r="P1018" s="1">
        <f t="shared" si="199"/>
        <v>4.3255189802906617</v>
      </c>
      <c r="Q1018" s="1">
        <f t="shared" si="200"/>
        <v>0.94882939580103287</v>
      </c>
      <c r="R1018" s="1">
        <f t="shared" si="201"/>
        <v>0</v>
      </c>
      <c r="S1018" s="1">
        <f t="shared" si="202"/>
        <v>2.7855066753241124</v>
      </c>
      <c r="T1018" s="1">
        <f t="shared" si="203"/>
        <v>0</v>
      </c>
      <c r="U1018" s="1">
        <f t="shared" si="204"/>
        <v>1.5583109919571045</v>
      </c>
      <c r="V1018" s="1">
        <f t="shared" si="205"/>
        <v>1.4369430556642082</v>
      </c>
      <c r="W1018" s="1">
        <f t="shared" si="206"/>
        <v>2.9720279720279716</v>
      </c>
      <c r="X1018" s="1">
        <f t="shared" si="207"/>
        <v>1.4332247557003259</v>
      </c>
      <c r="Y1018" s="1">
        <f t="shared" si="208"/>
        <v>5.5936073059360734</v>
      </c>
      <c r="Z1018" s="1">
        <f t="shared" si="209"/>
        <v>2.6086956521739131</v>
      </c>
      <c r="AA1018" s="1">
        <f t="shared" si="210"/>
        <v>0</v>
      </c>
      <c r="AB1018" s="1">
        <f>VLOOKUP($A1018,Index!$G:$R,8,FALSE)</f>
        <v>6.7530000000000001</v>
      </c>
      <c r="AC1018" s="1">
        <f>VLOOKUP($A1018,Index!$G:$R,9,FALSE)</f>
        <v>5.5629975561602922</v>
      </c>
      <c r="AD1018" s="1">
        <f>VLOOKUP($A1018,Index!$G:$R,10,FALSE)</f>
        <v>4.8290598290598297</v>
      </c>
      <c r="AE1018" s="1">
        <f>VLOOKUP($A1018,Index!$G:$R,11,FALSE)</f>
        <v>3.0617120713347634</v>
      </c>
    </row>
    <row r="1019" spans="1:31" x14ac:dyDescent="0.2">
      <c r="A1019">
        <v>6095251802</v>
      </c>
      <c r="B1019" s="1">
        <f>VLOOKUP($A1019,DataForModel!$B:$BI,11,FALSE)</f>
        <v>2538</v>
      </c>
      <c r="C1019" s="1">
        <f>VLOOKUP($A1019,DataForModel!$B:$BI,16,FALSE)</f>
        <v>7.8595845100000004</v>
      </c>
      <c r="D1019" s="1">
        <f>VLOOKUP($A1019,DataForModel!$B:$BI,17,FALSE)</f>
        <v>11.06287313</v>
      </c>
      <c r="E1019" s="1">
        <f>VLOOKUP($A1019,DataForModel!$B:$BI,19,FALSE)</f>
        <v>0</v>
      </c>
      <c r="F1019" s="1">
        <f>VLOOKUP($A1019,DataForModel!$B:$BI,20,FALSE)</f>
        <v>1503.6209329999999</v>
      </c>
      <c r="G1019" s="1">
        <f>VLOOKUP($A1019,DataForModel!$B:$BI,26,FALSE)</f>
        <v>5</v>
      </c>
      <c r="H1019" s="1">
        <f>VLOOKUP($A1019,DataForModel!$B:$BI,31,FALSE)</f>
        <v>1037</v>
      </c>
      <c r="I1019" s="1">
        <f>VLOOKUP($A1019,DataForModel!$B:$BI,33,FALSE)</f>
        <v>15969</v>
      </c>
      <c r="J1019" s="1">
        <f>VLOOKUP($A1019,DataForModel!$B:$BI,46,FALSE)</f>
        <v>41.8</v>
      </c>
      <c r="K1019" s="1">
        <f>VLOOKUP($A1019,DataForModel!$B:$BI,49,FALSE)</f>
        <v>15.8</v>
      </c>
      <c r="L1019" s="1">
        <f>VLOOKUP($A1019,DataForModel!$B:$BI,51,FALSE)</f>
        <v>19.399999999999999</v>
      </c>
      <c r="M1019" s="1">
        <f>VLOOKUP($A1019,DataForModel!$B:$BI,52,FALSE)</f>
        <v>26.9</v>
      </c>
      <c r="N1019" s="1">
        <f>VLOOKUP($A1019,DataForModel!$B:$BI,60,FALSE)</f>
        <v>0.8</v>
      </c>
      <c r="O1019" s="1">
        <f t="shared" si="198"/>
        <v>1.9753759837917868</v>
      </c>
      <c r="P1019" s="1">
        <f t="shared" si="199"/>
        <v>4.3255189802906617</v>
      </c>
      <c r="Q1019" s="1">
        <f t="shared" si="200"/>
        <v>0.86627277975870176</v>
      </c>
      <c r="R1019" s="1">
        <f t="shared" si="201"/>
        <v>0</v>
      </c>
      <c r="S1019" s="1">
        <f t="shared" si="202"/>
        <v>2.7680156322717684</v>
      </c>
      <c r="T1019" s="1">
        <f t="shared" si="203"/>
        <v>0.69930069930069938</v>
      </c>
      <c r="U1019" s="1">
        <f t="shared" si="204"/>
        <v>3.4752010723860587</v>
      </c>
      <c r="V1019" s="1">
        <f t="shared" si="205"/>
        <v>0.61261210004907152</v>
      </c>
      <c r="W1019" s="1">
        <f t="shared" si="206"/>
        <v>7.3076923076923075</v>
      </c>
      <c r="X1019" s="1">
        <f t="shared" si="207"/>
        <v>2.5732899022801305</v>
      </c>
      <c r="Y1019" s="1">
        <f t="shared" si="208"/>
        <v>4.4292237442922371</v>
      </c>
      <c r="Z1019" s="1">
        <f t="shared" si="209"/>
        <v>6.6751918158567767</v>
      </c>
      <c r="AA1019" s="1">
        <f t="shared" si="210"/>
        <v>8.5106382978723402E-2</v>
      </c>
      <c r="AB1019" s="1">
        <f>VLOOKUP($A1019,Index!$G:$R,8,FALSE)</f>
        <v>11.6661</v>
      </c>
      <c r="AC1019" s="1">
        <f>VLOOKUP($A1019,Index!$G:$R,9,FALSE)</f>
        <v>7.8462565164535905</v>
      </c>
      <c r="AD1019" s="1">
        <f>VLOOKUP($A1019,Index!$G:$R,10,FALSE)</f>
        <v>7.5213675213675222</v>
      </c>
      <c r="AE1019" s="1">
        <f>VLOOKUP($A1019,Index!$G:$R,11,FALSE)</f>
        <v>6.4053527650920312</v>
      </c>
    </row>
    <row r="1020" spans="1:31" x14ac:dyDescent="0.2">
      <c r="A1020">
        <v>6095251803</v>
      </c>
      <c r="B1020" s="1">
        <f>VLOOKUP($A1020,DataForModel!$B:$BI,11,FALSE)</f>
        <v>4988</v>
      </c>
      <c r="C1020" s="1">
        <f>VLOOKUP($A1020,DataForModel!$B:$BI,16,FALSE)</f>
        <v>7.8595845100000004</v>
      </c>
      <c r="D1020" s="1">
        <f>VLOOKUP($A1020,DataForModel!$B:$BI,17,FALSE)</f>
        <v>9.6433765499999993</v>
      </c>
      <c r="E1020" s="1">
        <f>VLOOKUP($A1020,DataForModel!$B:$BI,19,FALSE)</f>
        <v>0</v>
      </c>
      <c r="F1020" s="1">
        <f>VLOOKUP($A1020,DataForModel!$B:$BI,20,FALSE)</f>
        <v>1426.8044359999999</v>
      </c>
      <c r="G1020" s="1">
        <f>VLOOKUP($A1020,DataForModel!$B:$BI,26,FALSE)</f>
        <v>5</v>
      </c>
      <c r="H1020" s="1">
        <f>VLOOKUP($A1020,DataForModel!$B:$BI,31,FALSE)</f>
        <v>251</v>
      </c>
      <c r="I1020" s="1">
        <f>VLOOKUP($A1020,DataForModel!$B:$BI,33,FALSE)</f>
        <v>23005</v>
      </c>
      <c r="J1020" s="1">
        <f>VLOOKUP($A1020,DataForModel!$B:$BI,46,FALSE)</f>
        <v>5.2</v>
      </c>
      <c r="K1020" s="1">
        <f>VLOOKUP($A1020,DataForModel!$B:$BI,49,FALSE)</f>
        <v>18.899999999999999</v>
      </c>
      <c r="L1020" s="1">
        <f>VLOOKUP($A1020,DataForModel!$B:$BI,51,FALSE)</f>
        <v>22.9</v>
      </c>
      <c r="M1020" s="1">
        <f>VLOOKUP($A1020,DataForModel!$B:$BI,52,FALSE)</f>
        <v>6.6</v>
      </c>
      <c r="N1020" s="1">
        <f>VLOOKUP($A1020,DataForModel!$B:$BI,60,FALSE)</f>
        <v>1.5</v>
      </c>
      <c r="O1020" s="1">
        <f t="shared" si="198"/>
        <v>3.884516480947557</v>
      </c>
      <c r="P1020" s="1">
        <f t="shared" si="199"/>
        <v>4.3255189802906617</v>
      </c>
      <c r="Q1020" s="1">
        <f t="shared" si="200"/>
        <v>0.75217895400915047</v>
      </c>
      <c r="R1020" s="1">
        <f t="shared" si="201"/>
        <v>0</v>
      </c>
      <c r="S1020" s="1">
        <f t="shared" si="202"/>
        <v>2.6247714935504849</v>
      </c>
      <c r="T1020" s="1">
        <f t="shared" si="203"/>
        <v>0.69930069930069938</v>
      </c>
      <c r="U1020" s="1">
        <f t="shared" si="204"/>
        <v>0.84115281501340489</v>
      </c>
      <c r="V1020" s="1">
        <f t="shared" si="205"/>
        <v>1.1129996941917772</v>
      </c>
      <c r="W1020" s="1">
        <f t="shared" si="206"/>
        <v>0.90909090909090917</v>
      </c>
      <c r="X1020" s="1">
        <f t="shared" si="207"/>
        <v>3.0781758957654719</v>
      </c>
      <c r="Y1020" s="1">
        <f t="shared" si="208"/>
        <v>5.2283105022831053</v>
      </c>
      <c r="Z1020" s="1">
        <f t="shared" si="209"/>
        <v>1.4833759590792839</v>
      </c>
      <c r="AA1020" s="1">
        <f t="shared" si="210"/>
        <v>0.15957446808510636</v>
      </c>
      <c r="AB1020" s="1">
        <f>VLOOKUP($A1020,Index!$G:$R,8,FALSE)</f>
        <v>7.3208000000000002</v>
      </c>
      <c r="AC1020" s="1">
        <f>VLOOKUP($A1020,Index!$G:$R,9,FALSE)</f>
        <v>5.6534701691810385</v>
      </c>
      <c r="AD1020" s="1">
        <f>VLOOKUP($A1020,Index!$G:$R,10,FALSE)</f>
        <v>5.7692307692307701</v>
      </c>
      <c r="AE1020" s="1">
        <f>VLOOKUP($A1020,Index!$G:$R,11,FALSE)</f>
        <v>4.7344334618382575</v>
      </c>
    </row>
    <row r="1021" spans="1:31" x14ac:dyDescent="0.2">
      <c r="A1021">
        <v>6095251804</v>
      </c>
      <c r="B1021" s="1">
        <f>VLOOKUP($A1021,DataForModel!$B:$BI,11,FALSE)</f>
        <v>3655</v>
      </c>
      <c r="C1021" s="1">
        <f>VLOOKUP($A1021,DataForModel!$B:$BI,16,FALSE)</f>
        <v>7.8595845100000004</v>
      </c>
      <c r="D1021" s="1">
        <f>VLOOKUP($A1021,DataForModel!$B:$BI,17,FALSE)</f>
        <v>8.6993293269999992</v>
      </c>
      <c r="E1021" s="1">
        <f>VLOOKUP($A1021,DataForModel!$B:$BI,19,FALSE)</f>
        <v>0</v>
      </c>
      <c r="F1021" s="1">
        <f>VLOOKUP($A1021,DataForModel!$B:$BI,20,FALSE)</f>
        <v>1328.501941</v>
      </c>
      <c r="G1021" s="1">
        <f>VLOOKUP($A1021,DataForModel!$B:$BI,26,FALSE)</f>
        <v>0</v>
      </c>
      <c r="H1021" s="1">
        <f>VLOOKUP($A1021,DataForModel!$B:$BI,31,FALSE)</f>
        <v>501</v>
      </c>
      <c r="I1021" s="1">
        <f>VLOOKUP($A1021,DataForModel!$B:$BI,33,FALSE)</f>
        <v>25431</v>
      </c>
      <c r="J1021" s="1">
        <f>VLOOKUP($A1021,DataForModel!$B:$BI,46,FALSE)</f>
        <v>14.3</v>
      </c>
      <c r="K1021" s="1">
        <f>VLOOKUP($A1021,DataForModel!$B:$BI,49,FALSE)</f>
        <v>14.7</v>
      </c>
      <c r="L1021" s="1">
        <f>VLOOKUP($A1021,DataForModel!$B:$BI,51,FALSE)</f>
        <v>22</v>
      </c>
      <c r="M1021" s="1">
        <f>VLOOKUP($A1021,DataForModel!$B:$BI,52,FALSE)</f>
        <v>11.3</v>
      </c>
      <c r="N1021" s="1">
        <f>VLOOKUP($A1021,DataForModel!$B:$BI,60,FALSE)</f>
        <v>1.3</v>
      </c>
      <c r="O1021" s="1">
        <f t="shared" si="198"/>
        <v>2.8457882022909686</v>
      </c>
      <c r="P1021" s="1">
        <f t="shared" si="199"/>
        <v>4.3255189802906617</v>
      </c>
      <c r="Q1021" s="1">
        <f t="shared" si="200"/>
        <v>0.67629996924941982</v>
      </c>
      <c r="R1021" s="1">
        <f t="shared" si="201"/>
        <v>0</v>
      </c>
      <c r="S1021" s="1">
        <f t="shared" si="202"/>
        <v>2.441461178964957</v>
      </c>
      <c r="T1021" s="1">
        <f t="shared" si="203"/>
        <v>0</v>
      </c>
      <c r="U1021" s="1">
        <f t="shared" si="204"/>
        <v>1.6789544235924934</v>
      </c>
      <c r="V1021" s="1">
        <f t="shared" si="205"/>
        <v>1.2855324263393333</v>
      </c>
      <c r="W1021" s="1">
        <f t="shared" si="206"/>
        <v>2.5</v>
      </c>
      <c r="X1021" s="1">
        <f t="shared" si="207"/>
        <v>2.3941368078175893</v>
      </c>
      <c r="Y1021" s="1">
        <f t="shared" si="208"/>
        <v>5.0228310502283113</v>
      </c>
      <c r="Z1021" s="1">
        <f t="shared" si="209"/>
        <v>2.6854219948849107</v>
      </c>
      <c r="AA1021" s="1">
        <f t="shared" si="210"/>
        <v>0.13829787234042554</v>
      </c>
      <c r="AB1021" s="1">
        <f>VLOOKUP($A1021,Index!$G:$R,8,FALSE)</f>
        <v>7.2812000000000001</v>
      </c>
      <c r="AC1021" s="1">
        <f>VLOOKUP($A1021,Index!$G:$R,9,FALSE)</f>
        <v>5.8629856292715576</v>
      </c>
      <c r="AD1021" s="1">
        <f>VLOOKUP($A1021,Index!$G:$R,10,FALSE)</f>
        <v>4.4444444444444446</v>
      </c>
      <c r="AE1021" s="1">
        <f>VLOOKUP($A1021,Index!$G:$R,11,FALSE)</f>
        <v>2.3371202348257856</v>
      </c>
    </row>
    <row r="1022" spans="1:31" x14ac:dyDescent="0.2">
      <c r="A1022">
        <v>6095251901</v>
      </c>
      <c r="B1022" s="1">
        <f>VLOOKUP($A1022,DataForModel!$B:$BI,11,FALSE)</f>
        <v>5072</v>
      </c>
      <c r="C1022" s="1">
        <f>VLOOKUP($A1022,DataForModel!$B:$BI,16,FALSE)</f>
        <v>7.8595845100000004</v>
      </c>
      <c r="D1022" s="1">
        <f>VLOOKUP($A1022,DataForModel!$B:$BI,17,FALSE)</f>
        <v>10.784090409999999</v>
      </c>
      <c r="E1022" s="1">
        <f>VLOOKUP($A1022,DataForModel!$B:$BI,19,FALSE)</f>
        <v>0</v>
      </c>
      <c r="F1022" s="1">
        <f>VLOOKUP($A1022,DataForModel!$B:$BI,20,FALSE)</f>
        <v>1478.3834890000001</v>
      </c>
      <c r="G1022" s="1">
        <f>VLOOKUP($A1022,DataForModel!$B:$BI,26,FALSE)</f>
        <v>5</v>
      </c>
      <c r="H1022" s="1">
        <f>VLOOKUP($A1022,DataForModel!$B:$BI,31,FALSE)</f>
        <v>1424</v>
      </c>
      <c r="I1022" s="1">
        <f>VLOOKUP($A1022,DataForModel!$B:$BI,33,FALSE)</f>
        <v>21199</v>
      </c>
      <c r="J1022" s="1">
        <f>VLOOKUP($A1022,DataForModel!$B:$BI,46,FALSE)</f>
        <v>28.1</v>
      </c>
      <c r="K1022" s="1">
        <f>VLOOKUP($A1022,DataForModel!$B:$BI,49,FALSE)</f>
        <v>17.2</v>
      </c>
      <c r="L1022" s="1">
        <f>VLOOKUP($A1022,DataForModel!$B:$BI,51,FALSE)</f>
        <v>21.5</v>
      </c>
      <c r="M1022" s="1">
        <f>VLOOKUP($A1022,DataForModel!$B:$BI,52,FALSE)</f>
        <v>20.7</v>
      </c>
      <c r="N1022" s="1">
        <f>VLOOKUP($A1022,DataForModel!$B:$BI,60,FALSE)</f>
        <v>8.6999999999999993</v>
      </c>
      <c r="O1022" s="1">
        <f t="shared" si="198"/>
        <v>3.9499727265643263</v>
      </c>
      <c r="P1022" s="1">
        <f t="shared" si="199"/>
        <v>4.3255189802906617</v>
      </c>
      <c r="Q1022" s="1">
        <f t="shared" si="200"/>
        <v>0.84386526745763946</v>
      </c>
      <c r="R1022" s="1">
        <f t="shared" si="201"/>
        <v>0</v>
      </c>
      <c r="S1022" s="1">
        <f t="shared" si="202"/>
        <v>2.7209539193521257</v>
      </c>
      <c r="T1022" s="1">
        <f t="shared" si="203"/>
        <v>0.69930069930069938</v>
      </c>
      <c r="U1022" s="1">
        <f t="shared" si="204"/>
        <v>4.7721179624664876</v>
      </c>
      <c r="V1022" s="1">
        <f t="shared" si="205"/>
        <v>0.98456024066395953</v>
      </c>
      <c r="W1022" s="1">
        <f t="shared" si="206"/>
        <v>4.9125874125874125</v>
      </c>
      <c r="X1022" s="1">
        <f t="shared" si="207"/>
        <v>2.8013029315960916</v>
      </c>
      <c r="Y1022" s="1">
        <f t="shared" si="208"/>
        <v>4.9086757990867582</v>
      </c>
      <c r="Z1022" s="1">
        <f t="shared" si="209"/>
        <v>5.0895140664961636</v>
      </c>
      <c r="AA1022" s="1">
        <f t="shared" si="210"/>
        <v>0.92553191489361697</v>
      </c>
      <c r="AB1022" s="1">
        <f>VLOOKUP($A1022,Index!$G:$R,8,FALSE)</f>
        <v>10.081300000000001</v>
      </c>
      <c r="AC1022" s="1">
        <f>VLOOKUP($A1022,Index!$G:$R,9,FALSE)</f>
        <v>7.1964717201507451</v>
      </c>
      <c r="AD1022" s="1">
        <f>VLOOKUP($A1022,Index!$G:$R,10,FALSE)</f>
        <v>7.2222222222222223</v>
      </c>
      <c r="AE1022" s="1">
        <f>VLOOKUP($A1022,Index!$G:$R,11,FALSE)</f>
        <v>6.3409675849782232</v>
      </c>
    </row>
    <row r="1023" spans="1:31" x14ac:dyDescent="0.2">
      <c r="A1023">
        <v>6095251902</v>
      </c>
      <c r="B1023" s="1">
        <f>VLOOKUP($A1023,DataForModel!$B:$BI,11,FALSE)</f>
        <v>5833</v>
      </c>
      <c r="C1023" s="1">
        <f>VLOOKUP($A1023,DataForModel!$B:$BI,16,FALSE)</f>
        <v>7.8595845100000004</v>
      </c>
      <c r="D1023" s="1">
        <f>VLOOKUP($A1023,DataForModel!$B:$BI,17,FALSE)</f>
        <v>10.1658483</v>
      </c>
      <c r="E1023" s="1">
        <f>VLOOKUP($A1023,DataForModel!$B:$BI,19,FALSE)</f>
        <v>0</v>
      </c>
      <c r="F1023" s="1">
        <f>VLOOKUP($A1023,DataForModel!$B:$BI,20,FALSE)</f>
        <v>1449.0388989999999</v>
      </c>
      <c r="G1023" s="1">
        <f>VLOOKUP($A1023,DataForModel!$B:$BI,26,FALSE)</f>
        <v>5</v>
      </c>
      <c r="H1023" s="1">
        <f>VLOOKUP($A1023,DataForModel!$B:$BI,31,FALSE)</f>
        <v>1245</v>
      </c>
      <c r="I1023" s="1">
        <f>VLOOKUP($A1023,DataForModel!$B:$BI,33,FALSE)</f>
        <v>19299</v>
      </c>
      <c r="J1023" s="1">
        <f>VLOOKUP($A1023,DataForModel!$B:$BI,46,FALSE)</f>
        <v>20.5</v>
      </c>
      <c r="K1023" s="1">
        <f>VLOOKUP($A1023,DataForModel!$B:$BI,49,FALSE)</f>
        <v>15.5</v>
      </c>
      <c r="L1023" s="1">
        <f>VLOOKUP($A1023,DataForModel!$B:$BI,51,FALSE)</f>
        <v>24.5</v>
      </c>
      <c r="M1023" s="1">
        <f>VLOOKUP($A1023,DataForModel!$B:$BI,52,FALSE)</f>
        <v>12.5</v>
      </c>
      <c r="N1023" s="1">
        <f>VLOOKUP($A1023,DataForModel!$B:$BI,60,FALSE)</f>
        <v>0.7</v>
      </c>
      <c r="O1023" s="1">
        <f t="shared" si="198"/>
        <v>4.5429751422114864</v>
      </c>
      <c r="P1023" s="1">
        <f t="shared" si="199"/>
        <v>4.3255189802906617</v>
      </c>
      <c r="Q1023" s="1">
        <f t="shared" si="200"/>
        <v>0.79417327907019664</v>
      </c>
      <c r="R1023" s="1">
        <f t="shared" si="201"/>
        <v>0</v>
      </c>
      <c r="S1023" s="1">
        <f t="shared" si="202"/>
        <v>2.6662333751351825</v>
      </c>
      <c r="T1023" s="1">
        <f t="shared" si="203"/>
        <v>0.69930069930069938</v>
      </c>
      <c r="U1023" s="1">
        <f t="shared" si="204"/>
        <v>4.1722520107238603</v>
      </c>
      <c r="V1023" s="1">
        <f t="shared" si="205"/>
        <v>0.84943567715185864</v>
      </c>
      <c r="W1023" s="1">
        <f t="shared" si="206"/>
        <v>3.5839160839160837</v>
      </c>
      <c r="X1023" s="1">
        <f t="shared" si="207"/>
        <v>2.5244299674267099</v>
      </c>
      <c r="Y1023" s="1">
        <f t="shared" si="208"/>
        <v>5.5936073059360734</v>
      </c>
      <c r="Z1023" s="1">
        <f t="shared" si="209"/>
        <v>2.9923273657289</v>
      </c>
      <c r="AA1023" s="1">
        <f t="shared" si="210"/>
        <v>7.4468085106382975E-2</v>
      </c>
      <c r="AB1023" s="1">
        <f>VLOOKUP($A1023,Index!$G:$R,8,FALSE)</f>
        <v>9.4222000000000001</v>
      </c>
      <c r="AC1023" s="1">
        <f>VLOOKUP($A1023,Index!$G:$R,9,FALSE)</f>
        <v>6.8182526495362374</v>
      </c>
      <c r="AD1023" s="1">
        <f>VLOOKUP($A1023,Index!$G:$R,10,FALSE)</f>
        <v>5.8119658119658126</v>
      </c>
      <c r="AE1023" s="1">
        <f>VLOOKUP($A1023,Index!$G:$R,11,FALSE)</f>
        <v>5.2651598751051445</v>
      </c>
    </row>
    <row r="1024" spans="1:31" x14ac:dyDescent="0.2">
      <c r="A1024">
        <v>6095251903</v>
      </c>
      <c r="B1024" s="1">
        <f>VLOOKUP($A1024,DataForModel!$B:$BI,11,FALSE)</f>
        <v>5308</v>
      </c>
      <c r="C1024" s="1">
        <f>VLOOKUP($A1024,DataForModel!$B:$BI,16,FALSE)</f>
        <v>7.8595845100000004</v>
      </c>
      <c r="D1024" s="1">
        <f>VLOOKUP($A1024,DataForModel!$B:$BI,17,FALSE)</f>
        <v>13.32</v>
      </c>
      <c r="E1024" s="1">
        <f>VLOOKUP($A1024,DataForModel!$B:$BI,19,FALSE)</f>
        <v>0</v>
      </c>
      <c r="F1024" s="1">
        <f>VLOOKUP($A1024,DataForModel!$B:$BI,20,FALSE)</f>
        <v>1551.341146</v>
      </c>
      <c r="G1024" s="1">
        <f>VLOOKUP($A1024,DataForModel!$B:$BI,26,FALSE)</f>
        <v>0</v>
      </c>
      <c r="H1024" s="1">
        <f>VLOOKUP($A1024,DataForModel!$B:$BI,31,FALSE)</f>
        <v>794</v>
      </c>
      <c r="I1024" s="1">
        <f>VLOOKUP($A1024,DataForModel!$B:$BI,33,FALSE)</f>
        <v>25654</v>
      </c>
      <c r="J1024" s="1">
        <f>VLOOKUP($A1024,DataForModel!$B:$BI,46,FALSE)</f>
        <v>13.8</v>
      </c>
      <c r="K1024" s="1">
        <f>VLOOKUP($A1024,DataForModel!$B:$BI,49,FALSE)</f>
        <v>12.4</v>
      </c>
      <c r="L1024" s="1">
        <f>VLOOKUP($A1024,DataForModel!$B:$BI,51,FALSE)</f>
        <v>22.3</v>
      </c>
      <c r="M1024" s="1">
        <f>VLOOKUP($A1024,DataForModel!$B:$BI,52,FALSE)</f>
        <v>9.1</v>
      </c>
      <c r="N1024" s="1">
        <f>VLOOKUP($A1024,DataForModel!$B:$BI,60,FALSE)</f>
        <v>0.6</v>
      </c>
      <c r="O1024" s="1">
        <f t="shared" si="198"/>
        <v>4.1338736071066782</v>
      </c>
      <c r="P1024" s="1">
        <f t="shared" si="199"/>
        <v>4.3255189802906617</v>
      </c>
      <c r="Q1024" s="1">
        <f t="shared" si="200"/>
        <v>1.0476921952252822</v>
      </c>
      <c r="R1024" s="1">
        <f t="shared" si="201"/>
        <v>0</v>
      </c>
      <c r="S1024" s="1">
        <f t="shared" si="202"/>
        <v>2.8570022572513123</v>
      </c>
      <c r="T1024" s="1">
        <f t="shared" si="203"/>
        <v>0</v>
      </c>
      <c r="U1024" s="1">
        <f t="shared" si="204"/>
        <v>2.6608579088471851</v>
      </c>
      <c r="V1024" s="1">
        <f t="shared" si="205"/>
        <v>1.3013917830041746</v>
      </c>
      <c r="W1024" s="1">
        <f t="shared" si="206"/>
        <v>2.4125874125874125</v>
      </c>
      <c r="X1024" s="1">
        <f t="shared" si="207"/>
        <v>2.0195439739413681</v>
      </c>
      <c r="Y1024" s="1">
        <f t="shared" si="208"/>
        <v>5.0913242009132418</v>
      </c>
      <c r="Z1024" s="1">
        <f t="shared" si="209"/>
        <v>2.1227621483375954</v>
      </c>
      <c r="AA1024" s="1">
        <f t="shared" si="210"/>
        <v>6.3829787234042548E-2</v>
      </c>
      <c r="AB1024" s="1">
        <f>VLOOKUP($A1024,Index!$G:$R,8,FALSE)</f>
        <v>6.5688000000000004</v>
      </c>
      <c r="AC1024" s="1">
        <f>VLOOKUP($A1024,Index!$G:$R,9,FALSE)</f>
        <v>6.0294351585980994</v>
      </c>
      <c r="AD1024" s="1">
        <f>VLOOKUP($A1024,Index!$G:$R,10,FALSE)</f>
        <v>5.4273504273504267</v>
      </c>
      <c r="AE1024" s="1">
        <f>VLOOKUP($A1024,Index!$G:$R,11,FALSE)</f>
        <v>3.0060886726580014</v>
      </c>
    </row>
    <row r="1025" spans="1:31" x14ac:dyDescent="0.2">
      <c r="A1025">
        <v>6095252103</v>
      </c>
      <c r="B1025" s="1">
        <f>VLOOKUP($A1025,DataForModel!$B:$BI,11,FALSE)</f>
        <v>5180</v>
      </c>
      <c r="C1025" s="1">
        <f>VLOOKUP($A1025,DataForModel!$B:$BI,16,FALSE)</f>
        <v>7.8595845100000004</v>
      </c>
      <c r="D1025" s="1">
        <f>VLOOKUP($A1025,DataForModel!$B:$BI,17,FALSE)</f>
        <v>16.84923667</v>
      </c>
      <c r="E1025" s="1">
        <f>VLOOKUP($A1025,DataForModel!$B:$BI,19,FALSE)</f>
        <v>0</v>
      </c>
      <c r="F1025" s="1">
        <f>VLOOKUP($A1025,DataForModel!$B:$BI,20,FALSE)</f>
        <v>1729.874442</v>
      </c>
      <c r="G1025" s="1">
        <f>VLOOKUP($A1025,DataForModel!$B:$BI,26,FALSE)</f>
        <v>0.2</v>
      </c>
      <c r="H1025" s="1">
        <f>VLOOKUP($A1025,DataForModel!$B:$BI,31,FALSE)</f>
        <v>469</v>
      </c>
      <c r="I1025" s="1">
        <f>VLOOKUP($A1025,DataForModel!$B:$BI,33,FALSE)</f>
        <v>32122</v>
      </c>
      <c r="J1025" s="1">
        <f>VLOOKUP($A1025,DataForModel!$B:$BI,46,FALSE)</f>
        <v>8.9</v>
      </c>
      <c r="K1025" s="1">
        <f>VLOOKUP($A1025,DataForModel!$B:$BI,49,FALSE)</f>
        <v>11.2</v>
      </c>
      <c r="L1025" s="1">
        <f>VLOOKUP($A1025,DataForModel!$B:$BI,51,FALSE)</f>
        <v>17.7</v>
      </c>
      <c r="M1025" s="1">
        <f>VLOOKUP($A1025,DataForModel!$B:$BI,52,FALSE)</f>
        <v>10.199999999999999</v>
      </c>
      <c r="N1025" s="1">
        <f>VLOOKUP($A1025,DataForModel!$B:$BI,60,FALSE)</f>
        <v>0.6</v>
      </c>
      <c r="O1025" s="1">
        <f t="shared" si="198"/>
        <v>4.0341307566430293</v>
      </c>
      <c r="P1025" s="1">
        <f t="shared" si="199"/>
        <v>4.3255189802906617</v>
      </c>
      <c r="Q1025" s="1">
        <f t="shared" si="200"/>
        <v>1.3313590383365959</v>
      </c>
      <c r="R1025" s="1">
        <f t="shared" si="201"/>
        <v>0</v>
      </c>
      <c r="S1025" s="1">
        <f t="shared" si="202"/>
        <v>3.1899235595412616</v>
      </c>
      <c r="T1025" s="1">
        <f t="shared" si="203"/>
        <v>2.7972027972027972E-2</v>
      </c>
      <c r="U1025" s="1">
        <f t="shared" si="204"/>
        <v>1.57171581769437</v>
      </c>
      <c r="V1025" s="1">
        <f t="shared" si="205"/>
        <v>1.7613842444758945</v>
      </c>
      <c r="W1025" s="1">
        <f t="shared" si="206"/>
        <v>1.555944055944056</v>
      </c>
      <c r="X1025" s="1">
        <f t="shared" si="207"/>
        <v>1.8241042345276872</v>
      </c>
      <c r="Y1025" s="1">
        <f t="shared" si="208"/>
        <v>4.0410958904109586</v>
      </c>
      <c r="Z1025" s="1">
        <f t="shared" si="209"/>
        <v>2.4040920716112528</v>
      </c>
      <c r="AA1025" s="1">
        <f t="shared" si="210"/>
        <v>6.3829787234042548E-2</v>
      </c>
      <c r="AB1025" s="1">
        <f>VLOOKUP($A1025,Index!$G:$R,8,FALSE)</f>
        <v>6.5707000000000004</v>
      </c>
      <c r="AC1025" s="1">
        <f>VLOOKUP($A1025,Index!$G:$R,9,FALSE)</f>
        <v>5.548742905550375</v>
      </c>
      <c r="AD1025" s="1">
        <f>VLOOKUP($A1025,Index!$G:$R,10,FALSE)</f>
        <v>4.4017094017094021</v>
      </c>
      <c r="AE1025" s="1">
        <f>VLOOKUP($A1025,Index!$G:$R,11,FALSE)</f>
        <v>2.4303541020947668</v>
      </c>
    </row>
    <row r="1026" spans="1:31" x14ac:dyDescent="0.2">
      <c r="A1026">
        <v>6095252104</v>
      </c>
      <c r="B1026" s="1">
        <f>VLOOKUP($A1026,DataForModel!$B:$BI,11,FALSE)</f>
        <v>626</v>
      </c>
      <c r="C1026" s="1">
        <f>VLOOKUP($A1026,DataForModel!$B:$BI,16,FALSE)</f>
        <v>7.8595845100000004</v>
      </c>
      <c r="D1026" s="1">
        <f>VLOOKUP($A1026,DataForModel!$B:$BI,17,FALSE)</f>
        <v>8.4109436560000006</v>
      </c>
      <c r="E1026" s="1">
        <f>VLOOKUP($A1026,DataForModel!$B:$BI,19,FALSE)</f>
        <v>0</v>
      </c>
      <c r="F1026" s="1">
        <f>VLOOKUP($A1026,DataForModel!$B:$BI,20,FALSE)</f>
        <v>5381.8648210000001</v>
      </c>
      <c r="G1026" s="1">
        <f>VLOOKUP($A1026,DataForModel!$B:$BI,26,FALSE)</f>
        <v>7</v>
      </c>
      <c r="H1026" s="1">
        <f>VLOOKUP($A1026,DataForModel!$B:$BI,31,FALSE)</f>
        <v>287</v>
      </c>
      <c r="I1026" s="1">
        <f>VLOOKUP($A1026,DataForModel!$B:$BI,33,FALSE)</f>
        <v>46582</v>
      </c>
      <c r="J1026" s="1">
        <f>VLOOKUP($A1026,DataForModel!$B:$BI,46,FALSE)</f>
        <v>5</v>
      </c>
      <c r="K1026" s="1">
        <f>VLOOKUP($A1026,DataForModel!$B:$BI,49,FALSE)</f>
        <v>1.7</v>
      </c>
      <c r="L1026" s="1">
        <f>VLOOKUP($A1026,DataForModel!$B:$BI,51,FALSE)</f>
        <v>26.3</v>
      </c>
      <c r="M1026" s="1">
        <f>VLOOKUP($A1026,DataForModel!$B:$BI,52,FALSE)</f>
        <v>7.3</v>
      </c>
      <c r="N1026" s="1">
        <f>VLOOKUP($A1026,DataForModel!$B:$BI,60,FALSE)</f>
        <v>0</v>
      </c>
      <c r="O1026" s="1">
        <f t="shared" si="198"/>
        <v>0.48546715499103876</v>
      </c>
      <c r="P1026" s="1">
        <f t="shared" si="199"/>
        <v>4.3255189802906617</v>
      </c>
      <c r="Q1026" s="1">
        <f t="shared" si="200"/>
        <v>0.65312060766494784</v>
      </c>
      <c r="R1026" s="1">
        <f t="shared" si="201"/>
        <v>0</v>
      </c>
      <c r="S1026" s="1">
        <f t="shared" si="202"/>
        <v>10</v>
      </c>
      <c r="T1026" s="1">
        <f t="shared" si="203"/>
        <v>0.97902097902097907</v>
      </c>
      <c r="U1026" s="1">
        <f t="shared" si="204"/>
        <v>0.96179624664879348</v>
      </c>
      <c r="V1026" s="1">
        <f t="shared" si="205"/>
        <v>2.7897532909943035</v>
      </c>
      <c r="W1026" s="1">
        <f t="shared" si="206"/>
        <v>0.87412587412587406</v>
      </c>
      <c r="X1026" s="1">
        <f t="shared" si="207"/>
        <v>0.27687296416938112</v>
      </c>
      <c r="Y1026" s="1">
        <f t="shared" si="208"/>
        <v>6.0045662100456632</v>
      </c>
      <c r="Z1026" s="1">
        <f t="shared" si="209"/>
        <v>1.6624040920716112</v>
      </c>
      <c r="AA1026" s="1">
        <f t="shared" si="210"/>
        <v>0</v>
      </c>
      <c r="AB1026" s="1">
        <f>VLOOKUP($A1026,Index!$G:$R,8,FALSE)</f>
        <v>3.8748</v>
      </c>
      <c r="AC1026" s="1">
        <f>VLOOKUP($A1026,Index!$G:$R,9,FALSE)</f>
        <v>4.4964095438938854</v>
      </c>
      <c r="AD1026" s="1">
        <f>VLOOKUP($A1026,Index!$G:$R,10,FALSE)</f>
        <v>3.5042735042735043</v>
      </c>
      <c r="AE1026" s="1">
        <f>VLOOKUP($A1026,Index!$G:$R,11,FALSE)</f>
        <v>3.0867900435446263</v>
      </c>
    </row>
    <row r="1027" spans="1:31" x14ac:dyDescent="0.2">
      <c r="A1027">
        <v>6095252201</v>
      </c>
      <c r="B1027" s="1">
        <f>VLOOKUP($A1027,DataForModel!$B:$BI,11,FALSE)</f>
        <v>6575</v>
      </c>
      <c r="C1027" s="1">
        <f>VLOOKUP($A1027,DataForModel!$B:$BI,16,FALSE)</f>
        <v>7.8595845100000004</v>
      </c>
      <c r="D1027" s="1">
        <f>VLOOKUP($A1027,DataForModel!$B:$BI,17,FALSE)</f>
        <v>3.917760312</v>
      </c>
      <c r="E1027" s="1">
        <f>VLOOKUP($A1027,DataForModel!$B:$BI,19,FALSE)</f>
        <v>4.0128529090000002</v>
      </c>
      <c r="F1027" s="1">
        <f>VLOOKUP($A1027,DataForModel!$B:$BI,20,FALSE)</f>
        <v>1071.4783030000001</v>
      </c>
      <c r="G1027" s="1">
        <f>VLOOKUP($A1027,DataForModel!$B:$BI,26,FALSE)</f>
        <v>0</v>
      </c>
      <c r="H1027" s="1">
        <f>VLOOKUP($A1027,DataForModel!$B:$BI,31,FALSE)</f>
        <v>330</v>
      </c>
      <c r="I1027" s="1">
        <f>VLOOKUP($A1027,DataForModel!$B:$BI,33,FALSE)</f>
        <v>51691</v>
      </c>
      <c r="J1027" s="1">
        <f>VLOOKUP($A1027,DataForModel!$B:$BI,46,FALSE)</f>
        <v>3.6</v>
      </c>
      <c r="K1027" s="1">
        <f>VLOOKUP($A1027,DataForModel!$B:$BI,49,FALSE)</f>
        <v>1.6</v>
      </c>
      <c r="L1027" s="1">
        <f>VLOOKUP($A1027,DataForModel!$B:$BI,51,FALSE)</f>
        <v>24.2</v>
      </c>
      <c r="M1027" s="1">
        <f>VLOOKUP($A1027,DataForModel!$B:$BI,52,FALSE)</f>
        <v>6</v>
      </c>
      <c r="N1027" s="1">
        <f>VLOOKUP($A1027,DataForModel!$B:$BI,60,FALSE)</f>
        <v>0.1</v>
      </c>
      <c r="O1027" s="1">
        <f t="shared" ref="O1027:O1090" si="211">((B1027-$AH$3)/($AH$4-$AH$3))*10</f>
        <v>5.1211719784929475</v>
      </c>
      <c r="P1027" s="1">
        <f t="shared" ref="P1027:P1090" si="212">((C1027-$AI$3)/($AI$4-$AI$3))*10</f>
        <v>4.3255189802906617</v>
      </c>
      <c r="Q1027" s="1">
        <f t="shared" ref="Q1027:Q1090" si="213">((D1027-$AJ$3)/($AJ$4-$AJ$3))*10</f>
        <v>0.29197533635254919</v>
      </c>
      <c r="R1027" s="1">
        <f t="shared" ref="R1027:R1090" si="214">((E1027-$AK$3)/($AK$4-$AK$3))*10</f>
        <v>4.9950928384685359E-2</v>
      </c>
      <c r="S1027" s="1">
        <f t="shared" ref="S1027:S1090" si="215">((F1027-$AL$3)/($AL$4-$AL$3))*10</f>
        <v>1.9621744229401283</v>
      </c>
      <c r="T1027" s="1">
        <f t="shared" ref="T1027:T1090" si="216">((G1027-$AM$3)/($AM$4-$AM$3))*10</f>
        <v>0</v>
      </c>
      <c r="U1027" s="1">
        <f t="shared" ref="U1027:U1090" si="217">((H1027-$AN$3)/($AN$4-$AN$3))*10</f>
        <v>1.1058981233243967</v>
      </c>
      <c r="V1027" s="1">
        <f t="shared" ref="V1027:V1090" si="218">((I1027-$AO$3)/($AO$4-$AO$3))*10</f>
        <v>3.1530961304592102</v>
      </c>
      <c r="W1027" s="1">
        <f t="shared" ref="W1027:W1090" si="219">((J1027-$AP$3)/($AP$4-$AP$3))*10</f>
        <v>0.62937062937062926</v>
      </c>
      <c r="X1027" s="1">
        <f t="shared" ref="X1027:X1090" si="220">((K1027-$AQ$3)/($AQ$4-$AQ$3))*10</f>
        <v>0.26058631921824105</v>
      </c>
      <c r="Y1027" s="1">
        <f t="shared" ref="Y1027:Y1090" si="221">((L1027-$AR$3)/($AR$4-$AR$3))*10</f>
        <v>5.525114155251142</v>
      </c>
      <c r="Z1027" s="1">
        <f t="shared" ref="Z1027:Z1090" si="222">((M1027-$AS$3)/($AS$4-$AS$3))*10</f>
        <v>1.3299232736572892</v>
      </c>
      <c r="AA1027" s="1">
        <f t="shared" ref="AA1027:AA1090" si="223">((N1027-$AT$3)/($AT$4-$AT$3))*10</f>
        <v>1.0638297872340425E-2</v>
      </c>
      <c r="AB1027" s="1">
        <f>VLOOKUP($A1027,Index!$G:$R,8,FALSE)</f>
        <v>3.8218999999999999</v>
      </c>
      <c r="AC1027" s="1">
        <f>VLOOKUP($A1027,Index!$G:$R,9,FALSE)</f>
        <v>4.5263662858688578</v>
      </c>
      <c r="AD1027" s="1">
        <f>VLOOKUP($A1027,Index!$G:$R,10,FALSE)</f>
        <v>3.2905982905982913</v>
      </c>
      <c r="AE1027" s="1">
        <f>VLOOKUP($A1027,Index!$G:$R,11,FALSE)</f>
        <v>2.2978679545442309</v>
      </c>
    </row>
    <row r="1028" spans="1:31" x14ac:dyDescent="0.2">
      <c r="A1028">
        <v>6095252202</v>
      </c>
      <c r="B1028" s="1">
        <f>VLOOKUP($A1028,DataForModel!$B:$BI,11,FALSE)</f>
        <v>8318</v>
      </c>
      <c r="C1028" s="1">
        <f>VLOOKUP($A1028,DataForModel!$B:$BI,16,FALSE)</f>
        <v>7.8595845100000004</v>
      </c>
      <c r="D1028" s="1">
        <f>VLOOKUP($A1028,DataForModel!$B:$BI,17,FALSE)</f>
        <v>4.8699215760000003</v>
      </c>
      <c r="E1028" s="1">
        <f>VLOOKUP($A1028,DataForModel!$B:$BI,19,FALSE)</f>
        <v>7.1640852449999999</v>
      </c>
      <c r="F1028" s="1">
        <f>VLOOKUP($A1028,DataForModel!$B:$BI,20,FALSE)</f>
        <v>1813.593226</v>
      </c>
      <c r="G1028" s="1">
        <f>VLOOKUP($A1028,DataForModel!$B:$BI,26,FALSE)</f>
        <v>1.5</v>
      </c>
      <c r="H1028" s="1">
        <f>VLOOKUP($A1028,DataForModel!$B:$BI,31,FALSE)</f>
        <v>493</v>
      </c>
      <c r="I1028" s="1">
        <f>VLOOKUP($A1028,DataForModel!$B:$BI,33,FALSE)</f>
        <v>36047</v>
      </c>
      <c r="J1028" s="1">
        <f>VLOOKUP($A1028,DataForModel!$B:$BI,46,FALSE)</f>
        <v>4.7</v>
      </c>
      <c r="K1028" s="1">
        <f>VLOOKUP($A1028,DataForModel!$B:$BI,49,FALSE)</f>
        <v>6.8</v>
      </c>
      <c r="L1028" s="1">
        <f>VLOOKUP($A1028,DataForModel!$B:$BI,51,FALSE)</f>
        <v>25.3</v>
      </c>
      <c r="M1028" s="1">
        <f>VLOOKUP($A1028,DataForModel!$B:$BI,52,FALSE)</f>
        <v>6.2</v>
      </c>
      <c r="N1028" s="1">
        <f>VLOOKUP($A1028,DataForModel!$B:$BI,60,FALSE)</f>
        <v>0</v>
      </c>
      <c r="O1028" s="1">
        <f t="shared" si="211"/>
        <v>6.4793890750409098</v>
      </c>
      <c r="P1028" s="1">
        <f t="shared" si="212"/>
        <v>4.3255189802906617</v>
      </c>
      <c r="Q1028" s="1">
        <f t="shared" si="213"/>
        <v>0.36850649737886776</v>
      </c>
      <c r="R1028" s="1">
        <f t="shared" si="214"/>
        <v>8.9176632468183997E-2</v>
      </c>
      <c r="S1028" s="1">
        <f t="shared" si="215"/>
        <v>3.3460387896964869</v>
      </c>
      <c r="T1028" s="1">
        <f t="shared" si="216"/>
        <v>0.20979020979020979</v>
      </c>
      <c r="U1028" s="1">
        <f t="shared" si="217"/>
        <v>1.6521447721179625</v>
      </c>
      <c r="V1028" s="1">
        <f t="shared" si="218"/>
        <v>2.0405231454153658</v>
      </c>
      <c r="W1028" s="1">
        <f t="shared" si="219"/>
        <v>0.82167832167832167</v>
      </c>
      <c r="X1028" s="1">
        <f t="shared" si="220"/>
        <v>1.1074918566775245</v>
      </c>
      <c r="Y1028" s="1">
        <f t="shared" si="221"/>
        <v>5.7762557077625578</v>
      </c>
      <c r="Z1028" s="1">
        <f t="shared" si="222"/>
        <v>1.3810741687979542</v>
      </c>
      <c r="AA1028" s="1">
        <f t="shared" si="223"/>
        <v>0</v>
      </c>
      <c r="AB1028" s="1">
        <f>VLOOKUP($A1028,Index!$G:$R,8,FALSE)</f>
        <v>3.9186000000000001</v>
      </c>
      <c r="AC1028" s="1">
        <f>VLOOKUP($A1028,Index!$G:$R,9,FALSE)</f>
        <v>5.6364485779529705</v>
      </c>
      <c r="AD1028" s="1">
        <f>VLOOKUP($A1028,Index!$G:$R,10,FALSE)</f>
        <v>3.6752136752136755</v>
      </c>
      <c r="AE1028" s="1">
        <f>VLOOKUP($A1028,Index!$G:$R,11,FALSE)</f>
        <v>3.138900848606645</v>
      </c>
    </row>
    <row r="1029" spans="1:31" x14ac:dyDescent="0.2">
      <c r="A1029">
        <v>6095252305</v>
      </c>
      <c r="B1029" s="1">
        <f>VLOOKUP($A1029,DataForModel!$B:$BI,11,FALSE)</f>
        <v>4108</v>
      </c>
      <c r="C1029" s="1">
        <f>VLOOKUP($A1029,DataForModel!$B:$BI,16,FALSE)</f>
        <v>7.8595845100000004</v>
      </c>
      <c r="D1029" s="1">
        <f>VLOOKUP($A1029,DataForModel!$B:$BI,17,FALSE)</f>
        <v>12.06193863</v>
      </c>
      <c r="E1029" s="1">
        <f>VLOOKUP($A1029,DataForModel!$B:$BI,19,FALSE)</f>
        <v>15.38903607</v>
      </c>
      <c r="F1029" s="1">
        <f>VLOOKUP($A1029,DataForModel!$B:$BI,20,FALSE)</f>
        <v>1093.409028</v>
      </c>
      <c r="G1029" s="1">
        <f>VLOOKUP($A1029,DataForModel!$B:$BI,26,FALSE)</f>
        <v>0</v>
      </c>
      <c r="H1029" s="1">
        <f>VLOOKUP($A1029,DataForModel!$B:$BI,31,FALSE)</f>
        <v>63</v>
      </c>
      <c r="I1029" s="1">
        <f>VLOOKUP($A1029,DataForModel!$B:$BI,33,FALSE)</f>
        <v>37999</v>
      </c>
      <c r="J1029" s="1">
        <f>VLOOKUP($A1029,DataForModel!$B:$BI,46,FALSE)</f>
        <v>1.3</v>
      </c>
      <c r="K1029" s="1">
        <f>VLOOKUP($A1029,DataForModel!$B:$BI,49,FALSE)</f>
        <v>5.8</v>
      </c>
      <c r="L1029" s="1">
        <f>VLOOKUP($A1029,DataForModel!$B:$BI,51,FALSE)</f>
        <v>20.3</v>
      </c>
      <c r="M1029" s="1">
        <f>VLOOKUP($A1029,DataForModel!$B:$BI,52,FALSE)</f>
        <v>10.4</v>
      </c>
      <c r="N1029" s="1">
        <f>VLOOKUP($A1029,DataForModel!$B:$BI,60,FALSE)</f>
        <v>0.1</v>
      </c>
      <c r="O1029" s="1">
        <f t="shared" si="211"/>
        <v>3.1987843840099743</v>
      </c>
      <c r="P1029" s="1">
        <f t="shared" si="212"/>
        <v>4.3255189802906617</v>
      </c>
      <c r="Q1029" s="1">
        <f t="shared" si="213"/>
        <v>0.94657392783852901</v>
      </c>
      <c r="R1029" s="1">
        <f t="shared" si="214"/>
        <v>0.19155863822416266</v>
      </c>
      <c r="S1029" s="1">
        <f t="shared" si="215"/>
        <v>2.0030699068120148</v>
      </c>
      <c r="T1029" s="1">
        <f t="shared" si="216"/>
        <v>0</v>
      </c>
      <c r="U1029" s="1">
        <f t="shared" si="217"/>
        <v>0.2111260053619303</v>
      </c>
      <c r="V1029" s="1">
        <f t="shared" si="218"/>
        <v>2.1793458548762188</v>
      </c>
      <c r="W1029" s="1">
        <f t="shared" si="219"/>
        <v>0.22727272727272729</v>
      </c>
      <c r="X1029" s="1">
        <f t="shared" si="220"/>
        <v>0.94462540716612375</v>
      </c>
      <c r="Y1029" s="1">
        <f t="shared" si="221"/>
        <v>4.6347031963470329</v>
      </c>
      <c r="Z1029" s="1">
        <f t="shared" si="222"/>
        <v>2.4552429667519178</v>
      </c>
      <c r="AA1029" s="1">
        <f t="shared" si="223"/>
        <v>1.0638297872340425E-2</v>
      </c>
      <c r="AB1029" s="1">
        <f>VLOOKUP($A1029,Index!$G:$R,8,FALSE)</f>
        <v>5.0808</v>
      </c>
      <c r="AC1029" s="1">
        <f>VLOOKUP($A1029,Index!$G:$R,9,FALSE)</f>
        <v>4.4282734070531209</v>
      </c>
      <c r="AD1029" s="1">
        <f>VLOOKUP($A1029,Index!$G:$R,10,FALSE)</f>
        <v>4.017094017094017</v>
      </c>
      <c r="AE1029" s="1">
        <f>VLOOKUP($A1029,Index!$G:$R,11,FALSE)</f>
        <v>3.3248283113947914</v>
      </c>
    </row>
    <row r="1030" spans="1:31" x14ac:dyDescent="0.2">
      <c r="A1030">
        <v>6095252306</v>
      </c>
      <c r="B1030" s="1">
        <f>VLOOKUP($A1030,DataForModel!$B:$BI,11,FALSE)</f>
        <v>3295</v>
      </c>
      <c r="C1030" s="1">
        <f>VLOOKUP($A1030,DataForModel!$B:$BI,16,FALSE)</f>
        <v>7.8595845100000004</v>
      </c>
      <c r="D1030" s="1">
        <f>VLOOKUP($A1030,DataForModel!$B:$BI,17,FALSE)</f>
        <v>17.418958570000001</v>
      </c>
      <c r="E1030" s="1">
        <f>VLOOKUP($A1030,DataForModel!$B:$BI,19,FALSE)</f>
        <v>0</v>
      </c>
      <c r="F1030" s="1">
        <f>VLOOKUP($A1030,DataForModel!$B:$BI,20,FALSE)</f>
        <v>740.57876109999995</v>
      </c>
      <c r="G1030" s="1">
        <f>VLOOKUP($A1030,DataForModel!$B:$BI,26,FALSE)</f>
        <v>0</v>
      </c>
      <c r="H1030" s="1">
        <f>VLOOKUP($A1030,DataForModel!$B:$BI,31,FALSE)</f>
        <v>141</v>
      </c>
      <c r="I1030" s="1">
        <f>VLOOKUP($A1030,DataForModel!$B:$BI,33,FALSE)</f>
        <v>37429</v>
      </c>
      <c r="J1030" s="1">
        <f>VLOOKUP($A1030,DataForModel!$B:$BI,46,FALSE)</f>
        <v>4.2</v>
      </c>
      <c r="K1030" s="1">
        <f>VLOOKUP($A1030,DataForModel!$B:$BI,49,FALSE)</f>
        <v>7.3</v>
      </c>
      <c r="L1030" s="1">
        <f>VLOOKUP($A1030,DataForModel!$B:$BI,51,FALSE)</f>
        <v>20.399999999999999</v>
      </c>
      <c r="M1030" s="1">
        <f>VLOOKUP($A1030,DataForModel!$B:$BI,52,FALSE)</f>
        <v>12.5</v>
      </c>
      <c r="N1030" s="1">
        <f>VLOOKUP($A1030,DataForModel!$B:$BI,60,FALSE)</f>
        <v>0</v>
      </c>
      <c r="O1030" s="1">
        <f t="shared" si="211"/>
        <v>2.5652614353619576</v>
      </c>
      <c r="P1030" s="1">
        <f t="shared" si="212"/>
        <v>4.3255189802906617</v>
      </c>
      <c r="Q1030" s="1">
        <f t="shared" si="213"/>
        <v>1.3771511537246468</v>
      </c>
      <c r="R1030" s="1">
        <f t="shared" si="214"/>
        <v>0</v>
      </c>
      <c r="S1030" s="1">
        <f t="shared" si="215"/>
        <v>1.3451270212246764</v>
      </c>
      <c r="T1030" s="1">
        <f t="shared" si="216"/>
        <v>0</v>
      </c>
      <c r="U1030" s="1">
        <f t="shared" si="217"/>
        <v>0.47252010723860588</v>
      </c>
      <c r="V1030" s="1">
        <f t="shared" si="218"/>
        <v>2.1388084858225884</v>
      </c>
      <c r="W1030" s="1">
        <f t="shared" si="219"/>
        <v>0.73426573426573427</v>
      </c>
      <c r="X1030" s="1">
        <f t="shared" si="220"/>
        <v>1.1889250814332248</v>
      </c>
      <c r="Y1030" s="1">
        <f t="shared" si="221"/>
        <v>4.6575342465753424</v>
      </c>
      <c r="Z1030" s="1">
        <f t="shared" si="222"/>
        <v>2.9923273657289</v>
      </c>
      <c r="AA1030" s="1">
        <f t="shared" si="223"/>
        <v>0</v>
      </c>
      <c r="AB1030" s="1">
        <f>VLOOKUP($A1030,Index!$G:$R,8,FALSE)</f>
        <v>4.8112000000000004</v>
      </c>
      <c r="AC1030" s="1">
        <f>VLOOKUP($A1030,Index!$G:$R,9,FALSE)</f>
        <v>4.5856836673097803</v>
      </c>
      <c r="AD1030" s="1">
        <f>VLOOKUP($A1030,Index!$G:$R,10,FALSE)</f>
        <v>5.0427350427350435</v>
      </c>
      <c r="AE1030" s="1">
        <f>VLOOKUP($A1030,Index!$G:$R,11,FALSE)</f>
        <v>2.1977755939409342</v>
      </c>
    </row>
    <row r="1031" spans="1:31" x14ac:dyDescent="0.2">
      <c r="A1031">
        <v>6095252310</v>
      </c>
      <c r="B1031" s="1">
        <f>VLOOKUP($A1031,DataForModel!$B:$BI,11,FALSE)</f>
        <v>2798</v>
      </c>
      <c r="C1031" s="1">
        <f>VLOOKUP($A1031,DataForModel!$B:$BI,16,FALSE)</f>
        <v>7.8595845100000004</v>
      </c>
      <c r="D1031" s="1">
        <f>VLOOKUP($A1031,DataForModel!$B:$BI,17,FALSE)</f>
        <v>2.7193383459999998</v>
      </c>
      <c r="E1031" s="1">
        <f>VLOOKUP($A1031,DataForModel!$B:$BI,19,FALSE)</f>
        <v>26.0694765</v>
      </c>
      <c r="F1031" s="1">
        <f>VLOOKUP($A1031,DataForModel!$B:$BI,20,FALSE)</f>
        <v>681.30542890000004</v>
      </c>
      <c r="G1031" s="1">
        <f>VLOOKUP($A1031,DataForModel!$B:$BI,26,FALSE)</f>
        <v>0</v>
      </c>
      <c r="H1031" s="1">
        <f>VLOOKUP($A1031,DataForModel!$B:$BI,31,FALSE)</f>
        <v>122</v>
      </c>
      <c r="I1031" s="1">
        <f>VLOOKUP($A1031,DataForModel!$B:$BI,33,FALSE)</f>
        <v>54830</v>
      </c>
      <c r="J1031" s="1">
        <f>VLOOKUP($A1031,DataForModel!$B:$BI,46,FALSE)</f>
        <v>3.8</v>
      </c>
      <c r="K1031" s="1">
        <f>VLOOKUP($A1031,DataForModel!$B:$BI,49,FALSE)</f>
        <v>3.5</v>
      </c>
      <c r="L1031" s="1">
        <f>VLOOKUP($A1031,DataForModel!$B:$BI,51,FALSE)</f>
        <v>16.5</v>
      </c>
      <c r="M1031" s="1">
        <f>VLOOKUP($A1031,DataForModel!$B:$BI,52,FALSE)</f>
        <v>15.7</v>
      </c>
      <c r="N1031" s="1">
        <f>VLOOKUP($A1031,DataForModel!$B:$BI,60,FALSE)</f>
        <v>0.2</v>
      </c>
      <c r="O1031" s="1">
        <f t="shared" si="211"/>
        <v>2.1779786487960724</v>
      </c>
      <c r="P1031" s="1">
        <f t="shared" si="212"/>
        <v>4.3255189802906617</v>
      </c>
      <c r="Q1031" s="1">
        <f t="shared" si="213"/>
        <v>0.19565066118972585</v>
      </c>
      <c r="R1031" s="1">
        <f t="shared" si="214"/>
        <v>0.32450592713158871</v>
      </c>
      <c r="S1031" s="1">
        <f t="shared" si="215"/>
        <v>1.2345966305960916</v>
      </c>
      <c r="T1031" s="1">
        <f t="shared" si="216"/>
        <v>0</v>
      </c>
      <c r="U1031" s="1">
        <f t="shared" si="217"/>
        <v>0.40884718498659517</v>
      </c>
      <c r="V1031" s="1">
        <f t="shared" si="218"/>
        <v>3.376336133019465</v>
      </c>
      <c r="W1031" s="1">
        <f t="shared" si="219"/>
        <v>0.66433566433566438</v>
      </c>
      <c r="X1031" s="1">
        <f t="shared" si="220"/>
        <v>0.57003257328990231</v>
      </c>
      <c r="Y1031" s="1">
        <f t="shared" si="221"/>
        <v>3.7671232876712328</v>
      </c>
      <c r="Z1031" s="1">
        <f t="shared" si="222"/>
        <v>3.8107416879795393</v>
      </c>
      <c r="AA1031" s="1">
        <f t="shared" si="223"/>
        <v>2.1276595744680851E-2</v>
      </c>
      <c r="AB1031" s="1">
        <f>VLOOKUP($A1031,Index!$G:$R,8,FALSE)</f>
        <v>5.3949999999999996</v>
      </c>
      <c r="AC1031" s="1">
        <f>VLOOKUP($A1031,Index!$G:$R,9,FALSE)</f>
        <v>3.8981834735028951</v>
      </c>
      <c r="AD1031" s="1">
        <f>VLOOKUP($A1031,Index!$G:$R,10,FALSE)</f>
        <v>4.1880341880341891</v>
      </c>
      <c r="AE1031" s="1">
        <f>VLOOKUP($A1031,Index!$G:$R,11,FALSE)</f>
        <v>1.2963254807092057</v>
      </c>
    </row>
    <row r="1032" spans="1:31" x14ac:dyDescent="0.2">
      <c r="A1032">
        <v>6095252311</v>
      </c>
      <c r="B1032" s="1">
        <f>VLOOKUP($A1032,DataForModel!$B:$BI,11,FALSE)</f>
        <v>4557</v>
      </c>
      <c r="C1032" s="1">
        <f>VLOOKUP($A1032,DataForModel!$B:$BI,16,FALSE)</f>
        <v>7.8595845100000004</v>
      </c>
      <c r="D1032" s="1">
        <f>VLOOKUP($A1032,DataForModel!$B:$BI,17,FALSE)</f>
        <v>12.09532342</v>
      </c>
      <c r="E1032" s="1">
        <f>VLOOKUP($A1032,DataForModel!$B:$BI,19,FALSE)</f>
        <v>0</v>
      </c>
      <c r="F1032" s="1">
        <f>VLOOKUP($A1032,DataForModel!$B:$BI,20,FALSE)</f>
        <v>606.02664719999996</v>
      </c>
      <c r="G1032" s="1">
        <f>VLOOKUP($A1032,DataForModel!$B:$BI,26,FALSE)</f>
        <v>0</v>
      </c>
      <c r="H1032" s="1">
        <f>VLOOKUP($A1032,DataForModel!$B:$BI,31,FALSE)</f>
        <v>64</v>
      </c>
      <c r="I1032" s="1">
        <f>VLOOKUP($A1032,DataForModel!$B:$BI,33,FALSE)</f>
        <v>47716</v>
      </c>
      <c r="J1032" s="1">
        <f>VLOOKUP($A1032,DataForModel!$B:$BI,46,FALSE)</f>
        <v>1.5</v>
      </c>
      <c r="K1032" s="1">
        <f>VLOOKUP($A1032,DataForModel!$B:$BI,49,FALSE)</f>
        <v>5.0999999999999996</v>
      </c>
      <c r="L1032" s="1">
        <f>VLOOKUP($A1032,DataForModel!$B:$BI,51,FALSE)</f>
        <v>22</v>
      </c>
      <c r="M1032" s="1">
        <f>VLOOKUP($A1032,DataForModel!$B:$BI,52,FALSE)</f>
        <v>10.4</v>
      </c>
      <c r="N1032" s="1">
        <f>VLOOKUP($A1032,DataForModel!$B:$BI,60,FALSE)</f>
        <v>0</v>
      </c>
      <c r="O1032" s="1">
        <f t="shared" si="211"/>
        <v>3.5486636016519908</v>
      </c>
      <c r="P1032" s="1">
        <f t="shared" si="212"/>
        <v>4.3255189802906617</v>
      </c>
      <c r="Q1032" s="1">
        <f t="shared" si="213"/>
        <v>0.94925727238941571</v>
      </c>
      <c r="R1032" s="1">
        <f t="shared" si="214"/>
        <v>0</v>
      </c>
      <c r="S1032" s="1">
        <f t="shared" si="215"/>
        <v>1.0942199580096803</v>
      </c>
      <c r="T1032" s="1">
        <f t="shared" si="216"/>
        <v>0</v>
      </c>
      <c r="U1032" s="1">
        <f t="shared" si="217"/>
        <v>0.21447721179624665</v>
      </c>
      <c r="V1032" s="1">
        <f t="shared" si="218"/>
        <v>2.8704013199536309</v>
      </c>
      <c r="W1032" s="1">
        <f t="shared" si="219"/>
        <v>0.26223776223776224</v>
      </c>
      <c r="X1032" s="1">
        <f t="shared" si="220"/>
        <v>0.83061889250814325</v>
      </c>
      <c r="Y1032" s="1">
        <f t="shared" si="221"/>
        <v>5.0228310502283113</v>
      </c>
      <c r="Z1032" s="1">
        <f t="shared" si="222"/>
        <v>2.4552429667519178</v>
      </c>
      <c r="AA1032" s="1">
        <f t="shared" si="223"/>
        <v>0</v>
      </c>
      <c r="AB1032" s="1">
        <f>VLOOKUP($A1032,Index!$G:$R,8,FALSE)</f>
        <v>4.0063000000000004</v>
      </c>
      <c r="AC1032" s="1">
        <f>VLOOKUP($A1032,Index!$G:$R,9,FALSE)</f>
        <v>4.3314144253953559</v>
      </c>
      <c r="AD1032" s="1">
        <f>VLOOKUP($A1032,Index!$G:$R,10,FALSE)</f>
        <v>3.8888888888888888</v>
      </c>
      <c r="AE1032" s="1">
        <f>VLOOKUP($A1032,Index!$G:$R,11,FALSE)</f>
        <v>1.4128060507964171</v>
      </c>
    </row>
    <row r="1033" spans="1:31" x14ac:dyDescent="0.2">
      <c r="A1033">
        <v>6095252312</v>
      </c>
      <c r="B1033" s="1">
        <f>VLOOKUP($A1033,DataForModel!$B:$BI,11,FALSE)</f>
        <v>3368</v>
      </c>
      <c r="C1033" s="1">
        <f>VLOOKUP($A1033,DataForModel!$B:$BI,16,FALSE)</f>
        <v>7.8595845100000004</v>
      </c>
      <c r="D1033" s="1">
        <f>VLOOKUP($A1033,DataForModel!$B:$BI,17,FALSE)</f>
        <v>19.348246159999999</v>
      </c>
      <c r="E1033" s="1">
        <f>VLOOKUP($A1033,DataForModel!$B:$BI,19,FALSE)</f>
        <v>0</v>
      </c>
      <c r="F1033" s="1">
        <f>VLOOKUP($A1033,DataForModel!$B:$BI,20,FALSE)</f>
        <v>682.88678809999999</v>
      </c>
      <c r="G1033" s="1">
        <f>VLOOKUP($A1033,DataForModel!$B:$BI,26,FALSE)</f>
        <v>0</v>
      </c>
      <c r="H1033" s="1">
        <f>VLOOKUP($A1033,DataForModel!$B:$BI,31,FALSE)</f>
        <v>331</v>
      </c>
      <c r="I1033" s="1">
        <f>VLOOKUP($A1033,DataForModel!$B:$BI,33,FALSE)</f>
        <v>29874</v>
      </c>
      <c r="J1033" s="1">
        <f>VLOOKUP($A1033,DataForModel!$B:$BI,46,FALSE)</f>
        <v>9.9</v>
      </c>
      <c r="K1033" s="1">
        <f>VLOOKUP($A1033,DataForModel!$B:$BI,49,FALSE)</f>
        <v>8.8000000000000007</v>
      </c>
      <c r="L1033" s="1">
        <f>VLOOKUP($A1033,DataForModel!$B:$BI,51,FALSE)</f>
        <v>17.7</v>
      </c>
      <c r="M1033" s="1">
        <f>VLOOKUP($A1033,DataForModel!$B:$BI,52,FALSE)</f>
        <v>11.8</v>
      </c>
      <c r="N1033" s="1">
        <f>VLOOKUP($A1033,DataForModel!$B:$BI,60,FALSE)</f>
        <v>1.4</v>
      </c>
      <c r="O1033" s="1">
        <f t="shared" si="211"/>
        <v>2.6221460297670069</v>
      </c>
      <c r="P1033" s="1">
        <f t="shared" si="212"/>
        <v>4.3255189802906617</v>
      </c>
      <c r="Q1033" s="1">
        <f t="shared" si="213"/>
        <v>1.5322200740838852</v>
      </c>
      <c r="R1033" s="1">
        <f t="shared" si="214"/>
        <v>0</v>
      </c>
      <c r="S1033" s="1">
        <f t="shared" si="215"/>
        <v>1.2375454820207141</v>
      </c>
      <c r="T1033" s="1">
        <f t="shared" si="216"/>
        <v>0</v>
      </c>
      <c r="U1033" s="1">
        <f t="shared" si="217"/>
        <v>1.1092493297587132</v>
      </c>
      <c r="V1033" s="1">
        <f t="shared" si="218"/>
        <v>1.6015105503836826</v>
      </c>
      <c r="W1033" s="1">
        <f t="shared" si="219"/>
        <v>1.7307692307692308</v>
      </c>
      <c r="X1033" s="1">
        <f t="shared" si="220"/>
        <v>1.4332247557003259</v>
      </c>
      <c r="Y1033" s="1">
        <f t="shared" si="221"/>
        <v>4.0410958904109586</v>
      </c>
      <c r="Z1033" s="1">
        <f t="shared" si="222"/>
        <v>2.8132992327365729</v>
      </c>
      <c r="AA1033" s="1">
        <f t="shared" si="223"/>
        <v>0.14893617021276595</v>
      </c>
      <c r="AB1033" s="1">
        <f>VLOOKUP($A1033,Index!$G:$R,8,FALSE)</f>
        <v>7.1299000000000001</v>
      </c>
      <c r="AC1033" s="1">
        <f>VLOOKUP($A1033,Index!$G:$R,9,FALSE)</f>
        <v>4.933453942863232</v>
      </c>
      <c r="AD1033" s="1">
        <f>VLOOKUP($A1033,Index!$G:$R,10,FALSE)</f>
        <v>4.8717948717948723</v>
      </c>
      <c r="AE1033" s="1">
        <f>VLOOKUP($A1033,Index!$G:$R,11,FALSE)</f>
        <v>2.9525137197935338</v>
      </c>
    </row>
    <row r="1034" spans="1:31" x14ac:dyDescent="0.2">
      <c r="A1034">
        <v>6095252313</v>
      </c>
      <c r="B1034" s="1">
        <f>VLOOKUP($A1034,DataForModel!$B:$BI,11,FALSE)</f>
        <v>5065</v>
      </c>
      <c r="C1034" s="1">
        <f>VLOOKUP($A1034,DataForModel!$B:$BI,16,FALSE)</f>
        <v>7.8595845100000004</v>
      </c>
      <c r="D1034" s="1">
        <f>VLOOKUP($A1034,DataForModel!$B:$BI,17,FALSE)</f>
        <v>15.85</v>
      </c>
      <c r="E1034" s="1">
        <f>VLOOKUP($A1034,DataForModel!$B:$BI,19,FALSE)</f>
        <v>0</v>
      </c>
      <c r="F1034" s="1">
        <f>VLOOKUP($A1034,DataForModel!$B:$BI,20,FALSE)</f>
        <v>544.13787070000001</v>
      </c>
      <c r="G1034" s="1">
        <f>VLOOKUP($A1034,DataForModel!$B:$BI,26,FALSE)</f>
        <v>0</v>
      </c>
      <c r="H1034" s="1">
        <f>VLOOKUP($A1034,DataForModel!$B:$BI,31,FALSE)</f>
        <v>232</v>
      </c>
      <c r="I1034" s="1">
        <f>VLOOKUP($A1034,DataForModel!$B:$BI,33,FALSE)</f>
        <v>38072</v>
      </c>
      <c r="J1034" s="1">
        <f>VLOOKUP($A1034,DataForModel!$B:$BI,46,FALSE)</f>
        <v>4</v>
      </c>
      <c r="K1034" s="1">
        <f>VLOOKUP($A1034,DataForModel!$B:$BI,49,FALSE)</f>
        <v>7.9</v>
      </c>
      <c r="L1034" s="1">
        <f>VLOOKUP($A1034,DataForModel!$B:$BI,51,FALSE)</f>
        <v>20.100000000000001</v>
      </c>
      <c r="M1034" s="1">
        <f>VLOOKUP($A1034,DataForModel!$B:$BI,52,FALSE)</f>
        <v>15.9</v>
      </c>
      <c r="N1034" s="1">
        <f>VLOOKUP($A1034,DataForModel!$B:$BI,60,FALSE)</f>
        <v>1.2</v>
      </c>
      <c r="O1034" s="1">
        <f t="shared" si="211"/>
        <v>3.9445180394295951</v>
      </c>
      <c r="P1034" s="1">
        <f t="shared" si="212"/>
        <v>4.3255189802906617</v>
      </c>
      <c r="Q1034" s="1">
        <f t="shared" si="213"/>
        <v>1.2510441322523969</v>
      </c>
      <c r="R1034" s="1">
        <f t="shared" si="214"/>
        <v>0</v>
      </c>
      <c r="S1034" s="1">
        <f t="shared" si="215"/>
        <v>0.9788123980130754</v>
      </c>
      <c r="T1034" s="1">
        <f t="shared" si="216"/>
        <v>0</v>
      </c>
      <c r="U1034" s="1">
        <f t="shared" si="217"/>
        <v>0.77747989276139406</v>
      </c>
      <c r="V1034" s="1">
        <f t="shared" si="218"/>
        <v>2.1845374828427362</v>
      </c>
      <c r="W1034" s="1">
        <f t="shared" si="219"/>
        <v>0.69930069930069916</v>
      </c>
      <c r="X1034" s="1">
        <f t="shared" si="220"/>
        <v>1.2866449511400653</v>
      </c>
      <c r="Y1034" s="1">
        <f t="shared" si="221"/>
        <v>4.589041095890412</v>
      </c>
      <c r="Z1034" s="1">
        <f t="shared" si="222"/>
        <v>3.8618925831202047</v>
      </c>
      <c r="AA1034" s="1">
        <f t="shared" si="223"/>
        <v>0.1276595744680851</v>
      </c>
      <c r="AB1034" s="1">
        <f>VLOOKUP($A1034,Index!$G:$R,8,FALSE)</f>
        <v>6.7172000000000001</v>
      </c>
      <c r="AC1034" s="1">
        <f>VLOOKUP($A1034,Index!$G:$R,9,FALSE)</f>
        <v>5.0118767824417745</v>
      </c>
      <c r="AD1034" s="1">
        <f>VLOOKUP($A1034,Index!$G:$R,10,FALSE)</f>
        <v>4.7435897435897436</v>
      </c>
      <c r="AE1034" s="1">
        <f>VLOOKUP($A1034,Index!$G:$R,11,FALSE)</f>
        <v>2.9393284283254459</v>
      </c>
    </row>
    <row r="1035" spans="1:31" x14ac:dyDescent="0.2">
      <c r="A1035">
        <v>6095252314</v>
      </c>
      <c r="B1035" s="1">
        <f>VLOOKUP($A1035,DataForModel!$B:$BI,11,FALSE)</f>
        <v>4113</v>
      </c>
      <c r="C1035" s="1">
        <f>VLOOKUP($A1035,DataForModel!$B:$BI,16,FALSE)</f>
        <v>7.8595845100000004</v>
      </c>
      <c r="D1035" s="1">
        <f>VLOOKUP($A1035,DataForModel!$B:$BI,17,FALSE)</f>
        <v>23.864697840000002</v>
      </c>
      <c r="E1035" s="1">
        <f>VLOOKUP($A1035,DataForModel!$B:$BI,19,FALSE)</f>
        <v>0</v>
      </c>
      <c r="F1035" s="1">
        <f>VLOOKUP($A1035,DataForModel!$B:$BI,20,FALSE)</f>
        <v>612.47990059999995</v>
      </c>
      <c r="G1035" s="1">
        <f>VLOOKUP($A1035,DataForModel!$B:$BI,26,FALSE)</f>
        <v>0</v>
      </c>
      <c r="H1035" s="1">
        <f>VLOOKUP($A1035,DataForModel!$B:$BI,31,FALSE)</f>
        <v>422</v>
      </c>
      <c r="I1035" s="1">
        <f>VLOOKUP($A1035,DataForModel!$B:$BI,33,FALSE)</f>
        <v>27289</v>
      </c>
      <c r="J1035" s="1">
        <f>VLOOKUP($A1035,DataForModel!$B:$BI,46,FALSE)</f>
        <v>11.1</v>
      </c>
      <c r="K1035" s="1">
        <f>VLOOKUP($A1035,DataForModel!$B:$BI,49,FALSE)</f>
        <v>20.2</v>
      </c>
      <c r="L1035" s="1">
        <f>VLOOKUP($A1035,DataForModel!$B:$BI,51,FALSE)</f>
        <v>19.3</v>
      </c>
      <c r="M1035" s="1">
        <f>VLOOKUP($A1035,DataForModel!$B:$BI,52,FALSE)</f>
        <v>13.1</v>
      </c>
      <c r="N1035" s="1">
        <f>VLOOKUP($A1035,DataForModel!$B:$BI,60,FALSE)</f>
        <v>1.3</v>
      </c>
      <c r="O1035" s="1">
        <f t="shared" si="211"/>
        <v>3.2026805891062105</v>
      </c>
      <c r="P1035" s="1">
        <f t="shared" si="212"/>
        <v>4.3255189802906617</v>
      </c>
      <c r="Q1035" s="1">
        <f t="shared" si="213"/>
        <v>1.8952355672132792</v>
      </c>
      <c r="R1035" s="1">
        <f t="shared" si="214"/>
        <v>0</v>
      </c>
      <c r="S1035" s="1">
        <f t="shared" si="215"/>
        <v>1.1062537106713408</v>
      </c>
      <c r="T1035" s="1">
        <f t="shared" si="216"/>
        <v>0</v>
      </c>
      <c r="U1035" s="1">
        <f t="shared" si="217"/>
        <v>1.4142091152815015</v>
      </c>
      <c r="V1035" s="1">
        <f t="shared" si="218"/>
        <v>1.4176700258159034</v>
      </c>
      <c r="W1035" s="1">
        <f t="shared" si="219"/>
        <v>1.9405594405594404</v>
      </c>
      <c r="X1035" s="1">
        <f t="shared" si="220"/>
        <v>3.2899022801302928</v>
      </c>
      <c r="Y1035" s="1">
        <f t="shared" si="221"/>
        <v>4.4063926940639275</v>
      </c>
      <c r="Z1035" s="1">
        <f t="shared" si="222"/>
        <v>3.1457800511508949</v>
      </c>
      <c r="AA1035" s="1">
        <f t="shared" si="223"/>
        <v>0.13829787234042554</v>
      </c>
      <c r="AB1035" s="1">
        <f>VLOOKUP($A1035,Index!$G:$R,8,FALSE)</f>
        <v>7.4455999999999998</v>
      </c>
      <c r="AC1035" s="1">
        <f>VLOOKUP($A1035,Index!$G:$R,9,FALSE)</f>
        <v>5.9730368245835272</v>
      </c>
      <c r="AD1035" s="1">
        <f>VLOOKUP($A1035,Index!$G:$R,10,FALSE)</f>
        <v>5.5555555555555554</v>
      </c>
      <c r="AE1035" s="1">
        <f>VLOOKUP($A1035,Index!$G:$R,11,FALSE)</f>
        <v>3.7557615325186005</v>
      </c>
    </row>
    <row r="1036" spans="1:31" x14ac:dyDescent="0.2">
      <c r="A1036">
        <v>6095252315</v>
      </c>
      <c r="B1036" s="1">
        <f>VLOOKUP($A1036,DataForModel!$B:$BI,11,FALSE)</f>
        <v>4393</v>
      </c>
      <c r="C1036" s="1">
        <f>VLOOKUP($A1036,DataForModel!$B:$BI,16,FALSE)</f>
        <v>7.8595845100000004</v>
      </c>
      <c r="D1036" s="1">
        <f>VLOOKUP($A1036,DataForModel!$B:$BI,17,FALSE)</f>
        <v>14.73435594</v>
      </c>
      <c r="E1036" s="1">
        <f>VLOOKUP($A1036,DataForModel!$B:$BI,19,FALSE)</f>
        <v>0</v>
      </c>
      <c r="F1036" s="1">
        <f>VLOOKUP($A1036,DataForModel!$B:$BI,20,FALSE)</f>
        <v>574.29136670000003</v>
      </c>
      <c r="G1036" s="1">
        <f>VLOOKUP($A1036,DataForModel!$B:$BI,26,FALSE)</f>
        <v>0</v>
      </c>
      <c r="H1036" s="1">
        <f>VLOOKUP($A1036,DataForModel!$B:$BI,31,FALSE)</f>
        <v>139</v>
      </c>
      <c r="I1036" s="1">
        <f>VLOOKUP($A1036,DataForModel!$B:$BI,33,FALSE)</f>
        <v>35762</v>
      </c>
      <c r="J1036" s="1">
        <f>VLOOKUP($A1036,DataForModel!$B:$BI,46,FALSE)</f>
        <v>3.1</v>
      </c>
      <c r="K1036" s="1">
        <f>VLOOKUP($A1036,DataForModel!$B:$BI,49,FALSE)</f>
        <v>10.3</v>
      </c>
      <c r="L1036" s="1">
        <f>VLOOKUP($A1036,DataForModel!$B:$BI,51,FALSE)</f>
        <v>19</v>
      </c>
      <c r="M1036" s="1">
        <f>VLOOKUP($A1036,DataForModel!$B:$BI,52,FALSE)</f>
        <v>12.2</v>
      </c>
      <c r="N1036" s="1">
        <f>VLOOKUP($A1036,DataForModel!$B:$BI,60,FALSE)</f>
        <v>0</v>
      </c>
      <c r="O1036" s="1">
        <f t="shared" si="211"/>
        <v>3.4208680744954414</v>
      </c>
      <c r="P1036" s="1">
        <f t="shared" si="212"/>
        <v>4.3255189802906617</v>
      </c>
      <c r="Q1036" s="1">
        <f t="shared" si="213"/>
        <v>1.1613728355591975</v>
      </c>
      <c r="R1036" s="1">
        <f t="shared" si="214"/>
        <v>0</v>
      </c>
      <c r="S1036" s="1">
        <f t="shared" si="215"/>
        <v>1.0350413557583846</v>
      </c>
      <c r="T1036" s="1">
        <f t="shared" si="216"/>
        <v>0</v>
      </c>
      <c r="U1036" s="1">
        <f t="shared" si="217"/>
        <v>0.46581769436997322</v>
      </c>
      <c r="V1036" s="1">
        <f t="shared" si="218"/>
        <v>2.0202544608885504</v>
      </c>
      <c r="W1036" s="1">
        <f t="shared" si="219"/>
        <v>0.54195804195804187</v>
      </c>
      <c r="X1036" s="1">
        <f t="shared" si="220"/>
        <v>1.677524429967427</v>
      </c>
      <c r="Y1036" s="1">
        <f t="shared" si="221"/>
        <v>4.3378995433789953</v>
      </c>
      <c r="Z1036" s="1">
        <f t="shared" si="222"/>
        <v>2.9156010230179024</v>
      </c>
      <c r="AA1036" s="1">
        <f t="shared" si="223"/>
        <v>0</v>
      </c>
      <c r="AB1036" s="1">
        <f>VLOOKUP($A1036,Index!$G:$R,8,FALSE)</f>
        <v>5.0544000000000002</v>
      </c>
      <c r="AC1036" s="1">
        <f>VLOOKUP($A1036,Index!$G:$R,9,FALSE)</f>
        <v>4.8453030691717958</v>
      </c>
      <c r="AD1036" s="1">
        <f>VLOOKUP($A1036,Index!$G:$R,10,FALSE)</f>
        <v>4.4017094017094021</v>
      </c>
      <c r="AE1036" s="1">
        <f>VLOOKUP($A1036,Index!$G:$R,11,FALSE)</f>
        <v>1.9977242887961313</v>
      </c>
    </row>
    <row r="1037" spans="1:31" x14ac:dyDescent="0.2">
      <c r="A1037">
        <v>6095252316</v>
      </c>
      <c r="B1037" s="1">
        <f>VLOOKUP($A1037,DataForModel!$B:$BI,11,FALSE)</f>
        <v>3427</v>
      </c>
      <c r="C1037" s="1">
        <f>VLOOKUP($A1037,DataForModel!$B:$BI,16,FALSE)</f>
        <v>7.8595845100000004</v>
      </c>
      <c r="D1037" s="1">
        <f>VLOOKUP($A1037,DataForModel!$B:$BI,17,FALSE)</f>
        <v>25.04927223</v>
      </c>
      <c r="E1037" s="1">
        <f>VLOOKUP($A1037,DataForModel!$B:$BI,19,FALSE)</f>
        <v>0</v>
      </c>
      <c r="F1037" s="1">
        <f>VLOOKUP($A1037,DataForModel!$B:$BI,20,FALSE)</f>
        <v>583.07086530000004</v>
      </c>
      <c r="G1037" s="1">
        <f>VLOOKUP($A1037,DataForModel!$B:$BI,26,FALSE)</f>
        <v>0</v>
      </c>
      <c r="H1037" s="1">
        <f>VLOOKUP($A1037,DataForModel!$B:$BI,31,FALSE)</f>
        <v>251</v>
      </c>
      <c r="I1037" s="1">
        <f>VLOOKUP($A1037,DataForModel!$B:$BI,33,FALSE)</f>
        <v>29383</v>
      </c>
      <c r="J1037" s="1">
        <f>VLOOKUP($A1037,DataForModel!$B:$BI,46,FALSE)</f>
        <v>6.8</v>
      </c>
      <c r="K1037" s="1">
        <f>VLOOKUP($A1037,DataForModel!$B:$BI,49,FALSE)</f>
        <v>18.5</v>
      </c>
      <c r="L1037" s="1">
        <f>VLOOKUP($A1037,DataForModel!$B:$BI,51,FALSE)</f>
        <v>25</v>
      </c>
      <c r="M1037" s="1">
        <f>VLOOKUP($A1037,DataForModel!$B:$BI,52,FALSE)</f>
        <v>12.8</v>
      </c>
      <c r="N1037" s="1">
        <f>VLOOKUP($A1037,DataForModel!$B:$BI,60,FALSE)</f>
        <v>0</v>
      </c>
      <c r="O1037" s="1">
        <f t="shared" si="211"/>
        <v>2.6681212499025948</v>
      </c>
      <c r="P1037" s="1">
        <f t="shared" si="212"/>
        <v>4.3255189802906617</v>
      </c>
      <c r="Q1037" s="1">
        <f t="shared" si="213"/>
        <v>1.990447226011387</v>
      </c>
      <c r="R1037" s="1">
        <f t="shared" si="214"/>
        <v>0</v>
      </c>
      <c r="S1037" s="1">
        <f t="shared" si="215"/>
        <v>1.0514129915980366</v>
      </c>
      <c r="T1037" s="1">
        <f t="shared" si="216"/>
        <v>0</v>
      </c>
      <c r="U1037" s="1">
        <f t="shared" si="217"/>
        <v>0.84115281501340489</v>
      </c>
      <c r="V1037" s="1">
        <f t="shared" si="218"/>
        <v>1.5665915184445027</v>
      </c>
      <c r="W1037" s="1">
        <f t="shared" si="219"/>
        <v>1.1888111888111887</v>
      </c>
      <c r="X1037" s="1">
        <f t="shared" si="220"/>
        <v>3.0130293159609121</v>
      </c>
      <c r="Y1037" s="1">
        <f t="shared" si="221"/>
        <v>5.7077625570776256</v>
      </c>
      <c r="Z1037" s="1">
        <f t="shared" si="222"/>
        <v>3.0690537084398977</v>
      </c>
      <c r="AA1037" s="1">
        <f t="shared" si="223"/>
        <v>0</v>
      </c>
      <c r="AB1037" s="1">
        <f>VLOOKUP($A1037,Index!$G:$R,8,FALSE)</f>
        <v>6.3754</v>
      </c>
      <c r="AC1037" s="1">
        <f>VLOOKUP($A1037,Index!$G:$R,9,FALSE)</f>
        <v>5.6691900615571118</v>
      </c>
      <c r="AD1037" s="1">
        <f>VLOOKUP($A1037,Index!$G:$R,10,FALSE)</f>
        <v>4.8290598290598297</v>
      </c>
      <c r="AE1037" s="1">
        <f>VLOOKUP($A1037,Index!$G:$R,11,FALSE)</f>
        <v>3.4088611107561522</v>
      </c>
    </row>
    <row r="1038" spans="1:31" x14ac:dyDescent="0.2">
      <c r="A1038">
        <v>6095252317</v>
      </c>
      <c r="B1038" s="1">
        <f>VLOOKUP($A1038,DataForModel!$B:$BI,11,FALSE)</f>
        <v>6741</v>
      </c>
      <c r="C1038" s="1">
        <f>VLOOKUP($A1038,DataForModel!$B:$BI,16,FALSE)</f>
        <v>7.8595845100000004</v>
      </c>
      <c r="D1038" s="1">
        <f>VLOOKUP($A1038,DataForModel!$B:$BI,17,FALSE)</f>
        <v>6.4329211549999998</v>
      </c>
      <c r="E1038" s="1">
        <f>VLOOKUP($A1038,DataForModel!$B:$BI,19,FALSE)</f>
        <v>3.079059736</v>
      </c>
      <c r="F1038" s="1">
        <f>VLOOKUP($A1038,DataForModel!$B:$BI,20,FALSE)</f>
        <v>689.55060649999996</v>
      </c>
      <c r="G1038" s="1">
        <f>VLOOKUP($A1038,DataForModel!$B:$BI,26,FALSE)</f>
        <v>5</v>
      </c>
      <c r="H1038" s="1">
        <f>VLOOKUP($A1038,DataForModel!$B:$BI,31,FALSE)</f>
        <v>187</v>
      </c>
      <c r="I1038" s="1">
        <f>VLOOKUP($A1038,DataForModel!$B:$BI,33,FALSE)</f>
        <v>36369</v>
      </c>
      <c r="J1038" s="1">
        <f>VLOOKUP($A1038,DataForModel!$B:$BI,46,FALSE)</f>
        <v>2.5</v>
      </c>
      <c r="K1038" s="1">
        <f>VLOOKUP($A1038,DataForModel!$B:$BI,49,FALSE)</f>
        <v>9</v>
      </c>
      <c r="L1038" s="1">
        <f>VLOOKUP($A1038,DataForModel!$B:$BI,51,FALSE)</f>
        <v>24.9</v>
      </c>
      <c r="M1038" s="1">
        <f>VLOOKUP($A1038,DataForModel!$B:$BI,52,FALSE)</f>
        <v>7.9</v>
      </c>
      <c r="N1038" s="1">
        <f>VLOOKUP($A1038,DataForModel!$B:$BI,60,FALSE)</f>
        <v>2.2999999999999998</v>
      </c>
      <c r="O1038" s="1">
        <f t="shared" si="211"/>
        <v>5.2505259876879915</v>
      </c>
      <c r="P1038" s="1">
        <f t="shared" si="212"/>
        <v>4.3255189802906617</v>
      </c>
      <c r="Q1038" s="1">
        <f t="shared" si="213"/>
        <v>0.49413455744298423</v>
      </c>
      <c r="R1038" s="1">
        <f t="shared" si="214"/>
        <v>3.8327318706389245E-2</v>
      </c>
      <c r="S1038" s="1">
        <f t="shared" si="215"/>
        <v>1.2499718873448602</v>
      </c>
      <c r="T1038" s="1">
        <f t="shared" si="216"/>
        <v>0.69930069930069938</v>
      </c>
      <c r="U1038" s="1">
        <f t="shared" si="217"/>
        <v>0.62667560321715821</v>
      </c>
      <c r="V1038" s="1">
        <f t="shared" si="218"/>
        <v>2.0634232030211006</v>
      </c>
      <c r="W1038" s="1">
        <f t="shared" si="219"/>
        <v>0.43706293706293703</v>
      </c>
      <c r="X1038" s="1">
        <f t="shared" si="220"/>
        <v>1.4657980456026061</v>
      </c>
      <c r="Y1038" s="1">
        <f t="shared" si="221"/>
        <v>5.6849315068493151</v>
      </c>
      <c r="Z1038" s="1">
        <f t="shared" si="222"/>
        <v>1.8158567774936063</v>
      </c>
      <c r="AA1038" s="1">
        <f t="shared" si="223"/>
        <v>0.24468085106382975</v>
      </c>
      <c r="AB1038" s="1">
        <f>VLOOKUP($A1038,Index!$G:$R,8,FALSE)</f>
        <v>5.1731999999999996</v>
      </c>
      <c r="AC1038" s="1">
        <f>VLOOKUP($A1038,Index!$G:$R,9,FALSE)</f>
        <v>4.9896378504950292</v>
      </c>
      <c r="AD1038" s="1">
        <f>VLOOKUP($A1038,Index!$G:$R,10,FALSE)</f>
        <v>3.4615384615384617</v>
      </c>
      <c r="AE1038" s="1">
        <f>VLOOKUP($A1038,Index!$G:$R,11,FALSE)</f>
        <v>4.5281283408170818</v>
      </c>
    </row>
    <row r="1039" spans="1:31" x14ac:dyDescent="0.2">
      <c r="A1039">
        <v>6095252401</v>
      </c>
      <c r="B1039" s="1">
        <f>VLOOKUP($A1039,DataForModel!$B:$BI,11,FALSE)</f>
        <v>4559</v>
      </c>
      <c r="C1039" s="1">
        <f>VLOOKUP($A1039,DataForModel!$B:$BI,16,FALSE)</f>
        <v>7.8595845100000004</v>
      </c>
      <c r="D1039" s="1">
        <f>VLOOKUP($A1039,DataForModel!$B:$BI,17,FALSE)</f>
        <v>18.865266120000001</v>
      </c>
      <c r="E1039" s="1">
        <f>VLOOKUP($A1039,DataForModel!$B:$BI,19,FALSE)</f>
        <v>0</v>
      </c>
      <c r="F1039" s="1">
        <f>VLOOKUP($A1039,DataForModel!$B:$BI,20,FALSE)</f>
        <v>763.79658429999995</v>
      </c>
      <c r="G1039" s="1">
        <f>VLOOKUP($A1039,DataForModel!$B:$BI,26,FALSE)</f>
        <v>0</v>
      </c>
      <c r="H1039" s="1">
        <f>VLOOKUP($A1039,DataForModel!$B:$BI,31,FALSE)</f>
        <v>358</v>
      </c>
      <c r="I1039" s="1">
        <f>VLOOKUP($A1039,DataForModel!$B:$BI,33,FALSE)</f>
        <v>20178</v>
      </c>
      <c r="J1039" s="1">
        <f>VLOOKUP($A1039,DataForModel!$B:$BI,46,FALSE)</f>
        <v>8.1</v>
      </c>
      <c r="K1039" s="1">
        <f>VLOOKUP($A1039,DataForModel!$B:$BI,49,FALSE)</f>
        <v>23.9</v>
      </c>
      <c r="L1039" s="1">
        <f>VLOOKUP($A1039,DataForModel!$B:$BI,51,FALSE)</f>
        <v>28</v>
      </c>
      <c r="M1039" s="1">
        <f>VLOOKUP($A1039,DataForModel!$B:$BI,52,FALSE)</f>
        <v>14.7</v>
      </c>
      <c r="N1039" s="1">
        <f>VLOOKUP($A1039,DataForModel!$B:$BI,60,FALSE)</f>
        <v>2.4</v>
      </c>
      <c r="O1039" s="1">
        <f t="shared" si="211"/>
        <v>3.5502220836904854</v>
      </c>
      <c r="P1039" s="1">
        <f t="shared" si="212"/>
        <v>4.3255189802906617</v>
      </c>
      <c r="Q1039" s="1">
        <f t="shared" si="213"/>
        <v>1.4933999449615798</v>
      </c>
      <c r="R1039" s="1">
        <f t="shared" si="214"/>
        <v>0</v>
      </c>
      <c r="S1039" s="1">
        <f t="shared" si="215"/>
        <v>1.3884226311151799</v>
      </c>
      <c r="T1039" s="1">
        <f t="shared" si="216"/>
        <v>0</v>
      </c>
      <c r="U1039" s="1">
        <f t="shared" si="217"/>
        <v>1.1997319034852547</v>
      </c>
      <c r="V1039" s="1">
        <f t="shared" si="218"/>
        <v>0.91194856732403584</v>
      </c>
      <c r="W1039" s="1">
        <f t="shared" si="219"/>
        <v>1.4160839160839158</v>
      </c>
      <c r="X1039" s="1">
        <f t="shared" si="220"/>
        <v>3.8925081433224755</v>
      </c>
      <c r="Y1039" s="1">
        <f t="shared" si="221"/>
        <v>6.3926940639269416</v>
      </c>
      <c r="Z1039" s="1">
        <f t="shared" si="222"/>
        <v>3.5549872122762145</v>
      </c>
      <c r="AA1039" s="1">
        <f t="shared" si="223"/>
        <v>0.25531914893617019</v>
      </c>
      <c r="AB1039" s="1">
        <f>VLOOKUP($A1039,Index!$G:$R,8,FALSE)</f>
        <v>9.0984999999999996</v>
      </c>
      <c r="AC1039" s="1">
        <f>VLOOKUP($A1039,Index!$G:$R,9,FALSE)</f>
        <v>6.5362856410336594</v>
      </c>
      <c r="AD1039" s="1">
        <f>VLOOKUP($A1039,Index!$G:$R,10,FALSE)</f>
        <v>5.9401709401709404</v>
      </c>
      <c r="AE1039" s="1">
        <f>VLOOKUP($A1039,Index!$G:$R,11,FALSE)</f>
        <v>4.9412666951337663</v>
      </c>
    </row>
    <row r="1040" spans="1:31" x14ac:dyDescent="0.2">
      <c r="A1040">
        <v>6095252402</v>
      </c>
      <c r="B1040" s="1">
        <f>VLOOKUP($A1040,DataForModel!$B:$BI,11,FALSE)</f>
        <v>5202</v>
      </c>
      <c r="C1040" s="1">
        <f>VLOOKUP($A1040,DataForModel!$B:$BI,16,FALSE)</f>
        <v>7.8595845100000004</v>
      </c>
      <c r="D1040" s="1">
        <f>VLOOKUP($A1040,DataForModel!$B:$BI,17,FALSE)</f>
        <v>8.7286232550000005</v>
      </c>
      <c r="E1040" s="1">
        <f>VLOOKUP($A1040,DataForModel!$B:$BI,19,FALSE)</f>
        <v>5.8956411E-2</v>
      </c>
      <c r="F1040" s="1">
        <f>VLOOKUP($A1040,DataForModel!$B:$BI,20,FALSE)</f>
        <v>914.76201890000004</v>
      </c>
      <c r="G1040" s="1">
        <f>VLOOKUP($A1040,DataForModel!$B:$BI,26,FALSE)</f>
        <v>2</v>
      </c>
      <c r="H1040" s="1">
        <f>VLOOKUP($A1040,DataForModel!$B:$BI,31,FALSE)</f>
        <v>1255</v>
      </c>
      <c r="I1040" s="1">
        <f>VLOOKUP($A1040,DataForModel!$B:$BI,33,FALSE)</f>
        <v>19606</v>
      </c>
      <c r="J1040" s="1">
        <f>VLOOKUP($A1040,DataForModel!$B:$BI,46,FALSE)</f>
        <v>24</v>
      </c>
      <c r="K1040" s="1">
        <f>VLOOKUP($A1040,DataForModel!$B:$BI,49,FALSE)</f>
        <v>28.1</v>
      </c>
      <c r="L1040" s="1">
        <f>VLOOKUP($A1040,DataForModel!$B:$BI,51,FALSE)</f>
        <v>24.8</v>
      </c>
      <c r="M1040" s="1">
        <f>VLOOKUP($A1040,DataForModel!$B:$BI,52,FALSE)</f>
        <v>13.5</v>
      </c>
      <c r="N1040" s="1">
        <f>VLOOKUP($A1040,DataForModel!$B:$BI,60,FALSE)</f>
        <v>0.1</v>
      </c>
      <c r="O1040" s="1">
        <f t="shared" si="211"/>
        <v>4.0512740590664693</v>
      </c>
      <c r="P1040" s="1">
        <f t="shared" si="212"/>
        <v>4.3255189802906617</v>
      </c>
      <c r="Q1040" s="1">
        <f t="shared" si="213"/>
        <v>0.67865450561382035</v>
      </c>
      <c r="R1040" s="1">
        <f t="shared" si="214"/>
        <v>7.3387376274724938E-4</v>
      </c>
      <c r="S1040" s="1">
        <f t="shared" si="215"/>
        <v>1.6699365571662637</v>
      </c>
      <c r="T1040" s="1">
        <f t="shared" si="216"/>
        <v>0.27972027972027974</v>
      </c>
      <c r="U1040" s="1">
        <f t="shared" si="217"/>
        <v>4.205764075067024</v>
      </c>
      <c r="V1040" s="1">
        <f t="shared" si="218"/>
        <v>0.87126896188776126</v>
      </c>
      <c r="W1040" s="1">
        <f t="shared" si="219"/>
        <v>4.1958041958041958</v>
      </c>
      <c r="X1040" s="1">
        <f t="shared" si="220"/>
        <v>4.576547231270359</v>
      </c>
      <c r="Y1040" s="1">
        <f t="shared" si="221"/>
        <v>5.6621004566210056</v>
      </c>
      <c r="Z1040" s="1">
        <f t="shared" si="222"/>
        <v>3.2480818414322248</v>
      </c>
      <c r="AA1040" s="1">
        <f t="shared" si="223"/>
        <v>1.0638297872340425E-2</v>
      </c>
      <c r="AB1040" s="1">
        <f>VLOOKUP($A1040,Index!$G:$R,8,FALSE)</f>
        <v>10.1736</v>
      </c>
      <c r="AC1040" s="1">
        <f>VLOOKUP($A1040,Index!$G:$R,9,FALSE)</f>
        <v>7.6382485874127513</v>
      </c>
      <c r="AD1040" s="1">
        <f>VLOOKUP($A1040,Index!$G:$R,10,FALSE)</f>
        <v>6.3247863247863254</v>
      </c>
      <c r="AE1040" s="1">
        <f>VLOOKUP($A1040,Index!$G:$R,11,FALSE)</f>
        <v>6.1673167354162235</v>
      </c>
    </row>
    <row r="1041" spans="1:31" x14ac:dyDescent="0.2">
      <c r="A1041">
        <v>6095252501</v>
      </c>
      <c r="B1041" s="1">
        <f>VLOOKUP($A1041,DataForModel!$B:$BI,11,FALSE)</f>
        <v>2670</v>
      </c>
      <c r="C1041" s="1">
        <f>VLOOKUP($A1041,DataForModel!$B:$BI,16,FALSE)</f>
        <v>7.8595845100000004</v>
      </c>
      <c r="D1041" s="1">
        <f>VLOOKUP($A1041,DataForModel!$B:$BI,17,FALSE)</f>
        <v>25.18</v>
      </c>
      <c r="E1041" s="1">
        <f>VLOOKUP($A1041,DataForModel!$B:$BI,19,FALSE)</f>
        <v>0</v>
      </c>
      <c r="F1041" s="1">
        <f>VLOOKUP($A1041,DataForModel!$B:$BI,20,FALSE)</f>
        <v>715.58609249999995</v>
      </c>
      <c r="G1041" s="1">
        <f>VLOOKUP($A1041,DataForModel!$B:$BI,26,FALSE)</f>
        <v>0</v>
      </c>
      <c r="H1041" s="1">
        <f>VLOOKUP($A1041,DataForModel!$B:$BI,31,FALSE)</f>
        <v>687</v>
      </c>
      <c r="I1041" s="1">
        <f>VLOOKUP($A1041,DataForModel!$B:$BI,33,FALSE)</f>
        <v>18123</v>
      </c>
      <c r="J1041" s="1">
        <f>VLOOKUP($A1041,DataForModel!$B:$BI,46,FALSE)</f>
        <v>25.5</v>
      </c>
      <c r="K1041" s="1">
        <f>VLOOKUP($A1041,DataForModel!$B:$BI,49,FALSE)</f>
        <v>23.7</v>
      </c>
      <c r="L1041" s="1">
        <f>VLOOKUP($A1041,DataForModel!$B:$BI,51,FALSE)</f>
        <v>27.5</v>
      </c>
      <c r="M1041" s="1">
        <f>VLOOKUP($A1041,DataForModel!$B:$BI,52,FALSE)</f>
        <v>18.100000000000001</v>
      </c>
      <c r="N1041" s="1">
        <f>VLOOKUP($A1041,DataForModel!$B:$BI,60,FALSE)</f>
        <v>4.8</v>
      </c>
      <c r="O1041" s="1">
        <f t="shared" si="211"/>
        <v>2.0782357983324244</v>
      </c>
      <c r="P1041" s="1">
        <f t="shared" si="212"/>
        <v>4.3255189802906617</v>
      </c>
      <c r="Q1041" s="1">
        <f t="shared" si="213"/>
        <v>2.0009546352021914</v>
      </c>
      <c r="R1041" s="1">
        <f t="shared" si="214"/>
        <v>0</v>
      </c>
      <c r="S1041" s="1">
        <f t="shared" si="215"/>
        <v>1.2985217550674149</v>
      </c>
      <c r="T1041" s="1">
        <f t="shared" si="216"/>
        <v>0</v>
      </c>
      <c r="U1041" s="1">
        <f t="shared" si="217"/>
        <v>2.302278820375335</v>
      </c>
      <c r="V1041" s="1">
        <f t="shared" si="218"/>
        <v>0.76580068415700064</v>
      </c>
      <c r="W1041" s="1">
        <f t="shared" si="219"/>
        <v>4.4580419580419575</v>
      </c>
      <c r="X1041" s="1">
        <f t="shared" si="220"/>
        <v>3.8599348534201954</v>
      </c>
      <c r="Y1041" s="1">
        <f t="shared" si="221"/>
        <v>6.2785388127853885</v>
      </c>
      <c r="Z1041" s="1">
        <f t="shared" si="222"/>
        <v>4.4245524296675196</v>
      </c>
      <c r="AA1041" s="1">
        <f t="shared" si="223"/>
        <v>0.51063829787234039</v>
      </c>
      <c r="AB1041" s="1">
        <f>VLOOKUP($A1041,Index!$G:$R,8,FALSE)</f>
        <v>11.4445</v>
      </c>
      <c r="AC1041" s="1">
        <f>VLOOKUP($A1041,Index!$G:$R,9,FALSE)</f>
        <v>7.1721296486652877</v>
      </c>
      <c r="AD1041" s="1">
        <f>VLOOKUP($A1041,Index!$G:$R,10,FALSE)</f>
        <v>7.6068376068376073</v>
      </c>
      <c r="AE1041" s="1">
        <f>VLOOKUP($A1041,Index!$G:$R,11,FALSE)</f>
        <v>4.5956920162929098</v>
      </c>
    </row>
    <row r="1042" spans="1:31" x14ac:dyDescent="0.2">
      <c r="A1042">
        <v>6095252502</v>
      </c>
      <c r="B1042" s="1">
        <f>VLOOKUP($A1042,DataForModel!$B:$BI,11,FALSE)</f>
        <v>2275</v>
      </c>
      <c r="C1042" s="1">
        <f>VLOOKUP($A1042,DataForModel!$B:$BI,16,FALSE)</f>
        <v>7.8595845100000004</v>
      </c>
      <c r="D1042" s="1">
        <f>VLOOKUP($A1042,DataForModel!$B:$BI,17,FALSE)</f>
        <v>25.18</v>
      </c>
      <c r="E1042" s="1">
        <f>VLOOKUP($A1042,DataForModel!$B:$BI,19,FALSE)</f>
        <v>0</v>
      </c>
      <c r="F1042" s="1">
        <f>VLOOKUP($A1042,DataForModel!$B:$BI,20,FALSE)</f>
        <v>747.99408330000006</v>
      </c>
      <c r="G1042" s="1">
        <f>VLOOKUP($A1042,DataForModel!$B:$BI,26,FALSE)</f>
        <v>1</v>
      </c>
      <c r="H1042" s="1">
        <f>VLOOKUP($A1042,DataForModel!$B:$BI,31,FALSE)</f>
        <v>440</v>
      </c>
      <c r="I1042" s="1">
        <f>VLOOKUP($A1042,DataForModel!$B:$BI,33,FALSE)</f>
        <v>14272</v>
      </c>
      <c r="J1042" s="1">
        <f>VLOOKUP($A1042,DataForModel!$B:$BI,46,FALSE)</f>
        <v>24.6</v>
      </c>
      <c r="K1042" s="1">
        <f>VLOOKUP($A1042,DataForModel!$B:$BI,49,FALSE)</f>
        <v>19.100000000000001</v>
      </c>
      <c r="L1042" s="1">
        <f>VLOOKUP($A1042,DataForModel!$B:$BI,51,FALSE)</f>
        <v>20.8</v>
      </c>
      <c r="M1042" s="1">
        <f>VLOOKUP($A1042,DataForModel!$B:$BI,52,FALSE)</f>
        <v>10.6</v>
      </c>
      <c r="N1042" s="1">
        <f>VLOOKUP($A1042,DataForModel!$B:$BI,60,FALSE)</f>
        <v>25.9</v>
      </c>
      <c r="O1042" s="1">
        <f t="shared" si="211"/>
        <v>1.7704355957297593</v>
      </c>
      <c r="P1042" s="1">
        <f t="shared" si="212"/>
        <v>4.3255189802906617</v>
      </c>
      <c r="Q1042" s="1">
        <f t="shared" si="213"/>
        <v>2.0009546352021914</v>
      </c>
      <c r="R1042" s="1">
        <f t="shared" si="214"/>
        <v>0</v>
      </c>
      <c r="S1042" s="1">
        <f t="shared" si="215"/>
        <v>1.3589547988943587</v>
      </c>
      <c r="T1042" s="1">
        <f t="shared" si="216"/>
        <v>0.13986013986013987</v>
      </c>
      <c r="U1042" s="1">
        <f t="shared" si="217"/>
        <v>1.4745308310991956</v>
      </c>
      <c r="V1042" s="1">
        <f t="shared" si="218"/>
        <v>0.4919245293753689</v>
      </c>
      <c r="W1042" s="1">
        <f t="shared" si="219"/>
        <v>4.3006993006993008</v>
      </c>
      <c r="X1042" s="1">
        <f t="shared" si="220"/>
        <v>3.1107491856677525</v>
      </c>
      <c r="Y1042" s="1">
        <f t="shared" si="221"/>
        <v>4.7488584474885851</v>
      </c>
      <c r="Z1042" s="1">
        <f t="shared" si="222"/>
        <v>2.5063938618925832</v>
      </c>
      <c r="AA1042" s="1">
        <f t="shared" si="223"/>
        <v>2.7553191489361701</v>
      </c>
      <c r="AB1042" s="1">
        <f>VLOOKUP($A1042,Index!$G:$R,8,FALSE)</f>
        <v>9.1295000000000002</v>
      </c>
      <c r="AC1042" s="1">
        <f>VLOOKUP($A1042,Index!$G:$R,9,FALSE)</f>
        <v>5.6614807586756557</v>
      </c>
      <c r="AD1042" s="1">
        <f>VLOOKUP($A1042,Index!$G:$R,10,FALSE)</f>
        <v>6.1538461538461542</v>
      </c>
      <c r="AE1042" s="1">
        <f>VLOOKUP($A1042,Index!$G:$R,11,FALSE)</f>
        <v>4.9342117100027743</v>
      </c>
    </row>
    <row r="1043" spans="1:31" x14ac:dyDescent="0.2">
      <c r="A1043">
        <v>6095252604</v>
      </c>
      <c r="B1043" s="1">
        <f>VLOOKUP($A1043,DataForModel!$B:$BI,11,FALSE)</f>
        <v>3674</v>
      </c>
      <c r="C1043" s="1">
        <f>VLOOKUP($A1043,DataForModel!$B:$BI,16,FALSE)</f>
        <v>7.8595845100000004</v>
      </c>
      <c r="D1043" s="1">
        <f>VLOOKUP($A1043,DataForModel!$B:$BI,17,FALSE)</f>
        <v>23.49012321</v>
      </c>
      <c r="E1043" s="1">
        <f>VLOOKUP($A1043,DataForModel!$B:$BI,19,FALSE)</f>
        <v>0</v>
      </c>
      <c r="F1043" s="1">
        <f>VLOOKUP($A1043,DataForModel!$B:$BI,20,FALSE)</f>
        <v>712.46173329999999</v>
      </c>
      <c r="G1043" s="1">
        <f>VLOOKUP($A1043,DataForModel!$B:$BI,26,FALSE)</f>
        <v>0</v>
      </c>
      <c r="H1043" s="1">
        <f>VLOOKUP($A1043,DataForModel!$B:$BI,31,FALSE)</f>
        <v>914</v>
      </c>
      <c r="I1043" s="1">
        <f>VLOOKUP($A1043,DataForModel!$B:$BI,33,FALSE)</f>
        <v>21525</v>
      </c>
      <c r="J1043" s="1">
        <f>VLOOKUP($A1043,DataForModel!$B:$BI,46,FALSE)</f>
        <v>29.7</v>
      </c>
      <c r="K1043" s="1">
        <f>VLOOKUP($A1043,DataForModel!$B:$BI,49,FALSE)</f>
        <v>23.2</v>
      </c>
      <c r="L1043" s="1">
        <f>VLOOKUP($A1043,DataForModel!$B:$BI,51,FALSE)</f>
        <v>26.7</v>
      </c>
      <c r="M1043" s="1">
        <f>VLOOKUP($A1043,DataForModel!$B:$BI,52,FALSE)</f>
        <v>10.6</v>
      </c>
      <c r="N1043" s="1">
        <f>VLOOKUP($A1043,DataForModel!$B:$BI,60,FALSE)</f>
        <v>5.8</v>
      </c>
      <c r="O1043" s="1">
        <f t="shared" si="211"/>
        <v>2.8605937816566662</v>
      </c>
      <c r="P1043" s="1">
        <f t="shared" si="212"/>
        <v>4.3255189802906617</v>
      </c>
      <c r="Q1043" s="1">
        <f t="shared" si="213"/>
        <v>1.8651286594774237</v>
      </c>
      <c r="R1043" s="1">
        <f t="shared" si="214"/>
        <v>0</v>
      </c>
      <c r="S1043" s="1">
        <f t="shared" si="215"/>
        <v>1.2926955828239723</v>
      </c>
      <c r="T1043" s="1">
        <f t="shared" si="216"/>
        <v>0</v>
      </c>
      <c r="U1043" s="1">
        <f t="shared" si="217"/>
        <v>3.0630026809651474</v>
      </c>
      <c r="V1043" s="1">
        <f t="shared" si="218"/>
        <v>1.0077447710349832</v>
      </c>
      <c r="W1043" s="1">
        <f t="shared" si="219"/>
        <v>5.1923076923076916</v>
      </c>
      <c r="X1043" s="1">
        <f t="shared" si="220"/>
        <v>3.778501628664495</v>
      </c>
      <c r="Y1043" s="1">
        <f t="shared" si="221"/>
        <v>6.095890410958904</v>
      </c>
      <c r="Z1043" s="1">
        <f t="shared" si="222"/>
        <v>2.5063938618925832</v>
      </c>
      <c r="AA1043" s="1">
        <f t="shared" si="223"/>
        <v>0.61702127659574468</v>
      </c>
      <c r="AB1043" s="1">
        <f>VLOOKUP($A1043,Index!$G:$R,8,FALSE)</f>
        <v>10.3367</v>
      </c>
      <c r="AC1043" s="1">
        <f>VLOOKUP($A1043,Index!$G:$R,9,FALSE)</f>
        <v>7.1302455939029175</v>
      </c>
      <c r="AD1043" s="1">
        <f>VLOOKUP($A1043,Index!$G:$R,10,FALSE)</f>
        <v>7.9487179487179489</v>
      </c>
      <c r="AE1043" s="1">
        <f>VLOOKUP($A1043,Index!$G:$R,11,FALSE)</f>
        <v>5.0159628723616745</v>
      </c>
    </row>
    <row r="1044" spans="1:31" x14ac:dyDescent="0.2">
      <c r="A1044">
        <v>6095252605</v>
      </c>
      <c r="B1044" s="1">
        <f>VLOOKUP($A1044,DataForModel!$B:$BI,11,FALSE)</f>
        <v>5520</v>
      </c>
      <c r="C1044" s="1">
        <f>VLOOKUP($A1044,DataForModel!$B:$BI,16,FALSE)</f>
        <v>7.8595845100000004</v>
      </c>
      <c r="D1044" s="1">
        <f>VLOOKUP($A1044,DataForModel!$B:$BI,17,FALSE)</f>
        <v>25.18</v>
      </c>
      <c r="E1044" s="1">
        <f>VLOOKUP($A1044,DataForModel!$B:$BI,19,FALSE)</f>
        <v>0</v>
      </c>
      <c r="F1044" s="1">
        <f>VLOOKUP($A1044,DataForModel!$B:$BI,20,FALSE)</f>
        <v>669.2946389</v>
      </c>
      <c r="G1044" s="1">
        <f>VLOOKUP($A1044,DataForModel!$B:$BI,26,FALSE)</f>
        <v>0</v>
      </c>
      <c r="H1044" s="1">
        <f>VLOOKUP($A1044,DataForModel!$B:$BI,31,FALSE)</f>
        <v>2017</v>
      </c>
      <c r="I1044" s="1">
        <f>VLOOKUP($A1044,DataForModel!$B:$BI,33,FALSE)</f>
        <v>16010</v>
      </c>
      <c r="J1044" s="1">
        <f>VLOOKUP($A1044,DataForModel!$B:$BI,46,FALSE)</f>
        <v>34.6</v>
      </c>
      <c r="K1044" s="1">
        <f>VLOOKUP($A1044,DataForModel!$B:$BI,49,FALSE)</f>
        <v>28.4</v>
      </c>
      <c r="L1044" s="1">
        <f>VLOOKUP($A1044,DataForModel!$B:$BI,51,FALSE)</f>
        <v>27.6</v>
      </c>
      <c r="M1044" s="1">
        <f>VLOOKUP($A1044,DataForModel!$B:$BI,52,FALSE)</f>
        <v>14.9</v>
      </c>
      <c r="N1044" s="1">
        <f>VLOOKUP($A1044,DataForModel!$B:$BI,60,FALSE)</f>
        <v>0.7</v>
      </c>
      <c r="O1044" s="1">
        <f t="shared" si="211"/>
        <v>4.2990727031870959</v>
      </c>
      <c r="P1044" s="1">
        <f t="shared" si="212"/>
        <v>4.3255189802906617</v>
      </c>
      <c r="Q1044" s="1">
        <f t="shared" si="213"/>
        <v>2.0009546352021914</v>
      </c>
      <c r="R1044" s="1">
        <f t="shared" si="214"/>
        <v>0</v>
      </c>
      <c r="S1044" s="1">
        <f t="shared" si="215"/>
        <v>1.2121994198913102</v>
      </c>
      <c r="T1044" s="1">
        <f t="shared" si="216"/>
        <v>0</v>
      </c>
      <c r="U1044" s="1">
        <f t="shared" si="217"/>
        <v>6.7593833780160857</v>
      </c>
      <c r="V1044" s="1">
        <f t="shared" si="218"/>
        <v>0.61552794589328008</v>
      </c>
      <c r="W1044" s="1">
        <f t="shared" si="219"/>
        <v>6.0489510489510492</v>
      </c>
      <c r="X1044" s="1">
        <f t="shared" si="220"/>
        <v>4.6254071661237788</v>
      </c>
      <c r="Y1044" s="1">
        <f t="shared" si="221"/>
        <v>6.3013698630136989</v>
      </c>
      <c r="Z1044" s="1">
        <f t="shared" si="222"/>
        <v>3.6061381074168795</v>
      </c>
      <c r="AA1044" s="1">
        <f t="shared" si="223"/>
        <v>7.4468085106382975E-2</v>
      </c>
      <c r="AB1044" s="1">
        <f>VLOOKUP($A1044,Index!$G:$R,8,FALSE)</f>
        <v>11.271800000000001</v>
      </c>
      <c r="AC1044" s="1">
        <f>VLOOKUP($A1044,Index!$G:$R,9,FALSE)</f>
        <v>8.5061396801184497</v>
      </c>
      <c r="AD1044" s="1">
        <f>VLOOKUP($A1044,Index!$G:$R,10,FALSE)</f>
        <v>7.1794871794871806</v>
      </c>
      <c r="AE1044" s="1">
        <f>VLOOKUP($A1044,Index!$G:$R,11,FALSE)</f>
        <v>5.1957990798443978</v>
      </c>
    </row>
    <row r="1045" spans="1:31" x14ac:dyDescent="0.2">
      <c r="A1045">
        <v>6095252606</v>
      </c>
      <c r="B1045" s="1">
        <f>VLOOKUP($A1045,DataForModel!$B:$BI,11,FALSE)</f>
        <v>5148</v>
      </c>
      <c r="C1045" s="1">
        <f>VLOOKUP($A1045,DataForModel!$B:$BI,16,FALSE)</f>
        <v>7.8595845100000004</v>
      </c>
      <c r="D1045" s="1">
        <f>VLOOKUP($A1045,DataForModel!$B:$BI,17,FALSE)</f>
        <v>25.18</v>
      </c>
      <c r="E1045" s="1">
        <f>VLOOKUP($A1045,DataForModel!$B:$BI,19,FALSE)</f>
        <v>0</v>
      </c>
      <c r="F1045" s="1">
        <f>VLOOKUP($A1045,DataForModel!$B:$BI,20,FALSE)</f>
        <v>627.54490610000005</v>
      </c>
      <c r="G1045" s="1">
        <f>VLOOKUP($A1045,DataForModel!$B:$BI,26,FALSE)</f>
        <v>0</v>
      </c>
      <c r="H1045" s="1">
        <f>VLOOKUP($A1045,DataForModel!$B:$BI,31,FALSE)</f>
        <v>1437</v>
      </c>
      <c r="I1045" s="1">
        <f>VLOOKUP($A1045,DataForModel!$B:$BI,33,FALSE)</f>
        <v>18691</v>
      </c>
      <c r="J1045" s="1">
        <f>VLOOKUP($A1045,DataForModel!$B:$BI,46,FALSE)</f>
        <v>26.4</v>
      </c>
      <c r="K1045" s="1">
        <f>VLOOKUP($A1045,DataForModel!$B:$BI,49,FALSE)</f>
        <v>32.700000000000003</v>
      </c>
      <c r="L1045" s="1">
        <f>VLOOKUP($A1045,DataForModel!$B:$BI,51,FALSE)</f>
        <v>25</v>
      </c>
      <c r="M1045" s="1">
        <f>VLOOKUP($A1045,DataForModel!$B:$BI,52,FALSE)</f>
        <v>12.7</v>
      </c>
      <c r="N1045" s="1">
        <f>VLOOKUP($A1045,DataForModel!$B:$BI,60,FALSE)</f>
        <v>1</v>
      </c>
      <c r="O1045" s="1">
        <f t="shared" si="211"/>
        <v>4.0091950440271171</v>
      </c>
      <c r="P1045" s="1">
        <f t="shared" si="212"/>
        <v>4.3255189802906617</v>
      </c>
      <c r="Q1045" s="1">
        <f t="shared" si="213"/>
        <v>2.0009546352021914</v>
      </c>
      <c r="R1045" s="1">
        <f t="shared" si="214"/>
        <v>0</v>
      </c>
      <c r="S1045" s="1">
        <f t="shared" si="215"/>
        <v>1.1343462926290799</v>
      </c>
      <c r="T1045" s="1">
        <f t="shared" si="216"/>
        <v>0</v>
      </c>
      <c r="U1045" s="1">
        <f t="shared" si="217"/>
        <v>4.8156836461126007</v>
      </c>
      <c r="V1045" s="1">
        <f t="shared" si="218"/>
        <v>0.80619581682798647</v>
      </c>
      <c r="W1045" s="1">
        <f t="shared" si="219"/>
        <v>4.615384615384615</v>
      </c>
      <c r="X1045" s="1">
        <f t="shared" si="220"/>
        <v>5.3257328990228014</v>
      </c>
      <c r="Y1045" s="1">
        <f t="shared" si="221"/>
        <v>5.7077625570776256</v>
      </c>
      <c r="Z1045" s="1">
        <f t="shared" si="222"/>
        <v>3.043478260869565</v>
      </c>
      <c r="AA1045" s="1">
        <f t="shared" si="223"/>
        <v>0.10638297872340426</v>
      </c>
      <c r="AB1045" s="1">
        <f>VLOOKUP($A1045,Index!$G:$R,8,FALSE)</f>
        <v>11.047000000000001</v>
      </c>
      <c r="AC1045" s="1">
        <f>VLOOKUP($A1045,Index!$G:$R,9,FALSE)</f>
        <v>8.0258962295094314</v>
      </c>
      <c r="AD1045" s="1">
        <f>VLOOKUP($A1045,Index!$G:$R,10,FALSE)</f>
        <v>7.3076923076923084</v>
      </c>
      <c r="AE1045" s="1">
        <f>VLOOKUP($A1045,Index!$G:$R,11,FALSE)</f>
        <v>5.4483904396650811</v>
      </c>
    </row>
    <row r="1046" spans="1:31" x14ac:dyDescent="0.2">
      <c r="A1046">
        <v>6095252607</v>
      </c>
      <c r="B1046" s="1">
        <f>VLOOKUP($A1046,DataForModel!$B:$BI,11,FALSE)</f>
        <v>3819</v>
      </c>
      <c r="C1046" s="1">
        <f>VLOOKUP($A1046,DataForModel!$B:$BI,16,FALSE)</f>
        <v>7.8595845100000004</v>
      </c>
      <c r="D1046" s="1">
        <f>VLOOKUP($A1046,DataForModel!$B:$BI,17,FALSE)</f>
        <v>25.18</v>
      </c>
      <c r="E1046" s="1">
        <f>VLOOKUP($A1046,DataForModel!$B:$BI,19,FALSE)</f>
        <v>0</v>
      </c>
      <c r="F1046" s="1">
        <f>VLOOKUP($A1046,DataForModel!$B:$BI,20,FALSE)</f>
        <v>675.49849099999994</v>
      </c>
      <c r="G1046" s="1">
        <f>VLOOKUP($A1046,DataForModel!$B:$BI,26,FALSE)</f>
        <v>0</v>
      </c>
      <c r="H1046" s="1">
        <f>VLOOKUP($A1046,DataForModel!$B:$BI,31,FALSE)</f>
        <v>1296</v>
      </c>
      <c r="I1046" s="1">
        <f>VLOOKUP($A1046,DataForModel!$B:$BI,33,FALSE)</f>
        <v>14435</v>
      </c>
      <c r="J1046" s="1">
        <f>VLOOKUP($A1046,DataForModel!$B:$BI,46,FALSE)</f>
        <v>29.8</v>
      </c>
      <c r="K1046" s="1">
        <f>VLOOKUP($A1046,DataForModel!$B:$BI,49,FALSE)</f>
        <v>33.9</v>
      </c>
      <c r="L1046" s="1">
        <f>VLOOKUP($A1046,DataForModel!$B:$BI,51,FALSE)</f>
        <v>33</v>
      </c>
      <c r="M1046" s="1">
        <f>VLOOKUP($A1046,DataForModel!$B:$BI,52,FALSE)</f>
        <v>7.6</v>
      </c>
      <c r="N1046" s="1">
        <f>VLOOKUP($A1046,DataForModel!$B:$BI,60,FALSE)</f>
        <v>0.5</v>
      </c>
      <c r="O1046" s="1">
        <f t="shared" si="211"/>
        <v>2.973583729447518</v>
      </c>
      <c r="P1046" s="1">
        <f t="shared" si="212"/>
        <v>4.3255189802906617</v>
      </c>
      <c r="Q1046" s="1">
        <f t="shared" si="213"/>
        <v>2.0009546352021914</v>
      </c>
      <c r="R1046" s="1">
        <f t="shared" si="214"/>
        <v>0</v>
      </c>
      <c r="S1046" s="1">
        <f t="shared" si="215"/>
        <v>1.2237680996088807</v>
      </c>
      <c r="T1046" s="1">
        <f t="shared" si="216"/>
        <v>0</v>
      </c>
      <c r="U1046" s="1">
        <f t="shared" si="217"/>
        <v>4.3431635388739949</v>
      </c>
      <c r="V1046" s="1">
        <f t="shared" si="218"/>
        <v>0.50351679456088072</v>
      </c>
      <c r="W1046" s="1">
        <f t="shared" si="219"/>
        <v>5.2097902097902091</v>
      </c>
      <c r="X1046" s="1">
        <f t="shared" si="220"/>
        <v>5.5211726384364823</v>
      </c>
      <c r="Y1046" s="1">
        <f t="shared" si="221"/>
        <v>7.5342465753424657</v>
      </c>
      <c r="Z1046" s="1">
        <f t="shared" si="222"/>
        <v>1.7391304347826086</v>
      </c>
      <c r="AA1046" s="1">
        <f t="shared" si="223"/>
        <v>5.3191489361702128E-2</v>
      </c>
      <c r="AB1046" s="1">
        <f>VLOOKUP($A1046,Index!$G:$R,8,FALSE)</f>
        <v>9.2365999999999993</v>
      </c>
      <c r="AC1046" s="1">
        <f>VLOOKUP($A1046,Index!$G:$R,9,FALSE)</f>
        <v>8.106736866651346</v>
      </c>
      <c r="AD1046" s="1">
        <f>VLOOKUP($A1046,Index!$G:$R,10,FALSE)</f>
        <v>7.8205128205128212</v>
      </c>
      <c r="AE1046" s="1">
        <f>VLOOKUP($A1046,Index!$G:$R,11,FALSE)</f>
        <v>4.2318730540516523</v>
      </c>
    </row>
    <row r="1047" spans="1:31" x14ac:dyDescent="0.2">
      <c r="A1047">
        <v>6095252608</v>
      </c>
      <c r="B1047" s="1">
        <f>VLOOKUP($A1047,DataForModel!$B:$BI,11,FALSE)</f>
        <v>3807</v>
      </c>
      <c r="C1047" s="1">
        <f>VLOOKUP($A1047,DataForModel!$B:$BI,16,FALSE)</f>
        <v>7.8595845100000004</v>
      </c>
      <c r="D1047" s="1">
        <f>VLOOKUP($A1047,DataForModel!$B:$BI,17,FALSE)</f>
        <v>25.18</v>
      </c>
      <c r="E1047" s="1">
        <f>VLOOKUP($A1047,DataForModel!$B:$BI,19,FALSE)</f>
        <v>0</v>
      </c>
      <c r="F1047" s="1">
        <f>VLOOKUP($A1047,DataForModel!$B:$BI,20,FALSE)</f>
        <v>605.08347119999996</v>
      </c>
      <c r="G1047" s="1">
        <f>VLOOKUP($A1047,DataForModel!$B:$BI,26,FALSE)</f>
        <v>0</v>
      </c>
      <c r="H1047" s="1">
        <f>VLOOKUP($A1047,DataForModel!$B:$BI,31,FALSE)</f>
        <v>494</v>
      </c>
      <c r="I1047" s="1">
        <f>VLOOKUP($A1047,DataForModel!$B:$BI,33,FALSE)</f>
        <v>17901</v>
      </c>
      <c r="J1047" s="1">
        <f>VLOOKUP($A1047,DataForModel!$B:$BI,46,FALSE)</f>
        <v>11.5</v>
      </c>
      <c r="K1047" s="1">
        <f>VLOOKUP($A1047,DataForModel!$B:$BI,49,FALSE)</f>
        <v>19.3</v>
      </c>
      <c r="L1047" s="1">
        <f>VLOOKUP($A1047,DataForModel!$B:$BI,51,FALSE)</f>
        <v>34.9</v>
      </c>
      <c r="M1047" s="1">
        <f>VLOOKUP($A1047,DataForModel!$B:$BI,52,FALSE)</f>
        <v>15.1</v>
      </c>
      <c r="N1047" s="1">
        <f>VLOOKUP($A1047,DataForModel!$B:$BI,60,FALSE)</f>
        <v>0</v>
      </c>
      <c r="O1047" s="1">
        <f t="shared" si="211"/>
        <v>2.9642328372165512</v>
      </c>
      <c r="P1047" s="1">
        <f t="shared" si="212"/>
        <v>4.3255189802906617</v>
      </c>
      <c r="Q1047" s="1">
        <f t="shared" si="213"/>
        <v>2.0009546352021914</v>
      </c>
      <c r="R1047" s="1">
        <f t="shared" si="214"/>
        <v>0</v>
      </c>
      <c r="S1047" s="1">
        <f t="shared" si="215"/>
        <v>1.0924611634921095</v>
      </c>
      <c r="T1047" s="1">
        <f t="shared" si="216"/>
        <v>0</v>
      </c>
      <c r="U1047" s="1">
        <f t="shared" si="217"/>
        <v>1.6554959785522789</v>
      </c>
      <c r="V1047" s="1">
        <f t="shared" si="218"/>
        <v>0.75001244568348135</v>
      </c>
      <c r="W1047" s="1">
        <f t="shared" si="219"/>
        <v>2.0104895104895104</v>
      </c>
      <c r="X1047" s="1">
        <f t="shared" si="220"/>
        <v>3.1433224755700326</v>
      </c>
      <c r="Y1047" s="1">
        <f t="shared" si="221"/>
        <v>7.9680365296803659</v>
      </c>
      <c r="Z1047" s="1">
        <f t="shared" si="222"/>
        <v>3.6572890025575444</v>
      </c>
      <c r="AA1047" s="1">
        <f t="shared" si="223"/>
        <v>0</v>
      </c>
      <c r="AB1047" s="1">
        <f>VLOOKUP($A1047,Index!$G:$R,8,FALSE)</f>
        <v>8.1913</v>
      </c>
      <c r="AC1047" s="1">
        <f>VLOOKUP($A1047,Index!$G:$R,9,FALSE)</f>
        <v>6.5971124935827676</v>
      </c>
      <c r="AD1047" s="1">
        <f>VLOOKUP($A1047,Index!$G:$R,10,FALSE)</f>
        <v>6.1538461538461542</v>
      </c>
      <c r="AE1047" s="1">
        <f>VLOOKUP($A1047,Index!$G:$R,11,FALSE)</f>
        <v>4.8161509718004885</v>
      </c>
    </row>
    <row r="1048" spans="1:31" x14ac:dyDescent="0.2">
      <c r="A1048">
        <v>6095252610</v>
      </c>
      <c r="B1048" s="1">
        <f>VLOOKUP($A1048,DataForModel!$B:$BI,11,FALSE)</f>
        <v>3142</v>
      </c>
      <c r="C1048" s="1">
        <f>VLOOKUP($A1048,DataForModel!$B:$BI,16,FALSE)</f>
        <v>7.8595845100000004</v>
      </c>
      <c r="D1048" s="1">
        <f>VLOOKUP($A1048,DataForModel!$B:$BI,17,FALSE)</f>
        <v>17.783765070000001</v>
      </c>
      <c r="E1048" s="1">
        <f>VLOOKUP($A1048,DataForModel!$B:$BI,19,FALSE)</f>
        <v>0</v>
      </c>
      <c r="F1048" s="1">
        <f>VLOOKUP($A1048,DataForModel!$B:$BI,20,FALSE)</f>
        <v>597.75428269999998</v>
      </c>
      <c r="G1048" s="1">
        <f>VLOOKUP($A1048,DataForModel!$B:$BI,26,FALSE)</f>
        <v>0</v>
      </c>
      <c r="H1048" s="1">
        <f>VLOOKUP($A1048,DataForModel!$B:$BI,31,FALSE)</f>
        <v>194</v>
      </c>
      <c r="I1048" s="1">
        <f>VLOOKUP($A1048,DataForModel!$B:$BI,33,FALSE)</f>
        <v>28949</v>
      </c>
      <c r="J1048" s="1">
        <f>VLOOKUP($A1048,DataForModel!$B:$BI,46,FALSE)</f>
        <v>6.5</v>
      </c>
      <c r="K1048" s="1">
        <f>VLOOKUP($A1048,DataForModel!$B:$BI,49,FALSE)</f>
        <v>16.2</v>
      </c>
      <c r="L1048" s="1">
        <f>VLOOKUP($A1048,DataForModel!$B:$BI,51,FALSE)</f>
        <v>21.5</v>
      </c>
      <c r="M1048" s="1">
        <f>VLOOKUP($A1048,DataForModel!$B:$BI,52,FALSE)</f>
        <v>16.2</v>
      </c>
      <c r="N1048" s="1">
        <f>VLOOKUP($A1048,DataForModel!$B:$BI,60,FALSE)</f>
        <v>0.1</v>
      </c>
      <c r="O1048" s="1">
        <f t="shared" si="211"/>
        <v>2.4460375594171277</v>
      </c>
      <c r="P1048" s="1">
        <f t="shared" si="212"/>
        <v>4.3255189802906617</v>
      </c>
      <c r="Q1048" s="1">
        <f t="shared" si="213"/>
        <v>1.4064729357068926</v>
      </c>
      <c r="R1048" s="1">
        <f t="shared" si="214"/>
        <v>0</v>
      </c>
      <c r="S1048" s="1">
        <f t="shared" si="215"/>
        <v>1.0787940042852997</v>
      </c>
      <c r="T1048" s="1">
        <f t="shared" si="216"/>
        <v>0</v>
      </c>
      <c r="U1048" s="1">
        <f t="shared" si="217"/>
        <v>0.65013404825737264</v>
      </c>
      <c r="V1048" s="1">
        <f t="shared" si="218"/>
        <v>1.5357262234106861</v>
      </c>
      <c r="W1048" s="1">
        <f t="shared" si="219"/>
        <v>1.1363636363636362</v>
      </c>
      <c r="X1048" s="1">
        <f t="shared" si="220"/>
        <v>2.6384364820846908</v>
      </c>
      <c r="Y1048" s="1">
        <f t="shared" si="221"/>
        <v>4.9086757990867582</v>
      </c>
      <c r="Z1048" s="1">
        <f t="shared" si="222"/>
        <v>3.9386189258312014</v>
      </c>
      <c r="AA1048" s="1">
        <f t="shared" si="223"/>
        <v>1.0638297872340425E-2</v>
      </c>
      <c r="AB1048" s="1">
        <f>VLOOKUP($A1048,Index!$G:$R,8,FALSE)</f>
        <v>6.5419</v>
      </c>
      <c r="AC1048" s="1">
        <f>VLOOKUP($A1048,Index!$G:$R,9,FALSE)</f>
        <v>5.4838958420393267</v>
      </c>
      <c r="AD1048" s="1">
        <f>VLOOKUP($A1048,Index!$G:$R,10,FALSE)</f>
        <v>5.2136752136752138</v>
      </c>
      <c r="AE1048" s="1">
        <f>VLOOKUP($A1048,Index!$G:$R,11,FALSE)</f>
        <v>3.4538709683684718</v>
      </c>
    </row>
    <row r="1049" spans="1:31" x14ac:dyDescent="0.2">
      <c r="A1049">
        <v>6095252611</v>
      </c>
      <c r="B1049" s="1">
        <f>VLOOKUP($A1049,DataForModel!$B:$BI,11,FALSE)</f>
        <v>3255</v>
      </c>
      <c r="C1049" s="1">
        <f>VLOOKUP($A1049,DataForModel!$B:$BI,16,FALSE)</f>
        <v>7.8595845100000004</v>
      </c>
      <c r="D1049" s="1">
        <f>VLOOKUP($A1049,DataForModel!$B:$BI,17,FALSE)</f>
        <v>24.55543948</v>
      </c>
      <c r="E1049" s="1">
        <f>VLOOKUP($A1049,DataForModel!$B:$BI,19,FALSE)</f>
        <v>0</v>
      </c>
      <c r="F1049" s="1">
        <f>VLOOKUP($A1049,DataForModel!$B:$BI,20,FALSE)</f>
        <v>605.49669989999995</v>
      </c>
      <c r="G1049" s="1">
        <f>VLOOKUP($A1049,DataForModel!$B:$BI,26,FALSE)</f>
        <v>0</v>
      </c>
      <c r="H1049" s="1">
        <f>VLOOKUP($A1049,DataForModel!$B:$BI,31,FALSE)</f>
        <v>795</v>
      </c>
      <c r="I1049" s="1">
        <f>VLOOKUP($A1049,DataForModel!$B:$BI,33,FALSE)</f>
        <v>17247</v>
      </c>
      <c r="J1049" s="1">
        <f>VLOOKUP($A1049,DataForModel!$B:$BI,46,FALSE)</f>
        <v>24.8</v>
      </c>
      <c r="K1049" s="1">
        <f>VLOOKUP($A1049,DataForModel!$B:$BI,49,FALSE)</f>
        <v>24.1</v>
      </c>
      <c r="L1049" s="1">
        <f>VLOOKUP($A1049,DataForModel!$B:$BI,51,FALSE)</f>
        <v>26.8</v>
      </c>
      <c r="M1049" s="1">
        <f>VLOOKUP($A1049,DataForModel!$B:$BI,52,FALSE)</f>
        <v>17.100000000000001</v>
      </c>
      <c r="N1049" s="1">
        <f>VLOOKUP($A1049,DataForModel!$B:$BI,60,FALSE)</f>
        <v>0.6</v>
      </c>
      <c r="O1049" s="1">
        <f t="shared" si="211"/>
        <v>2.5340917945920669</v>
      </c>
      <c r="P1049" s="1">
        <f t="shared" si="212"/>
        <v>4.3255189802906617</v>
      </c>
      <c r="Q1049" s="1">
        <f t="shared" si="213"/>
        <v>1.9507547966517322</v>
      </c>
      <c r="R1049" s="1">
        <f t="shared" si="214"/>
        <v>0</v>
      </c>
      <c r="S1049" s="1">
        <f t="shared" si="215"/>
        <v>1.0932317348086644</v>
      </c>
      <c r="T1049" s="1">
        <f t="shared" si="216"/>
        <v>0</v>
      </c>
      <c r="U1049" s="1">
        <f t="shared" si="217"/>
        <v>2.6642091152815013</v>
      </c>
      <c r="V1049" s="1">
        <f t="shared" si="218"/>
        <v>0.70350114855878987</v>
      </c>
      <c r="W1049" s="1">
        <f t="shared" si="219"/>
        <v>4.335664335664335</v>
      </c>
      <c r="X1049" s="1">
        <f t="shared" si="220"/>
        <v>3.9250814332247557</v>
      </c>
      <c r="Y1049" s="1">
        <f t="shared" si="221"/>
        <v>6.1187214611872154</v>
      </c>
      <c r="Z1049" s="1">
        <f t="shared" si="222"/>
        <v>4.1687979539641944</v>
      </c>
      <c r="AA1049" s="1">
        <f t="shared" si="223"/>
        <v>6.3829787234042548E-2</v>
      </c>
      <c r="AB1049" s="1">
        <f>VLOOKUP($A1049,Index!$G:$R,8,FALSE)</f>
        <v>10.154500000000001</v>
      </c>
      <c r="AC1049" s="1">
        <f>VLOOKUP($A1049,Index!$G:$R,9,FALSE)</f>
        <v>7.3157605410207172</v>
      </c>
      <c r="AD1049" s="1">
        <f>VLOOKUP($A1049,Index!$G:$R,10,FALSE)</f>
        <v>5.8119658119658126</v>
      </c>
      <c r="AE1049" s="1">
        <f>VLOOKUP($A1049,Index!$G:$R,11,FALSE)</f>
        <v>4.1421361197299209</v>
      </c>
    </row>
    <row r="1050" spans="1:31" x14ac:dyDescent="0.2">
      <c r="A1050">
        <v>6095252707</v>
      </c>
      <c r="B1050" s="1">
        <f>VLOOKUP($A1050,DataForModel!$B:$BI,11,FALSE)</f>
        <v>1662</v>
      </c>
      <c r="C1050" s="1">
        <f>VLOOKUP($A1050,DataForModel!$B:$BI,16,FALSE)</f>
        <v>7.8595845100000004</v>
      </c>
      <c r="D1050" s="1">
        <f>VLOOKUP($A1050,DataForModel!$B:$BI,17,FALSE)</f>
        <v>14.45070241</v>
      </c>
      <c r="E1050" s="1">
        <f>VLOOKUP($A1050,DataForModel!$B:$BI,19,FALSE)</f>
        <v>0</v>
      </c>
      <c r="F1050" s="1">
        <f>VLOOKUP($A1050,DataForModel!$B:$BI,20,FALSE)</f>
        <v>628.89468179999994</v>
      </c>
      <c r="G1050" s="1">
        <f>VLOOKUP($A1050,DataForModel!$B:$BI,26,FALSE)</f>
        <v>0</v>
      </c>
      <c r="H1050" s="1">
        <f>VLOOKUP($A1050,DataForModel!$B:$BI,31,FALSE)</f>
        <v>1055</v>
      </c>
      <c r="I1050" s="1">
        <f>VLOOKUP($A1050,DataForModel!$B:$BI,33,FALSE)</f>
        <v>22227</v>
      </c>
      <c r="J1050" s="1">
        <f>VLOOKUP($A1050,DataForModel!$B:$BI,46,FALSE)</f>
        <v>19.8</v>
      </c>
      <c r="K1050" s="1">
        <f>VLOOKUP($A1050,DataForModel!$B:$BI,49,FALSE)</f>
        <v>13.1</v>
      </c>
      <c r="L1050" s="1">
        <f>VLOOKUP($A1050,DataForModel!$B:$BI,51,FALSE)</f>
        <v>27.5</v>
      </c>
      <c r="M1050" s="1">
        <f>VLOOKUP($A1050,DataForModel!$B:$BI,52,FALSE)</f>
        <v>16.8</v>
      </c>
      <c r="N1050" s="1">
        <f>VLOOKUP($A1050,DataForModel!$B:$BI,60,FALSE)</f>
        <v>0</v>
      </c>
      <c r="O1050" s="1">
        <f t="shared" si="211"/>
        <v>1.292760850931193</v>
      </c>
      <c r="P1050" s="1">
        <f t="shared" si="212"/>
        <v>4.3255189802906617</v>
      </c>
      <c r="Q1050" s="1">
        <f t="shared" si="213"/>
        <v>1.1385738257686526</v>
      </c>
      <c r="R1050" s="1">
        <f t="shared" si="214"/>
        <v>0</v>
      </c>
      <c r="S1050" s="1">
        <f t="shared" si="215"/>
        <v>1.1368632969857535</v>
      </c>
      <c r="T1050" s="1">
        <f t="shared" si="216"/>
        <v>0</v>
      </c>
      <c r="U1050" s="1">
        <f t="shared" si="217"/>
        <v>3.5355227882037532</v>
      </c>
      <c r="V1050" s="1">
        <f t="shared" si="218"/>
        <v>1.0576697413431382</v>
      </c>
      <c r="W1050" s="1">
        <f t="shared" si="219"/>
        <v>3.4615384615384617</v>
      </c>
      <c r="X1050" s="1">
        <f t="shared" si="220"/>
        <v>2.1335504885993486</v>
      </c>
      <c r="Y1050" s="1">
        <f t="shared" si="221"/>
        <v>6.2785388127853885</v>
      </c>
      <c r="Z1050" s="1">
        <f t="shared" si="222"/>
        <v>4.0920716112531972</v>
      </c>
      <c r="AA1050" s="1">
        <f t="shared" si="223"/>
        <v>0</v>
      </c>
      <c r="AB1050" s="1">
        <f>VLOOKUP($A1050,Index!$G:$R,8,FALSE)</f>
        <v>9.3568999999999996</v>
      </c>
      <c r="AC1050" s="1">
        <f>VLOOKUP($A1050,Index!$G:$R,9,FALSE)</f>
        <v>5.9984233535404456</v>
      </c>
      <c r="AD1050" s="1">
        <f>VLOOKUP($A1050,Index!$G:$R,10,FALSE)</f>
        <v>6.6666666666666679</v>
      </c>
      <c r="AE1050" s="1">
        <f>VLOOKUP($A1050,Index!$G:$R,11,FALSE)</f>
        <v>3.9170184484963344</v>
      </c>
    </row>
    <row r="1051" spans="1:31" x14ac:dyDescent="0.2">
      <c r="A1051">
        <v>6095252801</v>
      </c>
      <c r="B1051" s="1">
        <f>VLOOKUP($A1051,DataForModel!$B:$BI,11,FALSE)</f>
        <v>2455</v>
      </c>
      <c r="C1051" s="1">
        <f>VLOOKUP($A1051,DataForModel!$B:$BI,16,FALSE)</f>
        <v>7.8595845100000004</v>
      </c>
      <c r="D1051" s="1">
        <f>VLOOKUP($A1051,DataForModel!$B:$BI,17,FALSE)</f>
        <v>2.7137571550000001</v>
      </c>
      <c r="E1051" s="1">
        <f>VLOOKUP($A1051,DataForModel!$B:$BI,19,FALSE)</f>
        <v>0</v>
      </c>
      <c r="F1051" s="1">
        <f>VLOOKUP($A1051,DataForModel!$B:$BI,20,FALSE)</f>
        <v>510.34640680000001</v>
      </c>
      <c r="G1051" s="1">
        <f>VLOOKUP($A1051,DataForModel!$B:$BI,26,FALSE)</f>
        <v>0.2</v>
      </c>
      <c r="H1051" s="1">
        <f>VLOOKUP($A1051,DataForModel!$B:$BI,31,FALSE)</f>
        <v>356</v>
      </c>
      <c r="I1051" s="1">
        <f>VLOOKUP($A1051,DataForModel!$B:$BI,33,FALSE)</f>
        <v>17160</v>
      </c>
      <c r="J1051" s="1">
        <f>VLOOKUP($A1051,DataForModel!$B:$BI,46,FALSE)</f>
        <v>11.4</v>
      </c>
      <c r="K1051" s="1">
        <f>VLOOKUP($A1051,DataForModel!$B:$BI,49,FALSE)</f>
        <v>2.9</v>
      </c>
      <c r="L1051" s="1">
        <f>VLOOKUP($A1051,DataForModel!$B:$BI,51,FALSE)</f>
        <v>43.8</v>
      </c>
      <c r="M1051" s="1">
        <f>VLOOKUP($A1051,DataForModel!$B:$BI,52,FALSE)</f>
        <v>6</v>
      </c>
      <c r="N1051" s="1">
        <f>VLOOKUP($A1051,DataForModel!$B:$BI,60,FALSE)</f>
        <v>0</v>
      </c>
      <c r="O1051" s="1">
        <f t="shared" si="211"/>
        <v>1.9106989791942648</v>
      </c>
      <c r="P1051" s="1">
        <f t="shared" si="212"/>
        <v>4.3255189802906617</v>
      </c>
      <c r="Q1051" s="1">
        <f t="shared" si="213"/>
        <v>0.19520206593250519</v>
      </c>
      <c r="R1051" s="1">
        <f t="shared" si="214"/>
        <v>0</v>
      </c>
      <c r="S1051" s="1">
        <f t="shared" si="215"/>
        <v>0.91579951235015777</v>
      </c>
      <c r="T1051" s="1">
        <f t="shared" si="216"/>
        <v>2.7972027972027972E-2</v>
      </c>
      <c r="U1051" s="1">
        <f t="shared" si="217"/>
        <v>1.1930294906166219</v>
      </c>
      <c r="V1051" s="1">
        <f t="shared" si="218"/>
        <v>0.6973138659137621</v>
      </c>
      <c r="W1051" s="1">
        <f t="shared" si="219"/>
        <v>1.9930069930069929</v>
      </c>
      <c r="X1051" s="1">
        <f t="shared" si="220"/>
        <v>0.47231270358306188</v>
      </c>
      <c r="Y1051" s="1">
        <f t="shared" si="221"/>
        <v>10</v>
      </c>
      <c r="Z1051" s="1">
        <f t="shared" si="222"/>
        <v>1.3299232736572892</v>
      </c>
      <c r="AA1051" s="1">
        <f t="shared" si="223"/>
        <v>0</v>
      </c>
      <c r="AB1051" s="1">
        <f>VLOOKUP($A1051,Index!$G:$R,8,FALSE)</f>
        <v>3.8919999999999999</v>
      </c>
      <c r="AC1051" s="1">
        <f>VLOOKUP($A1051,Index!$G:$R,9,FALSE)</f>
        <v>5.0994905821300174</v>
      </c>
      <c r="AD1051" s="1">
        <f>VLOOKUP($A1051,Index!$G:$R,10,FALSE)</f>
        <v>3.2905982905982913</v>
      </c>
      <c r="AE1051" s="1">
        <f>VLOOKUP($A1051,Index!$G:$R,11,FALSE)</f>
        <v>2.1355601059373934</v>
      </c>
    </row>
    <row r="1052" spans="1:31" x14ac:dyDescent="0.2">
      <c r="A1052">
        <v>6095252802</v>
      </c>
      <c r="B1052" s="1">
        <f>VLOOKUP($A1052,DataForModel!$B:$BI,11,FALSE)</f>
        <v>1359</v>
      </c>
      <c r="C1052" s="1">
        <f>VLOOKUP($A1052,DataForModel!$B:$BI,16,FALSE)</f>
        <v>7.8595845100000004</v>
      </c>
      <c r="D1052" s="1">
        <f>VLOOKUP($A1052,DataForModel!$B:$BI,17,FALSE)</f>
        <v>3.0904213550000001</v>
      </c>
      <c r="E1052" s="1">
        <f>VLOOKUP($A1052,DataForModel!$B:$BI,19,FALSE)</f>
        <v>0</v>
      </c>
      <c r="F1052" s="1">
        <f>VLOOKUP($A1052,DataForModel!$B:$BI,20,FALSE)</f>
        <v>594.75873960000001</v>
      </c>
      <c r="G1052" s="1">
        <f>VLOOKUP($A1052,DataForModel!$B:$BI,26,FALSE)</f>
        <v>1</v>
      </c>
      <c r="H1052" s="1">
        <f>VLOOKUP($A1052,DataForModel!$B:$BI,31,FALSE)</f>
        <v>3</v>
      </c>
      <c r="I1052" s="1">
        <f>VLOOKUP($A1052,DataForModel!$B:$BI,33,FALSE)</f>
        <v>22251</v>
      </c>
      <c r="J1052" s="1">
        <f>VLOOKUP($A1052,DataForModel!$B:$BI,46,FALSE)</f>
        <v>0.4</v>
      </c>
      <c r="K1052" s="1">
        <f>VLOOKUP($A1052,DataForModel!$B:$BI,49,FALSE)</f>
        <v>0</v>
      </c>
      <c r="L1052" s="1">
        <f>VLOOKUP($A1052,DataForModel!$B:$BI,51,FALSE)</f>
        <v>26.6</v>
      </c>
      <c r="M1052" s="1">
        <f>VLOOKUP($A1052,DataForModel!$B:$BI,52,FALSE)</f>
        <v>2.5</v>
      </c>
      <c r="N1052" s="1">
        <f>VLOOKUP($A1052,DataForModel!$B:$BI,60,FALSE)</f>
        <v>37.700000000000003</v>
      </c>
      <c r="O1052" s="1">
        <f t="shared" si="211"/>
        <v>1.0566508220992752</v>
      </c>
      <c r="P1052" s="1">
        <f t="shared" si="212"/>
        <v>4.3255189802906617</v>
      </c>
      <c r="Q1052" s="1">
        <f t="shared" si="213"/>
        <v>0.22547692548933071</v>
      </c>
      <c r="R1052" s="1">
        <f t="shared" si="214"/>
        <v>0</v>
      </c>
      <c r="S1052" s="1">
        <f t="shared" si="215"/>
        <v>1.0732080428301454</v>
      </c>
      <c r="T1052" s="1">
        <f t="shared" si="216"/>
        <v>0.13986013986013987</v>
      </c>
      <c r="U1052" s="1">
        <f t="shared" si="217"/>
        <v>1.0053619302949061E-2</v>
      </c>
      <c r="V1052" s="1">
        <f t="shared" si="218"/>
        <v>1.0593765779348701</v>
      </c>
      <c r="W1052" s="1">
        <f t="shared" si="219"/>
        <v>6.9930069930069935E-2</v>
      </c>
      <c r="X1052" s="1">
        <f t="shared" si="220"/>
        <v>0</v>
      </c>
      <c r="Y1052" s="1">
        <f t="shared" si="221"/>
        <v>6.0730593607305936</v>
      </c>
      <c r="Z1052" s="1">
        <f t="shared" si="222"/>
        <v>0.43478260869565216</v>
      </c>
      <c r="AA1052" s="1">
        <f t="shared" si="223"/>
        <v>4.0106382978723412</v>
      </c>
      <c r="AB1052" s="1">
        <f>VLOOKUP($A1052,Index!$G:$R,8,FALSE)</f>
        <v>4.1951000000000001</v>
      </c>
      <c r="AC1052" s="1">
        <f>VLOOKUP($A1052,Index!$G:$R,9,FALSE)</f>
        <v>2.2985092738589294</v>
      </c>
      <c r="AD1052" s="1">
        <f>VLOOKUP($A1052,Index!$G:$R,10,FALSE)</f>
        <v>1.8803418803418805</v>
      </c>
      <c r="AE1052" s="1">
        <f>VLOOKUP($A1052,Index!$G:$R,11,FALSE)</f>
        <v>2.4713330029268095</v>
      </c>
    </row>
    <row r="1053" spans="1:31" x14ac:dyDescent="0.2">
      <c r="A1053">
        <v>6095252904</v>
      </c>
      <c r="B1053" s="1">
        <f>VLOOKUP($A1053,DataForModel!$B:$BI,11,FALSE)</f>
        <v>1780</v>
      </c>
      <c r="C1053" s="1">
        <f>VLOOKUP($A1053,DataForModel!$B:$BI,16,FALSE)</f>
        <v>7.8595845100000004</v>
      </c>
      <c r="D1053" s="1">
        <f>VLOOKUP($A1053,DataForModel!$B:$BI,17,FALSE)</f>
        <v>6.2324568070000002</v>
      </c>
      <c r="E1053" s="1">
        <f>VLOOKUP($A1053,DataForModel!$B:$BI,19,FALSE)</f>
        <v>81.101268520000005</v>
      </c>
      <c r="F1053" s="1">
        <f>VLOOKUP($A1053,DataForModel!$B:$BI,20,FALSE)</f>
        <v>375.59726599999999</v>
      </c>
      <c r="G1053" s="1">
        <f>VLOOKUP($A1053,DataForModel!$B:$BI,26,FALSE)</f>
        <v>2.5</v>
      </c>
      <c r="H1053" s="1">
        <f>VLOOKUP($A1053,DataForModel!$B:$BI,31,FALSE)</f>
        <v>258</v>
      </c>
      <c r="I1053" s="1">
        <f>VLOOKUP($A1053,DataForModel!$B:$BI,33,FALSE)</f>
        <v>39397</v>
      </c>
      <c r="J1053" s="1">
        <f>VLOOKUP($A1053,DataForModel!$B:$BI,46,FALSE)</f>
        <v>4.2</v>
      </c>
      <c r="K1053" s="1">
        <f>VLOOKUP($A1053,DataForModel!$B:$BI,49,FALSE)</f>
        <v>10.3</v>
      </c>
      <c r="L1053" s="1">
        <f>VLOOKUP($A1053,DataForModel!$B:$BI,51,FALSE)</f>
        <v>18.600000000000001</v>
      </c>
      <c r="M1053" s="1">
        <f>VLOOKUP($A1053,DataForModel!$B:$BI,52,FALSE)</f>
        <v>11.1</v>
      </c>
      <c r="N1053" s="1">
        <f>VLOOKUP($A1053,DataForModel!$B:$BI,60,FALSE)</f>
        <v>0.4</v>
      </c>
      <c r="O1053" s="1">
        <f t="shared" si="211"/>
        <v>1.3847112912023691</v>
      </c>
      <c r="P1053" s="1">
        <f t="shared" si="212"/>
        <v>4.3255189802906617</v>
      </c>
      <c r="Q1053" s="1">
        <f t="shared" si="213"/>
        <v>0.47802198294864534</v>
      </c>
      <c r="R1053" s="1">
        <f t="shared" si="214"/>
        <v>1.0095270740335169</v>
      </c>
      <c r="S1053" s="1">
        <f t="shared" si="215"/>
        <v>0.66452504174615479</v>
      </c>
      <c r="T1053" s="1">
        <f t="shared" si="216"/>
        <v>0.34965034965034969</v>
      </c>
      <c r="U1053" s="1">
        <f t="shared" si="217"/>
        <v>0.86461126005361932</v>
      </c>
      <c r="V1053" s="1">
        <f t="shared" si="218"/>
        <v>2.278769086344596</v>
      </c>
      <c r="W1053" s="1">
        <f t="shared" si="219"/>
        <v>0.73426573426573427</v>
      </c>
      <c r="X1053" s="1">
        <f t="shared" si="220"/>
        <v>1.677524429967427</v>
      </c>
      <c r="Y1053" s="1">
        <f t="shared" si="221"/>
        <v>4.2465753424657544</v>
      </c>
      <c r="Z1053" s="1">
        <f t="shared" si="222"/>
        <v>2.6342710997442453</v>
      </c>
      <c r="AA1053" s="1">
        <f t="shared" si="223"/>
        <v>4.2553191489361701E-2</v>
      </c>
      <c r="AB1053" s="1">
        <f>VLOOKUP($A1053,Index!$G:$R,8,FALSE)</f>
        <v>6.4995000000000003</v>
      </c>
      <c r="AC1053" s="1">
        <f>VLOOKUP($A1053,Index!$G:$R,9,FALSE)</f>
        <v>3.9319806821168912</v>
      </c>
      <c r="AD1053" s="1">
        <f>VLOOKUP($A1053,Index!$G:$R,10,FALSE)</f>
        <v>3.9316239316239314</v>
      </c>
      <c r="AE1053" s="1">
        <f>VLOOKUP($A1053,Index!$G:$R,11,FALSE)</f>
        <v>4.9055301908450799</v>
      </c>
    </row>
    <row r="1054" spans="1:31" x14ac:dyDescent="0.2">
      <c r="A1054">
        <v>6095252908</v>
      </c>
      <c r="B1054" s="1">
        <f>VLOOKUP($A1054,DataForModel!$B:$BI,11,FALSE)</f>
        <v>3626</v>
      </c>
      <c r="C1054" s="1">
        <f>VLOOKUP($A1054,DataForModel!$B:$BI,16,FALSE)</f>
        <v>7.8595845100000004</v>
      </c>
      <c r="D1054" s="1">
        <f>VLOOKUP($A1054,DataForModel!$B:$BI,17,FALSE)</f>
        <v>11.984747369999999</v>
      </c>
      <c r="E1054" s="1">
        <f>VLOOKUP($A1054,DataForModel!$B:$BI,19,FALSE)</f>
        <v>0</v>
      </c>
      <c r="F1054" s="1">
        <f>VLOOKUP($A1054,DataForModel!$B:$BI,20,FALSE)</f>
        <v>453.05782199999999</v>
      </c>
      <c r="G1054" s="1">
        <f>VLOOKUP($A1054,DataForModel!$B:$BI,26,FALSE)</f>
        <v>0</v>
      </c>
      <c r="H1054" s="1">
        <f>VLOOKUP($A1054,DataForModel!$B:$BI,31,FALSE)</f>
        <v>313</v>
      </c>
      <c r="I1054" s="1">
        <f>VLOOKUP($A1054,DataForModel!$B:$BI,33,FALSE)</f>
        <v>26598</v>
      </c>
      <c r="J1054" s="1">
        <f>VLOOKUP($A1054,DataForModel!$B:$BI,46,FALSE)</f>
        <v>8.1</v>
      </c>
      <c r="K1054" s="1">
        <f>VLOOKUP($A1054,DataForModel!$B:$BI,49,FALSE)</f>
        <v>6.7</v>
      </c>
      <c r="L1054" s="1">
        <f>VLOOKUP($A1054,DataForModel!$B:$BI,51,FALSE)</f>
        <v>27</v>
      </c>
      <c r="M1054" s="1">
        <f>VLOOKUP($A1054,DataForModel!$B:$BI,52,FALSE)</f>
        <v>9.8000000000000007</v>
      </c>
      <c r="N1054" s="1">
        <f>VLOOKUP($A1054,DataForModel!$B:$BI,60,FALSE)</f>
        <v>0</v>
      </c>
      <c r="O1054" s="1">
        <f t="shared" si="211"/>
        <v>2.8231902127327984</v>
      </c>
      <c r="P1054" s="1">
        <f t="shared" si="212"/>
        <v>4.3255189802906617</v>
      </c>
      <c r="Q1054" s="1">
        <f t="shared" si="213"/>
        <v>0.9403695830786224</v>
      </c>
      <c r="R1054" s="1">
        <f t="shared" si="214"/>
        <v>0</v>
      </c>
      <c r="S1054" s="1">
        <f t="shared" si="215"/>
        <v>0.808970194316595</v>
      </c>
      <c r="T1054" s="1">
        <f t="shared" si="216"/>
        <v>0</v>
      </c>
      <c r="U1054" s="1">
        <f t="shared" si="217"/>
        <v>1.0489276139410189</v>
      </c>
      <c r="V1054" s="1">
        <f t="shared" si="218"/>
        <v>1.3685273556122921</v>
      </c>
      <c r="W1054" s="1">
        <f t="shared" si="219"/>
        <v>1.4160839160839158</v>
      </c>
      <c r="X1054" s="1">
        <f t="shared" si="220"/>
        <v>1.0912052117263844</v>
      </c>
      <c r="Y1054" s="1">
        <f t="shared" si="221"/>
        <v>6.1643835616438363</v>
      </c>
      <c r="Z1054" s="1">
        <f t="shared" si="222"/>
        <v>2.3017902813299234</v>
      </c>
      <c r="AA1054" s="1">
        <f t="shared" si="223"/>
        <v>0</v>
      </c>
      <c r="AB1054" s="1">
        <f>VLOOKUP($A1054,Index!$G:$R,8,FALSE)</f>
        <v>5.6223000000000001</v>
      </c>
      <c r="AC1054" s="1">
        <f>VLOOKUP($A1054,Index!$G:$R,9,FALSE)</f>
        <v>4.9546334841693875</v>
      </c>
      <c r="AD1054" s="1">
        <f>VLOOKUP($A1054,Index!$G:$R,10,FALSE)</f>
        <v>4.5299145299145298</v>
      </c>
      <c r="AE1054" s="1">
        <f>VLOOKUP($A1054,Index!$G:$R,11,FALSE)</f>
        <v>1.7589567570111049</v>
      </c>
    </row>
    <row r="1055" spans="1:31" x14ac:dyDescent="0.2">
      <c r="A1055">
        <v>6095252909</v>
      </c>
      <c r="B1055" s="1">
        <f>VLOOKUP($A1055,DataForModel!$B:$BI,11,FALSE)</f>
        <v>3224</v>
      </c>
      <c r="C1055" s="1">
        <f>VLOOKUP($A1055,DataForModel!$B:$BI,16,FALSE)</f>
        <v>7.8595845100000004</v>
      </c>
      <c r="D1055" s="1">
        <f>VLOOKUP($A1055,DataForModel!$B:$BI,17,FALSE)</f>
        <v>9.372105028</v>
      </c>
      <c r="E1055" s="1">
        <f>VLOOKUP($A1055,DataForModel!$B:$BI,19,FALSE)</f>
        <v>109.2090757</v>
      </c>
      <c r="F1055" s="1">
        <f>VLOOKUP($A1055,DataForModel!$B:$BI,20,FALSE)</f>
        <v>413.00898810000001</v>
      </c>
      <c r="G1055" s="1">
        <f>VLOOKUP($A1055,DataForModel!$B:$BI,26,FALSE)</f>
        <v>0</v>
      </c>
      <c r="H1055" s="1">
        <f>VLOOKUP($A1055,DataForModel!$B:$BI,31,FALSE)</f>
        <v>121</v>
      </c>
      <c r="I1055" s="1">
        <f>VLOOKUP($A1055,DataForModel!$B:$BI,33,FALSE)</f>
        <v>37902</v>
      </c>
      <c r="J1055" s="1">
        <f>VLOOKUP($A1055,DataForModel!$B:$BI,46,FALSE)</f>
        <v>4</v>
      </c>
      <c r="K1055" s="1">
        <f>VLOOKUP($A1055,DataForModel!$B:$BI,49,FALSE)</f>
        <v>6.2</v>
      </c>
      <c r="L1055" s="1">
        <f>VLOOKUP($A1055,DataForModel!$B:$BI,51,FALSE)</f>
        <v>22.9</v>
      </c>
      <c r="M1055" s="1">
        <f>VLOOKUP($A1055,DataForModel!$B:$BI,52,FALSE)</f>
        <v>11.8</v>
      </c>
      <c r="N1055" s="1">
        <f>VLOOKUP($A1055,DataForModel!$B:$BI,60,FALSE)</f>
        <v>0</v>
      </c>
      <c r="O1055" s="1">
        <f t="shared" si="211"/>
        <v>2.5099353229954025</v>
      </c>
      <c r="P1055" s="1">
        <f t="shared" si="212"/>
        <v>4.3255189802906617</v>
      </c>
      <c r="Q1055" s="1">
        <f t="shared" si="213"/>
        <v>0.73037516370915312</v>
      </c>
      <c r="R1055" s="1">
        <f t="shared" si="214"/>
        <v>1.3594056006921487</v>
      </c>
      <c r="S1055" s="1">
        <f t="shared" si="215"/>
        <v>0.7342888310308251</v>
      </c>
      <c r="T1055" s="1">
        <f t="shared" si="216"/>
        <v>0</v>
      </c>
      <c r="U1055" s="1">
        <f t="shared" si="217"/>
        <v>0.40549597855227881</v>
      </c>
      <c r="V1055" s="1">
        <f t="shared" si="218"/>
        <v>2.1724473903179695</v>
      </c>
      <c r="W1055" s="1">
        <f t="shared" si="219"/>
        <v>0.69930069930069916</v>
      </c>
      <c r="X1055" s="1">
        <f t="shared" si="220"/>
        <v>1.009771986970684</v>
      </c>
      <c r="Y1055" s="1">
        <f t="shared" si="221"/>
        <v>5.2283105022831053</v>
      </c>
      <c r="Z1055" s="1">
        <f t="shared" si="222"/>
        <v>2.8132992327365729</v>
      </c>
      <c r="AA1055" s="1">
        <f t="shared" si="223"/>
        <v>0</v>
      </c>
      <c r="AB1055" s="1">
        <f>VLOOKUP($A1055,Index!$G:$R,8,FALSE)</f>
        <v>3.2441</v>
      </c>
      <c r="AC1055" s="1">
        <f>VLOOKUP($A1055,Index!$G:$R,9,FALSE)</f>
        <v>4.1700261657391957</v>
      </c>
      <c r="AD1055" s="1">
        <f>VLOOKUP($A1055,Index!$G:$R,10,FALSE)</f>
        <v>4.2735042735042743</v>
      </c>
      <c r="AE1055" s="1">
        <f>VLOOKUP($A1055,Index!$G:$R,11,FALSE)</f>
        <v>3.0866274829646558</v>
      </c>
    </row>
    <row r="1056" spans="1:31" x14ac:dyDescent="0.2">
      <c r="A1056">
        <v>6095252910</v>
      </c>
      <c r="B1056" s="1">
        <f>VLOOKUP($A1056,DataForModel!$B:$BI,11,FALSE)</f>
        <v>5617</v>
      </c>
      <c r="C1056" s="1">
        <f>VLOOKUP($A1056,DataForModel!$B:$BI,16,FALSE)</f>
        <v>7.8595845100000004</v>
      </c>
      <c r="D1056" s="1">
        <f>VLOOKUP($A1056,DataForModel!$B:$BI,17,FALSE)</f>
        <v>11.76</v>
      </c>
      <c r="E1056" s="1">
        <f>VLOOKUP($A1056,DataForModel!$B:$BI,19,FALSE)</f>
        <v>0.370912931</v>
      </c>
      <c r="F1056" s="1">
        <f>VLOOKUP($A1056,DataForModel!$B:$BI,20,FALSE)</f>
        <v>456.15409629999999</v>
      </c>
      <c r="G1056" s="1">
        <f>VLOOKUP($A1056,DataForModel!$B:$BI,26,FALSE)</f>
        <v>0</v>
      </c>
      <c r="H1056" s="1">
        <f>VLOOKUP($A1056,DataForModel!$B:$BI,31,FALSE)</f>
        <v>403</v>
      </c>
      <c r="I1056" s="1">
        <f>VLOOKUP($A1056,DataForModel!$B:$BI,33,FALSE)</f>
        <v>35402</v>
      </c>
      <c r="J1056" s="1">
        <f>VLOOKUP($A1056,DataForModel!$B:$BI,46,FALSE)</f>
        <v>6.5</v>
      </c>
      <c r="K1056" s="1">
        <f>VLOOKUP($A1056,DataForModel!$B:$BI,49,FALSE)</f>
        <v>5.9</v>
      </c>
      <c r="L1056" s="1">
        <f>VLOOKUP($A1056,DataForModel!$B:$BI,51,FALSE)</f>
        <v>25.1</v>
      </c>
      <c r="M1056" s="1">
        <f>VLOOKUP($A1056,DataForModel!$B:$BI,52,FALSE)</f>
        <v>10.1</v>
      </c>
      <c r="N1056" s="1">
        <f>VLOOKUP($A1056,DataForModel!$B:$BI,60,FALSE)</f>
        <v>0.3</v>
      </c>
      <c r="O1056" s="1">
        <f t="shared" si="211"/>
        <v>4.3746590820540794</v>
      </c>
      <c r="P1056" s="1">
        <f t="shared" si="212"/>
        <v>4.3255189802906617</v>
      </c>
      <c r="Q1056" s="1">
        <f t="shared" si="213"/>
        <v>0.92230523010184395</v>
      </c>
      <c r="R1056" s="1">
        <f t="shared" si="214"/>
        <v>4.6170257603465872E-3</v>
      </c>
      <c r="S1056" s="1">
        <f t="shared" si="215"/>
        <v>0.81474399503219319</v>
      </c>
      <c r="T1056" s="1">
        <f t="shared" si="216"/>
        <v>0</v>
      </c>
      <c r="U1056" s="1">
        <f t="shared" si="217"/>
        <v>1.3505361930294906</v>
      </c>
      <c r="V1056" s="1">
        <f t="shared" si="218"/>
        <v>1.9946519120125736</v>
      </c>
      <c r="W1056" s="1">
        <f t="shared" si="219"/>
        <v>1.1363636363636362</v>
      </c>
      <c r="X1056" s="1">
        <f t="shared" si="220"/>
        <v>0.96091205211726405</v>
      </c>
      <c r="Y1056" s="1">
        <f t="shared" si="221"/>
        <v>5.7305936073059369</v>
      </c>
      <c r="Z1056" s="1">
        <f t="shared" si="222"/>
        <v>2.3785166240409201</v>
      </c>
      <c r="AA1056" s="1">
        <f t="shared" si="223"/>
        <v>3.1914893617021274E-2</v>
      </c>
      <c r="AB1056" s="1">
        <f>VLOOKUP($A1056,Index!$G:$R,8,FALSE)</f>
        <v>4.8524000000000003</v>
      </c>
      <c r="AC1056" s="1">
        <f>VLOOKUP($A1056,Index!$G:$R,9,FALSE)</f>
        <v>5.0523623217561191</v>
      </c>
      <c r="AD1056" s="1">
        <f>VLOOKUP($A1056,Index!$G:$R,10,FALSE)</f>
        <v>4.4871794871794872</v>
      </c>
      <c r="AE1056" s="1">
        <f>VLOOKUP($A1056,Index!$G:$R,11,FALSE)</f>
        <v>1.4178239400629535</v>
      </c>
    </row>
    <row r="1057" spans="1:31" x14ac:dyDescent="0.2">
      <c r="A1057">
        <v>6095252911</v>
      </c>
      <c r="B1057" s="1">
        <f>VLOOKUP($A1057,DataForModel!$B:$BI,11,FALSE)</f>
        <v>4912</v>
      </c>
      <c r="C1057" s="1">
        <f>VLOOKUP($A1057,DataForModel!$B:$BI,16,FALSE)</f>
        <v>7.8595845100000004</v>
      </c>
      <c r="D1057" s="1">
        <f>VLOOKUP($A1057,DataForModel!$B:$BI,17,FALSE)</f>
        <v>12.89</v>
      </c>
      <c r="E1057" s="1">
        <f>VLOOKUP($A1057,DataForModel!$B:$BI,19,FALSE)</f>
        <v>1.4744844989999999</v>
      </c>
      <c r="F1057" s="1">
        <f>VLOOKUP($A1057,DataForModel!$B:$BI,20,FALSE)</f>
        <v>427.72688440000002</v>
      </c>
      <c r="G1057" s="1">
        <f>VLOOKUP($A1057,DataForModel!$B:$BI,26,FALSE)</f>
        <v>0</v>
      </c>
      <c r="H1057" s="1">
        <f>VLOOKUP($A1057,DataForModel!$B:$BI,31,FALSE)</f>
        <v>420</v>
      </c>
      <c r="I1057" s="1">
        <f>VLOOKUP($A1057,DataForModel!$B:$BI,33,FALSE)</f>
        <v>36077</v>
      </c>
      <c r="J1057" s="1">
        <f>VLOOKUP($A1057,DataForModel!$B:$BI,46,FALSE)</f>
        <v>8.6999999999999993</v>
      </c>
      <c r="K1057" s="1">
        <f>VLOOKUP($A1057,DataForModel!$B:$BI,49,FALSE)</f>
        <v>8.4</v>
      </c>
      <c r="L1057" s="1">
        <f>VLOOKUP($A1057,DataForModel!$B:$BI,51,FALSE)</f>
        <v>8</v>
      </c>
      <c r="M1057" s="1">
        <f>VLOOKUP($A1057,DataForModel!$B:$BI,52,FALSE)</f>
        <v>29.4</v>
      </c>
      <c r="N1057" s="1">
        <f>VLOOKUP($A1057,DataForModel!$B:$BI,60,FALSE)</f>
        <v>2.2000000000000002</v>
      </c>
      <c r="O1057" s="1">
        <f t="shared" si="211"/>
        <v>3.8252941634847657</v>
      </c>
      <c r="P1057" s="1">
        <f t="shared" si="212"/>
        <v>4.3255189802906617</v>
      </c>
      <c r="Q1057" s="1">
        <f t="shared" si="213"/>
        <v>1.0131304035566422</v>
      </c>
      <c r="R1057" s="1">
        <f t="shared" si="214"/>
        <v>1.8353991856689223E-2</v>
      </c>
      <c r="S1057" s="1">
        <f t="shared" si="215"/>
        <v>0.76173413850537286</v>
      </c>
      <c r="T1057" s="1">
        <f t="shared" si="216"/>
        <v>0</v>
      </c>
      <c r="U1057" s="1">
        <f t="shared" si="217"/>
        <v>1.4075067024128687</v>
      </c>
      <c r="V1057" s="1">
        <f t="shared" si="218"/>
        <v>2.0426566911550306</v>
      </c>
      <c r="W1057" s="1">
        <f t="shared" si="219"/>
        <v>1.5209790209790208</v>
      </c>
      <c r="X1057" s="1">
        <f t="shared" si="220"/>
        <v>1.3680781758957656</v>
      </c>
      <c r="Y1057" s="1">
        <f t="shared" si="221"/>
        <v>1.8264840182648403</v>
      </c>
      <c r="Z1057" s="1">
        <f t="shared" si="222"/>
        <v>7.3145780051150888</v>
      </c>
      <c r="AA1057" s="1">
        <f t="shared" si="223"/>
        <v>0.23404255319148939</v>
      </c>
      <c r="AB1057" s="1">
        <f>VLOOKUP($A1057,Index!$G:$R,8,FALSE)</f>
        <v>6.7356999999999996</v>
      </c>
      <c r="AC1057" s="1">
        <f>VLOOKUP($A1057,Index!$G:$R,9,FALSE)</f>
        <v>5.4516434034708174</v>
      </c>
      <c r="AD1057" s="1">
        <f>VLOOKUP($A1057,Index!$G:$R,10,FALSE)</f>
        <v>6.4529914529914532</v>
      </c>
      <c r="AE1057" s="1">
        <f>VLOOKUP($A1057,Index!$G:$R,11,FALSE)</f>
        <v>2.9013643941076186</v>
      </c>
    </row>
    <row r="1058" spans="1:31" x14ac:dyDescent="0.2">
      <c r="A1058">
        <v>6095252912</v>
      </c>
      <c r="B1058" s="1">
        <f>VLOOKUP($A1058,DataForModel!$B:$BI,11,FALSE)</f>
        <v>5625</v>
      </c>
      <c r="C1058" s="1">
        <f>VLOOKUP($A1058,DataForModel!$B:$BI,16,FALSE)</f>
        <v>7.8595845100000004</v>
      </c>
      <c r="D1058" s="1">
        <f>VLOOKUP($A1058,DataForModel!$B:$BI,17,FALSE)</f>
        <v>12.490214740000001</v>
      </c>
      <c r="E1058" s="1">
        <f>VLOOKUP($A1058,DataForModel!$B:$BI,19,FALSE)</f>
        <v>0.404117434</v>
      </c>
      <c r="F1058" s="1">
        <f>VLOOKUP($A1058,DataForModel!$B:$BI,20,FALSE)</f>
        <v>433.54706540000001</v>
      </c>
      <c r="G1058" s="1">
        <f>VLOOKUP($A1058,DataForModel!$B:$BI,26,FALSE)</f>
        <v>0</v>
      </c>
      <c r="H1058" s="1">
        <f>VLOOKUP($A1058,DataForModel!$B:$BI,31,FALSE)</f>
        <v>265</v>
      </c>
      <c r="I1058" s="1">
        <f>VLOOKUP($A1058,DataForModel!$B:$BI,33,FALSE)</f>
        <v>39753</v>
      </c>
      <c r="J1058" s="1">
        <f>VLOOKUP($A1058,DataForModel!$B:$BI,46,FALSE)</f>
        <v>4.8</v>
      </c>
      <c r="K1058" s="1">
        <f>VLOOKUP($A1058,DataForModel!$B:$BI,49,FALSE)</f>
        <v>3</v>
      </c>
      <c r="L1058" s="1">
        <f>VLOOKUP($A1058,DataForModel!$B:$BI,51,FALSE)</f>
        <v>24.4</v>
      </c>
      <c r="M1058" s="1">
        <f>VLOOKUP($A1058,DataForModel!$B:$BI,52,FALSE)</f>
        <v>9.5</v>
      </c>
      <c r="N1058" s="1">
        <f>VLOOKUP($A1058,DataForModel!$B:$BI,60,FALSE)</f>
        <v>0</v>
      </c>
      <c r="O1058" s="1">
        <f t="shared" si="211"/>
        <v>4.380893010208057</v>
      </c>
      <c r="P1058" s="1">
        <f t="shared" si="212"/>
        <v>4.3255189802906617</v>
      </c>
      <c r="Q1058" s="1">
        <f t="shared" si="213"/>
        <v>0.98099715967684431</v>
      </c>
      <c r="R1058" s="1">
        <f t="shared" si="214"/>
        <v>5.0303466043980054E-3</v>
      </c>
      <c r="S1058" s="1">
        <f t="shared" si="215"/>
        <v>0.77258736466260025</v>
      </c>
      <c r="T1058" s="1">
        <f t="shared" si="216"/>
        <v>0</v>
      </c>
      <c r="U1058" s="1">
        <f t="shared" si="217"/>
        <v>0.88806970509383376</v>
      </c>
      <c r="V1058" s="1">
        <f t="shared" si="218"/>
        <v>2.3040871624552843</v>
      </c>
      <c r="W1058" s="1">
        <f t="shared" si="219"/>
        <v>0.83916083916083906</v>
      </c>
      <c r="X1058" s="1">
        <f t="shared" si="220"/>
        <v>0.48859934853420195</v>
      </c>
      <c r="Y1058" s="1">
        <f t="shared" si="221"/>
        <v>5.570776255707762</v>
      </c>
      <c r="Z1058" s="1">
        <f t="shared" si="222"/>
        <v>2.2250639386189257</v>
      </c>
      <c r="AA1058" s="1">
        <f t="shared" si="223"/>
        <v>0</v>
      </c>
      <c r="AB1058" s="1">
        <f>VLOOKUP($A1058,Index!$G:$R,8,FALSE)</f>
        <v>3.4005000000000001</v>
      </c>
      <c r="AC1058" s="1">
        <f>VLOOKUP($A1058,Index!$G:$R,9,FALSE)</f>
        <v>4.6906475585067833</v>
      </c>
      <c r="AD1058" s="1">
        <f>VLOOKUP($A1058,Index!$G:$R,10,FALSE)</f>
        <v>4.0598290598290596</v>
      </c>
      <c r="AE1058" s="1">
        <f>VLOOKUP($A1058,Index!$G:$R,11,FALSE)</f>
        <v>1.4013705448789426</v>
      </c>
    </row>
    <row r="1059" spans="1:31" x14ac:dyDescent="0.2">
      <c r="A1059">
        <v>6095252913</v>
      </c>
      <c r="B1059" s="1">
        <f>VLOOKUP($A1059,DataForModel!$B:$BI,11,FALSE)</f>
        <v>4910</v>
      </c>
      <c r="C1059" s="1">
        <f>VLOOKUP($A1059,DataForModel!$B:$BI,16,FALSE)</f>
        <v>7.8595845100000004</v>
      </c>
      <c r="D1059" s="1">
        <f>VLOOKUP($A1059,DataForModel!$B:$BI,17,FALSE)</f>
        <v>13.800817950000001</v>
      </c>
      <c r="E1059" s="1">
        <f>VLOOKUP($A1059,DataForModel!$B:$BI,19,FALSE)</f>
        <v>0</v>
      </c>
      <c r="F1059" s="1">
        <f>VLOOKUP($A1059,DataForModel!$B:$BI,20,FALSE)</f>
        <v>499.34776069999998</v>
      </c>
      <c r="G1059" s="1">
        <f>VLOOKUP($A1059,DataForModel!$B:$BI,26,FALSE)</f>
        <v>0.5</v>
      </c>
      <c r="H1059" s="1">
        <f>VLOOKUP($A1059,DataForModel!$B:$BI,31,FALSE)</f>
        <v>291</v>
      </c>
      <c r="I1059" s="1">
        <f>VLOOKUP($A1059,DataForModel!$B:$BI,33,FALSE)</f>
        <v>31531</v>
      </c>
      <c r="J1059" s="1">
        <f>VLOOKUP($A1059,DataForModel!$B:$BI,46,FALSE)</f>
        <v>5.7</v>
      </c>
      <c r="K1059" s="1">
        <f>VLOOKUP($A1059,DataForModel!$B:$BI,49,FALSE)</f>
        <v>5.5</v>
      </c>
      <c r="L1059" s="1">
        <f>VLOOKUP($A1059,DataForModel!$B:$BI,51,FALSE)</f>
        <v>27.4</v>
      </c>
      <c r="M1059" s="1">
        <f>VLOOKUP($A1059,DataForModel!$B:$BI,52,FALSE)</f>
        <v>11</v>
      </c>
      <c r="N1059" s="1">
        <f>VLOOKUP($A1059,DataForModel!$B:$BI,60,FALSE)</f>
        <v>0</v>
      </c>
      <c r="O1059" s="1">
        <f t="shared" si="211"/>
        <v>3.8237356814462715</v>
      </c>
      <c r="P1059" s="1">
        <f t="shared" si="212"/>
        <v>4.3255189802906617</v>
      </c>
      <c r="Q1059" s="1">
        <f t="shared" si="213"/>
        <v>1.0863385436402651</v>
      </c>
      <c r="R1059" s="1">
        <f t="shared" si="214"/>
        <v>0</v>
      </c>
      <c r="S1059" s="1">
        <f t="shared" si="215"/>
        <v>0.89528970457156687</v>
      </c>
      <c r="T1059" s="1">
        <f t="shared" si="216"/>
        <v>6.9930069930069935E-2</v>
      </c>
      <c r="U1059" s="1">
        <f t="shared" si="217"/>
        <v>0.97520107238605891</v>
      </c>
      <c r="V1059" s="1">
        <f t="shared" si="218"/>
        <v>1.7193533934044989</v>
      </c>
      <c r="W1059" s="1">
        <f t="shared" si="219"/>
        <v>0.99650349650349646</v>
      </c>
      <c r="X1059" s="1">
        <f t="shared" si="220"/>
        <v>0.89576547231270354</v>
      </c>
      <c r="Y1059" s="1">
        <f t="shared" si="221"/>
        <v>6.2557077625570781</v>
      </c>
      <c r="Z1059" s="1">
        <f t="shared" si="222"/>
        <v>2.6086956521739131</v>
      </c>
      <c r="AA1059" s="1">
        <f t="shared" si="223"/>
        <v>0</v>
      </c>
      <c r="AB1059" s="1">
        <f>VLOOKUP($A1059,Index!$G:$R,8,FALSE)</f>
        <v>4.5788000000000002</v>
      </c>
      <c r="AC1059" s="1">
        <f>VLOOKUP($A1059,Index!$G:$R,9,FALSE)</f>
        <v>5.0188226250740193</v>
      </c>
      <c r="AD1059" s="1">
        <f>VLOOKUP($A1059,Index!$G:$R,10,FALSE)</f>
        <v>4.2735042735042743</v>
      </c>
      <c r="AE1059" s="1">
        <f>VLOOKUP($A1059,Index!$G:$R,11,FALSE)</f>
        <v>1.7173307483457991</v>
      </c>
    </row>
    <row r="1060" spans="1:31" x14ac:dyDescent="0.2">
      <c r="A1060">
        <v>6095252914</v>
      </c>
      <c r="B1060" s="1">
        <f>VLOOKUP($A1060,DataForModel!$B:$BI,11,FALSE)</f>
        <v>5262</v>
      </c>
      <c r="C1060" s="1">
        <f>VLOOKUP($A1060,DataForModel!$B:$BI,16,FALSE)</f>
        <v>7.8595845100000004</v>
      </c>
      <c r="D1060" s="1">
        <f>VLOOKUP($A1060,DataForModel!$B:$BI,17,FALSE)</f>
        <v>11.81665046</v>
      </c>
      <c r="E1060" s="1">
        <f>VLOOKUP($A1060,DataForModel!$B:$BI,19,FALSE)</f>
        <v>70.073989830000002</v>
      </c>
      <c r="F1060" s="1">
        <f>VLOOKUP($A1060,DataForModel!$B:$BI,20,FALSE)</f>
        <v>469.82985289999999</v>
      </c>
      <c r="G1060" s="1">
        <f>VLOOKUP($A1060,DataForModel!$B:$BI,26,FALSE)</f>
        <v>0</v>
      </c>
      <c r="H1060" s="1">
        <f>VLOOKUP($A1060,DataForModel!$B:$BI,31,FALSE)</f>
        <v>204</v>
      </c>
      <c r="I1060" s="1">
        <f>VLOOKUP($A1060,DataForModel!$B:$BI,33,FALSE)</f>
        <v>34645</v>
      </c>
      <c r="J1060" s="1">
        <f>VLOOKUP($A1060,DataForModel!$B:$BI,46,FALSE)</f>
        <v>3.7</v>
      </c>
      <c r="K1060" s="1">
        <f>VLOOKUP($A1060,DataForModel!$B:$BI,49,FALSE)</f>
        <v>7.7</v>
      </c>
      <c r="L1060" s="1">
        <f>VLOOKUP($A1060,DataForModel!$B:$BI,51,FALSE)</f>
        <v>25.3</v>
      </c>
      <c r="M1060" s="1">
        <f>VLOOKUP($A1060,DataForModel!$B:$BI,52,FALSE)</f>
        <v>12.7</v>
      </c>
      <c r="N1060" s="1">
        <f>VLOOKUP($A1060,DataForModel!$B:$BI,60,FALSE)</f>
        <v>0</v>
      </c>
      <c r="O1060" s="1">
        <f t="shared" si="211"/>
        <v>4.0980285202213045</v>
      </c>
      <c r="P1060" s="1">
        <f t="shared" si="212"/>
        <v>4.3255189802906617</v>
      </c>
      <c r="Q1060" s="1">
        <f t="shared" si="213"/>
        <v>0.92685858218661754</v>
      </c>
      <c r="R1060" s="1">
        <f t="shared" si="214"/>
        <v>0.87226243448324203</v>
      </c>
      <c r="S1060" s="1">
        <f t="shared" si="215"/>
        <v>0.84024596468760349</v>
      </c>
      <c r="T1060" s="1">
        <f t="shared" si="216"/>
        <v>0</v>
      </c>
      <c r="U1060" s="1">
        <f t="shared" si="217"/>
        <v>0.6836461126005362</v>
      </c>
      <c r="V1060" s="1">
        <f t="shared" si="218"/>
        <v>1.9408154411817</v>
      </c>
      <c r="W1060" s="1">
        <f t="shared" si="219"/>
        <v>0.64685314685314688</v>
      </c>
      <c r="X1060" s="1">
        <f t="shared" si="220"/>
        <v>1.2540716612377851</v>
      </c>
      <c r="Y1060" s="1">
        <f t="shared" si="221"/>
        <v>5.7762557077625578</v>
      </c>
      <c r="Z1060" s="1">
        <f t="shared" si="222"/>
        <v>3.043478260869565</v>
      </c>
      <c r="AA1060" s="1">
        <f t="shared" si="223"/>
        <v>0</v>
      </c>
      <c r="AB1060" s="1">
        <f>VLOOKUP($A1060,Index!$G:$R,8,FALSE)</f>
        <v>4.8380999999999998</v>
      </c>
      <c r="AC1060" s="1">
        <f>VLOOKUP($A1060,Index!$G:$R,9,FALSE)</f>
        <v>4.921435295204601</v>
      </c>
      <c r="AD1060" s="1">
        <f>VLOOKUP($A1060,Index!$G:$R,10,FALSE)</f>
        <v>4.1452991452991448</v>
      </c>
      <c r="AE1060" s="1">
        <f>VLOOKUP($A1060,Index!$G:$R,11,FALSE)</f>
        <v>2.279050819009135</v>
      </c>
    </row>
    <row r="1061" spans="1:31" x14ac:dyDescent="0.2">
      <c r="A1061">
        <v>6095252915</v>
      </c>
      <c r="B1061" s="1">
        <f>VLOOKUP($A1061,DataForModel!$B:$BI,11,FALSE)</f>
        <v>3477</v>
      </c>
      <c r="C1061" s="1">
        <f>VLOOKUP($A1061,DataForModel!$B:$BI,16,FALSE)</f>
        <v>7.8595845100000004</v>
      </c>
      <c r="D1061" s="1">
        <f>VLOOKUP($A1061,DataForModel!$B:$BI,17,FALSE)</f>
        <v>6.7817880749999997</v>
      </c>
      <c r="E1061" s="1">
        <f>VLOOKUP($A1061,DataForModel!$B:$BI,19,FALSE)</f>
        <v>63.351956299999998</v>
      </c>
      <c r="F1061" s="1">
        <f>VLOOKUP($A1061,DataForModel!$B:$BI,20,FALSE)</f>
        <v>461.51781729999999</v>
      </c>
      <c r="G1061" s="1">
        <f>VLOOKUP($A1061,DataForModel!$B:$BI,26,FALSE)</f>
        <v>0</v>
      </c>
      <c r="H1061" s="1">
        <f>VLOOKUP($A1061,DataForModel!$B:$BI,31,FALSE)</f>
        <v>94</v>
      </c>
      <c r="I1061" s="1">
        <f>VLOOKUP($A1061,DataForModel!$B:$BI,33,FALSE)</f>
        <v>41426</v>
      </c>
      <c r="J1061" s="1">
        <f>VLOOKUP($A1061,DataForModel!$B:$BI,46,FALSE)</f>
        <v>2.2999999999999998</v>
      </c>
      <c r="K1061" s="1">
        <f>VLOOKUP($A1061,DataForModel!$B:$BI,49,FALSE)</f>
        <v>3.7</v>
      </c>
      <c r="L1061" s="1">
        <f>VLOOKUP($A1061,DataForModel!$B:$BI,51,FALSE)</f>
        <v>30.1</v>
      </c>
      <c r="M1061" s="1">
        <f>VLOOKUP($A1061,DataForModel!$B:$BI,52,FALSE)</f>
        <v>6.3</v>
      </c>
      <c r="N1061" s="1">
        <f>VLOOKUP($A1061,DataForModel!$B:$BI,60,FALSE)</f>
        <v>0</v>
      </c>
      <c r="O1061" s="1">
        <f t="shared" si="211"/>
        <v>2.7070833008649577</v>
      </c>
      <c r="P1061" s="1">
        <f t="shared" si="212"/>
        <v>4.3255189802906617</v>
      </c>
      <c r="Q1061" s="1">
        <f t="shared" si="213"/>
        <v>0.52217517560372873</v>
      </c>
      <c r="R1061" s="1">
        <f t="shared" si="214"/>
        <v>0.78858834448522164</v>
      </c>
      <c r="S1061" s="1">
        <f t="shared" si="215"/>
        <v>0.82474603398205915</v>
      </c>
      <c r="T1061" s="1">
        <f t="shared" si="216"/>
        <v>0</v>
      </c>
      <c r="U1061" s="1">
        <f t="shared" si="217"/>
        <v>0.31501340482573725</v>
      </c>
      <c r="V1061" s="1">
        <f t="shared" si="218"/>
        <v>2.4230678965372552</v>
      </c>
      <c r="W1061" s="1">
        <f t="shared" si="219"/>
        <v>0.40209790209790203</v>
      </c>
      <c r="X1061" s="1">
        <f t="shared" si="220"/>
        <v>0.60260586319218246</v>
      </c>
      <c r="Y1061" s="1">
        <f t="shared" si="221"/>
        <v>6.8721461187214619</v>
      </c>
      <c r="Z1061" s="1">
        <f t="shared" si="222"/>
        <v>1.4066496163682864</v>
      </c>
      <c r="AA1061" s="1">
        <f t="shared" si="223"/>
        <v>0</v>
      </c>
      <c r="AB1061" s="1">
        <f>VLOOKUP($A1061,Index!$G:$R,8,FALSE)</f>
        <v>3.6734</v>
      </c>
      <c r="AC1061" s="1">
        <f>VLOOKUP($A1061,Index!$G:$R,9,FALSE)</f>
        <v>4.014770116057754</v>
      </c>
      <c r="AD1061" s="1">
        <f>VLOOKUP($A1061,Index!$G:$R,10,FALSE)</f>
        <v>3.3333333333333339</v>
      </c>
      <c r="AE1061" s="1">
        <f>VLOOKUP($A1061,Index!$G:$R,11,FALSE)</f>
        <v>1.9970860958398831</v>
      </c>
    </row>
    <row r="1062" spans="1:31" x14ac:dyDescent="0.2">
      <c r="A1062">
        <v>6095253101</v>
      </c>
      <c r="B1062" s="1">
        <f>VLOOKUP($A1062,DataForModel!$B:$BI,11,FALSE)</f>
        <v>4943</v>
      </c>
      <c r="C1062" s="1">
        <f>VLOOKUP($A1062,DataForModel!$B:$BI,16,FALSE)</f>
        <v>7.8595845100000004</v>
      </c>
      <c r="D1062" s="1">
        <f>VLOOKUP($A1062,DataForModel!$B:$BI,17,FALSE)</f>
        <v>9.5622641280000007</v>
      </c>
      <c r="E1062" s="1">
        <f>VLOOKUP($A1062,DataForModel!$B:$BI,19,FALSE)</f>
        <v>8.6796765370000006</v>
      </c>
      <c r="F1062" s="1">
        <f>VLOOKUP($A1062,DataForModel!$B:$BI,20,FALSE)</f>
        <v>453.35771099999999</v>
      </c>
      <c r="G1062" s="1">
        <f>VLOOKUP($A1062,DataForModel!$B:$BI,26,FALSE)</f>
        <v>0</v>
      </c>
      <c r="H1062" s="1">
        <f>VLOOKUP($A1062,DataForModel!$B:$BI,31,FALSE)</f>
        <v>808</v>
      </c>
      <c r="I1062" s="1">
        <f>VLOOKUP($A1062,DataForModel!$B:$BI,33,FALSE)</f>
        <v>29266</v>
      </c>
      <c r="J1062" s="1">
        <f>VLOOKUP($A1062,DataForModel!$B:$BI,46,FALSE)</f>
        <v>14.8</v>
      </c>
      <c r="K1062" s="1">
        <f>VLOOKUP($A1062,DataForModel!$B:$BI,49,FALSE)</f>
        <v>13.3</v>
      </c>
      <c r="L1062" s="1">
        <f>VLOOKUP($A1062,DataForModel!$B:$BI,51,FALSE)</f>
        <v>24.4</v>
      </c>
      <c r="M1062" s="1">
        <f>VLOOKUP($A1062,DataForModel!$B:$BI,52,FALSE)</f>
        <v>15.7</v>
      </c>
      <c r="N1062" s="1">
        <f>VLOOKUP($A1062,DataForModel!$B:$BI,60,FALSE)</f>
        <v>0.5</v>
      </c>
      <c r="O1062" s="1">
        <f t="shared" si="211"/>
        <v>3.8494506350814306</v>
      </c>
      <c r="P1062" s="1">
        <f t="shared" si="212"/>
        <v>4.3255189802906617</v>
      </c>
      <c r="Q1062" s="1">
        <f t="shared" si="213"/>
        <v>0.74565944091402769</v>
      </c>
      <c r="R1062" s="1">
        <f t="shared" si="214"/>
        <v>0.10804231077833429</v>
      </c>
      <c r="S1062" s="1">
        <f t="shared" si="215"/>
        <v>0.80952941457779737</v>
      </c>
      <c r="T1062" s="1">
        <f t="shared" si="216"/>
        <v>0</v>
      </c>
      <c r="U1062" s="1">
        <f t="shared" si="217"/>
        <v>2.707774798927614</v>
      </c>
      <c r="V1062" s="1">
        <f t="shared" si="218"/>
        <v>1.5582706900598104</v>
      </c>
      <c r="W1062" s="1">
        <f t="shared" si="219"/>
        <v>2.5874125874125875</v>
      </c>
      <c r="X1062" s="1">
        <f t="shared" si="220"/>
        <v>2.1661237785016287</v>
      </c>
      <c r="Y1062" s="1">
        <f t="shared" si="221"/>
        <v>5.570776255707762</v>
      </c>
      <c r="Z1062" s="1">
        <f t="shared" si="222"/>
        <v>3.8107416879795393</v>
      </c>
      <c r="AA1062" s="1">
        <f t="shared" si="223"/>
        <v>5.3191489361702128E-2</v>
      </c>
      <c r="AB1062" s="1">
        <f>VLOOKUP($A1062,Index!$G:$R,8,FALSE)</f>
        <v>8.1577000000000002</v>
      </c>
      <c r="AC1062" s="1">
        <f>VLOOKUP($A1062,Index!$G:$R,9,FALSE)</f>
        <v>6.0755758938001936</v>
      </c>
      <c r="AD1062" s="1">
        <f>VLOOKUP($A1062,Index!$G:$R,10,FALSE)</f>
        <v>5.4700854700854702</v>
      </c>
      <c r="AE1062" s="1">
        <f>VLOOKUP($A1062,Index!$G:$R,11,FALSE)</f>
        <v>3.988238606048629</v>
      </c>
    </row>
    <row r="1063" spans="1:31" x14ac:dyDescent="0.2">
      <c r="A1063">
        <v>6095253105</v>
      </c>
      <c r="B1063" s="1">
        <f>VLOOKUP($A1063,DataForModel!$B:$BI,11,FALSE)</f>
        <v>5958</v>
      </c>
      <c r="C1063" s="1">
        <f>VLOOKUP($A1063,DataForModel!$B:$BI,16,FALSE)</f>
        <v>7.8595845100000004</v>
      </c>
      <c r="D1063" s="1">
        <f>VLOOKUP($A1063,DataForModel!$B:$BI,17,FALSE)</f>
        <v>13.46842204</v>
      </c>
      <c r="E1063" s="1">
        <f>VLOOKUP($A1063,DataForModel!$B:$BI,19,FALSE)</f>
        <v>6.7597730000000002E-3</v>
      </c>
      <c r="F1063" s="1">
        <f>VLOOKUP($A1063,DataForModel!$B:$BI,20,FALSE)</f>
        <v>432.31977540000003</v>
      </c>
      <c r="G1063" s="1">
        <f>VLOOKUP($A1063,DataForModel!$B:$BI,26,FALSE)</f>
        <v>0</v>
      </c>
      <c r="H1063" s="1">
        <f>VLOOKUP($A1063,DataForModel!$B:$BI,31,FALSE)</f>
        <v>1293</v>
      </c>
      <c r="I1063" s="1">
        <f>VLOOKUP($A1063,DataForModel!$B:$BI,33,FALSE)</f>
        <v>27187</v>
      </c>
      <c r="J1063" s="1">
        <f>VLOOKUP($A1063,DataForModel!$B:$BI,46,FALSE)</f>
        <v>22.2</v>
      </c>
      <c r="K1063" s="1">
        <f>VLOOKUP($A1063,DataForModel!$B:$BI,49,FALSE)</f>
        <v>8.4</v>
      </c>
      <c r="L1063" s="1">
        <f>VLOOKUP($A1063,DataForModel!$B:$BI,51,FALSE)</f>
        <v>25.7</v>
      </c>
      <c r="M1063" s="1">
        <f>VLOOKUP($A1063,DataForModel!$B:$BI,52,FALSE)</f>
        <v>10.5</v>
      </c>
      <c r="N1063" s="1">
        <f>VLOOKUP($A1063,DataForModel!$B:$BI,60,FALSE)</f>
        <v>0</v>
      </c>
      <c r="O1063" s="1">
        <f t="shared" si="211"/>
        <v>4.6403802696173928</v>
      </c>
      <c r="P1063" s="1">
        <f t="shared" si="212"/>
        <v>4.3255189802906617</v>
      </c>
      <c r="Q1063" s="1">
        <f t="shared" si="213"/>
        <v>1.0596218036567115</v>
      </c>
      <c r="R1063" s="1">
        <f t="shared" si="214"/>
        <v>8.4143860908142163E-5</v>
      </c>
      <c r="S1063" s="1">
        <f t="shared" si="215"/>
        <v>0.77029876643335216</v>
      </c>
      <c r="T1063" s="1">
        <f t="shared" si="216"/>
        <v>0</v>
      </c>
      <c r="U1063" s="1">
        <f t="shared" si="217"/>
        <v>4.3331099195710454</v>
      </c>
      <c r="V1063" s="1">
        <f t="shared" si="218"/>
        <v>1.4104159703010433</v>
      </c>
      <c r="W1063" s="1">
        <f t="shared" si="219"/>
        <v>3.8811188811188808</v>
      </c>
      <c r="X1063" s="1">
        <f t="shared" si="220"/>
        <v>1.3680781758957656</v>
      </c>
      <c r="Y1063" s="1">
        <f t="shared" si="221"/>
        <v>5.8675799086757996</v>
      </c>
      <c r="Z1063" s="1">
        <f t="shared" si="222"/>
        <v>2.4808184143222505</v>
      </c>
      <c r="AA1063" s="1">
        <f t="shared" si="223"/>
        <v>0</v>
      </c>
      <c r="AB1063" s="1">
        <f>VLOOKUP($A1063,Index!$G:$R,8,FALSE)</f>
        <v>7.9470999999999998</v>
      </c>
      <c r="AC1063" s="1">
        <f>VLOOKUP($A1063,Index!$G:$R,9,FALSE)</f>
        <v>6.2575353866621857</v>
      </c>
      <c r="AD1063" s="1">
        <f>VLOOKUP($A1063,Index!$G:$R,10,FALSE)</f>
        <v>5.1282051282051286</v>
      </c>
      <c r="AE1063" s="1">
        <f>VLOOKUP($A1063,Index!$G:$R,11,FALSE)</f>
        <v>3.1898786008042643</v>
      </c>
    </row>
    <row r="1064" spans="1:31" x14ac:dyDescent="0.2">
      <c r="A1064">
        <v>6095253106</v>
      </c>
      <c r="B1064" s="1">
        <f>VLOOKUP($A1064,DataForModel!$B:$BI,11,FALSE)</f>
        <v>3296</v>
      </c>
      <c r="C1064" s="1">
        <f>VLOOKUP($A1064,DataForModel!$B:$BI,16,FALSE)</f>
        <v>7.8595845100000004</v>
      </c>
      <c r="D1064" s="1">
        <f>VLOOKUP($A1064,DataForModel!$B:$BI,17,FALSE)</f>
        <v>14.310876289999999</v>
      </c>
      <c r="E1064" s="1">
        <f>VLOOKUP($A1064,DataForModel!$B:$BI,19,FALSE)</f>
        <v>0</v>
      </c>
      <c r="F1064" s="1">
        <f>VLOOKUP($A1064,DataForModel!$B:$BI,20,FALSE)</f>
        <v>452.52042290000003</v>
      </c>
      <c r="G1064" s="1">
        <f>VLOOKUP($A1064,DataForModel!$B:$BI,26,FALSE)</f>
        <v>0</v>
      </c>
      <c r="H1064" s="1">
        <f>VLOOKUP($A1064,DataForModel!$B:$BI,31,FALSE)</f>
        <v>261</v>
      </c>
      <c r="I1064" s="1">
        <f>VLOOKUP($A1064,DataForModel!$B:$BI,33,FALSE)</f>
        <v>33822</v>
      </c>
      <c r="J1064" s="1">
        <f>VLOOKUP($A1064,DataForModel!$B:$BI,46,FALSE)</f>
        <v>7.5</v>
      </c>
      <c r="K1064" s="1">
        <f>VLOOKUP($A1064,DataForModel!$B:$BI,49,FALSE)</f>
        <v>6.7</v>
      </c>
      <c r="L1064" s="1">
        <f>VLOOKUP($A1064,DataForModel!$B:$BI,51,FALSE)</f>
        <v>20.8</v>
      </c>
      <c r="M1064" s="1">
        <f>VLOOKUP($A1064,DataForModel!$B:$BI,52,FALSE)</f>
        <v>7.2</v>
      </c>
      <c r="N1064" s="1">
        <f>VLOOKUP($A1064,DataForModel!$B:$BI,60,FALSE)</f>
        <v>0</v>
      </c>
      <c r="O1064" s="1">
        <f t="shared" si="211"/>
        <v>2.5660406763812049</v>
      </c>
      <c r="P1064" s="1">
        <f t="shared" si="212"/>
        <v>4.3255189802906617</v>
      </c>
      <c r="Q1064" s="1">
        <f t="shared" si="213"/>
        <v>1.1273351252354564</v>
      </c>
      <c r="R1064" s="1">
        <f t="shared" si="214"/>
        <v>0</v>
      </c>
      <c r="S1064" s="1">
        <f t="shared" si="215"/>
        <v>0.8079680753156584</v>
      </c>
      <c r="T1064" s="1">
        <f t="shared" si="216"/>
        <v>0</v>
      </c>
      <c r="U1064" s="1">
        <f t="shared" si="217"/>
        <v>0.87466487935656834</v>
      </c>
      <c r="V1064" s="1">
        <f t="shared" si="218"/>
        <v>1.8822851697235634</v>
      </c>
      <c r="W1064" s="1">
        <f t="shared" si="219"/>
        <v>1.3111888111888113</v>
      </c>
      <c r="X1064" s="1">
        <f t="shared" si="220"/>
        <v>1.0912052117263844</v>
      </c>
      <c r="Y1064" s="1">
        <f t="shared" si="221"/>
        <v>4.7488584474885851</v>
      </c>
      <c r="Z1064" s="1">
        <f t="shared" si="222"/>
        <v>1.636828644501279</v>
      </c>
      <c r="AA1064" s="1">
        <f t="shared" si="223"/>
        <v>0</v>
      </c>
      <c r="AB1064" s="1">
        <f>VLOOKUP($A1064,Index!$G:$R,8,FALSE)</f>
        <v>3.7585999999999999</v>
      </c>
      <c r="AC1064" s="1">
        <f>VLOOKUP($A1064,Index!$G:$R,9,FALSE)</f>
        <v>4.4695807192579338</v>
      </c>
      <c r="AD1064" s="1">
        <f>VLOOKUP($A1064,Index!$G:$R,10,FALSE)</f>
        <v>4.2307692307692317</v>
      </c>
      <c r="AE1064" s="1">
        <f>VLOOKUP($A1064,Index!$G:$R,11,FALSE)</f>
        <v>2.0171578011183753</v>
      </c>
    </row>
    <row r="1065" spans="1:31" x14ac:dyDescent="0.2">
      <c r="A1065">
        <v>6095253107</v>
      </c>
      <c r="B1065" s="1">
        <f>VLOOKUP($A1065,DataForModel!$B:$BI,11,FALSE)</f>
        <v>6016</v>
      </c>
      <c r="C1065" s="1">
        <f>VLOOKUP($A1065,DataForModel!$B:$BI,16,FALSE)</f>
        <v>7.8595845100000004</v>
      </c>
      <c r="D1065" s="1">
        <f>VLOOKUP($A1065,DataForModel!$B:$BI,17,FALSE)</f>
        <v>14.55</v>
      </c>
      <c r="E1065" s="1">
        <f>VLOOKUP($A1065,DataForModel!$B:$BI,19,FALSE)</f>
        <v>0</v>
      </c>
      <c r="F1065" s="1">
        <f>VLOOKUP($A1065,DataForModel!$B:$BI,20,FALSE)</f>
        <v>452.25060280000002</v>
      </c>
      <c r="G1065" s="1">
        <f>VLOOKUP($A1065,DataForModel!$B:$BI,26,FALSE)</f>
        <v>0.5</v>
      </c>
      <c r="H1065" s="1">
        <f>VLOOKUP($A1065,DataForModel!$B:$BI,31,FALSE)</f>
        <v>816</v>
      </c>
      <c r="I1065" s="1">
        <f>VLOOKUP($A1065,DataForModel!$B:$BI,33,FALSE)</f>
        <v>25941</v>
      </c>
      <c r="J1065" s="1">
        <f>VLOOKUP($A1065,DataForModel!$B:$BI,46,FALSE)</f>
        <v>13</v>
      </c>
      <c r="K1065" s="1">
        <f>VLOOKUP($A1065,DataForModel!$B:$BI,49,FALSE)</f>
        <v>12.8</v>
      </c>
      <c r="L1065" s="1">
        <f>VLOOKUP($A1065,DataForModel!$B:$BI,51,FALSE)</f>
        <v>34.299999999999997</v>
      </c>
      <c r="M1065" s="1">
        <f>VLOOKUP($A1065,DataForModel!$B:$BI,52,FALSE)</f>
        <v>12.6</v>
      </c>
      <c r="N1065" s="1">
        <f>VLOOKUP($A1065,DataForModel!$B:$BI,60,FALSE)</f>
        <v>0</v>
      </c>
      <c r="O1065" s="1">
        <f t="shared" si="211"/>
        <v>4.6855762487337334</v>
      </c>
      <c r="P1065" s="1">
        <f t="shared" si="212"/>
        <v>4.3255189802906617</v>
      </c>
      <c r="Q1065" s="1">
        <f t="shared" si="213"/>
        <v>1.1465549946495317</v>
      </c>
      <c r="R1065" s="1">
        <f t="shared" si="214"/>
        <v>0</v>
      </c>
      <c r="S1065" s="1">
        <f t="shared" si="215"/>
        <v>0.80746492626117616</v>
      </c>
      <c r="T1065" s="1">
        <f t="shared" si="216"/>
        <v>6.9930069930069935E-2</v>
      </c>
      <c r="U1065" s="1">
        <f t="shared" si="217"/>
        <v>2.7345844504021448</v>
      </c>
      <c r="V1065" s="1">
        <f t="shared" si="218"/>
        <v>1.321802703913634</v>
      </c>
      <c r="W1065" s="1">
        <f t="shared" si="219"/>
        <v>2.2727272727272725</v>
      </c>
      <c r="X1065" s="1">
        <f t="shared" si="220"/>
        <v>2.0846905537459284</v>
      </c>
      <c r="Y1065" s="1">
        <f t="shared" si="221"/>
        <v>7.8310502283105023</v>
      </c>
      <c r="Z1065" s="1">
        <f t="shared" si="222"/>
        <v>3.0179028132992327</v>
      </c>
      <c r="AA1065" s="1">
        <f t="shared" si="223"/>
        <v>0</v>
      </c>
      <c r="AB1065" s="1">
        <f>VLOOKUP($A1065,Index!$G:$R,8,FALSE)</f>
        <v>7.9832000000000001</v>
      </c>
      <c r="AC1065" s="1">
        <f>VLOOKUP($A1065,Index!$G:$R,9,FALSE)</f>
        <v>6.4082756185502987</v>
      </c>
      <c r="AD1065" s="1">
        <f>VLOOKUP($A1065,Index!$G:$R,10,FALSE)</f>
        <v>5.299145299145299</v>
      </c>
      <c r="AE1065" s="1">
        <f>VLOOKUP($A1065,Index!$G:$R,11,FALSE)</f>
        <v>3.9374043484640171</v>
      </c>
    </row>
    <row r="1066" spans="1:31" x14ac:dyDescent="0.2">
      <c r="A1066">
        <v>6095253108</v>
      </c>
      <c r="B1066" s="1">
        <f>VLOOKUP($A1066,DataForModel!$B:$BI,11,FALSE)</f>
        <v>4088</v>
      </c>
      <c r="C1066" s="1">
        <f>VLOOKUP($A1066,DataForModel!$B:$BI,16,FALSE)</f>
        <v>7.8595845100000004</v>
      </c>
      <c r="D1066" s="1">
        <f>VLOOKUP($A1066,DataForModel!$B:$BI,17,FALSE)</f>
        <v>12.6837816</v>
      </c>
      <c r="E1066" s="1">
        <f>VLOOKUP($A1066,DataForModel!$B:$BI,19,FALSE)</f>
        <v>0</v>
      </c>
      <c r="F1066" s="1">
        <f>VLOOKUP($A1066,DataForModel!$B:$BI,20,FALSE)</f>
        <v>486.45383520000001</v>
      </c>
      <c r="G1066" s="1">
        <f>VLOOKUP($A1066,DataForModel!$B:$BI,26,FALSE)</f>
        <v>0.2</v>
      </c>
      <c r="H1066" s="1">
        <f>VLOOKUP($A1066,DataForModel!$B:$BI,31,FALSE)</f>
        <v>399</v>
      </c>
      <c r="I1066" s="1">
        <f>VLOOKUP($A1066,DataForModel!$B:$BI,33,FALSE)</f>
        <v>30050</v>
      </c>
      <c r="J1066" s="1">
        <f>VLOOKUP($A1066,DataForModel!$B:$BI,46,FALSE)</f>
        <v>8.6</v>
      </c>
      <c r="K1066" s="1">
        <f>VLOOKUP($A1066,DataForModel!$B:$BI,49,FALSE)</f>
        <v>14.2</v>
      </c>
      <c r="L1066" s="1">
        <f>VLOOKUP($A1066,DataForModel!$B:$BI,51,FALSE)</f>
        <v>25</v>
      </c>
      <c r="M1066" s="1">
        <f>VLOOKUP($A1066,DataForModel!$B:$BI,52,FALSE)</f>
        <v>13.9</v>
      </c>
      <c r="N1066" s="1">
        <f>VLOOKUP($A1066,DataForModel!$B:$BI,60,FALSE)</f>
        <v>0.1</v>
      </c>
      <c r="O1066" s="1">
        <f t="shared" si="211"/>
        <v>3.1831995636250294</v>
      </c>
      <c r="P1066" s="1">
        <f t="shared" si="212"/>
        <v>4.3255189802906617</v>
      </c>
      <c r="Q1066" s="1">
        <f t="shared" si="213"/>
        <v>0.99655533988445533</v>
      </c>
      <c r="R1066" s="1">
        <f t="shared" si="214"/>
        <v>0</v>
      </c>
      <c r="S1066" s="1">
        <f t="shared" si="215"/>
        <v>0.87124566032175044</v>
      </c>
      <c r="T1066" s="1">
        <f t="shared" si="216"/>
        <v>2.7972027972027972E-2</v>
      </c>
      <c r="U1066" s="1">
        <f t="shared" si="217"/>
        <v>1.3371313672922254</v>
      </c>
      <c r="V1066" s="1">
        <f t="shared" si="218"/>
        <v>1.6140273520563824</v>
      </c>
      <c r="W1066" s="1">
        <f t="shared" si="219"/>
        <v>1.5034965034965033</v>
      </c>
      <c r="X1066" s="1">
        <f t="shared" si="220"/>
        <v>2.3127035830618894</v>
      </c>
      <c r="Y1066" s="1">
        <f t="shared" si="221"/>
        <v>5.7077625570776256</v>
      </c>
      <c r="Z1066" s="1">
        <f t="shared" si="222"/>
        <v>3.3503836317135551</v>
      </c>
      <c r="AA1066" s="1">
        <f t="shared" si="223"/>
        <v>1.0638297872340425E-2</v>
      </c>
      <c r="AB1066" s="1">
        <f>VLOOKUP($A1066,Index!$G:$R,8,FALSE)</f>
        <v>7.9218000000000002</v>
      </c>
      <c r="AC1066" s="1">
        <f>VLOOKUP($A1066,Index!$G:$R,9,FALSE)</f>
        <v>5.6033744911043906</v>
      </c>
      <c r="AD1066" s="1">
        <f>VLOOKUP($A1066,Index!$G:$R,10,FALSE)</f>
        <v>4.700854700854701</v>
      </c>
      <c r="AE1066" s="1">
        <f>VLOOKUP($A1066,Index!$G:$R,11,FALSE)</f>
        <v>3.5764194004440943</v>
      </c>
    </row>
    <row r="1067" spans="1:31" x14ac:dyDescent="0.2">
      <c r="A1067">
        <v>6095253201</v>
      </c>
      <c r="B1067" s="1">
        <f>VLOOKUP($A1067,DataForModel!$B:$BI,11,FALSE)</f>
        <v>4612</v>
      </c>
      <c r="C1067" s="1">
        <f>VLOOKUP($A1067,DataForModel!$B:$BI,16,FALSE)</f>
        <v>7.8595845100000004</v>
      </c>
      <c r="D1067" s="1">
        <f>VLOOKUP($A1067,DataForModel!$B:$BI,17,FALSE)</f>
        <v>4.6490164930000004</v>
      </c>
      <c r="E1067" s="1">
        <f>VLOOKUP($A1067,DataForModel!$B:$BI,19,FALSE)</f>
        <v>10.12484166</v>
      </c>
      <c r="F1067" s="1">
        <f>VLOOKUP($A1067,DataForModel!$B:$BI,20,FALSE)</f>
        <v>428.27441249999998</v>
      </c>
      <c r="G1067" s="1">
        <f>VLOOKUP($A1067,DataForModel!$B:$BI,26,FALSE)</f>
        <v>0</v>
      </c>
      <c r="H1067" s="1">
        <f>VLOOKUP($A1067,DataForModel!$B:$BI,31,FALSE)</f>
        <v>246</v>
      </c>
      <c r="I1067" s="1">
        <f>VLOOKUP($A1067,DataForModel!$B:$BI,33,FALSE)</f>
        <v>44504</v>
      </c>
      <c r="J1067" s="1">
        <f>VLOOKUP($A1067,DataForModel!$B:$BI,46,FALSE)</f>
        <v>5</v>
      </c>
      <c r="K1067" s="1">
        <f>VLOOKUP($A1067,DataForModel!$B:$BI,49,FALSE)</f>
        <v>4.2</v>
      </c>
      <c r="L1067" s="1">
        <f>VLOOKUP($A1067,DataForModel!$B:$BI,51,FALSE)</f>
        <v>23</v>
      </c>
      <c r="M1067" s="1">
        <f>VLOOKUP($A1067,DataForModel!$B:$BI,52,FALSE)</f>
        <v>11.8</v>
      </c>
      <c r="N1067" s="1">
        <f>VLOOKUP($A1067,DataForModel!$B:$BI,60,FALSE)</f>
        <v>0.1</v>
      </c>
      <c r="O1067" s="1">
        <f t="shared" si="211"/>
        <v>3.5915218577105898</v>
      </c>
      <c r="P1067" s="1">
        <f t="shared" si="212"/>
        <v>4.3255189802906617</v>
      </c>
      <c r="Q1067" s="1">
        <f t="shared" si="213"/>
        <v>0.35075097305982211</v>
      </c>
      <c r="R1067" s="1">
        <f t="shared" si="214"/>
        <v>0.12603134282112774</v>
      </c>
      <c r="S1067" s="1">
        <f t="shared" si="215"/>
        <v>0.7627551456350028</v>
      </c>
      <c r="T1067" s="1">
        <f t="shared" si="216"/>
        <v>0</v>
      </c>
      <c r="U1067" s="1">
        <f t="shared" si="217"/>
        <v>0.82439678284182305</v>
      </c>
      <c r="V1067" s="1">
        <f t="shared" si="218"/>
        <v>2.6419696894268583</v>
      </c>
      <c r="W1067" s="1">
        <f t="shared" si="219"/>
        <v>0.87412587412587406</v>
      </c>
      <c r="X1067" s="1">
        <f t="shared" si="220"/>
        <v>0.68403908794788282</v>
      </c>
      <c r="Y1067" s="1">
        <f t="shared" si="221"/>
        <v>5.2511415525114158</v>
      </c>
      <c r="Z1067" s="1">
        <f t="shared" si="222"/>
        <v>2.8132992327365729</v>
      </c>
      <c r="AA1067" s="1">
        <f t="shared" si="223"/>
        <v>1.0638297872340425E-2</v>
      </c>
      <c r="AB1067" s="1">
        <f>VLOOKUP($A1067,Index!$G:$R,8,FALSE)</f>
        <v>4.6414</v>
      </c>
      <c r="AC1067" s="1">
        <f>VLOOKUP($A1067,Index!$G:$R,9,FALSE)</f>
        <v>4.5120388484875606</v>
      </c>
      <c r="AD1067" s="1">
        <f>VLOOKUP($A1067,Index!$G:$R,10,FALSE)</f>
        <v>4.7435897435897436</v>
      </c>
      <c r="AE1067" s="1">
        <f>VLOOKUP($A1067,Index!$G:$R,11,FALSE)</f>
        <v>1.5489519964766729</v>
      </c>
    </row>
    <row r="1068" spans="1:31" x14ac:dyDescent="0.2">
      <c r="A1068">
        <v>6095253203</v>
      </c>
      <c r="B1068" s="1">
        <f>VLOOKUP($A1068,DataForModel!$B:$BI,11,FALSE)</f>
        <v>4144</v>
      </c>
      <c r="C1068" s="1">
        <f>VLOOKUP($A1068,DataForModel!$B:$BI,16,FALSE)</f>
        <v>7.8595845100000004</v>
      </c>
      <c r="D1068" s="1">
        <f>VLOOKUP($A1068,DataForModel!$B:$BI,17,FALSE)</f>
        <v>10.42</v>
      </c>
      <c r="E1068" s="1">
        <f>VLOOKUP($A1068,DataForModel!$B:$BI,19,FALSE)</f>
        <v>1.4305805220000001</v>
      </c>
      <c r="F1068" s="1">
        <f>VLOOKUP($A1068,DataForModel!$B:$BI,20,FALSE)</f>
        <v>429.7898649</v>
      </c>
      <c r="G1068" s="1">
        <f>VLOOKUP($A1068,DataForModel!$B:$BI,26,FALSE)</f>
        <v>0</v>
      </c>
      <c r="H1068" s="1">
        <f>VLOOKUP($A1068,DataForModel!$B:$BI,31,FALSE)</f>
        <v>540</v>
      </c>
      <c r="I1068" s="1">
        <f>VLOOKUP($A1068,DataForModel!$B:$BI,33,FALSE)</f>
        <v>30250</v>
      </c>
      <c r="J1068" s="1">
        <f>VLOOKUP($A1068,DataForModel!$B:$BI,46,FALSE)</f>
        <v>14</v>
      </c>
      <c r="K1068" s="1">
        <f>VLOOKUP($A1068,DataForModel!$B:$BI,49,FALSE)</f>
        <v>12</v>
      </c>
      <c r="L1068" s="1">
        <f>VLOOKUP($A1068,DataForModel!$B:$BI,51,FALSE)</f>
        <v>21</v>
      </c>
      <c r="M1068" s="1">
        <f>VLOOKUP($A1068,DataForModel!$B:$BI,52,FALSE)</f>
        <v>9.3000000000000007</v>
      </c>
      <c r="N1068" s="1">
        <f>VLOOKUP($A1068,DataForModel!$B:$BI,60,FALSE)</f>
        <v>1.6</v>
      </c>
      <c r="O1068" s="1">
        <f t="shared" si="211"/>
        <v>3.2268370607028753</v>
      </c>
      <c r="P1068" s="1">
        <f t="shared" si="212"/>
        <v>4.3255189802906617</v>
      </c>
      <c r="Q1068" s="1">
        <f t="shared" si="213"/>
        <v>0.81460104211119821</v>
      </c>
      <c r="R1068" s="1">
        <f t="shared" si="214"/>
        <v>1.7807486798900707E-2</v>
      </c>
      <c r="S1068" s="1">
        <f t="shared" si="215"/>
        <v>0.76558109686018172</v>
      </c>
      <c r="T1068" s="1">
        <f t="shared" si="216"/>
        <v>0</v>
      </c>
      <c r="U1068" s="1">
        <f t="shared" si="217"/>
        <v>1.8096514745308312</v>
      </c>
      <c r="V1068" s="1">
        <f t="shared" si="218"/>
        <v>1.6282509903208142</v>
      </c>
      <c r="W1068" s="1">
        <f t="shared" si="219"/>
        <v>2.4475524475524475</v>
      </c>
      <c r="X1068" s="1">
        <f t="shared" si="220"/>
        <v>1.9543973941368078</v>
      </c>
      <c r="Y1068" s="1">
        <f t="shared" si="221"/>
        <v>4.794520547945206</v>
      </c>
      <c r="Z1068" s="1">
        <f t="shared" si="222"/>
        <v>2.1739130434782608</v>
      </c>
      <c r="AA1068" s="1">
        <f t="shared" si="223"/>
        <v>0.1702127659574468</v>
      </c>
      <c r="AB1068" s="1">
        <f>VLOOKUP($A1068,Index!$G:$R,8,FALSE)</f>
        <v>5.9863999999999997</v>
      </c>
      <c r="AC1068" s="1">
        <f>VLOOKUP($A1068,Index!$G:$R,9,FALSE)</f>
        <v>5.3796841411067025</v>
      </c>
      <c r="AD1068" s="1">
        <f>VLOOKUP($A1068,Index!$G:$R,10,FALSE)</f>
        <v>5.5128205128205128</v>
      </c>
      <c r="AE1068" s="1">
        <f>VLOOKUP($A1068,Index!$G:$R,11,FALSE)</f>
        <v>2.2442291551250562</v>
      </c>
    </row>
    <row r="1069" spans="1:31" x14ac:dyDescent="0.2">
      <c r="A1069">
        <v>6095253204</v>
      </c>
      <c r="B1069" s="1">
        <f>VLOOKUP($A1069,DataForModel!$B:$BI,11,FALSE)</f>
        <v>7016</v>
      </c>
      <c r="C1069" s="1">
        <f>VLOOKUP($A1069,DataForModel!$B:$BI,16,FALSE)</f>
        <v>7.8595845100000004</v>
      </c>
      <c r="D1069" s="1">
        <f>VLOOKUP($A1069,DataForModel!$B:$BI,17,FALSE)</f>
        <v>9.5438159089999992</v>
      </c>
      <c r="E1069" s="1">
        <f>VLOOKUP($A1069,DataForModel!$B:$BI,19,FALSE)</f>
        <v>0.17838836499999999</v>
      </c>
      <c r="F1069" s="1">
        <f>VLOOKUP($A1069,DataForModel!$B:$BI,20,FALSE)</f>
        <v>405.13898399999999</v>
      </c>
      <c r="G1069" s="1">
        <f>VLOOKUP($A1069,DataForModel!$B:$BI,26,FALSE)</f>
        <v>2.1</v>
      </c>
      <c r="H1069" s="1">
        <f>VLOOKUP($A1069,DataForModel!$B:$BI,31,FALSE)</f>
        <v>1281</v>
      </c>
      <c r="I1069" s="1">
        <f>VLOOKUP($A1069,DataForModel!$B:$BI,33,FALSE)</f>
        <v>27473</v>
      </c>
      <c r="J1069" s="1">
        <f>VLOOKUP($A1069,DataForModel!$B:$BI,46,FALSE)</f>
        <v>18</v>
      </c>
      <c r="K1069" s="1">
        <f>VLOOKUP($A1069,DataForModel!$B:$BI,49,FALSE)</f>
        <v>18.399999999999999</v>
      </c>
      <c r="L1069" s="1">
        <f>VLOOKUP($A1069,DataForModel!$B:$BI,51,FALSE)</f>
        <v>27.7</v>
      </c>
      <c r="M1069" s="1">
        <f>VLOOKUP($A1069,DataForModel!$B:$BI,52,FALSE)</f>
        <v>9.1999999999999993</v>
      </c>
      <c r="N1069" s="1">
        <f>VLOOKUP($A1069,DataForModel!$B:$BI,60,FALSE)</f>
        <v>0</v>
      </c>
      <c r="O1069" s="1">
        <f t="shared" si="211"/>
        <v>5.4648172679809868</v>
      </c>
      <c r="P1069" s="1">
        <f t="shared" si="212"/>
        <v>4.3255189802906617</v>
      </c>
      <c r="Q1069" s="1">
        <f t="shared" si="213"/>
        <v>0.74417664207278245</v>
      </c>
      <c r="R1069" s="1">
        <f t="shared" si="214"/>
        <v>2.2205310403457181E-3</v>
      </c>
      <c r="S1069" s="1">
        <f t="shared" si="215"/>
        <v>0.71961318187908796</v>
      </c>
      <c r="T1069" s="1">
        <f t="shared" si="216"/>
        <v>0.29370629370629375</v>
      </c>
      <c r="U1069" s="1">
        <f t="shared" si="217"/>
        <v>4.2928954423592494</v>
      </c>
      <c r="V1069" s="1">
        <f t="shared" si="218"/>
        <v>1.4307557730191807</v>
      </c>
      <c r="W1069" s="1">
        <f t="shared" si="219"/>
        <v>3.1468531468531467</v>
      </c>
      <c r="X1069" s="1">
        <f t="shared" si="220"/>
        <v>2.9967426710097715</v>
      </c>
      <c r="Y1069" s="1">
        <f t="shared" si="221"/>
        <v>6.3242009132420094</v>
      </c>
      <c r="Z1069" s="1">
        <f t="shared" si="222"/>
        <v>2.1483375959079281</v>
      </c>
      <c r="AA1069" s="1">
        <f t="shared" si="223"/>
        <v>0</v>
      </c>
      <c r="AB1069" s="1">
        <f>VLOOKUP($A1069,Index!$G:$R,8,FALSE)</f>
        <v>7.4463999999999997</v>
      </c>
      <c r="AC1069" s="1">
        <f>VLOOKUP($A1069,Index!$G:$R,9,FALSE)</f>
        <v>6.775142188625777</v>
      </c>
      <c r="AD1069" s="1">
        <f>VLOOKUP($A1069,Index!$G:$R,10,FALSE)</f>
        <v>5.5982905982905979</v>
      </c>
      <c r="AE1069" s="1">
        <f>VLOOKUP($A1069,Index!$G:$R,11,FALSE)</f>
        <v>3.7491606625658047</v>
      </c>
    </row>
    <row r="1070" spans="1:31" x14ac:dyDescent="0.2">
      <c r="A1070">
        <v>6095253205</v>
      </c>
      <c r="B1070" s="1">
        <f>VLOOKUP($A1070,DataForModel!$B:$BI,11,FALSE)</f>
        <v>3022</v>
      </c>
      <c r="C1070" s="1">
        <f>VLOOKUP($A1070,DataForModel!$B:$BI,16,FALSE)</f>
        <v>7.8595845100000004</v>
      </c>
      <c r="D1070" s="1">
        <f>VLOOKUP($A1070,DataForModel!$B:$BI,17,FALSE)</f>
        <v>10.42</v>
      </c>
      <c r="E1070" s="1">
        <f>VLOOKUP($A1070,DataForModel!$B:$BI,19,FALSE)</f>
        <v>0.20915862399999999</v>
      </c>
      <c r="F1070" s="1">
        <f>VLOOKUP($A1070,DataForModel!$B:$BI,20,FALSE)</f>
        <v>407.24667790000001</v>
      </c>
      <c r="G1070" s="1">
        <f>VLOOKUP($A1070,DataForModel!$B:$BI,26,FALSE)</f>
        <v>2</v>
      </c>
      <c r="H1070" s="1">
        <f>VLOOKUP($A1070,DataForModel!$B:$BI,31,FALSE)</f>
        <v>895</v>
      </c>
      <c r="I1070" s="1">
        <f>VLOOKUP($A1070,DataForModel!$B:$BI,33,FALSE)</f>
        <v>28173</v>
      </c>
      <c r="J1070" s="1">
        <f>VLOOKUP($A1070,DataForModel!$B:$BI,46,FALSE)</f>
        <v>26</v>
      </c>
      <c r="K1070" s="1">
        <f>VLOOKUP($A1070,DataForModel!$B:$BI,49,FALSE)</f>
        <v>12.6</v>
      </c>
      <c r="L1070" s="1">
        <f>VLOOKUP($A1070,DataForModel!$B:$BI,51,FALSE)</f>
        <v>32.5</v>
      </c>
      <c r="M1070" s="1">
        <f>VLOOKUP($A1070,DataForModel!$B:$BI,52,FALSE)</f>
        <v>7.1</v>
      </c>
      <c r="N1070" s="1">
        <f>VLOOKUP($A1070,DataForModel!$B:$BI,60,FALSE)</f>
        <v>0.2</v>
      </c>
      <c r="O1070" s="1">
        <f t="shared" si="211"/>
        <v>2.3525286371074574</v>
      </c>
      <c r="P1070" s="1">
        <f t="shared" si="212"/>
        <v>4.3255189802906617</v>
      </c>
      <c r="Q1070" s="1">
        <f t="shared" si="213"/>
        <v>0.81460104211119821</v>
      </c>
      <c r="R1070" s="1">
        <f t="shared" si="214"/>
        <v>2.6035510609001816E-3</v>
      </c>
      <c r="S1070" s="1">
        <f t="shared" si="215"/>
        <v>0.72354351988179078</v>
      </c>
      <c r="T1070" s="1">
        <f t="shared" si="216"/>
        <v>0.27972027972027974</v>
      </c>
      <c r="U1070" s="1">
        <f t="shared" si="217"/>
        <v>2.9993297587131367</v>
      </c>
      <c r="V1070" s="1">
        <f t="shared" si="218"/>
        <v>1.4805385069446912</v>
      </c>
      <c r="W1070" s="1">
        <f t="shared" si="219"/>
        <v>4.545454545454545</v>
      </c>
      <c r="X1070" s="1">
        <f t="shared" si="220"/>
        <v>2.0521172638436482</v>
      </c>
      <c r="Y1070" s="1">
        <f t="shared" si="221"/>
        <v>7.4200913242009134</v>
      </c>
      <c r="Z1070" s="1">
        <f t="shared" si="222"/>
        <v>1.6112531969309463</v>
      </c>
      <c r="AA1070" s="1">
        <f t="shared" si="223"/>
        <v>2.1276595744680851E-2</v>
      </c>
      <c r="AB1070" s="1">
        <f>VLOOKUP($A1070,Index!$G:$R,8,FALSE)</f>
        <v>8.0524000000000004</v>
      </c>
      <c r="AC1070" s="1">
        <f>VLOOKUP($A1070,Index!$G:$R,9,FALSE)</f>
        <v>6.0904290777830647</v>
      </c>
      <c r="AD1070" s="1">
        <f>VLOOKUP($A1070,Index!$G:$R,10,FALSE)</f>
        <v>5.8547008547008552</v>
      </c>
      <c r="AE1070" s="1">
        <f>VLOOKUP($A1070,Index!$G:$R,11,FALSE)</f>
        <v>3.6491487835713481</v>
      </c>
    </row>
    <row r="1071" spans="1:31" x14ac:dyDescent="0.2">
      <c r="A1071">
        <v>6095253206</v>
      </c>
      <c r="B1071" s="1">
        <f>VLOOKUP($A1071,DataForModel!$B:$BI,11,FALSE)</f>
        <v>3079</v>
      </c>
      <c r="C1071" s="1">
        <f>VLOOKUP($A1071,DataForModel!$B:$BI,16,FALSE)</f>
        <v>7.8595845100000004</v>
      </c>
      <c r="D1071" s="1">
        <f>VLOOKUP($A1071,DataForModel!$B:$BI,17,FALSE)</f>
        <v>4.573651913</v>
      </c>
      <c r="E1071" s="1">
        <f>VLOOKUP($A1071,DataForModel!$B:$BI,19,FALSE)</f>
        <v>0</v>
      </c>
      <c r="F1071" s="1">
        <f>VLOOKUP($A1071,DataForModel!$B:$BI,20,FALSE)</f>
        <v>403.7112735</v>
      </c>
      <c r="G1071" s="1">
        <f>VLOOKUP($A1071,DataForModel!$B:$BI,26,FALSE)</f>
        <v>0.2</v>
      </c>
      <c r="H1071" s="1">
        <f>VLOOKUP($A1071,DataForModel!$B:$BI,31,FALSE)</f>
        <v>67</v>
      </c>
      <c r="I1071" s="1">
        <f>VLOOKUP($A1071,DataForModel!$B:$BI,33,FALSE)</f>
        <v>40756</v>
      </c>
      <c r="J1071" s="1">
        <f>VLOOKUP($A1071,DataForModel!$B:$BI,46,FALSE)</f>
        <v>2.2000000000000002</v>
      </c>
      <c r="K1071" s="1">
        <f>VLOOKUP($A1071,DataForModel!$B:$BI,49,FALSE)</f>
        <v>3.4</v>
      </c>
      <c r="L1071" s="1">
        <f>VLOOKUP($A1071,DataForModel!$B:$BI,51,FALSE)</f>
        <v>29.1</v>
      </c>
      <c r="M1071" s="1">
        <f>VLOOKUP($A1071,DataForModel!$B:$BI,52,FALSE)</f>
        <v>5.3</v>
      </c>
      <c r="N1071" s="1">
        <f>VLOOKUP($A1071,DataForModel!$B:$BI,60,FALSE)</f>
        <v>0</v>
      </c>
      <c r="O1071" s="1">
        <f t="shared" si="211"/>
        <v>2.3969453752045506</v>
      </c>
      <c r="P1071" s="1">
        <f t="shared" si="212"/>
        <v>4.3255189802906617</v>
      </c>
      <c r="Q1071" s="1">
        <f t="shared" si="213"/>
        <v>0.34469345000597423</v>
      </c>
      <c r="R1071" s="1">
        <f t="shared" si="214"/>
        <v>0</v>
      </c>
      <c r="S1071" s="1">
        <f t="shared" si="215"/>
        <v>0.71695084801978903</v>
      </c>
      <c r="T1071" s="1">
        <f t="shared" si="216"/>
        <v>2.7972027972027972E-2</v>
      </c>
      <c r="U1071" s="1">
        <f t="shared" si="217"/>
        <v>0.22453083109919572</v>
      </c>
      <c r="V1071" s="1">
        <f t="shared" si="218"/>
        <v>2.3754187083514093</v>
      </c>
      <c r="W1071" s="1">
        <f t="shared" si="219"/>
        <v>0.38461538461538464</v>
      </c>
      <c r="X1071" s="1">
        <f t="shared" si="220"/>
        <v>0.55374592833876224</v>
      </c>
      <c r="Y1071" s="1">
        <f t="shared" si="221"/>
        <v>6.6438356164383574</v>
      </c>
      <c r="Z1071" s="1">
        <f t="shared" si="222"/>
        <v>1.1508951406649617</v>
      </c>
      <c r="AA1071" s="1">
        <f t="shared" si="223"/>
        <v>0</v>
      </c>
      <c r="AB1071" s="1">
        <f>VLOOKUP($A1071,Index!$G:$R,8,FALSE)</f>
        <v>4.0281000000000002</v>
      </c>
      <c r="AC1071" s="1">
        <f>VLOOKUP($A1071,Index!$G:$R,9,FALSE)</f>
        <v>3.9672385233204626</v>
      </c>
      <c r="AD1071" s="1">
        <f>VLOOKUP($A1071,Index!$G:$R,10,FALSE)</f>
        <v>3.7179487179487181</v>
      </c>
      <c r="AE1071" s="1">
        <f>VLOOKUP($A1071,Index!$G:$R,11,FALSE)</f>
        <v>2.0011663124867201</v>
      </c>
    </row>
    <row r="1072" spans="1:31" x14ac:dyDescent="0.2">
      <c r="A1072">
        <v>6097151401</v>
      </c>
      <c r="B1072" s="1">
        <f>VLOOKUP($A1072,DataForModel!$B:$BI,11,FALSE)</f>
        <v>6254</v>
      </c>
      <c r="C1072" s="1">
        <f>VLOOKUP($A1072,DataForModel!$B:$BI,16,FALSE)</f>
        <v>6.1828659799999999</v>
      </c>
      <c r="D1072" s="1">
        <f>VLOOKUP($A1072,DataForModel!$B:$BI,17,FALSE)</f>
        <v>17.06406247</v>
      </c>
      <c r="E1072" s="1">
        <f>VLOOKUP($A1072,DataForModel!$B:$BI,19,FALSE)</f>
        <v>3.3691145929999999</v>
      </c>
      <c r="F1072" s="1">
        <f>VLOOKUP($A1072,DataForModel!$B:$BI,20,FALSE)</f>
        <v>69.933298500000006</v>
      </c>
      <c r="G1072" s="1">
        <f>VLOOKUP($A1072,DataForModel!$B:$BI,26,FALSE)</f>
        <v>0.25</v>
      </c>
      <c r="H1072" s="1">
        <f>VLOOKUP($A1072,DataForModel!$B:$BI,31,FALSE)</f>
        <v>997</v>
      </c>
      <c r="I1072" s="1">
        <f>VLOOKUP($A1072,DataForModel!$B:$BI,33,FALSE)</f>
        <v>26419</v>
      </c>
      <c r="J1072" s="1">
        <f>VLOOKUP($A1072,DataForModel!$B:$BI,46,FALSE)</f>
        <v>13.4</v>
      </c>
      <c r="K1072" s="1">
        <f>VLOOKUP($A1072,DataForModel!$B:$BI,49,FALSE)</f>
        <v>24.4</v>
      </c>
      <c r="L1072" s="1">
        <f>VLOOKUP($A1072,DataForModel!$B:$BI,51,FALSE)</f>
        <v>29.6</v>
      </c>
      <c r="M1072" s="1">
        <f>VLOOKUP($A1072,DataForModel!$B:$BI,52,FALSE)</f>
        <v>10.8</v>
      </c>
      <c r="N1072" s="1">
        <f>VLOOKUP($A1072,DataForModel!$B:$BI,60,FALSE)</f>
        <v>0.8</v>
      </c>
      <c r="O1072" s="1">
        <f t="shared" si="211"/>
        <v>4.8710356113145794</v>
      </c>
      <c r="P1072" s="1">
        <f t="shared" si="212"/>
        <v>0.53550592795726093</v>
      </c>
      <c r="Q1072" s="1">
        <f t="shared" si="213"/>
        <v>1.3486259326264771</v>
      </c>
      <c r="R1072" s="1">
        <f t="shared" si="214"/>
        <v>4.1937844613566755E-2</v>
      </c>
      <c r="S1072" s="1">
        <f t="shared" si="215"/>
        <v>9.4535866599728458E-2</v>
      </c>
      <c r="T1072" s="1">
        <f t="shared" si="216"/>
        <v>3.4965034965034968E-2</v>
      </c>
      <c r="U1072" s="1">
        <f t="shared" si="217"/>
        <v>3.3411528150134044</v>
      </c>
      <c r="V1072" s="1">
        <f t="shared" si="218"/>
        <v>1.3557971993656257</v>
      </c>
      <c r="W1072" s="1">
        <f t="shared" si="219"/>
        <v>2.3426573426573425</v>
      </c>
      <c r="X1072" s="1">
        <f t="shared" si="220"/>
        <v>3.9739413680781759</v>
      </c>
      <c r="Y1072" s="1">
        <f t="shared" si="221"/>
        <v>6.7579908675799096</v>
      </c>
      <c r="Z1072" s="1">
        <f t="shared" si="222"/>
        <v>2.5575447570332481</v>
      </c>
      <c r="AA1072" s="1">
        <f t="shared" si="223"/>
        <v>8.5106382978723402E-2</v>
      </c>
      <c r="AB1072" s="1">
        <f>VLOOKUP($A1072,Index!$G:$R,8,FALSE)</f>
        <v>7.4714999999999998</v>
      </c>
      <c r="AC1072" s="1">
        <f>VLOOKUP($A1072,Index!$G:$R,9,FALSE)</f>
        <v>6.9560308115920444</v>
      </c>
      <c r="AD1072" s="1">
        <f>VLOOKUP($A1072,Index!$G:$R,10,FALSE)</f>
        <v>5.4700854700854702</v>
      </c>
      <c r="AE1072" s="1">
        <f>VLOOKUP($A1072,Index!$G:$R,11,FALSE)</f>
        <v>4.3756564040083958</v>
      </c>
    </row>
    <row r="1073" spans="1:31" x14ac:dyDescent="0.2">
      <c r="A1073">
        <v>6097151402</v>
      </c>
      <c r="B1073" s="1">
        <f>VLOOKUP($A1073,DataForModel!$B:$BI,11,FALSE)</f>
        <v>5488</v>
      </c>
      <c r="C1073" s="1">
        <f>VLOOKUP($A1073,DataForModel!$B:$BI,16,FALSE)</f>
        <v>6.1828659799999999</v>
      </c>
      <c r="D1073" s="1">
        <f>VLOOKUP($A1073,DataForModel!$B:$BI,17,FALSE)</f>
        <v>14.869804889999999</v>
      </c>
      <c r="E1073" s="1">
        <f>VLOOKUP($A1073,DataForModel!$B:$BI,19,FALSE)</f>
        <v>1.9664561840000001</v>
      </c>
      <c r="F1073" s="1">
        <f>VLOOKUP($A1073,DataForModel!$B:$BI,20,FALSE)</f>
        <v>79.678164570000007</v>
      </c>
      <c r="G1073" s="1">
        <f>VLOOKUP($A1073,DataForModel!$B:$BI,26,FALSE)</f>
        <v>11.35</v>
      </c>
      <c r="H1073" s="1">
        <f>VLOOKUP($A1073,DataForModel!$B:$BI,31,FALSE)</f>
        <v>1564</v>
      </c>
      <c r="I1073" s="1">
        <f>VLOOKUP($A1073,DataForModel!$B:$BI,33,FALSE)</f>
        <v>23816</v>
      </c>
      <c r="J1073" s="1">
        <f>VLOOKUP($A1073,DataForModel!$B:$BI,46,FALSE)</f>
        <v>16.8</v>
      </c>
      <c r="K1073" s="1">
        <f>VLOOKUP($A1073,DataForModel!$B:$BI,49,FALSE)</f>
        <v>20.7</v>
      </c>
      <c r="L1073" s="1">
        <f>VLOOKUP($A1073,DataForModel!$B:$BI,51,FALSE)</f>
        <v>26.4</v>
      </c>
      <c r="M1073" s="1">
        <f>VLOOKUP($A1073,DataForModel!$B:$BI,52,FALSE)</f>
        <v>11.5</v>
      </c>
      <c r="N1073" s="1">
        <f>VLOOKUP($A1073,DataForModel!$B:$BI,60,FALSE)</f>
        <v>0.2</v>
      </c>
      <c r="O1073" s="1">
        <f t="shared" si="211"/>
        <v>4.2741369905711837</v>
      </c>
      <c r="P1073" s="1">
        <f t="shared" si="212"/>
        <v>0.53550592795726093</v>
      </c>
      <c r="Q1073" s="1">
        <f t="shared" si="213"/>
        <v>1.1722597155397465</v>
      </c>
      <c r="R1073" s="1">
        <f t="shared" si="214"/>
        <v>2.4477924869437482E-2</v>
      </c>
      <c r="S1073" s="1">
        <f t="shared" si="215"/>
        <v>0.11270767866701668</v>
      </c>
      <c r="T1073" s="1">
        <f t="shared" si="216"/>
        <v>1.5874125874125875</v>
      </c>
      <c r="U1073" s="1">
        <f t="shared" si="217"/>
        <v>5.2412868632707781</v>
      </c>
      <c r="V1073" s="1">
        <f t="shared" si="218"/>
        <v>1.1706765473540477</v>
      </c>
      <c r="W1073" s="1">
        <f t="shared" si="219"/>
        <v>2.9370629370629371</v>
      </c>
      <c r="X1073" s="1">
        <f t="shared" si="220"/>
        <v>3.3713355048859932</v>
      </c>
      <c r="Y1073" s="1">
        <f t="shared" si="221"/>
        <v>6.0273972602739718</v>
      </c>
      <c r="Z1073" s="1">
        <f t="shared" si="222"/>
        <v>2.7365728900255752</v>
      </c>
      <c r="AA1073" s="1">
        <f t="shared" si="223"/>
        <v>2.1276595744680851E-2</v>
      </c>
      <c r="AB1073" s="1">
        <f>VLOOKUP($A1073,Index!$G:$R,8,FALSE)</f>
        <v>8.8391999999999999</v>
      </c>
      <c r="AC1073" s="1">
        <f>VLOOKUP($A1073,Index!$G:$R,9,FALSE)</f>
        <v>6.4808148555218477</v>
      </c>
      <c r="AD1073" s="1">
        <f>VLOOKUP($A1073,Index!$G:$R,10,FALSE)</f>
        <v>5.6410256410256405</v>
      </c>
      <c r="AE1073" s="1">
        <f>VLOOKUP($A1073,Index!$G:$R,11,FALSE)</f>
        <v>4.4255474641455441</v>
      </c>
    </row>
    <row r="1074" spans="1:31" x14ac:dyDescent="0.2">
      <c r="A1074">
        <v>6097151502</v>
      </c>
      <c r="B1074" s="1">
        <f>VLOOKUP($A1074,DataForModel!$B:$BI,11,FALSE)</f>
        <v>5250</v>
      </c>
      <c r="C1074" s="1">
        <f>VLOOKUP($A1074,DataForModel!$B:$BI,16,FALSE)</f>
        <v>6.1828659799999999</v>
      </c>
      <c r="D1074" s="1">
        <f>VLOOKUP($A1074,DataForModel!$B:$BI,17,FALSE)</f>
        <v>5.6601986200000001</v>
      </c>
      <c r="E1074" s="1">
        <f>VLOOKUP($A1074,DataForModel!$B:$BI,19,FALSE)</f>
        <v>15.66841485</v>
      </c>
      <c r="F1074" s="1">
        <f>VLOOKUP($A1074,DataForModel!$B:$BI,20,FALSE)</f>
        <v>134.5689079</v>
      </c>
      <c r="G1074" s="1">
        <f>VLOOKUP($A1074,DataForModel!$B:$BI,26,FALSE)</f>
        <v>0</v>
      </c>
      <c r="H1074" s="1">
        <f>VLOOKUP($A1074,DataForModel!$B:$BI,31,FALSE)</f>
        <v>536</v>
      </c>
      <c r="I1074" s="1">
        <f>VLOOKUP($A1074,DataForModel!$B:$BI,33,FALSE)</f>
        <v>38688</v>
      </c>
      <c r="J1074" s="1">
        <f>VLOOKUP($A1074,DataForModel!$B:$BI,46,FALSE)</f>
        <v>7.5</v>
      </c>
      <c r="K1074" s="1">
        <f>VLOOKUP($A1074,DataForModel!$B:$BI,49,FALSE)</f>
        <v>2.9</v>
      </c>
      <c r="L1074" s="1">
        <f>VLOOKUP($A1074,DataForModel!$B:$BI,51,FALSE)</f>
        <v>19.7</v>
      </c>
      <c r="M1074" s="1">
        <f>VLOOKUP($A1074,DataForModel!$B:$BI,52,FALSE)</f>
        <v>10.1</v>
      </c>
      <c r="N1074" s="1">
        <f>VLOOKUP($A1074,DataForModel!$B:$BI,60,FALSE)</f>
        <v>0.3</v>
      </c>
      <c r="O1074" s="1">
        <f t="shared" si="211"/>
        <v>4.0886776279903376</v>
      </c>
      <c r="P1074" s="1">
        <f t="shared" si="212"/>
        <v>0.53550592795726093</v>
      </c>
      <c r="Q1074" s="1">
        <f t="shared" si="213"/>
        <v>0.43202601029802279</v>
      </c>
      <c r="R1074" s="1">
        <f t="shared" si="214"/>
        <v>0.19503627115725175</v>
      </c>
      <c r="S1074" s="1">
        <f t="shared" si="215"/>
        <v>0.21506560384130435</v>
      </c>
      <c r="T1074" s="1">
        <f t="shared" si="216"/>
        <v>0</v>
      </c>
      <c r="U1074" s="1">
        <f t="shared" si="217"/>
        <v>1.7962466487935658</v>
      </c>
      <c r="V1074" s="1">
        <f t="shared" si="218"/>
        <v>2.2283462886971859</v>
      </c>
      <c r="W1074" s="1">
        <f t="shared" si="219"/>
        <v>1.3111888111888113</v>
      </c>
      <c r="X1074" s="1">
        <f t="shared" si="220"/>
        <v>0.47231270358306188</v>
      </c>
      <c r="Y1074" s="1">
        <f t="shared" si="221"/>
        <v>4.4977168949771693</v>
      </c>
      <c r="Z1074" s="1">
        <f t="shared" si="222"/>
        <v>2.3785166240409201</v>
      </c>
      <c r="AA1074" s="1">
        <f t="shared" si="223"/>
        <v>3.1914893617021274E-2</v>
      </c>
      <c r="AB1074" s="1">
        <f>VLOOKUP($A1074,Index!$G:$R,8,FALSE)</f>
        <v>5.7797000000000001</v>
      </c>
      <c r="AC1074" s="1">
        <f>VLOOKUP($A1074,Index!$G:$R,9,FALSE)</f>
        <v>4.6280701565402902</v>
      </c>
      <c r="AD1074" s="1">
        <f>VLOOKUP($A1074,Index!$G:$R,10,FALSE)</f>
        <v>4.4871794871794872</v>
      </c>
      <c r="AE1074" s="1">
        <f>VLOOKUP($A1074,Index!$G:$R,11,FALSE)</f>
        <v>1.3804475632537614</v>
      </c>
    </row>
    <row r="1075" spans="1:31" x14ac:dyDescent="0.2">
      <c r="A1075">
        <v>6097151503</v>
      </c>
      <c r="B1075" s="1">
        <f>VLOOKUP($A1075,DataForModel!$B:$BI,11,FALSE)</f>
        <v>3006</v>
      </c>
      <c r="C1075" s="1">
        <f>VLOOKUP($A1075,DataForModel!$B:$BI,16,FALSE)</f>
        <v>6.6020456100000002</v>
      </c>
      <c r="D1075" s="1">
        <f>VLOOKUP($A1075,DataForModel!$B:$BI,17,FALSE)</f>
        <v>2.6633761840000001</v>
      </c>
      <c r="E1075" s="1">
        <f>VLOOKUP($A1075,DataForModel!$B:$BI,19,FALSE)</f>
        <v>11.75888275</v>
      </c>
      <c r="F1075" s="1">
        <f>VLOOKUP($A1075,DataForModel!$B:$BI,20,FALSE)</f>
        <v>138.92017709999999</v>
      </c>
      <c r="G1075" s="1">
        <f>VLOOKUP($A1075,DataForModel!$B:$BI,26,FALSE)</f>
        <v>0</v>
      </c>
      <c r="H1075" s="1">
        <f>VLOOKUP($A1075,DataForModel!$B:$BI,31,FALSE)</f>
        <v>107</v>
      </c>
      <c r="I1075" s="1">
        <f>VLOOKUP($A1075,DataForModel!$B:$BI,33,FALSE)</f>
        <v>68737</v>
      </c>
      <c r="J1075" s="1">
        <f>VLOOKUP($A1075,DataForModel!$B:$BI,46,FALSE)</f>
        <v>3.1</v>
      </c>
      <c r="K1075" s="1">
        <f>VLOOKUP($A1075,DataForModel!$B:$BI,49,FALSE)</f>
        <v>2.5</v>
      </c>
      <c r="L1075" s="1">
        <f>VLOOKUP($A1075,DataForModel!$B:$BI,51,FALSE)</f>
        <v>16.2</v>
      </c>
      <c r="M1075" s="1">
        <f>VLOOKUP($A1075,DataForModel!$B:$BI,52,FALSE)</f>
        <v>9.1</v>
      </c>
      <c r="N1075" s="1">
        <f>VLOOKUP($A1075,DataForModel!$B:$BI,60,FALSE)</f>
        <v>0.9</v>
      </c>
      <c r="O1075" s="1">
        <f t="shared" si="211"/>
        <v>2.3400607807995013</v>
      </c>
      <c r="P1075" s="1">
        <f t="shared" si="212"/>
        <v>1.4830091853896734</v>
      </c>
      <c r="Q1075" s="1">
        <f t="shared" si="213"/>
        <v>0.19115263192374751</v>
      </c>
      <c r="R1075" s="1">
        <f t="shared" si="214"/>
        <v>0.14637145279155858</v>
      </c>
      <c r="S1075" s="1">
        <f t="shared" si="215"/>
        <v>0.22317966570614634</v>
      </c>
      <c r="T1075" s="1">
        <f t="shared" si="216"/>
        <v>0</v>
      </c>
      <c r="U1075" s="1">
        <f t="shared" si="217"/>
        <v>0.35857908847184988</v>
      </c>
      <c r="V1075" s="1">
        <f t="shared" si="218"/>
        <v>4.3653768197367206</v>
      </c>
      <c r="W1075" s="1">
        <f t="shared" si="219"/>
        <v>0.54195804195804187</v>
      </c>
      <c r="X1075" s="1">
        <f t="shared" si="220"/>
        <v>0.4071661237785017</v>
      </c>
      <c r="Y1075" s="1">
        <f t="shared" si="221"/>
        <v>3.6986301369863019</v>
      </c>
      <c r="Z1075" s="1">
        <f t="shared" si="222"/>
        <v>2.1227621483375954</v>
      </c>
      <c r="AA1075" s="1">
        <f t="shared" si="223"/>
        <v>9.5744680851063829E-2</v>
      </c>
      <c r="AB1075" s="1">
        <f>VLOOKUP($A1075,Index!$G:$R,8,FALSE)</f>
        <v>3.6819000000000002</v>
      </c>
      <c r="AC1075" s="1">
        <f>VLOOKUP($A1075,Index!$G:$R,9,FALSE)</f>
        <v>3.3281502942300811</v>
      </c>
      <c r="AD1075" s="1">
        <f>VLOOKUP($A1075,Index!$G:$R,10,FALSE)</f>
        <v>4.017094017094017</v>
      </c>
      <c r="AE1075" s="1">
        <f>VLOOKUP($A1075,Index!$G:$R,11,FALSE)</f>
        <v>0.23002137631935468</v>
      </c>
    </row>
    <row r="1076" spans="1:31" x14ac:dyDescent="0.2">
      <c r="A1076">
        <v>6097151504</v>
      </c>
      <c r="B1076" s="1">
        <f>VLOOKUP($A1076,DataForModel!$B:$BI,11,FALSE)</f>
        <v>3563</v>
      </c>
      <c r="C1076" s="1">
        <f>VLOOKUP($A1076,DataForModel!$B:$BI,16,FALSE)</f>
        <v>6.1828659799999999</v>
      </c>
      <c r="D1076" s="1">
        <f>VLOOKUP($A1076,DataForModel!$B:$BI,17,FALSE)</f>
        <v>9.5755893729999997</v>
      </c>
      <c r="E1076" s="1">
        <f>VLOOKUP($A1076,DataForModel!$B:$BI,19,FALSE)</f>
        <v>0.67513506300000004</v>
      </c>
      <c r="F1076" s="1">
        <f>VLOOKUP($A1076,DataForModel!$B:$BI,20,FALSE)</f>
        <v>79.572920620000005</v>
      </c>
      <c r="G1076" s="1">
        <f>VLOOKUP($A1076,DataForModel!$B:$BI,26,FALSE)</f>
        <v>0</v>
      </c>
      <c r="H1076" s="1">
        <f>VLOOKUP($A1076,DataForModel!$B:$BI,31,FALSE)</f>
        <v>154</v>
      </c>
      <c r="I1076" s="1">
        <f>VLOOKUP($A1076,DataForModel!$B:$BI,33,FALSE)</f>
        <v>41057</v>
      </c>
      <c r="J1076" s="1">
        <f>VLOOKUP($A1076,DataForModel!$B:$BI,46,FALSE)</f>
        <v>4.5999999999999996</v>
      </c>
      <c r="K1076" s="1">
        <f>VLOOKUP($A1076,DataForModel!$B:$BI,49,FALSE)</f>
        <v>5.3</v>
      </c>
      <c r="L1076" s="1">
        <f>VLOOKUP($A1076,DataForModel!$B:$BI,51,FALSE)</f>
        <v>21.4</v>
      </c>
      <c r="M1076" s="1">
        <f>VLOOKUP($A1076,DataForModel!$B:$BI,52,FALSE)</f>
        <v>8.1</v>
      </c>
      <c r="N1076" s="1">
        <f>VLOOKUP($A1076,DataForModel!$B:$BI,60,FALSE)</f>
        <v>3.9</v>
      </c>
      <c r="O1076" s="1">
        <f t="shared" si="211"/>
        <v>2.7740980285202217</v>
      </c>
      <c r="P1076" s="1">
        <f t="shared" si="212"/>
        <v>0.53550592795726093</v>
      </c>
      <c r="Q1076" s="1">
        <f t="shared" si="213"/>
        <v>0.74673047426664074</v>
      </c>
      <c r="R1076" s="1">
        <f t="shared" si="214"/>
        <v>8.4039021480871914E-3</v>
      </c>
      <c r="S1076" s="1">
        <f t="shared" si="215"/>
        <v>0.11251142422217555</v>
      </c>
      <c r="T1076" s="1">
        <f t="shared" si="216"/>
        <v>0</v>
      </c>
      <c r="U1076" s="1">
        <f t="shared" si="217"/>
        <v>0.51608579088471851</v>
      </c>
      <c r="V1076" s="1">
        <f t="shared" si="218"/>
        <v>2.3968252839393789</v>
      </c>
      <c r="W1076" s="1">
        <f t="shared" si="219"/>
        <v>0.80419580419580405</v>
      </c>
      <c r="X1076" s="1">
        <f t="shared" si="220"/>
        <v>0.86319218241042339</v>
      </c>
      <c r="Y1076" s="1">
        <f t="shared" si="221"/>
        <v>4.8858447488584469</v>
      </c>
      <c r="Z1076" s="1">
        <f t="shared" si="222"/>
        <v>1.867007672634271</v>
      </c>
      <c r="AA1076" s="1">
        <f t="shared" si="223"/>
        <v>0.41489361702127658</v>
      </c>
      <c r="AB1076" s="1">
        <f>VLOOKUP($A1076,Index!$G:$R,8,FALSE)</f>
        <v>5.1562999999999999</v>
      </c>
      <c r="AC1076" s="1">
        <f>VLOOKUP($A1076,Index!$G:$R,9,FALSE)</f>
        <v>4.1424505647432568</v>
      </c>
      <c r="AD1076" s="1">
        <f>VLOOKUP($A1076,Index!$G:$R,10,FALSE)</f>
        <v>4.2735042735042743</v>
      </c>
      <c r="AE1076" s="1">
        <f>VLOOKUP($A1076,Index!$G:$R,11,FALSE)</f>
        <v>0.74827474215281475</v>
      </c>
    </row>
    <row r="1077" spans="1:31" x14ac:dyDescent="0.2">
      <c r="A1077">
        <v>6097151601</v>
      </c>
      <c r="B1077" s="1">
        <f>VLOOKUP($A1077,DataForModel!$B:$BI,11,FALSE)</f>
        <v>2467</v>
      </c>
      <c r="C1077" s="1">
        <f>VLOOKUP($A1077,DataForModel!$B:$BI,16,FALSE)</f>
        <v>5.9459557900000002</v>
      </c>
      <c r="D1077" s="1">
        <f>VLOOKUP($A1077,DataForModel!$B:$BI,17,FALSE)</f>
        <v>1.109449141</v>
      </c>
      <c r="E1077" s="1">
        <f>VLOOKUP($A1077,DataForModel!$B:$BI,19,FALSE)</f>
        <v>1.166637073</v>
      </c>
      <c r="F1077" s="1">
        <f>VLOOKUP($A1077,DataForModel!$B:$BI,20,FALSE)</f>
        <v>90.988928999999999</v>
      </c>
      <c r="G1077" s="1">
        <f>VLOOKUP($A1077,DataForModel!$B:$BI,26,FALSE)</f>
        <v>0</v>
      </c>
      <c r="H1077" s="1">
        <f>VLOOKUP($A1077,DataForModel!$B:$BI,31,FALSE)</f>
        <v>119</v>
      </c>
      <c r="I1077" s="1">
        <f>VLOOKUP($A1077,DataForModel!$B:$BI,33,FALSE)</f>
        <v>46832</v>
      </c>
      <c r="J1077" s="1">
        <f>VLOOKUP($A1077,DataForModel!$B:$BI,46,FALSE)</f>
        <v>4.4000000000000004</v>
      </c>
      <c r="K1077" s="1">
        <f>VLOOKUP($A1077,DataForModel!$B:$BI,49,FALSE)</f>
        <v>2.5</v>
      </c>
      <c r="L1077" s="1">
        <f>VLOOKUP($A1077,DataForModel!$B:$BI,51,FALSE)</f>
        <v>4.0999999999999996</v>
      </c>
      <c r="M1077" s="1">
        <f>VLOOKUP($A1077,DataForModel!$B:$BI,52,FALSE)</f>
        <v>23.4</v>
      </c>
      <c r="N1077" s="1">
        <f>VLOOKUP($A1077,DataForModel!$B:$BI,60,FALSE)</f>
        <v>4.4000000000000004</v>
      </c>
      <c r="O1077" s="1">
        <f t="shared" si="211"/>
        <v>1.9200498714252316</v>
      </c>
      <c r="P1077" s="1">
        <f t="shared" si="212"/>
        <v>0</v>
      </c>
      <c r="Q1077" s="1">
        <f t="shared" si="213"/>
        <v>6.6253788369254801E-2</v>
      </c>
      <c r="R1077" s="1">
        <f t="shared" si="214"/>
        <v>1.4521988771042178E-2</v>
      </c>
      <c r="S1077" s="1">
        <f t="shared" si="215"/>
        <v>0.1337995114416182</v>
      </c>
      <c r="T1077" s="1">
        <f t="shared" si="216"/>
        <v>0</v>
      </c>
      <c r="U1077" s="1">
        <f t="shared" si="217"/>
        <v>0.3987935656836461</v>
      </c>
      <c r="V1077" s="1">
        <f t="shared" si="218"/>
        <v>2.8075328388248435</v>
      </c>
      <c r="W1077" s="1">
        <f t="shared" si="219"/>
        <v>0.76923076923076927</v>
      </c>
      <c r="X1077" s="1">
        <f t="shared" si="220"/>
        <v>0.4071661237785017</v>
      </c>
      <c r="Y1077" s="1">
        <f t="shared" si="221"/>
        <v>0.93607305936073049</v>
      </c>
      <c r="Z1077" s="1">
        <f t="shared" si="222"/>
        <v>5.7800511508951402</v>
      </c>
      <c r="AA1077" s="1">
        <f t="shared" si="223"/>
        <v>0.46808510638297879</v>
      </c>
      <c r="AB1077" s="1">
        <f>VLOOKUP($A1077,Index!$G:$R,8,FALSE)</f>
        <v>4.5170000000000003</v>
      </c>
      <c r="AC1077" s="1">
        <f>VLOOKUP($A1077,Index!$G:$R,9,FALSE)</f>
        <v>3.800670716204996</v>
      </c>
      <c r="AD1077" s="1">
        <f>VLOOKUP($A1077,Index!$G:$R,10,FALSE)</f>
        <v>5.2564102564102564</v>
      </c>
      <c r="AE1077" s="1">
        <f>VLOOKUP($A1077,Index!$G:$R,11,FALSE)</f>
        <v>1.0468491837708189</v>
      </c>
    </row>
    <row r="1078" spans="1:31" x14ac:dyDescent="0.2">
      <c r="A1078">
        <v>6097151602</v>
      </c>
      <c r="B1078" s="1">
        <f>VLOOKUP($A1078,DataForModel!$B:$BI,11,FALSE)</f>
        <v>2610</v>
      </c>
      <c r="C1078" s="1">
        <f>VLOOKUP($A1078,DataForModel!$B:$BI,16,FALSE)</f>
        <v>6.2958703600000003</v>
      </c>
      <c r="D1078" s="1">
        <f>VLOOKUP($A1078,DataForModel!$B:$BI,17,FALSE)</f>
        <v>2.7576352790000001</v>
      </c>
      <c r="E1078" s="1">
        <f>VLOOKUP($A1078,DataForModel!$B:$BI,19,FALSE)</f>
        <v>8.3560513969999999</v>
      </c>
      <c r="F1078" s="1">
        <f>VLOOKUP($A1078,DataForModel!$B:$BI,20,FALSE)</f>
        <v>142.913242</v>
      </c>
      <c r="G1078" s="1">
        <f>VLOOKUP($A1078,DataForModel!$B:$BI,26,FALSE)</f>
        <v>0</v>
      </c>
      <c r="H1078" s="1">
        <f>VLOOKUP($A1078,DataForModel!$B:$BI,31,FALSE)</f>
        <v>133</v>
      </c>
      <c r="I1078" s="1">
        <f>VLOOKUP($A1078,DataForModel!$B:$BI,33,FALSE)</f>
        <v>54777</v>
      </c>
      <c r="J1078" s="1">
        <f>VLOOKUP($A1078,DataForModel!$B:$BI,46,FALSE)</f>
        <v>4.0999999999999996</v>
      </c>
      <c r="K1078" s="1">
        <f>VLOOKUP($A1078,DataForModel!$B:$BI,49,FALSE)</f>
        <v>3.6</v>
      </c>
      <c r="L1078" s="1">
        <f>VLOOKUP($A1078,DataForModel!$B:$BI,51,FALSE)</f>
        <v>4.2</v>
      </c>
      <c r="M1078" s="1">
        <f>VLOOKUP($A1078,DataForModel!$B:$BI,52,FALSE)</f>
        <v>21.4</v>
      </c>
      <c r="N1078" s="1">
        <f>VLOOKUP($A1078,DataForModel!$B:$BI,60,FALSE)</f>
        <v>0</v>
      </c>
      <c r="O1078" s="1">
        <f t="shared" si="211"/>
        <v>2.0314813371775893</v>
      </c>
      <c r="P1078" s="1">
        <f t="shared" si="212"/>
        <v>0.79093823070090941</v>
      </c>
      <c r="Q1078" s="1">
        <f t="shared" si="213"/>
        <v>0.19872882542203718</v>
      </c>
      <c r="R1078" s="1">
        <f t="shared" si="214"/>
        <v>0.10401391089470829</v>
      </c>
      <c r="S1078" s="1">
        <f t="shared" si="215"/>
        <v>0.23062576341688534</v>
      </c>
      <c r="T1078" s="1">
        <f t="shared" si="216"/>
        <v>0</v>
      </c>
      <c r="U1078" s="1">
        <f t="shared" si="217"/>
        <v>0.44571045576407509</v>
      </c>
      <c r="V1078" s="1">
        <f t="shared" si="218"/>
        <v>3.3725668688793906</v>
      </c>
      <c r="W1078" s="1">
        <f t="shared" si="219"/>
        <v>0.71678321678321666</v>
      </c>
      <c r="X1078" s="1">
        <f t="shared" si="220"/>
        <v>0.58631921824104238</v>
      </c>
      <c r="Y1078" s="1">
        <f t="shared" si="221"/>
        <v>0.95890410958904115</v>
      </c>
      <c r="Z1078" s="1">
        <f t="shared" si="222"/>
        <v>5.2685421994884907</v>
      </c>
      <c r="AA1078" s="1">
        <f t="shared" si="223"/>
        <v>0</v>
      </c>
      <c r="AB1078" s="1">
        <f>VLOOKUP($A1078,Index!$G:$R,8,FALSE)</f>
        <v>3.9855</v>
      </c>
      <c r="AC1078" s="1">
        <f>VLOOKUP($A1078,Index!$G:$R,9,FALSE)</f>
        <v>3.7941014861392826</v>
      </c>
      <c r="AD1078" s="1">
        <f>VLOOKUP($A1078,Index!$G:$R,10,FALSE)</f>
        <v>5</v>
      </c>
      <c r="AE1078" s="1">
        <f>VLOOKUP($A1078,Index!$G:$R,11,FALSE)</f>
        <v>0.76767410945266346</v>
      </c>
    </row>
    <row r="1079" spans="1:31" x14ac:dyDescent="0.2">
      <c r="A1079">
        <v>6097151700</v>
      </c>
      <c r="B1079" s="1">
        <f>VLOOKUP($A1079,DataForModel!$B:$BI,11,FALSE)</f>
        <v>6948</v>
      </c>
      <c r="C1079" s="1">
        <f>VLOOKUP($A1079,DataForModel!$B:$BI,16,FALSE)</f>
        <v>6.1828659799999999</v>
      </c>
      <c r="D1079" s="1">
        <f>VLOOKUP($A1079,DataForModel!$B:$BI,17,FALSE)</f>
        <v>13.168657980000001</v>
      </c>
      <c r="E1079" s="1">
        <f>VLOOKUP($A1079,DataForModel!$B:$BI,19,FALSE)</f>
        <v>0.103161954</v>
      </c>
      <c r="F1079" s="1">
        <f>VLOOKUP($A1079,DataForModel!$B:$BI,20,FALSE)</f>
        <v>73.70471732</v>
      </c>
      <c r="G1079" s="1">
        <f>VLOOKUP($A1079,DataForModel!$B:$BI,26,FALSE)</f>
        <v>0</v>
      </c>
      <c r="H1079" s="1">
        <f>VLOOKUP($A1079,DataForModel!$B:$BI,31,FALSE)</f>
        <v>488</v>
      </c>
      <c r="I1079" s="1">
        <f>VLOOKUP($A1079,DataForModel!$B:$BI,33,FALSE)</f>
        <v>35877</v>
      </c>
      <c r="J1079" s="1">
        <f>VLOOKUP($A1079,DataForModel!$B:$BI,46,FALSE)</f>
        <v>7.7</v>
      </c>
      <c r="K1079" s="1">
        <f>VLOOKUP($A1079,DataForModel!$B:$BI,49,FALSE)</f>
        <v>5.0999999999999996</v>
      </c>
      <c r="L1079" s="1">
        <f>VLOOKUP($A1079,DataForModel!$B:$BI,51,FALSE)</f>
        <v>20.3</v>
      </c>
      <c r="M1079" s="1">
        <f>VLOOKUP($A1079,DataForModel!$B:$BI,52,FALSE)</f>
        <v>13.3</v>
      </c>
      <c r="N1079" s="1">
        <f>VLOOKUP($A1079,DataForModel!$B:$BI,60,FALSE)</f>
        <v>4.5999999999999996</v>
      </c>
      <c r="O1079" s="1">
        <f t="shared" si="211"/>
        <v>5.4118288786721731</v>
      </c>
      <c r="P1079" s="1">
        <f t="shared" si="212"/>
        <v>0.53550592795726093</v>
      </c>
      <c r="Q1079" s="1">
        <f t="shared" si="213"/>
        <v>1.0355278897230704</v>
      </c>
      <c r="R1079" s="1">
        <f t="shared" si="214"/>
        <v>1.2841326340970564E-3</v>
      </c>
      <c r="S1079" s="1">
        <f t="shared" si="215"/>
        <v>0.10156864812097043</v>
      </c>
      <c r="T1079" s="1">
        <f t="shared" si="216"/>
        <v>0</v>
      </c>
      <c r="U1079" s="1">
        <f t="shared" si="217"/>
        <v>1.6353887399463807</v>
      </c>
      <c r="V1079" s="1">
        <f t="shared" si="218"/>
        <v>2.0284330528905987</v>
      </c>
      <c r="W1079" s="1">
        <f t="shared" si="219"/>
        <v>1.346153846153846</v>
      </c>
      <c r="X1079" s="1">
        <f t="shared" si="220"/>
        <v>0.83061889250814325</v>
      </c>
      <c r="Y1079" s="1">
        <f t="shared" si="221"/>
        <v>4.6347031963470329</v>
      </c>
      <c r="Z1079" s="1">
        <f t="shared" si="222"/>
        <v>3.1969309462915603</v>
      </c>
      <c r="AA1079" s="1">
        <f t="shared" si="223"/>
        <v>0.4893617021276595</v>
      </c>
      <c r="AB1079" s="1">
        <f>VLOOKUP($A1079,Index!$G:$R,8,FALSE)</f>
        <v>6.8507999999999996</v>
      </c>
      <c r="AC1079" s="1">
        <f>VLOOKUP($A1079,Index!$G:$R,9,FALSE)</f>
        <v>5.2326333543419787</v>
      </c>
      <c r="AD1079" s="1">
        <f>VLOOKUP($A1079,Index!$G:$R,10,FALSE)</f>
        <v>4.8290598290598297</v>
      </c>
      <c r="AE1079" s="1">
        <f>VLOOKUP($A1079,Index!$G:$R,11,FALSE)</f>
        <v>1.5654652622176739</v>
      </c>
    </row>
    <row r="1080" spans="1:31" x14ac:dyDescent="0.2">
      <c r="A1080">
        <v>6097151800</v>
      </c>
      <c r="B1080" s="1">
        <f>VLOOKUP($A1080,DataForModel!$B:$BI,11,FALSE)</f>
        <v>5219</v>
      </c>
      <c r="C1080" s="1">
        <f>VLOOKUP($A1080,DataForModel!$B:$BI,16,FALSE)</f>
        <v>6.1828659799999999</v>
      </c>
      <c r="D1080" s="1">
        <f>VLOOKUP($A1080,DataForModel!$B:$BI,17,FALSE)</f>
        <v>27.94</v>
      </c>
      <c r="E1080" s="1">
        <f>VLOOKUP($A1080,DataForModel!$B:$BI,19,FALSE)</f>
        <v>4.4558938999999999E-2</v>
      </c>
      <c r="F1080" s="1">
        <f>VLOOKUP($A1080,DataForModel!$B:$BI,20,FALSE)</f>
        <v>55.947807769999997</v>
      </c>
      <c r="G1080" s="1">
        <f>VLOOKUP($A1080,DataForModel!$B:$BI,26,FALSE)</f>
        <v>0</v>
      </c>
      <c r="H1080" s="1">
        <f>VLOOKUP($A1080,DataForModel!$B:$BI,31,FALSE)</f>
        <v>624</v>
      </c>
      <c r="I1080" s="1">
        <f>VLOOKUP($A1080,DataForModel!$B:$BI,33,FALSE)</f>
        <v>32142</v>
      </c>
      <c r="J1080" s="1">
        <f>VLOOKUP($A1080,DataForModel!$B:$BI,46,FALSE)</f>
        <v>12.5</v>
      </c>
      <c r="K1080" s="1">
        <f>VLOOKUP($A1080,DataForModel!$B:$BI,49,FALSE)</f>
        <v>9.5</v>
      </c>
      <c r="L1080" s="1">
        <f>VLOOKUP($A1080,DataForModel!$B:$BI,51,FALSE)</f>
        <v>16.5</v>
      </c>
      <c r="M1080" s="1">
        <f>VLOOKUP($A1080,DataForModel!$B:$BI,52,FALSE)</f>
        <v>10.199999999999999</v>
      </c>
      <c r="N1080" s="1">
        <f>VLOOKUP($A1080,DataForModel!$B:$BI,60,FALSE)</f>
        <v>3.6</v>
      </c>
      <c r="O1080" s="1">
        <f t="shared" si="211"/>
        <v>4.0645211563936723</v>
      </c>
      <c r="P1080" s="1">
        <f t="shared" si="212"/>
        <v>0.53550592795726093</v>
      </c>
      <c r="Q1080" s="1">
        <f t="shared" si="213"/>
        <v>2.2227931119590441</v>
      </c>
      <c r="R1080" s="1">
        <f t="shared" si="214"/>
        <v>5.5465785100037993E-4</v>
      </c>
      <c r="S1080" s="1">
        <f t="shared" si="215"/>
        <v>6.845631790313339E-2</v>
      </c>
      <c r="T1080" s="1">
        <f t="shared" si="216"/>
        <v>0</v>
      </c>
      <c r="U1080" s="1">
        <f t="shared" si="217"/>
        <v>2.0911528150134049</v>
      </c>
      <c r="V1080" s="1">
        <f t="shared" si="218"/>
        <v>1.7628066083023377</v>
      </c>
      <c r="W1080" s="1">
        <f t="shared" si="219"/>
        <v>2.185314685314685</v>
      </c>
      <c r="X1080" s="1">
        <f t="shared" si="220"/>
        <v>1.5472312703583064</v>
      </c>
      <c r="Y1080" s="1">
        <f t="shared" si="221"/>
        <v>3.7671232876712328</v>
      </c>
      <c r="Z1080" s="1">
        <f t="shared" si="222"/>
        <v>2.4040920716112528</v>
      </c>
      <c r="AA1080" s="1">
        <f t="shared" si="223"/>
        <v>0.38297872340425532</v>
      </c>
      <c r="AB1080" s="1">
        <f>VLOOKUP($A1080,Index!$G:$R,8,FALSE)</f>
        <v>6.3025000000000002</v>
      </c>
      <c r="AC1080" s="1">
        <f>VLOOKUP($A1080,Index!$G:$R,9,FALSE)</f>
        <v>5.2813069142635003</v>
      </c>
      <c r="AD1080" s="1">
        <f>VLOOKUP($A1080,Index!$G:$R,10,FALSE)</f>
        <v>4.7863247863247862</v>
      </c>
      <c r="AE1080" s="1">
        <f>VLOOKUP($A1080,Index!$G:$R,11,FALSE)</f>
        <v>1.0670326101927954</v>
      </c>
    </row>
    <row r="1081" spans="1:31" x14ac:dyDescent="0.2">
      <c r="A1081">
        <v>6097151900</v>
      </c>
      <c r="B1081" s="1">
        <f>VLOOKUP($A1081,DataForModel!$B:$BI,11,FALSE)</f>
        <v>3158</v>
      </c>
      <c r="C1081" s="1">
        <f>VLOOKUP($A1081,DataForModel!$B:$BI,16,FALSE)</f>
        <v>6.1828659799999999</v>
      </c>
      <c r="D1081" s="1">
        <f>VLOOKUP($A1081,DataForModel!$B:$BI,17,FALSE)</f>
        <v>27.94</v>
      </c>
      <c r="E1081" s="1">
        <f>VLOOKUP($A1081,DataForModel!$B:$BI,19,FALSE)</f>
        <v>0</v>
      </c>
      <c r="F1081" s="1">
        <f>VLOOKUP($A1081,DataForModel!$B:$BI,20,FALSE)</f>
        <v>55.971827339999997</v>
      </c>
      <c r="G1081" s="1">
        <f>VLOOKUP($A1081,DataForModel!$B:$BI,26,FALSE)</f>
        <v>1</v>
      </c>
      <c r="H1081" s="1">
        <f>VLOOKUP($A1081,DataForModel!$B:$BI,31,FALSE)</f>
        <v>398</v>
      </c>
      <c r="I1081" s="1">
        <f>VLOOKUP($A1081,DataForModel!$B:$BI,33,FALSE)</f>
        <v>23660</v>
      </c>
      <c r="J1081" s="1">
        <f>VLOOKUP($A1081,DataForModel!$B:$BI,46,FALSE)</f>
        <v>12.6</v>
      </c>
      <c r="K1081" s="1">
        <f>VLOOKUP($A1081,DataForModel!$B:$BI,49,FALSE)</f>
        <v>16.399999999999999</v>
      </c>
      <c r="L1081" s="1">
        <f>VLOOKUP($A1081,DataForModel!$B:$BI,51,FALSE)</f>
        <v>17.5</v>
      </c>
      <c r="M1081" s="1">
        <f>VLOOKUP($A1081,DataForModel!$B:$BI,52,FALSE)</f>
        <v>17.5</v>
      </c>
      <c r="N1081" s="1">
        <f>VLOOKUP($A1081,DataForModel!$B:$BI,60,FALSE)</f>
        <v>5.5</v>
      </c>
      <c r="O1081" s="1">
        <f t="shared" si="211"/>
        <v>2.4585054157250839</v>
      </c>
      <c r="P1081" s="1">
        <f t="shared" si="212"/>
        <v>0.53550592795726093</v>
      </c>
      <c r="Q1081" s="1">
        <f t="shared" si="213"/>
        <v>2.2227931119590441</v>
      </c>
      <c r="R1081" s="1">
        <f t="shared" si="214"/>
        <v>0</v>
      </c>
      <c r="S1081" s="1">
        <f t="shared" si="215"/>
        <v>6.8501108576380393E-2</v>
      </c>
      <c r="T1081" s="1">
        <f t="shared" si="216"/>
        <v>0.13986013986013987</v>
      </c>
      <c r="U1081" s="1">
        <f t="shared" si="217"/>
        <v>1.333780160857909</v>
      </c>
      <c r="V1081" s="1">
        <f t="shared" si="218"/>
        <v>1.1595821095077909</v>
      </c>
      <c r="W1081" s="1">
        <f t="shared" si="219"/>
        <v>2.2027972027972025</v>
      </c>
      <c r="X1081" s="1">
        <f t="shared" si="220"/>
        <v>2.671009771986971</v>
      </c>
      <c r="Y1081" s="1">
        <f t="shared" si="221"/>
        <v>3.9954337899543377</v>
      </c>
      <c r="Z1081" s="1">
        <f t="shared" si="222"/>
        <v>4.2710997442455243</v>
      </c>
      <c r="AA1081" s="1">
        <f t="shared" si="223"/>
        <v>0.58510638297872342</v>
      </c>
      <c r="AB1081" s="1">
        <f>VLOOKUP($A1081,Index!$G:$R,8,FALSE)</f>
        <v>8.5045999999999999</v>
      </c>
      <c r="AC1081" s="1">
        <f>VLOOKUP($A1081,Index!$G:$R,9,FALSE)</f>
        <v>5.6730396317932064</v>
      </c>
      <c r="AD1081" s="1">
        <f>VLOOKUP($A1081,Index!$G:$R,10,FALSE)</f>
        <v>6.8803418803418817</v>
      </c>
      <c r="AE1081" s="1">
        <f>VLOOKUP($A1081,Index!$G:$R,11,FALSE)</f>
        <v>3.244611144925476</v>
      </c>
    </row>
    <row r="1082" spans="1:31" x14ac:dyDescent="0.2">
      <c r="A1082">
        <v>6097152000</v>
      </c>
      <c r="B1082" s="1">
        <f>VLOOKUP($A1082,DataForModel!$B:$BI,11,FALSE)</f>
        <v>2079</v>
      </c>
      <c r="C1082" s="1">
        <f>VLOOKUP($A1082,DataForModel!$B:$BI,16,FALSE)</f>
        <v>6.1828659799999999</v>
      </c>
      <c r="D1082" s="1">
        <f>VLOOKUP($A1082,DataForModel!$B:$BI,17,FALSE)</f>
        <v>27.642590760000001</v>
      </c>
      <c r="E1082" s="1">
        <f>VLOOKUP($A1082,DataForModel!$B:$BI,19,FALSE)</f>
        <v>0</v>
      </c>
      <c r="F1082" s="1">
        <f>VLOOKUP($A1082,DataForModel!$B:$BI,20,FALSE)</f>
        <v>54.382174720000002</v>
      </c>
      <c r="G1082" s="1">
        <f>VLOOKUP($A1082,DataForModel!$B:$BI,26,FALSE)</f>
        <v>0.1</v>
      </c>
      <c r="H1082" s="1">
        <f>VLOOKUP($A1082,DataForModel!$B:$BI,31,FALSE)</f>
        <v>498</v>
      </c>
      <c r="I1082" s="1">
        <f>VLOOKUP($A1082,DataForModel!$B:$BI,33,FALSE)</f>
        <v>27452</v>
      </c>
      <c r="J1082" s="1">
        <f>VLOOKUP($A1082,DataForModel!$B:$BI,46,FALSE)</f>
        <v>27.3</v>
      </c>
      <c r="K1082" s="1">
        <f>VLOOKUP($A1082,DataForModel!$B:$BI,49,FALSE)</f>
        <v>9.9</v>
      </c>
      <c r="L1082" s="1">
        <f>VLOOKUP($A1082,DataForModel!$B:$BI,51,FALSE)</f>
        <v>10.3</v>
      </c>
      <c r="M1082" s="1">
        <f>VLOOKUP($A1082,DataForModel!$B:$BI,52,FALSE)</f>
        <v>16</v>
      </c>
      <c r="N1082" s="1">
        <f>VLOOKUP($A1082,DataForModel!$B:$BI,60,FALSE)</f>
        <v>4.7</v>
      </c>
      <c r="O1082" s="1">
        <f t="shared" si="211"/>
        <v>1.6177043559572977</v>
      </c>
      <c r="P1082" s="1">
        <f t="shared" si="212"/>
        <v>0.53550592795726093</v>
      </c>
      <c r="Q1082" s="1">
        <f t="shared" si="213"/>
        <v>2.1988884696492565</v>
      </c>
      <c r="R1082" s="1">
        <f t="shared" si="214"/>
        <v>0</v>
      </c>
      <c r="S1082" s="1">
        <f t="shared" si="215"/>
        <v>6.55367919346318E-2</v>
      </c>
      <c r="T1082" s="1">
        <f t="shared" si="216"/>
        <v>1.3986013986013986E-2</v>
      </c>
      <c r="U1082" s="1">
        <f t="shared" si="217"/>
        <v>1.6689008042895441</v>
      </c>
      <c r="V1082" s="1">
        <f t="shared" si="218"/>
        <v>1.4292622910014152</v>
      </c>
      <c r="W1082" s="1">
        <f t="shared" si="219"/>
        <v>4.7727272727272725</v>
      </c>
      <c r="X1082" s="1">
        <f t="shared" si="220"/>
        <v>1.6123778501628667</v>
      </c>
      <c r="Y1082" s="1">
        <f t="shared" si="221"/>
        <v>2.3515981735159821</v>
      </c>
      <c r="Z1082" s="1">
        <f t="shared" si="222"/>
        <v>3.8874680306905369</v>
      </c>
      <c r="AA1082" s="1">
        <f t="shared" si="223"/>
        <v>0.5</v>
      </c>
      <c r="AB1082" s="1">
        <f>VLOOKUP($A1082,Index!$G:$R,8,FALSE)</f>
        <v>7.1646999999999998</v>
      </c>
      <c r="AC1082" s="1">
        <f>VLOOKUP($A1082,Index!$G:$R,9,FALSE)</f>
        <v>5.5575104647186224</v>
      </c>
      <c r="AD1082" s="1">
        <f>VLOOKUP($A1082,Index!$G:$R,10,FALSE)</f>
        <v>5.5555555555555554</v>
      </c>
      <c r="AE1082" s="1">
        <f>VLOOKUP($A1082,Index!$G:$R,11,FALSE)</f>
        <v>3.6516242033991797</v>
      </c>
    </row>
    <row r="1083" spans="1:31" x14ac:dyDescent="0.2">
      <c r="A1083">
        <v>6097152100</v>
      </c>
      <c r="B1083" s="1">
        <f>VLOOKUP($A1083,DataForModel!$B:$BI,11,FALSE)</f>
        <v>3004</v>
      </c>
      <c r="C1083" s="1">
        <f>VLOOKUP($A1083,DataForModel!$B:$BI,16,FALSE)</f>
        <v>6.1828659799999999</v>
      </c>
      <c r="D1083" s="1">
        <f>VLOOKUP($A1083,DataForModel!$B:$BI,17,FALSE)</f>
        <v>21.054882559999999</v>
      </c>
      <c r="E1083" s="1">
        <f>VLOOKUP($A1083,DataForModel!$B:$BI,19,FALSE)</f>
        <v>0.10073486199999999</v>
      </c>
      <c r="F1083" s="1">
        <f>VLOOKUP($A1083,DataForModel!$B:$BI,20,FALSE)</f>
        <v>48.754553199999997</v>
      </c>
      <c r="G1083" s="1">
        <f>VLOOKUP($A1083,DataForModel!$B:$BI,26,FALSE)</f>
        <v>0.5</v>
      </c>
      <c r="H1083" s="1">
        <f>VLOOKUP($A1083,DataForModel!$B:$BI,31,FALSE)</f>
        <v>308</v>
      </c>
      <c r="I1083" s="1">
        <f>VLOOKUP($A1083,DataForModel!$B:$BI,33,FALSE)</f>
        <v>23996</v>
      </c>
      <c r="J1083" s="1">
        <f>VLOOKUP($A1083,DataForModel!$B:$BI,46,FALSE)</f>
        <v>12.6</v>
      </c>
      <c r="K1083" s="1">
        <f>VLOOKUP($A1083,DataForModel!$B:$BI,49,FALSE)</f>
        <v>15.5</v>
      </c>
      <c r="L1083" s="1">
        <f>VLOOKUP($A1083,DataForModel!$B:$BI,51,FALSE)</f>
        <v>8.6</v>
      </c>
      <c r="M1083" s="1">
        <f>VLOOKUP($A1083,DataForModel!$B:$BI,52,FALSE)</f>
        <v>13.5</v>
      </c>
      <c r="N1083" s="1">
        <f>VLOOKUP($A1083,DataForModel!$B:$BI,60,FALSE)</f>
        <v>24.8</v>
      </c>
      <c r="O1083" s="1">
        <f t="shared" si="211"/>
        <v>2.3385022987610067</v>
      </c>
      <c r="P1083" s="1">
        <f t="shared" si="212"/>
        <v>0.53550592795726093</v>
      </c>
      <c r="Q1083" s="1">
        <f t="shared" si="213"/>
        <v>1.6693931245743918</v>
      </c>
      <c r="R1083" s="1">
        <f t="shared" si="214"/>
        <v>1.2539208367986464E-3</v>
      </c>
      <c r="S1083" s="1">
        <f t="shared" si="215"/>
        <v>5.5042642511471271E-2</v>
      </c>
      <c r="T1083" s="1">
        <f t="shared" si="216"/>
        <v>6.9930069930069935E-2</v>
      </c>
      <c r="U1083" s="1">
        <f t="shared" si="217"/>
        <v>1.032171581769437</v>
      </c>
      <c r="V1083" s="1">
        <f t="shared" si="218"/>
        <v>1.1834778217920363</v>
      </c>
      <c r="W1083" s="1">
        <f t="shared" si="219"/>
        <v>2.2027972027972025</v>
      </c>
      <c r="X1083" s="1">
        <f t="shared" si="220"/>
        <v>2.5244299674267099</v>
      </c>
      <c r="Y1083" s="1">
        <f t="shared" si="221"/>
        <v>1.9634703196347034</v>
      </c>
      <c r="Z1083" s="1">
        <f t="shared" si="222"/>
        <v>3.2480818414322248</v>
      </c>
      <c r="AA1083" s="1">
        <f t="shared" si="223"/>
        <v>2.6382978723404253</v>
      </c>
      <c r="AB1083" s="1">
        <f>VLOOKUP($A1083,Index!$G:$R,8,FALSE)</f>
        <v>7.1257000000000001</v>
      </c>
      <c r="AC1083" s="1">
        <f>VLOOKUP($A1083,Index!$G:$R,9,FALSE)</f>
        <v>4.5677931143406685</v>
      </c>
      <c r="AD1083" s="1">
        <f>VLOOKUP($A1083,Index!$G:$R,10,FALSE)</f>
        <v>4.9572649572649574</v>
      </c>
      <c r="AE1083" s="1">
        <f>VLOOKUP($A1083,Index!$G:$R,11,FALSE)</f>
        <v>4.0301171349536808</v>
      </c>
    </row>
    <row r="1084" spans="1:31" x14ac:dyDescent="0.2">
      <c r="A1084">
        <v>6097152201</v>
      </c>
      <c r="B1084" s="1">
        <f>VLOOKUP($A1084,DataForModel!$B:$BI,11,FALSE)</f>
        <v>3846</v>
      </c>
      <c r="C1084" s="1">
        <f>VLOOKUP($A1084,DataForModel!$B:$BI,16,FALSE)</f>
        <v>6.1828659799999999</v>
      </c>
      <c r="D1084" s="1">
        <f>VLOOKUP($A1084,DataForModel!$B:$BI,17,FALSE)</f>
        <v>13.4433746</v>
      </c>
      <c r="E1084" s="1">
        <f>VLOOKUP($A1084,DataForModel!$B:$BI,19,FALSE)</f>
        <v>0</v>
      </c>
      <c r="F1084" s="1">
        <f>VLOOKUP($A1084,DataForModel!$B:$BI,20,FALSE)</f>
        <v>46.844387410000003</v>
      </c>
      <c r="G1084" s="1">
        <f>VLOOKUP($A1084,DataForModel!$B:$BI,26,FALSE)</f>
        <v>0</v>
      </c>
      <c r="H1084" s="1">
        <f>VLOOKUP($A1084,DataForModel!$B:$BI,31,FALSE)</f>
        <v>741</v>
      </c>
      <c r="I1084" s="1">
        <f>VLOOKUP($A1084,DataForModel!$B:$BI,33,FALSE)</f>
        <v>31739</v>
      </c>
      <c r="J1084" s="1">
        <f>VLOOKUP($A1084,DataForModel!$B:$BI,46,FALSE)</f>
        <v>20.100000000000001</v>
      </c>
      <c r="K1084" s="1">
        <f>VLOOKUP($A1084,DataForModel!$B:$BI,49,FALSE)</f>
        <v>5</v>
      </c>
      <c r="L1084" s="1">
        <f>VLOOKUP($A1084,DataForModel!$B:$BI,51,FALSE)</f>
        <v>14.8</v>
      </c>
      <c r="M1084" s="1">
        <f>VLOOKUP($A1084,DataForModel!$B:$BI,52,FALSE)</f>
        <v>16.399999999999999</v>
      </c>
      <c r="N1084" s="1">
        <f>VLOOKUP($A1084,DataForModel!$B:$BI,60,FALSE)</f>
        <v>1.9</v>
      </c>
      <c r="O1084" s="1">
        <f t="shared" si="211"/>
        <v>2.9946232369671937</v>
      </c>
      <c r="P1084" s="1">
        <f t="shared" si="212"/>
        <v>0.53550592795726093</v>
      </c>
      <c r="Q1084" s="1">
        <f t="shared" si="213"/>
        <v>1.0576085841145888</v>
      </c>
      <c r="R1084" s="1">
        <f t="shared" si="214"/>
        <v>0</v>
      </c>
      <c r="S1084" s="1">
        <f t="shared" si="215"/>
        <v>5.1480646532880772E-2</v>
      </c>
      <c r="T1084" s="1">
        <f t="shared" si="216"/>
        <v>0</v>
      </c>
      <c r="U1084" s="1">
        <f t="shared" si="217"/>
        <v>2.4832439678284182</v>
      </c>
      <c r="V1084" s="1">
        <f t="shared" si="218"/>
        <v>1.734145977199508</v>
      </c>
      <c r="W1084" s="1">
        <f t="shared" si="219"/>
        <v>3.5139860139860142</v>
      </c>
      <c r="X1084" s="1">
        <f t="shared" si="220"/>
        <v>0.8143322475570034</v>
      </c>
      <c r="Y1084" s="1">
        <f t="shared" si="221"/>
        <v>3.3789954337899548</v>
      </c>
      <c r="Z1084" s="1">
        <f t="shared" si="222"/>
        <v>3.9897698209718664</v>
      </c>
      <c r="AA1084" s="1">
        <f t="shared" si="223"/>
        <v>0.20212765957446807</v>
      </c>
      <c r="AB1084" s="1">
        <f>VLOOKUP($A1084,Index!$G:$R,8,FALSE)</f>
        <v>6.7152000000000003</v>
      </c>
      <c r="AC1084" s="1">
        <f>VLOOKUP($A1084,Index!$G:$R,9,FALSE)</f>
        <v>5.3618233087900657</v>
      </c>
      <c r="AD1084" s="1">
        <f>VLOOKUP($A1084,Index!$G:$R,10,FALSE)</f>
        <v>4.8290598290598297</v>
      </c>
      <c r="AE1084" s="1">
        <f>VLOOKUP($A1084,Index!$G:$R,11,FALSE)</f>
        <v>2.0851202219471405</v>
      </c>
    </row>
    <row r="1085" spans="1:31" x14ac:dyDescent="0.2">
      <c r="A1085">
        <v>6097152202</v>
      </c>
      <c r="B1085" s="1">
        <f>VLOOKUP($A1085,DataForModel!$B:$BI,11,FALSE)</f>
        <v>6660</v>
      </c>
      <c r="C1085" s="1">
        <f>VLOOKUP($A1085,DataForModel!$B:$BI,16,FALSE)</f>
        <v>6.1828659799999999</v>
      </c>
      <c r="D1085" s="1">
        <f>VLOOKUP($A1085,DataForModel!$B:$BI,17,FALSE)</f>
        <v>10.97113225</v>
      </c>
      <c r="E1085" s="1">
        <f>VLOOKUP($A1085,DataForModel!$B:$BI,19,FALSE)</f>
        <v>0</v>
      </c>
      <c r="F1085" s="1">
        <f>VLOOKUP($A1085,DataForModel!$B:$BI,20,FALSE)</f>
        <v>63.458079210000001</v>
      </c>
      <c r="G1085" s="1">
        <f>VLOOKUP($A1085,DataForModel!$B:$BI,26,FALSE)</f>
        <v>0</v>
      </c>
      <c r="H1085" s="1">
        <f>VLOOKUP($A1085,DataForModel!$B:$BI,31,FALSE)</f>
        <v>707</v>
      </c>
      <c r="I1085" s="1">
        <f>VLOOKUP($A1085,DataForModel!$B:$BI,33,FALSE)</f>
        <v>31882</v>
      </c>
      <c r="J1085" s="1">
        <f>VLOOKUP($A1085,DataForModel!$B:$BI,46,FALSE)</f>
        <v>11.4</v>
      </c>
      <c r="K1085" s="1">
        <f>VLOOKUP($A1085,DataForModel!$B:$BI,49,FALSE)</f>
        <v>8.6</v>
      </c>
      <c r="L1085" s="1">
        <f>VLOOKUP($A1085,DataForModel!$B:$BI,51,FALSE)</f>
        <v>21.6</v>
      </c>
      <c r="M1085" s="1">
        <f>VLOOKUP($A1085,DataForModel!$B:$BI,52,FALSE)</f>
        <v>14.6</v>
      </c>
      <c r="N1085" s="1">
        <f>VLOOKUP($A1085,DataForModel!$B:$BI,60,FALSE)</f>
        <v>1.2</v>
      </c>
      <c r="O1085" s="1">
        <f t="shared" si="211"/>
        <v>5.187407465128965</v>
      </c>
      <c r="P1085" s="1">
        <f t="shared" si="212"/>
        <v>0.53550592795726093</v>
      </c>
      <c r="Q1085" s="1">
        <f t="shared" si="213"/>
        <v>0.85889899096321876</v>
      </c>
      <c r="R1085" s="1">
        <f t="shared" si="214"/>
        <v>0</v>
      </c>
      <c r="S1085" s="1">
        <f t="shared" si="215"/>
        <v>8.2461152879998528E-2</v>
      </c>
      <c r="T1085" s="1">
        <f t="shared" si="216"/>
        <v>0</v>
      </c>
      <c r="U1085" s="1">
        <f t="shared" si="217"/>
        <v>2.3693029490616619</v>
      </c>
      <c r="V1085" s="1">
        <f t="shared" si="218"/>
        <v>1.7443158785585766</v>
      </c>
      <c r="W1085" s="1">
        <f t="shared" si="219"/>
        <v>1.9930069930069929</v>
      </c>
      <c r="X1085" s="1">
        <f t="shared" si="220"/>
        <v>1.4006514657980458</v>
      </c>
      <c r="Y1085" s="1">
        <f t="shared" si="221"/>
        <v>4.9315068493150696</v>
      </c>
      <c r="Z1085" s="1">
        <f t="shared" si="222"/>
        <v>3.5294117647058822</v>
      </c>
      <c r="AA1085" s="1">
        <f t="shared" si="223"/>
        <v>0.1276595744680851</v>
      </c>
      <c r="AB1085" s="1">
        <f>VLOOKUP($A1085,Index!$G:$R,8,FALSE)</f>
        <v>7.6706000000000003</v>
      </c>
      <c r="AC1085" s="1">
        <f>VLOOKUP($A1085,Index!$G:$R,9,FALSE)</f>
        <v>5.8184138787853934</v>
      </c>
      <c r="AD1085" s="1">
        <f>VLOOKUP($A1085,Index!$G:$R,10,FALSE)</f>
        <v>5.1282051282051286</v>
      </c>
      <c r="AE1085" s="1">
        <f>VLOOKUP($A1085,Index!$G:$R,11,FALSE)</f>
        <v>0.64186820269902067</v>
      </c>
    </row>
    <row r="1086" spans="1:31" x14ac:dyDescent="0.2">
      <c r="A1086">
        <v>6097152203</v>
      </c>
      <c r="B1086" s="1">
        <f>VLOOKUP($A1086,DataForModel!$B:$BI,11,FALSE)</f>
        <v>3527</v>
      </c>
      <c r="C1086" s="1">
        <f>VLOOKUP($A1086,DataForModel!$B:$BI,16,FALSE)</f>
        <v>6.1828659799999999</v>
      </c>
      <c r="D1086" s="1">
        <f>VLOOKUP($A1086,DataForModel!$B:$BI,17,FALSE)</f>
        <v>27.712193880000001</v>
      </c>
      <c r="E1086" s="1">
        <f>VLOOKUP($A1086,DataForModel!$B:$BI,19,FALSE)</f>
        <v>0</v>
      </c>
      <c r="F1086" s="1">
        <f>VLOOKUP($A1086,DataForModel!$B:$BI,20,FALSE)</f>
        <v>49.382606930000001</v>
      </c>
      <c r="G1086" s="1">
        <f>VLOOKUP($A1086,DataForModel!$B:$BI,26,FALSE)</f>
        <v>0</v>
      </c>
      <c r="H1086" s="1">
        <f>VLOOKUP($A1086,DataForModel!$B:$BI,31,FALSE)</f>
        <v>559</v>
      </c>
      <c r="I1086" s="1">
        <f>VLOOKUP($A1086,DataForModel!$B:$BI,33,FALSE)</f>
        <v>41346</v>
      </c>
      <c r="J1086" s="1">
        <f>VLOOKUP($A1086,DataForModel!$B:$BI,46,FALSE)</f>
        <v>15.8</v>
      </c>
      <c r="K1086" s="1">
        <f>VLOOKUP($A1086,DataForModel!$B:$BI,49,FALSE)</f>
        <v>2.9</v>
      </c>
      <c r="L1086" s="1">
        <f>VLOOKUP($A1086,DataForModel!$B:$BI,51,FALSE)</f>
        <v>13.8</v>
      </c>
      <c r="M1086" s="1">
        <f>VLOOKUP($A1086,DataForModel!$B:$BI,52,FALSE)</f>
        <v>13.3</v>
      </c>
      <c r="N1086" s="1">
        <f>VLOOKUP($A1086,DataForModel!$B:$BI,60,FALSE)</f>
        <v>0</v>
      </c>
      <c r="O1086" s="1">
        <f t="shared" si="211"/>
        <v>2.7460453518273202</v>
      </c>
      <c r="P1086" s="1">
        <f t="shared" si="212"/>
        <v>0.53550592795726093</v>
      </c>
      <c r="Q1086" s="1">
        <f t="shared" si="213"/>
        <v>2.2044829080979249</v>
      </c>
      <c r="R1086" s="1">
        <f t="shared" si="214"/>
        <v>0</v>
      </c>
      <c r="S1086" s="1">
        <f t="shared" si="215"/>
        <v>5.6213810413393954E-2</v>
      </c>
      <c r="T1086" s="1">
        <f t="shared" si="216"/>
        <v>0</v>
      </c>
      <c r="U1086" s="1">
        <f t="shared" si="217"/>
        <v>1.8733243967828419</v>
      </c>
      <c r="V1086" s="1">
        <f t="shared" si="218"/>
        <v>2.4173784412314827</v>
      </c>
      <c r="W1086" s="1">
        <f t="shared" si="219"/>
        <v>2.7622377622377621</v>
      </c>
      <c r="X1086" s="1">
        <f t="shared" si="220"/>
        <v>0.47231270358306188</v>
      </c>
      <c r="Y1086" s="1">
        <f t="shared" si="221"/>
        <v>3.1506849315068495</v>
      </c>
      <c r="Z1086" s="1">
        <f t="shared" si="222"/>
        <v>3.1969309462915603</v>
      </c>
      <c r="AA1086" s="1">
        <f t="shared" si="223"/>
        <v>0</v>
      </c>
      <c r="AB1086" s="1">
        <f>VLOOKUP($A1086,Index!$G:$R,8,FALSE)</f>
        <v>5.1292</v>
      </c>
      <c r="AC1086" s="1">
        <f>VLOOKUP($A1086,Index!$G:$R,9,FALSE)</f>
        <v>4.7571708469629668</v>
      </c>
      <c r="AD1086" s="1">
        <f>VLOOKUP($A1086,Index!$G:$R,10,FALSE)</f>
        <v>4.8290598290598297</v>
      </c>
      <c r="AE1086" s="1">
        <f>VLOOKUP($A1086,Index!$G:$R,11,FALSE)</f>
        <v>1.8878406762107169</v>
      </c>
    </row>
    <row r="1087" spans="1:31" x14ac:dyDescent="0.2">
      <c r="A1087">
        <v>6097152300</v>
      </c>
      <c r="B1087" s="1">
        <f>VLOOKUP($A1087,DataForModel!$B:$BI,11,FALSE)</f>
        <v>4245</v>
      </c>
      <c r="C1087" s="1">
        <f>VLOOKUP($A1087,DataForModel!$B:$BI,16,FALSE)</f>
        <v>6.1828659799999999</v>
      </c>
      <c r="D1087" s="1">
        <f>VLOOKUP($A1087,DataForModel!$B:$BI,17,FALSE)</f>
        <v>13.214783260000001</v>
      </c>
      <c r="E1087" s="1">
        <f>VLOOKUP($A1087,DataForModel!$B:$BI,19,FALSE)</f>
        <v>0</v>
      </c>
      <c r="F1087" s="1">
        <f>VLOOKUP($A1087,DataForModel!$B:$BI,20,FALSE)</f>
        <v>49.638796980000002</v>
      </c>
      <c r="G1087" s="1">
        <f>VLOOKUP($A1087,DataForModel!$B:$BI,26,FALSE)</f>
        <v>0</v>
      </c>
      <c r="H1087" s="1">
        <f>VLOOKUP($A1087,DataForModel!$B:$BI,31,FALSE)</f>
        <v>248</v>
      </c>
      <c r="I1087" s="1">
        <f>VLOOKUP($A1087,DataForModel!$B:$BI,33,FALSE)</f>
        <v>48271</v>
      </c>
      <c r="J1087" s="1">
        <f>VLOOKUP($A1087,DataForModel!$B:$BI,46,FALSE)</f>
        <v>5.8</v>
      </c>
      <c r="K1087" s="1">
        <f>VLOOKUP($A1087,DataForModel!$B:$BI,49,FALSE)</f>
        <v>2.8</v>
      </c>
      <c r="L1087" s="1">
        <f>VLOOKUP($A1087,DataForModel!$B:$BI,51,FALSE)</f>
        <v>19.100000000000001</v>
      </c>
      <c r="M1087" s="1">
        <f>VLOOKUP($A1087,DataForModel!$B:$BI,52,FALSE)</f>
        <v>12.7</v>
      </c>
      <c r="N1087" s="1">
        <f>VLOOKUP($A1087,DataForModel!$B:$BI,60,FALSE)</f>
        <v>1.5</v>
      </c>
      <c r="O1087" s="1">
        <f t="shared" si="211"/>
        <v>3.3055404036468476</v>
      </c>
      <c r="P1087" s="1">
        <f t="shared" si="212"/>
        <v>0.53550592795726093</v>
      </c>
      <c r="Q1087" s="1">
        <f t="shared" si="213"/>
        <v>1.0392352672068323</v>
      </c>
      <c r="R1087" s="1">
        <f t="shared" si="214"/>
        <v>0</v>
      </c>
      <c r="S1087" s="1">
        <f t="shared" si="215"/>
        <v>5.6691542729945872E-2</v>
      </c>
      <c r="T1087" s="1">
        <f t="shared" si="216"/>
        <v>0</v>
      </c>
      <c r="U1087" s="1">
        <f t="shared" si="217"/>
        <v>0.83109919571045576</v>
      </c>
      <c r="V1087" s="1">
        <f t="shared" si="218"/>
        <v>2.9098719161374289</v>
      </c>
      <c r="W1087" s="1">
        <f t="shared" si="219"/>
        <v>1.013986013986014</v>
      </c>
      <c r="X1087" s="1">
        <f t="shared" si="220"/>
        <v>0.4560260586319218</v>
      </c>
      <c r="Y1087" s="1">
        <f t="shared" si="221"/>
        <v>4.3607305936073066</v>
      </c>
      <c r="Z1087" s="1">
        <f t="shared" si="222"/>
        <v>3.043478260869565</v>
      </c>
      <c r="AA1087" s="1">
        <f t="shared" si="223"/>
        <v>0.15957446808510636</v>
      </c>
      <c r="AB1087" s="1">
        <f>VLOOKUP($A1087,Index!$G:$R,8,FALSE)</f>
        <v>5.0510000000000002</v>
      </c>
      <c r="AC1087" s="1">
        <f>VLOOKUP($A1087,Index!$G:$R,9,FALSE)</f>
        <v>4.3095164184003218</v>
      </c>
      <c r="AD1087" s="1">
        <f>VLOOKUP($A1087,Index!$G:$R,10,FALSE)</f>
        <v>4.4017094017094021</v>
      </c>
      <c r="AE1087" s="1">
        <f>VLOOKUP($A1087,Index!$G:$R,11,FALSE)</f>
        <v>0.77636007598870704</v>
      </c>
    </row>
    <row r="1088" spans="1:31" x14ac:dyDescent="0.2">
      <c r="A1088">
        <v>6097152400</v>
      </c>
      <c r="B1088" s="1">
        <f>VLOOKUP($A1088,DataForModel!$B:$BI,11,FALSE)</f>
        <v>9049</v>
      </c>
      <c r="C1088" s="1">
        <f>VLOOKUP($A1088,DataForModel!$B:$BI,16,FALSE)</f>
        <v>6.1828659799999999</v>
      </c>
      <c r="D1088" s="1">
        <f>VLOOKUP($A1088,DataForModel!$B:$BI,17,FALSE)</f>
        <v>9.0501352609999994</v>
      </c>
      <c r="E1088" s="1">
        <f>VLOOKUP($A1088,DataForModel!$B:$BI,19,FALSE)</f>
        <v>5.7718205100000004</v>
      </c>
      <c r="F1088" s="1">
        <f>VLOOKUP($A1088,DataForModel!$B:$BI,20,FALSE)</f>
        <v>46.355869460000001</v>
      </c>
      <c r="G1088" s="1">
        <f>VLOOKUP($A1088,DataForModel!$B:$BI,26,FALSE)</f>
        <v>3.25</v>
      </c>
      <c r="H1088" s="1">
        <f>VLOOKUP($A1088,DataForModel!$B:$BI,31,FALSE)</f>
        <v>349</v>
      </c>
      <c r="I1088" s="1">
        <f>VLOOKUP($A1088,DataForModel!$B:$BI,33,FALSE)</f>
        <v>66353</v>
      </c>
      <c r="J1088" s="1">
        <f>VLOOKUP($A1088,DataForModel!$B:$BI,46,FALSE)</f>
        <v>3.5</v>
      </c>
      <c r="K1088" s="1">
        <f>VLOOKUP($A1088,DataForModel!$B:$BI,49,FALSE)</f>
        <v>8.4</v>
      </c>
      <c r="L1088" s="1">
        <f>VLOOKUP($A1088,DataForModel!$B:$BI,51,FALSE)</f>
        <v>16.399999999999999</v>
      </c>
      <c r="M1088" s="1">
        <f>VLOOKUP($A1088,DataForModel!$B:$BI,52,FALSE)</f>
        <v>13.8</v>
      </c>
      <c r="N1088" s="1">
        <f>VLOOKUP($A1088,DataForModel!$B:$BI,60,FALSE)</f>
        <v>1.1000000000000001</v>
      </c>
      <c r="O1088" s="1">
        <f t="shared" si="211"/>
        <v>7.0490142601106518</v>
      </c>
      <c r="P1088" s="1">
        <f t="shared" si="212"/>
        <v>0.53550592795726093</v>
      </c>
      <c r="Q1088" s="1">
        <f t="shared" si="213"/>
        <v>0.70449643810297957</v>
      </c>
      <c r="R1088" s="1">
        <f t="shared" si="214"/>
        <v>7.1846090420521841E-2</v>
      </c>
      <c r="S1088" s="1">
        <f t="shared" si="215"/>
        <v>5.0569679022898668E-2</v>
      </c>
      <c r="T1088" s="1">
        <f t="shared" si="216"/>
        <v>0.45454545454545459</v>
      </c>
      <c r="U1088" s="1">
        <f t="shared" si="217"/>
        <v>1.1695710455764075</v>
      </c>
      <c r="V1088" s="1">
        <f t="shared" si="218"/>
        <v>4.1958310516246948</v>
      </c>
      <c r="W1088" s="1">
        <f t="shared" si="219"/>
        <v>0.61188811188811187</v>
      </c>
      <c r="X1088" s="1">
        <f t="shared" si="220"/>
        <v>1.3680781758957656</v>
      </c>
      <c r="Y1088" s="1">
        <f t="shared" si="221"/>
        <v>3.7442922374429219</v>
      </c>
      <c r="Z1088" s="1">
        <f t="shared" si="222"/>
        <v>3.3248081841432224</v>
      </c>
      <c r="AA1088" s="1">
        <f t="shared" si="223"/>
        <v>0.1170212765957447</v>
      </c>
      <c r="AB1088" s="1">
        <f>VLOOKUP($A1088,Index!$G:$R,8,FALSE)</f>
        <v>4.6322000000000001</v>
      </c>
      <c r="AC1088" s="1">
        <f>VLOOKUP($A1088,Index!$G:$R,9,FALSE)</f>
        <v>5.1229987559851784</v>
      </c>
      <c r="AD1088" s="1">
        <f>VLOOKUP($A1088,Index!$G:$R,10,FALSE)</f>
        <v>4.1880341880341891</v>
      </c>
      <c r="AE1088" s="1">
        <f>VLOOKUP($A1088,Index!$G:$R,11,FALSE)</f>
        <v>1.3895772596841485</v>
      </c>
    </row>
    <row r="1089" spans="1:31" x14ac:dyDescent="0.2">
      <c r="A1089">
        <v>6097152501</v>
      </c>
      <c r="B1089" s="1">
        <f>VLOOKUP($A1089,DataForModel!$B:$BI,11,FALSE)</f>
        <v>4037</v>
      </c>
      <c r="C1089" s="1">
        <f>VLOOKUP($A1089,DataForModel!$B:$BI,16,FALSE)</f>
        <v>6.1828659799999999</v>
      </c>
      <c r="D1089" s="1">
        <f>VLOOKUP($A1089,DataForModel!$B:$BI,17,FALSE)</f>
        <v>9.8580307359999999</v>
      </c>
      <c r="E1089" s="1">
        <f>VLOOKUP($A1089,DataForModel!$B:$BI,19,FALSE)</f>
        <v>1.5070400000000001E-3</v>
      </c>
      <c r="F1089" s="1">
        <f>VLOOKUP($A1089,DataForModel!$B:$BI,20,FALSE)</f>
        <v>73.241332349999993</v>
      </c>
      <c r="G1089" s="1">
        <f>VLOOKUP($A1089,DataForModel!$B:$BI,26,FALSE)</f>
        <v>0</v>
      </c>
      <c r="H1089" s="1">
        <f>VLOOKUP($A1089,DataForModel!$B:$BI,31,FALSE)</f>
        <v>396</v>
      </c>
      <c r="I1089" s="1">
        <f>VLOOKUP($A1089,DataForModel!$B:$BI,33,FALSE)</f>
        <v>34170</v>
      </c>
      <c r="J1089" s="1">
        <f>VLOOKUP($A1089,DataForModel!$B:$BI,46,FALSE)</f>
        <v>8.9</v>
      </c>
      <c r="K1089" s="1">
        <f>VLOOKUP($A1089,DataForModel!$B:$BI,49,FALSE)</f>
        <v>6.7</v>
      </c>
      <c r="L1089" s="1">
        <f>VLOOKUP($A1089,DataForModel!$B:$BI,51,FALSE)</f>
        <v>24.5</v>
      </c>
      <c r="M1089" s="1">
        <f>VLOOKUP($A1089,DataForModel!$B:$BI,52,FALSE)</f>
        <v>8.6</v>
      </c>
      <c r="N1089" s="1">
        <f>VLOOKUP($A1089,DataForModel!$B:$BI,60,FALSE)</f>
        <v>0.6</v>
      </c>
      <c r="O1089" s="1">
        <f t="shared" si="211"/>
        <v>3.1434582716434196</v>
      </c>
      <c r="P1089" s="1">
        <f t="shared" si="212"/>
        <v>0.53550592795726093</v>
      </c>
      <c r="Q1089" s="1">
        <f t="shared" si="213"/>
        <v>0.76943205460760056</v>
      </c>
      <c r="R1089" s="1">
        <f t="shared" si="214"/>
        <v>1.8759234096027571E-5</v>
      </c>
      <c r="S1089" s="1">
        <f t="shared" si="215"/>
        <v>0.10070454752388072</v>
      </c>
      <c r="T1089" s="1">
        <f t="shared" si="216"/>
        <v>0</v>
      </c>
      <c r="U1089" s="1">
        <f t="shared" si="217"/>
        <v>1.3270777479892761</v>
      </c>
      <c r="V1089" s="1">
        <f t="shared" si="218"/>
        <v>1.9070343003036747</v>
      </c>
      <c r="W1089" s="1">
        <f t="shared" si="219"/>
        <v>1.555944055944056</v>
      </c>
      <c r="X1089" s="1">
        <f t="shared" si="220"/>
        <v>1.0912052117263844</v>
      </c>
      <c r="Y1089" s="1">
        <f t="shared" si="221"/>
        <v>5.5936073059360734</v>
      </c>
      <c r="Z1089" s="1">
        <f t="shared" si="222"/>
        <v>1.9948849104859334</v>
      </c>
      <c r="AA1089" s="1">
        <f t="shared" si="223"/>
        <v>6.3829787234042548E-2</v>
      </c>
      <c r="AB1089" s="1">
        <f>VLOOKUP($A1089,Index!$G:$R,8,FALSE)</f>
        <v>5.5324</v>
      </c>
      <c r="AC1089" s="1">
        <f>VLOOKUP($A1089,Index!$G:$R,9,FALSE)</f>
        <v>4.8517471306624218</v>
      </c>
      <c r="AD1089" s="1">
        <f>VLOOKUP($A1089,Index!$G:$R,10,FALSE)</f>
        <v>4.700854700854701</v>
      </c>
      <c r="AE1089" s="1">
        <f>VLOOKUP($A1089,Index!$G:$R,11,FALSE)</f>
        <v>1.1957426130546498</v>
      </c>
    </row>
    <row r="1090" spans="1:31" x14ac:dyDescent="0.2">
      <c r="A1090">
        <v>6097152502</v>
      </c>
      <c r="B1090" s="1">
        <f>VLOOKUP($A1090,DataForModel!$B:$BI,11,FALSE)</f>
        <v>3461</v>
      </c>
      <c r="C1090" s="1">
        <f>VLOOKUP($A1090,DataForModel!$B:$BI,16,FALSE)</f>
        <v>6.1828659799999999</v>
      </c>
      <c r="D1090" s="1">
        <f>VLOOKUP($A1090,DataForModel!$B:$BI,17,FALSE)</f>
        <v>9.8520290999999993</v>
      </c>
      <c r="E1090" s="1">
        <f>VLOOKUP($A1090,DataForModel!$B:$BI,19,FALSE)</f>
        <v>2.3812635740000001</v>
      </c>
      <c r="F1090" s="1">
        <f>VLOOKUP($A1090,DataForModel!$B:$BI,20,FALSE)</f>
        <v>63.281981209999998</v>
      </c>
      <c r="G1090" s="1">
        <f>VLOOKUP($A1090,DataForModel!$B:$BI,26,FALSE)</f>
        <v>0</v>
      </c>
      <c r="H1090" s="1">
        <f>VLOOKUP($A1090,DataForModel!$B:$BI,31,FALSE)</f>
        <v>379</v>
      </c>
      <c r="I1090" s="1">
        <f>VLOOKUP($A1090,DataForModel!$B:$BI,33,FALSE)</f>
        <v>31425</v>
      </c>
      <c r="J1090" s="1">
        <f>VLOOKUP($A1090,DataForModel!$B:$BI,46,FALSE)</f>
        <v>11.2</v>
      </c>
      <c r="K1090" s="1">
        <f>VLOOKUP($A1090,DataForModel!$B:$BI,49,FALSE)</f>
        <v>6.3</v>
      </c>
      <c r="L1090" s="1">
        <f>VLOOKUP($A1090,DataForModel!$B:$BI,51,FALSE)</f>
        <v>21.6</v>
      </c>
      <c r="M1090" s="1">
        <f>VLOOKUP($A1090,DataForModel!$B:$BI,52,FALSE)</f>
        <v>11.4</v>
      </c>
      <c r="N1090" s="1">
        <f>VLOOKUP($A1090,DataForModel!$B:$BI,60,FALSE)</f>
        <v>1.8</v>
      </c>
      <c r="O1090" s="1">
        <f t="shared" si="211"/>
        <v>2.6946154445570016</v>
      </c>
      <c r="P1090" s="1">
        <f t="shared" si="212"/>
        <v>0.53550592795726093</v>
      </c>
      <c r="Q1090" s="1">
        <f t="shared" si="213"/>
        <v>0.76894966555387256</v>
      </c>
      <c r="R1090" s="1">
        <f t="shared" si="214"/>
        <v>2.9641337210033755E-2</v>
      </c>
      <c r="S1090" s="1">
        <f t="shared" si="215"/>
        <v>8.2132772814183491E-2</v>
      </c>
      <c r="T1090" s="1">
        <f t="shared" si="216"/>
        <v>0</v>
      </c>
      <c r="U1090" s="1">
        <f t="shared" si="217"/>
        <v>1.270107238605898</v>
      </c>
      <c r="V1090" s="1">
        <f t="shared" si="218"/>
        <v>1.7118148651243501</v>
      </c>
      <c r="W1090" s="1">
        <f t="shared" si="219"/>
        <v>1.9580419580419579</v>
      </c>
      <c r="X1090" s="1">
        <f t="shared" si="220"/>
        <v>1.0260586319218241</v>
      </c>
      <c r="Y1090" s="1">
        <f t="shared" si="221"/>
        <v>4.9315068493150696</v>
      </c>
      <c r="Z1090" s="1">
        <f t="shared" si="222"/>
        <v>2.710997442455243</v>
      </c>
      <c r="AA1090" s="1">
        <f t="shared" si="223"/>
        <v>0.19148936170212766</v>
      </c>
      <c r="AB1090" s="1">
        <f>VLOOKUP($A1090,Index!$G:$R,8,FALSE)</f>
        <v>6.8876999999999997</v>
      </c>
      <c r="AC1090" s="1">
        <f>VLOOKUP($A1090,Index!$G:$R,9,FALSE)</f>
        <v>4.8648493422301975</v>
      </c>
      <c r="AD1090" s="1">
        <f>VLOOKUP($A1090,Index!$G:$R,10,FALSE)</f>
        <v>4.8717948717948723</v>
      </c>
      <c r="AE1090" s="1">
        <f>VLOOKUP($A1090,Index!$G:$R,11,FALSE)</f>
        <v>1.4436623921219698</v>
      </c>
    </row>
    <row r="1091" spans="1:31" x14ac:dyDescent="0.2">
      <c r="A1091">
        <v>6097152600</v>
      </c>
      <c r="B1091" s="1">
        <f>VLOOKUP($A1091,DataForModel!$B:$BI,11,FALSE)</f>
        <v>5532</v>
      </c>
      <c r="C1091" s="1">
        <f>VLOOKUP($A1091,DataForModel!$B:$BI,16,FALSE)</f>
        <v>6.9351165899999998</v>
      </c>
      <c r="D1091" s="1">
        <f>VLOOKUP($A1091,DataForModel!$B:$BI,17,FALSE)</f>
        <v>1.6681340099999999</v>
      </c>
      <c r="E1091" s="1">
        <f>VLOOKUP($A1091,DataForModel!$B:$BI,19,FALSE)</f>
        <v>5.6421484739999999</v>
      </c>
      <c r="F1091" s="1">
        <f>VLOOKUP($A1091,DataForModel!$B:$BI,20,FALSE)</f>
        <v>61.661465990000004</v>
      </c>
      <c r="G1091" s="1">
        <f>VLOOKUP($A1091,DataForModel!$B:$BI,26,FALSE)</f>
        <v>1</v>
      </c>
      <c r="H1091" s="1">
        <f>VLOOKUP($A1091,DataForModel!$B:$BI,31,FALSE)</f>
        <v>427</v>
      </c>
      <c r="I1091" s="1">
        <f>VLOOKUP($A1091,DataForModel!$B:$BI,33,FALSE)</f>
        <v>49304</v>
      </c>
      <c r="J1091" s="1">
        <f>VLOOKUP($A1091,DataForModel!$B:$BI,46,FALSE)</f>
        <v>5.3</v>
      </c>
      <c r="K1091" s="1">
        <f>VLOOKUP($A1091,DataForModel!$B:$BI,49,FALSE)</f>
        <v>2.8</v>
      </c>
      <c r="L1091" s="1">
        <f>VLOOKUP($A1091,DataForModel!$B:$BI,51,FALSE)</f>
        <v>21.8</v>
      </c>
      <c r="M1091" s="1">
        <f>VLOOKUP($A1091,DataForModel!$B:$BI,52,FALSE)</f>
        <v>9.5</v>
      </c>
      <c r="N1091" s="1">
        <f>VLOOKUP($A1091,DataForModel!$B:$BI,60,FALSE)</f>
        <v>0.6</v>
      </c>
      <c r="O1091" s="1">
        <f t="shared" ref="O1091:O1107" si="224">((B1091-$AH$3)/($AH$4-$AH$3))*10</f>
        <v>4.3084235954180627</v>
      </c>
      <c r="P1091" s="1">
        <f t="shared" ref="P1091:P1107" si="225">((C1091-$AI$3)/($AI$4-$AI$3))*10</f>
        <v>2.2358745822750263</v>
      </c>
      <c r="Q1091" s="1">
        <f t="shared" ref="Q1091:Q1107" si="226">((D1091-$AJ$3)/($AJ$4-$AJ$3))*10</f>
        <v>0.11115878848739308</v>
      </c>
      <c r="R1091" s="1">
        <f t="shared" ref="R1091:R1107" si="227">((E1091-$AK$3)/($AK$4-$AK$3))*10</f>
        <v>7.0231967318923658E-2</v>
      </c>
      <c r="S1091" s="1">
        <f t="shared" ref="S1091:S1107" si="228">((F1091-$AL$3)/($AL$4-$AL$3))*10</f>
        <v>7.9110904907689003E-2</v>
      </c>
      <c r="T1091" s="1">
        <f t="shared" ref="T1091:T1107" si="229">((G1091-$AM$3)/($AM$4-$AM$3))*10</f>
        <v>0.13986013986013987</v>
      </c>
      <c r="U1091" s="1">
        <f t="shared" ref="U1091:U1107" si="230">((H1091-$AN$3)/($AN$4-$AN$3))*10</f>
        <v>1.4309651474530831</v>
      </c>
      <c r="V1091" s="1">
        <f t="shared" ref="V1091:V1107" si="231">((I1091-$AO$3)/($AO$4-$AO$3))*10</f>
        <v>2.9833370077732186</v>
      </c>
      <c r="W1091" s="1">
        <f t="shared" ref="W1091:W1107" si="232">((J1091-$AP$3)/($AP$4-$AP$3))*10</f>
        <v>0.92657342657342656</v>
      </c>
      <c r="X1091" s="1">
        <f t="shared" ref="X1091:X1107" si="233">((K1091-$AQ$3)/($AQ$4-$AQ$3))*10</f>
        <v>0.4560260586319218</v>
      </c>
      <c r="Y1091" s="1">
        <f t="shared" ref="Y1091:Y1107" si="234">((L1091-$AR$3)/($AR$4-$AR$3))*10</f>
        <v>4.9771689497716896</v>
      </c>
      <c r="Z1091" s="1">
        <f t="shared" ref="Z1091:Z1107" si="235">((M1091-$AS$3)/($AS$4-$AS$3))*10</f>
        <v>2.2250639386189257</v>
      </c>
      <c r="AA1091" s="1">
        <f t="shared" ref="AA1091:AA1107" si="236">((N1091-$AT$3)/($AT$4-$AT$3))*10</f>
        <v>6.3829787234042548E-2</v>
      </c>
      <c r="AB1091" s="1">
        <f>VLOOKUP($A1091,Index!$G:$R,8,FALSE)</f>
        <v>4.532</v>
      </c>
      <c r="AC1091" s="1">
        <f>VLOOKUP($A1091,Index!$G:$R,9,FALSE)</f>
        <v>4.3650494975533043</v>
      </c>
      <c r="AD1091" s="1">
        <f>VLOOKUP($A1091,Index!$G:$R,10,FALSE)</f>
        <v>3.9743589743589745</v>
      </c>
      <c r="AE1091" s="1">
        <f>VLOOKUP($A1091,Index!$G:$R,11,FALSE)</f>
        <v>0.82048467593748886</v>
      </c>
    </row>
    <row r="1092" spans="1:31" x14ac:dyDescent="0.2">
      <c r="A1092">
        <v>6097152801</v>
      </c>
      <c r="B1092" s="1">
        <f>VLOOKUP($A1092,DataForModel!$B:$BI,11,FALSE)</f>
        <v>5239</v>
      </c>
      <c r="C1092" s="1">
        <f>VLOOKUP($A1092,DataForModel!$B:$BI,16,FALSE)</f>
        <v>6.1828659799999999</v>
      </c>
      <c r="D1092" s="1">
        <f>VLOOKUP($A1092,DataForModel!$B:$BI,17,FALSE)</f>
        <v>17.96516987</v>
      </c>
      <c r="E1092" s="1">
        <f>VLOOKUP($A1092,DataForModel!$B:$BI,19,FALSE)</f>
        <v>367.08911139999998</v>
      </c>
      <c r="F1092" s="1">
        <f>VLOOKUP($A1092,DataForModel!$B:$BI,20,FALSE)</f>
        <v>42.904969450000003</v>
      </c>
      <c r="G1092" s="1">
        <f>VLOOKUP($A1092,DataForModel!$B:$BI,26,FALSE)</f>
        <v>6</v>
      </c>
      <c r="H1092" s="1">
        <f>VLOOKUP($A1092,DataForModel!$B:$BI,31,FALSE)</f>
        <v>411</v>
      </c>
      <c r="I1092" s="1">
        <f>VLOOKUP($A1092,DataForModel!$B:$BI,33,FALSE)</f>
        <v>33847</v>
      </c>
      <c r="J1092" s="1">
        <f>VLOOKUP($A1092,DataForModel!$B:$BI,46,FALSE)</f>
        <v>7.6</v>
      </c>
      <c r="K1092" s="1">
        <f>VLOOKUP($A1092,DataForModel!$B:$BI,49,FALSE)</f>
        <v>8.3000000000000007</v>
      </c>
      <c r="L1092" s="1">
        <f>VLOOKUP($A1092,DataForModel!$B:$BI,51,FALSE)</f>
        <v>22.3</v>
      </c>
      <c r="M1092" s="1">
        <f>VLOOKUP($A1092,DataForModel!$B:$BI,52,FALSE)</f>
        <v>9.6</v>
      </c>
      <c r="N1092" s="1">
        <f>VLOOKUP($A1092,DataForModel!$B:$BI,60,FALSE)</f>
        <v>0.5</v>
      </c>
      <c r="O1092" s="1">
        <f t="shared" si="224"/>
        <v>4.0801059767786176</v>
      </c>
      <c r="P1092" s="1">
        <f t="shared" si="225"/>
        <v>0.53550592795726093</v>
      </c>
      <c r="Q1092" s="1">
        <f t="shared" si="226"/>
        <v>1.4210535750215234</v>
      </c>
      <c r="R1092" s="1">
        <f t="shared" si="227"/>
        <v>4.5694278684410117</v>
      </c>
      <c r="S1092" s="1">
        <f t="shared" si="228"/>
        <v>4.4134587355730892E-2</v>
      </c>
      <c r="T1092" s="1">
        <f t="shared" si="229"/>
        <v>0.83916083916083917</v>
      </c>
      <c r="U1092" s="1">
        <f t="shared" si="230"/>
        <v>1.3773458445040214</v>
      </c>
      <c r="V1092" s="1">
        <f t="shared" si="231"/>
        <v>1.8840631245066175</v>
      </c>
      <c r="W1092" s="1">
        <f t="shared" si="232"/>
        <v>1.3286713286713288</v>
      </c>
      <c r="X1092" s="1">
        <f t="shared" si="233"/>
        <v>1.3517915309446256</v>
      </c>
      <c r="Y1092" s="1">
        <f t="shared" si="234"/>
        <v>5.0913242009132418</v>
      </c>
      <c r="Z1092" s="1">
        <f t="shared" si="235"/>
        <v>2.250639386189258</v>
      </c>
      <c r="AA1092" s="1">
        <f t="shared" si="236"/>
        <v>5.3191489361702128E-2</v>
      </c>
      <c r="AB1092" s="1">
        <f>VLOOKUP($A1092,Index!$G:$R,8,FALSE)</f>
        <v>5.3949999999999996</v>
      </c>
      <c r="AC1092" s="1">
        <f>VLOOKUP($A1092,Index!$G:$R,9,FALSE)</f>
        <v>4.1301062783915112</v>
      </c>
      <c r="AD1092" s="1">
        <f>VLOOKUP($A1092,Index!$G:$R,10,FALSE)</f>
        <v>4.9145299145299148</v>
      </c>
      <c r="AE1092" s="1">
        <f>VLOOKUP($A1092,Index!$G:$R,11,FALSE)</f>
        <v>3.5903036432273039</v>
      </c>
    </row>
    <row r="1093" spans="1:31" x14ac:dyDescent="0.2">
      <c r="A1093">
        <v>6097152802</v>
      </c>
      <c r="B1093" s="1">
        <f>VLOOKUP($A1093,DataForModel!$B:$BI,11,FALSE)</f>
        <v>6807</v>
      </c>
      <c r="C1093" s="1">
        <f>VLOOKUP($A1093,DataForModel!$B:$BI,16,FALSE)</f>
        <v>6.1828659799999999</v>
      </c>
      <c r="D1093" s="1">
        <f>VLOOKUP($A1093,DataForModel!$B:$BI,17,FALSE)</f>
        <v>21.68</v>
      </c>
      <c r="E1093" s="1">
        <f>VLOOKUP($A1093,DataForModel!$B:$BI,19,FALSE)</f>
        <v>0.122120907</v>
      </c>
      <c r="F1093" s="1">
        <f>VLOOKUP($A1093,DataForModel!$B:$BI,20,FALSE)</f>
        <v>48.177841979999997</v>
      </c>
      <c r="G1093" s="1">
        <f>VLOOKUP($A1093,DataForModel!$B:$BI,26,FALSE)</f>
        <v>1.25</v>
      </c>
      <c r="H1093" s="1">
        <f>VLOOKUP($A1093,DataForModel!$B:$BI,31,FALSE)</f>
        <v>977</v>
      </c>
      <c r="I1093" s="1">
        <f>VLOOKUP($A1093,DataForModel!$B:$BI,33,FALSE)</f>
        <v>20585</v>
      </c>
      <c r="J1093" s="1">
        <f>VLOOKUP($A1093,DataForModel!$B:$BI,46,FALSE)</f>
        <v>13.7</v>
      </c>
      <c r="K1093" s="1">
        <f>VLOOKUP($A1093,DataForModel!$B:$BI,49,FALSE)</f>
        <v>30.4</v>
      </c>
      <c r="L1093" s="1">
        <f>VLOOKUP($A1093,DataForModel!$B:$BI,51,FALSE)</f>
        <v>23.7</v>
      </c>
      <c r="M1093" s="1">
        <f>VLOOKUP($A1093,DataForModel!$B:$BI,52,FALSE)</f>
        <v>14.2</v>
      </c>
      <c r="N1093" s="1">
        <f>VLOOKUP($A1093,DataForModel!$B:$BI,60,FALSE)</f>
        <v>1.3</v>
      </c>
      <c r="O1093" s="1">
        <f t="shared" si="224"/>
        <v>5.3019558949583097</v>
      </c>
      <c r="P1093" s="1">
        <f t="shared" si="225"/>
        <v>0.53550592795726093</v>
      </c>
      <c r="Q1093" s="1">
        <f t="shared" si="226"/>
        <v>1.7196377262714002</v>
      </c>
      <c r="R1093" s="1">
        <f t="shared" si="227"/>
        <v>1.5201286511520675E-3</v>
      </c>
      <c r="S1093" s="1">
        <f t="shared" si="228"/>
        <v>5.3967215940017473E-2</v>
      </c>
      <c r="T1093" s="1">
        <f t="shared" si="229"/>
        <v>0.17482517482517484</v>
      </c>
      <c r="U1093" s="1">
        <f t="shared" si="230"/>
        <v>3.274128686327078</v>
      </c>
      <c r="V1093" s="1">
        <f t="shared" si="231"/>
        <v>0.94089367119215428</v>
      </c>
      <c r="W1093" s="1">
        <f t="shared" si="232"/>
        <v>2.395104895104895</v>
      </c>
      <c r="X1093" s="1">
        <f t="shared" si="233"/>
        <v>4.9511400651465802</v>
      </c>
      <c r="Y1093" s="1">
        <f t="shared" si="234"/>
        <v>5.4109589041095898</v>
      </c>
      <c r="Z1093" s="1">
        <f t="shared" si="235"/>
        <v>3.4271099744245519</v>
      </c>
      <c r="AA1093" s="1">
        <f t="shared" si="236"/>
        <v>0.13829787234042554</v>
      </c>
      <c r="AB1093" s="1">
        <f>VLOOKUP($A1093,Index!$G:$R,8,FALSE)</f>
        <v>9.8500999999999994</v>
      </c>
      <c r="AC1093" s="1">
        <f>VLOOKUP($A1093,Index!$G:$R,9,FALSE)</f>
        <v>7.4753335634219997</v>
      </c>
      <c r="AD1093" s="1">
        <f>VLOOKUP($A1093,Index!$G:$R,10,FALSE)</f>
        <v>6.0256410256410255</v>
      </c>
      <c r="AE1093" s="1">
        <f>VLOOKUP($A1093,Index!$G:$R,11,FALSE)</f>
        <v>4.3277948895092875</v>
      </c>
    </row>
    <row r="1094" spans="1:31" x14ac:dyDescent="0.2">
      <c r="A1094">
        <v>6097152903</v>
      </c>
      <c r="B1094" s="1">
        <f>VLOOKUP($A1094,DataForModel!$B:$BI,11,FALSE)</f>
        <v>5065</v>
      </c>
      <c r="C1094" s="1">
        <f>VLOOKUP($A1094,DataForModel!$B:$BI,16,FALSE)</f>
        <v>6.1828659799999999</v>
      </c>
      <c r="D1094" s="1">
        <f>VLOOKUP($A1094,DataForModel!$B:$BI,17,FALSE)</f>
        <v>21.68</v>
      </c>
      <c r="E1094" s="1">
        <f>VLOOKUP($A1094,DataForModel!$B:$BI,19,FALSE)</f>
        <v>0</v>
      </c>
      <c r="F1094" s="1">
        <f>VLOOKUP($A1094,DataForModel!$B:$BI,20,FALSE)</f>
        <v>50.74470092</v>
      </c>
      <c r="G1094" s="1">
        <f>VLOOKUP($A1094,DataForModel!$B:$BI,26,FALSE)</f>
        <v>0.5</v>
      </c>
      <c r="H1094" s="1">
        <f>VLOOKUP($A1094,DataForModel!$B:$BI,31,FALSE)</f>
        <v>1026</v>
      </c>
      <c r="I1094" s="1">
        <f>VLOOKUP($A1094,DataForModel!$B:$BI,33,FALSE)</f>
        <v>19600</v>
      </c>
      <c r="J1094" s="1">
        <f>VLOOKUP($A1094,DataForModel!$B:$BI,46,FALSE)</f>
        <v>19.5</v>
      </c>
      <c r="K1094" s="1">
        <f>VLOOKUP($A1094,DataForModel!$B:$BI,49,FALSE)</f>
        <v>40.700000000000003</v>
      </c>
      <c r="L1094" s="1">
        <f>VLOOKUP($A1094,DataForModel!$B:$BI,51,FALSE)</f>
        <v>28.9</v>
      </c>
      <c r="M1094" s="1">
        <f>VLOOKUP($A1094,DataForModel!$B:$BI,52,FALSE)</f>
        <v>11.8</v>
      </c>
      <c r="N1094" s="1">
        <f>VLOOKUP($A1094,DataForModel!$B:$BI,60,FALSE)</f>
        <v>0.6</v>
      </c>
      <c r="O1094" s="1">
        <f t="shared" si="224"/>
        <v>3.9445180394295951</v>
      </c>
      <c r="P1094" s="1">
        <f t="shared" si="225"/>
        <v>0.53550592795726093</v>
      </c>
      <c r="Q1094" s="1">
        <f t="shared" si="226"/>
        <v>1.7196377262714002</v>
      </c>
      <c r="R1094" s="1">
        <f t="shared" si="227"/>
        <v>0</v>
      </c>
      <c r="S1094" s="1">
        <f t="shared" si="228"/>
        <v>5.8753785393703024E-2</v>
      </c>
      <c r="T1094" s="1">
        <f t="shared" si="229"/>
        <v>6.9930069930069935E-2</v>
      </c>
      <c r="U1094" s="1">
        <f t="shared" si="230"/>
        <v>3.4383378016085793</v>
      </c>
      <c r="V1094" s="1">
        <f t="shared" si="231"/>
        <v>0.8708422527398284</v>
      </c>
      <c r="W1094" s="1">
        <f t="shared" si="232"/>
        <v>3.4090909090909087</v>
      </c>
      <c r="X1094" s="1">
        <f t="shared" si="233"/>
        <v>6.6286644951140072</v>
      </c>
      <c r="Y1094" s="1">
        <f t="shared" si="234"/>
        <v>6.5981735159817356</v>
      </c>
      <c r="Z1094" s="1">
        <f t="shared" si="235"/>
        <v>2.8132992327365729</v>
      </c>
      <c r="AA1094" s="1">
        <f t="shared" si="236"/>
        <v>6.3829787234042548E-2</v>
      </c>
      <c r="AB1094" s="1">
        <f>VLOOKUP($A1094,Index!$G:$R,8,FALSE)</f>
        <v>9.7804000000000002</v>
      </c>
      <c r="AC1094" s="1">
        <f>VLOOKUP($A1094,Index!$G:$R,9,FALSE)</f>
        <v>8.1528295056099296</v>
      </c>
      <c r="AD1094" s="1">
        <f>VLOOKUP($A1094,Index!$G:$R,10,FALSE)</f>
        <v>6.752136752136753</v>
      </c>
      <c r="AE1094" s="1">
        <f>VLOOKUP($A1094,Index!$G:$R,11,FALSE)</f>
        <v>3.2290645754239029</v>
      </c>
    </row>
    <row r="1095" spans="1:31" x14ac:dyDescent="0.2">
      <c r="A1095">
        <v>6097152904</v>
      </c>
      <c r="B1095" s="1">
        <f>VLOOKUP($A1095,DataForModel!$B:$BI,11,FALSE)</f>
        <v>4775</v>
      </c>
      <c r="C1095" s="1">
        <f>VLOOKUP($A1095,DataForModel!$B:$BI,16,FALSE)</f>
        <v>6.1828659799999999</v>
      </c>
      <c r="D1095" s="1">
        <f>VLOOKUP($A1095,DataForModel!$B:$BI,17,FALSE)</f>
        <v>19.386803409999999</v>
      </c>
      <c r="E1095" s="1">
        <f>VLOOKUP($A1095,DataForModel!$B:$BI,19,FALSE)</f>
        <v>21.144222599999999</v>
      </c>
      <c r="F1095" s="1">
        <f>VLOOKUP($A1095,DataForModel!$B:$BI,20,FALSE)</f>
        <v>45.618195749999998</v>
      </c>
      <c r="G1095" s="1">
        <f>VLOOKUP($A1095,DataForModel!$B:$BI,26,FALSE)</f>
        <v>0</v>
      </c>
      <c r="H1095" s="1">
        <f>VLOOKUP($A1095,DataForModel!$B:$BI,31,FALSE)</f>
        <v>498</v>
      </c>
      <c r="I1095" s="1">
        <f>VLOOKUP($A1095,DataForModel!$B:$BI,33,FALSE)</f>
        <v>30991</v>
      </c>
      <c r="J1095" s="1">
        <f>VLOOKUP($A1095,DataForModel!$B:$BI,46,FALSE)</f>
        <v>9.3000000000000007</v>
      </c>
      <c r="K1095" s="1">
        <f>VLOOKUP($A1095,DataForModel!$B:$BI,49,FALSE)</f>
        <v>9.6</v>
      </c>
      <c r="L1095" s="1">
        <f>VLOOKUP($A1095,DataForModel!$B:$BI,51,FALSE)</f>
        <v>18.7</v>
      </c>
      <c r="M1095" s="1">
        <f>VLOOKUP($A1095,DataForModel!$B:$BI,52,FALSE)</f>
        <v>11.5</v>
      </c>
      <c r="N1095" s="1">
        <f>VLOOKUP($A1095,DataForModel!$B:$BI,60,FALSE)</f>
        <v>0.2</v>
      </c>
      <c r="O1095" s="1">
        <f t="shared" si="224"/>
        <v>3.7185381438478919</v>
      </c>
      <c r="P1095" s="1">
        <f t="shared" si="225"/>
        <v>0.53550592795726093</v>
      </c>
      <c r="Q1095" s="1">
        <f t="shared" si="226"/>
        <v>1.5353191616229913</v>
      </c>
      <c r="R1095" s="1">
        <f t="shared" si="227"/>
        <v>0.2631976732747085</v>
      </c>
      <c r="S1095" s="1">
        <f t="shared" si="228"/>
        <v>4.9194096441382562E-2</v>
      </c>
      <c r="T1095" s="1">
        <f t="shared" si="229"/>
        <v>0</v>
      </c>
      <c r="U1095" s="1">
        <f t="shared" si="230"/>
        <v>1.6689008042895441</v>
      </c>
      <c r="V1095" s="1">
        <f t="shared" si="231"/>
        <v>1.6809495700905335</v>
      </c>
      <c r="W1095" s="1">
        <f t="shared" si="232"/>
        <v>1.6258741258741261</v>
      </c>
      <c r="X1095" s="1">
        <f t="shared" si="233"/>
        <v>1.5635179153094461</v>
      </c>
      <c r="Y1095" s="1">
        <f t="shared" si="234"/>
        <v>4.269406392694064</v>
      </c>
      <c r="Z1095" s="1">
        <f t="shared" si="235"/>
        <v>2.7365728900255752</v>
      </c>
      <c r="AA1095" s="1">
        <f t="shared" si="236"/>
        <v>2.1276595744680851E-2</v>
      </c>
      <c r="AB1095" s="1">
        <f>VLOOKUP($A1095,Index!$G:$R,8,FALSE)</f>
        <v>5.9764999999999997</v>
      </c>
      <c r="AC1095" s="1">
        <f>VLOOKUP($A1095,Index!$G:$R,9,FALSE)</f>
        <v>5.1825736467169978</v>
      </c>
      <c r="AD1095" s="1">
        <f>VLOOKUP($A1095,Index!$G:$R,10,FALSE)</f>
        <v>4.7863247863247862</v>
      </c>
      <c r="AE1095" s="1">
        <f>VLOOKUP($A1095,Index!$G:$R,11,FALSE)</f>
        <v>2.1614734721616111</v>
      </c>
    </row>
    <row r="1096" spans="1:31" x14ac:dyDescent="0.2">
      <c r="A1096">
        <v>6097152905</v>
      </c>
      <c r="B1096" s="1">
        <f>VLOOKUP($A1096,DataForModel!$B:$BI,11,FALSE)</f>
        <v>3970</v>
      </c>
      <c r="C1096" s="1">
        <f>VLOOKUP($A1096,DataForModel!$B:$BI,16,FALSE)</f>
        <v>6.1828659799999999</v>
      </c>
      <c r="D1096" s="1">
        <f>VLOOKUP($A1096,DataForModel!$B:$BI,17,FALSE)</f>
        <v>20.115644329999999</v>
      </c>
      <c r="E1096" s="1">
        <f>VLOOKUP($A1096,DataForModel!$B:$BI,19,FALSE)</f>
        <v>30.47794893</v>
      </c>
      <c r="F1096" s="1">
        <f>VLOOKUP($A1096,DataForModel!$B:$BI,20,FALSE)</f>
        <v>45.930566050000003</v>
      </c>
      <c r="G1096" s="1">
        <f>VLOOKUP($A1096,DataForModel!$B:$BI,26,FALSE)</f>
        <v>0</v>
      </c>
      <c r="H1096" s="1">
        <f>VLOOKUP($A1096,DataForModel!$B:$BI,31,FALSE)</f>
        <v>241</v>
      </c>
      <c r="I1096" s="1">
        <f>VLOOKUP($A1096,DataForModel!$B:$BI,33,FALSE)</f>
        <v>28900</v>
      </c>
      <c r="J1096" s="1">
        <f>VLOOKUP($A1096,DataForModel!$B:$BI,46,FALSE)</f>
        <v>5.7</v>
      </c>
      <c r="K1096" s="1">
        <f>VLOOKUP($A1096,DataForModel!$B:$BI,49,FALSE)</f>
        <v>16.399999999999999</v>
      </c>
      <c r="L1096" s="1">
        <f>VLOOKUP($A1096,DataForModel!$B:$BI,51,FALSE)</f>
        <v>24.2</v>
      </c>
      <c r="M1096" s="1">
        <f>VLOOKUP($A1096,DataForModel!$B:$BI,52,FALSE)</f>
        <v>13.1</v>
      </c>
      <c r="N1096" s="1">
        <f>VLOOKUP($A1096,DataForModel!$B:$BI,60,FALSE)</f>
        <v>0</v>
      </c>
      <c r="O1096" s="1">
        <f t="shared" si="224"/>
        <v>3.0912491233538537</v>
      </c>
      <c r="P1096" s="1">
        <f t="shared" si="225"/>
        <v>0.53550592795726093</v>
      </c>
      <c r="Q1096" s="1">
        <f t="shared" si="226"/>
        <v>1.5939006686848982</v>
      </c>
      <c r="R1096" s="1">
        <f t="shared" si="227"/>
        <v>0.37938142235417971</v>
      </c>
      <c r="S1096" s="1">
        <f t="shared" si="228"/>
        <v>4.9776591300339866E-2</v>
      </c>
      <c r="T1096" s="1">
        <f t="shared" si="229"/>
        <v>0</v>
      </c>
      <c r="U1096" s="1">
        <f t="shared" si="230"/>
        <v>0.80764075067024121</v>
      </c>
      <c r="V1096" s="1">
        <f t="shared" si="231"/>
        <v>1.5322414320359004</v>
      </c>
      <c r="W1096" s="1">
        <f t="shared" si="232"/>
        <v>0.99650349650349646</v>
      </c>
      <c r="X1096" s="1">
        <f t="shared" si="233"/>
        <v>2.671009771986971</v>
      </c>
      <c r="Y1096" s="1">
        <f t="shared" si="234"/>
        <v>5.525114155251142</v>
      </c>
      <c r="Z1096" s="1">
        <f t="shared" si="235"/>
        <v>3.1457800511508949</v>
      </c>
      <c r="AA1096" s="1">
        <f t="shared" si="236"/>
        <v>0</v>
      </c>
      <c r="AB1096" s="1">
        <f>VLOOKUP($A1096,Index!$G:$R,8,FALSE)</f>
        <v>6.4466999999999999</v>
      </c>
      <c r="AC1096" s="1">
        <f>VLOOKUP($A1096,Index!$G:$R,9,FALSE)</f>
        <v>5.4876438117507025</v>
      </c>
      <c r="AD1096" s="1">
        <f>VLOOKUP($A1096,Index!$G:$R,10,FALSE)</f>
        <v>4.7863247863247862</v>
      </c>
      <c r="AE1096" s="1">
        <f>VLOOKUP($A1096,Index!$G:$R,11,FALSE)</f>
        <v>2.6397732732198276</v>
      </c>
    </row>
    <row r="1097" spans="1:31" x14ac:dyDescent="0.2">
      <c r="A1097">
        <v>6097152906</v>
      </c>
      <c r="B1097" s="1">
        <f>VLOOKUP($A1097,DataForModel!$B:$BI,11,FALSE)</f>
        <v>2570</v>
      </c>
      <c r="C1097" s="1">
        <f>VLOOKUP($A1097,DataForModel!$B:$BI,16,FALSE)</f>
        <v>6.1828659799999999</v>
      </c>
      <c r="D1097" s="1">
        <f>VLOOKUP($A1097,DataForModel!$B:$BI,17,FALSE)</f>
        <v>10.511027350000001</v>
      </c>
      <c r="E1097" s="1">
        <f>VLOOKUP($A1097,DataForModel!$B:$BI,19,FALSE)</f>
        <v>118.1388065</v>
      </c>
      <c r="F1097" s="1">
        <f>VLOOKUP($A1097,DataForModel!$B:$BI,20,FALSE)</f>
        <v>35.226029519999997</v>
      </c>
      <c r="G1097" s="1">
        <f>VLOOKUP($A1097,DataForModel!$B:$BI,26,FALSE)</f>
        <v>1</v>
      </c>
      <c r="H1097" s="1">
        <f>VLOOKUP($A1097,DataForModel!$B:$BI,31,FALSE)</f>
        <v>422</v>
      </c>
      <c r="I1097" s="1">
        <f>VLOOKUP($A1097,DataForModel!$B:$BI,33,FALSE)</f>
        <v>37453</v>
      </c>
      <c r="J1097" s="1">
        <f>VLOOKUP($A1097,DataForModel!$B:$BI,46,FALSE)</f>
        <v>7.1</v>
      </c>
      <c r="K1097" s="1">
        <f>VLOOKUP($A1097,DataForModel!$B:$BI,49,FALSE)</f>
        <v>10.9</v>
      </c>
      <c r="L1097" s="1">
        <f>VLOOKUP($A1097,DataForModel!$B:$BI,51,FALSE)</f>
        <v>24.7</v>
      </c>
      <c r="M1097" s="1">
        <f>VLOOKUP($A1097,DataForModel!$B:$BI,52,FALSE)</f>
        <v>9.5</v>
      </c>
      <c r="N1097" s="1">
        <f>VLOOKUP($A1097,DataForModel!$B:$BI,60,FALSE)</f>
        <v>0.3</v>
      </c>
      <c r="O1097" s="1">
        <f t="shared" si="224"/>
        <v>2.000311696407699</v>
      </c>
      <c r="P1097" s="1">
        <f t="shared" si="225"/>
        <v>0.53550592795726093</v>
      </c>
      <c r="Q1097" s="1">
        <f t="shared" si="226"/>
        <v>0.82191748003410137</v>
      </c>
      <c r="R1097" s="1">
        <f t="shared" si="227"/>
        <v>1.4705605205958725</v>
      </c>
      <c r="S1097" s="1">
        <f t="shared" si="228"/>
        <v>2.9815226547526826E-2</v>
      </c>
      <c r="T1097" s="1">
        <f t="shared" si="229"/>
        <v>0.13986013986013987</v>
      </c>
      <c r="U1097" s="1">
        <f t="shared" si="230"/>
        <v>1.4142091152815015</v>
      </c>
      <c r="V1097" s="1">
        <f t="shared" si="231"/>
        <v>2.1405153224143203</v>
      </c>
      <c r="W1097" s="1">
        <f t="shared" si="232"/>
        <v>1.2412587412587412</v>
      </c>
      <c r="X1097" s="1">
        <f t="shared" si="233"/>
        <v>1.7752442996742674</v>
      </c>
      <c r="Y1097" s="1">
        <f t="shared" si="234"/>
        <v>5.6392694063926943</v>
      </c>
      <c r="Z1097" s="1">
        <f t="shared" si="235"/>
        <v>2.2250639386189257</v>
      </c>
      <c r="AA1097" s="1">
        <f t="shared" si="236"/>
        <v>3.1914893617021274E-2</v>
      </c>
      <c r="AB1097" s="1">
        <f>VLOOKUP($A1097,Index!$G:$R,8,FALSE)</f>
        <v>5.6340000000000003</v>
      </c>
      <c r="AC1097" s="1">
        <f>VLOOKUP($A1097,Index!$G:$R,9,FALSE)</f>
        <v>4.4193845390769528</v>
      </c>
      <c r="AD1097" s="1">
        <f>VLOOKUP($A1097,Index!$G:$R,10,FALSE)</f>
        <v>4.0598290598290596</v>
      </c>
      <c r="AE1097" s="1">
        <f>VLOOKUP($A1097,Index!$G:$R,11,FALSE)</f>
        <v>1.6530936867397488</v>
      </c>
    </row>
    <row r="1098" spans="1:31" x14ac:dyDescent="0.2">
      <c r="A1098">
        <v>6097153001</v>
      </c>
      <c r="B1098" s="1">
        <f>VLOOKUP($A1098,DataForModel!$B:$BI,11,FALSE)</f>
        <v>6594</v>
      </c>
      <c r="C1098" s="1">
        <f>VLOOKUP($A1098,DataForModel!$B:$BI,16,FALSE)</f>
        <v>6.1828659799999999</v>
      </c>
      <c r="D1098" s="1">
        <f>VLOOKUP($A1098,DataForModel!$B:$BI,17,FALSE)</f>
        <v>24.67205384</v>
      </c>
      <c r="E1098" s="1">
        <f>VLOOKUP($A1098,DataForModel!$B:$BI,19,FALSE)</f>
        <v>0</v>
      </c>
      <c r="F1098" s="1">
        <f>VLOOKUP($A1098,DataForModel!$B:$BI,20,FALSE)</f>
        <v>53.104886440000001</v>
      </c>
      <c r="G1098" s="1">
        <f>VLOOKUP($A1098,DataForModel!$B:$BI,26,FALSE)</f>
        <v>7</v>
      </c>
      <c r="H1098" s="1">
        <f>VLOOKUP($A1098,DataForModel!$B:$BI,31,FALSE)</f>
        <v>1224</v>
      </c>
      <c r="I1098" s="1">
        <f>VLOOKUP($A1098,DataForModel!$B:$BI,33,FALSE)</f>
        <v>21133</v>
      </c>
      <c r="J1098" s="1">
        <f>VLOOKUP($A1098,DataForModel!$B:$BI,46,FALSE)</f>
        <v>16.899999999999999</v>
      </c>
      <c r="K1098" s="1">
        <f>VLOOKUP($A1098,DataForModel!$B:$BI,49,FALSE)</f>
        <v>18.399999999999999</v>
      </c>
      <c r="L1098" s="1">
        <f>VLOOKUP($A1098,DataForModel!$B:$BI,51,FALSE)</f>
        <v>28</v>
      </c>
      <c r="M1098" s="1">
        <f>VLOOKUP($A1098,DataForModel!$B:$BI,52,FALSE)</f>
        <v>13.3</v>
      </c>
      <c r="N1098" s="1">
        <f>VLOOKUP($A1098,DataForModel!$B:$BI,60,FALSE)</f>
        <v>0.2</v>
      </c>
      <c r="O1098" s="1">
        <f t="shared" si="224"/>
        <v>5.1359775578586451</v>
      </c>
      <c r="P1098" s="1">
        <f t="shared" si="225"/>
        <v>0.53550592795726093</v>
      </c>
      <c r="Q1098" s="1">
        <f t="shared" si="226"/>
        <v>1.9601278227352015</v>
      </c>
      <c r="R1098" s="1">
        <f t="shared" si="227"/>
        <v>0</v>
      </c>
      <c r="S1098" s="1">
        <f t="shared" si="228"/>
        <v>6.3154959037885788E-2</v>
      </c>
      <c r="T1098" s="1">
        <f t="shared" si="229"/>
        <v>0.97902097902097907</v>
      </c>
      <c r="U1098" s="1">
        <f t="shared" si="230"/>
        <v>4.1018766756032168</v>
      </c>
      <c r="V1098" s="1">
        <f t="shared" si="231"/>
        <v>0.97986644003669698</v>
      </c>
      <c r="W1098" s="1">
        <f t="shared" si="232"/>
        <v>2.9545454545454541</v>
      </c>
      <c r="X1098" s="1">
        <f t="shared" si="233"/>
        <v>2.9967426710097715</v>
      </c>
      <c r="Y1098" s="1">
        <f t="shared" si="234"/>
        <v>6.3926940639269416</v>
      </c>
      <c r="Z1098" s="1">
        <f t="shared" si="235"/>
        <v>3.1969309462915603</v>
      </c>
      <c r="AA1098" s="1">
        <f t="shared" si="236"/>
        <v>2.1276595744680851E-2</v>
      </c>
      <c r="AB1098" s="1">
        <f>VLOOKUP($A1098,Index!$G:$R,8,FALSE)</f>
        <v>8.2322000000000006</v>
      </c>
      <c r="AC1098" s="1">
        <f>VLOOKUP($A1098,Index!$G:$R,9,FALSE)</f>
        <v>6.870020053987961</v>
      </c>
      <c r="AD1098" s="1">
        <f>VLOOKUP($A1098,Index!$G:$R,10,FALSE)</f>
        <v>5.3846153846153841</v>
      </c>
      <c r="AE1098" s="1">
        <f>VLOOKUP($A1098,Index!$G:$R,11,FALSE)</f>
        <v>4.0547064833023656</v>
      </c>
    </row>
    <row r="1099" spans="1:31" x14ac:dyDescent="0.2">
      <c r="A1099">
        <v>6097153002</v>
      </c>
      <c r="B1099" s="1">
        <f>VLOOKUP($A1099,DataForModel!$B:$BI,11,FALSE)</f>
        <v>6433</v>
      </c>
      <c r="C1099" s="1">
        <f>VLOOKUP($A1099,DataForModel!$B:$BI,16,FALSE)</f>
        <v>6.1828659799999999</v>
      </c>
      <c r="D1099" s="1">
        <f>VLOOKUP($A1099,DataForModel!$B:$BI,17,FALSE)</f>
        <v>26.31</v>
      </c>
      <c r="E1099" s="1">
        <f>VLOOKUP($A1099,DataForModel!$B:$BI,19,FALSE)</f>
        <v>0</v>
      </c>
      <c r="F1099" s="1">
        <f>VLOOKUP($A1099,DataForModel!$B:$BI,20,FALSE)</f>
        <v>56.405091290000001</v>
      </c>
      <c r="G1099" s="1">
        <f>VLOOKUP($A1099,DataForModel!$B:$BI,26,FALSE)</f>
        <v>7.25</v>
      </c>
      <c r="H1099" s="1">
        <f>VLOOKUP($A1099,DataForModel!$B:$BI,31,FALSE)</f>
        <v>1122</v>
      </c>
      <c r="I1099" s="1">
        <f>VLOOKUP($A1099,DataForModel!$B:$BI,33,FALSE)</f>
        <v>22605</v>
      </c>
      <c r="J1099" s="1">
        <f>VLOOKUP($A1099,DataForModel!$B:$BI,46,FALSE)</f>
        <v>17.5</v>
      </c>
      <c r="K1099" s="1">
        <f>VLOOKUP($A1099,DataForModel!$B:$BI,49,FALSE)</f>
        <v>30.3</v>
      </c>
      <c r="L1099" s="1">
        <f>VLOOKUP($A1099,DataForModel!$B:$BI,51,FALSE)</f>
        <v>29.7</v>
      </c>
      <c r="M1099" s="1">
        <f>VLOOKUP($A1099,DataForModel!$B:$BI,52,FALSE)</f>
        <v>12.4</v>
      </c>
      <c r="N1099" s="1">
        <f>VLOOKUP($A1099,DataForModel!$B:$BI,60,FALSE)</f>
        <v>1.6</v>
      </c>
      <c r="O1099" s="1">
        <f t="shared" si="224"/>
        <v>5.010519753759838</v>
      </c>
      <c r="P1099" s="1">
        <f t="shared" si="225"/>
        <v>0.53550592795726093</v>
      </c>
      <c r="Q1099" s="1">
        <f t="shared" si="226"/>
        <v>2.0917798086569892</v>
      </c>
      <c r="R1099" s="1">
        <f t="shared" si="227"/>
        <v>0</v>
      </c>
      <c r="S1099" s="1">
        <f t="shared" si="228"/>
        <v>6.9309040775589262E-2</v>
      </c>
      <c r="T1099" s="1">
        <f t="shared" si="229"/>
        <v>1.013986013986014</v>
      </c>
      <c r="U1099" s="1">
        <f t="shared" si="230"/>
        <v>3.7600536193029486</v>
      </c>
      <c r="V1099" s="1">
        <f t="shared" si="231"/>
        <v>1.084552417662914</v>
      </c>
      <c r="W1099" s="1">
        <f t="shared" si="232"/>
        <v>3.0594405594405591</v>
      </c>
      <c r="X1099" s="1">
        <f t="shared" si="233"/>
        <v>4.9348534201954397</v>
      </c>
      <c r="Y1099" s="1">
        <f t="shared" si="234"/>
        <v>6.7808219178082201</v>
      </c>
      <c r="Z1099" s="1">
        <f t="shared" si="235"/>
        <v>2.9667519181585678</v>
      </c>
      <c r="AA1099" s="1">
        <f t="shared" si="236"/>
        <v>0.1702127659574468</v>
      </c>
      <c r="AB1099" s="1">
        <f>VLOOKUP($A1099,Index!$G:$R,8,FALSE)</f>
        <v>9.4068000000000005</v>
      </c>
      <c r="AC1099" s="1">
        <f>VLOOKUP($A1099,Index!$G:$R,9,FALSE)</f>
        <v>7.5360240030697092</v>
      </c>
      <c r="AD1099" s="1">
        <f>VLOOKUP($A1099,Index!$G:$R,10,FALSE)</f>
        <v>6.3247863247863254</v>
      </c>
      <c r="AE1099" s="1">
        <f>VLOOKUP($A1099,Index!$G:$R,11,FALSE)</f>
        <v>5.7569933787976426</v>
      </c>
    </row>
    <row r="1100" spans="1:31" x14ac:dyDescent="0.2">
      <c r="A1100">
        <v>6097153003</v>
      </c>
      <c r="B1100" s="1">
        <f>VLOOKUP($A1100,DataForModel!$B:$BI,11,FALSE)</f>
        <v>5320</v>
      </c>
      <c r="C1100" s="1">
        <f>VLOOKUP($A1100,DataForModel!$B:$BI,16,FALSE)</f>
        <v>6.1828659799999999</v>
      </c>
      <c r="D1100" s="1">
        <f>VLOOKUP($A1100,DataForModel!$B:$BI,17,FALSE)</f>
        <v>26.355090789999998</v>
      </c>
      <c r="E1100" s="1">
        <f>VLOOKUP($A1100,DataForModel!$B:$BI,19,FALSE)</f>
        <v>0.102854957</v>
      </c>
      <c r="F1100" s="1">
        <f>VLOOKUP($A1100,DataForModel!$B:$BI,20,FALSE)</f>
        <v>55.43810122</v>
      </c>
      <c r="G1100" s="1">
        <f>VLOOKUP($A1100,DataForModel!$B:$BI,26,FALSE)</f>
        <v>2</v>
      </c>
      <c r="H1100" s="1">
        <f>VLOOKUP($A1100,DataForModel!$B:$BI,31,FALSE)</f>
        <v>1052</v>
      </c>
      <c r="I1100" s="1">
        <f>VLOOKUP($A1100,DataForModel!$B:$BI,33,FALSE)</f>
        <v>21309</v>
      </c>
      <c r="J1100" s="1">
        <f>VLOOKUP($A1100,DataForModel!$B:$BI,46,FALSE)</f>
        <v>17.600000000000001</v>
      </c>
      <c r="K1100" s="1">
        <f>VLOOKUP($A1100,DataForModel!$B:$BI,49,FALSE)</f>
        <v>22.3</v>
      </c>
      <c r="L1100" s="1">
        <f>VLOOKUP($A1100,DataForModel!$B:$BI,51,FALSE)</f>
        <v>26</v>
      </c>
      <c r="M1100" s="1">
        <f>VLOOKUP($A1100,DataForModel!$B:$BI,52,FALSE)</f>
        <v>12.1</v>
      </c>
      <c r="N1100" s="1">
        <f>VLOOKUP($A1100,DataForModel!$B:$BI,60,FALSE)</f>
        <v>0.3</v>
      </c>
      <c r="O1100" s="1">
        <f t="shared" si="224"/>
        <v>4.143224499337645</v>
      </c>
      <c r="P1100" s="1">
        <f t="shared" si="225"/>
        <v>0.53550592795726093</v>
      </c>
      <c r="Q1100" s="1">
        <f t="shared" si="226"/>
        <v>2.0954040377038603</v>
      </c>
      <c r="R1100" s="1">
        <f t="shared" si="227"/>
        <v>1.2803112168886356E-3</v>
      </c>
      <c r="S1100" s="1">
        <f t="shared" si="228"/>
        <v>6.750583879243735E-2</v>
      </c>
      <c r="T1100" s="1">
        <f t="shared" si="229"/>
        <v>0.27972027972027974</v>
      </c>
      <c r="U1100" s="1">
        <f t="shared" si="230"/>
        <v>3.5254691689008046</v>
      </c>
      <c r="V1100" s="1">
        <f t="shared" si="231"/>
        <v>0.99238324170939685</v>
      </c>
      <c r="W1100" s="1">
        <f t="shared" si="232"/>
        <v>3.0769230769230771</v>
      </c>
      <c r="X1100" s="1">
        <f t="shared" si="233"/>
        <v>3.6319218241042344</v>
      </c>
      <c r="Y1100" s="1">
        <f t="shared" si="234"/>
        <v>5.9360730593607318</v>
      </c>
      <c r="Z1100" s="1">
        <f t="shared" si="235"/>
        <v>2.8900255754475701</v>
      </c>
      <c r="AA1100" s="1">
        <f t="shared" si="236"/>
        <v>3.1914893617021274E-2</v>
      </c>
      <c r="AB1100" s="1">
        <f>VLOOKUP($A1100,Index!$G:$R,8,FALSE)</f>
        <v>9.3291000000000004</v>
      </c>
      <c r="AC1100" s="1">
        <f>VLOOKUP($A1100,Index!$G:$R,9,FALSE)</f>
        <v>6.8930819637903928</v>
      </c>
      <c r="AD1100" s="1">
        <f>VLOOKUP($A1100,Index!$G:$R,10,FALSE)</f>
        <v>5.299145299145299</v>
      </c>
      <c r="AE1100" s="1">
        <f>VLOOKUP($A1100,Index!$G:$R,11,FALSE)</f>
        <v>5.0846560518166983</v>
      </c>
    </row>
    <row r="1101" spans="1:31" x14ac:dyDescent="0.2">
      <c r="A1101">
        <v>6097153005</v>
      </c>
      <c r="B1101" s="1">
        <f>VLOOKUP($A1101,DataForModel!$B:$BI,11,FALSE)</f>
        <v>4451</v>
      </c>
      <c r="C1101" s="1">
        <f>VLOOKUP($A1101,DataForModel!$B:$BI,16,FALSE)</f>
        <v>6.1828659799999999</v>
      </c>
      <c r="D1101" s="1">
        <f>VLOOKUP($A1101,DataForModel!$B:$BI,17,FALSE)</f>
        <v>8.6378804000000002</v>
      </c>
      <c r="E1101" s="1">
        <f>VLOOKUP($A1101,DataForModel!$B:$BI,19,FALSE)</f>
        <v>61.470183390000003</v>
      </c>
      <c r="F1101" s="1">
        <f>VLOOKUP($A1101,DataForModel!$B:$BI,20,FALSE)</f>
        <v>49.081514069999997</v>
      </c>
      <c r="G1101" s="1">
        <f>VLOOKUP($A1101,DataForModel!$B:$BI,26,FALSE)</f>
        <v>4</v>
      </c>
      <c r="H1101" s="1">
        <f>VLOOKUP($A1101,DataForModel!$B:$BI,31,FALSE)</f>
        <v>1233</v>
      </c>
      <c r="I1101" s="1">
        <f>VLOOKUP($A1101,DataForModel!$B:$BI,33,FALSE)</f>
        <v>35553</v>
      </c>
      <c r="J1101" s="1">
        <f>VLOOKUP($A1101,DataForModel!$B:$BI,46,FALSE)</f>
        <v>17</v>
      </c>
      <c r="K1101" s="1">
        <f>VLOOKUP($A1101,DataForModel!$B:$BI,49,FALSE)</f>
        <v>11.3</v>
      </c>
      <c r="L1101" s="1">
        <f>VLOOKUP($A1101,DataForModel!$B:$BI,51,FALSE)</f>
        <v>20.8</v>
      </c>
      <c r="M1101" s="1">
        <f>VLOOKUP($A1101,DataForModel!$B:$BI,52,FALSE)</f>
        <v>10.4</v>
      </c>
      <c r="N1101" s="1">
        <f>VLOOKUP($A1101,DataForModel!$B:$BI,60,FALSE)</f>
        <v>0.8</v>
      </c>
      <c r="O1101" s="1">
        <f t="shared" si="224"/>
        <v>3.4660640536117819</v>
      </c>
      <c r="P1101" s="1">
        <f t="shared" si="225"/>
        <v>0.53550592795726093</v>
      </c>
      <c r="Q1101" s="1">
        <f t="shared" si="226"/>
        <v>0.67136093433491872</v>
      </c>
      <c r="R1101" s="1">
        <f t="shared" si="227"/>
        <v>0.76516453454371192</v>
      </c>
      <c r="S1101" s="1">
        <f t="shared" si="228"/>
        <v>5.5652345245230557E-2</v>
      </c>
      <c r="T1101" s="1">
        <f t="shared" si="229"/>
        <v>0.55944055944055948</v>
      </c>
      <c r="U1101" s="1">
        <f t="shared" si="230"/>
        <v>4.1320375335120643</v>
      </c>
      <c r="V1101" s="1">
        <f t="shared" si="231"/>
        <v>2.0053907589022195</v>
      </c>
      <c r="W1101" s="1">
        <f t="shared" si="232"/>
        <v>2.9720279720279716</v>
      </c>
      <c r="X1101" s="1">
        <f t="shared" si="233"/>
        <v>1.8403908794788277</v>
      </c>
      <c r="Y1101" s="1">
        <f t="shared" si="234"/>
        <v>4.7488584474885851</v>
      </c>
      <c r="Z1101" s="1">
        <f t="shared" si="235"/>
        <v>2.4552429667519178</v>
      </c>
      <c r="AA1101" s="1">
        <f t="shared" si="236"/>
        <v>8.5106382978723402E-2</v>
      </c>
      <c r="AB1101" s="1">
        <f>VLOOKUP($A1101,Index!$G:$R,8,FALSE)</f>
        <v>7.0510999999999999</v>
      </c>
      <c r="AC1101" s="1">
        <f>VLOOKUP($A1101,Index!$G:$R,9,FALSE)</f>
        <v>5.3372581553966363</v>
      </c>
      <c r="AD1101" s="1">
        <f>VLOOKUP($A1101,Index!$G:$R,10,FALSE)</f>
        <v>5</v>
      </c>
      <c r="AE1101" s="1">
        <f>VLOOKUP($A1101,Index!$G:$R,11,FALSE)</f>
        <v>4.0112726044161313</v>
      </c>
    </row>
    <row r="1102" spans="1:31" x14ac:dyDescent="0.2">
      <c r="A1102">
        <v>6097153006</v>
      </c>
      <c r="B1102" s="1">
        <f>VLOOKUP($A1102,DataForModel!$B:$BI,11,FALSE)</f>
        <v>7264</v>
      </c>
      <c r="C1102" s="1">
        <f>VLOOKUP($A1102,DataForModel!$B:$BI,16,FALSE)</f>
        <v>6.1828659799999999</v>
      </c>
      <c r="D1102" s="1">
        <f>VLOOKUP($A1102,DataForModel!$B:$BI,17,FALSE)</f>
        <v>23.416519650000001</v>
      </c>
      <c r="E1102" s="1">
        <f>VLOOKUP($A1102,DataForModel!$B:$BI,19,FALSE)</f>
        <v>0.80165107899999999</v>
      </c>
      <c r="F1102" s="1">
        <f>VLOOKUP($A1102,DataForModel!$B:$BI,20,FALSE)</f>
        <v>46.963902490000002</v>
      </c>
      <c r="G1102" s="1">
        <f>VLOOKUP($A1102,DataForModel!$B:$BI,26,FALSE)</f>
        <v>7</v>
      </c>
      <c r="H1102" s="1">
        <f>VLOOKUP($A1102,DataForModel!$B:$BI,31,FALSE)</f>
        <v>778</v>
      </c>
      <c r="I1102" s="1">
        <f>VLOOKUP($A1102,DataForModel!$B:$BI,33,FALSE)</f>
        <v>25385</v>
      </c>
      <c r="J1102" s="1">
        <f>VLOOKUP($A1102,DataForModel!$B:$BI,46,FALSE)</f>
        <v>10</v>
      </c>
      <c r="K1102" s="1">
        <f>VLOOKUP($A1102,DataForModel!$B:$BI,49,FALSE)</f>
        <v>12.5</v>
      </c>
      <c r="L1102" s="1">
        <f>VLOOKUP($A1102,DataForModel!$B:$BI,51,FALSE)</f>
        <v>23</v>
      </c>
      <c r="M1102" s="1">
        <f>VLOOKUP($A1102,DataForModel!$B:$BI,52,FALSE)</f>
        <v>11.1</v>
      </c>
      <c r="N1102" s="1">
        <f>VLOOKUP($A1102,DataForModel!$B:$BI,60,FALSE)</f>
        <v>0.5</v>
      </c>
      <c r="O1102" s="1">
        <f t="shared" si="224"/>
        <v>5.6580690407543059</v>
      </c>
      <c r="P1102" s="1">
        <f t="shared" si="225"/>
        <v>0.53550592795726093</v>
      </c>
      <c r="Q1102" s="1">
        <f t="shared" si="226"/>
        <v>1.8592126806244229</v>
      </c>
      <c r="R1102" s="1">
        <f t="shared" si="227"/>
        <v>9.9787399500305823E-3</v>
      </c>
      <c r="S1102" s="1">
        <f t="shared" si="228"/>
        <v>5.1703513174388843E-2</v>
      </c>
      <c r="T1102" s="1">
        <f t="shared" si="229"/>
        <v>0.97902097902097907</v>
      </c>
      <c r="U1102" s="1">
        <f t="shared" si="230"/>
        <v>2.6072386058981234</v>
      </c>
      <c r="V1102" s="1">
        <f t="shared" si="231"/>
        <v>1.282260989538514</v>
      </c>
      <c r="W1102" s="1">
        <f t="shared" si="232"/>
        <v>1.7482517482517481</v>
      </c>
      <c r="X1102" s="1">
        <f t="shared" si="233"/>
        <v>2.0358306188925082</v>
      </c>
      <c r="Y1102" s="1">
        <f t="shared" si="234"/>
        <v>5.2511415525114158</v>
      </c>
      <c r="Z1102" s="1">
        <f t="shared" si="235"/>
        <v>2.6342710997442453</v>
      </c>
      <c r="AA1102" s="1">
        <f t="shared" si="236"/>
        <v>5.3191489361702128E-2</v>
      </c>
      <c r="AB1102" s="1">
        <f>VLOOKUP($A1102,Index!$G:$R,8,FALSE)</f>
        <v>8.3574999999999999</v>
      </c>
      <c r="AC1102" s="1">
        <f>VLOOKUP($A1102,Index!$G:$R,9,FALSE)</f>
        <v>5.9651236765149385</v>
      </c>
      <c r="AD1102" s="1">
        <f>VLOOKUP($A1102,Index!$G:$R,10,FALSE)</f>
        <v>5.4273504273504267</v>
      </c>
      <c r="AE1102" s="1">
        <f>VLOOKUP($A1102,Index!$G:$R,11,FALSE)</f>
        <v>3.57458598899865</v>
      </c>
    </row>
    <row r="1103" spans="1:31" x14ac:dyDescent="0.2">
      <c r="A1103">
        <v>6097153102</v>
      </c>
      <c r="B1103" s="1">
        <f>VLOOKUP($A1103,DataForModel!$B:$BI,11,FALSE)</f>
        <v>1893</v>
      </c>
      <c r="C1103" s="1">
        <f>VLOOKUP($A1103,DataForModel!$B:$BI,16,FALSE)</f>
        <v>6.1828659799999999</v>
      </c>
      <c r="D1103" s="1">
        <f>VLOOKUP($A1103,DataForModel!$B:$BI,17,FALSE)</f>
        <v>25.2454541</v>
      </c>
      <c r="E1103" s="1">
        <f>VLOOKUP($A1103,DataForModel!$B:$BI,19,FALSE)</f>
        <v>0.55123327799999999</v>
      </c>
      <c r="F1103" s="1">
        <f>VLOOKUP($A1103,DataForModel!$B:$BI,20,FALSE)</f>
        <v>64.743661410000001</v>
      </c>
      <c r="G1103" s="1">
        <f>VLOOKUP($A1103,DataForModel!$B:$BI,26,FALSE)</f>
        <v>0.25</v>
      </c>
      <c r="H1103" s="1">
        <f>VLOOKUP($A1103,DataForModel!$B:$BI,31,FALSE)</f>
        <v>928</v>
      </c>
      <c r="I1103" s="1">
        <f>VLOOKUP($A1103,DataForModel!$B:$BI,33,FALSE)</f>
        <v>19143</v>
      </c>
      <c r="J1103" s="1">
        <f>VLOOKUP($A1103,DataForModel!$B:$BI,46,FALSE)</f>
        <v>16.5</v>
      </c>
      <c r="K1103" s="1">
        <f>VLOOKUP($A1103,DataForModel!$B:$BI,49,FALSE)</f>
        <v>35.6</v>
      </c>
      <c r="L1103" s="1">
        <f>VLOOKUP($A1103,DataForModel!$B:$BI,51,FALSE)</f>
        <v>27.5</v>
      </c>
      <c r="M1103" s="1">
        <f>VLOOKUP($A1103,DataForModel!$B:$BI,52,FALSE)</f>
        <v>10.5</v>
      </c>
      <c r="N1103" s="1">
        <f>VLOOKUP($A1103,DataForModel!$B:$BI,60,FALSE)</f>
        <v>4.0999999999999996</v>
      </c>
      <c r="O1103" s="1">
        <f t="shared" si="224"/>
        <v>1.4727655263773085</v>
      </c>
      <c r="P1103" s="1">
        <f t="shared" si="225"/>
        <v>0.53550592795726093</v>
      </c>
      <c r="Q1103" s="1">
        <f t="shared" si="226"/>
        <v>2.0062155909418617</v>
      </c>
      <c r="R1103" s="1">
        <f t="shared" si="227"/>
        <v>6.8616056000654546E-3</v>
      </c>
      <c r="S1103" s="1">
        <f t="shared" si="228"/>
        <v>8.4858451926249134E-2</v>
      </c>
      <c r="T1103" s="1">
        <f t="shared" si="229"/>
        <v>3.4965034965034968E-2</v>
      </c>
      <c r="U1103" s="1">
        <f t="shared" si="230"/>
        <v>3.1099195710455763</v>
      </c>
      <c r="V1103" s="1">
        <f t="shared" si="231"/>
        <v>0.838341239305602</v>
      </c>
      <c r="W1103" s="1">
        <f t="shared" si="232"/>
        <v>2.8846153846153841</v>
      </c>
      <c r="X1103" s="1">
        <f t="shared" si="233"/>
        <v>5.798045602605864</v>
      </c>
      <c r="Y1103" s="1">
        <f t="shared" si="234"/>
        <v>6.2785388127853885</v>
      </c>
      <c r="Z1103" s="1">
        <f t="shared" si="235"/>
        <v>2.4808184143222505</v>
      </c>
      <c r="AA1103" s="1">
        <f t="shared" si="236"/>
        <v>0.43617021276595735</v>
      </c>
      <c r="AB1103" s="1">
        <f>VLOOKUP($A1103,Index!$G:$R,8,FALSE)</f>
        <v>9.7675999999999998</v>
      </c>
      <c r="AC1103" s="1">
        <f>VLOOKUP($A1103,Index!$G:$R,9,FALSE)</f>
        <v>6.876921281537216</v>
      </c>
      <c r="AD1103" s="1">
        <f>VLOOKUP($A1103,Index!$G:$R,10,FALSE)</f>
        <v>6.1965811965811968</v>
      </c>
      <c r="AE1103" s="1">
        <f>VLOOKUP($A1103,Index!$G:$R,11,FALSE)</f>
        <v>4.9929977514100123</v>
      </c>
    </row>
    <row r="1104" spans="1:31" x14ac:dyDescent="0.2">
      <c r="A1104">
        <v>6097153103</v>
      </c>
      <c r="B1104" s="1">
        <f>VLOOKUP($A1104,DataForModel!$B:$BI,11,FALSE)</f>
        <v>2976</v>
      </c>
      <c r="C1104" s="1">
        <f>VLOOKUP($A1104,DataForModel!$B:$BI,16,FALSE)</f>
        <v>6.1828659799999999</v>
      </c>
      <c r="D1104" s="1">
        <f>VLOOKUP($A1104,DataForModel!$B:$BI,17,FALSE)</f>
        <v>24.365268650000001</v>
      </c>
      <c r="E1104" s="1">
        <f>VLOOKUP($A1104,DataForModel!$B:$BI,19,FALSE)</f>
        <v>0</v>
      </c>
      <c r="F1104" s="1">
        <f>VLOOKUP($A1104,DataForModel!$B:$BI,20,FALSE)</f>
        <v>56.840169039999999</v>
      </c>
      <c r="G1104" s="1">
        <f>VLOOKUP($A1104,DataForModel!$B:$BI,26,FALSE)</f>
        <v>0</v>
      </c>
      <c r="H1104" s="1">
        <f>VLOOKUP($A1104,DataForModel!$B:$BI,31,FALSE)</f>
        <v>894</v>
      </c>
      <c r="I1104" s="1">
        <f>VLOOKUP($A1104,DataForModel!$B:$BI,33,FALSE)</f>
        <v>20521</v>
      </c>
      <c r="J1104" s="1">
        <f>VLOOKUP($A1104,DataForModel!$B:$BI,46,FALSE)</f>
        <v>19.7</v>
      </c>
      <c r="K1104" s="1">
        <f>VLOOKUP($A1104,DataForModel!$B:$BI,49,FALSE)</f>
        <v>34.4</v>
      </c>
      <c r="L1104" s="1">
        <f>VLOOKUP($A1104,DataForModel!$B:$BI,51,FALSE)</f>
        <v>31.2</v>
      </c>
      <c r="M1104" s="1">
        <f>VLOOKUP($A1104,DataForModel!$B:$BI,52,FALSE)</f>
        <v>8.6999999999999993</v>
      </c>
      <c r="N1104" s="1">
        <f>VLOOKUP($A1104,DataForModel!$B:$BI,60,FALSE)</f>
        <v>0.3</v>
      </c>
      <c r="O1104" s="1">
        <f t="shared" si="224"/>
        <v>2.3166835502220837</v>
      </c>
      <c r="P1104" s="1">
        <f t="shared" si="225"/>
        <v>0.53550592795726093</v>
      </c>
      <c r="Q1104" s="1">
        <f t="shared" si="226"/>
        <v>1.9354695766333312</v>
      </c>
      <c r="R1104" s="1">
        <f t="shared" si="227"/>
        <v>0</v>
      </c>
      <c r="S1104" s="1">
        <f t="shared" si="228"/>
        <v>7.0120355271947307E-2</v>
      </c>
      <c r="T1104" s="1">
        <f t="shared" si="229"/>
        <v>0</v>
      </c>
      <c r="U1104" s="1">
        <f t="shared" si="230"/>
        <v>2.99597855227882</v>
      </c>
      <c r="V1104" s="1">
        <f t="shared" si="231"/>
        <v>0.93634210694753617</v>
      </c>
      <c r="W1104" s="1">
        <f t="shared" si="232"/>
        <v>3.4440559440559437</v>
      </c>
      <c r="X1104" s="1">
        <f t="shared" si="233"/>
        <v>5.6026058631921831</v>
      </c>
      <c r="Y1104" s="1">
        <f t="shared" si="234"/>
        <v>7.1232876712328776</v>
      </c>
      <c r="Z1104" s="1">
        <f t="shared" si="235"/>
        <v>2.0204603580562659</v>
      </c>
      <c r="AA1104" s="1">
        <f t="shared" si="236"/>
        <v>3.1914893617021274E-2</v>
      </c>
      <c r="AB1104" s="1">
        <f>VLOOKUP($A1104,Index!$G:$R,8,FALSE)</f>
        <v>9.0268999999999995</v>
      </c>
      <c r="AC1104" s="1">
        <f>VLOOKUP($A1104,Index!$G:$R,9,FALSE)</f>
        <v>7.3167559528609507</v>
      </c>
      <c r="AD1104" s="1">
        <f>VLOOKUP($A1104,Index!$G:$R,10,FALSE)</f>
        <v>5.5128205128205128</v>
      </c>
      <c r="AE1104" s="1">
        <f>VLOOKUP($A1104,Index!$G:$R,11,FALSE)</f>
        <v>3.4553118512387382</v>
      </c>
    </row>
    <row r="1105" spans="1:31" x14ac:dyDescent="0.2">
      <c r="A1105">
        <v>6097153104</v>
      </c>
      <c r="B1105" s="1">
        <f>VLOOKUP($A1105,DataForModel!$B:$BI,11,FALSE)</f>
        <v>3490</v>
      </c>
      <c r="C1105" s="1">
        <f>VLOOKUP($A1105,DataForModel!$B:$BI,16,FALSE)</f>
        <v>6.1828659799999999</v>
      </c>
      <c r="D1105" s="1">
        <f>VLOOKUP($A1105,DataForModel!$B:$BI,17,FALSE)</f>
        <v>26.576467539999999</v>
      </c>
      <c r="E1105" s="1">
        <f>VLOOKUP($A1105,DataForModel!$B:$BI,19,FALSE)</f>
        <v>0.21094692800000001</v>
      </c>
      <c r="F1105" s="1">
        <f>VLOOKUP($A1105,DataForModel!$B:$BI,20,FALSE)</f>
        <v>60.164674130000002</v>
      </c>
      <c r="G1105" s="1">
        <f>VLOOKUP($A1105,DataForModel!$B:$BI,26,FALSE)</f>
        <v>1</v>
      </c>
      <c r="H1105" s="1">
        <f>VLOOKUP($A1105,DataForModel!$B:$BI,31,FALSE)</f>
        <v>1212</v>
      </c>
      <c r="I1105" s="1">
        <f>VLOOKUP($A1105,DataForModel!$B:$BI,33,FALSE)</f>
        <v>14031</v>
      </c>
      <c r="J1105" s="1">
        <f>VLOOKUP($A1105,DataForModel!$B:$BI,46,FALSE)</f>
        <v>29.7</v>
      </c>
      <c r="K1105" s="1">
        <f>VLOOKUP($A1105,DataForModel!$B:$BI,49,FALSE)</f>
        <v>45.4</v>
      </c>
      <c r="L1105" s="1">
        <f>VLOOKUP($A1105,DataForModel!$B:$BI,51,FALSE)</f>
        <v>33</v>
      </c>
      <c r="M1105" s="1">
        <f>VLOOKUP($A1105,DataForModel!$B:$BI,52,FALSE)</f>
        <v>12.8</v>
      </c>
      <c r="N1105" s="1">
        <f>VLOOKUP($A1105,DataForModel!$B:$BI,60,FALSE)</f>
        <v>1.2</v>
      </c>
      <c r="O1105" s="1">
        <f t="shared" si="224"/>
        <v>2.7172134341151715</v>
      </c>
      <c r="P1105" s="1">
        <f t="shared" si="225"/>
        <v>0.53550592795726093</v>
      </c>
      <c r="Q1105" s="1">
        <f t="shared" si="226"/>
        <v>2.1131974728521872</v>
      </c>
      <c r="R1105" s="1">
        <f t="shared" si="227"/>
        <v>2.6258113946477021E-3</v>
      </c>
      <c r="S1105" s="1">
        <f t="shared" si="228"/>
        <v>7.6319751064384628E-2</v>
      </c>
      <c r="T1105" s="1">
        <f t="shared" si="229"/>
        <v>0.13986013986013987</v>
      </c>
      <c r="U1105" s="1">
        <f t="shared" si="230"/>
        <v>4.0616621983914207</v>
      </c>
      <c r="V1105" s="1">
        <f t="shared" si="231"/>
        <v>0.47478504526672877</v>
      </c>
      <c r="W1105" s="1">
        <f t="shared" si="232"/>
        <v>5.1923076923076916</v>
      </c>
      <c r="X1105" s="1">
        <f t="shared" si="233"/>
        <v>7.3941368078175893</v>
      </c>
      <c r="Y1105" s="1">
        <f t="shared" si="234"/>
        <v>7.5342465753424657</v>
      </c>
      <c r="Z1105" s="1">
        <f t="shared" si="235"/>
        <v>3.0690537084398977</v>
      </c>
      <c r="AA1105" s="1">
        <f t="shared" si="236"/>
        <v>0.1276595744680851</v>
      </c>
      <c r="AB1105" s="1">
        <f>VLOOKUP($A1105,Index!$G:$R,8,FALSE)</f>
        <v>11.462199999999999</v>
      </c>
      <c r="AC1105" s="1">
        <f>VLOOKUP($A1105,Index!$G:$R,9,FALSE)</f>
        <v>8.8900452316782879</v>
      </c>
      <c r="AD1105" s="1">
        <f>VLOOKUP($A1105,Index!$G:$R,10,FALSE)</f>
        <v>7.1794871794871806</v>
      </c>
      <c r="AE1105" s="1">
        <f>VLOOKUP($A1105,Index!$G:$R,11,FALSE)</f>
        <v>5.8552714981713896</v>
      </c>
    </row>
    <row r="1106" spans="1:31" x14ac:dyDescent="0.2">
      <c r="A1106">
        <v>6097153200</v>
      </c>
      <c r="B1106" s="1">
        <f>VLOOKUP($A1106,DataForModel!$B:$BI,11,FALSE)</f>
        <v>3623</v>
      </c>
      <c r="C1106" s="1">
        <f>VLOOKUP($A1106,DataForModel!$B:$BI,16,FALSE)</f>
        <v>6.1828659799999999</v>
      </c>
      <c r="D1106" s="1">
        <f>VLOOKUP($A1106,DataForModel!$B:$BI,17,FALSE)</f>
        <v>10.84121519</v>
      </c>
      <c r="E1106" s="1">
        <f>VLOOKUP($A1106,DataForModel!$B:$BI,19,FALSE)</f>
        <v>0.156440829</v>
      </c>
      <c r="F1106" s="1">
        <f>VLOOKUP($A1106,DataForModel!$B:$BI,20,FALSE)</f>
        <v>70.061591890000003</v>
      </c>
      <c r="G1106" s="1">
        <f>VLOOKUP($A1106,DataForModel!$B:$BI,26,FALSE)</f>
        <v>9.5</v>
      </c>
      <c r="H1106" s="1">
        <f>VLOOKUP($A1106,DataForModel!$B:$BI,31,FALSE)</f>
        <v>1169</v>
      </c>
      <c r="I1106" s="1">
        <f>VLOOKUP($A1106,DataForModel!$B:$BI,33,FALSE)</f>
        <v>22615</v>
      </c>
      <c r="J1106" s="1">
        <f>VLOOKUP($A1106,DataForModel!$B:$BI,46,FALSE)</f>
        <v>14.1</v>
      </c>
      <c r="K1106" s="1">
        <f>VLOOKUP($A1106,DataForModel!$B:$BI,49,FALSE)</f>
        <v>24.3</v>
      </c>
      <c r="L1106" s="1">
        <f>VLOOKUP($A1106,DataForModel!$B:$BI,51,FALSE)</f>
        <v>25.5</v>
      </c>
      <c r="M1106" s="1">
        <f>VLOOKUP($A1106,DataForModel!$B:$BI,52,FALSE)</f>
        <v>12.6</v>
      </c>
      <c r="N1106" s="1">
        <f>VLOOKUP($A1106,DataForModel!$B:$BI,60,FALSE)</f>
        <v>0.6</v>
      </c>
      <c r="O1106" s="1">
        <f t="shared" si="224"/>
        <v>2.8208524896750564</v>
      </c>
      <c r="P1106" s="1">
        <f t="shared" si="225"/>
        <v>0.53550592795726093</v>
      </c>
      <c r="Q1106" s="1">
        <f t="shared" si="226"/>
        <v>0.84845674360991119</v>
      </c>
      <c r="R1106" s="1">
        <f t="shared" si="227"/>
        <v>1.9473339349901917E-3</v>
      </c>
      <c r="S1106" s="1">
        <f t="shared" si="228"/>
        <v>9.4775102660625415E-2</v>
      </c>
      <c r="T1106" s="1">
        <f t="shared" si="229"/>
        <v>1.3286713286713288</v>
      </c>
      <c r="U1106" s="1">
        <f t="shared" si="230"/>
        <v>3.9175603217158179</v>
      </c>
      <c r="V1106" s="1">
        <f t="shared" si="231"/>
        <v>1.0852635995761357</v>
      </c>
      <c r="W1106" s="1">
        <f t="shared" si="232"/>
        <v>2.465034965034965</v>
      </c>
      <c r="X1106" s="1">
        <f t="shared" si="233"/>
        <v>3.9576547231270358</v>
      </c>
      <c r="Y1106" s="1">
        <f t="shared" si="234"/>
        <v>5.8219178082191778</v>
      </c>
      <c r="Z1106" s="1">
        <f t="shared" si="235"/>
        <v>3.0179028132992327</v>
      </c>
      <c r="AA1106" s="1">
        <f t="shared" si="236"/>
        <v>6.3829787234042548E-2</v>
      </c>
      <c r="AB1106" s="1">
        <f>VLOOKUP($A1106,Index!$G:$R,8,FALSE)</f>
        <v>8.8183000000000007</v>
      </c>
      <c r="AC1106" s="1">
        <f>VLOOKUP($A1106,Index!$G:$R,9,FALSE)</f>
        <v>6.2368043910548456</v>
      </c>
      <c r="AD1106" s="1">
        <f>VLOOKUP($A1106,Index!$G:$R,10,FALSE)</f>
        <v>5.7692307692307701</v>
      </c>
      <c r="AE1106" s="1">
        <f>VLOOKUP($A1106,Index!$G:$R,11,FALSE)</f>
        <v>6.3957629054166008</v>
      </c>
    </row>
    <row r="1107" spans="1:31" x14ac:dyDescent="0.2">
      <c r="A1107">
        <v>6097153300</v>
      </c>
      <c r="B1107" s="1">
        <f>VLOOKUP($A1107,DataForModel!$B:$BI,11,FALSE)</f>
        <v>7942</v>
      </c>
      <c r="C1107" s="1">
        <f>VLOOKUP($A1107,DataForModel!$B:$BI,16,FALSE)</f>
        <v>6.1828659799999999</v>
      </c>
      <c r="D1107" s="1">
        <f>VLOOKUP($A1107,DataForModel!$B:$BI,17,FALSE)</f>
        <v>10.19003648</v>
      </c>
      <c r="E1107" s="1">
        <f>VLOOKUP($A1107,DataForModel!$B:$BI,19,FALSE)</f>
        <v>8.8802440279999999</v>
      </c>
      <c r="F1107" s="1">
        <f>VLOOKUP($A1107,DataForModel!$B:$BI,20,FALSE)</f>
        <v>68.852248860000003</v>
      </c>
      <c r="G1107" s="1">
        <f>VLOOKUP($A1107,DataForModel!$B:$BI,26,FALSE)</f>
        <v>9.5</v>
      </c>
      <c r="H1107" s="1">
        <f>VLOOKUP($A1107,DataForModel!$B:$BI,31,FALSE)</f>
        <v>1844</v>
      </c>
      <c r="I1107" s="1">
        <f>VLOOKUP($A1107,DataForModel!$B:$BI,33,FALSE)</f>
        <v>23275</v>
      </c>
      <c r="J1107" s="1">
        <f>VLOOKUP($A1107,DataForModel!$B:$BI,46,FALSE)</f>
        <v>14.7</v>
      </c>
      <c r="K1107" s="1">
        <f>VLOOKUP($A1107,DataForModel!$B:$BI,49,FALSE)</f>
        <v>25.5</v>
      </c>
      <c r="L1107" s="1">
        <f>VLOOKUP($A1107,DataForModel!$B:$BI,51,FALSE)</f>
        <v>25.3</v>
      </c>
      <c r="M1107" s="1">
        <f>VLOOKUP($A1107,DataForModel!$B:$BI,52,FALSE)</f>
        <v>14</v>
      </c>
      <c r="N1107" s="1">
        <f>VLOOKUP($A1107,DataForModel!$B:$BI,60,FALSE)</f>
        <v>2.5</v>
      </c>
      <c r="O1107" s="1">
        <f t="shared" si="224"/>
        <v>6.1863944518039427</v>
      </c>
      <c r="P1107" s="1">
        <f t="shared" si="225"/>
        <v>0.53550592795726093</v>
      </c>
      <c r="Q1107" s="1">
        <f t="shared" si="226"/>
        <v>0.79611743450741412</v>
      </c>
      <c r="R1107" s="1">
        <f t="shared" si="227"/>
        <v>0.11053892169491374</v>
      </c>
      <c r="S1107" s="1">
        <f t="shared" si="228"/>
        <v>9.2519971178244259E-2</v>
      </c>
      <c r="T1107" s="1">
        <f t="shared" si="229"/>
        <v>1.3286713286713288</v>
      </c>
      <c r="U1107" s="1">
        <f t="shared" si="230"/>
        <v>6.1796246648793565</v>
      </c>
      <c r="V1107" s="1">
        <f t="shared" si="231"/>
        <v>1.1322016058487601</v>
      </c>
      <c r="W1107" s="1">
        <f t="shared" si="232"/>
        <v>2.56993006993007</v>
      </c>
      <c r="X1107" s="1">
        <f t="shared" si="233"/>
        <v>4.1530944625407171</v>
      </c>
      <c r="Y1107" s="1">
        <f t="shared" si="234"/>
        <v>5.7762557077625578</v>
      </c>
      <c r="Z1107" s="1">
        <f t="shared" si="235"/>
        <v>3.3759590792838874</v>
      </c>
      <c r="AA1107" s="1">
        <f t="shared" si="236"/>
        <v>0.26595744680851063</v>
      </c>
      <c r="AB1107" s="1">
        <f>VLOOKUP($A1107,Index!$G:$R,8,FALSE)</f>
        <v>8.6173999999999999</v>
      </c>
      <c r="AC1107" s="1">
        <f>VLOOKUP($A1107,Index!$G:$R,9,FALSE)</f>
        <v>7.1772247404260634</v>
      </c>
      <c r="AD1107" s="1">
        <f>VLOOKUP($A1107,Index!$G:$R,10,FALSE)</f>
        <v>5.1282051282051286</v>
      </c>
      <c r="AE1107" s="1">
        <f>VLOOKUP($A1107,Index!$G:$R,11,FALSE)</f>
        <v>4.948193256737909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01E1-6D60-C04A-9E14-1D0AA2CEC413}">
  <dimension ref="A1:H23"/>
  <sheetViews>
    <sheetView workbookViewId="0">
      <selection activeCell="M23" sqref="M23"/>
    </sheetView>
  </sheetViews>
  <sheetFormatPr baseColWidth="10" defaultRowHeight="16" x14ac:dyDescent="0.2"/>
  <cols>
    <col min="2" max="2" width="13.33203125" customWidth="1"/>
    <col min="5" max="5" width="13.1640625" customWidth="1"/>
  </cols>
  <sheetData>
    <row r="1" spans="1:8" ht="25" customHeight="1" x14ac:dyDescent="0.2">
      <c r="A1" s="10" t="s">
        <v>1725</v>
      </c>
      <c r="B1" s="11" t="s">
        <v>1724</v>
      </c>
      <c r="C1" s="11" t="s">
        <v>1723</v>
      </c>
      <c r="D1" s="12" t="s">
        <v>1722</v>
      </c>
      <c r="E1" s="11" t="s">
        <v>1721</v>
      </c>
      <c r="F1" s="11" t="s">
        <v>1719</v>
      </c>
      <c r="G1" s="11" t="s">
        <v>1720</v>
      </c>
      <c r="H1" s="11" t="s">
        <v>1718</v>
      </c>
    </row>
    <row r="2" spans="1:8" x14ac:dyDescent="0.2">
      <c r="A2" s="6">
        <v>6001442800</v>
      </c>
      <c r="B2" s="7">
        <v>2816</v>
      </c>
      <c r="C2" s="8" t="s">
        <v>1708</v>
      </c>
      <c r="D2" s="9" t="s">
        <v>1709</v>
      </c>
      <c r="E2" s="13">
        <v>263.74</v>
      </c>
      <c r="F2" s="8">
        <v>-121.99310319999999</v>
      </c>
      <c r="G2" s="8">
        <v>37.529362200000001</v>
      </c>
      <c r="H2" s="9">
        <v>94538</v>
      </c>
    </row>
    <row r="3" spans="1:8" x14ac:dyDescent="0.2">
      <c r="A3" s="6">
        <v>6055200802</v>
      </c>
      <c r="B3" s="7">
        <v>5481</v>
      </c>
      <c r="C3" s="8" t="s">
        <v>1710</v>
      </c>
      <c r="D3" s="9" t="s">
        <v>1711</v>
      </c>
      <c r="E3" s="13">
        <v>112.13</v>
      </c>
      <c r="F3" s="8">
        <v>-122.3027487</v>
      </c>
      <c r="G3" s="8">
        <v>38.268946100000001</v>
      </c>
      <c r="H3" s="9">
        <v>94558</v>
      </c>
    </row>
    <row r="4" spans="1:8" x14ac:dyDescent="0.2">
      <c r="A4" s="6">
        <v>6055201200</v>
      </c>
      <c r="B4" s="7">
        <v>4739</v>
      </c>
      <c r="C4" s="8" t="s">
        <v>1710</v>
      </c>
      <c r="D4" s="9" t="s">
        <v>1711</v>
      </c>
      <c r="E4" s="13">
        <v>174.41</v>
      </c>
      <c r="F4" s="8">
        <v>-122.36240220000001</v>
      </c>
      <c r="G4" s="8">
        <v>38.368876200000003</v>
      </c>
      <c r="H4" s="9">
        <v>94558</v>
      </c>
    </row>
    <row r="5" spans="1:8" x14ac:dyDescent="0.2">
      <c r="A5" s="6">
        <v>6085504201</v>
      </c>
      <c r="B5" s="7">
        <v>4779</v>
      </c>
      <c r="C5" s="8" t="s">
        <v>1712</v>
      </c>
      <c r="D5" s="9" t="s">
        <v>1707</v>
      </c>
      <c r="E5" s="13">
        <v>133.68</v>
      </c>
      <c r="F5" s="8">
        <v>-121.8211438</v>
      </c>
      <c r="G5" s="8">
        <v>37.384593899999999</v>
      </c>
      <c r="H5" s="9">
        <v>95127</v>
      </c>
    </row>
    <row r="6" spans="1:8" x14ac:dyDescent="0.2">
      <c r="A6" s="6">
        <v>6085512100</v>
      </c>
      <c r="B6" s="7">
        <v>1666</v>
      </c>
      <c r="C6" s="8" t="s">
        <v>1712</v>
      </c>
      <c r="D6" s="9" t="s">
        <v>1713</v>
      </c>
      <c r="E6" s="13">
        <v>339.97</v>
      </c>
      <c r="F6" s="8">
        <v>-121.7271954</v>
      </c>
      <c r="G6" s="8">
        <v>37.179985700000003</v>
      </c>
      <c r="H6" s="9">
        <v>95037</v>
      </c>
    </row>
    <row r="7" spans="1:8" x14ac:dyDescent="0.2">
      <c r="A7" s="6">
        <v>6085512311</v>
      </c>
      <c r="B7" s="7">
        <v>3314</v>
      </c>
      <c r="C7" s="8" t="s">
        <v>1712</v>
      </c>
      <c r="D7" s="9" t="s">
        <v>1713</v>
      </c>
      <c r="E7" s="13">
        <v>803.36</v>
      </c>
      <c r="F7" s="8">
        <v>-121.6599882</v>
      </c>
      <c r="G7" s="8">
        <v>37.149604799999999</v>
      </c>
      <c r="H7" s="9">
        <v>95037</v>
      </c>
    </row>
    <row r="8" spans="1:8" x14ac:dyDescent="0.2">
      <c r="A8" s="6">
        <v>6095252909</v>
      </c>
      <c r="B8" s="7">
        <v>3235</v>
      </c>
      <c r="C8" s="8" t="s">
        <v>1714</v>
      </c>
      <c r="D8" s="9" t="s">
        <v>1715</v>
      </c>
      <c r="E8" s="13">
        <v>109.21</v>
      </c>
      <c r="F8" s="8">
        <v>-121.9249586</v>
      </c>
      <c r="G8" s="8">
        <v>38.344631300000003</v>
      </c>
      <c r="H8" s="9">
        <v>95687</v>
      </c>
    </row>
    <row r="9" spans="1:8" x14ac:dyDescent="0.2">
      <c r="A9" s="6">
        <v>6097152801</v>
      </c>
      <c r="B9" s="7">
        <v>5547</v>
      </c>
      <c r="C9" s="8" t="s">
        <v>1716</v>
      </c>
      <c r="D9" s="9" t="s">
        <v>1717</v>
      </c>
      <c r="E9" s="13">
        <v>367.09</v>
      </c>
      <c r="F9" s="8">
        <v>-122.7503889</v>
      </c>
      <c r="G9" s="8">
        <v>38.482861800000002</v>
      </c>
      <c r="H9" s="9">
        <v>95403</v>
      </c>
    </row>
    <row r="10" spans="1:8" x14ac:dyDescent="0.2">
      <c r="A10" s="6">
        <v>6097152906</v>
      </c>
      <c r="B10" s="7">
        <v>5234</v>
      </c>
      <c r="C10" s="8" t="s">
        <v>1716</v>
      </c>
      <c r="D10" s="9" t="s">
        <v>1717</v>
      </c>
      <c r="E10" s="13">
        <v>118.14</v>
      </c>
      <c r="F10" s="8">
        <v>-122.79836950000001</v>
      </c>
      <c r="G10" s="8">
        <v>38.472321999999998</v>
      </c>
      <c r="H10" s="9">
        <v>95401</v>
      </c>
    </row>
    <row r="14" spans="1:8" ht="32" x14ac:dyDescent="0.2">
      <c r="A14" s="14" t="s">
        <v>1725</v>
      </c>
      <c r="B14" s="14" t="s">
        <v>1724</v>
      </c>
      <c r="C14" s="14" t="s">
        <v>1723</v>
      </c>
      <c r="D14" s="15" t="s">
        <v>1722</v>
      </c>
      <c r="E14" s="14" t="s">
        <v>1721</v>
      </c>
    </row>
    <row r="15" spans="1:8" x14ac:dyDescent="0.2">
      <c r="A15" s="16">
        <v>6001442800</v>
      </c>
      <c r="B15" s="16">
        <v>2816</v>
      </c>
      <c r="C15" s="17" t="s">
        <v>1708</v>
      </c>
      <c r="D15" s="9" t="s">
        <v>1709</v>
      </c>
      <c r="E15" s="18">
        <v>263.74</v>
      </c>
    </row>
    <row r="16" spans="1:8" x14ac:dyDescent="0.2">
      <c r="A16" s="16">
        <v>6055200802</v>
      </c>
      <c r="B16" s="16">
        <v>5481</v>
      </c>
      <c r="C16" s="17" t="s">
        <v>1710</v>
      </c>
      <c r="D16" s="9" t="s">
        <v>1711</v>
      </c>
      <c r="E16" s="18">
        <v>112.13</v>
      </c>
    </row>
    <row r="17" spans="1:5" x14ac:dyDescent="0.2">
      <c r="A17" s="16">
        <v>6055201200</v>
      </c>
      <c r="B17" s="16">
        <v>4739</v>
      </c>
      <c r="C17" s="17" t="s">
        <v>1710</v>
      </c>
      <c r="D17" s="9" t="s">
        <v>1711</v>
      </c>
      <c r="E17" s="18">
        <v>174.41</v>
      </c>
    </row>
    <row r="18" spans="1:5" x14ac:dyDescent="0.2">
      <c r="A18" s="16">
        <v>6085504201</v>
      </c>
      <c r="B18" s="16">
        <v>4779</v>
      </c>
      <c r="C18" s="17" t="s">
        <v>1712</v>
      </c>
      <c r="D18" s="9" t="s">
        <v>1707</v>
      </c>
      <c r="E18" s="18">
        <v>133.68</v>
      </c>
    </row>
    <row r="19" spans="1:5" x14ac:dyDescent="0.2">
      <c r="A19" s="16">
        <v>6085512100</v>
      </c>
      <c r="B19" s="16">
        <v>1666</v>
      </c>
      <c r="C19" s="17" t="s">
        <v>1712</v>
      </c>
      <c r="D19" s="9" t="s">
        <v>1713</v>
      </c>
      <c r="E19" s="18">
        <v>339.97</v>
      </c>
    </row>
    <row r="20" spans="1:5" x14ac:dyDescent="0.2">
      <c r="A20" s="16">
        <v>6085512311</v>
      </c>
      <c r="B20" s="16">
        <v>3314</v>
      </c>
      <c r="C20" s="17" t="s">
        <v>1712</v>
      </c>
      <c r="D20" s="9" t="s">
        <v>1713</v>
      </c>
      <c r="E20" s="18">
        <v>803.36</v>
      </c>
    </row>
    <row r="21" spans="1:5" x14ac:dyDescent="0.2">
      <c r="A21" s="16">
        <v>6095252909</v>
      </c>
      <c r="B21" s="16">
        <v>3235</v>
      </c>
      <c r="C21" s="17" t="s">
        <v>1714</v>
      </c>
      <c r="D21" s="9" t="s">
        <v>1715</v>
      </c>
      <c r="E21" s="18">
        <v>109.21</v>
      </c>
    </row>
    <row r="22" spans="1:5" x14ac:dyDescent="0.2">
      <c r="A22" s="16">
        <v>6097152801</v>
      </c>
      <c r="B22" s="16">
        <v>5547</v>
      </c>
      <c r="C22" s="17" t="s">
        <v>1716</v>
      </c>
      <c r="D22" s="9" t="s">
        <v>1717</v>
      </c>
      <c r="E22" s="18">
        <v>367.09</v>
      </c>
    </row>
    <row r="23" spans="1:5" x14ac:dyDescent="0.2">
      <c r="A23" s="16">
        <v>6097152906</v>
      </c>
      <c r="B23" s="16">
        <v>5234</v>
      </c>
      <c r="C23" s="17" t="s">
        <v>1716</v>
      </c>
      <c r="D23" s="9" t="s">
        <v>1717</v>
      </c>
      <c r="E23" s="18">
        <v>118.14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1107"/>
  <sheetViews>
    <sheetView topLeftCell="E1" workbookViewId="0">
      <selection activeCell="V11" sqref="T6:V11"/>
    </sheetView>
  </sheetViews>
  <sheetFormatPr baseColWidth="10" defaultColWidth="8.83203125" defaultRowHeight="16" x14ac:dyDescent="0.2"/>
  <cols>
    <col min="1" max="1" width="20.6640625" bestFit="1" customWidth="1"/>
    <col min="2" max="2" width="8.6640625" customWidth="1"/>
    <col min="3" max="3" width="9.33203125" bestFit="1" customWidth="1"/>
    <col min="4" max="4" width="6.83203125" customWidth="1"/>
    <col min="5" max="5" width="8.83203125" customWidth="1"/>
    <col min="6" max="6" width="3.83203125" customWidth="1"/>
    <col min="7" max="7" width="11"/>
    <col min="8" max="9" width="10.6640625" customWidth="1"/>
    <col min="10" max="10" width="11"/>
    <col min="12" max="19" width="15.5" customWidth="1"/>
  </cols>
  <sheetData>
    <row r="1" spans="1:23" x14ac:dyDescent="0.2">
      <c r="G1" t="s">
        <v>1</v>
      </c>
      <c r="H1" t="s">
        <v>75</v>
      </c>
      <c r="I1" t="s">
        <v>1737</v>
      </c>
      <c r="J1" t="s">
        <v>8</v>
      </c>
      <c r="K1" t="s">
        <v>71</v>
      </c>
      <c r="L1" t="s">
        <v>1666</v>
      </c>
      <c r="M1" t="s">
        <v>14</v>
      </c>
      <c r="N1" t="s">
        <v>1668</v>
      </c>
      <c r="O1" t="s">
        <v>1678</v>
      </c>
      <c r="P1" t="s">
        <v>1679</v>
      </c>
      <c r="Q1" t="s">
        <v>1680</v>
      </c>
      <c r="R1" t="s">
        <v>1681</v>
      </c>
      <c r="U1" t="s">
        <v>71</v>
      </c>
      <c r="V1" t="s">
        <v>74</v>
      </c>
      <c r="W1" t="s">
        <v>8</v>
      </c>
    </row>
    <row r="2" spans="1:23" x14ac:dyDescent="0.2">
      <c r="B2" t="s">
        <v>62</v>
      </c>
      <c r="C2" t="s">
        <v>63</v>
      </c>
      <c r="D2" t="s">
        <v>64</v>
      </c>
      <c r="E2" t="s">
        <v>65</v>
      </c>
      <c r="G2">
        <v>6001400100</v>
      </c>
      <c r="H2" s="2">
        <f>$B$3+$B$4*DataForModel!L2+Index!$B$5*DataForModel!Q2+Index!$B$6*DataForModel!R2+Index!$B$7*DataForModel!T2+Index!$B$8*DataForModel!U2+Index!$B$9*DataForModel!AA2+Index!$B$10*DataForModel!AU2+Index!$B$11*DataForModel!AH2+Index!$B$12*DataForModel!AU2+Index!$B$13*DataForModel!AX2+Index!$B$14*DataForModel!AZ2+Index!$B$15*DataForModel!BA2+Index!$B$16*DataForModel!BI2</f>
        <v>6.5892942999393984</v>
      </c>
      <c r="I2" s="2">
        <f>$B$3+$B$4*DataForModel!L2+Index!$B$5*DataForModel!Q2+Index!$B$6*DataForModel!R2+Index!$B$7*DataForModel!T2+Index!$B$8*DataForModel!U2+Index!$B$9*DataForModel!AA2+Index!$B$10*DataForModel!AU2+Index!$B$11*DataForModel!AH2+Index!$B$12*DataForModel!AU2+Index!$B$13*DataForModel!AX2+Index!$B$14*DataForModel!AZ2+Index!$B$15*DataForModel!BA2+Index!$B$16*DataForModel!BI2</f>
        <v>6.5892942999393984</v>
      </c>
      <c r="J2">
        <v>7.9</v>
      </c>
      <c r="K2">
        <f t="shared" ref="K2:K65" si="0">ABS(J2-H2)</f>
        <v>1.3107057000606019</v>
      </c>
      <c r="L2">
        <f>VLOOKUP(G2,MedianHouseholdIncome!B:C,2,FALSE)</f>
        <v>203199</v>
      </c>
      <c r="M2">
        <f>VLOOKUP(G2,DataForModel!B:O,14,FALSE)</f>
        <v>3.9705733288089999</v>
      </c>
      <c r="N2">
        <f>VLOOKUP(G2,DataForModel!B:H,7,FALSE)</f>
        <v>2.5062000000000002</v>
      </c>
      <c r="O2" s="2">
        <f t="shared" ref="O2:O65" si="1">((H2-$B$22)/$B$24)*$B$25</f>
        <v>2.8073122330812375</v>
      </c>
      <c r="P2" s="1">
        <f t="shared" ref="P2:P65" si="2">((J2-$C$22)/$C$24)*$C$25</f>
        <v>3.3760683760683765</v>
      </c>
      <c r="Q2" s="1">
        <f t="shared" ref="Q2:Q65" si="3">((M2-$D$22)/$D$24)*$D$25</f>
        <v>0.41563347761465852</v>
      </c>
      <c r="R2" s="1">
        <f t="shared" ref="R2:R65" si="4">((N2-$E$22)/$E$24)*$E$25</f>
        <v>0.70616136682638797</v>
      </c>
      <c r="S2" s="1"/>
      <c r="T2" t="s">
        <v>72</v>
      </c>
      <c r="U2">
        <f>MAX(K:K)</f>
        <v>15.540333800404721</v>
      </c>
      <c r="V2">
        <f>MAX(H:H)</f>
        <v>22.5047361929857</v>
      </c>
      <c r="W2">
        <f>MAX(J:J)</f>
        <v>23.4</v>
      </c>
    </row>
    <row r="3" spans="1:23" x14ac:dyDescent="0.2">
      <c r="A3" t="s">
        <v>66</v>
      </c>
      <c r="B3" s="2">
        <v>6.7889999999999997</v>
      </c>
      <c r="C3" s="2">
        <v>1.216</v>
      </c>
      <c r="D3">
        <v>5.5839999999999996</v>
      </c>
      <c r="E3" s="2">
        <v>2.9999999999999997E-8</v>
      </c>
      <c r="F3" t="s">
        <v>67</v>
      </c>
      <c r="G3">
        <v>6001400200</v>
      </c>
      <c r="H3" s="2">
        <f>$B$3+$B$4*DataForModel!L3+Index!$B$5*DataForModel!Q3+Index!$B$6*DataForModel!R3+Index!$B$7*DataForModel!T3+Index!$B$8*DataForModel!U3+Index!$B$9*DataForModel!AA3+Index!$B$10*DataForModel!AU3+Index!$B$11*DataForModel!AH3+Index!$B$12*DataForModel!AU3+Index!$B$13*DataForModel!AX3+Index!$B$14*DataForModel!AZ3+Index!$B$15*DataForModel!BA3+Index!$B$16*DataForModel!BI3</f>
        <v>6.82169803262948</v>
      </c>
      <c r="I3" s="2">
        <f>$B$3+$B$4*DataForModel!L3+Index!$B$5*DataForModel!Q3+Index!$B$6*DataForModel!R3+Index!$B$7*DataForModel!T3+Index!$B$8*DataForModel!U3+Index!$B$9*DataForModel!AA3+Index!$B$10*DataForModel!AU3+Index!$B$11*DataForModel!AH3+Index!$B$12*DataForModel!AU3+Index!$B$13*DataForModel!AX3+Index!$B$14*DataForModel!AZ3+Index!$B$15*DataForModel!BA3+Index!$B$16*DataForModel!BI3</f>
        <v>6.82169803262948</v>
      </c>
      <c r="J3">
        <v>7</v>
      </c>
      <c r="K3">
        <f t="shared" si="0"/>
        <v>0.17830196737051995</v>
      </c>
      <c r="L3">
        <f>VLOOKUP(G3,MedianHouseholdIncome!B:C,2,FALSE)</f>
        <v>144293</v>
      </c>
      <c r="M3">
        <f>VLOOKUP(G3,DataForModel!B:O,14,FALSE)</f>
        <v>1.8102573875343699</v>
      </c>
      <c r="N3">
        <f>VLOOKUP(G3,DataForModel!B:H,7,FALSE)</f>
        <v>3.8447</v>
      </c>
      <c r="O3" s="2">
        <f t="shared" si="1"/>
        <v>2.9123427748870889</v>
      </c>
      <c r="P3" s="1">
        <f t="shared" si="2"/>
        <v>2.9914529914529915</v>
      </c>
      <c r="Q3" s="1">
        <f t="shared" si="3"/>
        <v>5.6103890802946595E-2</v>
      </c>
      <c r="R3" s="1">
        <f t="shared" si="4"/>
        <v>2.0018392139780259</v>
      </c>
      <c r="S3" s="1"/>
      <c r="T3" t="s">
        <v>73</v>
      </c>
      <c r="U3">
        <f>MIN(K:K)</f>
        <v>1.0591064684106755E-3</v>
      </c>
      <c r="V3">
        <f>MIN(H:H)</f>
        <v>0.37748361538044062</v>
      </c>
      <c r="W3">
        <f>MIN(J:J)</f>
        <v>0</v>
      </c>
    </row>
    <row r="4" spans="1:23" x14ac:dyDescent="0.2">
      <c r="A4" t="s">
        <v>11</v>
      </c>
      <c r="B4" s="2">
        <v>4.4430000000000001E-4</v>
      </c>
      <c r="C4" s="2">
        <v>4.1659999999999998E-5</v>
      </c>
      <c r="D4">
        <v>10.664</v>
      </c>
      <c r="E4" t="s">
        <v>68</v>
      </c>
      <c r="F4" t="s">
        <v>67</v>
      </c>
      <c r="G4">
        <v>6001400300</v>
      </c>
      <c r="H4" s="2">
        <f>$B$3+$B$4*DataForModel!L4+Index!$B$5*DataForModel!Q4+Index!$B$6*DataForModel!R4+Index!$B$7*DataForModel!T4+Index!$B$8*DataForModel!U4+Index!$B$9*DataForModel!AA4+Index!$B$10*DataForModel!AU4+Index!$B$11*DataForModel!AH4+Index!$B$12*DataForModel!AU4+Index!$B$13*DataForModel!AX4+Index!$B$14*DataForModel!AZ4+Index!$B$15*DataForModel!BA4+Index!$B$16*DataForModel!BI4</f>
        <v>9.8497722496180184</v>
      </c>
      <c r="I4" s="2">
        <f>$B$3+$B$4*DataForModel!L4+Index!$B$5*DataForModel!Q4+Index!$B$6*DataForModel!R4+Index!$B$7*DataForModel!T4+Index!$B$8*DataForModel!U4+Index!$B$9*DataForModel!AA4+Index!$B$10*DataForModel!AU4+Index!$B$11*DataForModel!AH4+Index!$B$12*DataForModel!AU4+Index!$B$13*DataForModel!AX4+Index!$B$14*DataForModel!AZ4+Index!$B$15*DataForModel!BA4+Index!$B$16*DataForModel!BI4</f>
        <v>9.8497722496180184</v>
      </c>
      <c r="J4">
        <v>7.7</v>
      </c>
      <c r="K4">
        <f t="shared" si="0"/>
        <v>2.1497722496180183</v>
      </c>
      <c r="L4">
        <f>VLOOKUP(G4,MedianHouseholdIncome!B:C,2,FALSE)</f>
        <v>86141</v>
      </c>
      <c r="M4">
        <f>VLOOKUP(G4,DataForModel!B:O,14,FALSE)</f>
        <v>12.0411348666109</v>
      </c>
      <c r="N4">
        <f>VLOOKUP(G4,DataForModel!B:H,7,FALSE)</f>
        <v>5.4390999999999998</v>
      </c>
      <c r="O4" s="2">
        <f t="shared" si="1"/>
        <v>4.280824562839932</v>
      </c>
      <c r="P4" s="1">
        <f t="shared" si="2"/>
        <v>3.2905982905982913</v>
      </c>
      <c r="Q4" s="1">
        <f t="shared" si="3"/>
        <v>1.7587729691986556</v>
      </c>
      <c r="R4" s="1">
        <f t="shared" si="4"/>
        <v>3.5452301437490923</v>
      </c>
      <c r="S4" s="1"/>
    </row>
    <row r="5" spans="1:23" x14ac:dyDescent="0.2">
      <c r="A5" t="s">
        <v>16</v>
      </c>
      <c r="B5" s="2">
        <v>-0.153</v>
      </c>
      <c r="C5" s="2">
        <v>6.8099999999999994E-2</v>
      </c>
      <c r="D5">
        <v>-2.2469999999999999</v>
      </c>
      <c r="E5">
        <v>2.4878000000000001E-2</v>
      </c>
      <c r="F5" t="s">
        <v>69</v>
      </c>
      <c r="G5">
        <v>6001400400</v>
      </c>
      <c r="H5" s="2">
        <f>$B$3+$B$4*DataForModel!L5+Index!$B$5*DataForModel!Q5+Index!$B$6*DataForModel!R5+Index!$B$7*DataForModel!T5+Index!$B$8*DataForModel!U5+Index!$B$9*DataForModel!AA5+Index!$B$10*DataForModel!AU5+Index!$B$11*DataForModel!AH5+Index!$B$12*DataForModel!AU5+Index!$B$13*DataForModel!AX5+Index!$B$14*DataForModel!AZ5+Index!$B$15*DataForModel!BA5+Index!$B$16*DataForModel!BI5</f>
        <v>9.6186326097868786</v>
      </c>
      <c r="I5" s="2">
        <f>$B$3+$B$4*DataForModel!L5+Index!$B$5*DataForModel!Q5+Index!$B$6*DataForModel!R5+Index!$B$7*DataForModel!T5+Index!$B$8*DataForModel!U5+Index!$B$9*DataForModel!AA5+Index!$B$10*DataForModel!AU5+Index!$B$11*DataForModel!AH5+Index!$B$12*DataForModel!AU5+Index!$B$13*DataForModel!AX5+Index!$B$14*DataForModel!AZ5+Index!$B$15*DataForModel!BA5+Index!$B$16*DataForModel!BI5</f>
        <v>9.6186326097868786</v>
      </c>
      <c r="J5">
        <v>7.2</v>
      </c>
      <c r="K5">
        <f t="shared" si="0"/>
        <v>2.4186326097868784</v>
      </c>
      <c r="L5">
        <f>VLOOKUP(G5,MedianHouseholdIncome!B:C,2,FALSE)</f>
        <v>115205</v>
      </c>
      <c r="M5">
        <f>VLOOKUP(G5,DataForModel!B:O,14,FALSE)</f>
        <v>10.9126337455439</v>
      </c>
      <c r="N5">
        <f>VLOOKUP(G5,DataForModel!B:H,7,FALSE)</f>
        <v>5.0022000000000002</v>
      </c>
      <c r="O5" s="2">
        <f t="shared" si="1"/>
        <v>4.1763653042760938</v>
      </c>
      <c r="P5" s="1">
        <f t="shared" si="2"/>
        <v>3.0769230769230771</v>
      </c>
      <c r="Q5" s="1">
        <f t="shared" si="3"/>
        <v>1.5709626892197079</v>
      </c>
      <c r="R5" s="1">
        <f t="shared" si="4"/>
        <v>3.1223077295387447</v>
      </c>
      <c r="S5" s="1"/>
    </row>
    <row r="6" spans="1:23" x14ac:dyDescent="0.2">
      <c r="A6" t="s">
        <v>17</v>
      </c>
      <c r="B6" s="2">
        <v>8.0040000000000007E-3</v>
      </c>
      <c r="C6" s="2">
        <v>3.79E-3</v>
      </c>
      <c r="D6">
        <v>2.1120000000000001</v>
      </c>
      <c r="E6">
        <v>3.4944999999999997E-2</v>
      </c>
      <c r="F6" t="s">
        <v>69</v>
      </c>
      <c r="G6">
        <v>6001400500</v>
      </c>
      <c r="H6" s="2">
        <f>$B$3+$B$4*DataForModel!L6+Index!$B$5*DataForModel!Q6+Index!$B$6*DataForModel!R6+Index!$B$7*DataForModel!T6+Index!$B$8*DataForModel!U6+Index!$B$9*DataForModel!AA6+Index!$B$10*DataForModel!AU6+Index!$B$11*DataForModel!AH6+Index!$B$12*DataForModel!AU6+Index!$B$13*DataForModel!AX6+Index!$B$14*DataForModel!AZ6+Index!$B$15*DataForModel!BA6+Index!$B$16*DataForModel!BI6</f>
        <v>9.5526122570725995</v>
      </c>
      <c r="I6" s="2">
        <f>$B$3+$B$4*DataForModel!L6+Index!$B$5*DataForModel!Q6+Index!$B$6*DataForModel!R6+Index!$B$7*DataForModel!T6+Index!$B$8*DataForModel!U6+Index!$B$9*DataForModel!AA6+Index!$B$10*DataForModel!AU6+Index!$B$11*DataForModel!AH6+Index!$B$12*DataForModel!AU6+Index!$B$13*DataForModel!AX6+Index!$B$14*DataForModel!AZ6+Index!$B$15*DataForModel!BA6+Index!$B$16*DataForModel!BI6</f>
        <v>9.5526122570725995</v>
      </c>
      <c r="J6">
        <v>8.1999999999999993</v>
      </c>
      <c r="K6">
        <f t="shared" si="0"/>
        <v>1.3526122570726002</v>
      </c>
      <c r="L6">
        <f>VLOOKUP(G6,MedianHouseholdIncome!B:C,2,FALSE)</f>
        <v>83447</v>
      </c>
      <c r="M6">
        <f>VLOOKUP(G6,DataForModel!B:O,14,FALSE)</f>
        <v>18.549441221346498</v>
      </c>
      <c r="N6">
        <f>VLOOKUP(G6,DataForModel!B:H,7,FALSE)</f>
        <v>3.8933</v>
      </c>
      <c r="O6" s="2">
        <f t="shared" si="1"/>
        <v>4.1465286345482415</v>
      </c>
      <c r="P6" s="1">
        <f t="shared" si="2"/>
        <v>3.5042735042735043</v>
      </c>
      <c r="Q6" s="1">
        <f t="shared" si="3"/>
        <v>2.8419148605562334</v>
      </c>
      <c r="R6" s="1">
        <f t="shared" si="4"/>
        <v>2.0488843715212237</v>
      </c>
      <c r="S6" s="1"/>
      <c r="T6" s="19"/>
      <c r="U6" s="19" t="s">
        <v>1738</v>
      </c>
      <c r="V6" s="19" t="s">
        <v>1737</v>
      </c>
    </row>
    <row r="7" spans="1:23" x14ac:dyDescent="0.2">
      <c r="A7" t="s">
        <v>19</v>
      </c>
      <c r="B7" s="2">
        <v>-5.1539999999999997E-3</v>
      </c>
      <c r="C7" s="2">
        <v>1.493E-3</v>
      </c>
      <c r="D7">
        <v>-3.4510000000000001</v>
      </c>
      <c r="E7">
        <v>5.8100000000000003E-4</v>
      </c>
      <c r="F7" t="s">
        <v>67</v>
      </c>
      <c r="G7">
        <v>6001400600</v>
      </c>
      <c r="H7" s="2">
        <f>$B$3+$B$4*DataForModel!L7+Index!$B$5*DataForModel!Q7+Index!$B$6*DataForModel!R7+Index!$B$7*DataForModel!T7+Index!$B$8*DataForModel!U7+Index!$B$9*DataForModel!AA7+Index!$B$10*DataForModel!AU7+Index!$B$11*DataForModel!AH7+Index!$B$12*DataForModel!AU7+Index!$B$13*DataForModel!AX7+Index!$B$14*DataForModel!AZ7+Index!$B$15*DataForModel!BA7+Index!$B$16*DataForModel!BI7</f>
        <v>9.1662591788112007</v>
      </c>
      <c r="I7" s="2">
        <f>$B$3+$B$4*DataForModel!L7+Index!$B$5*DataForModel!Q7+Index!$B$6*DataForModel!R7+Index!$B$7*DataForModel!T7+Index!$B$8*DataForModel!U7+Index!$B$9*DataForModel!AA7+Index!$B$10*DataForModel!AU7+Index!$B$11*DataForModel!AH7+Index!$B$12*DataForModel!AU7+Index!$B$13*DataForModel!AX7+Index!$B$14*DataForModel!AZ7+Index!$B$15*DataForModel!BA7+Index!$B$16*DataForModel!BI7</f>
        <v>9.1662591788112007</v>
      </c>
      <c r="J7">
        <v>8.8000000000000007</v>
      </c>
      <c r="K7">
        <f t="shared" si="0"/>
        <v>0.36625917881119996</v>
      </c>
      <c r="L7">
        <f>VLOOKUP(G7,MedianHouseholdIncome!B:C,2,FALSE)</f>
        <v>62838</v>
      </c>
      <c r="M7">
        <f>VLOOKUP(G7,DataForModel!B:O,14,FALSE)</f>
        <v>18.279743109890301</v>
      </c>
      <c r="N7">
        <f>VLOOKUP(G7,DataForModel!B:H,7,FALSE)</f>
        <v>5.5717999999999996</v>
      </c>
      <c r="O7" s="2">
        <f t="shared" si="1"/>
        <v>3.9719235511080941</v>
      </c>
      <c r="P7" s="1">
        <f t="shared" si="2"/>
        <v>3.7606837606837611</v>
      </c>
      <c r="Q7" s="1">
        <f t="shared" si="3"/>
        <v>2.79703047641447</v>
      </c>
      <c r="R7" s="1">
        <f t="shared" si="4"/>
        <v>3.6736847200038714</v>
      </c>
      <c r="T7" s="19" t="s">
        <v>73</v>
      </c>
      <c r="U7" s="19">
        <f>MIN(H:H)</f>
        <v>0.37748361538044062</v>
      </c>
      <c r="V7" s="19">
        <f>MIN(I:I)</f>
        <v>4.4206026385872432</v>
      </c>
    </row>
    <row r="8" spans="1:23" x14ac:dyDescent="0.2">
      <c r="A8" t="s">
        <v>20</v>
      </c>
      <c r="B8" s="2">
        <v>5.3129999999999996E-4</v>
      </c>
      <c r="C8" s="2">
        <v>1.515E-4</v>
      </c>
      <c r="D8">
        <v>3.5059999999999998</v>
      </c>
      <c r="E8">
        <v>4.7399999999999997E-4</v>
      </c>
      <c r="F8" t="s">
        <v>67</v>
      </c>
      <c r="G8">
        <v>6001400700</v>
      </c>
      <c r="H8" s="2">
        <f>$B$3+$B$4*DataForModel!L8+Index!$B$5*DataForModel!Q8+Index!$B$6*DataForModel!R8+Index!$B$7*DataForModel!T8+Index!$B$8*DataForModel!U8+Index!$B$9*DataForModel!AA8+Index!$B$10*DataForModel!AU8+Index!$B$11*DataForModel!AH8+Index!$B$12*DataForModel!AU8+Index!$B$13*DataForModel!AX8+Index!$B$14*DataForModel!AZ8+Index!$B$15*DataForModel!BA8+Index!$B$16*DataForModel!BI8</f>
        <v>13.23068447649662</v>
      </c>
      <c r="I8" s="2">
        <f>$B$3+$B$4*DataForModel!L8+Index!$B$5*DataForModel!Q8+Index!$B$6*DataForModel!R8+Index!$B$7*DataForModel!T8+Index!$B$8*DataForModel!U8+Index!$B$9*DataForModel!AA8+Index!$B$10*DataForModel!AU8+Index!$B$11*DataForModel!AH8+Index!$B$12*DataForModel!AU8+Index!$B$13*DataForModel!AX8+Index!$B$14*DataForModel!AZ8+Index!$B$15*DataForModel!BA8+Index!$B$16*DataForModel!BI8</f>
        <v>13.23068447649662</v>
      </c>
      <c r="J8">
        <v>12.2</v>
      </c>
      <c r="K8">
        <f t="shared" si="0"/>
        <v>1.0306844764966208</v>
      </c>
      <c r="L8">
        <f>VLOOKUP(G8,MedianHouseholdIncome!B:C,2,FALSE)</f>
        <v>49194</v>
      </c>
      <c r="M8">
        <f>VLOOKUP(G8,DataForModel!B:O,14,FALSE)</f>
        <v>35.866573799130698</v>
      </c>
      <c r="N8">
        <f>VLOOKUP(G8,DataForModel!B:H,7,FALSE)</f>
        <v>8.1624999999999996</v>
      </c>
      <c r="O8" s="2">
        <f t="shared" si="1"/>
        <v>5.8087649228195453</v>
      </c>
      <c r="P8" s="1">
        <f t="shared" si="2"/>
        <v>5.2136752136752138</v>
      </c>
      <c r="Q8" s="1">
        <f t="shared" si="3"/>
        <v>5.7239106841767864</v>
      </c>
      <c r="R8" s="1">
        <f t="shared" si="4"/>
        <v>6.1815013794104825</v>
      </c>
      <c r="T8" s="19" t="s">
        <v>72</v>
      </c>
      <c r="U8" s="19">
        <f>MAX(H:H)</f>
        <v>22.5047361929857</v>
      </c>
      <c r="V8" s="19">
        <f>MAX(I:I)</f>
        <v>22.5047361929857</v>
      </c>
    </row>
    <row r="9" spans="1:23" x14ac:dyDescent="0.2">
      <c r="A9" t="s">
        <v>26</v>
      </c>
      <c r="B9" s="2">
        <v>-5.2690000000000001E-2</v>
      </c>
      <c r="C9" s="2">
        <v>1.3129999999999999E-2</v>
      </c>
      <c r="D9">
        <v>-4.0129999999999999</v>
      </c>
      <c r="E9" s="2">
        <v>6.4300000000000004E-5</v>
      </c>
      <c r="F9" t="s">
        <v>67</v>
      </c>
      <c r="G9">
        <v>6001400800</v>
      </c>
      <c r="H9" s="2">
        <f>$B$3+$B$4*DataForModel!L9+Index!$B$5*DataForModel!Q9+Index!$B$6*DataForModel!R9+Index!$B$7*DataForModel!T9+Index!$B$8*DataForModel!U9+Index!$B$9*DataForModel!AA9+Index!$B$10*DataForModel!AU9+Index!$B$11*DataForModel!AH9+Index!$B$12*DataForModel!AU9+Index!$B$13*DataForModel!AX9+Index!$B$14*DataForModel!AZ9+Index!$B$15*DataForModel!BA9+Index!$B$16*DataForModel!BI9</f>
        <v>10.878708717852742</v>
      </c>
      <c r="I9" s="2">
        <f>$B$3+$B$4*DataForModel!L9+Index!$B$5*DataForModel!Q9+Index!$B$6*DataForModel!R9+Index!$B$7*DataForModel!T9+Index!$B$8*DataForModel!U9+Index!$B$9*DataForModel!AA9+Index!$B$10*DataForModel!AU9+Index!$B$11*DataForModel!AH9+Index!$B$12*DataForModel!AU9+Index!$B$13*DataForModel!AX9+Index!$B$14*DataForModel!AZ9+Index!$B$15*DataForModel!BA9+Index!$B$16*DataForModel!BI9</f>
        <v>10.878708717852742</v>
      </c>
      <c r="J9">
        <v>9.3000000000000007</v>
      </c>
      <c r="K9">
        <f t="shared" si="0"/>
        <v>1.5787087178527415</v>
      </c>
      <c r="L9">
        <f>VLOOKUP(G9,MedianHouseholdIncome!B:C,2,FALSE)</f>
        <v>73177</v>
      </c>
      <c r="M9">
        <f>VLOOKUP(G9,DataForModel!B:O,14,FALSE)</f>
        <v>34.188969170887297</v>
      </c>
      <c r="N9">
        <f>VLOOKUP(G9,DataForModel!B:H,7,FALSE)</f>
        <v>6.7032999999999996</v>
      </c>
      <c r="O9" s="2">
        <f t="shared" si="1"/>
        <v>4.7458332504869913</v>
      </c>
      <c r="P9" s="1">
        <f t="shared" si="2"/>
        <v>3.9743589743589745</v>
      </c>
      <c r="Q9" s="1">
        <f t="shared" si="3"/>
        <v>5.444716105595889</v>
      </c>
      <c r="R9" s="1">
        <f t="shared" si="4"/>
        <v>4.7689850442863353</v>
      </c>
      <c r="T9" s="19" t="s">
        <v>1739</v>
      </c>
      <c r="U9" s="19">
        <f>AVERAGE(H:H)</f>
        <v>11.771737937753372</v>
      </c>
      <c r="V9" s="19">
        <f>AVERAGE(I:I)</f>
        <v>11.81402014377375</v>
      </c>
    </row>
    <row r="10" spans="1:23" x14ac:dyDescent="0.2">
      <c r="A10" t="s">
        <v>31</v>
      </c>
      <c r="B10" s="2">
        <v>-1.0499999999999999E-3</v>
      </c>
      <c r="C10" s="2">
        <v>4.9350000000000002E-4</v>
      </c>
      <c r="D10">
        <v>-2.1269999999999998</v>
      </c>
      <c r="E10">
        <v>3.3654999999999997E-2</v>
      </c>
      <c r="F10" t="s">
        <v>69</v>
      </c>
      <c r="G10">
        <v>6001400900</v>
      </c>
      <c r="H10" s="2">
        <f>$B$3+$B$4*DataForModel!L10+Index!$B$5*DataForModel!Q10+Index!$B$6*DataForModel!R10+Index!$B$7*DataForModel!T10+Index!$B$8*DataForModel!U10+Index!$B$9*DataForModel!AA10+Index!$B$10*DataForModel!AU10+Index!$B$11*DataForModel!AH10+Index!$B$12*DataForModel!AU10+Index!$B$13*DataForModel!AX10+Index!$B$14*DataForModel!AZ10+Index!$B$15*DataForModel!BA10+Index!$B$16*DataForModel!BI10</f>
        <v>11.604515963212279</v>
      </c>
      <c r="I10" s="2">
        <f>$B$3+$B$4*DataForModel!L10+Index!$B$5*DataForModel!Q10+Index!$B$6*DataForModel!R10+Index!$B$7*DataForModel!T10+Index!$B$8*DataForModel!U10+Index!$B$9*DataForModel!AA10+Index!$B$10*DataForModel!AU10+Index!$B$11*DataForModel!AH10+Index!$B$12*DataForModel!AU10+Index!$B$13*DataForModel!AX10+Index!$B$14*DataForModel!AZ10+Index!$B$15*DataForModel!BA10+Index!$B$16*DataForModel!BI10</f>
        <v>11.604515963212279</v>
      </c>
      <c r="J10">
        <v>11.1</v>
      </c>
      <c r="K10">
        <f t="shared" si="0"/>
        <v>0.50451596321227932</v>
      </c>
      <c r="L10">
        <f>VLOOKUP(G10,MedianHouseholdIncome!B:C,2,FALSE)</f>
        <v>74825</v>
      </c>
      <c r="M10">
        <f>VLOOKUP(G10,DataForModel!B:O,14,FALSE)</f>
        <v>34.018285626061903</v>
      </c>
      <c r="N10">
        <f>VLOOKUP(G10,DataForModel!B:H,7,FALSE)</f>
        <v>5.9684999999999997</v>
      </c>
      <c r="O10" s="2">
        <f t="shared" si="1"/>
        <v>5.0738483272860506</v>
      </c>
      <c r="P10" s="1">
        <f t="shared" si="2"/>
        <v>4.7435897435897436</v>
      </c>
      <c r="Q10" s="1">
        <f t="shared" si="3"/>
        <v>5.4163101751603504</v>
      </c>
      <c r="R10" s="1">
        <f t="shared" si="4"/>
        <v>4.0576932384686124</v>
      </c>
      <c r="T10" s="19" t="s">
        <v>1740</v>
      </c>
      <c r="U10" s="19">
        <f>MEDIAN(H:H)</f>
        <v>11.262288870683243</v>
      </c>
      <c r="V10" s="19">
        <f>MEDIAN(I:I)</f>
        <v>11.28275532795489</v>
      </c>
    </row>
    <row r="11" spans="1:23" x14ac:dyDescent="0.2">
      <c r="A11" t="s">
        <v>33</v>
      </c>
      <c r="B11" s="2">
        <v>-2.9179999999999998E-5</v>
      </c>
      <c r="C11" s="2">
        <v>4.9980000000000003E-6</v>
      </c>
      <c r="D11">
        <v>-5.8380000000000001</v>
      </c>
      <c r="E11" s="2">
        <v>7.06E-9</v>
      </c>
      <c r="F11" t="s">
        <v>67</v>
      </c>
      <c r="G11">
        <v>6001401000</v>
      </c>
      <c r="H11" s="2">
        <f>$B$3+$B$4*DataForModel!L11+Index!$B$5*DataForModel!Q11+Index!$B$6*DataForModel!R11+Index!$B$7*DataForModel!T11+Index!$B$8*DataForModel!U11+Index!$B$9*DataForModel!AA11+Index!$B$10*DataForModel!AU11+Index!$B$11*DataForModel!AH11+Index!$B$12*DataForModel!AU11+Index!$B$13*DataForModel!AX11+Index!$B$14*DataForModel!AZ11+Index!$B$15*DataForModel!BA11+Index!$B$16*DataForModel!BI11</f>
        <v>14.765387867369673</v>
      </c>
      <c r="I11" s="2">
        <f>$B$3+$B$4*DataForModel!L11+Index!$B$5*DataForModel!Q11+Index!$B$6*DataForModel!R11+Index!$B$7*DataForModel!T11+Index!$B$8*DataForModel!U11+Index!$B$9*DataForModel!AA11+Index!$B$10*DataForModel!AU11+Index!$B$11*DataForModel!AH11+Index!$B$12*DataForModel!AU11+Index!$B$13*DataForModel!AX11+Index!$B$14*DataForModel!AZ11+Index!$B$15*DataForModel!BA11+Index!$B$16*DataForModel!BI11</f>
        <v>14.765387867369673</v>
      </c>
      <c r="J11">
        <v>12.4</v>
      </c>
      <c r="K11">
        <f t="shared" si="0"/>
        <v>2.3653878673696731</v>
      </c>
      <c r="L11">
        <f>VLOOKUP(G11,MedianHouseholdIncome!B:C,2,FALSE)</f>
        <v>55134</v>
      </c>
      <c r="M11">
        <f>VLOOKUP(G11,DataForModel!B:O,14,FALSE)</f>
        <v>41.808593352865401</v>
      </c>
      <c r="N11">
        <f>VLOOKUP(G11,DataForModel!B:H,7,FALSE)</f>
        <v>7.3086000000000002</v>
      </c>
      <c r="O11" s="2">
        <f t="shared" si="1"/>
        <v>6.5023455585042083</v>
      </c>
      <c r="P11" s="1">
        <f t="shared" si="2"/>
        <v>5.299145299145299</v>
      </c>
      <c r="Q11" s="1">
        <f t="shared" si="3"/>
        <v>6.7128085551617458</v>
      </c>
      <c r="R11" s="1">
        <f t="shared" si="4"/>
        <v>5.3549198973912207</v>
      </c>
      <c r="S11" s="1"/>
      <c r="T11" s="19" t="s">
        <v>1741</v>
      </c>
      <c r="U11" s="19">
        <f>STDEVA(H:H)</f>
        <v>3.2924193036936984</v>
      </c>
      <c r="V11" s="19">
        <f>STDEVA(I:I)</f>
        <v>3.255427196767918</v>
      </c>
    </row>
    <row r="12" spans="1:23" x14ac:dyDescent="0.2">
      <c r="A12" t="s">
        <v>46</v>
      </c>
      <c r="B12" s="2">
        <v>0.11840000000000001</v>
      </c>
      <c r="C12" s="2">
        <v>2.4129999999999999E-2</v>
      </c>
      <c r="D12">
        <v>4.9080000000000004</v>
      </c>
      <c r="E12" s="2">
        <v>1.0699999999999999E-6</v>
      </c>
      <c r="F12" t="s">
        <v>67</v>
      </c>
      <c r="G12">
        <v>6001401100</v>
      </c>
      <c r="H12" s="2">
        <f>$B$3+$B$4*DataForModel!L12+Index!$B$5*DataForModel!Q12+Index!$B$6*DataForModel!R12+Index!$B$7*DataForModel!T12+Index!$B$8*DataForModel!U12+Index!$B$9*DataForModel!AA12+Index!$B$10*DataForModel!AU12+Index!$B$11*DataForModel!AH12+Index!$B$12*DataForModel!AU12+Index!$B$13*DataForModel!AX12+Index!$B$14*DataForModel!AZ12+Index!$B$15*DataForModel!BA12+Index!$B$16*DataForModel!BI12</f>
        <v>9.9822876277682582</v>
      </c>
      <c r="I12" s="2">
        <f>$B$3+$B$4*DataForModel!L12+Index!$B$5*DataForModel!Q12+Index!$B$6*DataForModel!R12+Index!$B$7*DataForModel!T12+Index!$B$8*DataForModel!U12+Index!$B$9*DataForModel!AA12+Index!$B$10*DataForModel!AU12+Index!$B$11*DataForModel!AH12+Index!$B$12*DataForModel!AU12+Index!$B$13*DataForModel!AX12+Index!$B$14*DataForModel!AZ12+Index!$B$15*DataForModel!BA12+Index!$B$16*DataForModel!BI12</f>
        <v>9.9822876277682582</v>
      </c>
      <c r="J12">
        <v>8.1</v>
      </c>
      <c r="K12">
        <f t="shared" si="0"/>
        <v>1.8822876277682585</v>
      </c>
      <c r="L12">
        <f>VLOOKUP(G12,MedianHouseholdIncome!B:C,2,FALSE)</f>
        <v>60078</v>
      </c>
      <c r="M12">
        <f>VLOOKUP(G12,DataForModel!B:O,14,FALSE)</f>
        <v>29.499981059143199</v>
      </c>
      <c r="N12">
        <f>VLOOKUP(G12,DataForModel!B:H,7,FALSE)</f>
        <v>5.7000999999999999</v>
      </c>
      <c r="O12" s="2">
        <f t="shared" si="1"/>
        <v>4.3407124217982354</v>
      </c>
      <c r="P12" s="1">
        <f t="shared" si="2"/>
        <v>3.4615384615384617</v>
      </c>
      <c r="Q12" s="1">
        <f t="shared" si="3"/>
        <v>4.6643534159673941</v>
      </c>
      <c r="R12" s="1">
        <f t="shared" si="4"/>
        <v>3.7978800638884853</v>
      </c>
      <c r="S12" s="1"/>
    </row>
    <row r="13" spans="1:23" x14ac:dyDescent="0.2">
      <c r="A13" t="s">
        <v>49</v>
      </c>
      <c r="B13" s="2">
        <v>0.13289999999999999</v>
      </c>
      <c r="C13" s="2">
        <v>2.8299999999999999E-2</v>
      </c>
      <c r="D13">
        <v>4.6970000000000001</v>
      </c>
      <c r="E13" s="2">
        <v>3.0000000000000001E-6</v>
      </c>
      <c r="F13" t="s">
        <v>67</v>
      </c>
      <c r="G13">
        <v>6001401200</v>
      </c>
      <c r="H13" s="2">
        <f>$B$3+$B$4*DataForModel!L13+Index!$B$5*DataForModel!Q13+Index!$B$6*DataForModel!R13+Index!$B$7*DataForModel!T13+Index!$B$8*DataForModel!U13+Index!$B$9*DataForModel!AA13+Index!$B$10*DataForModel!AU13+Index!$B$11*DataForModel!AH13+Index!$B$12*DataForModel!AU13+Index!$B$13*DataForModel!AX13+Index!$B$14*DataForModel!AZ13+Index!$B$15*DataForModel!BA13+Index!$B$16*DataForModel!BI13</f>
        <v>9.1556582507143283</v>
      </c>
      <c r="I13" s="2">
        <f>$B$3+$B$4*DataForModel!L13+Index!$B$5*DataForModel!Q13+Index!$B$6*DataForModel!R13+Index!$B$7*DataForModel!T13+Index!$B$8*DataForModel!U13+Index!$B$9*DataForModel!AA13+Index!$B$10*DataForModel!AU13+Index!$B$11*DataForModel!AH13+Index!$B$12*DataForModel!AU13+Index!$B$13*DataForModel!AX13+Index!$B$14*DataForModel!AZ13+Index!$B$15*DataForModel!BA13+Index!$B$16*DataForModel!BI13</f>
        <v>9.1556582507143283</v>
      </c>
      <c r="J13">
        <v>8.3000000000000007</v>
      </c>
      <c r="K13">
        <f t="shared" si="0"/>
        <v>0.85565825071432755</v>
      </c>
      <c r="L13">
        <f>VLOOKUP(G13,MedianHouseholdIncome!B:C,2,FALSE)</f>
        <v>86758</v>
      </c>
      <c r="M13">
        <f>VLOOKUP(G13,DataForModel!B:O,14,FALSE)</f>
        <v>18.034181930928099</v>
      </c>
      <c r="N13">
        <f>VLOOKUP(G13,DataForModel!B:H,7,FALSE)</f>
        <v>5.2202999999999999</v>
      </c>
      <c r="O13" s="2">
        <f t="shared" si="1"/>
        <v>3.9671326589448244</v>
      </c>
      <c r="P13" s="1">
        <f t="shared" si="2"/>
        <v>3.5470085470085477</v>
      </c>
      <c r="Q13" s="1">
        <f t="shared" si="3"/>
        <v>2.7561630701603708</v>
      </c>
      <c r="R13" s="1">
        <f t="shared" si="4"/>
        <v>3.3334301340690189</v>
      </c>
      <c r="S13" s="1"/>
    </row>
    <row r="14" spans="1:23" x14ac:dyDescent="0.2">
      <c r="A14" t="s">
        <v>51</v>
      </c>
      <c r="B14" s="2">
        <v>6.6030000000000005E-2</v>
      </c>
      <c r="C14" s="2">
        <v>2.9749999999999999E-2</v>
      </c>
      <c r="D14">
        <v>2.2200000000000002</v>
      </c>
      <c r="E14">
        <v>2.666E-2</v>
      </c>
      <c r="F14" t="s">
        <v>69</v>
      </c>
      <c r="G14">
        <v>6001401300</v>
      </c>
      <c r="H14" s="2">
        <f>$B$3+$B$4*DataForModel!L14+Index!$B$5*DataForModel!Q14+Index!$B$6*DataForModel!R14+Index!$B$7*DataForModel!T14+Index!$B$8*DataForModel!U14+Index!$B$9*DataForModel!AA14+Index!$B$10*DataForModel!AU14+Index!$B$11*DataForModel!AH14+Index!$B$12*DataForModel!AU14+Index!$B$13*DataForModel!AX14+Index!$B$14*DataForModel!AZ14+Index!$B$15*DataForModel!BA14+Index!$B$16*DataForModel!BI14</f>
        <v>13.684184338950871</v>
      </c>
      <c r="I14" s="2">
        <f>$B$3+$B$4*DataForModel!L14+Index!$B$5*DataForModel!Q14+Index!$B$6*DataForModel!R14+Index!$B$7*DataForModel!T14+Index!$B$8*DataForModel!U14+Index!$B$9*DataForModel!AA14+Index!$B$10*DataForModel!AU14+Index!$B$11*DataForModel!AH14+Index!$B$12*DataForModel!AU14+Index!$B$13*DataForModel!AX14+Index!$B$14*DataForModel!AZ14+Index!$B$15*DataForModel!BA14+Index!$B$16*DataForModel!BI14</f>
        <v>13.684184338950871</v>
      </c>
      <c r="J14">
        <v>14.4</v>
      </c>
      <c r="K14">
        <f t="shared" si="0"/>
        <v>0.7158156610491293</v>
      </c>
      <c r="L14">
        <f>VLOOKUP(G14,MedianHouseholdIncome!B:C,2,FALSE)</f>
        <v>43965</v>
      </c>
      <c r="M14">
        <f>VLOOKUP(G14,DataForModel!B:O,14,FALSE)</f>
        <v>36.692315187967601</v>
      </c>
      <c r="N14">
        <f>VLOOKUP(G14,DataForModel!B:H,7,FALSE)</f>
        <v>9.2020999999999997</v>
      </c>
      <c r="O14" s="2">
        <f t="shared" si="1"/>
        <v>6.0137157457306696</v>
      </c>
      <c r="P14" s="1">
        <f t="shared" si="2"/>
        <v>6.1538461538461542</v>
      </c>
      <c r="Q14" s="1">
        <f t="shared" si="3"/>
        <v>5.8613343149845543</v>
      </c>
      <c r="R14" s="1">
        <f t="shared" si="4"/>
        <v>7.1878418275978895</v>
      </c>
      <c r="S14" s="1"/>
    </row>
    <row r="15" spans="1:23" x14ac:dyDescent="0.2">
      <c r="A15" t="s">
        <v>52</v>
      </c>
      <c r="B15" s="2">
        <v>9.7850000000000006E-2</v>
      </c>
      <c r="C15" s="2">
        <v>4.1259999999999998E-2</v>
      </c>
      <c r="D15">
        <v>2.3719999999999999</v>
      </c>
      <c r="E15">
        <v>1.789E-2</v>
      </c>
      <c r="F15" t="s">
        <v>69</v>
      </c>
      <c r="G15">
        <v>6001401400</v>
      </c>
      <c r="H15" s="2">
        <f>$B$3+$B$4*DataForModel!L15+Index!$B$5*DataForModel!Q15+Index!$B$6*DataForModel!R15+Index!$B$7*DataForModel!T15+Index!$B$8*DataForModel!U15+Index!$B$9*DataForModel!AA15+Index!$B$10*DataForModel!AU15+Index!$B$11*DataForModel!AH15+Index!$B$12*DataForModel!AU15+Index!$B$13*DataForModel!AX15+Index!$B$14*DataForModel!AZ15+Index!$B$15*DataForModel!BA15+Index!$B$16*DataForModel!BI15</f>
        <v>18.164230999787662</v>
      </c>
      <c r="I15" s="2">
        <f>$B$3+$B$4*DataForModel!L15+Index!$B$5*DataForModel!Q15+Index!$B$6*DataForModel!R15+Index!$B$7*DataForModel!T15+Index!$B$8*DataForModel!U15+Index!$B$9*DataForModel!AA15+Index!$B$10*DataForModel!AU15+Index!$B$11*DataForModel!AH15+Index!$B$12*DataForModel!AU15+Index!$B$13*DataForModel!AX15+Index!$B$14*DataForModel!AZ15+Index!$B$15*DataForModel!BA15+Index!$B$16*DataForModel!BI15</f>
        <v>18.164230999787662</v>
      </c>
      <c r="J15">
        <v>16.399999999999999</v>
      </c>
      <c r="K15">
        <f t="shared" si="0"/>
        <v>1.7642309997876637</v>
      </c>
      <c r="L15">
        <f>VLOOKUP(G15,MedianHouseholdIncome!B:C,2,FALSE)</f>
        <v>33050</v>
      </c>
      <c r="M15">
        <f>VLOOKUP(G15,DataForModel!B:O,14,FALSE)</f>
        <v>46.922784132650399</v>
      </c>
      <c r="N15">
        <f>VLOOKUP(G15,DataForModel!B:H,7,FALSE)</f>
        <v>9.8314000000000004</v>
      </c>
      <c r="O15" s="2">
        <f t="shared" si="1"/>
        <v>8.0383894575366241</v>
      </c>
      <c r="P15" s="1">
        <f t="shared" si="2"/>
        <v>7.0085470085470085</v>
      </c>
      <c r="Q15" s="1">
        <f t="shared" si="3"/>
        <v>7.5639354032317074</v>
      </c>
      <c r="R15" s="1">
        <f t="shared" si="4"/>
        <v>7.7970088572673149</v>
      </c>
      <c r="S15" s="1"/>
    </row>
    <row r="16" spans="1:23" x14ac:dyDescent="0.2">
      <c r="A16" t="s">
        <v>60</v>
      </c>
      <c r="B16" s="2">
        <v>-6.4019999999999994E-2</v>
      </c>
      <c r="C16" s="2">
        <v>2.2870000000000001E-2</v>
      </c>
      <c r="D16">
        <v>-2.8</v>
      </c>
      <c r="E16">
        <v>5.2100000000000002E-3</v>
      </c>
      <c r="F16" t="s">
        <v>70</v>
      </c>
      <c r="G16">
        <v>6001401500</v>
      </c>
      <c r="H16" s="2">
        <f>$B$3+$B$4*DataForModel!L16+Index!$B$5*DataForModel!Q16+Index!$B$6*DataForModel!R16+Index!$B$7*DataForModel!T16+Index!$B$8*DataForModel!U16+Index!$B$9*DataForModel!AA16+Index!$B$10*DataForModel!AU16+Index!$B$11*DataForModel!AH16+Index!$B$12*DataForModel!AU16+Index!$B$13*DataForModel!AX16+Index!$B$14*DataForModel!AZ16+Index!$B$15*DataForModel!BA16+Index!$B$16*DataForModel!BI16</f>
        <v>13.7611243370827</v>
      </c>
      <c r="I16" s="2">
        <f>$B$3+$B$4*DataForModel!L16+Index!$B$5*DataForModel!Q16+Index!$B$6*DataForModel!R16+Index!$B$7*DataForModel!T16+Index!$B$8*DataForModel!U16+Index!$B$9*DataForModel!AA16+Index!$B$10*DataForModel!AU16+Index!$B$11*DataForModel!AH16+Index!$B$12*DataForModel!AU16+Index!$B$13*DataForModel!AX16+Index!$B$14*DataForModel!AZ16+Index!$B$15*DataForModel!BA16+Index!$B$16*DataForModel!BI16</f>
        <v>13.7611243370827</v>
      </c>
      <c r="J16">
        <v>12.5</v>
      </c>
      <c r="K16">
        <f t="shared" si="0"/>
        <v>1.2611243370827001</v>
      </c>
      <c r="L16">
        <f>VLOOKUP(G16,MedianHouseholdIncome!B:C,2,FALSE)</f>
        <v>53859</v>
      </c>
      <c r="M16">
        <f>VLOOKUP(G16,DataForModel!B:O,14,FALSE)</f>
        <v>44.6787551154993</v>
      </c>
      <c r="N16">
        <f>VLOOKUP(G16,DataForModel!B:H,7,FALSE)</f>
        <v>7.8757999999999999</v>
      </c>
      <c r="O16" s="2">
        <f t="shared" si="1"/>
        <v>6.0484873459833377</v>
      </c>
      <c r="P16" s="1">
        <f t="shared" si="2"/>
        <v>5.3418803418803416</v>
      </c>
      <c r="Q16" s="1">
        <f t="shared" si="3"/>
        <v>7.1904739062740894</v>
      </c>
      <c r="R16" s="1">
        <f t="shared" si="4"/>
        <v>5.9039736701998935</v>
      </c>
      <c r="S16" s="1"/>
    </row>
    <row r="17" spans="1:20" x14ac:dyDescent="0.2">
      <c r="G17">
        <v>6001401600</v>
      </c>
      <c r="H17" s="2">
        <f>$B$3+$B$4*DataForModel!L17+Index!$B$5*DataForModel!Q17+Index!$B$6*DataForModel!R17+Index!$B$7*DataForModel!T17+Index!$B$8*DataForModel!U17+Index!$B$9*DataForModel!AA17+Index!$B$10*DataForModel!AU17+Index!$B$11*DataForModel!AH17+Index!$B$12*DataForModel!AU17+Index!$B$13*DataForModel!AX17+Index!$B$14*DataForModel!AZ17+Index!$B$15*DataForModel!BA17+Index!$B$16*DataForModel!BI17</f>
        <v>15.018063916716002</v>
      </c>
      <c r="I17" s="2">
        <f>$B$3+$B$4*DataForModel!L17+Index!$B$5*DataForModel!Q17+Index!$B$6*DataForModel!R17+Index!$B$7*DataForModel!T17+Index!$B$8*DataForModel!U17+Index!$B$9*DataForModel!AA17+Index!$B$10*DataForModel!AU17+Index!$B$11*DataForModel!AH17+Index!$B$12*DataForModel!AU17+Index!$B$13*DataForModel!AX17+Index!$B$14*DataForModel!AZ17+Index!$B$15*DataForModel!BA17+Index!$B$16*DataForModel!BI17</f>
        <v>15.018063916716002</v>
      </c>
      <c r="J17">
        <v>12.3</v>
      </c>
      <c r="K17">
        <f t="shared" si="0"/>
        <v>2.7180639167160017</v>
      </c>
      <c r="L17">
        <f>VLOOKUP(G17,MedianHouseholdIncome!B:C,2,FALSE)</f>
        <v>52950</v>
      </c>
      <c r="M17">
        <f>VLOOKUP(G17,DataForModel!B:O,14,FALSE)</f>
        <v>41.350519398459099</v>
      </c>
      <c r="N17">
        <f>VLOOKUP(G17,DataForModel!B:H,7,FALSE)</f>
        <v>9.3994</v>
      </c>
      <c r="O17" s="2">
        <f t="shared" si="1"/>
        <v>6.6165377965419561</v>
      </c>
      <c r="P17" s="1">
        <f t="shared" si="2"/>
        <v>5.2564102564102564</v>
      </c>
      <c r="Q17" s="1">
        <f t="shared" si="3"/>
        <v>6.6365738080072472</v>
      </c>
      <c r="R17" s="1">
        <f t="shared" si="4"/>
        <v>7.3788296791055608</v>
      </c>
      <c r="S17" s="1"/>
    </row>
    <row r="18" spans="1:20" x14ac:dyDescent="0.2">
      <c r="G18">
        <v>6001401700</v>
      </c>
      <c r="H18" s="2">
        <f>$B$3+$B$4*DataForModel!L18+Index!$B$5*DataForModel!Q18+Index!$B$6*DataForModel!R18+Index!$B$7*DataForModel!T18+Index!$B$8*DataForModel!U18+Index!$B$9*DataForModel!AA18+Index!$B$10*DataForModel!AU18+Index!$B$11*DataForModel!AH18+Index!$B$12*DataForModel!AU18+Index!$B$13*DataForModel!AX18+Index!$B$14*DataForModel!AZ18+Index!$B$15*DataForModel!BA18+Index!$B$16*DataForModel!BI18</f>
        <v>12.144986125492188</v>
      </c>
      <c r="I18" s="2">
        <f>$B$3+$B$4*DataForModel!L18+Index!$B$5*DataForModel!Q18+Index!$B$6*DataForModel!R18+Index!$B$7*DataForModel!T18+Index!$B$8*DataForModel!U18+Index!$B$9*DataForModel!AA18+Index!$B$10*DataForModel!AU18+Index!$B$11*DataForModel!AH18+Index!$B$12*DataForModel!AU18+Index!$B$13*DataForModel!AX18+Index!$B$14*DataForModel!AZ18+Index!$B$15*DataForModel!BA18+Index!$B$16*DataForModel!BI18</f>
        <v>12.144986125492188</v>
      </c>
      <c r="J18">
        <v>10.7</v>
      </c>
      <c r="K18">
        <f t="shared" si="0"/>
        <v>1.4449861254921892</v>
      </c>
      <c r="L18">
        <f>VLOOKUP(G18,MedianHouseholdIncome!B:C,2,FALSE)</f>
        <v>85000</v>
      </c>
      <c r="M18">
        <f>VLOOKUP(G18,DataForModel!B:O,14,FALSE)</f>
        <v>46.225486667229497</v>
      </c>
      <c r="N18">
        <f>VLOOKUP(G18,DataForModel!B:H,7,FALSE)</f>
        <v>7.5616000000000003</v>
      </c>
      <c r="O18" s="2">
        <f t="shared" si="1"/>
        <v>5.3181037586299817</v>
      </c>
      <c r="P18" s="1">
        <f t="shared" si="2"/>
        <v>4.5726495726495724</v>
      </c>
      <c r="Q18" s="1">
        <f t="shared" si="3"/>
        <v>7.4478879932960504</v>
      </c>
      <c r="R18" s="1">
        <f t="shared" si="4"/>
        <v>5.5998257586757658</v>
      </c>
      <c r="S18" s="1"/>
    </row>
    <row r="19" spans="1:20" x14ac:dyDescent="0.2">
      <c r="A19" t="s">
        <v>1669</v>
      </c>
      <c r="B19" t="s">
        <v>75</v>
      </c>
      <c r="C19" t="s">
        <v>1673</v>
      </c>
      <c r="D19" t="s">
        <v>1672</v>
      </c>
      <c r="E19" t="s">
        <v>1671</v>
      </c>
      <c r="G19">
        <v>6001401800</v>
      </c>
      <c r="H19" s="2">
        <f>$B$3+$B$4*DataForModel!L19+Index!$B$5*DataForModel!Q19+Index!$B$6*DataForModel!R19+Index!$B$7*DataForModel!T19+Index!$B$8*DataForModel!U19+Index!$B$9*DataForModel!AA19+Index!$B$10*DataForModel!AU19+Index!$B$11*DataForModel!AH19+Index!$B$12*DataForModel!AU19+Index!$B$13*DataForModel!AX19+Index!$B$14*DataForModel!AZ19+Index!$B$15*DataForModel!BA19+Index!$B$16*DataForModel!BI19</f>
        <v>15.570715912087381</v>
      </c>
      <c r="I19" s="2">
        <f>$B$3+$B$4*DataForModel!L19+Index!$B$5*DataForModel!Q19+Index!$B$6*DataForModel!R19+Index!$B$7*DataForModel!T19+Index!$B$8*DataForModel!U19+Index!$B$9*DataForModel!AA19+Index!$B$10*DataForModel!AU19+Index!$B$11*DataForModel!AH19+Index!$B$12*DataForModel!AU19+Index!$B$13*DataForModel!AX19+Index!$B$14*DataForModel!AZ19+Index!$B$15*DataForModel!BA19+Index!$B$16*DataForModel!BI19</f>
        <v>15.570715912087381</v>
      </c>
      <c r="J19">
        <v>14.7</v>
      </c>
      <c r="K19">
        <f t="shared" si="0"/>
        <v>0.87071591208738219</v>
      </c>
      <c r="L19">
        <f>VLOOKUP(G19,MedianHouseholdIncome!B:C,2,FALSE)</f>
        <v>42769</v>
      </c>
      <c r="M19">
        <f>VLOOKUP(G19,DataForModel!B:O,14,FALSE)</f>
        <v>47.537801860666598</v>
      </c>
      <c r="N19">
        <f>VLOOKUP(G19,DataForModel!B:H,7,FALSE)</f>
        <v>9.2768999999999995</v>
      </c>
      <c r="O19" s="2">
        <f t="shared" si="1"/>
        <v>6.8662985806398034</v>
      </c>
      <c r="P19" s="1">
        <f t="shared" si="2"/>
        <v>6.2820512820512819</v>
      </c>
      <c r="Q19" s="1">
        <f t="shared" si="3"/>
        <v>7.6662894457173074</v>
      </c>
      <c r="R19" s="1">
        <f t="shared" si="4"/>
        <v>7.2602487778907108</v>
      </c>
      <c r="S19" s="1"/>
    </row>
    <row r="20" spans="1:20" x14ac:dyDescent="0.2">
      <c r="A20" t="s">
        <v>1670</v>
      </c>
      <c r="B20">
        <f>AVERAGE(H:H)</f>
        <v>11.771737937753372</v>
      </c>
      <c r="C20">
        <f>AVERAGE(J:J)</f>
        <v>10.148282097649185</v>
      </c>
      <c r="D20">
        <f>AVERAGE(M:M)</f>
        <v>20.689641440510432</v>
      </c>
      <c r="E20">
        <f>AVERAGE(N:N)</f>
        <v>6.5751418625678077</v>
      </c>
      <c r="G20">
        <v>6001402200</v>
      </c>
      <c r="H20" s="2">
        <f>$B$3+$B$4*DataForModel!L20+Index!$B$5*DataForModel!Q20+Index!$B$6*DataForModel!R20+Index!$B$7*DataForModel!T20+Index!$B$8*DataForModel!U20+Index!$B$9*DataForModel!AA20+Index!$B$10*DataForModel!AU20+Index!$B$11*DataForModel!AH20+Index!$B$12*DataForModel!AU20+Index!$B$13*DataForModel!AX20+Index!$B$14*DataForModel!AZ20+Index!$B$15*DataForModel!BA20+Index!$B$16*DataForModel!BI20</f>
        <v>14.543631413370928</v>
      </c>
      <c r="I20" s="2">
        <f>$B$3+$B$4*DataForModel!L20+Index!$B$5*DataForModel!Q20+Index!$B$6*DataForModel!R20+Index!$B$7*DataForModel!T20+Index!$B$8*DataForModel!U20+Index!$B$9*DataForModel!AA20+Index!$B$10*DataForModel!AU20+Index!$B$11*DataForModel!AH20+Index!$B$12*DataForModel!AU20+Index!$B$13*DataForModel!AX20+Index!$B$14*DataForModel!AZ20+Index!$B$15*DataForModel!BA20+Index!$B$16*DataForModel!BI20</f>
        <v>14.543631413370928</v>
      </c>
      <c r="J20">
        <v>13.9</v>
      </c>
      <c r="K20">
        <f t="shared" si="0"/>
        <v>0.64363141337092777</v>
      </c>
      <c r="L20">
        <f>VLOOKUP(G20,MedianHouseholdIncome!B:C,2,FALSE)</f>
        <v>47556</v>
      </c>
      <c r="M20">
        <f>VLOOKUP(G20,DataForModel!B:O,14,FALSE)</f>
        <v>49.455272896468102</v>
      </c>
      <c r="N20">
        <f>VLOOKUP(G20,DataForModel!B:H,7,FALSE)</f>
        <v>9.9938000000000002</v>
      </c>
      <c r="O20" s="2">
        <f t="shared" si="1"/>
        <v>6.4021268561501774</v>
      </c>
      <c r="P20" s="1">
        <f t="shared" si="2"/>
        <v>5.9401709401709404</v>
      </c>
      <c r="Q20" s="1">
        <f t="shared" si="3"/>
        <v>7.985403680840891</v>
      </c>
      <c r="R20" s="1">
        <f t="shared" si="4"/>
        <v>7.9542132520207156</v>
      </c>
      <c r="S20" s="1"/>
    </row>
    <row r="21" spans="1:20" x14ac:dyDescent="0.2">
      <c r="A21" t="s">
        <v>1674</v>
      </c>
      <c r="B21">
        <f>STDEV(H:H)</f>
        <v>3.2748346472323617</v>
      </c>
      <c r="C21">
        <f>STDEV(J:J)</f>
        <v>3.291887977727304</v>
      </c>
      <c r="D21">
        <f>STDEV(M:M)</f>
        <v>11.385925530234372</v>
      </c>
      <c r="E21">
        <f>STDEV(N:N)</f>
        <v>2.121519497316696</v>
      </c>
      <c r="G21">
        <v>6001402400</v>
      </c>
      <c r="H21" s="2">
        <f>$B$3+$B$4*DataForModel!L21+Index!$B$5*DataForModel!Q21+Index!$B$6*DataForModel!R21+Index!$B$7*DataForModel!T21+Index!$B$8*DataForModel!U21+Index!$B$9*DataForModel!AA21+Index!$B$10*DataForModel!AU21+Index!$B$11*DataForModel!AH21+Index!$B$12*DataForModel!AU21+Index!$B$13*DataForModel!AX21+Index!$B$14*DataForModel!AZ21+Index!$B$15*DataForModel!BA21+Index!$B$16*DataForModel!BI21</f>
        <v>13.80113768027776</v>
      </c>
      <c r="I21" s="2">
        <f>$B$3+$B$4*DataForModel!L21+Index!$B$5*DataForModel!Q21+Index!$B$6*DataForModel!R21+Index!$B$7*DataForModel!T21+Index!$B$8*DataForModel!U21+Index!$B$9*DataForModel!AA21+Index!$B$10*DataForModel!AU21+Index!$B$11*DataForModel!AH21+Index!$B$12*DataForModel!AU21+Index!$B$13*DataForModel!AX21+Index!$B$14*DataForModel!AZ21+Index!$B$15*DataForModel!BA21+Index!$B$16*DataForModel!BI21</f>
        <v>13.80113768027776</v>
      </c>
      <c r="J21">
        <v>14.3</v>
      </c>
      <c r="K21">
        <f t="shared" si="0"/>
        <v>0.4988623197222406</v>
      </c>
      <c r="L21">
        <f>VLOOKUP(G21,MedianHouseholdIncome!B:C,2,FALSE)</f>
        <v>31176</v>
      </c>
      <c r="M21">
        <f>VLOOKUP(G21,DataForModel!B:O,14,FALSE)</f>
        <v>42.7653790929688</v>
      </c>
      <c r="N21">
        <f>VLOOKUP(G21,DataForModel!B:H,7,FALSE)</f>
        <v>9.4893999999999998</v>
      </c>
      <c r="O21" s="2">
        <f t="shared" si="1"/>
        <v>6.0665706317662096</v>
      </c>
      <c r="P21" s="1">
        <f t="shared" si="2"/>
        <v>6.1111111111111116</v>
      </c>
      <c r="Q21" s="1">
        <f t="shared" si="3"/>
        <v>6.8720411818504843</v>
      </c>
      <c r="R21" s="1">
        <f t="shared" si="4"/>
        <v>7.4659503412225927</v>
      </c>
      <c r="S21" s="1"/>
    </row>
    <row r="22" spans="1:20" x14ac:dyDescent="0.2">
      <c r="A22" t="s">
        <v>1675</v>
      </c>
      <c r="B22">
        <f>MIN(H:H)</f>
        <v>0.37748361538044062</v>
      </c>
      <c r="C22">
        <f>MIN(J:J)</f>
        <v>0</v>
      </c>
      <c r="D22">
        <f>MIN(M:M)</f>
        <v>1.4731442983337</v>
      </c>
      <c r="E22">
        <f>MIN(N:N)</f>
        <v>1.7766999999999999</v>
      </c>
      <c r="G22">
        <v>6001402500</v>
      </c>
      <c r="H22" s="2">
        <f>$B$3+$B$4*DataForModel!L22+Index!$B$5*DataForModel!Q22+Index!$B$6*DataForModel!R22+Index!$B$7*DataForModel!T22+Index!$B$8*DataForModel!U22+Index!$B$9*DataForModel!AA22+Index!$B$10*DataForModel!AU22+Index!$B$11*DataForModel!AH22+Index!$B$12*DataForModel!AU22+Index!$B$13*DataForModel!AX22+Index!$B$14*DataForModel!AZ22+Index!$B$15*DataForModel!BA22+Index!$B$16*DataForModel!BI22</f>
        <v>18.502123767556078</v>
      </c>
      <c r="I22" s="2">
        <f>$B$3+$B$4*DataForModel!L22+Index!$B$5*DataForModel!Q22+Index!$B$6*DataForModel!R22+Index!$B$7*DataForModel!T22+Index!$B$8*DataForModel!U22+Index!$B$9*DataForModel!AA22+Index!$B$10*DataForModel!AU22+Index!$B$11*DataForModel!AH22+Index!$B$12*DataForModel!AU22+Index!$B$13*DataForModel!AX22+Index!$B$14*DataForModel!AZ22+Index!$B$15*DataForModel!BA22+Index!$B$16*DataForModel!BI22</f>
        <v>18.502123767556078</v>
      </c>
      <c r="J22">
        <v>17.7</v>
      </c>
      <c r="K22">
        <f t="shared" si="0"/>
        <v>0.80212376755607906</v>
      </c>
      <c r="L22">
        <f>VLOOKUP(G22,MedianHouseholdIncome!B:C,2,FALSE)</f>
        <v>32808</v>
      </c>
      <c r="M22">
        <f>VLOOKUP(G22,DataForModel!B:O,14,FALSE)</f>
        <v>43.960149181244901</v>
      </c>
      <c r="N22">
        <f>VLOOKUP(G22,DataForModel!B:H,7,FALSE)</f>
        <v>10.3695</v>
      </c>
      <c r="O22" s="2">
        <f t="shared" si="1"/>
        <v>8.1910938055271174</v>
      </c>
      <c r="P22" s="1">
        <f t="shared" si="2"/>
        <v>7.5641025641025639</v>
      </c>
      <c r="Q22" s="1">
        <f t="shared" si="3"/>
        <v>7.0708802442144147</v>
      </c>
      <c r="R22" s="1">
        <f t="shared" si="4"/>
        <v>8.3178936159914816</v>
      </c>
      <c r="S22" s="1"/>
    </row>
    <row r="23" spans="1:20" x14ac:dyDescent="0.2">
      <c r="A23" t="s">
        <v>1676</v>
      </c>
      <c r="B23">
        <f>MAX(H:H)</f>
        <v>22.5047361929857</v>
      </c>
      <c r="C23">
        <f>MAX(J:J)</f>
        <v>23.4</v>
      </c>
      <c r="D23">
        <f>MAX(M:M)</f>
        <v>61.560436708179303</v>
      </c>
      <c r="E23">
        <f>MAX(N:N)</f>
        <v>12.107200000000001</v>
      </c>
      <c r="G23">
        <v>6001402600</v>
      </c>
      <c r="H23" s="2">
        <f>$B$3+$B$4*DataForModel!L23+Index!$B$5*DataForModel!Q23+Index!$B$6*DataForModel!R23+Index!$B$7*DataForModel!T23+Index!$B$8*DataForModel!U23+Index!$B$9*DataForModel!AA23+Index!$B$10*DataForModel!AU23+Index!$B$11*DataForModel!AH23+Index!$B$12*DataForModel!AU23+Index!$B$13*DataForModel!AX23+Index!$B$14*DataForModel!AZ23+Index!$B$15*DataForModel!BA23+Index!$B$16*DataForModel!BI23</f>
        <v>16.618920906556692</v>
      </c>
      <c r="I23" s="2">
        <f>$B$3+$B$4*DataForModel!L23+Index!$B$5*DataForModel!Q23+Index!$B$6*DataForModel!R23+Index!$B$7*DataForModel!T23+Index!$B$8*DataForModel!U23+Index!$B$9*DataForModel!AA23+Index!$B$10*DataForModel!AU23+Index!$B$11*DataForModel!AH23+Index!$B$12*DataForModel!AU23+Index!$B$13*DataForModel!AX23+Index!$B$14*DataForModel!AZ23+Index!$B$15*DataForModel!BA23+Index!$B$16*DataForModel!BI23</f>
        <v>16.618920906556692</v>
      </c>
      <c r="J23">
        <v>17.7</v>
      </c>
      <c r="K23">
        <f t="shared" si="0"/>
        <v>1.0810790934433072</v>
      </c>
      <c r="L23">
        <f>VLOOKUP(G23,MedianHouseholdIncome!B:C,2,FALSE)</f>
        <v>30891</v>
      </c>
      <c r="M23">
        <f>VLOOKUP(G23,DataForModel!B:O,14,FALSE)</f>
        <v>34.9960398565742</v>
      </c>
      <c r="N23">
        <f>VLOOKUP(G23,DataForModel!B:H,7,FALSE)</f>
        <v>9.5447000000000006</v>
      </c>
      <c r="O23" s="2">
        <f t="shared" si="1"/>
        <v>7.3400153201188765</v>
      </c>
      <c r="P23" s="1">
        <f t="shared" si="2"/>
        <v>7.5641025641025639</v>
      </c>
      <c r="Q23" s="1">
        <f t="shared" si="3"/>
        <v>5.5790324732201793</v>
      </c>
      <c r="R23" s="1">
        <f t="shared" si="4"/>
        <v>7.5194811480567258</v>
      </c>
      <c r="S23" s="1"/>
    </row>
    <row r="24" spans="1:20" x14ac:dyDescent="0.2">
      <c r="A24" t="s">
        <v>71</v>
      </c>
      <c r="B24">
        <f>B23-B22</f>
        <v>22.127252577605258</v>
      </c>
      <c r="C24">
        <f>C23-C22</f>
        <v>23.4</v>
      </c>
      <c r="D24">
        <f>D23-D22</f>
        <v>60.087292409845602</v>
      </c>
      <c r="E24">
        <f>E23-E22</f>
        <v>10.330500000000001</v>
      </c>
      <c r="G24">
        <v>6001402700</v>
      </c>
      <c r="H24" s="2">
        <f>$B$3+$B$4*DataForModel!L24+Index!$B$5*DataForModel!Q24+Index!$B$6*DataForModel!R24+Index!$B$7*DataForModel!T24+Index!$B$8*DataForModel!U24+Index!$B$9*DataForModel!AA24+Index!$B$10*DataForModel!AU24+Index!$B$11*DataForModel!AH24+Index!$B$12*DataForModel!AU24+Index!$B$13*DataForModel!AX24+Index!$B$14*DataForModel!AZ24+Index!$B$15*DataForModel!BA24+Index!$B$16*DataForModel!BI24</f>
        <v>14.849625833801662</v>
      </c>
      <c r="I24" s="2">
        <f>$B$3+$B$4*DataForModel!L24+Index!$B$5*DataForModel!Q24+Index!$B$6*DataForModel!R24+Index!$B$7*DataForModel!T24+Index!$B$8*DataForModel!U24+Index!$B$9*DataForModel!AA24+Index!$B$10*DataForModel!AU24+Index!$B$11*DataForModel!AH24+Index!$B$12*DataForModel!AU24+Index!$B$13*DataForModel!AX24+Index!$B$14*DataForModel!AZ24+Index!$B$15*DataForModel!BA24+Index!$B$16*DataForModel!BI24</f>
        <v>14.849625833801662</v>
      </c>
      <c r="J24">
        <v>14.9</v>
      </c>
      <c r="K24">
        <f t="shared" si="0"/>
        <v>5.0374166198338344E-2</v>
      </c>
      <c r="L24">
        <f>VLOOKUP(G24,MedianHouseholdIncome!B:C,2,FALSE)</f>
        <v>56633</v>
      </c>
      <c r="M24">
        <f>VLOOKUP(G24,DataForModel!B:O,14,FALSE)</f>
        <v>40.225208536639002</v>
      </c>
      <c r="N24">
        <f>VLOOKUP(G24,DataForModel!B:H,7,FALSE)</f>
        <v>7.2267999999999999</v>
      </c>
      <c r="O24" s="2">
        <f t="shared" si="1"/>
        <v>6.5404153397102327</v>
      </c>
      <c r="P24" s="1">
        <f t="shared" si="2"/>
        <v>6.367521367521368</v>
      </c>
      <c r="Q24" s="1">
        <f t="shared" si="3"/>
        <v>6.4492944654559912</v>
      </c>
      <c r="R24" s="1">
        <f t="shared" si="4"/>
        <v>5.2757368956004056</v>
      </c>
      <c r="S24" s="1"/>
    </row>
    <row r="25" spans="1:20" x14ac:dyDescent="0.2">
      <c r="A25" t="s">
        <v>1677</v>
      </c>
      <c r="B25">
        <v>10</v>
      </c>
      <c r="C25">
        <v>10</v>
      </c>
      <c r="D25">
        <v>10</v>
      </c>
      <c r="E25">
        <v>10</v>
      </c>
      <c r="G25">
        <v>6001402800</v>
      </c>
      <c r="H25" s="2">
        <f>$B$3+$B$4*DataForModel!L25+Index!$B$5*DataForModel!Q25+Index!$B$6*DataForModel!R25+Index!$B$7*DataForModel!T25+Index!$B$8*DataForModel!U25+Index!$B$9*DataForModel!AA25+Index!$B$10*DataForModel!AU25+Index!$B$11*DataForModel!AH25+Index!$B$12*DataForModel!AU25+Index!$B$13*DataForModel!AX25+Index!$B$14*DataForModel!AZ25+Index!$B$15*DataForModel!BA25+Index!$B$16*DataForModel!BI25</f>
        <v>16.587183426281587</v>
      </c>
      <c r="I25" s="2">
        <f>$B$3+$B$4*DataForModel!L25+Index!$B$5*DataForModel!Q25+Index!$B$6*DataForModel!R25+Index!$B$7*DataForModel!T25+Index!$B$8*DataForModel!U25+Index!$B$9*DataForModel!AA25+Index!$B$10*DataForModel!AU25+Index!$B$11*DataForModel!AH25+Index!$B$12*DataForModel!AU25+Index!$B$13*DataForModel!AX25+Index!$B$14*DataForModel!AZ25+Index!$B$15*DataForModel!BA25+Index!$B$16*DataForModel!BI25</f>
        <v>16.587183426281587</v>
      </c>
      <c r="J25">
        <v>16.2</v>
      </c>
      <c r="K25">
        <f t="shared" si="0"/>
        <v>0.38718342628158808</v>
      </c>
      <c r="L25">
        <f>VLOOKUP(G25,MedianHouseholdIncome!B:C,2,FALSE)</f>
        <v>26674</v>
      </c>
      <c r="M25">
        <f>VLOOKUP(G25,DataForModel!B:O,14,FALSE)</f>
        <v>38.174207336665901</v>
      </c>
      <c r="N25">
        <f>VLOOKUP(G25,DataForModel!B:H,7,FALSE)</f>
        <v>9.4968000000000004</v>
      </c>
      <c r="O25" s="2">
        <f t="shared" si="1"/>
        <v>7.325672156563531</v>
      </c>
      <c r="P25" s="1">
        <f t="shared" si="2"/>
        <v>6.9230769230769234</v>
      </c>
      <c r="Q25" s="1">
        <f t="shared" si="3"/>
        <v>6.1079575341821446</v>
      </c>
      <c r="R25" s="1">
        <f t="shared" si="4"/>
        <v>7.4731135956633263</v>
      </c>
      <c r="S25" s="1"/>
    </row>
    <row r="26" spans="1:20" x14ac:dyDescent="0.2">
      <c r="G26">
        <v>6001402900</v>
      </c>
      <c r="H26" s="2">
        <f>$B$3+$B$4*DataForModel!L26+Index!$B$5*DataForModel!Q26+Index!$B$6*DataForModel!R26+Index!$B$7*DataForModel!T26+Index!$B$8*DataForModel!U26+Index!$B$9*DataForModel!AA26+Index!$B$10*DataForModel!AU26+Index!$B$11*DataForModel!AH26+Index!$B$12*DataForModel!AU26+Index!$B$13*DataForModel!AX26+Index!$B$14*DataForModel!AZ26+Index!$B$15*DataForModel!BA26+Index!$B$16*DataForModel!BI26</f>
        <v>13.007711528080812</v>
      </c>
      <c r="I26" s="2">
        <f>$B$3+$B$4*DataForModel!L26+Index!$B$5*DataForModel!Q26+Index!$B$6*DataForModel!R26+Index!$B$7*DataForModel!T26+Index!$B$8*DataForModel!U26+Index!$B$9*DataForModel!AA26+Index!$B$10*DataForModel!AU26+Index!$B$11*DataForModel!AH26+Index!$B$12*DataForModel!AU26+Index!$B$13*DataForModel!AX26+Index!$B$14*DataForModel!AZ26+Index!$B$15*DataForModel!BA26+Index!$B$16*DataForModel!BI26</f>
        <v>13.007711528080812</v>
      </c>
      <c r="J26">
        <v>12.4</v>
      </c>
      <c r="K26">
        <f t="shared" si="0"/>
        <v>0.60771152808081119</v>
      </c>
      <c r="L26">
        <f>VLOOKUP(G26,MedianHouseholdIncome!B:C,2,FALSE)</f>
        <v>26607</v>
      </c>
      <c r="M26">
        <f>VLOOKUP(G26,DataForModel!B:O,14,FALSE)</f>
        <v>26.646813100060999</v>
      </c>
      <c r="N26">
        <f>VLOOKUP(G26,DataForModel!B:H,7,FALSE)</f>
        <v>9.0793999999999997</v>
      </c>
      <c r="O26" s="2">
        <f t="shared" si="1"/>
        <v>5.7079964484534695</v>
      </c>
      <c r="P26" s="1">
        <f t="shared" si="2"/>
        <v>5.299145299145299</v>
      </c>
      <c r="Q26" s="1">
        <f t="shared" si="3"/>
        <v>4.189516250794231</v>
      </c>
      <c r="R26" s="1">
        <f t="shared" si="4"/>
        <v>7.0690673249116687</v>
      </c>
      <c r="S26" s="1"/>
    </row>
    <row r="27" spans="1:20" x14ac:dyDescent="0.2">
      <c r="A27" s="32"/>
      <c r="B27" s="32" t="s">
        <v>1682</v>
      </c>
      <c r="G27">
        <v>6001403000</v>
      </c>
      <c r="H27" s="2">
        <f>$B$3+$B$4*DataForModel!L27+Index!$B$5*DataForModel!Q27+Index!$B$6*DataForModel!R27+Index!$B$7*DataForModel!T27+Index!$B$8*DataForModel!U27+Index!$B$9*DataForModel!AA27+Index!$B$10*DataForModel!AU27+Index!$B$11*DataForModel!AH27+Index!$B$12*DataForModel!AU27+Index!$B$13*DataForModel!AX27+Index!$B$14*DataForModel!AZ27+Index!$B$15*DataForModel!BA27+Index!$B$16*DataForModel!BI27</f>
        <v>18.744638629150618</v>
      </c>
      <c r="I27" s="2">
        <f>$B$3+$B$4*DataForModel!L27+Index!$B$5*DataForModel!Q27+Index!$B$6*DataForModel!R27+Index!$B$7*DataForModel!T27+Index!$B$8*DataForModel!U27+Index!$B$9*DataForModel!AA27+Index!$B$10*DataForModel!AU27+Index!$B$11*DataForModel!AH27+Index!$B$12*DataForModel!AU27+Index!$B$13*DataForModel!AX27+Index!$B$14*DataForModel!AZ27+Index!$B$15*DataForModel!BA27+Index!$B$16*DataForModel!BI27</f>
        <v>18.744638629150618</v>
      </c>
      <c r="J27">
        <v>19.100000000000001</v>
      </c>
      <c r="K27">
        <f t="shared" si="0"/>
        <v>0.35536137084938346</v>
      </c>
      <c r="L27">
        <f>VLOOKUP(G27,MedianHouseholdIncome!B:C,2,FALSE)</f>
        <v>24515</v>
      </c>
      <c r="M27">
        <f>VLOOKUP(G27,DataForModel!B:O,14,FALSE)</f>
        <v>46.6341196073761</v>
      </c>
      <c r="N27">
        <f>VLOOKUP(G27,DataForModel!B:H,7,FALSE)</f>
        <v>11.0067</v>
      </c>
      <c r="O27" s="2">
        <f t="shared" si="1"/>
        <v>8.300693883866705</v>
      </c>
      <c r="P27" s="1">
        <f t="shared" si="2"/>
        <v>8.1623931623931636</v>
      </c>
      <c r="Q27" s="1">
        <f t="shared" si="3"/>
        <v>7.5158945423945491</v>
      </c>
      <c r="R27" s="1">
        <f t="shared" si="4"/>
        <v>8.934707903780069</v>
      </c>
      <c r="S27" s="1"/>
    </row>
    <row r="28" spans="1:20" x14ac:dyDescent="0.2">
      <c r="B28" t="s">
        <v>1683</v>
      </c>
      <c r="G28">
        <v>6001403100</v>
      </c>
      <c r="H28" s="2">
        <f>$B$3+$B$4*DataForModel!L28+Index!$B$5*DataForModel!Q28+Index!$B$6*DataForModel!R28+Index!$B$7*DataForModel!T28+Index!$B$8*DataForModel!U28+Index!$B$9*DataForModel!AA28+Index!$B$10*DataForModel!AU28+Index!$B$11*DataForModel!AH28+Index!$B$12*DataForModel!AU28+Index!$B$13*DataForModel!AX28+Index!$B$14*DataForModel!AZ28+Index!$B$15*DataForModel!BA28+Index!$B$16*DataForModel!BI28</f>
        <v>14.33973208324983</v>
      </c>
      <c r="I28" s="2">
        <f>$B$3+$B$4*DataForModel!L28+Index!$B$5*DataForModel!Q28+Index!$B$6*DataForModel!R28+Index!$B$7*DataForModel!T28+Index!$B$8*DataForModel!U28+Index!$B$9*DataForModel!AA28+Index!$B$10*DataForModel!AU28+Index!$B$11*DataForModel!AH28+Index!$B$12*DataForModel!AU28+Index!$B$13*DataForModel!AX28+Index!$B$14*DataForModel!AZ28+Index!$B$15*DataForModel!BA28+Index!$B$16*DataForModel!BI28</f>
        <v>14.33973208324983</v>
      </c>
      <c r="J28">
        <v>11.6</v>
      </c>
      <c r="K28">
        <f t="shared" si="0"/>
        <v>2.7397320832498302</v>
      </c>
      <c r="L28">
        <f>VLOOKUP(G28,MedianHouseholdIncome!B:C,2,FALSE)</f>
        <v>66587</v>
      </c>
      <c r="M28">
        <f>VLOOKUP(G28,DataForModel!B:O,14,FALSE)</f>
        <v>34.0880967520553</v>
      </c>
      <c r="N28">
        <f>VLOOKUP(G28,DataForModel!B:H,7,FALSE)</f>
        <v>9.0808</v>
      </c>
      <c r="O28" s="2">
        <f t="shared" si="1"/>
        <v>6.3099783486000538</v>
      </c>
      <c r="P28" s="1">
        <f t="shared" si="2"/>
        <v>4.9572649572649574</v>
      </c>
      <c r="Q28" s="1">
        <f t="shared" si="3"/>
        <v>5.4279284596916666</v>
      </c>
      <c r="R28" s="1">
        <f t="shared" si="4"/>
        <v>7.0704225352112671</v>
      </c>
      <c r="S28" s="1"/>
      <c r="T28" t="s">
        <v>1682</v>
      </c>
    </row>
    <row r="29" spans="1:20" x14ac:dyDescent="0.2">
      <c r="G29">
        <v>6001403300</v>
      </c>
      <c r="H29" s="2">
        <f>$B$3+$B$4*DataForModel!L29+Index!$B$5*DataForModel!Q29+Index!$B$6*DataForModel!R29+Index!$B$7*DataForModel!T29+Index!$B$8*DataForModel!U29+Index!$B$9*DataForModel!AA29+Index!$B$10*DataForModel!AU29+Index!$B$11*DataForModel!AH29+Index!$B$12*DataForModel!AU29+Index!$B$13*DataForModel!AX29+Index!$B$14*DataForModel!AZ29+Index!$B$15*DataForModel!BA29+Index!$B$16*DataForModel!BI29</f>
        <v>15.14656227426636</v>
      </c>
      <c r="I29" s="2">
        <f>$B$3+$B$4*DataForModel!L29+Index!$B$5*DataForModel!Q29+Index!$B$6*DataForModel!R29+Index!$B$7*DataForModel!T29+Index!$B$8*DataForModel!U29+Index!$B$9*DataForModel!AA29+Index!$B$10*DataForModel!AU29+Index!$B$11*DataForModel!AH29+Index!$B$12*DataForModel!AU29+Index!$B$13*DataForModel!AX29+Index!$B$14*DataForModel!AZ29+Index!$B$15*DataForModel!BA29+Index!$B$16*DataForModel!BI29</f>
        <v>15.14656227426636</v>
      </c>
      <c r="J29">
        <v>10.9</v>
      </c>
      <c r="K29">
        <f t="shared" si="0"/>
        <v>4.2465622742663598</v>
      </c>
      <c r="L29">
        <f>VLOOKUP(G29,MedianHouseholdIncome!B:C,2,FALSE)</f>
        <v>75907</v>
      </c>
      <c r="M29">
        <f>VLOOKUP(G29,DataForModel!B:O,14,FALSE)</f>
        <v>44.365687983148597</v>
      </c>
      <c r="N29">
        <f>VLOOKUP(G29,DataForModel!B:H,7,FALSE)</f>
        <v>9.4717000000000002</v>
      </c>
      <c r="O29" s="2">
        <f t="shared" si="1"/>
        <v>6.6746102377994898</v>
      </c>
      <c r="P29" s="1">
        <f t="shared" si="2"/>
        <v>4.6581196581196584</v>
      </c>
      <c r="Q29" s="1">
        <f t="shared" si="3"/>
        <v>7.1383718527790974</v>
      </c>
      <c r="R29" s="1">
        <f t="shared" si="4"/>
        <v>7.4488166110062437</v>
      </c>
      <c r="S29" s="1"/>
      <c r="T29" t="s">
        <v>1683</v>
      </c>
    </row>
    <row r="30" spans="1:20" x14ac:dyDescent="0.2">
      <c r="A30" s="26" t="s">
        <v>66</v>
      </c>
      <c r="B30" s="25">
        <v>7.3239999999999998</v>
      </c>
      <c r="G30">
        <v>6001403400</v>
      </c>
      <c r="H30" s="2">
        <f>$B$3+$B$4*DataForModel!L30+Index!$B$5*DataForModel!Q30+Index!$B$6*DataForModel!R30+Index!$B$7*DataForModel!T30+Index!$B$8*DataForModel!U30+Index!$B$9*DataForModel!AA30+Index!$B$10*DataForModel!AU30+Index!$B$11*DataForModel!AH30+Index!$B$12*DataForModel!AU30+Index!$B$13*DataForModel!AX30+Index!$B$14*DataForModel!AZ30+Index!$B$15*DataForModel!BA30+Index!$B$16*DataForModel!BI30</f>
        <v>11.147752134386142</v>
      </c>
      <c r="I30" s="2">
        <f>$B$3+$B$4*DataForModel!L30+Index!$B$5*DataForModel!Q30+Index!$B$6*DataForModel!R30+Index!$B$7*DataForModel!T30+Index!$B$8*DataForModel!U30+Index!$B$9*DataForModel!AA30+Index!$B$10*DataForModel!AU30+Index!$B$11*DataForModel!AH30+Index!$B$12*DataForModel!AU30+Index!$B$13*DataForModel!AX30+Index!$B$14*DataForModel!AZ30+Index!$B$15*DataForModel!BA30+Index!$B$16*DataForModel!BI30</f>
        <v>11.147752134386142</v>
      </c>
      <c r="J30">
        <v>9.1999999999999993</v>
      </c>
      <c r="K30">
        <f t="shared" si="0"/>
        <v>1.9477521343861426</v>
      </c>
      <c r="L30">
        <f>VLOOKUP(G30,MedianHouseholdIncome!B:C,2,FALSE)</f>
        <v>50808</v>
      </c>
      <c r="M30">
        <f>VLOOKUP(G30,DataForModel!B:O,14,FALSE)</f>
        <v>29.992815164171201</v>
      </c>
      <c r="N30">
        <f>VLOOKUP(G30,DataForModel!B:H,7,FALSE)</f>
        <v>7.7108999999999996</v>
      </c>
      <c r="O30" s="2">
        <f t="shared" si="1"/>
        <v>4.8674224155176713</v>
      </c>
      <c r="P30" s="1">
        <f t="shared" si="2"/>
        <v>3.9316239316239314</v>
      </c>
      <c r="Q30" s="1">
        <f t="shared" si="3"/>
        <v>4.7463731051999289</v>
      </c>
      <c r="R30" s="1">
        <f t="shared" si="4"/>
        <v>5.7443492570543526</v>
      </c>
      <c r="S30" s="1"/>
    </row>
    <row r="31" spans="1:20" x14ac:dyDescent="0.2">
      <c r="A31" s="28" t="s">
        <v>11</v>
      </c>
      <c r="B31" s="27">
        <v>2.3580000000000001E-4</v>
      </c>
      <c r="G31">
        <v>6001403501</v>
      </c>
      <c r="H31" s="2">
        <f>$B$3+$B$4*DataForModel!L31+Index!$B$5*DataForModel!Q31+Index!$B$6*DataForModel!R31+Index!$B$7*DataForModel!T31+Index!$B$8*DataForModel!U31+Index!$B$9*DataForModel!AA31+Index!$B$10*DataForModel!AU31+Index!$B$11*DataForModel!AH31+Index!$B$12*DataForModel!AU31+Index!$B$13*DataForModel!AX31+Index!$B$14*DataForModel!AZ31+Index!$B$15*DataForModel!BA31+Index!$B$16*DataForModel!BI31</f>
        <v>14.46161233522386</v>
      </c>
      <c r="I31" s="2">
        <f>$B$3+$B$4*DataForModel!L31+Index!$B$5*DataForModel!Q31+Index!$B$6*DataForModel!R31+Index!$B$7*DataForModel!T31+Index!$B$8*DataForModel!U31+Index!$B$9*DataForModel!AA31+Index!$B$10*DataForModel!AU31+Index!$B$11*DataForModel!AH31+Index!$B$12*DataForModel!AU31+Index!$B$13*DataForModel!AX31+Index!$B$14*DataForModel!AZ31+Index!$B$15*DataForModel!BA31+Index!$B$16*DataForModel!BI31</f>
        <v>14.46161233522386</v>
      </c>
      <c r="J31">
        <v>11.7</v>
      </c>
      <c r="K31">
        <f t="shared" si="0"/>
        <v>2.7616123352238606</v>
      </c>
      <c r="L31">
        <f>VLOOKUP(G31,MedianHouseholdIncome!B:C,2,FALSE)</f>
        <v>44727</v>
      </c>
      <c r="M31">
        <f>VLOOKUP(G31,DataForModel!B:O,14,FALSE)</f>
        <v>24.963468982750101</v>
      </c>
      <c r="N31">
        <f>VLOOKUP(G31,DataForModel!B:H,7,FALSE)</f>
        <v>8.1857000000000006</v>
      </c>
      <c r="O31" s="2">
        <f t="shared" si="1"/>
        <v>6.3650598602095805</v>
      </c>
      <c r="P31" s="1">
        <f t="shared" si="2"/>
        <v>5</v>
      </c>
      <c r="Q31" s="1">
        <f t="shared" si="3"/>
        <v>3.9093664803853589</v>
      </c>
      <c r="R31" s="1">
        <f t="shared" si="4"/>
        <v>6.203959150089541</v>
      </c>
      <c r="S31" s="1"/>
    </row>
    <row r="32" spans="1:20" x14ac:dyDescent="0.2">
      <c r="A32" s="26" t="s">
        <v>16</v>
      </c>
      <c r="B32" s="25">
        <v>-0.36919999999999997</v>
      </c>
      <c r="G32">
        <v>6001403502</v>
      </c>
      <c r="H32" s="2">
        <f>$B$3+$B$4*DataForModel!L32+Index!$B$5*DataForModel!Q32+Index!$B$6*DataForModel!R32+Index!$B$7*DataForModel!T32+Index!$B$8*DataForModel!U32+Index!$B$9*DataForModel!AA32+Index!$B$10*DataForModel!AU32+Index!$B$11*DataForModel!AH32+Index!$B$12*DataForModel!AU32+Index!$B$13*DataForModel!AX32+Index!$B$14*DataForModel!AZ32+Index!$B$15*DataForModel!BA32+Index!$B$16*DataForModel!BI32</f>
        <v>9.3745018784503902</v>
      </c>
      <c r="I32" s="2">
        <f>$B$3+$B$4*DataForModel!L32+Index!$B$5*DataForModel!Q32+Index!$B$6*DataForModel!R32+Index!$B$7*DataForModel!T32+Index!$B$8*DataForModel!U32+Index!$B$9*DataForModel!AA32+Index!$B$10*DataForModel!AU32+Index!$B$11*DataForModel!AH32+Index!$B$12*DataForModel!AU32+Index!$B$13*DataForModel!AX32+Index!$B$14*DataForModel!AZ32+Index!$B$15*DataForModel!BA32+Index!$B$16*DataForModel!BI32</f>
        <v>9.3745018784503902</v>
      </c>
      <c r="J32">
        <v>8</v>
      </c>
      <c r="K32">
        <f t="shared" si="0"/>
        <v>1.3745018784503902</v>
      </c>
      <c r="L32">
        <f>VLOOKUP(G32,MedianHouseholdIncome!B:C,2,FALSE)</f>
        <v>84000</v>
      </c>
      <c r="M32">
        <f>VLOOKUP(G32,DataForModel!B:O,14,FALSE)</f>
        <v>15.761333217389</v>
      </c>
      <c r="N32">
        <f>VLOOKUP(G32,DataForModel!B:H,7,FALSE)</f>
        <v>5.9526000000000003</v>
      </c>
      <c r="O32" s="2">
        <f t="shared" si="1"/>
        <v>4.0660349636790114</v>
      </c>
      <c r="P32" s="1">
        <f t="shared" si="2"/>
        <v>3.4188034188034191</v>
      </c>
      <c r="Q32" s="1">
        <f t="shared" si="3"/>
        <v>2.3779052684880355</v>
      </c>
      <c r="R32" s="1">
        <f t="shared" si="4"/>
        <v>4.0423019214946034</v>
      </c>
      <c r="S32" s="1"/>
    </row>
    <row r="33" spans="1:19" x14ac:dyDescent="0.2">
      <c r="A33" s="28" t="s">
        <v>17</v>
      </c>
      <c r="B33" s="27">
        <v>1.3320000000000001E-3</v>
      </c>
      <c r="G33">
        <v>6001403600</v>
      </c>
      <c r="H33" s="2">
        <f>$B$3+$B$4*DataForModel!L33+Index!$B$5*DataForModel!Q33+Index!$B$6*DataForModel!R33+Index!$B$7*DataForModel!T33+Index!$B$8*DataForModel!U33+Index!$B$9*DataForModel!AA33+Index!$B$10*DataForModel!AU33+Index!$B$11*DataForModel!AH33+Index!$B$12*DataForModel!AU33+Index!$B$13*DataForModel!AX33+Index!$B$14*DataForModel!AZ33+Index!$B$15*DataForModel!BA33+Index!$B$16*DataForModel!BI33</f>
        <v>9.6166780763712314</v>
      </c>
      <c r="I33" s="2">
        <f>$B$3+$B$4*DataForModel!L33+Index!$B$5*DataForModel!Q33+Index!$B$6*DataForModel!R33+Index!$B$7*DataForModel!T33+Index!$B$8*DataForModel!U33+Index!$B$9*DataForModel!AA33+Index!$B$10*DataForModel!AU33+Index!$B$11*DataForModel!AH33+Index!$B$12*DataForModel!AU33+Index!$B$13*DataForModel!AX33+Index!$B$14*DataForModel!AZ33+Index!$B$15*DataForModel!BA33+Index!$B$16*DataForModel!BI33</f>
        <v>9.6166780763712314</v>
      </c>
      <c r="J33">
        <v>8.5</v>
      </c>
      <c r="K33">
        <f t="shared" si="0"/>
        <v>1.1166780763712314</v>
      </c>
      <c r="L33">
        <f>VLOOKUP(G33,MedianHouseholdIncome!B:C,2,FALSE)</f>
        <v>70906</v>
      </c>
      <c r="M33">
        <f>VLOOKUP(G33,DataForModel!B:O,14,FALSE)</f>
        <v>19.1501897242007</v>
      </c>
      <c r="N33">
        <f>VLOOKUP(G33,DataForModel!B:H,7,FALSE)</f>
        <v>6.5209999999999999</v>
      </c>
      <c r="O33" s="2">
        <f t="shared" si="1"/>
        <v>4.1754819892740214</v>
      </c>
      <c r="P33" s="1">
        <f t="shared" si="2"/>
        <v>3.6324786324786329</v>
      </c>
      <c r="Q33" s="1">
        <f t="shared" si="3"/>
        <v>2.9418941538078904</v>
      </c>
      <c r="R33" s="1">
        <f t="shared" si="4"/>
        <v>4.5925173031315039</v>
      </c>
      <c r="S33" s="1"/>
    </row>
    <row r="34" spans="1:19" x14ac:dyDescent="0.2">
      <c r="A34" s="26" t="s">
        <v>19</v>
      </c>
      <c r="B34" s="25">
        <v>-4.9670000000000001E-3</v>
      </c>
      <c r="G34">
        <v>6001403701</v>
      </c>
      <c r="H34" s="2">
        <f>$B$3+$B$4*DataForModel!L34+Index!$B$5*DataForModel!Q34+Index!$B$6*DataForModel!R34+Index!$B$7*DataForModel!T34+Index!$B$8*DataForModel!U34+Index!$B$9*DataForModel!AA34+Index!$B$10*DataForModel!AU34+Index!$B$11*DataForModel!AH34+Index!$B$12*DataForModel!AU34+Index!$B$13*DataForModel!AX34+Index!$B$14*DataForModel!AZ34+Index!$B$15*DataForModel!BA34+Index!$B$16*DataForModel!BI34</f>
        <v>9.4939354242946816</v>
      </c>
      <c r="I34" s="2">
        <f>$B$3+$B$4*DataForModel!L34+Index!$B$5*DataForModel!Q34+Index!$B$6*DataForModel!R34+Index!$B$7*DataForModel!T34+Index!$B$8*DataForModel!U34+Index!$B$9*DataForModel!AA34+Index!$B$10*DataForModel!AU34+Index!$B$11*DataForModel!AH34+Index!$B$12*DataForModel!AU34+Index!$B$13*DataForModel!AX34+Index!$B$14*DataForModel!AZ34+Index!$B$15*DataForModel!BA34+Index!$B$16*DataForModel!BI34</f>
        <v>9.4939354242946816</v>
      </c>
      <c r="J34">
        <v>8.3000000000000007</v>
      </c>
      <c r="K34">
        <f t="shared" si="0"/>
        <v>1.1939354242946809</v>
      </c>
      <c r="L34">
        <f>VLOOKUP(G34,MedianHouseholdIncome!B:C,2,FALSE)</f>
        <v>76716</v>
      </c>
      <c r="M34">
        <f>VLOOKUP(G34,DataForModel!B:O,14,FALSE)</f>
        <v>8.8923396754435906</v>
      </c>
      <c r="N34">
        <f>VLOOKUP(G34,DataForModel!B:H,7,FALSE)</f>
        <v>6.3964999999999996</v>
      </c>
      <c r="O34" s="2">
        <f t="shared" si="1"/>
        <v>4.1200107319879828</v>
      </c>
      <c r="P34" s="1">
        <f t="shared" si="2"/>
        <v>3.5470085470085477</v>
      </c>
      <c r="Q34" s="1">
        <f t="shared" si="3"/>
        <v>1.2347361779100932</v>
      </c>
      <c r="R34" s="1">
        <f t="shared" si="4"/>
        <v>4.4720003872029421</v>
      </c>
      <c r="S34" s="1"/>
    </row>
    <row r="35" spans="1:19" x14ac:dyDescent="0.2">
      <c r="A35" s="28" t="s">
        <v>20</v>
      </c>
      <c r="B35" s="27">
        <v>5.1849999999999997E-4</v>
      </c>
      <c r="G35">
        <v>6001403702</v>
      </c>
      <c r="H35" s="2">
        <f>$B$3+$B$4*DataForModel!L35+Index!$B$5*DataForModel!Q35+Index!$B$6*DataForModel!R35+Index!$B$7*DataForModel!T35+Index!$B$8*DataForModel!U35+Index!$B$9*DataForModel!AA35+Index!$B$10*DataForModel!AU35+Index!$B$11*DataForModel!AH35+Index!$B$12*DataForModel!AU35+Index!$B$13*DataForModel!AX35+Index!$B$14*DataForModel!AZ35+Index!$B$15*DataForModel!BA35+Index!$B$16*DataForModel!BI35</f>
        <v>7.899458018382</v>
      </c>
      <c r="I35" s="2">
        <f>$B$3+$B$4*DataForModel!L35+Index!$B$5*DataForModel!Q35+Index!$B$6*DataForModel!R35+Index!$B$7*DataForModel!T35+Index!$B$8*DataForModel!U35+Index!$B$9*DataForModel!AA35+Index!$B$10*DataForModel!AU35+Index!$B$11*DataForModel!AH35+Index!$B$12*DataForModel!AU35+Index!$B$13*DataForModel!AX35+Index!$B$14*DataForModel!AZ35+Index!$B$15*DataForModel!BA35+Index!$B$16*DataForModel!BI35</f>
        <v>7.899458018382</v>
      </c>
      <c r="J35">
        <v>6.8</v>
      </c>
      <c r="K35">
        <f t="shared" si="0"/>
        <v>1.0994580183820002</v>
      </c>
      <c r="L35">
        <f>VLOOKUP(G35,MedianHouseholdIncome!B:C,2,FALSE)</f>
        <v>95741</v>
      </c>
      <c r="M35">
        <f>VLOOKUP(G35,DataForModel!B:O,14,FALSE)</f>
        <v>12.6725083490236</v>
      </c>
      <c r="N35">
        <f>VLOOKUP(G35,DataForModel!B:H,7,FALSE)</f>
        <v>5.3047000000000004</v>
      </c>
      <c r="O35" s="2">
        <f t="shared" si="1"/>
        <v>3.3994163426391513</v>
      </c>
      <c r="P35" s="1">
        <f t="shared" si="2"/>
        <v>2.9059829059829063</v>
      </c>
      <c r="Q35" s="1">
        <f t="shared" si="3"/>
        <v>1.8638490105862762</v>
      </c>
      <c r="R35" s="1">
        <f t="shared" si="4"/>
        <v>3.4151299549876581</v>
      </c>
      <c r="S35" s="1"/>
    </row>
    <row r="36" spans="1:19" x14ac:dyDescent="0.2">
      <c r="A36" s="26" t="s">
        <v>26</v>
      </c>
      <c r="B36" s="25">
        <v>-4.4290000000000003E-2</v>
      </c>
      <c r="G36">
        <v>6001403800</v>
      </c>
      <c r="H36" s="2">
        <f>$B$3+$B$4*DataForModel!L36+Index!$B$5*DataForModel!Q36+Index!$B$6*DataForModel!R36+Index!$B$7*DataForModel!T36+Index!$B$8*DataForModel!U36+Index!$B$9*DataForModel!AA36+Index!$B$10*DataForModel!AU36+Index!$B$11*DataForModel!AH36+Index!$B$12*DataForModel!AU36+Index!$B$13*DataForModel!AX36+Index!$B$14*DataForModel!AZ36+Index!$B$15*DataForModel!BA36+Index!$B$16*DataForModel!BI36</f>
        <v>8.4555259807829515</v>
      </c>
      <c r="I36" s="2">
        <f>$B$3+$B$4*DataForModel!L36+Index!$B$5*DataForModel!Q36+Index!$B$6*DataForModel!R36+Index!$B$7*DataForModel!T36+Index!$B$8*DataForModel!U36+Index!$B$9*DataForModel!AA36+Index!$B$10*DataForModel!AU36+Index!$B$11*DataForModel!AH36+Index!$B$12*DataForModel!AU36+Index!$B$13*DataForModel!AX36+Index!$B$14*DataForModel!AZ36+Index!$B$15*DataForModel!BA36+Index!$B$16*DataForModel!BI36</f>
        <v>8.4555259807829515</v>
      </c>
      <c r="J36">
        <v>7</v>
      </c>
      <c r="K36">
        <f t="shared" si="0"/>
        <v>1.4555259807829515</v>
      </c>
      <c r="L36">
        <f>VLOOKUP(G36,MedianHouseholdIncome!B:C,2,FALSE)</f>
        <v>104245</v>
      </c>
      <c r="M36">
        <f>VLOOKUP(G36,DataForModel!B:O,14,FALSE)</f>
        <v>11.717608807888499</v>
      </c>
      <c r="N36">
        <f>VLOOKUP(G36,DataForModel!B:H,7,FALSE)</f>
        <v>4.2568000000000001</v>
      </c>
      <c r="O36" s="2">
        <f t="shared" si="1"/>
        <v>3.6507209094626618</v>
      </c>
      <c r="P36" s="1">
        <f t="shared" si="2"/>
        <v>2.9914529914529915</v>
      </c>
      <c r="Q36" s="1">
        <f t="shared" si="3"/>
        <v>1.7049302936932123</v>
      </c>
      <c r="R36" s="1">
        <f t="shared" si="4"/>
        <v>2.4007550457383475</v>
      </c>
      <c r="S36" s="1"/>
    </row>
    <row r="37" spans="1:19" x14ac:dyDescent="0.2">
      <c r="A37" s="28" t="s">
        <v>1734</v>
      </c>
      <c r="B37" s="27">
        <v>-1.9550000000000001E-5</v>
      </c>
      <c r="G37">
        <v>6001403900</v>
      </c>
      <c r="H37" s="2">
        <f>$B$3+$B$4*DataForModel!L37+Index!$B$5*DataForModel!Q37+Index!$B$6*DataForModel!R37+Index!$B$7*DataForModel!T37+Index!$B$8*DataForModel!U37+Index!$B$9*DataForModel!AA37+Index!$B$10*DataForModel!AU37+Index!$B$11*DataForModel!AH37+Index!$B$12*DataForModel!AU37+Index!$B$13*DataForModel!AX37+Index!$B$14*DataForModel!AZ37+Index!$B$15*DataForModel!BA37+Index!$B$16*DataForModel!BI37</f>
        <v>10.046254107103689</v>
      </c>
      <c r="I37" s="2">
        <f>$B$3+$B$4*DataForModel!L37+Index!$B$5*DataForModel!Q37+Index!$B$6*DataForModel!R37+Index!$B$7*DataForModel!T37+Index!$B$8*DataForModel!U37+Index!$B$9*DataForModel!AA37+Index!$B$10*DataForModel!AU37+Index!$B$11*DataForModel!AH37+Index!$B$12*DataForModel!AU37+Index!$B$13*DataForModel!AX37+Index!$B$14*DataForModel!AZ37+Index!$B$15*DataForModel!BA37+Index!$B$16*DataForModel!BI37</f>
        <v>10.046254107103689</v>
      </c>
      <c r="J37">
        <v>8.1</v>
      </c>
      <c r="K37">
        <f t="shared" si="0"/>
        <v>1.9462541071036892</v>
      </c>
      <c r="L37">
        <f>VLOOKUP(G37,MedianHouseholdIncome!B:C,2,FALSE)</f>
        <v>73993</v>
      </c>
      <c r="M37">
        <f>VLOOKUP(G37,DataForModel!B:O,14,FALSE)</f>
        <v>17.127862758141401</v>
      </c>
      <c r="N37">
        <f>VLOOKUP(G37,DataForModel!B:H,7,FALSE)</f>
        <v>6.0101000000000004</v>
      </c>
      <c r="O37" s="2">
        <f t="shared" si="1"/>
        <v>4.3696208816764264</v>
      </c>
      <c r="P37" s="1">
        <f t="shared" si="2"/>
        <v>3.4615384615384617</v>
      </c>
      <c r="Q37" s="1">
        <f t="shared" si="3"/>
        <v>2.6053293187234039</v>
      </c>
      <c r="R37" s="1">
        <f t="shared" si="4"/>
        <v>4.0979623445138182</v>
      </c>
      <c r="S37" s="1"/>
    </row>
    <row r="38" spans="1:19" x14ac:dyDescent="0.2">
      <c r="A38" s="26" t="s">
        <v>1729</v>
      </c>
      <c r="B38" s="25">
        <v>-1.3829999999999999E-3</v>
      </c>
      <c r="G38">
        <v>6001404000</v>
      </c>
      <c r="H38" s="2">
        <f>$B$3+$B$4*DataForModel!L38+Index!$B$5*DataForModel!Q38+Index!$B$6*DataForModel!R38+Index!$B$7*DataForModel!T38+Index!$B$8*DataForModel!U38+Index!$B$9*DataForModel!AA38+Index!$B$10*DataForModel!AU38+Index!$B$11*DataForModel!AH38+Index!$B$12*DataForModel!AU38+Index!$B$13*DataForModel!AX38+Index!$B$14*DataForModel!AZ38+Index!$B$15*DataForModel!BA38+Index!$B$16*DataForModel!BI38</f>
        <v>8.1677066623492109</v>
      </c>
      <c r="I38" s="2">
        <f>$B$3+$B$4*DataForModel!L38+Index!$B$5*DataForModel!Q38+Index!$B$6*DataForModel!R38+Index!$B$7*DataForModel!T38+Index!$B$8*DataForModel!U38+Index!$B$9*DataForModel!AA38+Index!$B$10*DataForModel!AU38+Index!$B$11*DataForModel!AH38+Index!$B$12*DataForModel!AU38+Index!$B$13*DataForModel!AX38+Index!$B$14*DataForModel!AZ38+Index!$B$15*DataForModel!BA38+Index!$B$16*DataForModel!BI38</f>
        <v>8.1677066623492109</v>
      </c>
      <c r="J38">
        <v>7.3</v>
      </c>
      <c r="K38">
        <f t="shared" si="0"/>
        <v>0.86770666234921112</v>
      </c>
      <c r="L38">
        <f>VLOOKUP(G38,MedianHouseholdIncome!B:C,2,FALSE)</f>
        <v>80112</v>
      </c>
      <c r="M38">
        <f>VLOOKUP(G38,DataForModel!B:O,14,FALSE)</f>
        <v>7.7468819546952901</v>
      </c>
      <c r="N38">
        <f>VLOOKUP(G38,DataForModel!B:H,7,FALSE)</f>
        <v>3.7597</v>
      </c>
      <c r="O38" s="2">
        <f t="shared" si="1"/>
        <v>3.5206463249997726</v>
      </c>
      <c r="P38" s="1">
        <f t="shared" si="2"/>
        <v>3.1196581196581197</v>
      </c>
      <c r="Q38" s="1">
        <f t="shared" si="3"/>
        <v>1.0441039036289821</v>
      </c>
      <c r="R38" s="1">
        <f t="shared" si="4"/>
        <v>1.9195585886452737</v>
      </c>
      <c r="S38" s="1"/>
    </row>
    <row r="39" spans="1:19" x14ac:dyDescent="0.2">
      <c r="A39" s="28" t="s">
        <v>1728</v>
      </c>
      <c r="B39" s="27">
        <v>0.13639999999999999</v>
      </c>
      <c r="G39">
        <v>6001404101</v>
      </c>
      <c r="H39" s="2">
        <f>$B$3+$B$4*DataForModel!L39+Index!$B$5*DataForModel!Q39+Index!$B$6*DataForModel!R39+Index!$B$7*DataForModel!T39+Index!$B$8*DataForModel!U39+Index!$B$9*DataForModel!AA39+Index!$B$10*DataForModel!AU39+Index!$B$11*DataForModel!AH39+Index!$B$12*DataForModel!AU39+Index!$B$13*DataForModel!AX39+Index!$B$14*DataForModel!AZ39+Index!$B$15*DataForModel!BA39+Index!$B$16*DataForModel!BI39</f>
        <v>8.3734743129400879</v>
      </c>
      <c r="I39" s="2">
        <f>$B$3+$B$4*DataForModel!L39+Index!$B$5*DataForModel!Q39+Index!$B$6*DataForModel!R39+Index!$B$7*DataForModel!T39+Index!$B$8*DataForModel!U39+Index!$B$9*DataForModel!AA39+Index!$B$10*DataForModel!AU39+Index!$B$11*DataForModel!AH39+Index!$B$12*DataForModel!AU39+Index!$B$13*DataForModel!AX39+Index!$B$14*DataForModel!AZ39+Index!$B$15*DataForModel!BA39+Index!$B$16*DataForModel!BI39</f>
        <v>8.3734743129400879</v>
      </c>
      <c r="J39">
        <v>7.1</v>
      </c>
      <c r="K39">
        <f t="shared" si="0"/>
        <v>1.2734743129400883</v>
      </c>
      <c r="L39">
        <f>VLOOKUP(G39,MedianHouseholdIncome!B:C,2,FALSE)</f>
        <v>91004</v>
      </c>
      <c r="M39">
        <f>VLOOKUP(G39,DataForModel!B:O,14,FALSE)</f>
        <v>8.1215167580627607</v>
      </c>
      <c r="N39">
        <f>VLOOKUP(G39,DataForModel!B:H,7,FALSE)</f>
        <v>5.2274000000000003</v>
      </c>
      <c r="O39" s="2">
        <f t="shared" si="1"/>
        <v>3.6136391852155647</v>
      </c>
      <c r="P39" s="1">
        <f t="shared" si="2"/>
        <v>3.0341880341880341</v>
      </c>
      <c r="Q39" s="1">
        <f t="shared" si="3"/>
        <v>1.1064523284526782</v>
      </c>
      <c r="R39" s="1">
        <f t="shared" si="4"/>
        <v>3.3403029863026963</v>
      </c>
      <c r="S39" s="1"/>
    </row>
    <row r="40" spans="1:19" x14ac:dyDescent="0.2">
      <c r="A40" s="26" t="s">
        <v>1733</v>
      </c>
      <c r="B40" s="25">
        <v>0.11609999999999999</v>
      </c>
      <c r="G40">
        <v>6001404102</v>
      </c>
      <c r="H40" s="2">
        <f>$B$3+$B$4*DataForModel!L40+Index!$B$5*DataForModel!Q40+Index!$B$6*DataForModel!R40+Index!$B$7*DataForModel!T40+Index!$B$8*DataForModel!U40+Index!$B$9*DataForModel!AA40+Index!$B$10*DataForModel!AU40+Index!$B$11*DataForModel!AH40+Index!$B$12*DataForModel!AU40+Index!$B$13*DataForModel!AX40+Index!$B$14*DataForModel!AZ40+Index!$B$15*DataForModel!BA40+Index!$B$16*DataForModel!BI40</f>
        <v>8.4009903642088108</v>
      </c>
      <c r="I40" s="2">
        <f>$B$3+$B$4*DataForModel!L40+Index!$B$5*DataForModel!Q40+Index!$B$6*DataForModel!R40+Index!$B$7*DataForModel!T40+Index!$B$8*DataForModel!U40+Index!$B$9*DataForModel!AA40+Index!$B$10*DataForModel!AU40+Index!$B$11*DataForModel!AH40+Index!$B$12*DataForModel!AU40+Index!$B$13*DataForModel!AX40+Index!$B$14*DataForModel!AZ40+Index!$B$15*DataForModel!BA40+Index!$B$16*DataForModel!BI40</f>
        <v>8.4009903642088108</v>
      </c>
      <c r="J40">
        <v>9.3000000000000007</v>
      </c>
      <c r="K40">
        <f t="shared" si="0"/>
        <v>0.89900963579118987</v>
      </c>
      <c r="L40">
        <f>VLOOKUP(G40,MedianHouseholdIncome!B:C,2,FALSE)</f>
        <v>79672</v>
      </c>
      <c r="M40">
        <f>VLOOKUP(G40,DataForModel!B:O,14,FALSE)</f>
        <v>11.718772945307901</v>
      </c>
      <c r="N40">
        <f>VLOOKUP(G40,DataForModel!B:H,7,FALSE)</f>
        <v>6.2131999999999996</v>
      </c>
      <c r="O40" s="2">
        <f t="shared" si="1"/>
        <v>3.6260745524949951</v>
      </c>
      <c r="P40" s="1">
        <f t="shared" si="2"/>
        <v>3.9743589743589745</v>
      </c>
      <c r="Q40" s="1">
        <f t="shared" si="3"/>
        <v>1.7051240347277494</v>
      </c>
      <c r="R40" s="1">
        <f t="shared" si="4"/>
        <v>4.294564638691253</v>
      </c>
      <c r="S40" s="1"/>
    </row>
    <row r="41" spans="1:19" x14ac:dyDescent="0.2">
      <c r="A41" s="28" t="s">
        <v>1732</v>
      </c>
      <c r="B41" s="27">
        <v>7.8740000000000004E-2</v>
      </c>
      <c r="G41">
        <v>6001404200</v>
      </c>
      <c r="H41" s="2">
        <f>$B$3+$B$4*DataForModel!L41+Index!$B$5*DataForModel!Q41+Index!$B$6*DataForModel!R41+Index!$B$7*DataForModel!T41+Index!$B$8*DataForModel!U41+Index!$B$9*DataForModel!AA41+Index!$B$10*DataForModel!AU41+Index!$B$11*DataForModel!AH41+Index!$B$12*DataForModel!AU41+Index!$B$13*DataForModel!AX41+Index!$B$14*DataForModel!AZ41+Index!$B$15*DataForModel!BA41+Index!$B$16*DataForModel!BI41</f>
        <v>8.1975373996169694</v>
      </c>
      <c r="I41" s="2">
        <f>$B$3+$B$4*DataForModel!L41+Index!$B$5*DataForModel!Q41+Index!$B$6*DataForModel!R41+Index!$B$7*DataForModel!T41+Index!$B$8*DataForModel!U41+Index!$B$9*DataForModel!AA41+Index!$B$10*DataForModel!AU41+Index!$B$11*DataForModel!AH41+Index!$B$12*DataForModel!AU41+Index!$B$13*DataForModel!AX41+Index!$B$14*DataForModel!AZ41+Index!$B$15*DataForModel!BA41+Index!$B$16*DataForModel!BI41</f>
        <v>8.1975373996169694</v>
      </c>
      <c r="J41">
        <v>7.7</v>
      </c>
      <c r="K41">
        <f t="shared" si="0"/>
        <v>0.49753739961696919</v>
      </c>
      <c r="L41">
        <f>VLOOKUP(G41,MedianHouseholdIncome!B:C,2,FALSE)</f>
        <v>202564</v>
      </c>
      <c r="M41">
        <f>VLOOKUP(G41,DataForModel!B:O,14,FALSE)</f>
        <v>5.6575918848366999</v>
      </c>
      <c r="N41">
        <f>VLOOKUP(G41,DataForModel!B:H,7,FALSE)</f>
        <v>4.6186999999999996</v>
      </c>
      <c r="O41" s="2">
        <f t="shared" si="1"/>
        <v>3.5341277715386665</v>
      </c>
      <c r="P41" s="1">
        <f t="shared" si="2"/>
        <v>3.2905982905982913</v>
      </c>
      <c r="Q41" s="1">
        <f t="shared" si="3"/>
        <v>0.69639476479678375</v>
      </c>
      <c r="R41" s="1">
        <f t="shared" si="4"/>
        <v>2.7510769081845017</v>
      </c>
      <c r="S41" s="1"/>
    </row>
    <row r="42" spans="1:19" x14ac:dyDescent="0.2">
      <c r="A42" s="26" t="s">
        <v>1731</v>
      </c>
      <c r="B42" s="25">
        <v>0.1885</v>
      </c>
      <c r="G42">
        <v>6001404300</v>
      </c>
      <c r="H42" s="2">
        <f>$B$3+$B$4*DataForModel!L42+Index!$B$5*DataForModel!Q42+Index!$B$6*DataForModel!R42+Index!$B$7*DataForModel!T42+Index!$B$8*DataForModel!U42+Index!$B$9*DataForModel!AA42+Index!$B$10*DataForModel!AU42+Index!$B$11*DataForModel!AH42+Index!$B$12*DataForModel!AU42+Index!$B$13*DataForModel!AX42+Index!$B$14*DataForModel!AZ42+Index!$B$15*DataForModel!BA42+Index!$B$16*DataForModel!BI42</f>
        <v>7.1791958864161991</v>
      </c>
      <c r="I42" s="2">
        <f>$B$3+$B$4*DataForModel!L42+Index!$B$5*DataForModel!Q42+Index!$B$6*DataForModel!R42+Index!$B$7*DataForModel!T42+Index!$B$8*DataForModel!U42+Index!$B$9*DataForModel!AA42+Index!$B$10*DataForModel!AU42+Index!$B$11*DataForModel!AH42+Index!$B$12*DataForModel!AU42+Index!$B$13*DataForModel!AX42+Index!$B$14*DataForModel!AZ42+Index!$B$15*DataForModel!BA42+Index!$B$16*DataForModel!BI42</f>
        <v>7.1791958864161991</v>
      </c>
      <c r="J42">
        <v>7.2</v>
      </c>
      <c r="K42">
        <f t="shared" si="0"/>
        <v>2.0804113583801076E-2</v>
      </c>
      <c r="L42">
        <f>VLOOKUP(G42,MedianHouseholdIncome!B:C,2,FALSE)</f>
        <v>238280</v>
      </c>
      <c r="M42">
        <f>VLOOKUP(G42,DataForModel!B:O,14,FALSE)</f>
        <v>4.6132338133027497</v>
      </c>
      <c r="N42">
        <f>VLOOKUP(G42,DataForModel!B:H,7,FALSE)</f>
        <v>3.5188999999999999</v>
      </c>
      <c r="O42" s="2">
        <f t="shared" si="1"/>
        <v>3.0739072766402527</v>
      </c>
      <c r="P42" s="1">
        <f t="shared" si="2"/>
        <v>3.0769230769230771</v>
      </c>
      <c r="Q42" s="1">
        <f t="shared" si="3"/>
        <v>0.52258795313175577</v>
      </c>
      <c r="R42" s="1">
        <f t="shared" si="4"/>
        <v>1.6864624171143698</v>
      </c>
      <c r="S42" s="1"/>
    </row>
    <row r="43" spans="1:19" x14ac:dyDescent="0.2">
      <c r="A43" s="28" t="s">
        <v>1730</v>
      </c>
      <c r="B43" s="27">
        <v>-6.4199999999999993E-2</v>
      </c>
      <c r="G43">
        <v>6001404400</v>
      </c>
      <c r="H43" s="2">
        <f>$B$3+$B$4*DataForModel!L43+Index!$B$5*DataForModel!Q43+Index!$B$6*DataForModel!R43+Index!$B$7*DataForModel!T43+Index!$B$8*DataForModel!U43+Index!$B$9*DataForModel!AA43+Index!$B$10*DataForModel!AU43+Index!$B$11*DataForModel!AH43+Index!$B$12*DataForModel!AU43+Index!$B$13*DataForModel!AX43+Index!$B$14*DataForModel!AZ43+Index!$B$15*DataForModel!BA43+Index!$B$16*DataForModel!BI43</f>
        <v>8.1886734663778604</v>
      </c>
      <c r="I43" s="2">
        <f>$B$3+$B$4*DataForModel!L43+Index!$B$5*DataForModel!Q43+Index!$B$6*DataForModel!R43+Index!$B$7*DataForModel!T43+Index!$B$8*DataForModel!U43+Index!$B$9*DataForModel!AA43+Index!$B$10*DataForModel!AU43+Index!$B$11*DataForModel!AH43+Index!$B$12*DataForModel!AU43+Index!$B$13*DataForModel!AX43+Index!$B$14*DataForModel!AZ43+Index!$B$15*DataForModel!BA43+Index!$B$16*DataForModel!BI43</f>
        <v>8.1886734663778604</v>
      </c>
      <c r="J43">
        <v>7.2</v>
      </c>
      <c r="K43">
        <f t="shared" si="0"/>
        <v>0.98867346637786024</v>
      </c>
      <c r="L43">
        <f>VLOOKUP(G43,MedianHouseholdIncome!B:C,2,FALSE)</f>
        <v>171821</v>
      </c>
      <c r="M43">
        <f>VLOOKUP(G43,DataForModel!B:O,14,FALSE)</f>
        <v>5.6179972820246702</v>
      </c>
      <c r="N43">
        <f>VLOOKUP(G43,DataForModel!B:H,7,FALSE)</f>
        <v>2.3944000000000001</v>
      </c>
      <c r="O43" s="2">
        <f t="shared" si="1"/>
        <v>3.5301218818747686</v>
      </c>
      <c r="P43" s="1">
        <f t="shared" si="2"/>
        <v>3.0769230769230771</v>
      </c>
      <c r="Q43" s="1">
        <f t="shared" si="3"/>
        <v>0.68980525123675163</v>
      </c>
      <c r="R43" s="1">
        <f t="shared" si="4"/>
        <v>0.597938144329897</v>
      </c>
      <c r="S43" s="1"/>
    </row>
    <row r="44" spans="1:19" x14ac:dyDescent="0.2">
      <c r="G44">
        <v>6001404501</v>
      </c>
      <c r="H44" s="2">
        <f>$B$3+$B$4*DataForModel!L44+Index!$B$5*DataForModel!Q44+Index!$B$6*DataForModel!R44+Index!$B$7*DataForModel!T44+Index!$B$8*DataForModel!U44+Index!$B$9*DataForModel!AA44+Index!$B$10*DataForModel!AU44+Index!$B$11*DataForModel!AH44+Index!$B$12*DataForModel!AU44+Index!$B$13*DataForModel!AX44+Index!$B$14*DataForModel!AZ44+Index!$B$15*DataForModel!BA44+Index!$B$16*DataForModel!BI44</f>
        <v>6.582444058014481</v>
      </c>
      <c r="I44" s="2">
        <f>$B$3+$B$4*DataForModel!L44+Index!$B$5*DataForModel!Q44+Index!$B$6*DataForModel!R44+Index!$B$7*DataForModel!T44+Index!$B$8*DataForModel!U44+Index!$B$9*DataForModel!AA44+Index!$B$10*DataForModel!AU44+Index!$B$11*DataForModel!AH44+Index!$B$12*DataForModel!AU44+Index!$B$13*DataForModel!AX44+Index!$B$14*DataForModel!AZ44+Index!$B$15*DataForModel!BA44+Index!$B$16*DataForModel!BI44</f>
        <v>6.582444058014481</v>
      </c>
      <c r="J44">
        <v>7.3</v>
      </c>
      <c r="K44">
        <f t="shared" si="0"/>
        <v>0.71755594198551886</v>
      </c>
      <c r="L44">
        <f>VLOOKUP(G44,MedianHouseholdIncome!B:C,2,FALSE)</f>
        <v>190714</v>
      </c>
      <c r="M44">
        <f>VLOOKUP(G44,DataForModel!B:O,14,FALSE)</f>
        <v>4.4891659277178402</v>
      </c>
      <c r="N44">
        <f>VLOOKUP(G44,DataForModel!B:H,7,FALSE)</f>
        <v>2.8881999999999999</v>
      </c>
      <c r="O44" s="2">
        <f t="shared" si="1"/>
        <v>2.8042163937306928</v>
      </c>
      <c r="P44" s="1">
        <f t="shared" si="2"/>
        <v>3.1196581196581197</v>
      </c>
      <c r="Q44" s="1">
        <f t="shared" si="3"/>
        <v>0.50194001234276775</v>
      </c>
      <c r="R44" s="1">
        <f t="shared" si="4"/>
        <v>1.0759401771453461</v>
      </c>
      <c r="S44" s="1"/>
    </row>
    <row r="45" spans="1:19" x14ac:dyDescent="0.2">
      <c r="G45">
        <v>6001404502</v>
      </c>
      <c r="H45" s="2">
        <f>$B$3+$B$4*DataForModel!L45+Index!$B$5*DataForModel!Q45+Index!$B$6*DataForModel!R45+Index!$B$7*DataForModel!T45+Index!$B$8*DataForModel!U45+Index!$B$9*DataForModel!AA45+Index!$B$10*DataForModel!AU45+Index!$B$11*DataForModel!AH45+Index!$B$12*DataForModel!AU45+Index!$B$13*DataForModel!AX45+Index!$B$14*DataForModel!AZ45+Index!$B$15*DataForModel!BA45+Index!$B$16*DataForModel!BI45</f>
        <v>8.9431740476288191</v>
      </c>
      <c r="I45" s="2">
        <f>$B$3+$B$4*DataForModel!L45+Index!$B$5*DataForModel!Q45+Index!$B$6*DataForModel!R45+Index!$B$7*DataForModel!T45+Index!$B$8*DataForModel!U45+Index!$B$9*DataForModel!AA45+Index!$B$10*DataForModel!AU45+Index!$B$11*DataForModel!AH45+Index!$B$12*DataForModel!AU45+Index!$B$13*DataForModel!AX45+Index!$B$14*DataForModel!AZ45+Index!$B$15*DataForModel!BA45+Index!$B$16*DataForModel!BI45</f>
        <v>8.9431740476288191</v>
      </c>
      <c r="J45">
        <v>7.6</v>
      </c>
      <c r="K45">
        <f t="shared" si="0"/>
        <v>1.3431740476288194</v>
      </c>
      <c r="L45">
        <f>VLOOKUP(G45,MedianHouseholdIncome!B:C,2,FALSE)</f>
        <v>165863</v>
      </c>
      <c r="M45">
        <f>VLOOKUP(G45,DataForModel!B:O,14,FALSE)</f>
        <v>4.3201061180741203</v>
      </c>
      <c r="N45">
        <f>VLOOKUP(G45,DataForModel!B:H,7,FALSE)</f>
        <v>4.0510000000000002</v>
      </c>
      <c r="O45" s="2">
        <f t="shared" si="1"/>
        <v>3.8711043778284591</v>
      </c>
      <c r="P45" s="1">
        <f t="shared" si="2"/>
        <v>3.2478632478632479</v>
      </c>
      <c r="Q45" s="1">
        <f t="shared" si="3"/>
        <v>0.47380431128794409</v>
      </c>
      <c r="R45" s="1">
        <f t="shared" si="4"/>
        <v>2.2015391316974009</v>
      </c>
      <c r="S45" s="1"/>
    </row>
    <row r="46" spans="1:19" x14ac:dyDescent="0.2">
      <c r="G46">
        <v>6001404600</v>
      </c>
      <c r="H46" s="2">
        <f>$B$3+$B$4*DataForModel!L46+Index!$B$5*DataForModel!Q46+Index!$B$6*DataForModel!R46+Index!$B$7*DataForModel!T46+Index!$B$8*DataForModel!U46+Index!$B$9*DataForModel!AA46+Index!$B$10*DataForModel!AU46+Index!$B$11*DataForModel!AH46+Index!$B$12*DataForModel!AU46+Index!$B$13*DataForModel!AX46+Index!$B$14*DataForModel!AZ46+Index!$B$15*DataForModel!BA46+Index!$B$16*DataForModel!BI46</f>
        <v>7.6612449383917278</v>
      </c>
      <c r="I46" s="2">
        <f>$B$3+$B$4*DataForModel!L46+Index!$B$5*DataForModel!Q46+Index!$B$6*DataForModel!R46+Index!$B$7*DataForModel!T46+Index!$B$8*DataForModel!U46+Index!$B$9*DataForModel!AA46+Index!$B$10*DataForModel!AU46+Index!$B$11*DataForModel!AH46+Index!$B$12*DataForModel!AU46+Index!$B$13*DataForModel!AX46+Index!$B$14*DataForModel!AZ46+Index!$B$15*DataForModel!BA46+Index!$B$16*DataForModel!BI46</f>
        <v>7.6612449383917278</v>
      </c>
      <c r="J46">
        <v>8.1999999999999993</v>
      </c>
      <c r="K46">
        <f t="shared" si="0"/>
        <v>0.53875506160827147</v>
      </c>
      <c r="L46">
        <f>VLOOKUP(G46,MedianHouseholdIncome!B:C,2,FALSE)</f>
        <v>192353</v>
      </c>
      <c r="M46">
        <f>VLOOKUP(G46,DataForModel!B:O,14,FALSE)</f>
        <v>2.05358245157811</v>
      </c>
      <c r="N46">
        <f>VLOOKUP(G46,DataForModel!B:H,7,FALSE)</f>
        <v>2.1842000000000001</v>
      </c>
      <c r="O46" s="2">
        <f t="shared" si="1"/>
        <v>3.2917603744366799</v>
      </c>
      <c r="P46" s="1">
        <f t="shared" si="2"/>
        <v>3.5042735042735043</v>
      </c>
      <c r="Q46" s="1">
        <f t="shared" si="3"/>
        <v>9.6599152660322291E-2</v>
      </c>
      <c r="R46" s="1">
        <f t="shared" si="4"/>
        <v>0.39446299791878436</v>
      </c>
      <c r="S46" s="1"/>
    </row>
    <row r="47" spans="1:19" x14ac:dyDescent="0.2">
      <c r="G47">
        <v>6001404700</v>
      </c>
      <c r="H47" s="2">
        <f>$B$3+$B$4*DataForModel!L47+Index!$B$5*DataForModel!Q47+Index!$B$6*DataForModel!R47+Index!$B$7*DataForModel!T47+Index!$B$8*DataForModel!U47+Index!$B$9*DataForModel!AA47+Index!$B$10*DataForModel!AU47+Index!$B$11*DataForModel!AH47+Index!$B$12*DataForModel!AU47+Index!$B$13*DataForModel!AX47+Index!$B$14*DataForModel!AZ47+Index!$B$15*DataForModel!BA47+Index!$B$16*DataForModel!BI47</f>
        <v>7.5330558674997601</v>
      </c>
      <c r="I47" s="2">
        <f>$B$3+$B$4*DataForModel!L47+Index!$B$5*DataForModel!Q47+Index!$B$6*DataForModel!R47+Index!$B$7*DataForModel!T47+Index!$B$8*DataForModel!U47+Index!$B$9*DataForModel!AA47+Index!$B$10*DataForModel!AU47+Index!$B$11*DataForModel!AH47+Index!$B$12*DataForModel!AU47+Index!$B$13*DataForModel!AX47+Index!$B$14*DataForModel!AZ47+Index!$B$15*DataForModel!BA47+Index!$B$16*DataForModel!BI47</f>
        <v>7.5330558674997601</v>
      </c>
      <c r="J47">
        <v>7.9</v>
      </c>
      <c r="K47">
        <f t="shared" si="0"/>
        <v>0.36694413250024027</v>
      </c>
      <c r="L47">
        <f>VLOOKUP(G47,MedianHouseholdIncome!B:C,2,FALSE)</f>
        <v>176087</v>
      </c>
      <c r="M47">
        <f>VLOOKUP(G47,DataForModel!B:O,14,FALSE)</f>
        <v>8.2223171201839396</v>
      </c>
      <c r="N47">
        <f>VLOOKUP(G47,DataForModel!B:H,7,FALSE)</f>
        <v>3.4508000000000001</v>
      </c>
      <c r="O47" s="2">
        <f t="shared" si="1"/>
        <v>3.2338277095283816</v>
      </c>
      <c r="P47" s="1">
        <f t="shared" si="2"/>
        <v>3.3760683760683765</v>
      </c>
      <c r="Q47" s="1">
        <f t="shared" si="3"/>
        <v>1.123227982351948</v>
      </c>
      <c r="R47" s="1">
        <f t="shared" si="4"/>
        <v>1.6205411161124825</v>
      </c>
      <c r="S47" s="1"/>
    </row>
    <row r="48" spans="1:19" x14ac:dyDescent="0.2">
      <c r="G48">
        <v>6001404800</v>
      </c>
      <c r="H48" s="2">
        <f>$B$3+$B$4*DataForModel!L48+Index!$B$5*DataForModel!Q48+Index!$B$6*DataForModel!R48+Index!$B$7*DataForModel!T48+Index!$B$8*DataForModel!U48+Index!$B$9*DataForModel!AA48+Index!$B$10*DataForModel!AU48+Index!$B$11*DataForModel!AH48+Index!$B$12*DataForModel!AU48+Index!$B$13*DataForModel!AX48+Index!$B$14*DataForModel!AZ48+Index!$B$15*DataForModel!BA48+Index!$B$16*DataForModel!BI48</f>
        <v>10.459294790788521</v>
      </c>
      <c r="I48" s="2">
        <f>$B$3+$B$4*DataForModel!L48+Index!$B$5*DataForModel!Q48+Index!$B$6*DataForModel!R48+Index!$B$7*DataForModel!T48+Index!$B$8*DataForModel!U48+Index!$B$9*DataForModel!AA48+Index!$B$10*DataForModel!AU48+Index!$B$11*DataForModel!AH48+Index!$B$12*DataForModel!AU48+Index!$B$13*DataForModel!AX48+Index!$B$14*DataForModel!AZ48+Index!$B$15*DataForModel!BA48+Index!$B$16*DataForModel!BI48</f>
        <v>10.459294790788521</v>
      </c>
      <c r="J48">
        <v>10.5</v>
      </c>
      <c r="K48">
        <f t="shared" si="0"/>
        <v>4.0705209211479243E-2</v>
      </c>
      <c r="L48">
        <f>VLOOKUP(G48,MedianHouseholdIncome!B:C,2,FALSE)</f>
        <v>84000</v>
      </c>
      <c r="M48">
        <f>VLOOKUP(G48,DataForModel!B:O,14,FALSE)</f>
        <v>17.058158346366401</v>
      </c>
      <c r="N48">
        <f>VLOOKUP(G48,DataForModel!B:H,7,FALSE)</f>
        <v>6.7007000000000003</v>
      </c>
      <c r="O48" s="2">
        <f t="shared" si="1"/>
        <v>4.5562869317141379</v>
      </c>
      <c r="P48" s="1">
        <f t="shared" si="2"/>
        <v>4.4871794871794872</v>
      </c>
      <c r="Q48" s="1">
        <f t="shared" si="3"/>
        <v>2.5937287940567977</v>
      </c>
      <c r="R48" s="1">
        <f t="shared" si="4"/>
        <v>4.7664682251585111</v>
      </c>
      <c r="S48" s="1"/>
    </row>
    <row r="49" spans="7:19" x14ac:dyDescent="0.2">
      <c r="G49">
        <v>6001404900</v>
      </c>
      <c r="H49" s="2">
        <f>$B$3+$B$4*DataForModel!L49+Index!$B$5*DataForModel!Q49+Index!$B$6*DataForModel!R49+Index!$B$7*DataForModel!T49+Index!$B$8*DataForModel!U49+Index!$B$9*DataForModel!AA49+Index!$B$10*DataForModel!AU49+Index!$B$11*DataForModel!AH49+Index!$B$12*DataForModel!AU49+Index!$B$13*DataForModel!AX49+Index!$B$14*DataForModel!AZ49+Index!$B$15*DataForModel!BA49+Index!$B$16*DataForModel!BI49</f>
        <v>9.757079493011819</v>
      </c>
      <c r="I49" s="2">
        <f>$B$3+$B$4*DataForModel!L49+Index!$B$5*DataForModel!Q49+Index!$B$6*DataForModel!R49+Index!$B$7*DataForModel!T49+Index!$B$8*DataForModel!U49+Index!$B$9*DataForModel!AA49+Index!$B$10*DataForModel!AU49+Index!$B$11*DataForModel!AH49+Index!$B$12*DataForModel!AU49+Index!$B$13*DataForModel!AX49+Index!$B$14*DataForModel!AZ49+Index!$B$15*DataForModel!BA49+Index!$B$16*DataForModel!BI49</f>
        <v>9.757079493011819</v>
      </c>
      <c r="J49">
        <v>9.1</v>
      </c>
      <c r="K49">
        <f t="shared" si="0"/>
        <v>0.65707949301181934</v>
      </c>
      <c r="L49">
        <f>VLOOKUP(G49,MedianHouseholdIncome!B:C,2,FALSE)</f>
        <v>92674</v>
      </c>
      <c r="M49">
        <f>VLOOKUP(G49,DataForModel!B:O,14,FALSE)</f>
        <v>17.6564456135476</v>
      </c>
      <c r="N49">
        <f>VLOOKUP(G49,DataForModel!B:H,7,FALSE)</f>
        <v>4.6924000000000001</v>
      </c>
      <c r="O49" s="2">
        <f t="shared" si="1"/>
        <v>4.2389337965637726</v>
      </c>
      <c r="P49" s="1">
        <f t="shared" si="2"/>
        <v>3.8888888888888888</v>
      </c>
      <c r="Q49" s="1">
        <f t="shared" si="3"/>
        <v>2.693298477293709</v>
      </c>
      <c r="R49" s="1">
        <f t="shared" si="4"/>
        <v>2.822419050384783</v>
      </c>
      <c r="S49" s="1"/>
    </row>
    <row r="50" spans="7:19" x14ac:dyDescent="0.2">
      <c r="G50">
        <v>6001405000</v>
      </c>
      <c r="H50" s="2">
        <f>$B$3+$B$4*DataForModel!L50+Index!$B$5*DataForModel!Q50+Index!$B$6*DataForModel!R50+Index!$B$7*DataForModel!T50+Index!$B$8*DataForModel!U50+Index!$B$9*DataForModel!AA50+Index!$B$10*DataForModel!AU50+Index!$B$11*DataForModel!AH50+Index!$B$12*DataForModel!AU50+Index!$B$13*DataForModel!AX50+Index!$B$14*DataForModel!AZ50+Index!$B$15*DataForModel!BA50+Index!$B$16*DataForModel!BI50</f>
        <v>8.8387528809644991</v>
      </c>
      <c r="I50" s="2">
        <f>$B$3+$B$4*DataForModel!L50+Index!$B$5*DataForModel!Q50+Index!$B$6*DataForModel!R50+Index!$B$7*DataForModel!T50+Index!$B$8*DataForModel!U50+Index!$B$9*DataForModel!AA50+Index!$B$10*DataForModel!AU50+Index!$B$11*DataForModel!AH50+Index!$B$12*DataForModel!AU50+Index!$B$13*DataForModel!AX50+Index!$B$14*DataForModel!AZ50+Index!$B$15*DataForModel!BA50+Index!$B$16*DataForModel!BI50</f>
        <v>8.8387528809644991</v>
      </c>
      <c r="J50">
        <v>8.4</v>
      </c>
      <c r="K50">
        <f t="shared" si="0"/>
        <v>0.43875288096449871</v>
      </c>
      <c r="L50">
        <f>VLOOKUP(G50,MedianHouseholdIncome!B:C,2,FALSE)</f>
        <v>149819</v>
      </c>
      <c r="M50">
        <f>VLOOKUP(G50,DataForModel!B:O,14,FALSE)</f>
        <v>9.6235179495250396</v>
      </c>
      <c r="N50">
        <f>VLOOKUP(G50,DataForModel!B:H,7,FALSE)</f>
        <v>4.7351999999999999</v>
      </c>
      <c r="O50" s="2">
        <f t="shared" si="1"/>
        <v>3.8239131748998121</v>
      </c>
      <c r="P50" s="1">
        <f t="shared" si="2"/>
        <v>3.5897435897435903</v>
      </c>
      <c r="Q50" s="1">
        <f t="shared" si="3"/>
        <v>1.3564221858423862</v>
      </c>
      <c r="R50" s="1">
        <f t="shared" si="4"/>
        <v>2.8638497652582156</v>
      </c>
      <c r="S50" s="1"/>
    </row>
    <row r="51" spans="7:19" x14ac:dyDescent="0.2">
      <c r="G51">
        <v>6001405100</v>
      </c>
      <c r="H51" s="2">
        <f>$B$3+$B$4*DataForModel!L51+Index!$B$5*DataForModel!Q51+Index!$B$6*DataForModel!R51+Index!$B$7*DataForModel!T51+Index!$B$8*DataForModel!U51+Index!$B$9*DataForModel!AA51+Index!$B$10*DataForModel!AU51+Index!$B$11*DataForModel!AH51+Index!$B$12*DataForModel!AU51+Index!$B$13*DataForModel!AX51+Index!$B$14*DataForModel!AZ51+Index!$B$15*DataForModel!BA51+Index!$B$16*DataForModel!BI51</f>
        <v>7.6287269727514992</v>
      </c>
      <c r="I51" s="2">
        <f>$B$3+$B$4*DataForModel!L51+Index!$B$5*DataForModel!Q51+Index!$B$6*DataForModel!R51+Index!$B$7*DataForModel!T51+Index!$B$8*DataForModel!U51+Index!$B$9*DataForModel!AA51+Index!$B$10*DataForModel!AU51+Index!$B$11*DataForModel!AH51+Index!$B$12*DataForModel!AU51+Index!$B$13*DataForModel!AX51+Index!$B$14*DataForModel!AZ51+Index!$B$15*DataForModel!BA51+Index!$B$16*DataForModel!BI51</f>
        <v>7.6287269727514992</v>
      </c>
      <c r="J51">
        <v>7.3</v>
      </c>
      <c r="K51">
        <f t="shared" si="0"/>
        <v>0.32872697275149942</v>
      </c>
      <c r="L51">
        <f>VLOOKUP(G51,MedianHouseholdIncome!B:C,2,FALSE)</f>
        <v>224670</v>
      </c>
      <c r="M51">
        <f>VLOOKUP(G51,DataForModel!B:O,14,FALSE)</f>
        <v>6.3443031810914796</v>
      </c>
      <c r="N51">
        <f>VLOOKUP(G51,DataForModel!B:H,7,FALSE)</f>
        <v>2.3266</v>
      </c>
      <c r="O51" s="2">
        <f t="shared" si="1"/>
        <v>3.2770644850459019</v>
      </c>
      <c r="P51" s="1">
        <f t="shared" si="2"/>
        <v>3.1196581196581197</v>
      </c>
      <c r="Q51" s="1">
        <f t="shared" si="3"/>
        <v>0.81068037639845714</v>
      </c>
      <c r="R51" s="1">
        <f t="shared" si="4"/>
        <v>0.53230724553506614</v>
      </c>
      <c r="S51" s="1"/>
    </row>
    <row r="52" spans="7:19" x14ac:dyDescent="0.2">
      <c r="G52">
        <v>6001405200</v>
      </c>
      <c r="H52" s="2">
        <f>$B$3+$B$4*DataForModel!L52+Index!$B$5*DataForModel!Q52+Index!$B$6*DataForModel!R52+Index!$B$7*DataForModel!T52+Index!$B$8*DataForModel!U52+Index!$B$9*DataForModel!AA52+Index!$B$10*DataForModel!AU52+Index!$B$11*DataForModel!AH52+Index!$B$12*DataForModel!AU52+Index!$B$13*DataForModel!AX52+Index!$B$14*DataForModel!AZ52+Index!$B$15*DataForModel!BA52+Index!$B$16*DataForModel!BI52</f>
        <v>10.72792669748377</v>
      </c>
      <c r="I52" s="2">
        <f>$B$3+$B$4*DataForModel!L52+Index!$B$5*DataForModel!Q52+Index!$B$6*DataForModel!R52+Index!$B$7*DataForModel!T52+Index!$B$8*DataForModel!U52+Index!$B$9*DataForModel!AA52+Index!$B$10*DataForModel!AU52+Index!$B$11*DataForModel!AH52+Index!$B$12*DataForModel!AU52+Index!$B$13*DataForModel!AX52+Index!$B$14*DataForModel!AZ52+Index!$B$15*DataForModel!BA52+Index!$B$16*DataForModel!BI52</f>
        <v>10.72792669748377</v>
      </c>
      <c r="J52">
        <v>7.8</v>
      </c>
      <c r="K52">
        <f t="shared" si="0"/>
        <v>2.9279266974837705</v>
      </c>
      <c r="L52">
        <f>VLOOKUP(G52,MedianHouseholdIncome!B:C,2,FALSE)</f>
        <v>90589</v>
      </c>
      <c r="M52">
        <f>VLOOKUP(G52,DataForModel!B:O,14,FALSE)</f>
        <v>21.8160127986276</v>
      </c>
      <c r="N52">
        <f>VLOOKUP(G52,DataForModel!B:H,7,FALSE)</f>
        <v>6.0890000000000004</v>
      </c>
      <c r="O52" s="2">
        <f t="shared" si="1"/>
        <v>4.6776901225319296</v>
      </c>
      <c r="P52" s="1">
        <f t="shared" si="2"/>
        <v>3.3333333333333339</v>
      </c>
      <c r="Q52" s="1">
        <f t="shared" si="3"/>
        <v>3.3855525327283043</v>
      </c>
      <c r="R52" s="1">
        <f t="shared" si="4"/>
        <v>4.1743381249697498</v>
      </c>
      <c r="S52" s="1"/>
    </row>
    <row r="53" spans="7:19" x14ac:dyDescent="0.2">
      <c r="G53">
        <v>6001405301</v>
      </c>
      <c r="H53" s="2">
        <f>$B$3+$B$4*DataForModel!L53+Index!$B$5*DataForModel!Q53+Index!$B$6*DataForModel!R53+Index!$B$7*DataForModel!T53+Index!$B$8*DataForModel!U53+Index!$B$9*DataForModel!AA53+Index!$B$10*DataForModel!AU53+Index!$B$11*DataForModel!AH53+Index!$B$12*DataForModel!AU53+Index!$B$13*DataForModel!AX53+Index!$B$14*DataForModel!AZ53+Index!$B$15*DataForModel!BA53+Index!$B$16*DataForModel!BI53</f>
        <v>10.30617777912112</v>
      </c>
      <c r="I53" s="2">
        <f>$B$3+$B$4*DataForModel!L53+Index!$B$5*DataForModel!Q53+Index!$B$6*DataForModel!R53+Index!$B$7*DataForModel!T53+Index!$B$8*DataForModel!U53+Index!$B$9*DataForModel!AA53+Index!$B$10*DataForModel!AU53+Index!$B$11*DataForModel!AH53+Index!$B$12*DataForModel!AU53+Index!$B$13*DataForModel!AX53+Index!$B$14*DataForModel!AZ53+Index!$B$15*DataForModel!BA53+Index!$B$16*DataForModel!BI53</f>
        <v>10.30617777912112</v>
      </c>
      <c r="J53">
        <v>7.8</v>
      </c>
      <c r="K53">
        <f t="shared" si="0"/>
        <v>2.5061777791211197</v>
      </c>
      <c r="L53">
        <f>VLOOKUP(G53,MedianHouseholdIncome!B:C,2,FALSE)</f>
        <v>66591</v>
      </c>
      <c r="M53">
        <f>VLOOKUP(G53,DataForModel!B:O,14,FALSE)</f>
        <v>23.802754860797201</v>
      </c>
      <c r="N53">
        <f>VLOOKUP(G53,DataForModel!B:H,7,FALSE)</f>
        <v>5.9558999999999997</v>
      </c>
      <c r="O53" s="2">
        <f t="shared" si="1"/>
        <v>4.4870885478974456</v>
      </c>
      <c r="P53" s="1">
        <f t="shared" si="2"/>
        <v>3.3333333333333339</v>
      </c>
      <c r="Q53" s="1">
        <f t="shared" si="3"/>
        <v>3.7161951665515023</v>
      </c>
      <c r="R53" s="1">
        <f t="shared" si="4"/>
        <v>4.0454963457722277</v>
      </c>
      <c r="S53" s="1"/>
    </row>
    <row r="54" spans="7:19" x14ac:dyDescent="0.2">
      <c r="G54">
        <v>6001405302</v>
      </c>
      <c r="H54" s="2">
        <f>$B$3+$B$4*DataForModel!L54+Index!$B$5*DataForModel!Q54+Index!$B$6*DataForModel!R54+Index!$B$7*DataForModel!T54+Index!$B$8*DataForModel!U54+Index!$B$9*DataForModel!AA54+Index!$B$10*DataForModel!AU54+Index!$B$11*DataForModel!AH54+Index!$B$12*DataForModel!AU54+Index!$B$13*DataForModel!AX54+Index!$B$14*DataForModel!AZ54+Index!$B$15*DataForModel!BA54+Index!$B$16*DataForModel!BI54</f>
        <v>14.26053405449516</v>
      </c>
      <c r="I54" s="2">
        <f>$B$3+$B$4*DataForModel!L54+Index!$B$5*DataForModel!Q54+Index!$B$6*DataForModel!R54+Index!$B$7*DataForModel!T54+Index!$B$8*DataForModel!U54+Index!$B$9*DataForModel!AA54+Index!$B$10*DataForModel!AU54+Index!$B$11*DataForModel!AH54+Index!$B$12*DataForModel!AU54+Index!$B$13*DataForModel!AX54+Index!$B$14*DataForModel!AZ54+Index!$B$15*DataForModel!BA54+Index!$B$16*DataForModel!BI54</f>
        <v>14.26053405449516</v>
      </c>
      <c r="J54">
        <v>12.6</v>
      </c>
      <c r="K54">
        <f t="shared" si="0"/>
        <v>1.6605340544951606</v>
      </c>
      <c r="L54">
        <f>VLOOKUP(G54,MedianHouseholdIncome!B:C,2,FALSE)</f>
        <v>34895</v>
      </c>
      <c r="M54">
        <f>VLOOKUP(G54,DataForModel!B:O,14,FALSE)</f>
        <v>33.437687951838001</v>
      </c>
      <c r="N54">
        <f>VLOOKUP(G54,DataForModel!B:H,7,FALSE)</f>
        <v>8.6473999999999993</v>
      </c>
      <c r="O54" s="2">
        <f t="shared" si="1"/>
        <v>6.2741862734308</v>
      </c>
      <c r="P54" s="1">
        <f t="shared" si="2"/>
        <v>5.3846153846153841</v>
      </c>
      <c r="Q54" s="1">
        <f t="shared" si="3"/>
        <v>5.3196844742943936</v>
      </c>
      <c r="R54" s="1">
        <f t="shared" si="4"/>
        <v>6.6508881467499146</v>
      </c>
      <c r="S54" s="1"/>
    </row>
    <row r="55" spans="7:19" x14ac:dyDescent="0.2">
      <c r="G55">
        <v>6001405401</v>
      </c>
      <c r="H55" s="2">
        <f>$B$3+$B$4*DataForModel!L55+Index!$B$5*DataForModel!Q55+Index!$B$6*DataForModel!R55+Index!$B$7*DataForModel!T55+Index!$B$8*DataForModel!U55+Index!$B$9*DataForModel!AA55+Index!$B$10*DataForModel!AU55+Index!$B$11*DataForModel!AH55+Index!$B$12*DataForModel!AU55+Index!$B$13*DataForModel!AX55+Index!$B$14*DataForModel!AZ55+Index!$B$15*DataForModel!BA55+Index!$B$16*DataForModel!BI55</f>
        <v>16.445274974960647</v>
      </c>
      <c r="I55" s="2">
        <f>$B$3+$B$4*DataForModel!L55+Index!$B$5*DataForModel!Q55+Index!$B$6*DataForModel!R55+Index!$B$7*DataForModel!T55+Index!$B$8*DataForModel!U55+Index!$B$9*DataForModel!AA55+Index!$B$10*DataForModel!AU55+Index!$B$11*DataForModel!AH55+Index!$B$12*DataForModel!AU55+Index!$B$13*DataForModel!AX55+Index!$B$14*DataForModel!AZ55+Index!$B$15*DataForModel!BA55+Index!$B$16*DataForModel!BI55</f>
        <v>16.445274974960647</v>
      </c>
      <c r="J55">
        <v>14</v>
      </c>
      <c r="K55">
        <f t="shared" si="0"/>
        <v>2.4452749749606468</v>
      </c>
      <c r="L55">
        <f>VLOOKUP(G55,MedianHouseholdIncome!B:C,2,FALSE)</f>
        <v>40823</v>
      </c>
      <c r="M55">
        <f>VLOOKUP(G55,DataForModel!B:O,14,FALSE)</f>
        <v>39.678059912901702</v>
      </c>
      <c r="N55">
        <f>VLOOKUP(G55,DataForModel!B:H,7,FALSE)</f>
        <v>9.6851000000000003</v>
      </c>
      <c r="O55" s="2">
        <f t="shared" si="1"/>
        <v>7.2615392729968811</v>
      </c>
      <c r="P55" s="1">
        <f t="shared" si="2"/>
        <v>5.982905982905983</v>
      </c>
      <c r="Q55" s="1">
        <f t="shared" si="3"/>
        <v>6.3582355074311749</v>
      </c>
      <c r="R55" s="1">
        <f t="shared" si="4"/>
        <v>7.6553893809592957</v>
      </c>
      <c r="S55" s="1"/>
    </row>
    <row r="56" spans="7:19" x14ac:dyDescent="0.2">
      <c r="G56">
        <v>6001405402</v>
      </c>
      <c r="H56" s="2">
        <f>$B$3+$B$4*DataForModel!L56+Index!$B$5*DataForModel!Q56+Index!$B$6*DataForModel!R56+Index!$B$7*DataForModel!T56+Index!$B$8*DataForModel!U56+Index!$B$9*DataForModel!AA56+Index!$B$10*DataForModel!AU56+Index!$B$11*DataForModel!AH56+Index!$B$12*DataForModel!AU56+Index!$B$13*DataForModel!AX56+Index!$B$14*DataForModel!AZ56+Index!$B$15*DataForModel!BA56+Index!$B$16*DataForModel!BI56</f>
        <v>15.459742183433731</v>
      </c>
      <c r="I56" s="2">
        <f>$B$3+$B$4*DataForModel!L56+Index!$B$5*DataForModel!Q56+Index!$B$6*DataForModel!R56+Index!$B$7*DataForModel!T56+Index!$B$8*DataForModel!U56+Index!$B$9*DataForModel!AA56+Index!$B$10*DataForModel!AU56+Index!$B$11*DataForModel!AH56+Index!$B$12*DataForModel!AU56+Index!$B$13*DataForModel!AX56+Index!$B$14*DataForModel!AZ56+Index!$B$15*DataForModel!BA56+Index!$B$16*DataForModel!BI56</f>
        <v>15.459742183433731</v>
      </c>
      <c r="J56">
        <v>15.7</v>
      </c>
      <c r="K56">
        <f t="shared" si="0"/>
        <v>0.24025781656626854</v>
      </c>
      <c r="L56">
        <f>VLOOKUP(G56,MedianHouseholdIncome!B:C,2,FALSE)</f>
        <v>36701</v>
      </c>
      <c r="M56">
        <f>VLOOKUP(G56,DataForModel!B:O,14,FALSE)</f>
        <v>30.090021575542998</v>
      </c>
      <c r="N56">
        <f>VLOOKUP(G56,DataForModel!B:H,7,FALSE)</f>
        <v>10.082100000000001</v>
      </c>
      <c r="O56" s="2">
        <f t="shared" si="1"/>
        <v>6.8161460692674849</v>
      </c>
      <c r="P56" s="1">
        <f t="shared" si="2"/>
        <v>6.7094017094017104</v>
      </c>
      <c r="Q56" s="1">
        <f t="shared" si="3"/>
        <v>4.7625506374989</v>
      </c>
      <c r="R56" s="1">
        <f t="shared" si="4"/>
        <v>8.0396883016310934</v>
      </c>
      <c r="S56" s="1"/>
    </row>
    <row r="57" spans="7:19" x14ac:dyDescent="0.2">
      <c r="G57">
        <v>6001405500</v>
      </c>
      <c r="H57" s="2">
        <f>$B$3+$B$4*DataForModel!L57+Index!$B$5*DataForModel!Q57+Index!$B$6*DataForModel!R57+Index!$B$7*DataForModel!T57+Index!$B$8*DataForModel!U57+Index!$B$9*DataForModel!AA57+Index!$B$10*DataForModel!AU57+Index!$B$11*DataForModel!AH57+Index!$B$12*DataForModel!AU57+Index!$B$13*DataForModel!AX57+Index!$B$14*DataForModel!AZ57+Index!$B$15*DataForModel!BA57+Index!$B$16*DataForModel!BI57</f>
        <v>14.928126192657039</v>
      </c>
      <c r="I57" s="2">
        <f>$B$3+$B$4*DataForModel!L57+Index!$B$5*DataForModel!Q57+Index!$B$6*DataForModel!R57+Index!$B$7*DataForModel!T57+Index!$B$8*DataForModel!U57+Index!$B$9*DataForModel!AA57+Index!$B$10*DataForModel!AU57+Index!$B$11*DataForModel!AH57+Index!$B$12*DataForModel!AU57+Index!$B$13*DataForModel!AX57+Index!$B$14*DataForModel!AZ57+Index!$B$15*DataForModel!BA57+Index!$B$16*DataForModel!BI57</f>
        <v>14.928126192657039</v>
      </c>
      <c r="J57">
        <v>11.2</v>
      </c>
      <c r="K57">
        <f t="shared" si="0"/>
        <v>3.7281261926570401</v>
      </c>
      <c r="L57">
        <f>VLOOKUP(G57,MedianHouseholdIncome!B:C,2,FALSE)</f>
        <v>44545</v>
      </c>
      <c r="M57">
        <f>VLOOKUP(G57,DataForModel!B:O,14,FALSE)</f>
        <v>27.3367492814162</v>
      </c>
      <c r="N57">
        <f>VLOOKUP(G57,DataForModel!B:H,7,FALSE)</f>
        <v>8.0663999999999998</v>
      </c>
      <c r="O57" s="2">
        <f t="shared" si="1"/>
        <v>6.5758921159525876</v>
      </c>
      <c r="P57" s="1">
        <f t="shared" si="2"/>
        <v>4.7863247863247862</v>
      </c>
      <c r="Q57" s="1">
        <f t="shared" si="3"/>
        <v>4.3043385624153405</v>
      </c>
      <c r="R57" s="1">
        <f t="shared" si="4"/>
        <v>6.0884758724166304</v>
      </c>
      <c r="S57" s="1"/>
    </row>
    <row r="58" spans="7:19" x14ac:dyDescent="0.2">
      <c r="G58">
        <v>6001405600</v>
      </c>
      <c r="H58" s="2">
        <f>$B$3+$B$4*DataForModel!L58+Index!$B$5*DataForModel!Q58+Index!$B$6*DataForModel!R58+Index!$B$7*DataForModel!T58+Index!$B$8*DataForModel!U58+Index!$B$9*DataForModel!AA58+Index!$B$10*DataForModel!AU58+Index!$B$11*DataForModel!AH58+Index!$B$12*DataForModel!AU58+Index!$B$13*DataForModel!AX58+Index!$B$14*DataForModel!AZ58+Index!$B$15*DataForModel!BA58+Index!$B$16*DataForModel!BI58</f>
        <v>12.064509330883329</v>
      </c>
      <c r="I58" s="2">
        <f>$B$3+$B$4*DataForModel!L58+Index!$B$5*DataForModel!Q58+Index!$B$6*DataForModel!R58+Index!$B$7*DataForModel!T58+Index!$B$8*DataForModel!U58+Index!$B$9*DataForModel!AA58+Index!$B$10*DataForModel!AU58+Index!$B$11*DataForModel!AH58+Index!$B$12*DataForModel!AU58+Index!$B$13*DataForModel!AX58+Index!$B$14*DataForModel!AZ58+Index!$B$15*DataForModel!BA58+Index!$B$16*DataForModel!BI58</f>
        <v>12.064509330883329</v>
      </c>
      <c r="J58">
        <v>10.5</v>
      </c>
      <c r="K58">
        <f t="shared" si="0"/>
        <v>1.5645093308833289</v>
      </c>
      <c r="L58">
        <f>VLOOKUP(G58,MedianHouseholdIncome!B:C,2,FALSE)</f>
        <v>54592</v>
      </c>
      <c r="M58">
        <f>VLOOKUP(G58,DataForModel!B:O,14,FALSE)</f>
        <v>25.433734573948801</v>
      </c>
      <c r="N58">
        <f>VLOOKUP(G58,DataForModel!B:H,7,FALSE)</f>
        <v>7.4394</v>
      </c>
      <c r="O58" s="2">
        <f t="shared" si="1"/>
        <v>5.2817337690315842</v>
      </c>
      <c r="P58" s="1">
        <f t="shared" si="2"/>
        <v>4.4871794871794872</v>
      </c>
      <c r="Q58" s="1">
        <f t="shared" si="3"/>
        <v>3.9876302150850518</v>
      </c>
      <c r="R58" s="1">
        <f t="shared" si="4"/>
        <v>5.4815352596679734</v>
      </c>
      <c r="S58" s="1"/>
    </row>
    <row r="59" spans="7:19" x14ac:dyDescent="0.2">
      <c r="G59">
        <v>6001405700</v>
      </c>
      <c r="H59" s="2">
        <f>$B$3+$B$4*DataForModel!L59+Index!$B$5*DataForModel!Q59+Index!$B$6*DataForModel!R59+Index!$B$7*DataForModel!T59+Index!$B$8*DataForModel!U59+Index!$B$9*DataForModel!AA59+Index!$B$10*DataForModel!AU59+Index!$B$11*DataForModel!AH59+Index!$B$12*DataForModel!AU59+Index!$B$13*DataForModel!AX59+Index!$B$14*DataForModel!AZ59+Index!$B$15*DataForModel!BA59+Index!$B$16*DataForModel!BI59</f>
        <v>15.35432994775748</v>
      </c>
      <c r="I59" s="2">
        <f>$B$3+$B$4*DataForModel!L59+Index!$B$5*DataForModel!Q59+Index!$B$6*DataForModel!R59+Index!$B$7*DataForModel!T59+Index!$B$8*DataForModel!U59+Index!$B$9*DataForModel!AA59+Index!$B$10*DataForModel!AU59+Index!$B$11*DataForModel!AH59+Index!$B$12*DataForModel!AU59+Index!$B$13*DataForModel!AX59+Index!$B$14*DataForModel!AZ59+Index!$B$15*DataForModel!BA59+Index!$B$16*DataForModel!BI59</f>
        <v>15.35432994775748</v>
      </c>
      <c r="J59">
        <v>13.5</v>
      </c>
      <c r="K59">
        <f t="shared" si="0"/>
        <v>1.8543299477574795</v>
      </c>
      <c r="L59">
        <f>VLOOKUP(G59,MedianHouseholdIncome!B:C,2,FALSE)</f>
        <v>54861</v>
      </c>
      <c r="M59">
        <f>VLOOKUP(G59,DataForModel!B:O,14,FALSE)</f>
        <v>30.4645424180706</v>
      </c>
      <c r="N59">
        <f>VLOOKUP(G59,DataForModel!B:H,7,FALSE)</f>
        <v>9.2448999999999995</v>
      </c>
      <c r="O59" s="2">
        <f t="shared" si="1"/>
        <v>6.7685069711433297</v>
      </c>
      <c r="P59" s="1">
        <f t="shared" si="2"/>
        <v>5.7692307692307701</v>
      </c>
      <c r="Q59" s="1">
        <f t="shared" si="3"/>
        <v>4.8248800964422411</v>
      </c>
      <c r="R59" s="1">
        <f t="shared" si="4"/>
        <v>7.229272542471322</v>
      </c>
      <c r="S59" s="1"/>
    </row>
    <row r="60" spans="7:19" x14ac:dyDescent="0.2">
      <c r="G60">
        <v>6001405800</v>
      </c>
      <c r="H60" s="2">
        <f>$B$3+$B$4*DataForModel!L60+Index!$B$5*DataForModel!Q60+Index!$B$6*DataForModel!R60+Index!$B$7*DataForModel!T60+Index!$B$8*DataForModel!U60+Index!$B$9*DataForModel!AA60+Index!$B$10*DataForModel!AU60+Index!$B$11*DataForModel!AH60+Index!$B$12*DataForModel!AU60+Index!$B$13*DataForModel!AX60+Index!$B$14*DataForModel!AZ60+Index!$B$15*DataForModel!BA60+Index!$B$16*DataForModel!BI60</f>
        <v>17.197378625293002</v>
      </c>
      <c r="I60" s="2">
        <f>$B$3+$B$4*DataForModel!L60+Index!$B$5*DataForModel!Q60+Index!$B$6*DataForModel!R60+Index!$B$7*DataForModel!T60+Index!$B$8*DataForModel!U60+Index!$B$9*DataForModel!AA60+Index!$B$10*DataForModel!AU60+Index!$B$11*DataForModel!AH60+Index!$B$12*DataForModel!AU60+Index!$B$13*DataForModel!AX60+Index!$B$14*DataForModel!AZ60+Index!$B$15*DataForModel!BA60+Index!$B$16*DataForModel!BI60</f>
        <v>17.197378625293002</v>
      </c>
      <c r="J60">
        <v>14.3</v>
      </c>
      <c r="K60">
        <f t="shared" si="0"/>
        <v>2.8973786252930012</v>
      </c>
      <c r="L60">
        <f>VLOOKUP(G60,MedianHouseholdIncome!B:C,2,FALSE)</f>
        <v>59748</v>
      </c>
      <c r="M60">
        <f>VLOOKUP(G60,DataForModel!B:O,14,FALSE)</f>
        <v>24.197252891894799</v>
      </c>
      <c r="N60">
        <f>VLOOKUP(G60,DataForModel!B:H,7,FALSE)</f>
        <v>8.2729999999999997</v>
      </c>
      <c r="O60" s="2">
        <f t="shared" si="1"/>
        <v>7.6014385206303405</v>
      </c>
      <c r="P60" s="1">
        <f t="shared" si="2"/>
        <v>6.1111111111111116</v>
      </c>
      <c r="Q60" s="1">
        <f t="shared" si="3"/>
        <v>3.7818493199133796</v>
      </c>
      <c r="R60" s="1">
        <f t="shared" si="4"/>
        <v>6.2884661923430603</v>
      </c>
      <c r="S60" s="1"/>
    </row>
    <row r="61" spans="7:19" x14ac:dyDescent="0.2">
      <c r="G61">
        <v>6001405901</v>
      </c>
      <c r="H61" s="2">
        <f>$B$3+$B$4*DataForModel!L61+Index!$B$5*DataForModel!Q61+Index!$B$6*DataForModel!R61+Index!$B$7*DataForModel!T61+Index!$B$8*DataForModel!U61+Index!$B$9*DataForModel!AA61+Index!$B$10*DataForModel!AU61+Index!$B$11*DataForModel!AH61+Index!$B$12*DataForModel!AU61+Index!$B$13*DataForModel!AX61+Index!$B$14*DataForModel!AZ61+Index!$B$15*DataForModel!BA61+Index!$B$16*DataForModel!BI61</f>
        <v>21.070006876348348</v>
      </c>
      <c r="I61" s="2">
        <f>$B$3+$B$4*DataForModel!L61+Index!$B$5*DataForModel!Q61+Index!$B$6*DataForModel!R61+Index!$B$7*DataForModel!T61+Index!$B$8*DataForModel!U61+Index!$B$9*DataForModel!AA61+Index!$B$10*DataForModel!AU61+Index!$B$11*DataForModel!AH61+Index!$B$12*DataForModel!AU61+Index!$B$13*DataForModel!AX61+Index!$B$14*DataForModel!AZ61+Index!$B$15*DataForModel!BA61+Index!$B$16*DataForModel!BI61</f>
        <v>21.070006876348348</v>
      </c>
      <c r="J61">
        <v>16.600000000000001</v>
      </c>
      <c r="K61">
        <f t="shared" si="0"/>
        <v>4.4700068763483465</v>
      </c>
      <c r="L61">
        <f>VLOOKUP(G61,MedianHouseholdIncome!B:C,2,FALSE)</f>
        <v>52932</v>
      </c>
      <c r="M61">
        <f>VLOOKUP(G61,DataForModel!B:O,14,FALSE)</f>
        <v>34.894619155745801</v>
      </c>
      <c r="N61">
        <f>VLOOKUP(G61,DataForModel!B:H,7,FALSE)</f>
        <v>10.9901</v>
      </c>
      <c r="O61" s="2">
        <f t="shared" si="1"/>
        <v>9.3516007865841306</v>
      </c>
      <c r="P61" s="1">
        <f t="shared" si="2"/>
        <v>7.0940170940170955</v>
      </c>
      <c r="Q61" s="1">
        <f t="shared" si="3"/>
        <v>5.5621535797369068</v>
      </c>
      <c r="R61" s="1">
        <f t="shared" si="4"/>
        <v>8.9186389816562599</v>
      </c>
      <c r="S61" s="1"/>
    </row>
    <row r="62" spans="7:19" x14ac:dyDescent="0.2">
      <c r="G62">
        <v>6001405902</v>
      </c>
      <c r="H62" s="2">
        <f>$B$3+$B$4*DataForModel!L62+Index!$B$5*DataForModel!Q62+Index!$B$6*DataForModel!R62+Index!$B$7*DataForModel!T62+Index!$B$8*DataForModel!U62+Index!$B$9*DataForModel!AA62+Index!$B$10*DataForModel!AU62+Index!$B$11*DataForModel!AH62+Index!$B$12*DataForModel!AU62+Index!$B$13*DataForModel!AX62+Index!$B$14*DataForModel!AZ62+Index!$B$15*DataForModel!BA62+Index!$B$16*DataForModel!BI62</f>
        <v>20.04184085096648</v>
      </c>
      <c r="I62" s="2">
        <f>$B$3+$B$4*DataForModel!L62+Index!$B$5*DataForModel!Q62+Index!$B$6*DataForModel!R62+Index!$B$7*DataForModel!T62+Index!$B$8*DataForModel!U62+Index!$B$9*DataForModel!AA62+Index!$B$10*DataForModel!AU62+Index!$B$11*DataForModel!AH62+Index!$B$12*DataForModel!AU62+Index!$B$13*DataForModel!AX62+Index!$B$14*DataForModel!AZ62+Index!$B$15*DataForModel!BA62+Index!$B$16*DataForModel!BI62</f>
        <v>20.04184085096648</v>
      </c>
      <c r="J62">
        <v>15.8</v>
      </c>
      <c r="K62">
        <f t="shared" si="0"/>
        <v>4.2418408509664793</v>
      </c>
      <c r="L62">
        <f>VLOOKUP(G62,MedianHouseholdIncome!B:C,2,FALSE)</f>
        <v>54747</v>
      </c>
      <c r="M62">
        <f>VLOOKUP(G62,DataForModel!B:O,14,FALSE)</f>
        <v>34.493504223967697</v>
      </c>
      <c r="N62">
        <f>VLOOKUP(G62,DataForModel!B:H,7,FALSE)</f>
        <v>10.514699999999999</v>
      </c>
      <c r="O62" s="2">
        <f t="shared" si="1"/>
        <v>8.8869402862459808</v>
      </c>
      <c r="P62" s="1">
        <f t="shared" si="2"/>
        <v>6.752136752136753</v>
      </c>
      <c r="Q62" s="1">
        <f t="shared" si="3"/>
        <v>5.4953982117229572</v>
      </c>
      <c r="R62" s="1">
        <f t="shared" si="4"/>
        <v>8.458448284206959</v>
      </c>
      <c r="S62" s="1"/>
    </row>
    <row r="63" spans="7:19" x14ac:dyDescent="0.2">
      <c r="G63">
        <v>6001406000</v>
      </c>
      <c r="H63" s="2">
        <f>$B$3+$B$4*DataForModel!L63+Index!$B$5*DataForModel!Q63+Index!$B$6*DataForModel!R63+Index!$B$7*DataForModel!T63+Index!$B$8*DataForModel!U63+Index!$B$9*DataForModel!AA63+Index!$B$10*DataForModel!AU63+Index!$B$11*DataForModel!AH63+Index!$B$12*DataForModel!AU63+Index!$B$13*DataForModel!AX63+Index!$B$14*DataForModel!AZ63+Index!$B$15*DataForModel!BA63+Index!$B$16*DataForModel!BI63</f>
        <v>18.323000728956018</v>
      </c>
      <c r="I63" s="2">
        <f>$B$3+$B$4*DataForModel!L63+Index!$B$5*DataForModel!Q63+Index!$B$6*DataForModel!R63+Index!$B$7*DataForModel!T63+Index!$B$8*DataForModel!U63+Index!$B$9*DataForModel!AA63+Index!$B$10*DataForModel!AU63+Index!$B$11*DataForModel!AH63+Index!$B$12*DataForModel!AU63+Index!$B$13*DataForModel!AX63+Index!$B$14*DataForModel!AZ63+Index!$B$15*DataForModel!BA63+Index!$B$16*DataForModel!BI63</f>
        <v>18.323000728956018</v>
      </c>
      <c r="J63">
        <v>15.1</v>
      </c>
      <c r="K63">
        <f t="shared" si="0"/>
        <v>3.2230007289560181</v>
      </c>
      <c r="L63">
        <f>VLOOKUP(G63,MedianHouseholdIncome!B:C,2,FALSE)</f>
        <v>33529</v>
      </c>
      <c r="M63">
        <f>VLOOKUP(G63,DataForModel!B:O,14,FALSE)</f>
        <v>50.284330566863702</v>
      </c>
      <c r="N63">
        <f>VLOOKUP(G63,DataForModel!B:H,7,FALSE)</f>
        <v>10.0648</v>
      </c>
      <c r="O63" s="2">
        <f t="shared" si="1"/>
        <v>8.1101424818271521</v>
      </c>
      <c r="P63" s="1">
        <f t="shared" si="2"/>
        <v>6.4529914529914532</v>
      </c>
      <c r="Q63" s="1">
        <f t="shared" si="3"/>
        <v>8.1233792222816223</v>
      </c>
      <c r="R63" s="1">
        <f t="shared" si="4"/>
        <v>8.0229417743574842</v>
      </c>
      <c r="S63" s="1"/>
    </row>
    <row r="64" spans="7:19" x14ac:dyDescent="0.2">
      <c r="G64">
        <v>6001406100</v>
      </c>
      <c r="H64" s="2">
        <f>$B$3+$B$4*DataForModel!L64+Index!$B$5*DataForModel!Q64+Index!$B$6*DataForModel!R64+Index!$B$7*DataForModel!T64+Index!$B$8*DataForModel!U64+Index!$B$9*DataForModel!AA64+Index!$B$10*DataForModel!AU64+Index!$B$11*DataForModel!AH64+Index!$B$12*DataForModel!AU64+Index!$B$13*DataForModel!AX64+Index!$B$14*DataForModel!AZ64+Index!$B$15*DataForModel!BA64+Index!$B$16*DataForModel!BI64</f>
        <v>16.282674904233119</v>
      </c>
      <c r="I64" s="2">
        <f>$B$3+$B$4*DataForModel!L64+Index!$B$5*DataForModel!Q64+Index!$B$6*DataForModel!R64+Index!$B$7*DataForModel!T64+Index!$B$8*DataForModel!U64+Index!$B$9*DataForModel!AA64+Index!$B$10*DataForModel!AU64+Index!$B$11*DataForModel!AH64+Index!$B$12*DataForModel!AU64+Index!$B$13*DataForModel!AX64+Index!$B$14*DataForModel!AZ64+Index!$B$15*DataForModel!BA64+Index!$B$16*DataForModel!BI64</f>
        <v>16.282674904233119</v>
      </c>
      <c r="J64">
        <v>15</v>
      </c>
      <c r="K64">
        <f t="shared" si="0"/>
        <v>1.2826749042331187</v>
      </c>
      <c r="L64">
        <f>VLOOKUP(G64,MedianHouseholdIncome!B:C,2,FALSE)</f>
        <v>64297</v>
      </c>
      <c r="M64">
        <f>VLOOKUP(G64,DataForModel!B:O,14,FALSE)</f>
        <v>47.313395955513599</v>
      </c>
      <c r="N64">
        <f>VLOOKUP(G64,DataForModel!B:H,7,FALSE)</f>
        <v>9.7754999999999992</v>
      </c>
      <c r="O64" s="2">
        <f t="shared" si="1"/>
        <v>7.1880551971238136</v>
      </c>
      <c r="P64" s="1">
        <f t="shared" si="2"/>
        <v>6.4102564102564106</v>
      </c>
      <c r="Q64" s="1">
        <f t="shared" si="3"/>
        <v>7.6289427961757763</v>
      </c>
      <c r="R64" s="1">
        <f t="shared" si="4"/>
        <v>7.7428972460190684</v>
      </c>
      <c r="S64" s="1"/>
    </row>
    <row r="65" spans="7:19" x14ac:dyDescent="0.2">
      <c r="G65">
        <v>6001406201</v>
      </c>
      <c r="H65" s="2">
        <f>$B$3+$B$4*DataForModel!L65+Index!$B$5*DataForModel!Q65+Index!$B$6*DataForModel!R65+Index!$B$7*DataForModel!T65+Index!$B$8*DataForModel!U65+Index!$B$9*DataForModel!AA65+Index!$B$10*DataForModel!AU65+Index!$B$11*DataForModel!AH65+Index!$B$12*DataForModel!AU65+Index!$B$13*DataForModel!AX65+Index!$B$14*DataForModel!AZ65+Index!$B$15*DataForModel!BA65+Index!$B$16*DataForModel!BI65</f>
        <v>18.071524699598438</v>
      </c>
      <c r="I65" s="2">
        <f>$B$3+$B$4*DataForModel!L65+Index!$B$5*DataForModel!Q65+Index!$B$6*DataForModel!R65+Index!$B$7*DataForModel!T65+Index!$B$8*DataForModel!U65+Index!$B$9*DataForModel!AA65+Index!$B$10*DataForModel!AU65+Index!$B$11*DataForModel!AH65+Index!$B$12*DataForModel!AU65+Index!$B$13*DataForModel!AX65+Index!$B$14*DataForModel!AZ65+Index!$B$15*DataForModel!BA65+Index!$B$16*DataForModel!BI65</f>
        <v>18.071524699598438</v>
      </c>
      <c r="J65">
        <v>14.2</v>
      </c>
      <c r="K65">
        <f t="shared" si="0"/>
        <v>3.8715246995984387</v>
      </c>
      <c r="L65">
        <f>VLOOKUP(G65,MedianHouseholdIncome!B:C,2,FALSE)</f>
        <v>35176</v>
      </c>
      <c r="M65">
        <f>VLOOKUP(G65,DataForModel!B:O,14,FALSE)</f>
        <v>39.636018864578801</v>
      </c>
      <c r="N65">
        <f>VLOOKUP(G65,DataForModel!B:H,7,FALSE)</f>
        <v>11.623900000000001</v>
      </c>
      <c r="O65" s="2">
        <f t="shared" si="1"/>
        <v>7.9964925704901724</v>
      </c>
      <c r="P65" s="1">
        <f t="shared" si="2"/>
        <v>6.0683760683760681</v>
      </c>
      <c r="Q65" s="1">
        <f t="shared" si="3"/>
        <v>6.3512388453023263</v>
      </c>
      <c r="R65" s="1">
        <f t="shared" si="4"/>
        <v>9.5321620444315371</v>
      </c>
      <c r="S65" s="1"/>
    </row>
    <row r="66" spans="7:19" x14ac:dyDescent="0.2">
      <c r="G66">
        <v>6001406202</v>
      </c>
      <c r="H66" s="2">
        <f>$B$3+$B$4*DataForModel!L66+Index!$B$5*DataForModel!Q66+Index!$B$6*DataForModel!R66+Index!$B$7*DataForModel!T66+Index!$B$8*DataForModel!U66+Index!$B$9*DataForModel!AA66+Index!$B$10*DataForModel!AU66+Index!$B$11*DataForModel!AH66+Index!$B$12*DataForModel!AU66+Index!$B$13*DataForModel!AX66+Index!$B$14*DataForModel!AZ66+Index!$B$15*DataForModel!BA66+Index!$B$16*DataForModel!BI66</f>
        <v>19.157354129073898</v>
      </c>
      <c r="I66" s="2">
        <f>$B$3+$B$4*DataForModel!L66+Index!$B$5*DataForModel!Q66+Index!$B$6*DataForModel!R66+Index!$B$7*DataForModel!T66+Index!$B$8*DataForModel!U66+Index!$B$9*DataForModel!AA66+Index!$B$10*DataForModel!AU66+Index!$B$11*DataForModel!AH66+Index!$B$12*DataForModel!AU66+Index!$B$13*DataForModel!AX66+Index!$B$14*DataForModel!AZ66+Index!$B$15*DataForModel!BA66+Index!$B$16*DataForModel!BI66</f>
        <v>19.157354129073898</v>
      </c>
      <c r="J66">
        <v>18.5</v>
      </c>
      <c r="K66">
        <f t="shared" ref="K66:K129" si="5">ABS(J66-H66)</f>
        <v>0.65735412907389801</v>
      </c>
      <c r="L66">
        <f>VLOOKUP(G66,MedianHouseholdIncome!B:C,2,FALSE)</f>
        <v>29615</v>
      </c>
      <c r="M66">
        <f>VLOOKUP(G66,DataForModel!B:O,14,FALSE)</f>
        <v>36.569000544289402</v>
      </c>
      <c r="N66">
        <f>VLOOKUP(G66,DataForModel!B:H,7,FALSE)</f>
        <v>11.845800000000001</v>
      </c>
      <c r="O66" s="2">
        <f t="shared" ref="O66:O129" si="6">((H66-$B$22)/$B$24)*$B$25</f>
        <v>8.4872129731552626</v>
      </c>
      <c r="P66" s="1">
        <f t="shared" ref="P66:P129" si="7">((J66-$C$22)/$C$24)*$C$25</f>
        <v>7.9059829059829063</v>
      </c>
      <c r="Q66" s="1">
        <f t="shared" ref="Q66:Q129" si="8">((M66-$D$22)/$D$24)*$D$25</f>
        <v>5.8408117321334103</v>
      </c>
      <c r="R66" s="1">
        <f t="shared" ref="R66:R129" si="9">((N66-$E$22)/$E$24)*$E$25</f>
        <v>9.7469628769178644</v>
      </c>
      <c r="S66" s="1"/>
    </row>
    <row r="67" spans="7:19" x14ac:dyDescent="0.2">
      <c r="G67">
        <v>6001406300</v>
      </c>
      <c r="H67" s="2">
        <f>$B$3+$B$4*DataForModel!L67+Index!$B$5*DataForModel!Q67+Index!$B$6*DataForModel!R67+Index!$B$7*DataForModel!T67+Index!$B$8*DataForModel!U67+Index!$B$9*DataForModel!AA67+Index!$B$10*DataForModel!AU67+Index!$B$11*DataForModel!AH67+Index!$B$12*DataForModel!AU67+Index!$B$13*DataForModel!AX67+Index!$B$14*DataForModel!AZ67+Index!$B$15*DataForModel!BA67+Index!$B$16*DataForModel!BI67</f>
        <v>17.065085833558822</v>
      </c>
      <c r="I67" s="2">
        <f>$B$3+$B$4*DataForModel!L67+Index!$B$5*DataForModel!Q67+Index!$B$6*DataForModel!R67+Index!$B$7*DataForModel!T67+Index!$B$8*DataForModel!U67+Index!$B$9*DataForModel!AA67+Index!$B$10*DataForModel!AU67+Index!$B$11*DataForModel!AH67+Index!$B$12*DataForModel!AU67+Index!$B$13*DataForModel!AX67+Index!$B$14*DataForModel!AZ67+Index!$B$15*DataForModel!BA67+Index!$B$16*DataForModel!BI67</f>
        <v>17.065085833558822</v>
      </c>
      <c r="J67">
        <v>14.1</v>
      </c>
      <c r="K67">
        <f t="shared" si="5"/>
        <v>2.9650858335588222</v>
      </c>
      <c r="L67">
        <f>VLOOKUP(G67,MedianHouseholdIncome!B:C,2,FALSE)</f>
        <v>59278</v>
      </c>
      <c r="M67">
        <f>VLOOKUP(G67,DataForModel!B:O,14,FALSE)</f>
        <v>27.585257114399401</v>
      </c>
      <c r="N67">
        <f>VLOOKUP(G67,DataForModel!B:H,7,FALSE)</f>
        <v>11.0665</v>
      </c>
      <c r="O67" s="2">
        <f t="shared" si="6"/>
        <v>7.5416512554602981</v>
      </c>
      <c r="P67" s="1">
        <f t="shared" si="7"/>
        <v>6.0256410256410255</v>
      </c>
      <c r="Q67" s="1">
        <f t="shared" si="8"/>
        <v>4.3456963642094646</v>
      </c>
      <c r="R67" s="1">
        <f t="shared" si="9"/>
        <v>8.9925947437200513</v>
      </c>
      <c r="S67" s="1"/>
    </row>
    <row r="68" spans="7:19" x14ac:dyDescent="0.2">
      <c r="G68">
        <v>6001406400</v>
      </c>
      <c r="H68" s="2">
        <f>$B$3+$B$4*DataForModel!L68+Index!$B$5*DataForModel!Q68+Index!$B$6*DataForModel!R68+Index!$B$7*DataForModel!T68+Index!$B$8*DataForModel!U68+Index!$B$9*DataForModel!AA68+Index!$B$10*DataForModel!AU68+Index!$B$11*DataForModel!AH68+Index!$B$12*DataForModel!AU68+Index!$B$13*DataForModel!AX68+Index!$B$14*DataForModel!AZ68+Index!$B$15*DataForModel!BA68+Index!$B$16*DataForModel!BI68</f>
        <v>13.363432838682812</v>
      </c>
      <c r="I68" s="2">
        <f>$B$3+$B$4*DataForModel!L68+Index!$B$5*DataForModel!Q68+Index!$B$6*DataForModel!R68+Index!$B$7*DataForModel!T68+Index!$B$8*DataForModel!U68+Index!$B$9*DataForModel!AA68+Index!$B$10*DataForModel!AU68+Index!$B$11*DataForModel!AH68+Index!$B$12*DataForModel!AU68+Index!$B$13*DataForModel!AX68+Index!$B$14*DataForModel!AZ68+Index!$B$15*DataForModel!BA68+Index!$B$16*DataForModel!BI68</f>
        <v>13.363432838682812</v>
      </c>
      <c r="J68">
        <v>13.1</v>
      </c>
      <c r="K68">
        <f t="shared" si="5"/>
        <v>0.26343283868281198</v>
      </c>
      <c r="L68">
        <f>VLOOKUP(G68,MedianHouseholdIncome!B:C,2,FALSE)</f>
        <v>68750</v>
      </c>
      <c r="M68">
        <f>VLOOKUP(G68,DataForModel!B:O,14,FALSE)</f>
        <v>30.262987777325801</v>
      </c>
      <c r="N68">
        <f>VLOOKUP(G68,DataForModel!B:H,7,FALSE)</f>
        <v>9.3564000000000007</v>
      </c>
      <c r="O68" s="2">
        <f t="shared" si="6"/>
        <v>5.8687580745769141</v>
      </c>
      <c r="P68" s="1">
        <f t="shared" si="7"/>
        <v>5.5982905982905979</v>
      </c>
      <c r="Q68" s="1">
        <f t="shared" si="8"/>
        <v>4.7913364580685851</v>
      </c>
      <c r="R68" s="1">
        <f t="shared" si="9"/>
        <v>7.3372053627607574</v>
      </c>
      <c r="S68" s="1"/>
    </row>
    <row r="69" spans="7:19" x14ac:dyDescent="0.2">
      <c r="G69">
        <v>6001406500</v>
      </c>
      <c r="H69" s="2">
        <f>$B$3+$B$4*DataForModel!L69+Index!$B$5*DataForModel!Q69+Index!$B$6*DataForModel!R69+Index!$B$7*DataForModel!T69+Index!$B$8*DataForModel!U69+Index!$B$9*DataForModel!AA69+Index!$B$10*DataForModel!AU69+Index!$B$11*DataForModel!AH69+Index!$B$12*DataForModel!AU69+Index!$B$13*DataForModel!AX69+Index!$B$14*DataForModel!AZ69+Index!$B$15*DataForModel!BA69+Index!$B$16*DataForModel!BI69</f>
        <v>17.337414624756246</v>
      </c>
      <c r="I69" s="2">
        <f>$B$3+$B$4*DataForModel!L69+Index!$B$5*DataForModel!Q69+Index!$B$6*DataForModel!R69+Index!$B$7*DataForModel!T69+Index!$B$8*DataForModel!U69+Index!$B$9*DataForModel!AA69+Index!$B$10*DataForModel!AU69+Index!$B$11*DataForModel!AH69+Index!$B$12*DataForModel!AU69+Index!$B$13*DataForModel!AX69+Index!$B$14*DataForModel!AZ69+Index!$B$15*DataForModel!BA69+Index!$B$16*DataForModel!BI69</f>
        <v>17.337414624756246</v>
      </c>
      <c r="J69">
        <v>13.9</v>
      </c>
      <c r="K69">
        <f t="shared" si="5"/>
        <v>3.4374146247562454</v>
      </c>
      <c r="L69">
        <f>VLOOKUP(G69,MedianHouseholdIncome!B:C,2,FALSE)</f>
        <v>47459</v>
      </c>
      <c r="M69">
        <f>VLOOKUP(G69,DataForModel!B:O,14,FALSE)</f>
        <v>34.7576131576782</v>
      </c>
      <c r="N69">
        <f>VLOOKUP(G69,DataForModel!B:H,7,FALSE)</f>
        <v>9.8341999999999992</v>
      </c>
      <c r="O69" s="2">
        <f t="shared" si="6"/>
        <v>7.6647251844274411</v>
      </c>
      <c r="P69" s="1">
        <f t="shared" si="7"/>
        <v>5.9401709401709404</v>
      </c>
      <c r="Q69" s="1">
        <f t="shared" si="8"/>
        <v>5.5393524195293367</v>
      </c>
      <c r="R69" s="1">
        <f t="shared" si="9"/>
        <v>7.7997192778665099</v>
      </c>
      <c r="S69" s="1"/>
    </row>
    <row r="70" spans="7:19" x14ac:dyDescent="0.2">
      <c r="G70">
        <v>6001406601</v>
      </c>
      <c r="H70" s="2">
        <f>$B$3+$B$4*DataForModel!L70+Index!$B$5*DataForModel!Q70+Index!$B$6*DataForModel!R70+Index!$B$7*DataForModel!T70+Index!$B$8*DataForModel!U70+Index!$B$9*DataForModel!AA70+Index!$B$10*DataForModel!AU70+Index!$B$11*DataForModel!AH70+Index!$B$12*DataForModel!AU70+Index!$B$13*DataForModel!AX70+Index!$B$14*DataForModel!AZ70+Index!$B$15*DataForModel!BA70+Index!$B$16*DataForModel!BI70</f>
        <v>15.842469680149</v>
      </c>
      <c r="I70" s="2">
        <f>$B$3+$B$4*DataForModel!L70+Index!$B$5*DataForModel!Q70+Index!$B$6*DataForModel!R70+Index!$B$7*DataForModel!T70+Index!$B$8*DataForModel!U70+Index!$B$9*DataForModel!AA70+Index!$B$10*DataForModel!AU70+Index!$B$11*DataForModel!AH70+Index!$B$12*DataForModel!AU70+Index!$B$13*DataForModel!AX70+Index!$B$14*DataForModel!AZ70+Index!$B$15*DataForModel!BA70+Index!$B$16*DataForModel!BI70</f>
        <v>15.842469680149</v>
      </c>
      <c r="J70">
        <v>14.5</v>
      </c>
      <c r="K70">
        <f t="shared" si="5"/>
        <v>1.3424696801489997</v>
      </c>
      <c r="L70">
        <f>VLOOKUP(G70,MedianHouseholdIncome!B:C,2,FALSE)</f>
        <v>59231</v>
      </c>
      <c r="M70">
        <f>VLOOKUP(G70,DataForModel!B:O,14,FALSE)</f>
        <v>25.879264026403298</v>
      </c>
      <c r="N70">
        <f>VLOOKUP(G70,DataForModel!B:H,7,FALSE)</f>
        <v>9.7108000000000008</v>
      </c>
      <c r="O70" s="2">
        <f t="shared" si="6"/>
        <v>6.9891126386022719</v>
      </c>
      <c r="P70" s="1">
        <f t="shared" si="7"/>
        <v>6.1965811965811968</v>
      </c>
      <c r="Q70" s="1">
        <f t="shared" si="8"/>
        <v>4.0617772492725157</v>
      </c>
      <c r="R70" s="1">
        <f t="shared" si="9"/>
        <v>7.6802671700304925</v>
      </c>
      <c r="S70" s="1"/>
    </row>
    <row r="71" spans="7:19" x14ac:dyDescent="0.2">
      <c r="G71">
        <v>6001406602</v>
      </c>
      <c r="H71" s="2">
        <f>$B$3+$B$4*DataForModel!L71+Index!$B$5*DataForModel!Q71+Index!$B$6*DataForModel!R71+Index!$B$7*DataForModel!T71+Index!$B$8*DataForModel!U71+Index!$B$9*DataForModel!AA71+Index!$B$10*DataForModel!AU71+Index!$B$11*DataForModel!AH71+Index!$B$12*DataForModel!AU71+Index!$B$13*DataForModel!AX71+Index!$B$14*DataForModel!AZ71+Index!$B$15*DataForModel!BA71+Index!$B$16*DataForModel!BI71</f>
        <v>15.28741172322734</v>
      </c>
      <c r="I71" s="2">
        <f>$B$3+$B$4*DataForModel!L71+Index!$B$5*DataForModel!Q71+Index!$B$6*DataForModel!R71+Index!$B$7*DataForModel!T71+Index!$B$8*DataForModel!U71+Index!$B$9*DataForModel!AA71+Index!$B$10*DataForModel!AU71+Index!$B$11*DataForModel!AH71+Index!$B$12*DataForModel!AU71+Index!$B$13*DataForModel!AX71+Index!$B$14*DataForModel!AZ71+Index!$B$15*DataForModel!BA71+Index!$B$16*DataForModel!BI71</f>
        <v>15.28741172322734</v>
      </c>
      <c r="J71">
        <v>13.9</v>
      </c>
      <c r="K71">
        <f t="shared" si="5"/>
        <v>1.3874117232273395</v>
      </c>
      <c r="L71">
        <f>VLOOKUP(G71,MedianHouseholdIncome!B:C,2,FALSE)</f>
        <v>77997</v>
      </c>
      <c r="M71">
        <f>VLOOKUP(G71,DataForModel!B:O,14,FALSE)</f>
        <v>24.521066865612699</v>
      </c>
      <c r="N71">
        <f>VLOOKUP(G71,DataForModel!B:H,7,FALSE)</f>
        <v>9.1835000000000004</v>
      </c>
      <c r="O71" s="2">
        <f t="shared" si="6"/>
        <v>6.7382645249582716</v>
      </c>
      <c r="P71" s="1">
        <f t="shared" si="7"/>
        <v>5.9401709401709404</v>
      </c>
      <c r="Q71" s="1">
        <f t="shared" si="8"/>
        <v>3.8357399115395125</v>
      </c>
      <c r="R71" s="1">
        <f t="shared" si="9"/>
        <v>7.1698368907603696</v>
      </c>
      <c r="S71" s="1"/>
    </row>
    <row r="72" spans="7:19" x14ac:dyDescent="0.2">
      <c r="G72">
        <v>6001406700</v>
      </c>
      <c r="H72" s="2">
        <f>$B$3+$B$4*DataForModel!L72+Index!$B$5*DataForModel!Q72+Index!$B$6*DataForModel!R72+Index!$B$7*DataForModel!T72+Index!$B$8*DataForModel!U72+Index!$B$9*DataForModel!AA72+Index!$B$10*DataForModel!AU72+Index!$B$11*DataForModel!AH72+Index!$B$12*DataForModel!AU72+Index!$B$13*DataForModel!AX72+Index!$B$14*DataForModel!AZ72+Index!$B$15*DataForModel!BA72+Index!$B$16*DataForModel!BI72</f>
        <v>12.068228229571989</v>
      </c>
      <c r="I72" s="2">
        <f>$B$3+$B$4*DataForModel!L72+Index!$B$5*DataForModel!Q72+Index!$B$6*DataForModel!R72+Index!$B$7*DataForModel!T72+Index!$B$8*DataForModel!U72+Index!$B$9*DataForModel!AA72+Index!$B$10*DataForModel!AU72+Index!$B$11*DataForModel!AH72+Index!$B$12*DataForModel!AU72+Index!$B$13*DataForModel!AX72+Index!$B$14*DataForModel!AZ72+Index!$B$15*DataForModel!BA72+Index!$B$16*DataForModel!BI72</f>
        <v>12.068228229571989</v>
      </c>
      <c r="J72">
        <v>10.3</v>
      </c>
      <c r="K72">
        <f t="shared" si="5"/>
        <v>1.7682282295719887</v>
      </c>
      <c r="L72">
        <f>VLOOKUP(G72,MedianHouseholdIncome!B:C,2,FALSE)</f>
        <v>117432</v>
      </c>
      <c r="M72">
        <f>VLOOKUP(G72,DataForModel!B:O,14,FALSE)</f>
        <v>15.2443272692819</v>
      </c>
      <c r="N72">
        <f>VLOOKUP(G72,DataForModel!B:H,7,FALSE)</f>
        <v>6.7937000000000003</v>
      </c>
      <c r="O72" s="2">
        <f t="shared" si="6"/>
        <v>5.2834144560828209</v>
      </c>
      <c r="P72" s="1">
        <f t="shared" si="7"/>
        <v>4.4017094017094021</v>
      </c>
      <c r="Q72" s="1">
        <f t="shared" si="8"/>
        <v>2.2918627913897685</v>
      </c>
      <c r="R72" s="1">
        <f t="shared" si="9"/>
        <v>4.8564929093461116</v>
      </c>
      <c r="S72" s="1"/>
    </row>
    <row r="73" spans="7:19" x14ac:dyDescent="0.2">
      <c r="G73">
        <v>6001406800</v>
      </c>
      <c r="H73" s="2">
        <f>$B$3+$B$4*DataForModel!L73+Index!$B$5*DataForModel!Q73+Index!$B$6*DataForModel!R73+Index!$B$7*DataForModel!T73+Index!$B$8*DataForModel!U73+Index!$B$9*DataForModel!AA73+Index!$B$10*DataForModel!AU73+Index!$B$11*DataForModel!AH73+Index!$B$12*DataForModel!AU73+Index!$B$13*DataForModel!AX73+Index!$B$14*DataForModel!AZ73+Index!$B$15*DataForModel!BA73+Index!$B$16*DataForModel!BI73</f>
        <v>11.175619840655029</v>
      </c>
      <c r="I73" s="2">
        <f>$B$3+$B$4*DataForModel!L73+Index!$B$5*DataForModel!Q73+Index!$B$6*DataForModel!R73+Index!$B$7*DataForModel!T73+Index!$B$8*DataForModel!U73+Index!$B$9*DataForModel!AA73+Index!$B$10*DataForModel!AU73+Index!$B$11*DataForModel!AH73+Index!$B$12*DataForModel!AU73+Index!$B$13*DataForModel!AX73+Index!$B$14*DataForModel!AZ73+Index!$B$15*DataForModel!BA73+Index!$B$16*DataForModel!BI73</f>
        <v>11.175619840655029</v>
      </c>
      <c r="J73">
        <v>9.5</v>
      </c>
      <c r="K73">
        <f t="shared" si="5"/>
        <v>1.6756198406550293</v>
      </c>
      <c r="L73">
        <f>VLOOKUP(G73,MedianHouseholdIncome!B:C,2,FALSE)</f>
        <v>103571</v>
      </c>
      <c r="M73">
        <f>VLOOKUP(G73,DataForModel!B:O,14,FALSE)</f>
        <v>12.7661640952469</v>
      </c>
      <c r="N73">
        <f>VLOOKUP(G73,DataForModel!B:H,7,FALSE)</f>
        <v>6.3963000000000001</v>
      </c>
      <c r="O73" s="2">
        <f t="shared" si="6"/>
        <v>4.880016706729899</v>
      </c>
      <c r="P73" s="1">
        <f t="shared" si="7"/>
        <v>4.0598290598290596</v>
      </c>
      <c r="Q73" s="1">
        <f t="shared" si="8"/>
        <v>1.8794356250711644</v>
      </c>
      <c r="R73" s="1">
        <f t="shared" si="9"/>
        <v>4.4718067857315713</v>
      </c>
      <c r="S73" s="1"/>
    </row>
    <row r="74" spans="7:19" x14ac:dyDescent="0.2">
      <c r="G74">
        <v>6001406900</v>
      </c>
      <c r="H74" s="2">
        <f>$B$3+$B$4*DataForModel!L74+Index!$B$5*DataForModel!Q74+Index!$B$6*DataForModel!R74+Index!$B$7*DataForModel!T74+Index!$B$8*DataForModel!U74+Index!$B$9*DataForModel!AA74+Index!$B$10*DataForModel!AU74+Index!$B$11*DataForModel!AH74+Index!$B$12*DataForModel!AU74+Index!$B$13*DataForModel!AX74+Index!$B$14*DataForModel!AZ74+Index!$B$15*DataForModel!BA74+Index!$B$16*DataForModel!BI74</f>
        <v>10.98027747190106</v>
      </c>
      <c r="I74" s="2">
        <f>$B$3+$B$4*DataForModel!L74+Index!$B$5*DataForModel!Q74+Index!$B$6*DataForModel!R74+Index!$B$7*DataForModel!T74+Index!$B$8*DataForModel!U74+Index!$B$9*DataForModel!AA74+Index!$B$10*DataForModel!AU74+Index!$B$11*DataForModel!AH74+Index!$B$12*DataForModel!AU74+Index!$B$13*DataForModel!AX74+Index!$B$14*DataForModel!AZ74+Index!$B$15*DataForModel!BA74+Index!$B$16*DataForModel!BI74</f>
        <v>10.98027747190106</v>
      </c>
      <c r="J74">
        <v>10.7</v>
      </c>
      <c r="K74">
        <f t="shared" si="5"/>
        <v>0.28027747190106034</v>
      </c>
      <c r="L74">
        <f>VLOOKUP(G74,MedianHouseholdIncome!B:C,2,FALSE)</f>
        <v>103623</v>
      </c>
      <c r="M74">
        <f>VLOOKUP(G74,DataForModel!B:O,14,FALSE)</f>
        <v>16.0476885231515</v>
      </c>
      <c r="N74">
        <f>VLOOKUP(G74,DataForModel!B:H,7,FALSE)</f>
        <v>5.8304</v>
      </c>
      <c r="O74" s="2">
        <f t="shared" si="6"/>
        <v>4.7917353586190758</v>
      </c>
      <c r="P74" s="1">
        <f t="shared" si="7"/>
        <v>4.5726495726495724</v>
      </c>
      <c r="Q74" s="1">
        <f t="shared" si="8"/>
        <v>2.4255618185301504</v>
      </c>
      <c r="R74" s="1">
        <f t="shared" si="9"/>
        <v>3.9240114224868106</v>
      </c>
      <c r="S74" s="1"/>
    </row>
    <row r="75" spans="7:19" x14ac:dyDescent="0.2">
      <c r="G75">
        <v>6001407000</v>
      </c>
      <c r="H75" s="2">
        <f>$B$3+$B$4*DataForModel!L75+Index!$B$5*DataForModel!Q75+Index!$B$6*DataForModel!R75+Index!$B$7*DataForModel!T75+Index!$B$8*DataForModel!U75+Index!$B$9*DataForModel!AA75+Index!$B$10*DataForModel!AU75+Index!$B$11*DataForModel!AH75+Index!$B$12*DataForModel!AU75+Index!$B$13*DataForModel!AX75+Index!$B$14*DataForModel!AZ75+Index!$B$15*DataForModel!BA75+Index!$B$16*DataForModel!BI75</f>
        <v>17.640475361140798</v>
      </c>
      <c r="I75" s="2">
        <f>$B$3+$B$4*DataForModel!L75+Index!$B$5*DataForModel!Q75+Index!$B$6*DataForModel!R75+Index!$B$7*DataForModel!T75+Index!$B$8*DataForModel!U75+Index!$B$9*DataForModel!AA75+Index!$B$10*DataForModel!AU75+Index!$B$11*DataForModel!AH75+Index!$B$12*DataForModel!AU75+Index!$B$13*DataForModel!AX75+Index!$B$14*DataForModel!AZ75+Index!$B$15*DataForModel!BA75+Index!$B$16*DataForModel!BI75</f>
        <v>17.640475361140798</v>
      </c>
      <c r="J75">
        <v>15.3</v>
      </c>
      <c r="K75">
        <f t="shared" si="5"/>
        <v>2.3404753611407969</v>
      </c>
      <c r="L75">
        <f>VLOOKUP(G75,MedianHouseholdIncome!B:C,2,FALSE)</f>
        <v>51663</v>
      </c>
      <c r="M75">
        <f>VLOOKUP(G75,DataForModel!B:O,14,FALSE)</f>
        <v>27.213771670224901</v>
      </c>
      <c r="N75">
        <f>VLOOKUP(G75,DataForModel!B:H,7,FALSE)</f>
        <v>10.691000000000001</v>
      </c>
      <c r="O75" s="2">
        <f t="shared" si="6"/>
        <v>7.8016878440805772</v>
      </c>
      <c r="P75" s="1">
        <f t="shared" si="7"/>
        <v>6.5384615384615401</v>
      </c>
      <c r="Q75" s="1">
        <f t="shared" si="8"/>
        <v>4.2838720700407977</v>
      </c>
      <c r="R75" s="1">
        <f t="shared" si="9"/>
        <v>8.6291079812206579</v>
      </c>
      <c r="S75" s="1"/>
    </row>
    <row r="76" spans="7:19" x14ac:dyDescent="0.2">
      <c r="G76">
        <v>6001407101</v>
      </c>
      <c r="H76" s="2">
        <f>$B$3+$B$4*DataForModel!L76+Index!$B$5*DataForModel!Q76+Index!$B$6*DataForModel!R76+Index!$B$7*DataForModel!T76+Index!$B$8*DataForModel!U76+Index!$B$9*DataForModel!AA76+Index!$B$10*DataForModel!AU76+Index!$B$11*DataForModel!AH76+Index!$B$12*DataForModel!AU76+Index!$B$13*DataForModel!AX76+Index!$B$14*DataForModel!AZ76+Index!$B$15*DataForModel!BA76+Index!$B$16*DataForModel!BI76</f>
        <v>17.539151260980049</v>
      </c>
      <c r="I76" s="2">
        <f>$B$3+$B$4*DataForModel!L76+Index!$B$5*DataForModel!Q76+Index!$B$6*DataForModel!R76+Index!$B$7*DataForModel!T76+Index!$B$8*DataForModel!U76+Index!$B$9*DataForModel!AA76+Index!$B$10*DataForModel!AU76+Index!$B$11*DataForModel!AH76+Index!$B$12*DataForModel!AU76+Index!$B$13*DataForModel!AX76+Index!$B$14*DataForModel!AZ76+Index!$B$15*DataForModel!BA76+Index!$B$16*DataForModel!BI76</f>
        <v>17.539151260980049</v>
      </c>
      <c r="J76">
        <v>16.600000000000001</v>
      </c>
      <c r="K76">
        <f t="shared" si="5"/>
        <v>0.9391512609800472</v>
      </c>
      <c r="L76">
        <f>VLOOKUP(G76,MedianHouseholdIncome!B:C,2,FALSE)</f>
        <v>34568</v>
      </c>
      <c r="M76">
        <f>VLOOKUP(G76,DataForModel!B:O,14,FALSE)</f>
        <v>27.179355601194999</v>
      </c>
      <c r="N76">
        <f>VLOOKUP(G76,DataForModel!B:H,7,FALSE)</f>
        <v>8.2001000000000008</v>
      </c>
      <c r="O76" s="2">
        <f t="shared" si="6"/>
        <v>7.7558963027198127</v>
      </c>
      <c r="P76" s="1">
        <f t="shared" si="7"/>
        <v>7.0940170940170955</v>
      </c>
      <c r="Q76" s="1">
        <f t="shared" si="8"/>
        <v>4.2781443915834041</v>
      </c>
      <c r="R76" s="1">
        <f t="shared" si="9"/>
        <v>6.2178984560282657</v>
      </c>
      <c r="S76" s="1"/>
    </row>
    <row r="77" spans="7:19" x14ac:dyDescent="0.2">
      <c r="G77">
        <v>6001407102</v>
      </c>
      <c r="H77" s="2">
        <f>$B$3+$B$4*DataForModel!L77+Index!$B$5*DataForModel!Q77+Index!$B$6*DataForModel!R77+Index!$B$7*DataForModel!T77+Index!$B$8*DataForModel!U77+Index!$B$9*DataForModel!AA77+Index!$B$10*DataForModel!AU77+Index!$B$11*DataForModel!AH77+Index!$B$12*DataForModel!AU77+Index!$B$13*DataForModel!AX77+Index!$B$14*DataForModel!AZ77+Index!$B$15*DataForModel!BA77+Index!$B$16*DataForModel!BI77</f>
        <v>17.090252400522498</v>
      </c>
      <c r="I77" s="2">
        <f>$B$3+$B$4*DataForModel!L77+Index!$B$5*DataForModel!Q77+Index!$B$6*DataForModel!R77+Index!$B$7*DataForModel!T77+Index!$B$8*DataForModel!U77+Index!$B$9*DataForModel!AA77+Index!$B$10*DataForModel!AU77+Index!$B$11*DataForModel!AH77+Index!$B$12*DataForModel!AU77+Index!$B$13*DataForModel!AX77+Index!$B$14*DataForModel!AZ77+Index!$B$15*DataForModel!BA77+Index!$B$16*DataForModel!BI77</f>
        <v>17.090252400522498</v>
      </c>
      <c r="J77">
        <v>12.8</v>
      </c>
      <c r="K77">
        <f t="shared" si="5"/>
        <v>4.2902524005224976</v>
      </c>
      <c r="L77">
        <f>VLOOKUP(G77,MedianHouseholdIncome!B:C,2,FALSE)</f>
        <v>36339</v>
      </c>
      <c r="M77">
        <f>VLOOKUP(G77,DataForModel!B:O,14,FALSE)</f>
        <v>32.928006916516402</v>
      </c>
      <c r="N77">
        <f>VLOOKUP(G77,DataForModel!B:H,7,FALSE)</f>
        <v>10.1922</v>
      </c>
      <c r="O77" s="2">
        <f t="shared" si="6"/>
        <v>7.5530248170334797</v>
      </c>
      <c r="P77" s="1">
        <f t="shared" si="7"/>
        <v>5.4700854700854702</v>
      </c>
      <c r="Q77" s="1">
        <f t="shared" si="8"/>
        <v>5.2348610424370969</v>
      </c>
      <c r="R77" s="1">
        <f t="shared" si="9"/>
        <v>8.1462659116209277</v>
      </c>
      <c r="S77" s="1"/>
    </row>
    <row r="78" spans="7:19" x14ac:dyDescent="0.2">
      <c r="G78">
        <v>6001407200</v>
      </c>
      <c r="H78" s="2">
        <f>$B$3+$B$4*DataForModel!L78+Index!$B$5*DataForModel!Q78+Index!$B$6*DataForModel!R78+Index!$B$7*DataForModel!T78+Index!$B$8*DataForModel!U78+Index!$B$9*DataForModel!AA78+Index!$B$10*DataForModel!AU78+Index!$B$11*DataForModel!AH78+Index!$B$12*DataForModel!AU78+Index!$B$13*DataForModel!AX78+Index!$B$14*DataForModel!AZ78+Index!$B$15*DataForModel!BA78+Index!$B$16*DataForModel!BI78</f>
        <v>21.664270033488346</v>
      </c>
      <c r="I78" s="2">
        <f>$B$3+$B$4*DataForModel!L78+Index!$B$5*DataForModel!Q78+Index!$B$6*DataForModel!R78+Index!$B$7*DataForModel!T78+Index!$B$8*DataForModel!U78+Index!$B$9*DataForModel!AA78+Index!$B$10*DataForModel!AU78+Index!$B$11*DataForModel!AH78+Index!$B$12*DataForModel!AU78+Index!$B$13*DataForModel!AX78+Index!$B$14*DataForModel!AZ78+Index!$B$15*DataForModel!BA78+Index!$B$16*DataForModel!BI78</f>
        <v>21.664270033488346</v>
      </c>
      <c r="J78">
        <v>17.3</v>
      </c>
      <c r="K78">
        <f t="shared" si="5"/>
        <v>4.3642700334883457</v>
      </c>
      <c r="L78">
        <f>VLOOKUP(G78,MedianHouseholdIncome!B:C,2,FALSE)</f>
        <v>44354</v>
      </c>
      <c r="M78">
        <f>VLOOKUP(G78,DataForModel!B:O,14,FALSE)</f>
        <v>41.7597576098945</v>
      </c>
      <c r="N78">
        <f>VLOOKUP(G78,DataForModel!B:H,7,FALSE)</f>
        <v>12.107200000000001</v>
      </c>
      <c r="O78" s="2">
        <f t="shared" si="6"/>
        <v>9.6201669608327336</v>
      </c>
      <c r="P78" s="1">
        <f t="shared" si="7"/>
        <v>7.3931623931623935</v>
      </c>
      <c r="Q78" s="1">
        <f t="shared" si="8"/>
        <v>6.7046810891015687</v>
      </c>
      <c r="R78" s="1">
        <f t="shared" si="9"/>
        <v>10</v>
      </c>
      <c r="S78" s="1"/>
    </row>
    <row r="79" spans="7:19" x14ac:dyDescent="0.2">
      <c r="G79">
        <v>6001407300</v>
      </c>
      <c r="H79" s="2">
        <f>$B$3+$B$4*DataForModel!L79+Index!$B$5*DataForModel!Q79+Index!$B$6*DataForModel!R79+Index!$B$7*DataForModel!T79+Index!$B$8*DataForModel!U79+Index!$B$9*DataForModel!AA79+Index!$B$10*DataForModel!AU79+Index!$B$11*DataForModel!AH79+Index!$B$12*DataForModel!AU79+Index!$B$13*DataForModel!AX79+Index!$B$14*DataForModel!AZ79+Index!$B$15*DataForModel!BA79+Index!$B$16*DataForModel!BI79</f>
        <v>14.5807293560341</v>
      </c>
      <c r="I79" s="2">
        <f>$B$3+$B$4*DataForModel!L79+Index!$B$5*DataForModel!Q79+Index!$B$6*DataForModel!R79+Index!$B$7*DataForModel!T79+Index!$B$8*DataForModel!U79+Index!$B$9*DataForModel!AA79+Index!$B$10*DataForModel!AU79+Index!$B$11*DataForModel!AH79+Index!$B$12*DataForModel!AU79+Index!$B$13*DataForModel!AX79+Index!$B$14*DataForModel!AZ79+Index!$B$15*DataForModel!BA79+Index!$B$16*DataForModel!BI79</f>
        <v>14.5807293560341</v>
      </c>
      <c r="J79">
        <v>14.7</v>
      </c>
      <c r="K79">
        <f t="shared" si="5"/>
        <v>0.11927064396589948</v>
      </c>
      <c r="L79">
        <f>VLOOKUP(G79,MedianHouseholdIncome!B:C,2,FALSE)</f>
        <v>48101</v>
      </c>
      <c r="M79">
        <f>VLOOKUP(G79,DataForModel!B:O,14,FALSE)</f>
        <v>52.539246856972603</v>
      </c>
      <c r="N79">
        <f>VLOOKUP(G79,DataForModel!B:H,7,FALSE)</f>
        <v>9.3847000000000005</v>
      </c>
      <c r="O79" s="2">
        <f t="shared" si="6"/>
        <v>6.4188925809201471</v>
      </c>
      <c r="P79" s="1">
        <f t="shared" si="7"/>
        <v>6.2820512820512819</v>
      </c>
      <c r="Q79" s="1">
        <f t="shared" si="8"/>
        <v>8.4986526286332502</v>
      </c>
      <c r="R79" s="1">
        <f t="shared" si="9"/>
        <v>7.3645999709597803</v>
      </c>
      <c r="S79" s="1"/>
    </row>
    <row r="80" spans="7:19" x14ac:dyDescent="0.2">
      <c r="G80">
        <v>6001407400</v>
      </c>
      <c r="H80" s="2">
        <f>$B$3+$B$4*DataForModel!L80+Index!$B$5*DataForModel!Q80+Index!$B$6*DataForModel!R80+Index!$B$7*DataForModel!T80+Index!$B$8*DataForModel!U80+Index!$B$9*DataForModel!AA80+Index!$B$10*DataForModel!AU80+Index!$B$11*DataForModel!AH80+Index!$B$12*DataForModel!AU80+Index!$B$13*DataForModel!AX80+Index!$B$14*DataForModel!AZ80+Index!$B$15*DataForModel!BA80+Index!$B$16*DataForModel!BI80</f>
        <v>19.180417739710542</v>
      </c>
      <c r="I80" s="2">
        <f>$B$3+$B$4*DataForModel!L80+Index!$B$5*DataForModel!Q80+Index!$B$6*DataForModel!R80+Index!$B$7*DataForModel!T80+Index!$B$8*DataForModel!U80+Index!$B$9*DataForModel!AA80+Index!$B$10*DataForModel!AU80+Index!$B$11*DataForModel!AH80+Index!$B$12*DataForModel!AU80+Index!$B$13*DataForModel!AX80+Index!$B$14*DataForModel!AZ80+Index!$B$15*DataForModel!BA80+Index!$B$16*DataForModel!BI80</f>
        <v>19.180417739710542</v>
      </c>
      <c r="J80">
        <v>15.7</v>
      </c>
      <c r="K80">
        <f t="shared" si="5"/>
        <v>3.4804177397105427</v>
      </c>
      <c r="L80">
        <f>VLOOKUP(G80,MedianHouseholdIncome!B:C,2,FALSE)</f>
        <v>34604</v>
      </c>
      <c r="M80">
        <f>VLOOKUP(G80,DataForModel!B:O,14,FALSE)</f>
        <v>40.616951761012899</v>
      </c>
      <c r="N80">
        <f>VLOOKUP(G80,DataForModel!B:H,7,FALSE)</f>
        <v>10.907400000000001</v>
      </c>
      <c r="O80" s="2">
        <f t="shared" si="6"/>
        <v>8.4976361427538176</v>
      </c>
      <c r="P80" s="1">
        <f t="shared" si="7"/>
        <v>6.7094017094017104</v>
      </c>
      <c r="Q80" s="1">
        <f t="shared" si="8"/>
        <v>6.5144901513760489</v>
      </c>
      <c r="R80" s="1">
        <f t="shared" si="9"/>
        <v>8.8385847732442766</v>
      </c>
      <c r="S80" s="1"/>
    </row>
    <row r="81" spans="7:19" x14ac:dyDescent="0.2">
      <c r="G81">
        <v>6001407500</v>
      </c>
      <c r="H81" s="2">
        <f>$B$3+$B$4*DataForModel!L81+Index!$B$5*DataForModel!Q81+Index!$B$6*DataForModel!R81+Index!$B$7*DataForModel!T81+Index!$B$8*DataForModel!U81+Index!$B$9*DataForModel!AA81+Index!$B$10*DataForModel!AU81+Index!$B$11*DataForModel!AH81+Index!$B$12*DataForModel!AU81+Index!$B$13*DataForModel!AX81+Index!$B$14*DataForModel!AZ81+Index!$B$15*DataForModel!BA81+Index!$B$16*DataForModel!BI81</f>
        <v>21.314465500667993</v>
      </c>
      <c r="I81" s="2">
        <f>$B$3+$B$4*DataForModel!L81+Index!$B$5*DataForModel!Q81+Index!$B$6*DataForModel!R81+Index!$B$7*DataForModel!T81+Index!$B$8*DataForModel!U81+Index!$B$9*DataForModel!AA81+Index!$B$10*DataForModel!AU81+Index!$B$11*DataForModel!AH81+Index!$B$12*DataForModel!AU81+Index!$B$13*DataForModel!AX81+Index!$B$14*DataForModel!AZ81+Index!$B$15*DataForModel!BA81+Index!$B$16*DataForModel!BI81</f>
        <v>21.314465500667993</v>
      </c>
      <c r="J81">
        <v>17.600000000000001</v>
      </c>
      <c r="K81">
        <f t="shared" si="5"/>
        <v>3.7144655006679912</v>
      </c>
      <c r="L81">
        <f>VLOOKUP(G81,MedianHouseholdIncome!B:C,2,FALSE)</f>
        <v>27732</v>
      </c>
      <c r="M81">
        <f>VLOOKUP(G81,DataForModel!B:O,14,FALSE)</f>
        <v>37.585677218392803</v>
      </c>
      <c r="N81">
        <f>VLOOKUP(G81,DataForModel!B:H,7,FALSE)</f>
        <v>11.544</v>
      </c>
      <c r="O81" s="2">
        <f t="shared" si="6"/>
        <v>9.4620793123126514</v>
      </c>
      <c r="P81" s="1">
        <f t="shared" si="7"/>
        <v>7.5213675213675222</v>
      </c>
      <c r="Q81" s="1">
        <f t="shared" si="8"/>
        <v>6.0100116799641121</v>
      </c>
      <c r="R81" s="1">
        <f t="shared" si="9"/>
        <v>9.4548182566187506</v>
      </c>
      <c r="S81" s="1"/>
    </row>
    <row r="82" spans="7:19" x14ac:dyDescent="0.2">
      <c r="G82">
        <v>6001407600</v>
      </c>
      <c r="H82" s="2">
        <f>$B$3+$B$4*DataForModel!L82+Index!$B$5*DataForModel!Q82+Index!$B$6*DataForModel!R82+Index!$B$7*DataForModel!T82+Index!$B$8*DataForModel!U82+Index!$B$9*DataForModel!AA82+Index!$B$10*DataForModel!AU82+Index!$B$11*DataForModel!AH82+Index!$B$12*DataForModel!AU82+Index!$B$13*DataForModel!AX82+Index!$B$14*DataForModel!AZ82+Index!$B$15*DataForModel!BA82+Index!$B$16*DataForModel!BI82</f>
        <v>16.521160932078388</v>
      </c>
      <c r="I82" s="2">
        <f>$B$3+$B$4*DataForModel!L82+Index!$B$5*DataForModel!Q82+Index!$B$6*DataForModel!R82+Index!$B$7*DataForModel!T82+Index!$B$8*DataForModel!U82+Index!$B$9*DataForModel!AA82+Index!$B$10*DataForModel!AU82+Index!$B$11*DataForModel!AH82+Index!$B$12*DataForModel!AU82+Index!$B$13*DataForModel!AX82+Index!$B$14*DataForModel!AZ82+Index!$B$15*DataForModel!BA82+Index!$B$16*DataForModel!BI82</f>
        <v>16.521160932078388</v>
      </c>
      <c r="J82">
        <v>14.8</v>
      </c>
      <c r="K82">
        <f t="shared" si="5"/>
        <v>1.7211609320783872</v>
      </c>
      <c r="L82">
        <f>VLOOKUP(G82,MedianHouseholdIncome!B:C,2,FALSE)</f>
        <v>60783</v>
      </c>
      <c r="M82">
        <f>VLOOKUP(G82,DataForModel!B:O,14,FALSE)</f>
        <v>30.3865862675359</v>
      </c>
      <c r="N82">
        <f>VLOOKUP(G82,DataForModel!B:H,7,FALSE)</f>
        <v>8.7546999999999997</v>
      </c>
      <c r="O82" s="2">
        <f t="shared" si="6"/>
        <v>7.295834519029615</v>
      </c>
      <c r="P82" s="1">
        <f t="shared" si="7"/>
        <v>6.3247863247863254</v>
      </c>
      <c r="Q82" s="1">
        <f t="shared" si="8"/>
        <v>4.8119062799482357</v>
      </c>
      <c r="R82" s="1">
        <f t="shared" si="9"/>
        <v>6.7547553361405548</v>
      </c>
      <c r="S82" s="1"/>
    </row>
    <row r="83" spans="7:19" x14ac:dyDescent="0.2">
      <c r="G83">
        <v>6001407700</v>
      </c>
      <c r="H83" s="2">
        <f>$B$3+$B$4*DataForModel!L83+Index!$B$5*DataForModel!Q83+Index!$B$6*DataForModel!R83+Index!$B$7*DataForModel!T83+Index!$B$8*DataForModel!U83+Index!$B$9*DataForModel!AA83+Index!$B$10*DataForModel!AU83+Index!$B$11*DataForModel!AH83+Index!$B$12*DataForModel!AU83+Index!$B$13*DataForModel!AX83+Index!$B$14*DataForModel!AZ83+Index!$B$15*DataForModel!BA83+Index!$B$16*DataForModel!BI83</f>
        <v>11.697018906763057</v>
      </c>
      <c r="I83" s="2">
        <f>$B$3+$B$4*DataForModel!L83+Index!$B$5*DataForModel!Q83+Index!$B$6*DataForModel!R83+Index!$B$7*DataForModel!T83+Index!$B$8*DataForModel!U83+Index!$B$9*DataForModel!AA83+Index!$B$10*DataForModel!AU83+Index!$B$11*DataForModel!AH83+Index!$B$12*DataForModel!AU83+Index!$B$13*DataForModel!AX83+Index!$B$14*DataForModel!AZ83+Index!$B$15*DataForModel!BA83+Index!$B$16*DataForModel!BI83</f>
        <v>11.697018906763057</v>
      </c>
      <c r="J83">
        <v>11</v>
      </c>
      <c r="K83">
        <f t="shared" si="5"/>
        <v>0.69701890676305744</v>
      </c>
      <c r="L83">
        <f>VLOOKUP(G83,MedianHouseholdIncome!B:C,2,FALSE)</f>
        <v>100147</v>
      </c>
      <c r="M83">
        <f>VLOOKUP(G83,DataForModel!B:O,14,FALSE)</f>
        <v>13.107904106359999</v>
      </c>
      <c r="N83">
        <f>VLOOKUP(G83,DataForModel!B:H,7,FALSE)</f>
        <v>6.9656000000000002</v>
      </c>
      <c r="O83" s="2">
        <f t="shared" si="6"/>
        <v>5.1156533110843547</v>
      </c>
      <c r="P83" s="1">
        <f t="shared" si="7"/>
        <v>4.700854700854701</v>
      </c>
      <c r="Q83" s="1">
        <f t="shared" si="8"/>
        <v>1.9363095492250681</v>
      </c>
      <c r="R83" s="1">
        <f t="shared" si="9"/>
        <v>5.0228933739896418</v>
      </c>
      <c r="S83" s="1"/>
    </row>
    <row r="84" spans="7:19" x14ac:dyDescent="0.2">
      <c r="G84">
        <v>6001407800</v>
      </c>
      <c r="H84" s="2">
        <f>$B$3+$B$4*DataForModel!L84+Index!$B$5*DataForModel!Q84+Index!$B$6*DataForModel!R84+Index!$B$7*DataForModel!T84+Index!$B$8*DataForModel!U84+Index!$B$9*DataForModel!AA84+Index!$B$10*DataForModel!AU84+Index!$B$11*DataForModel!AH84+Index!$B$12*DataForModel!AU84+Index!$B$13*DataForModel!AX84+Index!$B$14*DataForModel!AZ84+Index!$B$15*DataForModel!BA84+Index!$B$16*DataForModel!BI84</f>
        <v>7.9624486083032515</v>
      </c>
      <c r="I84" s="2">
        <f>$B$3+$B$4*DataForModel!L84+Index!$B$5*DataForModel!Q84+Index!$B$6*DataForModel!R84+Index!$B$7*DataForModel!T84+Index!$B$8*DataForModel!U84+Index!$B$9*DataForModel!AA84+Index!$B$10*DataForModel!AU84+Index!$B$11*DataForModel!AH84+Index!$B$12*DataForModel!AU84+Index!$B$13*DataForModel!AX84+Index!$B$14*DataForModel!AZ84+Index!$B$15*DataForModel!BA84+Index!$B$16*DataForModel!BI84</f>
        <v>7.9624486083032515</v>
      </c>
      <c r="J84">
        <v>8.5</v>
      </c>
      <c r="K84">
        <f t="shared" si="5"/>
        <v>0.53755139169674848</v>
      </c>
      <c r="L84">
        <f>VLOOKUP(G84,MedianHouseholdIncome!B:C,2,FALSE)</f>
        <v>90964</v>
      </c>
      <c r="M84">
        <f>VLOOKUP(G84,DataForModel!B:O,14,FALSE)</f>
        <v>15.1706382455113</v>
      </c>
      <c r="N84">
        <f>VLOOKUP(G84,DataForModel!B:H,7,FALSE)</f>
        <v>6.63</v>
      </c>
      <c r="O84" s="2">
        <f t="shared" si="6"/>
        <v>3.4278837674585354</v>
      </c>
      <c r="P84" s="1">
        <f t="shared" si="7"/>
        <v>3.6324786324786329</v>
      </c>
      <c r="Q84" s="1">
        <f t="shared" si="8"/>
        <v>2.27959912950466</v>
      </c>
      <c r="R84" s="1">
        <f t="shared" si="9"/>
        <v>4.6980301050287974</v>
      </c>
      <c r="S84" s="1"/>
    </row>
    <row r="85" spans="7:19" x14ac:dyDescent="0.2">
      <c r="G85">
        <v>6001407900</v>
      </c>
      <c r="H85" s="2">
        <f>$B$3+$B$4*DataForModel!L85+Index!$B$5*DataForModel!Q85+Index!$B$6*DataForModel!R85+Index!$B$7*DataForModel!T85+Index!$B$8*DataForModel!U85+Index!$B$9*DataForModel!AA85+Index!$B$10*DataForModel!AU85+Index!$B$11*DataForModel!AH85+Index!$B$12*DataForModel!AU85+Index!$B$13*DataForModel!AX85+Index!$B$14*DataForModel!AZ85+Index!$B$15*DataForModel!BA85+Index!$B$16*DataForModel!BI85</f>
        <v>10.172678995146491</v>
      </c>
      <c r="I85" s="2">
        <f>$B$3+$B$4*DataForModel!L85+Index!$B$5*DataForModel!Q85+Index!$B$6*DataForModel!R85+Index!$B$7*DataForModel!T85+Index!$B$8*DataForModel!U85+Index!$B$9*DataForModel!AA85+Index!$B$10*DataForModel!AU85+Index!$B$11*DataForModel!AH85+Index!$B$12*DataForModel!AU85+Index!$B$13*DataForModel!AX85+Index!$B$14*DataForModel!AZ85+Index!$B$15*DataForModel!BA85+Index!$B$16*DataForModel!BI85</f>
        <v>10.172678995146491</v>
      </c>
      <c r="J85">
        <v>9.1999999999999993</v>
      </c>
      <c r="K85">
        <f t="shared" si="5"/>
        <v>0.97267899514649159</v>
      </c>
      <c r="L85">
        <f>VLOOKUP(G85,MedianHouseholdIncome!B:C,2,FALSE)</f>
        <v>112595</v>
      </c>
      <c r="M85">
        <f>VLOOKUP(G85,DataForModel!B:O,14,FALSE)</f>
        <v>12.892885795326499</v>
      </c>
      <c r="N85">
        <f>VLOOKUP(G85,DataForModel!B:H,7,FALSE)</f>
        <v>5.3715000000000002</v>
      </c>
      <c r="O85" s="2">
        <f t="shared" si="6"/>
        <v>4.4267562569786261</v>
      </c>
      <c r="P85" s="1">
        <f t="shared" si="7"/>
        <v>3.9316239316239314</v>
      </c>
      <c r="Q85" s="1">
        <f t="shared" si="8"/>
        <v>1.9005252257167138</v>
      </c>
      <c r="R85" s="1">
        <f t="shared" si="9"/>
        <v>3.4797928464256329</v>
      </c>
      <c r="S85" s="1"/>
    </row>
    <row r="86" spans="7:19" x14ac:dyDescent="0.2">
      <c r="G86">
        <v>6001408000</v>
      </c>
      <c r="H86" s="2">
        <f>$B$3+$B$4*DataForModel!L86+Index!$B$5*DataForModel!Q86+Index!$B$6*DataForModel!R86+Index!$B$7*DataForModel!T86+Index!$B$8*DataForModel!U86+Index!$B$9*DataForModel!AA86+Index!$B$10*DataForModel!AU86+Index!$B$11*DataForModel!AH86+Index!$B$12*DataForModel!AU86+Index!$B$13*DataForModel!AX86+Index!$B$14*DataForModel!AZ86+Index!$B$15*DataForModel!BA86+Index!$B$16*DataForModel!BI86</f>
        <v>6.2421008973105527</v>
      </c>
      <c r="I86" s="2">
        <f>$B$3+$B$4*DataForModel!L86+Index!$B$5*DataForModel!Q86+Index!$B$6*DataForModel!R86+Index!$B$7*DataForModel!T86+Index!$B$8*DataForModel!U86+Index!$B$9*DataForModel!AA86+Index!$B$10*DataForModel!AU86+Index!$B$11*DataForModel!AH86+Index!$B$12*DataForModel!AU86+Index!$B$13*DataForModel!AX86+Index!$B$14*DataForModel!AZ86+Index!$B$15*DataForModel!BA86+Index!$B$16*DataForModel!BI86</f>
        <v>6.2421008973105527</v>
      </c>
      <c r="J86">
        <v>8.1</v>
      </c>
      <c r="K86">
        <f t="shared" si="5"/>
        <v>1.8578991026894469</v>
      </c>
      <c r="L86">
        <f>VLOOKUP(G86,MedianHouseholdIncome!B:C,2,FALSE)</f>
        <v>159140</v>
      </c>
      <c r="M86">
        <f>VLOOKUP(G86,DataForModel!B:O,14,FALSE)</f>
        <v>5.9442672178519098</v>
      </c>
      <c r="N86">
        <f>VLOOKUP(G86,DataForModel!B:H,7,FALSE)</f>
        <v>4.7408000000000001</v>
      </c>
      <c r="O86" s="2">
        <f t="shared" si="6"/>
        <v>2.6504046362563893</v>
      </c>
      <c r="P86" s="1">
        <f t="shared" si="7"/>
        <v>3.4615384615384617</v>
      </c>
      <c r="Q86" s="1">
        <f t="shared" si="8"/>
        <v>0.74410457522722295</v>
      </c>
      <c r="R86" s="1">
        <f t="shared" si="9"/>
        <v>2.8692706064566091</v>
      </c>
      <c r="S86" s="1"/>
    </row>
    <row r="87" spans="7:19" x14ac:dyDescent="0.2">
      <c r="G87">
        <v>6001408100</v>
      </c>
      <c r="H87" s="2">
        <f>$B$3+$B$4*DataForModel!L87+Index!$B$5*DataForModel!Q87+Index!$B$6*DataForModel!R87+Index!$B$7*DataForModel!T87+Index!$B$8*DataForModel!U87+Index!$B$9*DataForModel!AA87+Index!$B$10*DataForModel!AU87+Index!$B$11*DataForModel!AH87+Index!$B$12*DataForModel!AU87+Index!$B$13*DataForModel!AX87+Index!$B$14*DataForModel!AZ87+Index!$B$15*DataForModel!BA87+Index!$B$16*DataForModel!BI87</f>
        <v>9.7091156221409118</v>
      </c>
      <c r="I87" s="2">
        <f>$B$3+$B$4*DataForModel!L87+Index!$B$5*DataForModel!Q87+Index!$B$6*DataForModel!R87+Index!$B$7*DataForModel!T87+Index!$B$8*DataForModel!U87+Index!$B$9*DataForModel!AA87+Index!$B$10*DataForModel!AU87+Index!$B$11*DataForModel!AH87+Index!$B$12*DataForModel!AU87+Index!$B$13*DataForModel!AX87+Index!$B$14*DataForModel!AZ87+Index!$B$15*DataForModel!BA87+Index!$B$16*DataForModel!BI87</f>
        <v>9.7091156221409118</v>
      </c>
      <c r="J87">
        <v>8.4</v>
      </c>
      <c r="K87">
        <f t="shared" si="5"/>
        <v>1.3091156221409115</v>
      </c>
      <c r="L87">
        <f>VLOOKUP(G87,MedianHouseholdIncome!B:C,2,FALSE)</f>
        <v>136933</v>
      </c>
      <c r="M87">
        <f>VLOOKUP(G87,DataForModel!B:O,14,FALSE)</f>
        <v>12.190026970907301</v>
      </c>
      <c r="N87">
        <f>VLOOKUP(G87,DataForModel!B:H,7,FALSE)</f>
        <v>3.2692000000000001</v>
      </c>
      <c r="O87" s="2">
        <f t="shared" si="6"/>
        <v>4.2172574177622533</v>
      </c>
      <c r="P87" s="1">
        <f t="shared" si="7"/>
        <v>3.5897435897435903</v>
      </c>
      <c r="Q87" s="1">
        <f t="shared" si="8"/>
        <v>1.7835522691679122</v>
      </c>
      <c r="R87" s="1">
        <f t="shared" si="9"/>
        <v>1.444750980107449</v>
      </c>
      <c r="S87" s="1"/>
    </row>
    <row r="88" spans="7:19" x14ac:dyDescent="0.2">
      <c r="G88">
        <v>6001408200</v>
      </c>
      <c r="H88" s="2">
        <f>$B$3+$B$4*DataForModel!L88+Index!$B$5*DataForModel!Q88+Index!$B$6*DataForModel!R88+Index!$B$7*DataForModel!T88+Index!$B$8*DataForModel!U88+Index!$B$9*DataForModel!AA88+Index!$B$10*DataForModel!AU88+Index!$B$11*DataForModel!AH88+Index!$B$12*DataForModel!AU88+Index!$B$13*DataForModel!AX88+Index!$B$14*DataForModel!AZ88+Index!$B$15*DataForModel!BA88+Index!$B$16*DataForModel!BI88</f>
        <v>13.258597237937922</v>
      </c>
      <c r="I88" s="2">
        <f>$B$3+$B$4*DataForModel!L88+Index!$B$5*DataForModel!Q88+Index!$B$6*DataForModel!R88+Index!$B$7*DataForModel!T88+Index!$B$8*DataForModel!U88+Index!$B$9*DataForModel!AA88+Index!$B$10*DataForModel!AU88+Index!$B$11*DataForModel!AH88+Index!$B$12*DataForModel!AU88+Index!$B$13*DataForModel!AX88+Index!$B$14*DataForModel!AZ88+Index!$B$15*DataForModel!BA88+Index!$B$16*DataForModel!BI88</f>
        <v>13.258597237937922</v>
      </c>
      <c r="J88">
        <v>12.3</v>
      </c>
      <c r="K88">
        <f t="shared" si="5"/>
        <v>0.95859723793792107</v>
      </c>
      <c r="L88">
        <f>VLOOKUP(G88,MedianHouseholdIncome!B:C,2,FALSE)</f>
        <v>67966</v>
      </c>
      <c r="M88">
        <f>VLOOKUP(G88,DataForModel!B:O,14,FALSE)</f>
        <v>16.418843842053999</v>
      </c>
      <c r="N88">
        <f>VLOOKUP(G88,DataForModel!B:H,7,FALSE)</f>
        <v>7.4668999999999999</v>
      </c>
      <c r="O88" s="2">
        <f t="shared" si="6"/>
        <v>5.8213795758784403</v>
      </c>
      <c r="P88" s="1">
        <f t="shared" si="7"/>
        <v>5.2564102564102564</v>
      </c>
      <c r="Q88" s="1">
        <f t="shared" si="8"/>
        <v>2.4873311717522775</v>
      </c>
      <c r="R88" s="1">
        <f t="shared" si="9"/>
        <v>5.5081554619815112</v>
      </c>
      <c r="S88" s="1"/>
    </row>
    <row r="89" spans="7:19" x14ac:dyDescent="0.2">
      <c r="G89">
        <v>6001408300</v>
      </c>
      <c r="H89" s="2">
        <f>$B$3+$B$4*DataForModel!L89+Index!$B$5*DataForModel!Q89+Index!$B$6*DataForModel!R89+Index!$B$7*DataForModel!T89+Index!$B$8*DataForModel!U89+Index!$B$9*DataForModel!AA89+Index!$B$10*DataForModel!AU89+Index!$B$11*DataForModel!AH89+Index!$B$12*DataForModel!AU89+Index!$B$13*DataForModel!AX89+Index!$B$14*DataForModel!AZ89+Index!$B$15*DataForModel!BA89+Index!$B$16*DataForModel!BI89</f>
        <v>12.919445270218649</v>
      </c>
      <c r="I89" s="2">
        <f>$B$3+$B$4*DataForModel!L89+Index!$B$5*DataForModel!Q89+Index!$B$6*DataForModel!R89+Index!$B$7*DataForModel!T89+Index!$B$8*DataForModel!U89+Index!$B$9*DataForModel!AA89+Index!$B$10*DataForModel!AU89+Index!$B$11*DataForModel!AH89+Index!$B$12*DataForModel!AU89+Index!$B$13*DataForModel!AX89+Index!$B$14*DataForModel!AZ89+Index!$B$15*DataForModel!BA89+Index!$B$16*DataForModel!BI89</f>
        <v>12.919445270218649</v>
      </c>
      <c r="J89">
        <v>11.2</v>
      </c>
      <c r="K89">
        <f t="shared" si="5"/>
        <v>1.7194452702186496</v>
      </c>
      <c r="L89">
        <f>VLOOKUP(G89,MedianHouseholdIncome!B:C,2,FALSE)</f>
        <v>97041</v>
      </c>
      <c r="M89">
        <f>VLOOKUP(G89,DataForModel!B:O,14,FALSE)</f>
        <v>24.516463410419899</v>
      </c>
      <c r="N89">
        <f>VLOOKUP(G89,DataForModel!B:H,7,FALSE)</f>
        <v>8.1207999999999991</v>
      </c>
      <c r="O89" s="2">
        <f t="shared" si="6"/>
        <v>5.668106155904681</v>
      </c>
      <c r="P89" s="1">
        <f t="shared" si="7"/>
        <v>4.7863247863247862</v>
      </c>
      <c r="Q89" s="1">
        <f t="shared" si="8"/>
        <v>3.8349737836265749</v>
      </c>
      <c r="R89" s="1">
        <f t="shared" si="9"/>
        <v>6.1411354726295908</v>
      </c>
      <c r="S89" s="1"/>
    </row>
    <row r="90" spans="7:19" x14ac:dyDescent="0.2">
      <c r="G90">
        <v>6001408400</v>
      </c>
      <c r="H90" s="2">
        <f>$B$3+$B$4*DataForModel!L90+Index!$B$5*DataForModel!Q90+Index!$B$6*DataForModel!R90+Index!$B$7*DataForModel!T90+Index!$B$8*DataForModel!U90+Index!$B$9*DataForModel!AA90+Index!$B$10*DataForModel!AU90+Index!$B$11*DataForModel!AH90+Index!$B$12*DataForModel!AU90+Index!$B$13*DataForModel!AX90+Index!$B$14*DataForModel!AZ90+Index!$B$15*DataForModel!BA90+Index!$B$16*DataForModel!BI90</f>
        <v>18.444109367353253</v>
      </c>
      <c r="I90" s="2">
        <f>$B$3+$B$4*DataForModel!L90+Index!$B$5*DataForModel!Q90+Index!$B$6*DataForModel!R90+Index!$B$7*DataForModel!T90+Index!$B$8*DataForModel!U90+Index!$B$9*DataForModel!AA90+Index!$B$10*DataForModel!AU90+Index!$B$11*DataForModel!AH90+Index!$B$12*DataForModel!AU90+Index!$B$13*DataForModel!AX90+Index!$B$14*DataForModel!AZ90+Index!$B$15*DataForModel!BA90+Index!$B$16*DataForModel!BI90</f>
        <v>18.444109367353253</v>
      </c>
      <c r="J90">
        <v>17.7</v>
      </c>
      <c r="K90">
        <f t="shared" si="5"/>
        <v>0.7441093673532535</v>
      </c>
      <c r="L90">
        <f>VLOOKUP(G90,MedianHouseholdIncome!B:C,2,FALSE)</f>
        <v>36833</v>
      </c>
      <c r="M90">
        <f>VLOOKUP(G90,DataForModel!B:O,14,FALSE)</f>
        <v>20.9666920978934</v>
      </c>
      <c r="N90">
        <f>VLOOKUP(G90,DataForModel!B:H,7,FALSE)</f>
        <v>10.4673</v>
      </c>
      <c r="O90" s="2">
        <f t="shared" si="6"/>
        <v>8.1648752770408741</v>
      </c>
      <c r="P90" s="1">
        <f t="shared" si="7"/>
        <v>7.5641025641025639</v>
      </c>
      <c r="Q90" s="1">
        <f t="shared" si="8"/>
        <v>3.2442047257841802</v>
      </c>
      <c r="R90" s="1">
        <f t="shared" si="9"/>
        <v>8.4125647354919888</v>
      </c>
      <c r="S90" s="1"/>
    </row>
    <row r="91" spans="7:19" x14ac:dyDescent="0.2">
      <c r="G91">
        <v>6001408500</v>
      </c>
      <c r="H91" s="2">
        <f>$B$3+$B$4*DataForModel!L91+Index!$B$5*DataForModel!Q91+Index!$B$6*DataForModel!R91+Index!$B$7*DataForModel!T91+Index!$B$8*DataForModel!U91+Index!$B$9*DataForModel!AA91+Index!$B$10*DataForModel!AU91+Index!$B$11*DataForModel!AH91+Index!$B$12*DataForModel!AU91+Index!$B$13*DataForModel!AX91+Index!$B$14*DataForModel!AZ91+Index!$B$15*DataForModel!BA91+Index!$B$16*DataForModel!BI91</f>
        <v>19.198202282305488</v>
      </c>
      <c r="I91" s="2">
        <f>$B$3+$B$4*DataForModel!L91+Index!$B$5*DataForModel!Q91+Index!$B$6*DataForModel!R91+Index!$B$7*DataForModel!T91+Index!$B$8*DataForModel!U91+Index!$B$9*DataForModel!AA91+Index!$B$10*DataForModel!AU91+Index!$B$11*DataForModel!AH91+Index!$B$12*DataForModel!AU91+Index!$B$13*DataForModel!AX91+Index!$B$14*DataForModel!AZ91+Index!$B$15*DataForModel!BA91+Index!$B$16*DataForModel!BI91</f>
        <v>19.198202282305488</v>
      </c>
      <c r="J91">
        <v>15.6</v>
      </c>
      <c r="K91">
        <f t="shared" si="5"/>
        <v>3.598202282305488</v>
      </c>
      <c r="L91">
        <f>VLOOKUP(G91,MedianHouseholdIncome!B:C,2,FALSE)</f>
        <v>48636</v>
      </c>
      <c r="M91">
        <f>VLOOKUP(G91,DataForModel!B:O,14,FALSE)</f>
        <v>25.889352422268502</v>
      </c>
      <c r="N91">
        <f>VLOOKUP(G91,DataForModel!B:H,7,FALSE)</f>
        <v>10.129200000000001</v>
      </c>
      <c r="O91" s="2">
        <f t="shared" si="6"/>
        <v>8.50567353579779</v>
      </c>
      <c r="P91" s="1">
        <f t="shared" si="7"/>
        <v>6.6666666666666679</v>
      </c>
      <c r="Q91" s="1">
        <f t="shared" si="8"/>
        <v>4.0634562059138615</v>
      </c>
      <c r="R91" s="1">
        <f t="shared" si="9"/>
        <v>8.085281448139007</v>
      </c>
      <c r="S91" s="1"/>
    </row>
    <row r="92" spans="7:19" x14ac:dyDescent="0.2">
      <c r="G92">
        <v>6001408600</v>
      </c>
      <c r="H92" s="2">
        <f>$B$3+$B$4*DataForModel!L92+Index!$B$5*DataForModel!Q92+Index!$B$6*DataForModel!R92+Index!$B$7*DataForModel!T92+Index!$B$8*DataForModel!U92+Index!$B$9*DataForModel!AA92+Index!$B$10*DataForModel!AU92+Index!$B$11*DataForModel!AH92+Index!$B$12*DataForModel!AU92+Index!$B$13*DataForModel!AX92+Index!$B$14*DataForModel!AZ92+Index!$B$15*DataForModel!BA92+Index!$B$16*DataForModel!BI92</f>
        <v>20.655270922503188</v>
      </c>
      <c r="I92" s="2">
        <f>$B$3+$B$4*DataForModel!L92+Index!$B$5*DataForModel!Q92+Index!$B$6*DataForModel!R92+Index!$B$7*DataForModel!T92+Index!$B$8*DataForModel!U92+Index!$B$9*DataForModel!AA92+Index!$B$10*DataForModel!AU92+Index!$B$11*DataForModel!AH92+Index!$B$12*DataForModel!AU92+Index!$B$13*DataForModel!AX92+Index!$B$14*DataForModel!AZ92+Index!$B$15*DataForModel!BA92+Index!$B$16*DataForModel!BI92</f>
        <v>20.655270922503188</v>
      </c>
      <c r="J92">
        <v>20</v>
      </c>
      <c r="K92">
        <f t="shared" si="5"/>
        <v>0.6552709225031883</v>
      </c>
      <c r="L92">
        <f>VLOOKUP(G92,MedianHouseholdIncome!B:C,2,FALSE)</f>
        <v>45867</v>
      </c>
      <c r="M92">
        <f>VLOOKUP(G92,DataForModel!B:O,14,FALSE)</f>
        <v>26.976883195739699</v>
      </c>
      <c r="N92">
        <f>VLOOKUP(G92,DataForModel!B:H,7,FALSE)</f>
        <v>11.0541</v>
      </c>
      <c r="O92" s="2">
        <f t="shared" si="6"/>
        <v>9.164168590747531</v>
      </c>
      <c r="P92" s="1">
        <f t="shared" si="7"/>
        <v>8.5470085470085486</v>
      </c>
      <c r="Q92" s="1">
        <f t="shared" si="8"/>
        <v>4.2444480146399615</v>
      </c>
      <c r="R92" s="1">
        <f t="shared" si="9"/>
        <v>8.9805914524950374</v>
      </c>
      <c r="S92" s="1"/>
    </row>
    <row r="93" spans="7:19" x14ac:dyDescent="0.2">
      <c r="G93">
        <v>6001408700</v>
      </c>
      <c r="H93" s="2">
        <f>$B$3+$B$4*DataForModel!L93+Index!$B$5*DataForModel!Q93+Index!$B$6*DataForModel!R93+Index!$B$7*DataForModel!T93+Index!$B$8*DataForModel!U93+Index!$B$9*DataForModel!AA93+Index!$B$10*DataForModel!AU93+Index!$B$11*DataForModel!AH93+Index!$B$12*DataForModel!AU93+Index!$B$13*DataForModel!AX93+Index!$B$14*DataForModel!AZ93+Index!$B$15*DataForModel!BA93+Index!$B$16*DataForModel!BI93</f>
        <v>20.582219119473422</v>
      </c>
      <c r="I93" s="2">
        <f>$B$3+$B$4*DataForModel!L93+Index!$B$5*DataForModel!Q93+Index!$B$6*DataForModel!R93+Index!$B$7*DataForModel!T93+Index!$B$8*DataForModel!U93+Index!$B$9*DataForModel!AA93+Index!$B$10*DataForModel!AU93+Index!$B$11*DataForModel!AH93+Index!$B$12*DataForModel!AU93+Index!$B$13*DataForModel!AX93+Index!$B$14*DataForModel!AZ93+Index!$B$15*DataForModel!BA93+Index!$B$16*DataForModel!BI93</f>
        <v>20.582219119473422</v>
      </c>
      <c r="J93">
        <v>16.2</v>
      </c>
      <c r="K93">
        <f t="shared" si="5"/>
        <v>4.3822191194734224</v>
      </c>
      <c r="L93">
        <f>VLOOKUP(G93,MedianHouseholdIncome!B:C,2,FALSE)</f>
        <v>47967</v>
      </c>
      <c r="M93">
        <f>VLOOKUP(G93,DataForModel!B:O,14,FALSE)</f>
        <v>30.693075230326599</v>
      </c>
      <c r="N93">
        <f>VLOOKUP(G93,DataForModel!B:H,7,FALSE)</f>
        <v>10.6722</v>
      </c>
      <c r="O93" s="2">
        <f t="shared" si="6"/>
        <v>9.1311541879094218</v>
      </c>
      <c r="P93" s="1">
        <f t="shared" si="7"/>
        <v>6.9230769230769234</v>
      </c>
      <c r="Q93" s="1">
        <f t="shared" si="8"/>
        <v>4.8629135646000696</v>
      </c>
      <c r="R93" s="1">
        <f t="shared" si="9"/>
        <v>8.6109094429117654</v>
      </c>
      <c r="S93" s="1"/>
    </row>
    <row r="94" spans="7:19" x14ac:dyDescent="0.2">
      <c r="G94">
        <v>6001408800</v>
      </c>
      <c r="H94" s="2">
        <f>$B$3+$B$4*DataForModel!L94+Index!$B$5*DataForModel!Q94+Index!$B$6*DataForModel!R94+Index!$B$7*DataForModel!T94+Index!$B$8*DataForModel!U94+Index!$B$9*DataForModel!AA94+Index!$B$10*DataForModel!AU94+Index!$B$11*DataForModel!AH94+Index!$B$12*DataForModel!AU94+Index!$B$13*DataForModel!AX94+Index!$B$14*DataForModel!AZ94+Index!$B$15*DataForModel!BA94+Index!$B$16*DataForModel!BI94</f>
        <v>21.643852146586237</v>
      </c>
      <c r="I94" s="2">
        <f>$B$3+$B$4*DataForModel!L94+Index!$B$5*DataForModel!Q94+Index!$B$6*DataForModel!R94+Index!$B$7*DataForModel!T94+Index!$B$8*DataForModel!U94+Index!$B$9*DataForModel!AA94+Index!$B$10*DataForModel!AU94+Index!$B$11*DataForModel!AH94+Index!$B$12*DataForModel!AU94+Index!$B$13*DataForModel!AX94+Index!$B$14*DataForModel!AZ94+Index!$B$15*DataForModel!BA94+Index!$B$16*DataForModel!BI94</f>
        <v>21.643852146586237</v>
      </c>
      <c r="J94">
        <v>18.899999999999999</v>
      </c>
      <c r="K94">
        <f t="shared" si="5"/>
        <v>2.7438521465862387</v>
      </c>
      <c r="L94">
        <f>VLOOKUP(G94,MedianHouseholdIncome!B:C,2,FALSE)</f>
        <v>27899</v>
      </c>
      <c r="M94">
        <f>VLOOKUP(G94,DataForModel!B:O,14,FALSE)</f>
        <v>59.647241276578598</v>
      </c>
      <c r="N94">
        <f>VLOOKUP(G94,DataForModel!B:H,7,FALSE)</f>
        <v>11.4246</v>
      </c>
      <c r="O94" s="2">
        <f t="shared" si="6"/>
        <v>9.610939476837375</v>
      </c>
      <c r="P94" s="1">
        <f t="shared" si="7"/>
        <v>8.0769230769230766</v>
      </c>
      <c r="Q94" s="1">
        <f t="shared" si="8"/>
        <v>9.6815973303388159</v>
      </c>
      <c r="R94" s="1">
        <f t="shared" si="9"/>
        <v>9.3392381782101541</v>
      </c>
      <c r="S94" s="1"/>
    </row>
    <row r="95" spans="7:19" x14ac:dyDescent="0.2">
      <c r="G95">
        <v>6001408900</v>
      </c>
      <c r="H95" s="2">
        <f>$B$3+$B$4*DataForModel!L95+Index!$B$5*DataForModel!Q95+Index!$B$6*DataForModel!R95+Index!$B$7*DataForModel!T95+Index!$B$8*DataForModel!U95+Index!$B$9*DataForModel!AA95+Index!$B$10*DataForModel!AU95+Index!$B$11*DataForModel!AH95+Index!$B$12*DataForModel!AU95+Index!$B$13*DataForModel!AX95+Index!$B$14*DataForModel!AZ95+Index!$B$15*DataForModel!BA95+Index!$B$16*DataForModel!BI95</f>
        <v>19.992143024447191</v>
      </c>
      <c r="I95" s="2">
        <f>$B$3+$B$4*DataForModel!L95+Index!$B$5*DataForModel!Q95+Index!$B$6*DataForModel!R95+Index!$B$7*DataForModel!T95+Index!$B$8*DataForModel!U95+Index!$B$9*DataForModel!AA95+Index!$B$10*DataForModel!AU95+Index!$B$11*DataForModel!AH95+Index!$B$12*DataForModel!AU95+Index!$B$13*DataForModel!AX95+Index!$B$14*DataForModel!AZ95+Index!$B$15*DataForModel!BA95+Index!$B$16*DataForModel!BI95</f>
        <v>19.992143024447191</v>
      </c>
      <c r="J95">
        <v>19.100000000000001</v>
      </c>
      <c r="K95">
        <f t="shared" si="5"/>
        <v>0.89214302444718996</v>
      </c>
      <c r="L95">
        <f>VLOOKUP(G95,MedianHouseholdIncome!B:C,2,FALSE)</f>
        <v>27275</v>
      </c>
      <c r="M95">
        <f>VLOOKUP(G95,DataForModel!B:O,14,FALSE)</f>
        <v>47.973012030111498</v>
      </c>
      <c r="N95">
        <f>VLOOKUP(G95,DataForModel!B:H,7,FALSE)</f>
        <v>11.650399999999999</v>
      </c>
      <c r="O95" s="2">
        <f t="shared" si="6"/>
        <v>8.8644802784592081</v>
      </c>
      <c r="P95" s="1">
        <f t="shared" si="7"/>
        <v>8.1623931623931636</v>
      </c>
      <c r="Q95" s="1">
        <f t="shared" si="8"/>
        <v>7.7387190979766229</v>
      </c>
      <c r="R95" s="1">
        <f t="shared" si="9"/>
        <v>9.5578142393882182</v>
      </c>
      <c r="S95" s="1"/>
    </row>
    <row r="96" spans="7:19" x14ac:dyDescent="0.2">
      <c r="G96">
        <v>6001409000</v>
      </c>
      <c r="H96" s="2">
        <f>$B$3+$B$4*DataForModel!L96+Index!$B$5*DataForModel!Q96+Index!$B$6*DataForModel!R96+Index!$B$7*DataForModel!T96+Index!$B$8*DataForModel!U96+Index!$B$9*DataForModel!AA96+Index!$B$10*DataForModel!AU96+Index!$B$11*DataForModel!AH96+Index!$B$12*DataForModel!AU96+Index!$B$13*DataForModel!AX96+Index!$B$14*DataForModel!AZ96+Index!$B$15*DataForModel!BA96+Index!$B$16*DataForModel!BI96</f>
        <v>16.582094415618769</v>
      </c>
      <c r="I96" s="2">
        <f>$B$3+$B$4*DataForModel!L96+Index!$B$5*DataForModel!Q96+Index!$B$6*DataForModel!R96+Index!$B$7*DataForModel!T96+Index!$B$8*DataForModel!U96+Index!$B$9*DataForModel!AA96+Index!$B$10*DataForModel!AU96+Index!$B$11*DataForModel!AH96+Index!$B$12*DataForModel!AU96+Index!$B$13*DataForModel!AX96+Index!$B$14*DataForModel!AZ96+Index!$B$15*DataForModel!BA96+Index!$B$16*DataForModel!BI96</f>
        <v>16.582094415618769</v>
      </c>
      <c r="J96">
        <v>14.9</v>
      </c>
      <c r="K96">
        <f t="shared" si="5"/>
        <v>1.6820944156187689</v>
      </c>
      <c r="L96">
        <f>VLOOKUP(G96,MedianHouseholdIncome!B:C,2,FALSE)</f>
        <v>46483</v>
      </c>
      <c r="M96">
        <f>VLOOKUP(G96,DataForModel!B:O,14,FALSE)</f>
        <v>61.560436708179303</v>
      </c>
      <c r="N96">
        <f>VLOOKUP(G96,DataForModel!B:H,7,FALSE)</f>
        <v>10.4467</v>
      </c>
      <c r="O96" s="2">
        <f t="shared" si="6"/>
        <v>7.3233722729042423</v>
      </c>
      <c r="P96" s="1">
        <f t="shared" si="7"/>
        <v>6.367521367521368</v>
      </c>
      <c r="Q96" s="1">
        <f t="shared" si="8"/>
        <v>10</v>
      </c>
      <c r="R96" s="1">
        <f t="shared" si="9"/>
        <v>8.3926237839407563</v>
      </c>
      <c r="S96" s="1"/>
    </row>
    <row r="97" spans="7:19" x14ac:dyDescent="0.2">
      <c r="G97">
        <v>6001409100</v>
      </c>
      <c r="H97" s="2">
        <f>$B$3+$B$4*DataForModel!L97+Index!$B$5*DataForModel!Q97+Index!$B$6*DataForModel!R97+Index!$B$7*DataForModel!T97+Index!$B$8*DataForModel!U97+Index!$B$9*DataForModel!AA97+Index!$B$10*DataForModel!AU97+Index!$B$11*DataForModel!AH97+Index!$B$12*DataForModel!AU97+Index!$B$13*DataForModel!AX97+Index!$B$14*DataForModel!AZ97+Index!$B$15*DataForModel!BA97+Index!$B$16*DataForModel!BI97</f>
        <v>19.26263947802153</v>
      </c>
      <c r="I97" s="2">
        <f>$B$3+$B$4*DataForModel!L97+Index!$B$5*DataForModel!Q97+Index!$B$6*DataForModel!R97+Index!$B$7*DataForModel!T97+Index!$B$8*DataForModel!U97+Index!$B$9*DataForModel!AA97+Index!$B$10*DataForModel!AU97+Index!$B$11*DataForModel!AH97+Index!$B$12*DataForModel!AU97+Index!$B$13*DataForModel!AX97+Index!$B$14*DataForModel!AZ97+Index!$B$15*DataForModel!BA97+Index!$B$16*DataForModel!BI97</f>
        <v>19.26263947802153</v>
      </c>
      <c r="J97">
        <v>17.8</v>
      </c>
      <c r="K97">
        <f t="shared" si="5"/>
        <v>1.4626394780215293</v>
      </c>
      <c r="L97">
        <f>VLOOKUP(G97,MedianHouseholdIncome!B:C,2,FALSE)</f>
        <v>71429</v>
      </c>
      <c r="M97">
        <f>VLOOKUP(G97,DataForModel!B:O,14,FALSE)</f>
        <v>59.868084410169502</v>
      </c>
      <c r="N97">
        <f>VLOOKUP(G97,DataForModel!B:H,7,FALSE)</f>
        <v>9.6456999999999997</v>
      </c>
      <c r="O97" s="2">
        <f t="shared" si="6"/>
        <v>8.5347947271838613</v>
      </c>
      <c r="P97" s="1">
        <f t="shared" si="7"/>
        <v>7.6068376068376073</v>
      </c>
      <c r="Q97" s="1">
        <f t="shared" si="8"/>
        <v>9.7183510472619492</v>
      </c>
      <c r="R97" s="1">
        <f t="shared" si="9"/>
        <v>7.6172498910991715</v>
      </c>
      <c r="S97" s="1"/>
    </row>
    <row r="98" spans="7:19" x14ac:dyDescent="0.2">
      <c r="G98">
        <v>6001409200</v>
      </c>
      <c r="H98" s="2">
        <f>$B$3+$B$4*DataForModel!L98+Index!$B$5*DataForModel!Q98+Index!$B$6*DataForModel!R98+Index!$B$7*DataForModel!T98+Index!$B$8*DataForModel!U98+Index!$B$9*DataForModel!AA98+Index!$B$10*DataForModel!AU98+Index!$B$11*DataForModel!AH98+Index!$B$12*DataForModel!AU98+Index!$B$13*DataForModel!AX98+Index!$B$14*DataForModel!AZ98+Index!$B$15*DataForModel!BA98+Index!$B$16*DataForModel!BI98</f>
        <v>16.483587611007458</v>
      </c>
      <c r="I98" s="2">
        <f>$B$3+$B$4*DataForModel!L98+Index!$B$5*DataForModel!Q98+Index!$B$6*DataForModel!R98+Index!$B$7*DataForModel!T98+Index!$B$8*DataForModel!U98+Index!$B$9*DataForModel!AA98+Index!$B$10*DataForModel!AU98+Index!$B$11*DataForModel!AH98+Index!$B$12*DataForModel!AU98+Index!$B$13*DataForModel!AX98+Index!$B$14*DataForModel!AZ98+Index!$B$15*DataForModel!BA98+Index!$B$16*DataForModel!BI98</f>
        <v>16.483587611007458</v>
      </c>
      <c r="J98">
        <v>14.8</v>
      </c>
      <c r="K98">
        <f t="shared" si="5"/>
        <v>1.6835876110074572</v>
      </c>
      <c r="L98">
        <f>VLOOKUP(G98,MedianHouseholdIncome!B:C,2,FALSE)</f>
        <v>49774</v>
      </c>
      <c r="M98">
        <f>VLOOKUP(G98,DataForModel!B:O,14,FALSE)</f>
        <v>55.292007968984997</v>
      </c>
      <c r="N98">
        <f>VLOOKUP(G98,DataForModel!B:H,7,FALSE)</f>
        <v>8.6945999999999994</v>
      </c>
      <c r="O98" s="2">
        <f t="shared" si="6"/>
        <v>7.2788539558353582</v>
      </c>
      <c r="P98" s="1">
        <f t="shared" si="7"/>
        <v>6.3247863247863254</v>
      </c>
      <c r="Q98" s="1">
        <f t="shared" si="8"/>
        <v>8.9567796304685565</v>
      </c>
      <c r="R98" s="1">
        <f t="shared" si="9"/>
        <v>6.696578093993514</v>
      </c>
      <c r="S98" s="1"/>
    </row>
    <row r="99" spans="7:19" x14ac:dyDescent="0.2">
      <c r="G99">
        <v>6001409300</v>
      </c>
      <c r="H99" s="2">
        <f>$B$3+$B$4*DataForModel!L99+Index!$B$5*DataForModel!Q99+Index!$B$6*DataForModel!R99+Index!$B$7*DataForModel!T99+Index!$B$8*DataForModel!U99+Index!$B$9*DataForModel!AA99+Index!$B$10*DataForModel!AU99+Index!$B$11*DataForModel!AH99+Index!$B$12*DataForModel!AU99+Index!$B$13*DataForModel!AX99+Index!$B$14*DataForModel!AZ99+Index!$B$15*DataForModel!BA99+Index!$B$16*DataForModel!BI99</f>
        <v>19.803637788829715</v>
      </c>
      <c r="I99" s="2">
        <f>$B$3+$B$4*DataForModel!L99+Index!$B$5*DataForModel!Q99+Index!$B$6*DataForModel!R99+Index!$B$7*DataForModel!T99+Index!$B$8*DataForModel!U99+Index!$B$9*DataForModel!AA99+Index!$B$10*DataForModel!AU99+Index!$B$11*DataForModel!AH99+Index!$B$12*DataForModel!AU99+Index!$B$13*DataForModel!AX99+Index!$B$14*DataForModel!AZ99+Index!$B$15*DataForModel!BA99+Index!$B$16*DataForModel!BI99</f>
        <v>19.803637788829715</v>
      </c>
      <c r="J99">
        <v>16.600000000000001</v>
      </c>
      <c r="K99">
        <f t="shared" si="5"/>
        <v>3.2036377888297132</v>
      </c>
      <c r="L99">
        <f>VLOOKUP(G99,MedianHouseholdIncome!B:C,2,FALSE)</f>
        <v>41081</v>
      </c>
      <c r="M99">
        <f>VLOOKUP(G99,DataForModel!B:O,14,FALSE)</f>
        <v>44.829192386454103</v>
      </c>
      <c r="N99">
        <f>VLOOKUP(G99,DataForModel!B:H,7,FALSE)</f>
        <v>11.8127</v>
      </c>
      <c r="O99" s="2">
        <f t="shared" si="6"/>
        <v>8.7792888454259632</v>
      </c>
      <c r="P99" s="1">
        <f t="shared" si="7"/>
        <v>7.0940170940170955</v>
      </c>
      <c r="Q99" s="1">
        <f t="shared" si="8"/>
        <v>7.2155103598937167</v>
      </c>
      <c r="R99" s="1">
        <f t="shared" si="9"/>
        <v>9.7149218334059331</v>
      </c>
      <c r="S99" s="1"/>
    </row>
    <row r="100" spans="7:19" x14ac:dyDescent="0.2">
      <c r="G100">
        <v>6001409400</v>
      </c>
      <c r="H100" s="2">
        <f>$B$3+$B$4*DataForModel!L100+Index!$B$5*DataForModel!Q100+Index!$B$6*DataForModel!R100+Index!$B$7*DataForModel!T100+Index!$B$8*DataForModel!U100+Index!$B$9*DataForModel!AA100+Index!$B$10*DataForModel!AU100+Index!$B$11*DataForModel!AH100+Index!$B$12*DataForModel!AU100+Index!$B$13*DataForModel!AX100+Index!$B$14*DataForModel!AZ100+Index!$B$15*DataForModel!BA100+Index!$B$16*DataForModel!BI100</f>
        <v>19.345046296198195</v>
      </c>
      <c r="I100" s="2">
        <f>$B$3+$B$4*DataForModel!L100+Index!$B$5*DataForModel!Q100+Index!$B$6*DataForModel!R100+Index!$B$7*DataForModel!T100+Index!$B$8*DataForModel!U100+Index!$B$9*DataForModel!AA100+Index!$B$10*DataForModel!AU100+Index!$B$11*DataForModel!AH100+Index!$B$12*DataForModel!AU100+Index!$B$13*DataForModel!AX100+Index!$B$14*DataForModel!AZ100+Index!$B$15*DataForModel!BA100+Index!$B$16*DataForModel!BI100</f>
        <v>19.345046296198195</v>
      </c>
      <c r="J100">
        <v>17</v>
      </c>
      <c r="K100">
        <f t="shared" si="5"/>
        <v>2.3450462961981948</v>
      </c>
      <c r="L100">
        <f>VLOOKUP(G100,MedianHouseholdIncome!B:C,2,FALSE)</f>
        <v>52851</v>
      </c>
      <c r="M100">
        <f>VLOOKUP(G100,DataForModel!B:O,14,FALSE)</f>
        <v>49.223471111388299</v>
      </c>
      <c r="N100">
        <f>VLOOKUP(G100,DataForModel!B:H,7,FALSE)</f>
        <v>10.11</v>
      </c>
      <c r="O100" s="2">
        <f t="shared" si="6"/>
        <v>8.5720369550147453</v>
      </c>
      <c r="P100" s="1">
        <f t="shared" si="7"/>
        <v>7.2649572649572658</v>
      </c>
      <c r="Q100" s="1">
        <f t="shared" si="8"/>
        <v>7.9468261753845422</v>
      </c>
      <c r="R100" s="1">
        <f t="shared" si="9"/>
        <v>8.066695706887371</v>
      </c>
      <c r="S100" s="1"/>
    </row>
    <row r="101" spans="7:19" x14ac:dyDescent="0.2">
      <c r="G101">
        <v>6001409500</v>
      </c>
      <c r="H101" s="2">
        <f>$B$3+$B$4*DataForModel!L101+Index!$B$5*DataForModel!Q101+Index!$B$6*DataForModel!R101+Index!$B$7*DataForModel!T101+Index!$B$8*DataForModel!U101+Index!$B$9*DataForModel!AA101+Index!$B$10*DataForModel!AU101+Index!$B$11*DataForModel!AH101+Index!$B$12*DataForModel!AU101+Index!$B$13*DataForModel!AX101+Index!$B$14*DataForModel!AZ101+Index!$B$15*DataForModel!BA101+Index!$B$16*DataForModel!BI101</f>
        <v>20.116931680119212</v>
      </c>
      <c r="I101" s="2">
        <f>$B$3+$B$4*DataForModel!L101+Index!$B$5*DataForModel!Q101+Index!$B$6*DataForModel!R101+Index!$B$7*DataForModel!T101+Index!$B$8*DataForModel!U101+Index!$B$9*DataForModel!AA101+Index!$B$10*DataForModel!AU101+Index!$B$11*DataForModel!AH101+Index!$B$12*DataForModel!AU101+Index!$B$13*DataForModel!AX101+Index!$B$14*DataForModel!AZ101+Index!$B$15*DataForModel!BA101+Index!$B$16*DataForModel!BI101</f>
        <v>20.116931680119212</v>
      </c>
      <c r="J101">
        <v>17.899999999999999</v>
      </c>
      <c r="K101">
        <f t="shared" si="5"/>
        <v>2.2169316801192132</v>
      </c>
      <c r="L101">
        <f>VLOOKUP(G101,MedianHouseholdIncome!B:C,2,FALSE)</f>
        <v>49744</v>
      </c>
      <c r="M101">
        <f>VLOOKUP(G101,DataForModel!B:O,14,FALSE)</f>
        <v>51.4419524630772</v>
      </c>
      <c r="N101">
        <f>VLOOKUP(G101,DataForModel!B:H,7,FALSE)</f>
        <v>11.6378</v>
      </c>
      <c r="O101" s="2">
        <f t="shared" si="6"/>
        <v>8.9208761889927715</v>
      </c>
      <c r="P101" s="1">
        <f t="shared" si="7"/>
        <v>7.649572649572649</v>
      </c>
      <c r="Q101" s="1">
        <f t="shared" si="8"/>
        <v>8.3160359138691788</v>
      </c>
      <c r="R101" s="1">
        <f t="shared" si="9"/>
        <v>9.5456173466918344</v>
      </c>
      <c r="S101" s="1"/>
    </row>
    <row r="102" spans="7:19" x14ac:dyDescent="0.2">
      <c r="G102">
        <v>6001409600</v>
      </c>
      <c r="H102" s="2">
        <f>$B$3+$B$4*DataForModel!L102+Index!$B$5*DataForModel!Q102+Index!$B$6*DataForModel!R102+Index!$B$7*DataForModel!T102+Index!$B$8*DataForModel!U102+Index!$B$9*DataForModel!AA102+Index!$B$10*DataForModel!AU102+Index!$B$11*DataForModel!AH102+Index!$B$12*DataForModel!AU102+Index!$B$13*DataForModel!AX102+Index!$B$14*DataForModel!AZ102+Index!$B$15*DataForModel!BA102+Index!$B$16*DataForModel!BI102</f>
        <v>20.234411125016461</v>
      </c>
      <c r="I102" s="2">
        <f>$B$3+$B$4*DataForModel!L102+Index!$B$5*DataForModel!Q102+Index!$B$6*DataForModel!R102+Index!$B$7*DataForModel!T102+Index!$B$8*DataForModel!U102+Index!$B$9*DataForModel!AA102+Index!$B$10*DataForModel!AU102+Index!$B$11*DataForModel!AH102+Index!$B$12*DataForModel!AU102+Index!$B$13*DataForModel!AX102+Index!$B$14*DataForModel!AZ102+Index!$B$15*DataForModel!BA102+Index!$B$16*DataForModel!BI102</f>
        <v>20.234411125016461</v>
      </c>
      <c r="J102">
        <v>17.600000000000001</v>
      </c>
      <c r="K102">
        <f t="shared" si="5"/>
        <v>2.6344111250164595</v>
      </c>
      <c r="L102">
        <f>VLOOKUP(G102,MedianHouseholdIncome!B:C,2,FALSE)</f>
        <v>44818</v>
      </c>
      <c r="M102">
        <f>VLOOKUP(G102,DataForModel!B:O,14,FALSE)</f>
        <v>32.455955236630501</v>
      </c>
      <c r="N102">
        <f>VLOOKUP(G102,DataForModel!B:H,7,FALSE)</f>
        <v>10.4201</v>
      </c>
      <c r="O102" s="2">
        <f t="shared" si="6"/>
        <v>8.973968837745808</v>
      </c>
      <c r="P102" s="1">
        <f t="shared" si="7"/>
        <v>7.5213675213675222</v>
      </c>
      <c r="Q102" s="1">
        <f t="shared" si="8"/>
        <v>5.1563000587492125</v>
      </c>
      <c r="R102" s="1">
        <f t="shared" si="9"/>
        <v>8.3668747882483903</v>
      </c>
      <c r="S102" s="1"/>
    </row>
    <row r="103" spans="7:19" x14ac:dyDescent="0.2">
      <c r="G103">
        <v>6001409700</v>
      </c>
      <c r="H103" s="2">
        <f>$B$3+$B$4*DataForModel!L103+Index!$B$5*DataForModel!Q103+Index!$B$6*DataForModel!R103+Index!$B$7*DataForModel!T103+Index!$B$8*DataForModel!U103+Index!$B$9*DataForModel!AA103+Index!$B$10*DataForModel!AU103+Index!$B$11*DataForModel!AH103+Index!$B$12*DataForModel!AU103+Index!$B$13*DataForModel!AX103+Index!$B$14*DataForModel!AZ103+Index!$B$15*DataForModel!BA103+Index!$B$16*DataForModel!BI103</f>
        <v>18.027509165330898</v>
      </c>
      <c r="I103" s="2">
        <f>$B$3+$B$4*DataForModel!L103+Index!$B$5*DataForModel!Q103+Index!$B$6*DataForModel!R103+Index!$B$7*DataForModel!T103+Index!$B$8*DataForModel!U103+Index!$B$9*DataForModel!AA103+Index!$B$10*DataForModel!AU103+Index!$B$11*DataForModel!AH103+Index!$B$12*DataForModel!AU103+Index!$B$13*DataForModel!AX103+Index!$B$14*DataForModel!AZ103+Index!$B$15*DataForModel!BA103+Index!$B$16*DataForModel!BI103</f>
        <v>18.027509165330898</v>
      </c>
      <c r="J103">
        <v>16</v>
      </c>
      <c r="K103">
        <f t="shared" si="5"/>
        <v>2.0275091653308976</v>
      </c>
      <c r="L103">
        <f>VLOOKUP(G103,MedianHouseholdIncome!B:C,2,FALSE)</f>
        <v>43019</v>
      </c>
      <c r="M103">
        <f>VLOOKUP(G103,DataForModel!B:O,14,FALSE)</f>
        <v>20.869573544285</v>
      </c>
      <c r="N103">
        <f>VLOOKUP(G103,DataForModel!B:H,7,FALSE)</f>
        <v>10.223000000000001</v>
      </c>
      <c r="O103" s="2">
        <f t="shared" si="6"/>
        <v>7.9766005689354529</v>
      </c>
      <c r="P103" s="1">
        <f t="shared" si="7"/>
        <v>6.8376068376068382</v>
      </c>
      <c r="Q103" s="1">
        <f t="shared" si="8"/>
        <v>3.2280418151730697</v>
      </c>
      <c r="R103" s="1">
        <f t="shared" si="9"/>
        <v>8.1760805382120907</v>
      </c>
      <c r="S103" s="1"/>
    </row>
    <row r="104" spans="7:19" x14ac:dyDescent="0.2">
      <c r="G104">
        <v>6001409800</v>
      </c>
      <c r="H104" s="2">
        <f>$B$3+$B$4*DataForModel!L104+Index!$B$5*DataForModel!Q104+Index!$B$6*DataForModel!R104+Index!$B$7*DataForModel!T104+Index!$B$8*DataForModel!U104+Index!$B$9*DataForModel!AA104+Index!$B$10*DataForModel!AU104+Index!$B$11*DataForModel!AH104+Index!$B$12*DataForModel!AU104+Index!$B$13*DataForModel!AX104+Index!$B$14*DataForModel!AZ104+Index!$B$15*DataForModel!BA104+Index!$B$16*DataForModel!BI104</f>
        <v>14.085720773144311</v>
      </c>
      <c r="I104" s="2">
        <f>$B$3+$B$4*DataForModel!L104+Index!$B$5*DataForModel!Q104+Index!$B$6*DataForModel!R104+Index!$B$7*DataForModel!T104+Index!$B$8*DataForModel!U104+Index!$B$9*DataForModel!AA104+Index!$B$10*DataForModel!AU104+Index!$B$11*DataForModel!AH104+Index!$B$12*DataForModel!AU104+Index!$B$13*DataForModel!AX104+Index!$B$14*DataForModel!AZ104+Index!$B$15*DataForModel!BA104+Index!$B$16*DataForModel!BI104</f>
        <v>14.085720773144311</v>
      </c>
      <c r="J104">
        <v>13.1</v>
      </c>
      <c r="K104">
        <f t="shared" si="5"/>
        <v>0.98572077314431183</v>
      </c>
      <c r="L104">
        <f>VLOOKUP(G104,MedianHouseholdIncome!B:C,2,FALSE)</f>
        <v>70400</v>
      </c>
      <c r="M104">
        <f>VLOOKUP(G104,DataForModel!B:O,14,FALSE)</f>
        <v>27.378619976120699</v>
      </c>
      <c r="N104">
        <f>VLOOKUP(G104,DataForModel!B:H,7,FALSE)</f>
        <v>8.8919999999999995</v>
      </c>
      <c r="O104" s="2">
        <f t="shared" si="6"/>
        <v>6.1951826643122532</v>
      </c>
      <c r="P104" s="1">
        <f t="shared" si="7"/>
        <v>5.5982905982905979</v>
      </c>
      <c r="Q104" s="1">
        <f t="shared" si="8"/>
        <v>4.3113068735216062</v>
      </c>
      <c r="R104" s="1">
        <f t="shared" si="9"/>
        <v>6.8876627462368702</v>
      </c>
      <c r="S104" s="1"/>
    </row>
    <row r="105" spans="7:19" x14ac:dyDescent="0.2">
      <c r="G105">
        <v>6001409900</v>
      </c>
      <c r="H105" s="2">
        <f>$B$3+$B$4*DataForModel!L105+Index!$B$5*DataForModel!Q105+Index!$B$6*DataForModel!R105+Index!$B$7*DataForModel!T105+Index!$B$8*DataForModel!U105+Index!$B$9*DataForModel!AA105+Index!$B$10*DataForModel!AU105+Index!$B$11*DataForModel!AH105+Index!$B$12*DataForModel!AU105+Index!$B$13*DataForModel!AX105+Index!$B$14*DataForModel!AZ105+Index!$B$15*DataForModel!BA105+Index!$B$16*DataForModel!BI105</f>
        <v>8.8220548841073505</v>
      </c>
      <c r="I105" s="2">
        <f>$B$3+$B$4*DataForModel!L105+Index!$B$5*DataForModel!Q105+Index!$B$6*DataForModel!R105+Index!$B$7*DataForModel!T105+Index!$B$8*DataForModel!U105+Index!$B$9*DataForModel!AA105+Index!$B$10*DataForModel!AU105+Index!$B$11*DataForModel!AH105+Index!$B$12*DataForModel!AU105+Index!$B$13*DataForModel!AX105+Index!$B$14*DataForModel!AZ105+Index!$B$15*DataForModel!BA105+Index!$B$16*DataForModel!BI105</f>
        <v>8.8220548841073505</v>
      </c>
      <c r="J105">
        <v>9.9</v>
      </c>
      <c r="K105">
        <f t="shared" si="5"/>
        <v>1.0779451158926499</v>
      </c>
      <c r="L105">
        <f>VLOOKUP(G105,MedianHouseholdIncome!B:C,2,FALSE)</f>
        <v>137623</v>
      </c>
      <c r="M105">
        <f>VLOOKUP(G105,DataForModel!B:O,14,FALSE)</f>
        <v>23.991554091689199</v>
      </c>
      <c r="N105">
        <f>VLOOKUP(G105,DataForModel!B:H,7,FALSE)</f>
        <v>5.2411000000000003</v>
      </c>
      <c r="O105" s="2">
        <f t="shared" si="6"/>
        <v>3.8163668259807211</v>
      </c>
      <c r="P105" s="1">
        <f t="shared" si="7"/>
        <v>4.2307692307692317</v>
      </c>
      <c r="Q105" s="1">
        <f t="shared" si="8"/>
        <v>3.7476159917077152</v>
      </c>
      <c r="R105" s="1">
        <f t="shared" si="9"/>
        <v>3.3535646870916218</v>
      </c>
      <c r="S105" s="1"/>
    </row>
    <row r="106" spans="7:19" x14ac:dyDescent="0.2">
      <c r="G106">
        <v>6001410000</v>
      </c>
      <c r="H106" s="2">
        <f>$B$3+$B$4*DataForModel!L106+Index!$B$5*DataForModel!Q106+Index!$B$6*DataForModel!R106+Index!$B$7*DataForModel!T106+Index!$B$8*DataForModel!U106+Index!$B$9*DataForModel!AA106+Index!$B$10*DataForModel!AU106+Index!$B$11*DataForModel!AH106+Index!$B$12*DataForModel!AU106+Index!$B$13*DataForModel!AX106+Index!$B$14*DataForModel!AZ106+Index!$B$15*DataForModel!BA106+Index!$B$16*DataForModel!BI106</f>
        <v>8.6668370457700714</v>
      </c>
      <c r="I106" s="2">
        <f>$B$3+$B$4*DataForModel!L106+Index!$B$5*DataForModel!Q106+Index!$B$6*DataForModel!R106+Index!$B$7*DataForModel!T106+Index!$B$8*DataForModel!U106+Index!$B$9*DataForModel!AA106+Index!$B$10*DataForModel!AU106+Index!$B$11*DataForModel!AH106+Index!$B$12*DataForModel!AU106+Index!$B$13*DataForModel!AX106+Index!$B$14*DataForModel!AZ106+Index!$B$15*DataForModel!BA106+Index!$B$16*DataForModel!BI106</f>
        <v>8.6668370457700714</v>
      </c>
      <c r="J106">
        <v>9.6999999999999993</v>
      </c>
      <c r="K106">
        <f t="shared" si="5"/>
        <v>1.0331629542299279</v>
      </c>
      <c r="L106">
        <f>VLOOKUP(G106,MedianHouseholdIncome!B:C,2,FALSE)</f>
        <v>120759</v>
      </c>
      <c r="M106">
        <f>VLOOKUP(G106,DataForModel!B:O,14,FALSE)</f>
        <v>23.389591519372001</v>
      </c>
      <c r="N106">
        <f>VLOOKUP(G106,DataForModel!B:H,7,FALSE)</f>
        <v>3.8971</v>
      </c>
      <c r="O106" s="2">
        <f t="shared" si="6"/>
        <v>3.7462190126483179</v>
      </c>
      <c r="P106" s="1">
        <f t="shared" si="7"/>
        <v>4.1452991452991448</v>
      </c>
      <c r="Q106" s="1">
        <f t="shared" si="8"/>
        <v>3.6474346475041335</v>
      </c>
      <c r="R106" s="1">
        <f t="shared" si="9"/>
        <v>2.0525627994772759</v>
      </c>
      <c r="S106" s="1"/>
    </row>
    <row r="107" spans="7:19" x14ac:dyDescent="0.2">
      <c r="G107">
        <v>6001410100</v>
      </c>
      <c r="H107" s="2">
        <f>$B$3+$B$4*DataForModel!L107+Index!$B$5*DataForModel!Q107+Index!$B$6*DataForModel!R107+Index!$B$7*DataForModel!T107+Index!$B$8*DataForModel!U107+Index!$B$9*DataForModel!AA107+Index!$B$10*DataForModel!AU107+Index!$B$11*DataForModel!AH107+Index!$B$12*DataForModel!AU107+Index!$B$13*DataForModel!AX107+Index!$B$14*DataForModel!AZ107+Index!$B$15*DataForModel!BA107+Index!$B$16*DataForModel!BI107</f>
        <v>12.91605318761752</v>
      </c>
      <c r="I107" s="2">
        <f>$B$3+$B$4*DataForModel!L107+Index!$B$5*DataForModel!Q107+Index!$B$6*DataForModel!R107+Index!$B$7*DataForModel!T107+Index!$B$8*DataForModel!U107+Index!$B$9*DataForModel!AA107+Index!$B$10*DataForModel!AU107+Index!$B$11*DataForModel!AH107+Index!$B$12*DataForModel!AU107+Index!$B$13*DataForModel!AX107+Index!$B$14*DataForModel!AZ107+Index!$B$15*DataForModel!BA107+Index!$B$16*DataForModel!BI107</f>
        <v>12.91605318761752</v>
      </c>
      <c r="J107">
        <v>14.3</v>
      </c>
      <c r="K107">
        <f t="shared" si="5"/>
        <v>1.3839468123824812</v>
      </c>
      <c r="L107">
        <f>VLOOKUP(G107,MedianHouseholdIncome!B:C,2,FALSE)</f>
        <v>59783</v>
      </c>
      <c r="M107">
        <f>VLOOKUP(G107,DataForModel!B:O,14,FALSE)</f>
        <v>33.380009844740201</v>
      </c>
      <c r="N107">
        <f>VLOOKUP(G107,DataForModel!B:H,7,FALSE)</f>
        <v>8.7581000000000007</v>
      </c>
      <c r="O107" s="2">
        <f t="shared" si="6"/>
        <v>5.666573167301947</v>
      </c>
      <c r="P107" s="1">
        <f t="shared" si="7"/>
        <v>6.1111111111111116</v>
      </c>
      <c r="Q107" s="1">
        <f t="shared" si="8"/>
        <v>5.3100854218517588</v>
      </c>
      <c r="R107" s="1">
        <f t="shared" si="9"/>
        <v>6.7580465611538649</v>
      </c>
      <c r="S107" s="1"/>
    </row>
    <row r="108" spans="7:19" x14ac:dyDescent="0.2">
      <c r="G108">
        <v>6001410200</v>
      </c>
      <c r="H108" s="2">
        <f>$B$3+$B$4*DataForModel!L108+Index!$B$5*DataForModel!Q108+Index!$B$6*DataForModel!R108+Index!$B$7*DataForModel!T108+Index!$B$8*DataForModel!U108+Index!$B$9*DataForModel!AA108+Index!$B$10*DataForModel!AU108+Index!$B$11*DataForModel!AH108+Index!$B$12*DataForModel!AU108+Index!$B$13*DataForModel!AX108+Index!$B$14*DataForModel!AZ108+Index!$B$15*DataForModel!BA108+Index!$B$16*DataForModel!BI108</f>
        <v>14.762258446755228</v>
      </c>
      <c r="I108" s="2">
        <f>$B$3+$B$4*DataForModel!L108+Index!$B$5*DataForModel!Q108+Index!$B$6*DataForModel!R108+Index!$B$7*DataForModel!T108+Index!$B$8*DataForModel!U108+Index!$B$9*DataForModel!AA108+Index!$B$10*DataForModel!AU108+Index!$B$11*DataForModel!AH108+Index!$B$12*DataForModel!AU108+Index!$B$13*DataForModel!AX108+Index!$B$14*DataForModel!AZ108+Index!$B$15*DataForModel!BA108+Index!$B$16*DataForModel!BI108</f>
        <v>14.762258446755228</v>
      </c>
      <c r="J108">
        <v>13.9</v>
      </c>
      <c r="K108">
        <f t="shared" si="5"/>
        <v>0.86225844675522723</v>
      </c>
      <c r="L108">
        <f>VLOOKUP(G108,MedianHouseholdIncome!B:C,2,FALSE)</f>
        <v>61261</v>
      </c>
      <c r="M108">
        <f>VLOOKUP(G108,DataForModel!B:O,14,FALSE)</f>
        <v>26.6557826668719</v>
      </c>
      <c r="N108">
        <f>VLOOKUP(G108,DataForModel!B:H,7,FALSE)</f>
        <v>9.8849999999999998</v>
      </c>
      <c r="O108" s="2">
        <f t="shared" si="6"/>
        <v>6.5009312750980461</v>
      </c>
      <c r="P108" s="1">
        <f t="shared" si="7"/>
        <v>5.9401709401709404</v>
      </c>
      <c r="Q108" s="1">
        <f t="shared" si="8"/>
        <v>4.1910090068248609</v>
      </c>
      <c r="R108" s="1">
        <f t="shared" si="9"/>
        <v>7.8488940515947911</v>
      </c>
      <c r="S108" s="1"/>
    </row>
    <row r="109" spans="7:19" x14ac:dyDescent="0.2">
      <c r="G109">
        <v>6001410300</v>
      </c>
      <c r="H109" s="2">
        <f>$B$3+$B$4*DataForModel!L109+Index!$B$5*DataForModel!Q109+Index!$B$6*DataForModel!R109+Index!$B$7*DataForModel!T109+Index!$B$8*DataForModel!U109+Index!$B$9*DataForModel!AA109+Index!$B$10*DataForModel!AU109+Index!$B$11*DataForModel!AH109+Index!$B$12*DataForModel!AU109+Index!$B$13*DataForModel!AX109+Index!$B$14*DataForModel!AZ109+Index!$B$15*DataForModel!BA109+Index!$B$16*DataForModel!BI109</f>
        <v>18.736962752192721</v>
      </c>
      <c r="I109" s="2">
        <f>$B$3+$B$4*DataForModel!L109+Index!$B$5*DataForModel!Q109+Index!$B$6*DataForModel!R109+Index!$B$7*DataForModel!T109+Index!$B$8*DataForModel!U109+Index!$B$9*DataForModel!AA109+Index!$B$10*DataForModel!AU109+Index!$B$11*DataForModel!AH109+Index!$B$12*DataForModel!AU109+Index!$B$13*DataForModel!AX109+Index!$B$14*DataForModel!AZ109+Index!$B$15*DataForModel!BA109+Index!$B$16*DataForModel!BI109</f>
        <v>18.736962752192721</v>
      </c>
      <c r="J109">
        <v>16.100000000000001</v>
      </c>
      <c r="K109">
        <f t="shared" si="5"/>
        <v>2.6369627521927193</v>
      </c>
      <c r="L109">
        <f>VLOOKUP(G109,MedianHouseholdIncome!B:C,2,FALSE)</f>
        <v>42692</v>
      </c>
      <c r="M109">
        <f>VLOOKUP(G109,DataForModel!B:O,14,FALSE)</f>
        <v>29.282331887425901</v>
      </c>
      <c r="N109">
        <f>VLOOKUP(G109,DataForModel!B:H,7,FALSE)</f>
        <v>10.1647</v>
      </c>
      <c r="O109" s="2">
        <f t="shared" si="6"/>
        <v>8.2972249141286074</v>
      </c>
      <c r="P109" s="1">
        <f t="shared" si="7"/>
        <v>6.8803418803418817</v>
      </c>
      <c r="Q109" s="1">
        <f t="shared" si="8"/>
        <v>4.6281312526798972</v>
      </c>
      <c r="R109" s="1">
        <f t="shared" si="9"/>
        <v>8.1196457093073899</v>
      </c>
      <c r="S109" s="1"/>
    </row>
    <row r="110" spans="7:19" x14ac:dyDescent="0.2">
      <c r="G110">
        <v>6001410400</v>
      </c>
      <c r="H110" s="2">
        <f>$B$3+$B$4*DataForModel!L110+Index!$B$5*DataForModel!Q110+Index!$B$6*DataForModel!R110+Index!$B$7*DataForModel!T110+Index!$B$8*DataForModel!U110+Index!$B$9*DataForModel!AA110+Index!$B$10*DataForModel!AU110+Index!$B$11*DataForModel!AH110+Index!$B$12*DataForModel!AU110+Index!$B$13*DataForModel!AX110+Index!$B$14*DataForModel!AZ110+Index!$B$15*DataForModel!BA110+Index!$B$16*DataForModel!BI110</f>
        <v>14.597964316824569</v>
      </c>
      <c r="I110" s="2">
        <f>$B$3+$B$4*DataForModel!L110+Index!$B$5*DataForModel!Q110+Index!$B$6*DataForModel!R110+Index!$B$7*DataForModel!T110+Index!$B$8*DataForModel!U110+Index!$B$9*DataForModel!AA110+Index!$B$10*DataForModel!AU110+Index!$B$11*DataForModel!AH110+Index!$B$12*DataForModel!AU110+Index!$B$13*DataForModel!AX110+Index!$B$14*DataForModel!AZ110+Index!$B$15*DataForModel!BA110+Index!$B$16*DataForModel!BI110</f>
        <v>14.597964316824569</v>
      </c>
      <c r="J110">
        <v>12.6</v>
      </c>
      <c r="K110">
        <f t="shared" si="5"/>
        <v>1.9979643168245698</v>
      </c>
      <c r="L110">
        <f>VLOOKUP(G110,MedianHouseholdIncome!B:C,2,FALSE)</f>
        <v>78824</v>
      </c>
      <c r="M110">
        <f>VLOOKUP(G110,DataForModel!B:O,14,FALSE)</f>
        <v>26.254297931804398</v>
      </c>
      <c r="N110">
        <f>VLOOKUP(G110,DataForModel!B:H,7,FALSE)</f>
        <v>9.1905000000000001</v>
      </c>
      <c r="O110" s="2">
        <f t="shared" si="6"/>
        <v>6.4266816006956571</v>
      </c>
      <c r="P110" s="1">
        <f t="shared" si="7"/>
        <v>5.3846153846153841</v>
      </c>
      <c r="Q110" s="1">
        <f t="shared" si="8"/>
        <v>4.1241920944685777</v>
      </c>
      <c r="R110" s="1">
        <f t="shared" si="9"/>
        <v>7.1766129422583615</v>
      </c>
      <c r="S110" s="1"/>
    </row>
    <row r="111" spans="7:19" x14ac:dyDescent="0.2">
      <c r="G111">
        <v>6001410500</v>
      </c>
      <c r="H111" s="2">
        <f>$B$3+$B$4*DataForModel!L111+Index!$B$5*DataForModel!Q111+Index!$B$6*DataForModel!R111+Index!$B$7*DataForModel!T111+Index!$B$8*DataForModel!U111+Index!$B$9*DataForModel!AA111+Index!$B$10*DataForModel!AU111+Index!$B$11*DataForModel!AH111+Index!$B$12*DataForModel!AU111+Index!$B$13*DataForModel!AX111+Index!$B$14*DataForModel!AZ111+Index!$B$15*DataForModel!BA111+Index!$B$16*DataForModel!BI111</f>
        <v>17.294333827201942</v>
      </c>
      <c r="I111" s="2">
        <f>$B$3+$B$4*DataForModel!L111+Index!$B$5*DataForModel!Q111+Index!$B$6*DataForModel!R111+Index!$B$7*DataForModel!T111+Index!$B$8*DataForModel!U111+Index!$B$9*DataForModel!AA111+Index!$B$10*DataForModel!AU111+Index!$B$11*DataForModel!AH111+Index!$B$12*DataForModel!AU111+Index!$B$13*DataForModel!AX111+Index!$B$14*DataForModel!AZ111+Index!$B$15*DataForModel!BA111+Index!$B$16*DataForModel!BI111</f>
        <v>17.294333827201942</v>
      </c>
      <c r="J111">
        <v>17.100000000000001</v>
      </c>
      <c r="K111">
        <f t="shared" si="5"/>
        <v>0.19433382720194103</v>
      </c>
      <c r="L111">
        <f>VLOOKUP(G111,MedianHouseholdIncome!B:C,2,FALSE)</f>
        <v>27707</v>
      </c>
      <c r="M111">
        <f>VLOOKUP(G111,DataForModel!B:O,14,FALSE)</f>
        <v>43.754459718866499</v>
      </c>
      <c r="N111">
        <f>VLOOKUP(G111,DataForModel!B:H,7,FALSE)</f>
        <v>10.559699999999999</v>
      </c>
      <c r="O111" s="2">
        <f t="shared" si="6"/>
        <v>7.6452556197342156</v>
      </c>
      <c r="P111" s="1">
        <f t="shared" si="7"/>
        <v>7.3076923076923084</v>
      </c>
      <c r="Q111" s="1">
        <f t="shared" si="8"/>
        <v>7.0366484700523459</v>
      </c>
      <c r="R111" s="1">
        <f t="shared" si="9"/>
        <v>8.5020086152654741</v>
      </c>
      <c r="S111" s="1"/>
    </row>
    <row r="112" spans="7:19" x14ac:dyDescent="0.2">
      <c r="G112">
        <v>6001421100</v>
      </c>
      <c r="H112" s="2">
        <f>$B$3+$B$4*DataForModel!L112+Index!$B$5*DataForModel!Q112+Index!$B$6*DataForModel!R112+Index!$B$7*DataForModel!T112+Index!$B$8*DataForModel!U112+Index!$B$9*DataForModel!AA112+Index!$B$10*DataForModel!AU112+Index!$B$11*DataForModel!AH112+Index!$B$12*DataForModel!AU112+Index!$B$13*DataForModel!AX112+Index!$B$14*DataForModel!AZ112+Index!$B$15*DataForModel!BA112+Index!$B$16*DataForModel!BI112</f>
        <v>7.33317878498534</v>
      </c>
      <c r="I112" s="2">
        <f>$B$3+$B$4*DataForModel!L112+Index!$B$5*DataForModel!Q112+Index!$B$6*DataForModel!R112+Index!$B$7*DataForModel!T112+Index!$B$8*DataForModel!U112+Index!$B$9*DataForModel!AA112+Index!$B$10*DataForModel!AU112+Index!$B$11*DataForModel!AH112+Index!$B$12*DataForModel!AU112+Index!$B$13*DataForModel!AX112+Index!$B$14*DataForModel!AZ112+Index!$B$15*DataForModel!BA112+Index!$B$16*DataForModel!BI112</f>
        <v>7.33317878498534</v>
      </c>
      <c r="J112">
        <v>8.1999999999999993</v>
      </c>
      <c r="K112">
        <f t="shared" si="5"/>
        <v>0.86682121501465925</v>
      </c>
      <c r="L112">
        <f>VLOOKUP(G112,MedianHouseholdIncome!B:C,2,FALSE)</f>
        <v>204863</v>
      </c>
      <c r="M112">
        <f>VLOOKUP(G112,DataForModel!B:O,14,FALSE)</f>
        <v>1.4731442983337</v>
      </c>
      <c r="N112">
        <f>VLOOKUP(G112,DataForModel!B:H,7,FALSE)</f>
        <v>3.1284000000000001</v>
      </c>
      <c r="O112" s="2">
        <f t="shared" si="6"/>
        <v>3.1434969819274716</v>
      </c>
      <c r="P112" s="1">
        <f t="shared" si="7"/>
        <v>3.5042735042735043</v>
      </c>
      <c r="Q112" s="1">
        <f t="shared" si="8"/>
        <v>0</v>
      </c>
      <c r="R112" s="1">
        <f t="shared" si="9"/>
        <v>1.3084555442621366</v>
      </c>
      <c r="S112" s="1"/>
    </row>
    <row r="113" spans="7:19" x14ac:dyDescent="0.2">
      <c r="G113">
        <v>6001421200</v>
      </c>
      <c r="H113" s="2">
        <f>$B$3+$B$4*DataForModel!L113+Index!$B$5*DataForModel!Q113+Index!$B$6*DataForModel!R113+Index!$B$7*DataForModel!T113+Index!$B$8*DataForModel!U113+Index!$B$9*DataForModel!AA113+Index!$B$10*DataForModel!AU113+Index!$B$11*DataForModel!AH113+Index!$B$12*DataForModel!AU113+Index!$B$13*DataForModel!AX113+Index!$B$14*DataForModel!AZ113+Index!$B$15*DataForModel!BA113+Index!$B$16*DataForModel!BI113</f>
        <v>7.652424682186231</v>
      </c>
      <c r="I113" s="2">
        <f>$B$3+$B$4*DataForModel!L113+Index!$B$5*DataForModel!Q113+Index!$B$6*DataForModel!R113+Index!$B$7*DataForModel!T113+Index!$B$8*DataForModel!U113+Index!$B$9*DataForModel!AA113+Index!$B$10*DataForModel!AU113+Index!$B$11*DataForModel!AH113+Index!$B$12*DataForModel!AU113+Index!$B$13*DataForModel!AX113+Index!$B$14*DataForModel!AZ113+Index!$B$15*DataForModel!BA113+Index!$B$16*DataForModel!BI113</f>
        <v>7.652424682186231</v>
      </c>
      <c r="J113">
        <v>7.7</v>
      </c>
      <c r="K113">
        <f t="shared" si="5"/>
        <v>4.7575317813769225E-2</v>
      </c>
      <c r="L113">
        <f>VLOOKUP(G113,MedianHouseholdIncome!B:C,2,FALSE)</f>
        <v>206625</v>
      </c>
      <c r="M113">
        <f>VLOOKUP(G113,DataForModel!B:O,14,FALSE)</f>
        <v>1.75053842613463</v>
      </c>
      <c r="N113">
        <f>VLOOKUP(G113,DataForModel!B:H,7,FALSE)</f>
        <v>2.4670999999999998</v>
      </c>
      <c r="O113" s="2">
        <f t="shared" si="6"/>
        <v>3.2877742237952652</v>
      </c>
      <c r="P113" s="1">
        <f t="shared" si="7"/>
        <v>3.2905982905982913</v>
      </c>
      <c r="Q113" s="1">
        <f t="shared" si="8"/>
        <v>4.6165190121876351E-2</v>
      </c>
      <c r="R113" s="1">
        <f t="shared" si="9"/>
        <v>0.66831227917332159</v>
      </c>
      <c r="S113" s="1"/>
    </row>
    <row r="114" spans="7:19" x14ac:dyDescent="0.2">
      <c r="G114">
        <v>6001421300</v>
      </c>
      <c r="H114" s="2">
        <f>$B$3+$B$4*DataForModel!L114+Index!$B$5*DataForModel!Q114+Index!$B$6*DataForModel!R114+Index!$B$7*DataForModel!T114+Index!$B$8*DataForModel!U114+Index!$B$9*DataForModel!AA114+Index!$B$10*DataForModel!AU114+Index!$B$11*DataForModel!AH114+Index!$B$12*DataForModel!AU114+Index!$B$13*DataForModel!AX114+Index!$B$14*DataForModel!AZ114+Index!$B$15*DataForModel!BA114+Index!$B$16*DataForModel!BI114</f>
        <v>8.4570980924775405</v>
      </c>
      <c r="I114" s="2">
        <f>$B$3+$B$4*DataForModel!L114+Index!$B$5*DataForModel!Q114+Index!$B$6*DataForModel!R114+Index!$B$7*DataForModel!T114+Index!$B$8*DataForModel!U114+Index!$B$9*DataForModel!AA114+Index!$B$10*DataForModel!AU114+Index!$B$11*DataForModel!AH114+Index!$B$12*DataForModel!AU114+Index!$B$13*DataForModel!AX114+Index!$B$14*DataForModel!AZ114+Index!$B$15*DataForModel!BA114+Index!$B$16*DataForModel!BI114</f>
        <v>8.4570980924775405</v>
      </c>
      <c r="J114">
        <v>7.9</v>
      </c>
      <c r="K114">
        <f t="shared" si="5"/>
        <v>0.55709809247754016</v>
      </c>
      <c r="L114">
        <f>VLOOKUP(G114,MedianHouseholdIncome!B:C,2,FALSE)</f>
        <v>171308</v>
      </c>
      <c r="M114">
        <f>VLOOKUP(G114,DataForModel!B:O,14,FALSE)</f>
        <v>3.8994106841625098</v>
      </c>
      <c r="N114">
        <f>VLOOKUP(G114,DataForModel!B:H,7,FALSE)</f>
        <v>3.0121000000000002</v>
      </c>
      <c r="O114" s="2">
        <f t="shared" si="6"/>
        <v>3.6514313960850187</v>
      </c>
      <c r="P114" s="1">
        <f t="shared" si="7"/>
        <v>3.3760683760683765</v>
      </c>
      <c r="Q114" s="1">
        <f t="shared" si="8"/>
        <v>0.40379026721318101</v>
      </c>
      <c r="R114" s="1">
        <f t="shared" si="9"/>
        <v>1.195876288659794</v>
      </c>
      <c r="S114" s="1"/>
    </row>
    <row r="115" spans="7:19" x14ac:dyDescent="0.2">
      <c r="G115">
        <v>6001421400</v>
      </c>
      <c r="H115" s="2">
        <f>$B$3+$B$4*DataForModel!L115+Index!$B$5*DataForModel!Q115+Index!$B$6*DataForModel!R115+Index!$B$7*DataForModel!T115+Index!$B$8*DataForModel!U115+Index!$B$9*DataForModel!AA115+Index!$B$10*DataForModel!AU115+Index!$B$11*DataForModel!AH115+Index!$B$12*DataForModel!AU115+Index!$B$13*DataForModel!AX115+Index!$B$14*DataForModel!AZ115+Index!$B$15*DataForModel!BA115+Index!$B$16*DataForModel!BI115</f>
        <v>7.171378096099259</v>
      </c>
      <c r="I115" s="2">
        <f>$B$3+$B$4*DataForModel!L115+Index!$B$5*DataForModel!Q115+Index!$B$6*DataForModel!R115+Index!$B$7*DataForModel!T115+Index!$B$8*DataForModel!U115+Index!$B$9*DataForModel!AA115+Index!$B$10*DataForModel!AU115+Index!$B$11*DataForModel!AH115+Index!$B$12*DataForModel!AU115+Index!$B$13*DataForModel!AX115+Index!$B$14*DataForModel!AZ115+Index!$B$15*DataForModel!BA115+Index!$B$16*DataForModel!BI115</f>
        <v>7.171378096099259</v>
      </c>
      <c r="J115">
        <v>7.8</v>
      </c>
      <c r="K115">
        <f t="shared" si="5"/>
        <v>0.6286219039007408</v>
      </c>
      <c r="L115">
        <f>VLOOKUP(G115,MedianHouseholdIncome!B:C,2,FALSE)</f>
        <v>161417</v>
      </c>
      <c r="M115">
        <f>VLOOKUP(G115,DataForModel!B:O,14,FALSE)</f>
        <v>3.1139778432395899</v>
      </c>
      <c r="N115">
        <f>VLOOKUP(G115,DataForModel!B:H,7,FALSE)</f>
        <v>4.1273999999999997</v>
      </c>
      <c r="O115" s="2">
        <f t="shared" si="6"/>
        <v>3.0703741718006339</v>
      </c>
      <c r="P115" s="1">
        <f t="shared" si="7"/>
        <v>3.3333333333333339</v>
      </c>
      <c r="Q115" s="1">
        <f t="shared" si="8"/>
        <v>0.27307496795063296</v>
      </c>
      <c r="R115" s="1">
        <f t="shared" si="9"/>
        <v>2.2754948937611923</v>
      </c>
      <c r="S115" s="1"/>
    </row>
    <row r="116" spans="7:19" x14ac:dyDescent="0.2">
      <c r="G116">
        <v>6001421500</v>
      </c>
      <c r="H116" s="2">
        <f>$B$3+$B$4*DataForModel!L116+Index!$B$5*DataForModel!Q116+Index!$B$6*DataForModel!R116+Index!$B$7*DataForModel!T116+Index!$B$8*DataForModel!U116+Index!$B$9*DataForModel!AA116+Index!$B$10*DataForModel!AU116+Index!$B$11*DataForModel!AH116+Index!$B$12*DataForModel!AU116+Index!$B$13*DataForModel!AX116+Index!$B$14*DataForModel!AZ116+Index!$B$15*DataForModel!BA116+Index!$B$16*DataForModel!BI116</f>
        <v>7.0411866199678297</v>
      </c>
      <c r="I116" s="2">
        <f>$B$3+$B$4*DataForModel!L116+Index!$B$5*DataForModel!Q116+Index!$B$6*DataForModel!R116+Index!$B$7*DataForModel!T116+Index!$B$8*DataForModel!U116+Index!$B$9*DataForModel!AA116+Index!$B$10*DataForModel!AU116+Index!$B$11*DataForModel!AH116+Index!$B$12*DataForModel!AU116+Index!$B$13*DataForModel!AX116+Index!$B$14*DataForModel!AZ116+Index!$B$15*DataForModel!BA116+Index!$B$16*DataForModel!BI116</f>
        <v>7.0411866199678297</v>
      </c>
      <c r="J116">
        <v>7.5</v>
      </c>
      <c r="K116">
        <f t="shared" si="5"/>
        <v>0.45881338003217031</v>
      </c>
      <c r="L116">
        <f>VLOOKUP(G116,MedianHouseholdIncome!B:C,2,FALSE)</f>
        <v>181422</v>
      </c>
      <c r="M116">
        <f>VLOOKUP(G116,DataForModel!B:O,14,FALSE)</f>
        <v>4.6217306316005304</v>
      </c>
      <c r="N116">
        <f>VLOOKUP(G116,DataForModel!B:H,7,FALSE)</f>
        <v>2.9477000000000002</v>
      </c>
      <c r="O116" s="2">
        <f t="shared" si="6"/>
        <v>3.0115365571104147</v>
      </c>
      <c r="P116" s="1">
        <f t="shared" si="7"/>
        <v>3.2051282051282053</v>
      </c>
      <c r="Q116" s="1">
        <f t="shared" si="8"/>
        <v>0.52400203220854713</v>
      </c>
      <c r="R116" s="1">
        <f t="shared" si="9"/>
        <v>1.1335366148782733</v>
      </c>
      <c r="S116" s="1"/>
    </row>
    <row r="117" spans="7:19" x14ac:dyDescent="0.2">
      <c r="G117">
        <v>6001421600</v>
      </c>
      <c r="H117" s="2">
        <f>$B$3+$B$4*DataForModel!L117+Index!$B$5*DataForModel!Q117+Index!$B$6*DataForModel!R117+Index!$B$7*DataForModel!T117+Index!$B$8*DataForModel!U117+Index!$B$9*DataForModel!AA117+Index!$B$10*DataForModel!AU117+Index!$B$11*DataForModel!AH117+Index!$B$12*DataForModel!AU117+Index!$B$13*DataForModel!AX117+Index!$B$14*DataForModel!AZ117+Index!$B$15*DataForModel!BA117+Index!$B$16*DataForModel!BI117</f>
        <v>7.7808797079540692</v>
      </c>
      <c r="I117" s="2">
        <f>$B$3+$B$4*DataForModel!L117+Index!$B$5*DataForModel!Q117+Index!$B$6*DataForModel!R117+Index!$B$7*DataForModel!T117+Index!$B$8*DataForModel!U117+Index!$B$9*DataForModel!AA117+Index!$B$10*DataForModel!AU117+Index!$B$11*DataForModel!AH117+Index!$B$12*DataForModel!AU117+Index!$B$13*DataForModel!AX117+Index!$B$14*DataForModel!AZ117+Index!$B$15*DataForModel!BA117+Index!$B$16*DataForModel!BI117</f>
        <v>7.7808797079540692</v>
      </c>
      <c r="J117">
        <v>7.7</v>
      </c>
      <c r="K117">
        <f t="shared" si="5"/>
        <v>8.0879707954069069E-2</v>
      </c>
      <c r="L117">
        <f>VLOOKUP(G117,MedianHouseholdIncome!B:C,2,FALSE)</f>
        <v>166962</v>
      </c>
      <c r="M117">
        <f>VLOOKUP(G117,DataForModel!B:O,14,FALSE)</f>
        <v>2.0387325464610302</v>
      </c>
      <c r="N117">
        <f>VLOOKUP(G117,DataForModel!B:H,7,FALSE)</f>
        <v>3.5941999999999998</v>
      </c>
      <c r="O117" s="2">
        <f t="shared" si="6"/>
        <v>3.3458270820601204</v>
      </c>
      <c r="P117" s="1">
        <f t="shared" si="7"/>
        <v>3.2905982905982913</v>
      </c>
      <c r="Q117" s="1">
        <f t="shared" si="8"/>
        <v>9.4127764031959577E-2</v>
      </c>
      <c r="R117" s="1">
        <f t="shared" si="9"/>
        <v>1.75935337108562</v>
      </c>
      <c r="S117" s="1"/>
    </row>
    <row r="118" spans="7:19" x14ac:dyDescent="0.2">
      <c r="G118">
        <v>6001421700</v>
      </c>
      <c r="H118" s="2">
        <f>$B$3+$B$4*DataForModel!L118+Index!$B$5*DataForModel!Q118+Index!$B$6*DataForModel!R118+Index!$B$7*DataForModel!T118+Index!$B$8*DataForModel!U118+Index!$B$9*DataForModel!AA118+Index!$B$10*DataForModel!AU118+Index!$B$11*DataForModel!AH118+Index!$B$12*DataForModel!AU118+Index!$B$13*DataForModel!AX118+Index!$B$14*DataForModel!AZ118+Index!$B$15*DataForModel!BA118+Index!$B$16*DataForModel!BI118</f>
        <v>8.918074676891127</v>
      </c>
      <c r="I118" s="2">
        <f>$B$3+$B$4*DataForModel!L118+Index!$B$5*DataForModel!Q118+Index!$B$6*DataForModel!R118+Index!$B$7*DataForModel!T118+Index!$B$8*DataForModel!U118+Index!$B$9*DataForModel!AA118+Index!$B$10*DataForModel!AU118+Index!$B$11*DataForModel!AH118+Index!$B$12*DataForModel!AU118+Index!$B$13*DataForModel!AX118+Index!$B$14*DataForModel!AZ118+Index!$B$15*DataForModel!BA118+Index!$B$16*DataForModel!BI118</f>
        <v>8.918074676891127</v>
      </c>
      <c r="J118">
        <v>7.2</v>
      </c>
      <c r="K118">
        <f t="shared" si="5"/>
        <v>1.7180746768911268</v>
      </c>
      <c r="L118">
        <f>VLOOKUP(G118,MedianHouseholdIncome!B:C,2,FALSE)</f>
        <v>99620</v>
      </c>
      <c r="M118">
        <f>VLOOKUP(G118,DataForModel!B:O,14,FALSE)</f>
        <v>6.2784549015076401</v>
      </c>
      <c r="N118">
        <f>VLOOKUP(G118,DataForModel!B:H,7,FALSE)</f>
        <v>5.8810000000000002</v>
      </c>
      <c r="O118" s="2">
        <f t="shared" si="6"/>
        <v>3.8597611843390451</v>
      </c>
      <c r="P118" s="1">
        <f t="shared" si="7"/>
        <v>3.0769230769230771</v>
      </c>
      <c r="Q118" s="1">
        <f t="shared" si="8"/>
        <v>0.79972160675799819</v>
      </c>
      <c r="R118" s="1">
        <f t="shared" si="9"/>
        <v>3.9729925947437201</v>
      </c>
      <c r="S118" s="1"/>
    </row>
    <row r="119" spans="7:19" x14ac:dyDescent="0.2">
      <c r="G119">
        <v>6001421800</v>
      </c>
      <c r="H119" s="2">
        <f>$B$3+$B$4*DataForModel!L119+Index!$B$5*DataForModel!Q119+Index!$B$6*DataForModel!R119+Index!$B$7*DataForModel!T119+Index!$B$8*DataForModel!U119+Index!$B$9*DataForModel!AA119+Index!$B$10*DataForModel!AU119+Index!$B$11*DataForModel!AH119+Index!$B$12*DataForModel!AU119+Index!$B$13*DataForModel!AX119+Index!$B$14*DataForModel!AZ119+Index!$B$15*DataForModel!BA119+Index!$B$16*DataForModel!BI119</f>
        <v>8.0635179566767192</v>
      </c>
      <c r="I119" s="2">
        <f>$B$3+$B$4*DataForModel!L119+Index!$B$5*DataForModel!Q119+Index!$B$6*DataForModel!R119+Index!$B$7*DataForModel!T119+Index!$B$8*DataForModel!U119+Index!$B$9*DataForModel!AA119+Index!$B$10*DataForModel!AU119+Index!$B$11*DataForModel!AH119+Index!$B$12*DataForModel!AU119+Index!$B$13*DataForModel!AX119+Index!$B$14*DataForModel!AZ119+Index!$B$15*DataForModel!BA119+Index!$B$16*DataForModel!BI119</f>
        <v>8.0635179566767192</v>
      </c>
      <c r="J119">
        <v>7.5</v>
      </c>
      <c r="K119">
        <f t="shared" si="5"/>
        <v>0.56351795667671922</v>
      </c>
      <c r="L119">
        <f>VLOOKUP(G119,MedianHouseholdIncome!B:C,2,FALSE)</f>
        <v>115870</v>
      </c>
      <c r="M119">
        <f>VLOOKUP(G119,DataForModel!B:O,14,FALSE)</f>
        <v>8.1368626369068497</v>
      </c>
      <c r="N119">
        <f>VLOOKUP(G119,DataForModel!B:H,7,FALSE)</f>
        <v>4.2466999999999997</v>
      </c>
      <c r="O119" s="2">
        <f t="shared" si="6"/>
        <v>3.4735601784901333</v>
      </c>
      <c r="P119" s="1">
        <f t="shared" si="7"/>
        <v>3.2051282051282053</v>
      </c>
      <c r="Q119" s="1">
        <f t="shared" si="8"/>
        <v>1.1090062592804175</v>
      </c>
      <c r="R119" s="1">
        <f t="shared" si="9"/>
        <v>2.3909781714341025</v>
      </c>
      <c r="S119" s="1"/>
    </row>
    <row r="120" spans="7:19" x14ac:dyDescent="0.2">
      <c r="G120">
        <v>6001421900</v>
      </c>
      <c r="H120" s="2">
        <f>$B$3+$B$4*DataForModel!L120+Index!$B$5*DataForModel!Q120+Index!$B$6*DataForModel!R120+Index!$B$7*DataForModel!T120+Index!$B$8*DataForModel!U120+Index!$B$9*DataForModel!AA120+Index!$B$10*DataForModel!AU120+Index!$B$11*DataForModel!AH120+Index!$B$12*DataForModel!AU120+Index!$B$13*DataForModel!AX120+Index!$B$14*DataForModel!AZ120+Index!$B$15*DataForModel!BA120+Index!$B$16*DataForModel!BI120</f>
        <v>9.4337507572499373</v>
      </c>
      <c r="I120" s="2">
        <f>$B$3+$B$4*DataForModel!L120+Index!$B$5*DataForModel!Q120+Index!$B$6*DataForModel!R120+Index!$B$7*DataForModel!T120+Index!$B$8*DataForModel!U120+Index!$B$9*DataForModel!AA120+Index!$B$10*DataForModel!AU120+Index!$B$11*DataForModel!AH120+Index!$B$12*DataForModel!AU120+Index!$B$13*DataForModel!AX120+Index!$B$14*DataForModel!AZ120+Index!$B$15*DataForModel!BA120+Index!$B$16*DataForModel!BI120</f>
        <v>9.4337507572499373</v>
      </c>
      <c r="J120">
        <v>8.1</v>
      </c>
      <c r="K120">
        <f t="shared" si="5"/>
        <v>1.3337507572499376</v>
      </c>
      <c r="L120">
        <f>VLOOKUP(G120,MedianHouseholdIncome!B:C,2,FALSE)</f>
        <v>118103</v>
      </c>
      <c r="M120">
        <f>VLOOKUP(G120,DataForModel!B:O,14,FALSE)</f>
        <v>11.4776547163892</v>
      </c>
      <c r="N120">
        <f>VLOOKUP(G120,DataForModel!B:H,7,FALSE)</f>
        <v>4.9181999999999997</v>
      </c>
      <c r="O120" s="2">
        <f t="shared" si="6"/>
        <v>4.0928113917926003</v>
      </c>
      <c r="P120" s="1">
        <f t="shared" si="7"/>
        <v>3.4615384615384617</v>
      </c>
      <c r="Q120" s="1">
        <f t="shared" si="8"/>
        <v>1.6649960443909453</v>
      </c>
      <c r="R120" s="1">
        <f t="shared" si="9"/>
        <v>3.0409951115628475</v>
      </c>
      <c r="S120" s="1"/>
    </row>
    <row r="121" spans="7:19" x14ac:dyDescent="0.2">
      <c r="G121">
        <v>6001422000</v>
      </c>
      <c r="H121" s="2">
        <f>$B$3+$B$4*DataForModel!L121+Index!$B$5*DataForModel!Q121+Index!$B$6*DataForModel!R121+Index!$B$7*DataForModel!T121+Index!$B$8*DataForModel!U121+Index!$B$9*DataForModel!AA121+Index!$B$10*DataForModel!AU121+Index!$B$11*DataForModel!AH121+Index!$B$12*DataForModel!AU121+Index!$B$13*DataForModel!AX121+Index!$B$14*DataForModel!AZ121+Index!$B$15*DataForModel!BA121+Index!$B$16*DataForModel!BI121</f>
        <v>12.496452706581698</v>
      </c>
      <c r="I121" s="2">
        <f>$B$3+$B$4*DataForModel!L121+Index!$B$5*DataForModel!Q121+Index!$B$6*DataForModel!R121+Index!$B$7*DataForModel!T121+Index!$B$8*DataForModel!U121+Index!$B$9*DataForModel!AA121+Index!$B$10*DataForModel!AU121+Index!$B$11*DataForModel!AH121+Index!$B$12*DataForModel!AU121+Index!$B$13*DataForModel!AX121+Index!$B$14*DataForModel!AZ121+Index!$B$15*DataForModel!BA121+Index!$B$16*DataForModel!BI121</f>
        <v>12.496452706581698</v>
      </c>
      <c r="J121">
        <v>11.4</v>
      </c>
      <c r="K121">
        <f t="shared" si="5"/>
        <v>1.0964527065816974</v>
      </c>
      <c r="L121">
        <f>VLOOKUP(G121,MedianHouseholdIncome!B:C,2,FALSE)</f>
        <v>73913</v>
      </c>
      <c r="M121">
        <f>VLOOKUP(G121,DataForModel!B:O,14,FALSE)</f>
        <v>39.951506626614702</v>
      </c>
      <c r="N121">
        <f>VLOOKUP(G121,DataForModel!B:H,7,FALSE)</f>
        <v>8.2078000000000007</v>
      </c>
      <c r="O121" s="2">
        <f t="shared" si="6"/>
        <v>5.4769425389335176</v>
      </c>
      <c r="P121" s="1">
        <f t="shared" si="7"/>
        <v>4.8717948717948723</v>
      </c>
      <c r="Q121" s="1">
        <f t="shared" si="8"/>
        <v>6.4037437509792214</v>
      </c>
      <c r="R121" s="1">
        <f t="shared" si="9"/>
        <v>6.2253521126760569</v>
      </c>
      <c r="S121" s="1"/>
    </row>
    <row r="122" spans="7:19" x14ac:dyDescent="0.2">
      <c r="G122">
        <v>6001422100</v>
      </c>
      <c r="H122" s="2">
        <f>$B$3+$B$4*DataForModel!L122+Index!$B$5*DataForModel!Q122+Index!$B$6*DataForModel!R122+Index!$B$7*DataForModel!T122+Index!$B$8*DataForModel!U122+Index!$B$9*DataForModel!AA122+Index!$B$10*DataForModel!AU122+Index!$B$11*DataForModel!AH122+Index!$B$12*DataForModel!AU122+Index!$B$13*DataForModel!AX122+Index!$B$14*DataForModel!AZ122+Index!$B$15*DataForModel!BA122+Index!$B$16*DataForModel!BI122</f>
        <v>10.085383976802358</v>
      </c>
      <c r="I122" s="2">
        <f>$B$3+$B$4*DataForModel!L122+Index!$B$5*DataForModel!Q122+Index!$B$6*DataForModel!R122+Index!$B$7*DataForModel!T122+Index!$B$8*DataForModel!U122+Index!$B$9*DataForModel!AA122+Index!$B$10*DataForModel!AU122+Index!$B$11*DataForModel!AH122+Index!$B$12*DataForModel!AU122+Index!$B$13*DataForModel!AX122+Index!$B$14*DataForModel!AZ122+Index!$B$15*DataForModel!BA122+Index!$B$16*DataForModel!BI122</f>
        <v>10.085383976802358</v>
      </c>
      <c r="J122">
        <v>8.5</v>
      </c>
      <c r="K122">
        <f t="shared" si="5"/>
        <v>1.5853839768023583</v>
      </c>
      <c r="L122">
        <f>VLOOKUP(G122,MedianHouseholdIncome!B:C,2,FALSE)</f>
        <v>61017</v>
      </c>
      <c r="M122">
        <f>VLOOKUP(G122,DataForModel!B:O,14,FALSE)</f>
        <v>29.539022328200801</v>
      </c>
      <c r="N122">
        <f>VLOOKUP(G122,DataForModel!B:H,7,FALSE)</f>
        <v>5.2807000000000004</v>
      </c>
      <c r="O122" s="2">
        <f t="shared" si="6"/>
        <v>4.3873048980546159</v>
      </c>
      <c r="P122" s="1">
        <f t="shared" si="7"/>
        <v>3.6324786324786329</v>
      </c>
      <c r="Q122" s="1">
        <f t="shared" si="8"/>
        <v>4.6708508412118714</v>
      </c>
      <c r="R122" s="1">
        <f t="shared" si="9"/>
        <v>3.3918977784231163</v>
      </c>
      <c r="S122" s="1"/>
    </row>
    <row r="123" spans="7:19" x14ac:dyDescent="0.2">
      <c r="G123">
        <v>6001422200</v>
      </c>
      <c r="H123" s="2">
        <f>$B$3+$B$4*DataForModel!L123+Index!$B$5*DataForModel!Q123+Index!$B$6*DataForModel!R123+Index!$B$7*DataForModel!T123+Index!$B$8*DataForModel!U123+Index!$B$9*DataForModel!AA123+Index!$B$10*DataForModel!AU123+Index!$B$11*DataForModel!AH123+Index!$B$12*DataForModel!AU123+Index!$B$13*DataForModel!AX123+Index!$B$14*DataForModel!AZ123+Index!$B$15*DataForModel!BA123+Index!$B$16*DataForModel!BI123</f>
        <v>10.18268726645679</v>
      </c>
      <c r="I123" s="2">
        <f>$B$3+$B$4*DataForModel!L123+Index!$B$5*DataForModel!Q123+Index!$B$6*DataForModel!R123+Index!$B$7*DataForModel!T123+Index!$B$8*DataForModel!U123+Index!$B$9*DataForModel!AA123+Index!$B$10*DataForModel!AU123+Index!$B$11*DataForModel!AH123+Index!$B$12*DataForModel!AU123+Index!$B$13*DataForModel!AX123+Index!$B$14*DataForModel!AZ123+Index!$B$15*DataForModel!BA123+Index!$B$16*DataForModel!BI123</f>
        <v>10.18268726645679</v>
      </c>
      <c r="J123">
        <v>8.1</v>
      </c>
      <c r="K123">
        <f t="shared" si="5"/>
        <v>2.0826872664567908</v>
      </c>
      <c r="L123">
        <f>VLOOKUP(G123,MedianHouseholdIncome!B:C,2,FALSE)</f>
        <v>69761</v>
      </c>
      <c r="M123">
        <f>VLOOKUP(G123,DataForModel!B:O,14,FALSE)</f>
        <v>26.9659659735816</v>
      </c>
      <c r="N123">
        <f>VLOOKUP(G123,DataForModel!B:H,7,FALSE)</f>
        <v>4.8764000000000003</v>
      </c>
      <c r="O123" s="2">
        <f t="shared" si="6"/>
        <v>4.4312793089369293</v>
      </c>
      <c r="P123" s="1">
        <f t="shared" si="7"/>
        <v>3.4615384615384617</v>
      </c>
      <c r="Q123" s="1">
        <f t="shared" si="8"/>
        <v>4.2426311209640684</v>
      </c>
      <c r="R123" s="1">
        <f t="shared" si="9"/>
        <v>3.0005324040462709</v>
      </c>
      <c r="S123" s="1"/>
    </row>
    <row r="124" spans="7:19" x14ac:dyDescent="0.2">
      <c r="G124">
        <v>6001422300</v>
      </c>
      <c r="H124" s="2">
        <f>$B$3+$B$4*DataForModel!L124+Index!$B$5*DataForModel!Q124+Index!$B$6*DataForModel!R124+Index!$B$7*DataForModel!T124+Index!$B$8*DataForModel!U124+Index!$B$9*DataForModel!AA124+Index!$B$10*DataForModel!AU124+Index!$B$11*DataForModel!AH124+Index!$B$12*DataForModel!AU124+Index!$B$13*DataForModel!AX124+Index!$B$14*DataForModel!AZ124+Index!$B$15*DataForModel!BA124+Index!$B$16*DataForModel!BI124</f>
        <v>10.468640629372631</v>
      </c>
      <c r="I124" s="2">
        <f>$B$3+$B$4*DataForModel!L124+Index!$B$5*DataForModel!Q124+Index!$B$6*DataForModel!R124+Index!$B$7*DataForModel!T124+Index!$B$8*DataForModel!U124+Index!$B$9*DataForModel!AA124+Index!$B$10*DataForModel!AU124+Index!$B$11*DataForModel!AH124+Index!$B$12*DataForModel!AU124+Index!$B$13*DataForModel!AX124+Index!$B$14*DataForModel!AZ124+Index!$B$15*DataForModel!BA124+Index!$B$16*DataForModel!BI124</f>
        <v>10.468640629372631</v>
      </c>
      <c r="J124">
        <v>8.9</v>
      </c>
      <c r="K124">
        <f t="shared" si="5"/>
        <v>1.5686406293726307</v>
      </c>
      <c r="L124">
        <f>VLOOKUP(G124,MedianHouseholdIncome!B:C,2,FALSE)</f>
        <v>71972</v>
      </c>
      <c r="M124">
        <f>VLOOKUP(G124,DataForModel!B:O,14,FALSE)</f>
        <v>13.044789734054101</v>
      </c>
      <c r="N124">
        <f>VLOOKUP(G124,DataForModel!B:H,7,FALSE)</f>
        <v>5.2138999999999998</v>
      </c>
      <c r="O124" s="2">
        <f t="shared" si="6"/>
        <v>4.5605106095301391</v>
      </c>
      <c r="P124" s="1">
        <f t="shared" si="7"/>
        <v>3.8034188034188037</v>
      </c>
      <c r="Q124" s="1">
        <f t="shared" si="8"/>
        <v>1.9258057688457817</v>
      </c>
      <c r="R124" s="1">
        <f t="shared" si="9"/>
        <v>3.3272348869851411</v>
      </c>
      <c r="S124" s="1"/>
    </row>
    <row r="125" spans="7:19" x14ac:dyDescent="0.2">
      <c r="G125">
        <v>6001422400</v>
      </c>
      <c r="H125" s="2">
        <f>$B$3+$B$4*DataForModel!L125+Index!$B$5*DataForModel!Q125+Index!$B$6*DataForModel!R125+Index!$B$7*DataForModel!T125+Index!$B$8*DataForModel!U125+Index!$B$9*DataForModel!AA125+Index!$B$10*DataForModel!AU125+Index!$B$11*DataForModel!AH125+Index!$B$12*DataForModel!AU125+Index!$B$13*DataForModel!AX125+Index!$B$14*DataForModel!AZ125+Index!$B$15*DataForModel!BA125+Index!$B$16*DataForModel!BI125</f>
        <v>9.9074190907271582</v>
      </c>
      <c r="I125" s="2">
        <f>$B$3+$B$4*DataForModel!L125+Index!$B$5*DataForModel!Q125+Index!$B$6*DataForModel!R125+Index!$B$7*DataForModel!T125+Index!$B$8*DataForModel!U125+Index!$B$9*DataForModel!AA125+Index!$B$10*DataForModel!AU125+Index!$B$11*DataForModel!AH125+Index!$B$12*DataForModel!AU125+Index!$B$13*DataForModel!AX125+Index!$B$14*DataForModel!AZ125+Index!$B$15*DataForModel!BA125+Index!$B$16*DataForModel!BI125</f>
        <v>9.9074190907271582</v>
      </c>
      <c r="J125">
        <v>5.9</v>
      </c>
      <c r="K125">
        <f t="shared" si="5"/>
        <v>4.0074190907271579</v>
      </c>
      <c r="L125">
        <f>VLOOKUP(G125,MedianHouseholdIncome!B:C,2,FALSE)</f>
        <v>55290</v>
      </c>
      <c r="M125">
        <f>VLOOKUP(G125,DataForModel!B:O,14,FALSE)</f>
        <v>14.5704358861109</v>
      </c>
      <c r="N125">
        <f>VLOOKUP(G125,DataForModel!B:H,7,FALSE)</f>
        <v>4.2934999999999999</v>
      </c>
      <c r="O125" s="2">
        <f t="shared" si="6"/>
        <v>4.3068769798342963</v>
      </c>
      <c r="P125" s="1">
        <f t="shared" si="7"/>
        <v>2.5213675213675217</v>
      </c>
      <c r="Q125" s="1">
        <f t="shared" si="8"/>
        <v>2.1797107279260834</v>
      </c>
      <c r="R125" s="1">
        <f t="shared" si="9"/>
        <v>2.4362809157349594</v>
      </c>
      <c r="S125" s="1"/>
    </row>
    <row r="126" spans="7:19" x14ac:dyDescent="0.2">
      <c r="G126">
        <v>6001422500</v>
      </c>
      <c r="H126" s="2">
        <f>$B$3+$B$4*DataForModel!L126+Index!$B$5*DataForModel!Q126+Index!$B$6*DataForModel!R126+Index!$B$7*DataForModel!T126+Index!$B$8*DataForModel!U126+Index!$B$9*DataForModel!AA126+Index!$B$10*DataForModel!AU126+Index!$B$11*DataForModel!AH126+Index!$B$12*DataForModel!AU126+Index!$B$13*DataForModel!AX126+Index!$B$14*DataForModel!AZ126+Index!$B$15*DataForModel!BA126+Index!$B$16*DataForModel!BI126</f>
        <v>10.38032285668873</v>
      </c>
      <c r="I126" s="2">
        <f>$B$3+$B$4*DataForModel!L126+Index!$B$5*DataForModel!Q126+Index!$B$6*DataForModel!R126+Index!$B$7*DataForModel!T126+Index!$B$8*DataForModel!U126+Index!$B$9*DataForModel!AA126+Index!$B$10*DataForModel!AU126+Index!$B$11*DataForModel!AH126+Index!$B$12*DataForModel!AU126+Index!$B$13*DataForModel!AX126+Index!$B$14*DataForModel!AZ126+Index!$B$15*DataForModel!BA126+Index!$B$16*DataForModel!BI126</f>
        <v>10.38032285668873</v>
      </c>
      <c r="J126">
        <v>6.7</v>
      </c>
      <c r="K126">
        <f t="shared" si="5"/>
        <v>3.68032285668873</v>
      </c>
      <c r="L126">
        <f>VLOOKUP(G126,MedianHouseholdIncome!B:C,2,FALSE)</f>
        <v>57510</v>
      </c>
      <c r="M126">
        <f>VLOOKUP(G126,DataForModel!B:O,14,FALSE)</f>
        <v>12.3151060263879</v>
      </c>
      <c r="N126">
        <f>VLOOKUP(G126,DataForModel!B:H,7,FALSE)</f>
        <v>5.7346000000000004</v>
      </c>
      <c r="O126" s="2">
        <f t="shared" si="6"/>
        <v>4.5205970358163903</v>
      </c>
      <c r="P126" s="1">
        <f t="shared" si="7"/>
        <v>2.8632478632478637</v>
      </c>
      <c r="Q126" s="1">
        <f t="shared" si="8"/>
        <v>1.8043684934416664</v>
      </c>
      <c r="R126" s="1">
        <f t="shared" si="9"/>
        <v>3.8312763177000146</v>
      </c>
      <c r="S126" s="1"/>
    </row>
    <row r="127" spans="7:19" hidden="1" x14ac:dyDescent="0.2">
      <c r="G127">
        <v>6001422600</v>
      </c>
      <c r="H127" s="2">
        <f>$B$3+$B$4*DataForModel!L127+Index!$B$5*DataForModel!Q127+Index!$B$6*DataForModel!R127+Index!$B$7*DataForModel!T127+Index!$B$8*DataForModel!U127+Index!$B$9*DataForModel!AA127+Index!$B$10*DataForModel!AU127+Index!$B$11*DataForModel!AH127+Index!$B$12*DataForModel!AU127+Index!$B$13*DataForModel!AX127+Index!$B$14*DataForModel!AZ127+Index!$B$15*DataForModel!BA127+Index!$B$16*DataForModel!BI127</f>
        <v>0.37748361538044062</v>
      </c>
      <c r="I127" s="2"/>
      <c r="J127">
        <v>3.1</v>
      </c>
      <c r="K127">
        <f t="shared" si="5"/>
        <v>2.7225163846195595</v>
      </c>
      <c r="L127">
        <f>VLOOKUP(G127,MedianHouseholdIncome!B:C,2,FALSE)</f>
        <v>11667</v>
      </c>
      <c r="M127" t="str">
        <f>VLOOKUP(G127,DataForModel!B:O,14,FALSE)</f>
        <v>NA</v>
      </c>
      <c r="N127">
        <f>VLOOKUP(G127,DataForModel!B:H,7,FALSE)</f>
        <v>3.1579999999999999</v>
      </c>
      <c r="O127" s="2">
        <f t="shared" si="6"/>
        <v>0</v>
      </c>
      <c r="P127" s="1">
        <f t="shared" si="7"/>
        <v>1.3247863247863247</v>
      </c>
      <c r="Q127" s="1" t="e">
        <f t="shared" si="8"/>
        <v>#VALUE!</v>
      </c>
      <c r="R127" s="1">
        <f t="shared" si="9"/>
        <v>1.3371085620250713</v>
      </c>
      <c r="S127" s="1"/>
    </row>
    <row r="128" spans="7:19" x14ac:dyDescent="0.2">
      <c r="G128">
        <v>6001422700</v>
      </c>
      <c r="H128" s="2">
        <f>$B$3+$B$4*DataForModel!L128+Index!$B$5*DataForModel!Q128+Index!$B$6*DataForModel!R128+Index!$B$7*DataForModel!T128+Index!$B$8*DataForModel!U128+Index!$B$9*DataForModel!AA128+Index!$B$10*DataForModel!AU128+Index!$B$11*DataForModel!AH128+Index!$B$12*DataForModel!AU128+Index!$B$13*DataForModel!AX128+Index!$B$14*DataForModel!AZ128+Index!$B$15*DataForModel!BA128+Index!$B$16*DataForModel!BI128</f>
        <v>11.567961623819979</v>
      </c>
      <c r="I128" s="2">
        <f>$B$3+$B$4*DataForModel!L128+Index!$B$5*DataForModel!Q128+Index!$B$6*DataForModel!R128+Index!$B$7*DataForModel!T128+Index!$B$8*DataForModel!U128+Index!$B$9*DataForModel!AA128+Index!$B$10*DataForModel!AU128+Index!$B$11*DataForModel!AH128+Index!$B$12*DataForModel!AU128+Index!$B$13*DataForModel!AX128+Index!$B$14*DataForModel!AZ128+Index!$B$15*DataForModel!BA128+Index!$B$16*DataForModel!BI128</f>
        <v>11.567961623819979</v>
      </c>
      <c r="J128">
        <v>8.1</v>
      </c>
      <c r="K128">
        <f t="shared" si="5"/>
        <v>3.4679616238199795</v>
      </c>
      <c r="L128">
        <f>VLOOKUP(G128,MedianHouseholdIncome!B:C,2,FALSE)</f>
        <v>52607</v>
      </c>
      <c r="M128">
        <f>VLOOKUP(G128,DataForModel!B:O,14,FALSE)</f>
        <v>13.6420379480143</v>
      </c>
      <c r="N128">
        <f>VLOOKUP(G128,DataForModel!B:H,7,FALSE)</f>
        <v>7.8381999999999996</v>
      </c>
      <c r="O128" s="2">
        <f t="shared" si="6"/>
        <v>5.0573282738975429</v>
      </c>
      <c r="P128" s="1">
        <f t="shared" si="7"/>
        <v>3.4615384615384617</v>
      </c>
      <c r="Q128" s="1">
        <f t="shared" si="8"/>
        <v>2.0252025281283377</v>
      </c>
      <c r="R128" s="1">
        <f t="shared" si="9"/>
        <v>5.8675765935821103</v>
      </c>
      <c r="S128" s="1"/>
    </row>
    <row r="129" spans="7:19" x14ac:dyDescent="0.2">
      <c r="G129">
        <v>6001422800</v>
      </c>
      <c r="H129" s="2">
        <f>$B$3+$B$4*DataForModel!L129+Index!$B$5*DataForModel!Q129+Index!$B$6*DataForModel!R129+Index!$B$7*DataForModel!T129+Index!$B$8*DataForModel!U129+Index!$B$9*DataForModel!AA129+Index!$B$10*DataForModel!AU129+Index!$B$11*DataForModel!AH129+Index!$B$12*DataForModel!AU129+Index!$B$13*DataForModel!AX129+Index!$B$14*DataForModel!AZ129+Index!$B$15*DataForModel!BA129+Index!$B$16*DataForModel!BI129</f>
        <v>12.954029031214661</v>
      </c>
      <c r="I129" s="2">
        <f>$B$3+$B$4*DataForModel!L129+Index!$B$5*DataForModel!Q129+Index!$B$6*DataForModel!R129+Index!$B$7*DataForModel!T129+Index!$B$8*DataForModel!U129+Index!$B$9*DataForModel!AA129+Index!$B$10*DataForModel!AU129+Index!$B$11*DataForModel!AH129+Index!$B$12*DataForModel!AU129+Index!$B$13*DataForModel!AX129+Index!$B$14*DataForModel!AZ129+Index!$B$15*DataForModel!BA129+Index!$B$16*DataForModel!BI129</f>
        <v>12.954029031214661</v>
      </c>
      <c r="J129">
        <v>7.7</v>
      </c>
      <c r="K129">
        <f t="shared" si="5"/>
        <v>5.2540290312146611</v>
      </c>
      <c r="L129">
        <f>VLOOKUP(G129,MedianHouseholdIncome!B:C,2,FALSE)</f>
        <v>28554</v>
      </c>
      <c r="M129">
        <f>VLOOKUP(G129,DataForModel!B:O,14,FALSE)</f>
        <v>15.9079908003605</v>
      </c>
      <c r="N129">
        <f>VLOOKUP(G129,DataForModel!B:H,7,FALSE)</f>
        <v>7.8841000000000001</v>
      </c>
      <c r="O129" s="2">
        <f t="shared" si="6"/>
        <v>5.6837356430607215</v>
      </c>
      <c r="P129" s="1">
        <f t="shared" si="7"/>
        <v>3.2905982905982913</v>
      </c>
      <c r="Q129" s="1">
        <f t="shared" si="8"/>
        <v>2.4023126892736437</v>
      </c>
      <c r="R129" s="1">
        <f t="shared" si="9"/>
        <v>5.912008131261798</v>
      </c>
      <c r="S129" s="1"/>
    </row>
    <row r="130" spans="7:19" x14ac:dyDescent="0.2">
      <c r="G130">
        <v>6001422900</v>
      </c>
      <c r="H130" s="2">
        <f>$B$3+$B$4*DataForModel!L130+Index!$B$5*DataForModel!Q130+Index!$B$6*DataForModel!R130+Index!$B$7*DataForModel!T130+Index!$B$8*DataForModel!U130+Index!$B$9*DataForModel!AA130+Index!$B$10*DataForModel!AU130+Index!$B$11*DataForModel!AH130+Index!$B$12*DataForModel!AU130+Index!$B$13*DataForModel!AX130+Index!$B$14*DataForModel!AZ130+Index!$B$15*DataForModel!BA130+Index!$B$16*DataForModel!BI130</f>
        <v>14.387746165690499</v>
      </c>
      <c r="I130" s="2">
        <f>$B$3+$B$4*DataForModel!L130+Index!$B$5*DataForModel!Q130+Index!$B$6*DataForModel!R130+Index!$B$7*DataForModel!T130+Index!$B$8*DataForModel!U130+Index!$B$9*DataForModel!AA130+Index!$B$10*DataForModel!AU130+Index!$B$11*DataForModel!AH130+Index!$B$12*DataForModel!AU130+Index!$B$13*DataForModel!AX130+Index!$B$14*DataForModel!AZ130+Index!$B$15*DataForModel!BA130+Index!$B$16*DataForModel!BI130</f>
        <v>14.387746165690499</v>
      </c>
      <c r="J130">
        <v>8</v>
      </c>
      <c r="K130">
        <f t="shared" ref="K130:K193" si="10">ABS(J130-H130)</f>
        <v>6.3877461656904995</v>
      </c>
      <c r="L130">
        <f>VLOOKUP(G130,MedianHouseholdIncome!B:C,2,FALSE)</f>
        <v>44093</v>
      </c>
      <c r="M130">
        <f>VLOOKUP(G130,DataForModel!B:O,14,FALSE)</f>
        <v>22.378008098093801</v>
      </c>
      <c r="N130">
        <f>VLOOKUP(G130,DataForModel!B:H,7,FALSE)</f>
        <v>7.7183999999999999</v>
      </c>
      <c r="O130" s="2">
        <f t="shared" ref="O130:O193" si="11">((H130-$B$22)/$B$24)*$B$25</f>
        <v>6.3316774195860575</v>
      </c>
      <c r="P130" s="1">
        <f t="shared" ref="P130:P193" si="12">((J130-$C$22)/$C$24)*$C$25</f>
        <v>3.4188034188034191</v>
      </c>
      <c r="Q130" s="1">
        <f t="shared" ref="Q130:Q193" si="13">((M130-$D$22)/$D$24)*$D$25</f>
        <v>3.4790823419320409</v>
      </c>
      <c r="R130" s="1">
        <f t="shared" ref="R130:R193" si="14">((N130-$E$22)/$E$24)*$E$25</f>
        <v>5.7516093122307721</v>
      </c>
      <c r="S130" s="1"/>
    </row>
    <row r="131" spans="7:19" x14ac:dyDescent="0.2">
      <c r="G131">
        <v>6001423000</v>
      </c>
      <c r="H131" s="2">
        <f>$B$3+$B$4*DataForModel!L131+Index!$B$5*DataForModel!Q131+Index!$B$6*DataForModel!R131+Index!$B$7*DataForModel!T131+Index!$B$8*DataForModel!U131+Index!$B$9*DataForModel!AA131+Index!$B$10*DataForModel!AU131+Index!$B$11*DataForModel!AH131+Index!$B$12*DataForModel!AU131+Index!$B$13*DataForModel!AX131+Index!$B$14*DataForModel!AZ131+Index!$B$15*DataForModel!BA131+Index!$B$16*DataForModel!BI131</f>
        <v>10.78636522826209</v>
      </c>
      <c r="I131" s="2">
        <f>$B$3+$B$4*DataForModel!L131+Index!$B$5*DataForModel!Q131+Index!$B$6*DataForModel!R131+Index!$B$7*DataForModel!T131+Index!$B$8*DataForModel!U131+Index!$B$9*DataForModel!AA131+Index!$B$10*DataForModel!AU131+Index!$B$11*DataForModel!AH131+Index!$B$12*DataForModel!AU131+Index!$B$13*DataForModel!AX131+Index!$B$14*DataForModel!AZ131+Index!$B$15*DataForModel!BA131+Index!$B$16*DataForModel!BI131</f>
        <v>10.78636522826209</v>
      </c>
      <c r="J131">
        <v>7</v>
      </c>
      <c r="K131">
        <f t="shared" si="10"/>
        <v>3.7863652282620901</v>
      </c>
      <c r="L131">
        <f>VLOOKUP(G131,MedianHouseholdIncome!B:C,2,FALSE)</f>
        <v>106169</v>
      </c>
      <c r="M131">
        <f>VLOOKUP(G131,DataForModel!B:O,14,FALSE)</f>
        <v>19.125330272460701</v>
      </c>
      <c r="N131">
        <f>VLOOKUP(G131,DataForModel!B:H,7,FALSE)</f>
        <v>5.9973000000000001</v>
      </c>
      <c r="O131" s="2">
        <f t="shared" si="11"/>
        <v>4.7041003289384244</v>
      </c>
      <c r="P131" s="1">
        <f t="shared" si="12"/>
        <v>2.9914529914529915</v>
      </c>
      <c r="Q131" s="1">
        <f t="shared" si="13"/>
        <v>2.9377569309870588</v>
      </c>
      <c r="R131" s="1">
        <f t="shared" si="14"/>
        <v>4.0855718503460627</v>
      </c>
      <c r="S131" s="1"/>
    </row>
    <row r="132" spans="7:19" x14ac:dyDescent="0.2">
      <c r="G132">
        <v>6001423100</v>
      </c>
      <c r="H132" s="2">
        <f>$B$3+$B$4*DataForModel!L132+Index!$B$5*DataForModel!Q132+Index!$B$6*DataForModel!R132+Index!$B$7*DataForModel!T132+Index!$B$8*DataForModel!U132+Index!$B$9*DataForModel!AA132+Index!$B$10*DataForModel!AU132+Index!$B$11*DataForModel!AH132+Index!$B$12*DataForModel!AU132+Index!$B$13*DataForModel!AX132+Index!$B$14*DataForModel!AZ132+Index!$B$15*DataForModel!BA132+Index!$B$16*DataForModel!BI132</f>
        <v>11.823758535206503</v>
      </c>
      <c r="I132" s="2">
        <f>$B$3+$B$4*DataForModel!L132+Index!$B$5*DataForModel!Q132+Index!$B$6*DataForModel!R132+Index!$B$7*DataForModel!T132+Index!$B$8*DataForModel!U132+Index!$B$9*DataForModel!AA132+Index!$B$10*DataForModel!AU132+Index!$B$11*DataForModel!AH132+Index!$B$12*DataForModel!AU132+Index!$B$13*DataForModel!AX132+Index!$B$14*DataForModel!AZ132+Index!$B$15*DataForModel!BA132+Index!$B$16*DataForModel!BI132</f>
        <v>11.823758535206503</v>
      </c>
      <c r="J132">
        <v>9.6999999999999993</v>
      </c>
      <c r="K132">
        <f t="shared" si="10"/>
        <v>2.1237585352065036</v>
      </c>
      <c r="L132">
        <f>VLOOKUP(G132,MedianHouseholdIncome!B:C,2,FALSE)</f>
        <v>67369</v>
      </c>
      <c r="M132">
        <f>VLOOKUP(G132,DataForModel!B:O,14,FALSE)</f>
        <v>27.744475706678902</v>
      </c>
      <c r="N132">
        <f>VLOOKUP(G132,DataForModel!B:H,7,FALSE)</f>
        <v>6.9448999999999996</v>
      </c>
      <c r="O132" s="2">
        <f t="shared" si="11"/>
        <v>5.1729309274531037</v>
      </c>
      <c r="P132" s="1">
        <f t="shared" si="12"/>
        <v>4.1452991452991448</v>
      </c>
      <c r="Q132" s="1">
        <f t="shared" si="13"/>
        <v>4.3721942451912703</v>
      </c>
      <c r="R132" s="1">
        <f t="shared" si="14"/>
        <v>5.0028556217027242</v>
      </c>
      <c r="S132" s="1"/>
    </row>
    <row r="133" spans="7:19" x14ac:dyDescent="0.2">
      <c r="G133">
        <v>6001423200</v>
      </c>
      <c r="H133" s="2">
        <f>$B$3+$B$4*DataForModel!L133+Index!$B$5*DataForModel!Q133+Index!$B$6*DataForModel!R133+Index!$B$7*DataForModel!T133+Index!$B$8*DataForModel!U133+Index!$B$9*DataForModel!AA133+Index!$B$10*DataForModel!AU133+Index!$B$11*DataForModel!AH133+Index!$B$12*DataForModel!AU133+Index!$B$13*DataForModel!AX133+Index!$B$14*DataForModel!AZ133+Index!$B$15*DataForModel!BA133+Index!$B$16*DataForModel!BI133</f>
        <v>12.68433270962027</v>
      </c>
      <c r="I133" s="2">
        <f>$B$3+$B$4*DataForModel!L133+Index!$B$5*DataForModel!Q133+Index!$B$6*DataForModel!R133+Index!$B$7*DataForModel!T133+Index!$B$8*DataForModel!U133+Index!$B$9*DataForModel!AA133+Index!$B$10*DataForModel!AU133+Index!$B$11*DataForModel!AH133+Index!$B$12*DataForModel!AU133+Index!$B$13*DataForModel!AX133+Index!$B$14*DataForModel!AZ133+Index!$B$15*DataForModel!BA133+Index!$B$16*DataForModel!BI133</f>
        <v>12.68433270962027</v>
      </c>
      <c r="J133">
        <v>10.199999999999999</v>
      </c>
      <c r="K133">
        <f t="shared" si="10"/>
        <v>2.4843327096202703</v>
      </c>
      <c r="L133">
        <f>VLOOKUP(G133,MedianHouseholdIncome!B:C,2,FALSE)</f>
        <v>60039</v>
      </c>
      <c r="M133">
        <f>VLOOKUP(G133,DataForModel!B:O,14,FALSE)</f>
        <v>36.091618129151399</v>
      </c>
      <c r="N133">
        <f>VLOOKUP(G133,DataForModel!B:H,7,FALSE)</f>
        <v>7.0167999999999999</v>
      </c>
      <c r="O133" s="2">
        <f t="shared" si="11"/>
        <v>5.5618514097387095</v>
      </c>
      <c r="P133" s="1">
        <f t="shared" si="12"/>
        <v>4.3589743589743595</v>
      </c>
      <c r="Q133" s="1">
        <f t="shared" si="13"/>
        <v>5.7613635832832593</v>
      </c>
      <c r="R133" s="1">
        <f t="shared" si="14"/>
        <v>5.0724553506606647</v>
      </c>
      <c r="S133" s="1"/>
    </row>
    <row r="134" spans="7:19" x14ac:dyDescent="0.2">
      <c r="G134">
        <v>6001423300</v>
      </c>
      <c r="H134" s="2">
        <f>$B$3+$B$4*DataForModel!L134+Index!$B$5*DataForModel!Q134+Index!$B$6*DataForModel!R134+Index!$B$7*DataForModel!T134+Index!$B$8*DataForModel!U134+Index!$B$9*DataForModel!AA134+Index!$B$10*DataForModel!AU134+Index!$B$11*DataForModel!AH134+Index!$B$12*DataForModel!AU134+Index!$B$13*DataForModel!AX134+Index!$B$14*DataForModel!AZ134+Index!$B$15*DataForModel!BA134+Index!$B$16*DataForModel!BI134</f>
        <v>11.588705582750078</v>
      </c>
      <c r="I134" s="2">
        <f>$B$3+$B$4*DataForModel!L134+Index!$B$5*DataForModel!Q134+Index!$B$6*DataForModel!R134+Index!$B$7*DataForModel!T134+Index!$B$8*DataForModel!U134+Index!$B$9*DataForModel!AA134+Index!$B$10*DataForModel!AU134+Index!$B$11*DataForModel!AH134+Index!$B$12*DataForModel!AU134+Index!$B$13*DataForModel!AX134+Index!$B$14*DataForModel!AZ134+Index!$B$15*DataForModel!BA134+Index!$B$16*DataForModel!BI134</f>
        <v>11.588705582750078</v>
      </c>
      <c r="J134">
        <v>11.2</v>
      </c>
      <c r="K134">
        <f t="shared" si="10"/>
        <v>0.38870558275007916</v>
      </c>
      <c r="L134">
        <f>VLOOKUP(G134,MedianHouseholdIncome!B:C,2,FALSE)</f>
        <v>73072</v>
      </c>
      <c r="M134">
        <f>VLOOKUP(G134,DataForModel!B:O,14,FALSE)</f>
        <v>24.3462542080761</v>
      </c>
      <c r="N134">
        <f>VLOOKUP(G134,DataForModel!B:H,7,FALSE)</f>
        <v>6.2215999999999996</v>
      </c>
      <c r="O134" s="2">
        <f t="shared" si="11"/>
        <v>5.0667031200775412</v>
      </c>
      <c r="P134" s="1">
        <f t="shared" si="12"/>
        <v>4.7863247863247862</v>
      </c>
      <c r="Q134" s="1">
        <f t="shared" si="13"/>
        <v>3.8066467954203453</v>
      </c>
      <c r="R134" s="1">
        <f t="shared" si="14"/>
        <v>4.3026959004888434</v>
      </c>
      <c r="S134" s="1"/>
    </row>
    <row r="135" spans="7:19" x14ac:dyDescent="0.2">
      <c r="G135">
        <v>6001423400</v>
      </c>
      <c r="H135" s="2">
        <f>$B$3+$B$4*DataForModel!L135+Index!$B$5*DataForModel!Q135+Index!$B$6*DataForModel!R135+Index!$B$7*DataForModel!T135+Index!$B$8*DataForModel!U135+Index!$B$9*DataForModel!AA135+Index!$B$10*DataForModel!AU135+Index!$B$11*DataForModel!AH135+Index!$B$12*DataForModel!AU135+Index!$B$13*DataForModel!AX135+Index!$B$14*DataForModel!AZ135+Index!$B$15*DataForModel!BA135+Index!$B$16*DataForModel!BI135</f>
        <v>12.48889352550699</v>
      </c>
      <c r="I135" s="2">
        <f>$B$3+$B$4*DataForModel!L135+Index!$B$5*DataForModel!Q135+Index!$B$6*DataForModel!R135+Index!$B$7*DataForModel!T135+Index!$B$8*DataForModel!U135+Index!$B$9*DataForModel!AA135+Index!$B$10*DataForModel!AU135+Index!$B$11*DataForModel!AH135+Index!$B$12*DataForModel!AU135+Index!$B$13*DataForModel!AX135+Index!$B$14*DataForModel!AZ135+Index!$B$15*DataForModel!BA135+Index!$B$16*DataForModel!BI135</f>
        <v>12.48889352550699</v>
      </c>
      <c r="J135">
        <v>9.3000000000000007</v>
      </c>
      <c r="K135">
        <f t="shared" si="10"/>
        <v>3.1888935255069892</v>
      </c>
      <c r="L135">
        <f>VLOOKUP(G135,MedianHouseholdIncome!B:C,2,FALSE)</f>
        <v>54599</v>
      </c>
      <c r="M135">
        <f>VLOOKUP(G135,DataForModel!B:O,14,FALSE)</f>
        <v>24.135419113866298</v>
      </c>
      <c r="N135">
        <f>VLOOKUP(G135,DataForModel!B:H,7,FALSE)</f>
        <v>7.5625999999999998</v>
      </c>
      <c r="O135" s="2">
        <f t="shared" si="11"/>
        <v>5.4735263077280418</v>
      </c>
      <c r="P135" s="1">
        <f t="shared" si="12"/>
        <v>3.9743589743589745</v>
      </c>
      <c r="Q135" s="1">
        <f t="shared" si="13"/>
        <v>3.7715586618476538</v>
      </c>
      <c r="R135" s="1">
        <f t="shared" si="14"/>
        <v>5.6007937660326217</v>
      </c>
      <c r="S135" s="1"/>
    </row>
    <row r="136" spans="7:19" x14ac:dyDescent="0.2">
      <c r="G136">
        <v>6001423500</v>
      </c>
      <c r="H136" s="2">
        <f>$B$3+$B$4*DataForModel!L136+Index!$B$5*DataForModel!Q136+Index!$B$6*DataForModel!R136+Index!$B$7*DataForModel!T136+Index!$B$8*DataForModel!U136+Index!$B$9*DataForModel!AA136+Index!$B$10*DataForModel!AU136+Index!$B$11*DataForModel!AH136+Index!$B$12*DataForModel!AU136+Index!$B$13*DataForModel!AX136+Index!$B$14*DataForModel!AZ136+Index!$B$15*DataForModel!BA136+Index!$B$16*DataForModel!BI136</f>
        <v>11.017942371628662</v>
      </c>
      <c r="I136" s="2">
        <f>$B$3+$B$4*DataForModel!L136+Index!$B$5*DataForModel!Q136+Index!$B$6*DataForModel!R136+Index!$B$7*DataForModel!T136+Index!$B$8*DataForModel!U136+Index!$B$9*DataForModel!AA136+Index!$B$10*DataForModel!AU136+Index!$B$11*DataForModel!AH136+Index!$B$12*DataForModel!AU136+Index!$B$13*DataForModel!AX136+Index!$B$14*DataForModel!AZ136+Index!$B$15*DataForModel!BA136+Index!$B$16*DataForModel!BI136</f>
        <v>11.017942371628662</v>
      </c>
      <c r="J136">
        <v>9.8000000000000007</v>
      </c>
      <c r="K136">
        <f t="shared" si="10"/>
        <v>1.217942371628661</v>
      </c>
      <c r="L136">
        <f>VLOOKUP(G136,MedianHouseholdIncome!B:C,2,FALSE)</f>
        <v>74292</v>
      </c>
      <c r="M136">
        <f>VLOOKUP(G136,DataForModel!B:O,14,FALSE)</f>
        <v>14.769561531039299</v>
      </c>
      <c r="N136">
        <f>VLOOKUP(G136,DataForModel!B:H,7,FALSE)</f>
        <v>7.7305000000000001</v>
      </c>
      <c r="O136" s="2">
        <f t="shared" si="11"/>
        <v>4.8087573090828775</v>
      </c>
      <c r="P136" s="1">
        <f t="shared" si="12"/>
        <v>4.1880341880341891</v>
      </c>
      <c r="Q136" s="1">
        <f t="shared" si="13"/>
        <v>2.2128501217882994</v>
      </c>
      <c r="R136" s="1">
        <f t="shared" si="14"/>
        <v>5.7633222012487293</v>
      </c>
      <c r="S136" s="1"/>
    </row>
    <row r="137" spans="7:19" x14ac:dyDescent="0.2">
      <c r="G137">
        <v>6001423601</v>
      </c>
      <c r="H137" s="2">
        <f>$B$3+$B$4*DataForModel!L137+Index!$B$5*DataForModel!Q137+Index!$B$6*DataForModel!R137+Index!$B$7*DataForModel!T137+Index!$B$8*DataForModel!U137+Index!$B$9*DataForModel!AA137+Index!$B$10*DataForModel!AU137+Index!$B$11*DataForModel!AH137+Index!$B$12*DataForModel!AU137+Index!$B$13*DataForModel!AX137+Index!$B$14*DataForModel!AZ137+Index!$B$15*DataForModel!BA137+Index!$B$16*DataForModel!BI137</f>
        <v>9.1509665630328776</v>
      </c>
      <c r="I137" s="2">
        <f>$B$3+$B$4*DataForModel!L137+Index!$B$5*DataForModel!Q137+Index!$B$6*DataForModel!R137+Index!$B$7*DataForModel!T137+Index!$B$8*DataForModel!U137+Index!$B$9*DataForModel!AA137+Index!$B$10*DataForModel!AU137+Index!$B$11*DataForModel!AH137+Index!$B$12*DataForModel!AU137+Index!$B$13*DataForModel!AX137+Index!$B$14*DataForModel!AZ137+Index!$B$15*DataForModel!BA137+Index!$B$16*DataForModel!BI137</f>
        <v>9.1509665630328776</v>
      </c>
      <c r="J137">
        <v>8</v>
      </c>
      <c r="K137">
        <f t="shared" si="10"/>
        <v>1.1509665630328776</v>
      </c>
      <c r="L137">
        <f>VLOOKUP(G137,MedianHouseholdIncome!B:C,2,FALSE)</f>
        <v>82781</v>
      </c>
      <c r="M137">
        <f>VLOOKUP(G137,DataForModel!B:O,14,FALSE)</f>
        <v>10.8134053971427</v>
      </c>
      <c r="N137">
        <f>VLOOKUP(G137,DataForModel!B:H,7,FALSE)</f>
        <v>5.1096000000000004</v>
      </c>
      <c r="O137" s="2">
        <f t="shared" si="11"/>
        <v>3.9650123380125279</v>
      </c>
      <c r="P137" s="1">
        <f t="shared" si="12"/>
        <v>3.4188034188034191</v>
      </c>
      <c r="Q137" s="1">
        <f t="shared" si="13"/>
        <v>1.5544486569806815</v>
      </c>
      <c r="R137" s="1">
        <f t="shared" si="14"/>
        <v>3.2262717196650699</v>
      </c>
      <c r="S137" s="1"/>
    </row>
    <row r="138" spans="7:19" x14ac:dyDescent="0.2">
      <c r="G138">
        <v>6001423602</v>
      </c>
      <c r="H138" s="2">
        <f>$B$3+$B$4*DataForModel!L138+Index!$B$5*DataForModel!Q138+Index!$B$6*DataForModel!R138+Index!$B$7*DataForModel!T138+Index!$B$8*DataForModel!U138+Index!$B$9*DataForModel!AA138+Index!$B$10*DataForModel!AU138+Index!$B$11*DataForModel!AH138+Index!$B$12*DataForModel!AU138+Index!$B$13*DataForModel!AX138+Index!$B$14*DataForModel!AZ138+Index!$B$15*DataForModel!BA138+Index!$B$16*DataForModel!BI138</f>
        <v>15.09502366717969</v>
      </c>
      <c r="I138" s="2">
        <f>$B$3+$B$4*DataForModel!L138+Index!$B$5*DataForModel!Q138+Index!$B$6*DataForModel!R138+Index!$B$7*DataForModel!T138+Index!$B$8*DataForModel!U138+Index!$B$9*DataForModel!AA138+Index!$B$10*DataForModel!AU138+Index!$B$11*DataForModel!AH138+Index!$B$12*DataForModel!AU138+Index!$B$13*DataForModel!AX138+Index!$B$14*DataForModel!AZ138+Index!$B$15*DataForModel!BA138+Index!$B$16*DataForModel!BI138</f>
        <v>15.09502366717969</v>
      </c>
      <c r="J138">
        <v>8.4</v>
      </c>
      <c r="K138">
        <f t="shared" si="10"/>
        <v>6.6950236671796901</v>
      </c>
      <c r="L138">
        <f>VLOOKUP(G138,MedianHouseholdIncome!B:C,2,FALSE)</f>
        <v>49110</v>
      </c>
      <c r="M138">
        <f>VLOOKUP(G138,DataForModel!B:O,14,FALSE)</f>
        <v>14.209098531890699</v>
      </c>
      <c r="N138">
        <f>VLOOKUP(G138,DataForModel!B:H,7,FALSE)</f>
        <v>6.1555</v>
      </c>
      <c r="O138" s="2">
        <f t="shared" si="11"/>
        <v>6.6513183234934035</v>
      </c>
      <c r="P138" s="1">
        <f t="shared" si="12"/>
        <v>3.5897435897435903</v>
      </c>
      <c r="Q138" s="1">
        <f t="shared" si="13"/>
        <v>2.1195753249600822</v>
      </c>
      <c r="R138" s="1">
        <f t="shared" si="14"/>
        <v>4.2387106142006674</v>
      </c>
      <c r="S138" s="1"/>
    </row>
    <row r="139" spans="7:19" x14ac:dyDescent="0.2">
      <c r="G139">
        <v>6001423700</v>
      </c>
      <c r="H139" s="2">
        <f>$B$3+$B$4*DataForModel!L139+Index!$B$5*DataForModel!Q139+Index!$B$6*DataForModel!R139+Index!$B$7*DataForModel!T139+Index!$B$8*DataForModel!U139+Index!$B$9*DataForModel!AA139+Index!$B$10*DataForModel!AU139+Index!$B$11*DataForModel!AH139+Index!$B$12*DataForModel!AU139+Index!$B$13*DataForModel!AX139+Index!$B$14*DataForModel!AZ139+Index!$B$15*DataForModel!BA139+Index!$B$16*DataForModel!BI139</f>
        <v>10.626601039902809</v>
      </c>
      <c r="I139" s="2">
        <f>$B$3+$B$4*DataForModel!L139+Index!$B$5*DataForModel!Q139+Index!$B$6*DataForModel!R139+Index!$B$7*DataForModel!T139+Index!$B$8*DataForModel!U139+Index!$B$9*DataForModel!AA139+Index!$B$10*DataForModel!AU139+Index!$B$11*DataForModel!AH139+Index!$B$12*DataForModel!AU139+Index!$B$13*DataForModel!AX139+Index!$B$14*DataForModel!AZ139+Index!$B$15*DataForModel!BA139+Index!$B$16*DataForModel!BI139</f>
        <v>10.626601039902809</v>
      </c>
      <c r="J139">
        <v>8.6</v>
      </c>
      <c r="K139">
        <f t="shared" si="10"/>
        <v>2.0266010399028094</v>
      </c>
      <c r="L139">
        <f>VLOOKUP(G139,MedianHouseholdIncome!B:C,2,FALSE)</f>
        <v>58962</v>
      </c>
      <c r="M139">
        <f>VLOOKUP(G139,DataForModel!B:O,14,FALSE)</f>
        <v>9.7042780904047596</v>
      </c>
      <c r="N139">
        <f>VLOOKUP(G139,DataForModel!B:H,7,FALSE)</f>
        <v>6.6051000000000002</v>
      </c>
      <c r="O139" s="2">
        <f t="shared" si="11"/>
        <v>4.6318978773240849</v>
      </c>
      <c r="P139" s="1">
        <f t="shared" si="12"/>
        <v>3.6752136752136755</v>
      </c>
      <c r="Q139" s="1">
        <f t="shared" si="13"/>
        <v>1.3698626551397659</v>
      </c>
      <c r="R139" s="1">
        <f t="shared" si="14"/>
        <v>4.6739267218430856</v>
      </c>
      <c r="S139" s="1"/>
    </row>
    <row r="140" spans="7:19" x14ac:dyDescent="0.2">
      <c r="G140">
        <v>6001423800</v>
      </c>
      <c r="H140" s="2">
        <f>$B$3+$B$4*DataForModel!L140+Index!$B$5*DataForModel!Q140+Index!$B$6*DataForModel!R140+Index!$B$7*DataForModel!T140+Index!$B$8*DataForModel!U140+Index!$B$9*DataForModel!AA140+Index!$B$10*DataForModel!AU140+Index!$B$11*DataForModel!AH140+Index!$B$12*DataForModel!AU140+Index!$B$13*DataForModel!AX140+Index!$B$14*DataForModel!AZ140+Index!$B$15*DataForModel!BA140+Index!$B$16*DataForModel!BI140</f>
        <v>7.2617231244810796</v>
      </c>
      <c r="I140" s="2">
        <f>$B$3+$B$4*DataForModel!L140+Index!$B$5*DataForModel!Q140+Index!$B$6*DataForModel!R140+Index!$B$7*DataForModel!T140+Index!$B$8*DataForModel!U140+Index!$B$9*DataForModel!AA140+Index!$B$10*DataForModel!AU140+Index!$B$11*DataForModel!AH140+Index!$B$12*DataForModel!AU140+Index!$B$13*DataForModel!AX140+Index!$B$14*DataForModel!AZ140+Index!$B$15*DataForModel!BA140+Index!$B$16*DataForModel!BI140</f>
        <v>7.2617231244810796</v>
      </c>
      <c r="J140">
        <v>7.5</v>
      </c>
      <c r="K140">
        <f t="shared" si="10"/>
        <v>0.23827687551892041</v>
      </c>
      <c r="L140">
        <f>VLOOKUP(G140,MedianHouseholdIncome!B:C,2,FALSE)</f>
        <v>175143</v>
      </c>
      <c r="M140">
        <f>VLOOKUP(G140,DataForModel!B:O,14,FALSE)</f>
        <v>3.90436866578783</v>
      </c>
      <c r="N140">
        <f>VLOOKUP(G140,DataForModel!B:H,7,FALSE)</f>
        <v>4.1999000000000004</v>
      </c>
      <c r="O140" s="2">
        <f t="shared" si="11"/>
        <v>3.111203925998522</v>
      </c>
      <c r="P140" s="1">
        <f t="shared" si="12"/>
        <v>3.2051282051282053</v>
      </c>
      <c r="Q140" s="1">
        <f t="shared" si="13"/>
        <v>0.40461539702457316</v>
      </c>
      <c r="R140" s="1">
        <f t="shared" si="14"/>
        <v>2.3456754271332465</v>
      </c>
      <c r="S140" s="1"/>
    </row>
    <row r="141" spans="7:19" x14ac:dyDescent="0.2">
      <c r="G141">
        <v>6001423901</v>
      </c>
      <c r="H141" s="2">
        <f>$B$3+$B$4*DataForModel!L141+Index!$B$5*DataForModel!Q141+Index!$B$6*DataForModel!R141+Index!$B$7*DataForModel!T141+Index!$B$8*DataForModel!U141+Index!$B$9*DataForModel!AA141+Index!$B$10*DataForModel!AU141+Index!$B$11*DataForModel!AH141+Index!$B$12*DataForModel!AU141+Index!$B$13*DataForModel!AX141+Index!$B$14*DataForModel!AZ141+Index!$B$15*DataForModel!BA141+Index!$B$16*DataForModel!BI141</f>
        <v>9.4791049630062396</v>
      </c>
      <c r="I141" s="2">
        <f>$B$3+$B$4*DataForModel!L141+Index!$B$5*DataForModel!Q141+Index!$B$6*DataForModel!R141+Index!$B$7*DataForModel!T141+Index!$B$8*DataForModel!U141+Index!$B$9*DataForModel!AA141+Index!$B$10*DataForModel!AU141+Index!$B$11*DataForModel!AH141+Index!$B$12*DataForModel!AU141+Index!$B$13*DataForModel!AX141+Index!$B$14*DataForModel!AZ141+Index!$B$15*DataForModel!BA141+Index!$B$16*DataForModel!BI141</f>
        <v>9.4791049630062396</v>
      </c>
      <c r="J141">
        <v>8.1999999999999993</v>
      </c>
      <c r="K141">
        <f t="shared" si="10"/>
        <v>1.2791049630062403</v>
      </c>
      <c r="L141">
        <f>VLOOKUP(G141,MedianHouseholdIncome!B:C,2,FALSE)</f>
        <v>67697</v>
      </c>
      <c r="M141">
        <f>VLOOKUP(G141,DataForModel!B:O,14,FALSE)</f>
        <v>14.1602865755435</v>
      </c>
      <c r="N141">
        <f>VLOOKUP(G141,DataForModel!B:H,7,FALSE)</f>
        <v>5.4454000000000002</v>
      </c>
      <c r="O141" s="2">
        <f t="shared" si="11"/>
        <v>4.113308381013125</v>
      </c>
      <c r="P141" s="1">
        <f t="shared" si="12"/>
        <v>3.5042735042735043</v>
      </c>
      <c r="Q141" s="1">
        <f t="shared" si="13"/>
        <v>2.1114518175778123</v>
      </c>
      <c r="R141" s="1">
        <f t="shared" si="14"/>
        <v>3.5513285900972846</v>
      </c>
      <c r="S141" s="1"/>
    </row>
    <row r="142" spans="7:19" x14ac:dyDescent="0.2">
      <c r="G142">
        <v>6001423902</v>
      </c>
      <c r="H142" s="2">
        <f>$B$3+$B$4*DataForModel!L142+Index!$B$5*DataForModel!Q142+Index!$B$6*DataForModel!R142+Index!$B$7*DataForModel!T142+Index!$B$8*DataForModel!U142+Index!$B$9*DataForModel!AA142+Index!$B$10*DataForModel!AU142+Index!$B$11*DataForModel!AH142+Index!$B$12*DataForModel!AU142+Index!$B$13*DataForModel!AX142+Index!$B$14*DataForModel!AZ142+Index!$B$15*DataForModel!BA142+Index!$B$16*DataForModel!BI142</f>
        <v>7.8412841210190702</v>
      </c>
      <c r="I142" s="2">
        <f>$B$3+$B$4*DataForModel!L142+Index!$B$5*DataForModel!Q142+Index!$B$6*DataForModel!R142+Index!$B$7*DataForModel!T142+Index!$B$8*DataForModel!U142+Index!$B$9*DataForModel!AA142+Index!$B$10*DataForModel!AU142+Index!$B$11*DataForModel!AH142+Index!$B$12*DataForModel!AU142+Index!$B$13*DataForModel!AX142+Index!$B$14*DataForModel!AZ142+Index!$B$15*DataForModel!BA142+Index!$B$16*DataForModel!BI142</f>
        <v>7.8412841210190702</v>
      </c>
      <c r="J142">
        <v>7</v>
      </c>
      <c r="K142">
        <f t="shared" si="10"/>
        <v>0.84128412101907024</v>
      </c>
      <c r="L142">
        <f>VLOOKUP(G142,MedianHouseholdIncome!B:C,2,FALSE)</f>
        <v>94271</v>
      </c>
      <c r="M142">
        <f>VLOOKUP(G142,DataForModel!B:O,14,FALSE)</f>
        <v>13.8681615682298</v>
      </c>
      <c r="N142">
        <f>VLOOKUP(G142,DataForModel!B:H,7,FALSE)</f>
        <v>4.6585999999999999</v>
      </c>
      <c r="O142" s="2">
        <f t="shared" si="11"/>
        <v>3.373125732379743</v>
      </c>
      <c r="P142" s="1">
        <f t="shared" si="12"/>
        <v>2.9914529914529915</v>
      </c>
      <c r="Q142" s="1">
        <f t="shared" si="13"/>
        <v>2.0628350476090205</v>
      </c>
      <c r="R142" s="1">
        <f t="shared" si="14"/>
        <v>2.7897004017230524</v>
      </c>
      <c r="S142" s="1"/>
    </row>
    <row r="143" spans="7:19" x14ac:dyDescent="0.2">
      <c r="G143">
        <v>6001424001</v>
      </c>
      <c r="H143" s="2">
        <f>$B$3+$B$4*DataForModel!L143+Index!$B$5*DataForModel!Q143+Index!$B$6*DataForModel!R143+Index!$B$7*DataForModel!T143+Index!$B$8*DataForModel!U143+Index!$B$9*DataForModel!AA143+Index!$B$10*DataForModel!AU143+Index!$B$11*DataForModel!AH143+Index!$B$12*DataForModel!AU143+Index!$B$13*DataForModel!AX143+Index!$B$14*DataForModel!AZ143+Index!$B$15*DataForModel!BA143+Index!$B$16*DataForModel!BI143</f>
        <v>12.588412263793469</v>
      </c>
      <c r="I143" s="2">
        <f>$B$3+$B$4*DataForModel!L143+Index!$B$5*DataForModel!Q143+Index!$B$6*DataForModel!R143+Index!$B$7*DataForModel!T143+Index!$B$8*DataForModel!U143+Index!$B$9*DataForModel!AA143+Index!$B$10*DataForModel!AU143+Index!$B$11*DataForModel!AH143+Index!$B$12*DataForModel!AU143+Index!$B$13*DataForModel!AX143+Index!$B$14*DataForModel!AZ143+Index!$B$15*DataForModel!BA143+Index!$B$16*DataForModel!BI143</f>
        <v>12.588412263793469</v>
      </c>
      <c r="J143">
        <v>10.8</v>
      </c>
      <c r="K143">
        <f t="shared" si="10"/>
        <v>1.7884122637934681</v>
      </c>
      <c r="L143">
        <f>VLOOKUP(G143,MedianHouseholdIncome!B:C,2,FALSE)</f>
        <v>52280</v>
      </c>
      <c r="M143">
        <f>VLOOKUP(G143,DataForModel!B:O,14,FALSE)</f>
        <v>19.709830744201199</v>
      </c>
      <c r="N143">
        <f>VLOOKUP(G143,DataForModel!B:H,7,FALSE)</f>
        <v>7.1</v>
      </c>
      <c r="O143" s="2">
        <f t="shared" si="11"/>
        <v>5.5185019493886776</v>
      </c>
      <c r="P143" s="1">
        <f t="shared" si="12"/>
        <v>4.6153846153846159</v>
      </c>
      <c r="Q143" s="1">
        <f t="shared" si="13"/>
        <v>3.035032153134483</v>
      </c>
      <c r="R143" s="1">
        <f t="shared" si="14"/>
        <v>5.1529935627510763</v>
      </c>
      <c r="S143" s="1"/>
    </row>
    <row r="144" spans="7:19" x14ac:dyDescent="0.2">
      <c r="G144">
        <v>6001424002</v>
      </c>
      <c r="H144" s="2">
        <f>$B$3+$B$4*DataForModel!L144+Index!$B$5*DataForModel!Q144+Index!$B$6*DataForModel!R144+Index!$B$7*DataForModel!T144+Index!$B$8*DataForModel!U144+Index!$B$9*DataForModel!AA144+Index!$B$10*DataForModel!AU144+Index!$B$11*DataForModel!AH144+Index!$B$12*DataForModel!AU144+Index!$B$13*DataForModel!AX144+Index!$B$14*DataForModel!AZ144+Index!$B$15*DataForModel!BA144+Index!$B$16*DataForModel!BI144</f>
        <v>11.93567480778631</v>
      </c>
      <c r="I144" s="2">
        <f>$B$3+$B$4*DataForModel!L144+Index!$B$5*DataForModel!Q144+Index!$B$6*DataForModel!R144+Index!$B$7*DataForModel!T144+Index!$B$8*DataForModel!U144+Index!$B$9*DataForModel!AA144+Index!$B$10*DataForModel!AU144+Index!$B$11*DataForModel!AH144+Index!$B$12*DataForModel!AU144+Index!$B$13*DataForModel!AX144+Index!$B$14*DataForModel!AZ144+Index!$B$15*DataForModel!BA144+Index!$B$16*DataForModel!BI144</f>
        <v>11.93567480778631</v>
      </c>
      <c r="J144">
        <v>11.8</v>
      </c>
      <c r="K144">
        <f t="shared" si="10"/>
        <v>0.1356748077863088</v>
      </c>
      <c r="L144">
        <f>VLOOKUP(G144,MedianHouseholdIncome!B:C,2,FALSE)</f>
        <v>53597</v>
      </c>
      <c r="M144">
        <f>VLOOKUP(G144,DataForModel!B:O,14,FALSE)</f>
        <v>30.5527713642816</v>
      </c>
      <c r="N144">
        <f>VLOOKUP(G144,DataForModel!B:H,7,FALSE)</f>
        <v>7.1550000000000002</v>
      </c>
      <c r="O144" s="2">
        <f t="shared" si="11"/>
        <v>5.2235094040114962</v>
      </c>
      <c r="P144" s="1">
        <f t="shared" si="12"/>
        <v>5.0427350427350435</v>
      </c>
      <c r="Q144" s="1">
        <f t="shared" si="13"/>
        <v>4.8395635582313341</v>
      </c>
      <c r="R144" s="1">
        <f t="shared" si="14"/>
        <v>5.2062339673781519</v>
      </c>
      <c r="S144" s="1"/>
    </row>
    <row r="145" spans="7:19" x14ac:dyDescent="0.2">
      <c r="G145">
        <v>6001427100</v>
      </c>
      <c r="H145" s="2">
        <f>$B$3+$B$4*DataForModel!L145+Index!$B$5*DataForModel!Q145+Index!$B$6*DataForModel!R145+Index!$B$7*DataForModel!T145+Index!$B$8*DataForModel!U145+Index!$B$9*DataForModel!AA145+Index!$B$10*DataForModel!AU145+Index!$B$11*DataForModel!AH145+Index!$B$12*DataForModel!AU145+Index!$B$13*DataForModel!AX145+Index!$B$14*DataForModel!AZ145+Index!$B$15*DataForModel!BA145+Index!$B$16*DataForModel!BI145</f>
        <v>9.1989408935315886</v>
      </c>
      <c r="I145" s="2">
        <f>$B$3+$B$4*DataForModel!L145+Index!$B$5*DataForModel!Q145+Index!$B$6*DataForModel!R145+Index!$B$7*DataForModel!T145+Index!$B$8*DataForModel!U145+Index!$B$9*DataForModel!AA145+Index!$B$10*DataForModel!AU145+Index!$B$11*DataForModel!AH145+Index!$B$12*DataForModel!AU145+Index!$B$13*DataForModel!AX145+Index!$B$14*DataForModel!AZ145+Index!$B$15*DataForModel!BA145+Index!$B$16*DataForModel!BI145</f>
        <v>9.1989408935315886</v>
      </c>
      <c r="J145">
        <v>9.1999999999999993</v>
      </c>
      <c r="K145">
        <f t="shared" si="10"/>
        <v>1.0591064684106755E-3</v>
      </c>
      <c r="L145">
        <f>VLOOKUP(G145,MedianHouseholdIncome!B:C,2,FALSE)</f>
        <v>136400</v>
      </c>
      <c r="M145">
        <f>VLOOKUP(G145,DataForModel!B:O,14,FALSE)</f>
        <v>17.429636413618798</v>
      </c>
      <c r="N145">
        <f>VLOOKUP(G145,DataForModel!B:H,7,FALSE)</f>
        <v>4.6383999999999999</v>
      </c>
      <c r="O145" s="2">
        <f t="shared" si="11"/>
        <v>3.9866934438481731</v>
      </c>
      <c r="P145" s="1">
        <f t="shared" si="12"/>
        <v>3.9316239316239314</v>
      </c>
      <c r="Q145" s="1">
        <f t="shared" si="13"/>
        <v>2.6555518605245969</v>
      </c>
      <c r="R145" s="1">
        <f t="shared" si="14"/>
        <v>2.7701466531145638</v>
      </c>
      <c r="S145" s="1"/>
    </row>
    <row r="146" spans="7:19" x14ac:dyDescent="0.2">
      <c r="G146">
        <v>6001427200</v>
      </c>
      <c r="H146" s="2">
        <f>$B$3+$B$4*DataForModel!L146+Index!$B$5*DataForModel!Q146+Index!$B$6*DataForModel!R146+Index!$B$7*DataForModel!T146+Index!$B$8*DataForModel!U146+Index!$B$9*DataForModel!AA146+Index!$B$10*DataForModel!AU146+Index!$B$11*DataForModel!AH146+Index!$B$12*DataForModel!AU146+Index!$B$13*DataForModel!AX146+Index!$B$14*DataForModel!AZ146+Index!$B$15*DataForModel!BA146+Index!$B$16*DataForModel!BI146</f>
        <v>12.25172910338498</v>
      </c>
      <c r="I146" s="2">
        <f>$B$3+$B$4*DataForModel!L146+Index!$B$5*DataForModel!Q146+Index!$B$6*DataForModel!R146+Index!$B$7*DataForModel!T146+Index!$B$8*DataForModel!U146+Index!$B$9*DataForModel!AA146+Index!$B$10*DataForModel!AU146+Index!$B$11*DataForModel!AH146+Index!$B$12*DataForModel!AU146+Index!$B$13*DataForModel!AX146+Index!$B$14*DataForModel!AZ146+Index!$B$15*DataForModel!BA146+Index!$B$16*DataForModel!BI146</f>
        <v>12.25172910338498</v>
      </c>
      <c r="J146">
        <v>10</v>
      </c>
      <c r="K146">
        <f t="shared" si="10"/>
        <v>2.2517291033849798</v>
      </c>
      <c r="L146">
        <f>VLOOKUP(G146,MedianHouseholdIncome!B:C,2,FALSE)</f>
        <v>86207</v>
      </c>
      <c r="M146">
        <f>VLOOKUP(G146,DataForModel!B:O,14,FALSE)</f>
        <v>34.671669743690998</v>
      </c>
      <c r="N146">
        <f>VLOOKUP(G146,DataForModel!B:H,7,FALSE)</f>
        <v>7.5160999999999998</v>
      </c>
      <c r="O146" s="2">
        <f t="shared" si="11"/>
        <v>5.3663442609329319</v>
      </c>
      <c r="P146" s="1">
        <f t="shared" si="12"/>
        <v>4.2735042735042743</v>
      </c>
      <c r="Q146" s="1">
        <f t="shared" si="13"/>
        <v>5.5250493263892775</v>
      </c>
      <c r="R146" s="1">
        <f t="shared" si="14"/>
        <v>5.5557814239388215</v>
      </c>
      <c r="S146" s="1"/>
    </row>
    <row r="147" spans="7:19" x14ac:dyDescent="0.2">
      <c r="G147">
        <v>6001427300</v>
      </c>
      <c r="H147" s="2">
        <f>$B$3+$B$4*DataForModel!L147+Index!$B$5*DataForModel!Q147+Index!$B$6*DataForModel!R147+Index!$B$7*DataForModel!T147+Index!$B$8*DataForModel!U147+Index!$B$9*DataForModel!AA147+Index!$B$10*DataForModel!AU147+Index!$B$11*DataForModel!AH147+Index!$B$12*DataForModel!AU147+Index!$B$13*DataForModel!AX147+Index!$B$14*DataForModel!AZ147+Index!$B$15*DataForModel!BA147+Index!$B$16*DataForModel!BI147</f>
        <v>12.911987055098347</v>
      </c>
      <c r="I147" s="2">
        <f>$B$3+$B$4*DataForModel!L147+Index!$B$5*DataForModel!Q147+Index!$B$6*DataForModel!R147+Index!$B$7*DataForModel!T147+Index!$B$8*DataForModel!U147+Index!$B$9*DataForModel!AA147+Index!$B$10*DataForModel!AU147+Index!$B$11*DataForModel!AH147+Index!$B$12*DataForModel!AU147+Index!$B$13*DataForModel!AX147+Index!$B$14*DataForModel!AZ147+Index!$B$15*DataForModel!BA147+Index!$B$16*DataForModel!BI147</f>
        <v>12.911987055098347</v>
      </c>
      <c r="J147">
        <v>11.3</v>
      </c>
      <c r="K147">
        <f t="shared" si="10"/>
        <v>1.6119870550983464</v>
      </c>
      <c r="L147">
        <f>VLOOKUP(G147,MedianHouseholdIncome!B:C,2,FALSE)</f>
        <v>86346</v>
      </c>
      <c r="M147">
        <f>VLOOKUP(G147,DataForModel!B:O,14,FALSE)</f>
        <v>33.7562305828814</v>
      </c>
      <c r="N147">
        <f>VLOOKUP(G147,DataForModel!B:H,7,FALSE)</f>
        <v>7.6878000000000002</v>
      </c>
      <c r="O147" s="2">
        <f t="shared" si="11"/>
        <v>5.664735554383256</v>
      </c>
      <c r="P147" s="1">
        <f t="shared" si="12"/>
        <v>4.8290598290598297</v>
      </c>
      <c r="Q147" s="1">
        <f t="shared" si="13"/>
        <v>5.3726977851406659</v>
      </c>
      <c r="R147" s="1">
        <f t="shared" si="14"/>
        <v>5.7219882871109817</v>
      </c>
      <c r="S147" s="1"/>
    </row>
    <row r="148" spans="7:19" x14ac:dyDescent="0.2">
      <c r="G148">
        <v>6001427600</v>
      </c>
      <c r="H148" s="2">
        <f>$B$3+$B$4*DataForModel!L148+Index!$B$5*DataForModel!Q148+Index!$B$6*DataForModel!R148+Index!$B$7*DataForModel!T148+Index!$B$8*DataForModel!U148+Index!$B$9*DataForModel!AA148+Index!$B$10*DataForModel!AU148+Index!$B$11*DataForModel!AH148+Index!$B$12*DataForModel!AU148+Index!$B$13*DataForModel!AX148+Index!$B$14*DataForModel!AZ148+Index!$B$15*DataForModel!BA148+Index!$B$16*DataForModel!BI148</f>
        <v>16.596243927788016</v>
      </c>
      <c r="I148" s="2">
        <f>$B$3+$B$4*DataForModel!L148+Index!$B$5*DataForModel!Q148+Index!$B$6*DataForModel!R148+Index!$B$7*DataForModel!T148+Index!$B$8*DataForModel!U148+Index!$B$9*DataForModel!AA148+Index!$B$10*DataForModel!AU148+Index!$B$11*DataForModel!AH148+Index!$B$12*DataForModel!AU148+Index!$B$13*DataForModel!AX148+Index!$B$14*DataForModel!AZ148+Index!$B$15*DataForModel!BA148+Index!$B$16*DataForModel!BI148</f>
        <v>16.596243927788016</v>
      </c>
      <c r="J148">
        <v>13.1</v>
      </c>
      <c r="K148">
        <f t="shared" si="10"/>
        <v>3.4962439277880168</v>
      </c>
      <c r="L148">
        <f>VLOOKUP(G148,MedianHouseholdIncome!B:C,2,FALSE)</f>
        <v>64971</v>
      </c>
      <c r="M148">
        <f>VLOOKUP(G148,DataForModel!B:O,14,FALSE)</f>
        <v>33.7732329138829</v>
      </c>
      <c r="N148">
        <f>VLOOKUP(G148,DataForModel!B:H,7,FALSE)</f>
        <v>8.6051000000000002</v>
      </c>
      <c r="O148" s="2">
        <f t="shared" si="11"/>
        <v>7.3297668815975818</v>
      </c>
      <c r="P148" s="1">
        <f t="shared" si="12"/>
        <v>5.5982905982905979</v>
      </c>
      <c r="Q148" s="1">
        <f t="shared" si="13"/>
        <v>5.3755273902567566</v>
      </c>
      <c r="R148" s="1">
        <f t="shared" si="14"/>
        <v>6.6099414355549104</v>
      </c>
      <c r="S148" s="1"/>
    </row>
    <row r="149" spans="7:19" x14ac:dyDescent="0.2">
      <c r="G149">
        <v>6001427700</v>
      </c>
      <c r="H149" s="2">
        <f>$B$3+$B$4*DataForModel!L149+Index!$B$5*DataForModel!Q149+Index!$B$6*DataForModel!R149+Index!$B$7*DataForModel!T149+Index!$B$8*DataForModel!U149+Index!$B$9*DataForModel!AA149+Index!$B$10*DataForModel!AU149+Index!$B$11*DataForModel!AH149+Index!$B$12*DataForModel!AU149+Index!$B$13*DataForModel!AX149+Index!$B$14*DataForModel!AZ149+Index!$B$15*DataForModel!BA149+Index!$B$16*DataForModel!BI149</f>
        <v>10.615423105851338</v>
      </c>
      <c r="I149" s="2">
        <f>$B$3+$B$4*DataForModel!L149+Index!$B$5*DataForModel!Q149+Index!$B$6*DataForModel!R149+Index!$B$7*DataForModel!T149+Index!$B$8*DataForModel!U149+Index!$B$9*DataForModel!AA149+Index!$B$10*DataForModel!AU149+Index!$B$11*DataForModel!AH149+Index!$B$12*DataForModel!AU149+Index!$B$13*DataForModel!AX149+Index!$B$14*DataForModel!AZ149+Index!$B$15*DataForModel!BA149+Index!$B$16*DataForModel!BI149</f>
        <v>10.615423105851338</v>
      </c>
      <c r="J149">
        <v>9.3000000000000007</v>
      </c>
      <c r="K149">
        <f t="shared" si="10"/>
        <v>1.3154231058513375</v>
      </c>
      <c r="L149">
        <f>VLOOKUP(G149,MedianHouseholdIncome!B:C,2,FALSE)</f>
        <v>80740</v>
      </c>
      <c r="M149">
        <f>VLOOKUP(G149,DataForModel!B:O,14,FALSE)</f>
        <v>19.559631654693298</v>
      </c>
      <c r="N149">
        <f>VLOOKUP(G149,DataForModel!B:H,7,FALSE)</f>
        <v>5.0654000000000003</v>
      </c>
      <c r="O149" s="2">
        <f t="shared" si="11"/>
        <v>4.6268462180580876</v>
      </c>
      <c r="P149" s="1">
        <f t="shared" si="12"/>
        <v>3.9743589743589745</v>
      </c>
      <c r="Q149" s="1">
        <f t="shared" si="13"/>
        <v>3.0100353387525973</v>
      </c>
      <c r="R149" s="1">
        <f t="shared" si="14"/>
        <v>3.1834857944920381</v>
      </c>
      <c r="S149" s="1"/>
    </row>
    <row r="150" spans="7:19" x14ac:dyDescent="0.2">
      <c r="G150">
        <v>6001427800</v>
      </c>
      <c r="H150" s="2">
        <f>$B$3+$B$4*DataForModel!L150+Index!$B$5*DataForModel!Q150+Index!$B$6*DataForModel!R150+Index!$B$7*DataForModel!T150+Index!$B$8*DataForModel!U150+Index!$B$9*DataForModel!AA150+Index!$B$10*DataForModel!AU150+Index!$B$11*DataForModel!AH150+Index!$B$12*DataForModel!AU150+Index!$B$13*DataForModel!AX150+Index!$B$14*DataForModel!AZ150+Index!$B$15*DataForModel!BA150+Index!$B$16*DataForModel!BI150</f>
        <v>10.027865770372131</v>
      </c>
      <c r="I150" s="2">
        <f>$B$3+$B$4*DataForModel!L150+Index!$B$5*DataForModel!Q150+Index!$B$6*DataForModel!R150+Index!$B$7*DataForModel!T150+Index!$B$8*DataForModel!U150+Index!$B$9*DataForModel!AA150+Index!$B$10*DataForModel!AU150+Index!$B$11*DataForModel!AH150+Index!$B$12*DataForModel!AU150+Index!$B$13*DataForModel!AX150+Index!$B$14*DataForModel!AZ150+Index!$B$15*DataForModel!BA150+Index!$B$16*DataForModel!BI150</f>
        <v>10.027865770372131</v>
      </c>
      <c r="J150">
        <v>8.5</v>
      </c>
      <c r="K150">
        <f t="shared" si="10"/>
        <v>1.5278657703721308</v>
      </c>
      <c r="L150">
        <f>VLOOKUP(G150,MedianHouseholdIncome!B:C,2,FALSE)</f>
        <v>98430</v>
      </c>
      <c r="M150">
        <f>VLOOKUP(G150,DataForModel!B:O,14,FALSE)</f>
        <v>17.093157117175402</v>
      </c>
      <c r="N150">
        <f>VLOOKUP(G150,DataForModel!B:H,7,FALSE)</f>
        <v>4.7567000000000004</v>
      </c>
      <c r="O150" s="2">
        <f t="shared" si="11"/>
        <v>4.361310615109411</v>
      </c>
      <c r="P150" s="1">
        <f t="shared" si="12"/>
        <v>3.6324786324786329</v>
      </c>
      <c r="Q150" s="1">
        <f t="shared" si="13"/>
        <v>2.5995534483897438</v>
      </c>
      <c r="R150" s="1">
        <f t="shared" si="14"/>
        <v>2.8846619234306181</v>
      </c>
      <c r="S150" s="1"/>
    </row>
    <row r="151" spans="7:19" x14ac:dyDescent="0.2">
      <c r="G151">
        <v>6001427900</v>
      </c>
      <c r="H151" s="2">
        <f>$B$3+$B$4*DataForModel!L151+Index!$B$5*DataForModel!Q151+Index!$B$6*DataForModel!R151+Index!$B$7*DataForModel!T151+Index!$B$8*DataForModel!U151+Index!$B$9*DataForModel!AA151+Index!$B$10*DataForModel!AU151+Index!$B$11*DataForModel!AH151+Index!$B$12*DataForModel!AU151+Index!$B$13*DataForModel!AX151+Index!$B$14*DataForModel!AZ151+Index!$B$15*DataForModel!BA151+Index!$B$16*DataForModel!BI151</f>
        <v>10.032645008887968</v>
      </c>
      <c r="I151" s="2">
        <f>$B$3+$B$4*DataForModel!L151+Index!$B$5*DataForModel!Q151+Index!$B$6*DataForModel!R151+Index!$B$7*DataForModel!T151+Index!$B$8*DataForModel!U151+Index!$B$9*DataForModel!AA151+Index!$B$10*DataForModel!AU151+Index!$B$11*DataForModel!AH151+Index!$B$12*DataForModel!AU151+Index!$B$13*DataForModel!AX151+Index!$B$14*DataForModel!AZ151+Index!$B$15*DataForModel!BA151+Index!$B$16*DataForModel!BI151</f>
        <v>10.032645008887968</v>
      </c>
      <c r="J151">
        <v>8.8000000000000007</v>
      </c>
      <c r="K151">
        <f t="shared" si="10"/>
        <v>1.2326450088879675</v>
      </c>
      <c r="L151">
        <f>VLOOKUP(G151,MedianHouseholdIncome!B:C,2,FALSE)</f>
        <v>86210</v>
      </c>
      <c r="M151">
        <f>VLOOKUP(G151,DataForModel!B:O,14,FALSE)</f>
        <v>20.266671136491802</v>
      </c>
      <c r="N151">
        <f>VLOOKUP(G151,DataForModel!B:H,7,FALSE)</f>
        <v>4.7977999999999996</v>
      </c>
      <c r="O151" s="2">
        <f t="shared" si="11"/>
        <v>4.3634705030119312</v>
      </c>
      <c r="P151" s="1">
        <f t="shared" si="12"/>
        <v>3.7606837606837611</v>
      </c>
      <c r="Q151" s="1">
        <f t="shared" si="13"/>
        <v>3.1277040592827059</v>
      </c>
      <c r="R151" s="1">
        <f t="shared" si="14"/>
        <v>2.9244470257973951</v>
      </c>
      <c r="S151" s="1"/>
    </row>
    <row r="152" spans="7:19" x14ac:dyDescent="0.2">
      <c r="G152">
        <v>6001428000</v>
      </c>
      <c r="H152" s="2">
        <f>$B$3+$B$4*DataForModel!L152+Index!$B$5*DataForModel!Q152+Index!$B$6*DataForModel!R152+Index!$B$7*DataForModel!T152+Index!$B$8*DataForModel!U152+Index!$B$9*DataForModel!AA152+Index!$B$10*DataForModel!AU152+Index!$B$11*DataForModel!AH152+Index!$B$12*DataForModel!AU152+Index!$B$13*DataForModel!AX152+Index!$B$14*DataForModel!AZ152+Index!$B$15*DataForModel!BA152+Index!$B$16*DataForModel!BI152</f>
        <v>11.334764645597589</v>
      </c>
      <c r="I152" s="2">
        <f>$B$3+$B$4*DataForModel!L152+Index!$B$5*DataForModel!Q152+Index!$B$6*DataForModel!R152+Index!$B$7*DataForModel!T152+Index!$B$8*DataForModel!U152+Index!$B$9*DataForModel!AA152+Index!$B$10*DataForModel!AU152+Index!$B$11*DataForModel!AH152+Index!$B$12*DataForModel!AU152+Index!$B$13*DataForModel!AX152+Index!$B$14*DataForModel!AZ152+Index!$B$15*DataForModel!BA152+Index!$B$16*DataForModel!BI152</f>
        <v>11.334764645597589</v>
      </c>
      <c r="J152">
        <v>9.1</v>
      </c>
      <c r="K152">
        <f t="shared" si="10"/>
        <v>2.2347646455975898</v>
      </c>
      <c r="L152">
        <f>VLOOKUP(G152,MedianHouseholdIncome!B:C,2,FALSE)</f>
        <v>72651</v>
      </c>
      <c r="M152">
        <f>VLOOKUP(G152,DataForModel!B:O,14,FALSE)</f>
        <v>37.256291629089198</v>
      </c>
      <c r="N152">
        <f>VLOOKUP(G152,DataForModel!B:H,7,FALSE)</f>
        <v>6.5694999999999997</v>
      </c>
      <c r="O152" s="2">
        <f t="shared" si="11"/>
        <v>4.951939239536177</v>
      </c>
      <c r="P152" s="1">
        <f t="shared" si="12"/>
        <v>3.8888888888888888</v>
      </c>
      <c r="Q152" s="1">
        <f t="shared" si="13"/>
        <v>5.9551938347769937</v>
      </c>
      <c r="R152" s="1">
        <f t="shared" si="14"/>
        <v>4.6394656599390149</v>
      </c>
      <c r="S152" s="1"/>
    </row>
    <row r="153" spans="7:19" x14ac:dyDescent="0.2">
      <c r="G153">
        <v>6001428100</v>
      </c>
      <c r="H153" s="2">
        <f>$B$3+$B$4*DataForModel!L153+Index!$B$5*DataForModel!Q153+Index!$B$6*DataForModel!R153+Index!$B$7*DataForModel!T153+Index!$B$8*DataForModel!U153+Index!$B$9*DataForModel!AA153+Index!$B$10*DataForModel!AU153+Index!$B$11*DataForModel!AH153+Index!$B$12*DataForModel!AU153+Index!$B$13*DataForModel!AX153+Index!$B$14*DataForModel!AZ153+Index!$B$15*DataForModel!BA153+Index!$B$16*DataForModel!BI153</f>
        <v>10.589218016892008</v>
      </c>
      <c r="I153" s="2">
        <f>$B$3+$B$4*DataForModel!L153+Index!$B$5*DataForModel!Q153+Index!$B$6*DataForModel!R153+Index!$B$7*DataForModel!T153+Index!$B$8*DataForModel!U153+Index!$B$9*DataForModel!AA153+Index!$B$10*DataForModel!AU153+Index!$B$11*DataForModel!AH153+Index!$B$12*DataForModel!AU153+Index!$B$13*DataForModel!AX153+Index!$B$14*DataForModel!AZ153+Index!$B$15*DataForModel!BA153+Index!$B$16*DataForModel!BI153</f>
        <v>10.589218016892008</v>
      </c>
      <c r="J153">
        <v>9.6</v>
      </c>
      <c r="K153">
        <f t="shared" si="10"/>
        <v>0.98921801689200883</v>
      </c>
      <c r="L153">
        <f>VLOOKUP(G153,MedianHouseholdIncome!B:C,2,FALSE)</f>
        <v>98026</v>
      </c>
      <c r="M153">
        <f>VLOOKUP(G153,DataForModel!B:O,14,FALSE)</f>
        <v>25.4653755332535</v>
      </c>
      <c r="N153">
        <f>VLOOKUP(G153,DataForModel!B:H,7,FALSE)</f>
        <v>6.0479000000000003</v>
      </c>
      <c r="O153" s="2">
        <f t="shared" si="11"/>
        <v>4.6150033157965344</v>
      </c>
      <c r="P153" s="1">
        <f t="shared" si="12"/>
        <v>4.1025641025641022</v>
      </c>
      <c r="Q153" s="1">
        <f t="shared" si="13"/>
        <v>3.9928960471829402</v>
      </c>
      <c r="R153" s="1">
        <f t="shared" si="14"/>
        <v>4.1345530226029723</v>
      </c>
      <c r="S153" s="1"/>
    </row>
    <row r="154" spans="7:19" x14ac:dyDescent="0.2">
      <c r="G154">
        <v>6001428200</v>
      </c>
      <c r="H154" s="2">
        <f>$B$3+$B$4*DataForModel!L154+Index!$B$5*DataForModel!Q154+Index!$B$6*DataForModel!R154+Index!$B$7*DataForModel!T154+Index!$B$8*DataForModel!U154+Index!$B$9*DataForModel!AA154+Index!$B$10*DataForModel!AU154+Index!$B$11*DataForModel!AH154+Index!$B$12*DataForModel!AU154+Index!$B$13*DataForModel!AX154+Index!$B$14*DataForModel!AZ154+Index!$B$15*DataForModel!BA154+Index!$B$16*DataForModel!BI154</f>
        <v>11.049705645936648</v>
      </c>
      <c r="I154" s="2">
        <f>$B$3+$B$4*DataForModel!L154+Index!$B$5*DataForModel!Q154+Index!$B$6*DataForModel!R154+Index!$B$7*DataForModel!T154+Index!$B$8*DataForModel!U154+Index!$B$9*DataForModel!AA154+Index!$B$10*DataForModel!AU154+Index!$B$11*DataForModel!AH154+Index!$B$12*DataForModel!AU154+Index!$B$13*DataForModel!AX154+Index!$B$14*DataForModel!AZ154+Index!$B$15*DataForModel!BA154+Index!$B$16*DataForModel!BI154</f>
        <v>11.049705645936648</v>
      </c>
      <c r="J154">
        <v>9.1999999999999993</v>
      </c>
      <c r="K154">
        <f t="shared" si="10"/>
        <v>1.8497056459366483</v>
      </c>
      <c r="L154">
        <f>VLOOKUP(G154,MedianHouseholdIncome!B:C,2,FALSE)</f>
        <v>116098</v>
      </c>
      <c r="M154">
        <f>VLOOKUP(G154,DataForModel!B:O,14,FALSE)</f>
        <v>16.9535674393391</v>
      </c>
      <c r="N154">
        <f>VLOOKUP(G154,DataForModel!B:H,7,FALSE)</f>
        <v>5.6950000000000003</v>
      </c>
      <c r="O154" s="2">
        <f t="shared" si="11"/>
        <v>4.8231121297713395</v>
      </c>
      <c r="P154" s="1">
        <f t="shared" si="12"/>
        <v>3.9316239316239314</v>
      </c>
      <c r="Q154" s="1">
        <f t="shared" si="13"/>
        <v>2.5763223004651237</v>
      </c>
      <c r="R154" s="1">
        <f t="shared" si="14"/>
        <v>3.7929432263685205</v>
      </c>
      <c r="S154" s="1"/>
    </row>
    <row r="155" spans="7:19" x14ac:dyDescent="0.2">
      <c r="G155">
        <v>6001428301</v>
      </c>
      <c r="H155" s="2">
        <f>$B$3+$B$4*DataForModel!L155+Index!$B$5*DataForModel!Q155+Index!$B$6*DataForModel!R155+Index!$B$7*DataForModel!T155+Index!$B$8*DataForModel!U155+Index!$B$9*DataForModel!AA155+Index!$B$10*DataForModel!AU155+Index!$B$11*DataForModel!AH155+Index!$B$12*DataForModel!AU155+Index!$B$13*DataForModel!AX155+Index!$B$14*DataForModel!AZ155+Index!$B$15*DataForModel!BA155+Index!$B$16*DataForModel!BI155</f>
        <v>10.07778709745855</v>
      </c>
      <c r="I155" s="2">
        <f>$B$3+$B$4*DataForModel!L155+Index!$B$5*DataForModel!Q155+Index!$B$6*DataForModel!R155+Index!$B$7*DataForModel!T155+Index!$B$8*DataForModel!U155+Index!$B$9*DataForModel!AA155+Index!$B$10*DataForModel!AU155+Index!$B$11*DataForModel!AH155+Index!$B$12*DataForModel!AU155+Index!$B$13*DataForModel!AX155+Index!$B$14*DataForModel!AZ155+Index!$B$15*DataForModel!BA155+Index!$B$16*DataForModel!BI155</f>
        <v>10.07778709745855</v>
      </c>
      <c r="J155">
        <v>8.1</v>
      </c>
      <c r="K155">
        <f t="shared" si="10"/>
        <v>1.9777870974585507</v>
      </c>
      <c r="L155">
        <f>VLOOKUP(G155,MedianHouseholdIncome!B:C,2,FALSE)</f>
        <v>122788</v>
      </c>
      <c r="M155">
        <f>VLOOKUP(G155,DataForModel!B:O,14,FALSE)</f>
        <v>10.053603212563701</v>
      </c>
      <c r="N155">
        <f>VLOOKUP(G155,DataForModel!B:H,7,FALSE)</f>
        <v>3.5023</v>
      </c>
      <c r="O155" s="2">
        <f t="shared" si="11"/>
        <v>4.3838716298180085</v>
      </c>
      <c r="P155" s="1">
        <f t="shared" si="12"/>
        <v>3.4615384615384617</v>
      </c>
      <c r="Q155" s="1">
        <f t="shared" si="13"/>
        <v>1.4279989279104295</v>
      </c>
      <c r="R155" s="1">
        <f t="shared" si="14"/>
        <v>1.6703934949905619</v>
      </c>
      <c r="S155" s="1"/>
    </row>
    <row r="156" spans="7:19" x14ac:dyDescent="0.2">
      <c r="G156">
        <v>6001428302</v>
      </c>
      <c r="H156" s="2">
        <f>$B$3+$B$4*DataForModel!L156+Index!$B$5*DataForModel!Q156+Index!$B$6*DataForModel!R156+Index!$B$7*DataForModel!T156+Index!$B$8*DataForModel!U156+Index!$B$9*DataForModel!AA156+Index!$B$10*DataForModel!AU156+Index!$B$11*DataForModel!AH156+Index!$B$12*DataForModel!AU156+Index!$B$13*DataForModel!AX156+Index!$B$14*DataForModel!AZ156+Index!$B$15*DataForModel!BA156+Index!$B$16*DataForModel!BI156</f>
        <v>10.288419550018467</v>
      </c>
      <c r="I156" s="2">
        <f>$B$3+$B$4*DataForModel!L156+Index!$B$5*DataForModel!Q156+Index!$B$6*DataForModel!R156+Index!$B$7*DataForModel!T156+Index!$B$8*DataForModel!U156+Index!$B$9*DataForModel!AA156+Index!$B$10*DataForModel!AU156+Index!$B$11*DataForModel!AH156+Index!$B$12*DataForModel!AU156+Index!$B$13*DataForModel!AX156+Index!$B$14*DataForModel!AZ156+Index!$B$15*DataForModel!BA156+Index!$B$16*DataForModel!BI156</f>
        <v>10.288419550018467</v>
      </c>
      <c r="J156">
        <v>7.6</v>
      </c>
      <c r="K156">
        <f t="shared" si="10"/>
        <v>2.6884195500184678</v>
      </c>
      <c r="L156">
        <f>VLOOKUP(G156,MedianHouseholdIncome!B:C,2,FALSE)</f>
        <v>181153</v>
      </c>
      <c r="M156">
        <f>VLOOKUP(G156,DataForModel!B:O,14,FALSE)</f>
        <v>8.1728443183856392</v>
      </c>
      <c r="N156">
        <f>VLOOKUP(G156,DataForModel!B:H,7,FALSE)</f>
        <v>4.7264999999999997</v>
      </c>
      <c r="O156" s="2">
        <f t="shared" si="11"/>
        <v>4.4790630467466039</v>
      </c>
      <c r="P156" s="1">
        <f t="shared" si="12"/>
        <v>3.2478632478632479</v>
      </c>
      <c r="Q156" s="1">
        <f t="shared" si="13"/>
        <v>1.1149944940694581</v>
      </c>
      <c r="R156" s="1">
        <f t="shared" si="14"/>
        <v>2.8554281012535694</v>
      </c>
      <c r="S156" s="1"/>
    </row>
    <row r="157" spans="7:19" x14ac:dyDescent="0.2">
      <c r="G157">
        <v>6001428400</v>
      </c>
      <c r="H157" s="2">
        <f>$B$3+$B$4*DataForModel!L157+Index!$B$5*DataForModel!Q157+Index!$B$6*DataForModel!R157+Index!$B$7*DataForModel!T157+Index!$B$8*DataForModel!U157+Index!$B$9*DataForModel!AA157+Index!$B$10*DataForModel!AU157+Index!$B$11*DataForModel!AH157+Index!$B$12*DataForModel!AU157+Index!$B$13*DataForModel!AX157+Index!$B$14*DataForModel!AZ157+Index!$B$15*DataForModel!BA157+Index!$B$16*DataForModel!BI157</f>
        <v>10.870123902757582</v>
      </c>
      <c r="I157" s="2">
        <f>$B$3+$B$4*DataForModel!L157+Index!$B$5*DataForModel!Q157+Index!$B$6*DataForModel!R157+Index!$B$7*DataForModel!T157+Index!$B$8*DataForModel!U157+Index!$B$9*DataForModel!AA157+Index!$B$10*DataForModel!AU157+Index!$B$11*DataForModel!AH157+Index!$B$12*DataForModel!AU157+Index!$B$13*DataForModel!AX157+Index!$B$14*DataForModel!AZ157+Index!$B$15*DataForModel!BA157+Index!$B$16*DataForModel!BI157</f>
        <v>10.870123902757582</v>
      </c>
      <c r="J157">
        <v>10.199999999999999</v>
      </c>
      <c r="K157">
        <f t="shared" si="10"/>
        <v>0.67012390275758271</v>
      </c>
      <c r="L157">
        <f>VLOOKUP(G157,MedianHouseholdIncome!B:C,2,FALSE)</f>
        <v>83458</v>
      </c>
      <c r="M157">
        <f>VLOOKUP(G157,DataForModel!B:O,14,FALSE)</f>
        <v>25.129418985151101</v>
      </c>
      <c r="N157">
        <f>VLOOKUP(G157,DataForModel!B:H,7,FALSE)</f>
        <v>6.5395000000000003</v>
      </c>
      <c r="O157" s="2">
        <f t="shared" si="11"/>
        <v>4.7419535030736828</v>
      </c>
      <c r="P157" s="1">
        <f t="shared" si="12"/>
        <v>4.3589743589743595</v>
      </c>
      <c r="Q157" s="1">
        <f t="shared" si="13"/>
        <v>3.9369846332002814</v>
      </c>
      <c r="R157" s="1">
        <f t="shared" si="14"/>
        <v>4.6104254392333379</v>
      </c>
      <c r="S157" s="1"/>
    </row>
    <row r="158" spans="7:19" x14ac:dyDescent="0.2">
      <c r="G158">
        <v>6001428500</v>
      </c>
      <c r="H158" s="2">
        <f>$B$3+$B$4*DataForModel!L158+Index!$B$5*DataForModel!Q158+Index!$B$6*DataForModel!R158+Index!$B$7*DataForModel!T158+Index!$B$8*DataForModel!U158+Index!$B$9*DataForModel!AA158+Index!$B$10*DataForModel!AU158+Index!$B$11*DataForModel!AH158+Index!$B$12*DataForModel!AU158+Index!$B$13*DataForModel!AX158+Index!$B$14*DataForModel!AZ158+Index!$B$15*DataForModel!BA158+Index!$B$16*DataForModel!BI158</f>
        <v>11.007550846496569</v>
      </c>
      <c r="I158" s="2">
        <f>$B$3+$B$4*DataForModel!L158+Index!$B$5*DataForModel!Q158+Index!$B$6*DataForModel!R158+Index!$B$7*DataForModel!T158+Index!$B$8*DataForModel!U158+Index!$B$9*DataForModel!AA158+Index!$B$10*DataForModel!AU158+Index!$B$11*DataForModel!AH158+Index!$B$12*DataForModel!AU158+Index!$B$13*DataForModel!AX158+Index!$B$14*DataForModel!AZ158+Index!$B$15*DataForModel!BA158+Index!$B$16*DataForModel!BI158</f>
        <v>11.007550846496569</v>
      </c>
      <c r="J158">
        <v>9</v>
      </c>
      <c r="K158">
        <f t="shared" si="10"/>
        <v>2.007550846496569</v>
      </c>
      <c r="L158">
        <f>VLOOKUP(G158,MedianHouseholdIncome!B:C,2,FALSE)</f>
        <v>92807</v>
      </c>
      <c r="M158">
        <f>VLOOKUP(G158,DataForModel!B:O,14,FALSE)</f>
        <v>20.9271854475857</v>
      </c>
      <c r="N158">
        <f>VLOOKUP(G158,DataForModel!B:H,7,FALSE)</f>
        <v>7.4679000000000002</v>
      </c>
      <c r="O158" s="2">
        <f t="shared" si="11"/>
        <v>4.8040610526924157</v>
      </c>
      <c r="P158" s="1">
        <f t="shared" si="12"/>
        <v>3.8461538461538463</v>
      </c>
      <c r="Q158" s="1">
        <f t="shared" si="13"/>
        <v>3.237629849679224</v>
      </c>
      <c r="R158" s="1">
        <f t="shared" si="14"/>
        <v>5.5091234693383671</v>
      </c>
      <c r="S158" s="1"/>
    </row>
    <row r="159" spans="7:19" x14ac:dyDescent="0.2">
      <c r="G159">
        <v>6001428600</v>
      </c>
      <c r="H159" s="2">
        <f>$B$3+$B$4*DataForModel!L159+Index!$B$5*DataForModel!Q159+Index!$B$6*DataForModel!R159+Index!$B$7*DataForModel!T159+Index!$B$8*DataForModel!U159+Index!$B$9*DataForModel!AA159+Index!$B$10*DataForModel!AU159+Index!$B$11*DataForModel!AH159+Index!$B$12*DataForModel!AU159+Index!$B$13*DataForModel!AX159+Index!$B$14*DataForModel!AZ159+Index!$B$15*DataForModel!BA159+Index!$B$16*DataForModel!BI159</f>
        <v>9.0246407416960484</v>
      </c>
      <c r="I159" s="2">
        <f>$B$3+$B$4*DataForModel!L159+Index!$B$5*DataForModel!Q159+Index!$B$6*DataForModel!R159+Index!$B$7*DataForModel!T159+Index!$B$8*DataForModel!U159+Index!$B$9*DataForModel!AA159+Index!$B$10*DataForModel!AU159+Index!$B$11*DataForModel!AH159+Index!$B$12*DataForModel!AU159+Index!$B$13*DataForModel!AX159+Index!$B$14*DataForModel!AZ159+Index!$B$15*DataForModel!BA159+Index!$B$16*DataForModel!BI159</f>
        <v>9.0246407416960484</v>
      </c>
      <c r="J159">
        <v>8.8000000000000007</v>
      </c>
      <c r="K159">
        <f t="shared" si="10"/>
        <v>0.22464074169604764</v>
      </c>
      <c r="L159">
        <f>VLOOKUP(G159,MedianHouseholdIncome!B:C,2,FALSE)</f>
        <v>104632</v>
      </c>
      <c r="M159">
        <f>VLOOKUP(G159,DataForModel!B:O,14,FALSE)</f>
        <v>14.474201364050201</v>
      </c>
      <c r="N159">
        <f>VLOOKUP(G159,DataForModel!B:H,7,FALSE)</f>
        <v>6.1012000000000004</v>
      </c>
      <c r="O159" s="2">
        <f t="shared" si="11"/>
        <v>3.907921734064399</v>
      </c>
      <c r="P159" s="1">
        <f t="shared" si="12"/>
        <v>3.7606837606837611</v>
      </c>
      <c r="Q159" s="1">
        <f t="shared" si="13"/>
        <v>2.1636949418586573</v>
      </c>
      <c r="R159" s="1">
        <f t="shared" si="14"/>
        <v>4.1861478147233919</v>
      </c>
      <c r="S159" s="1"/>
    </row>
    <row r="160" spans="7:19" x14ac:dyDescent="0.2">
      <c r="G160">
        <v>6001428700</v>
      </c>
      <c r="H160" s="2">
        <f>$B$3+$B$4*DataForModel!L160+Index!$B$5*DataForModel!Q160+Index!$B$6*DataForModel!R160+Index!$B$7*DataForModel!T160+Index!$B$8*DataForModel!U160+Index!$B$9*DataForModel!AA160+Index!$B$10*DataForModel!AU160+Index!$B$11*DataForModel!AH160+Index!$B$12*DataForModel!AU160+Index!$B$13*DataForModel!AX160+Index!$B$14*DataForModel!AZ160+Index!$B$15*DataForModel!BA160+Index!$B$16*DataForModel!BI160</f>
        <v>12.22283216782979</v>
      </c>
      <c r="I160" s="2">
        <f>$B$3+$B$4*DataForModel!L160+Index!$B$5*DataForModel!Q160+Index!$B$6*DataForModel!R160+Index!$B$7*DataForModel!T160+Index!$B$8*DataForModel!U160+Index!$B$9*DataForModel!AA160+Index!$B$10*DataForModel!AU160+Index!$B$11*DataForModel!AH160+Index!$B$12*DataForModel!AU160+Index!$B$13*DataForModel!AX160+Index!$B$14*DataForModel!AZ160+Index!$B$15*DataForModel!BA160+Index!$B$16*DataForModel!BI160</f>
        <v>12.22283216782979</v>
      </c>
      <c r="J160">
        <v>8.8000000000000007</v>
      </c>
      <c r="K160">
        <f t="shared" si="10"/>
        <v>3.4228321678297888</v>
      </c>
      <c r="L160">
        <f>VLOOKUP(G160,MedianHouseholdIncome!B:C,2,FALSE)</f>
        <v>109583</v>
      </c>
      <c r="M160">
        <f>VLOOKUP(G160,DataForModel!B:O,14,FALSE)</f>
        <v>39.265063025516497</v>
      </c>
      <c r="N160">
        <f>VLOOKUP(G160,DataForModel!B:H,7,FALSE)</f>
        <v>8.1890999999999998</v>
      </c>
      <c r="O160" s="2">
        <f t="shared" si="11"/>
        <v>5.3532848286993806</v>
      </c>
      <c r="P160" s="1">
        <f t="shared" si="12"/>
        <v>3.7606837606837611</v>
      </c>
      <c r="Q160" s="1">
        <f t="shared" si="13"/>
        <v>6.2895026904208446</v>
      </c>
      <c r="R160" s="1">
        <f t="shared" si="14"/>
        <v>6.2072503751028503</v>
      </c>
      <c r="S160" s="1"/>
    </row>
    <row r="161" spans="7:19" x14ac:dyDescent="0.2">
      <c r="G161">
        <v>6001431200</v>
      </c>
      <c r="H161" s="2">
        <f>$B$3+$B$4*DataForModel!L161+Index!$B$5*DataForModel!Q161+Index!$B$6*DataForModel!R161+Index!$B$7*DataForModel!T161+Index!$B$8*DataForModel!U161+Index!$B$9*DataForModel!AA161+Index!$B$10*DataForModel!AU161+Index!$B$11*DataForModel!AH161+Index!$B$12*DataForModel!AU161+Index!$B$13*DataForModel!AX161+Index!$B$14*DataForModel!AZ161+Index!$B$15*DataForModel!BA161+Index!$B$16*DataForModel!BI161</f>
        <v>10.183134327651688</v>
      </c>
      <c r="I161" s="2">
        <f>$B$3+$B$4*DataForModel!L161+Index!$B$5*DataForModel!Q161+Index!$B$6*DataForModel!R161+Index!$B$7*DataForModel!T161+Index!$B$8*DataForModel!U161+Index!$B$9*DataForModel!AA161+Index!$B$10*DataForModel!AU161+Index!$B$11*DataForModel!AH161+Index!$B$12*DataForModel!AU161+Index!$B$13*DataForModel!AX161+Index!$B$14*DataForModel!AZ161+Index!$B$15*DataForModel!BA161+Index!$B$16*DataForModel!BI161</f>
        <v>10.183134327651688</v>
      </c>
      <c r="J161">
        <v>10.9</v>
      </c>
      <c r="K161">
        <f t="shared" si="10"/>
        <v>0.71686567234831244</v>
      </c>
      <c r="L161">
        <f>VLOOKUP(G161,MedianHouseholdIncome!B:C,2,FALSE)</f>
        <v>64393</v>
      </c>
      <c r="M161">
        <f>VLOOKUP(G161,DataForModel!B:O,14,FALSE)</f>
        <v>22.391079608659101</v>
      </c>
      <c r="N161">
        <f>VLOOKUP(G161,DataForModel!B:H,7,FALSE)</f>
        <v>6.9622999999999999</v>
      </c>
      <c r="O161" s="2">
        <f t="shared" si="11"/>
        <v>4.4314813499238657</v>
      </c>
      <c r="P161" s="1">
        <f t="shared" si="12"/>
        <v>4.6581196581196584</v>
      </c>
      <c r="Q161" s="1">
        <f t="shared" si="13"/>
        <v>3.4812577620651606</v>
      </c>
      <c r="R161" s="1">
        <f t="shared" si="14"/>
        <v>5.0196989497120175</v>
      </c>
      <c r="S161" s="1"/>
    </row>
    <row r="162" spans="7:19" x14ac:dyDescent="0.2">
      <c r="G162">
        <v>6001432100</v>
      </c>
      <c r="H162" s="2">
        <f>$B$3+$B$4*DataForModel!L162+Index!$B$5*DataForModel!Q162+Index!$B$6*DataForModel!R162+Index!$B$7*DataForModel!T162+Index!$B$8*DataForModel!U162+Index!$B$9*DataForModel!AA162+Index!$B$10*DataForModel!AU162+Index!$B$11*DataForModel!AH162+Index!$B$12*DataForModel!AU162+Index!$B$13*DataForModel!AX162+Index!$B$14*DataForModel!AZ162+Index!$B$15*DataForModel!BA162+Index!$B$16*DataForModel!BI162</f>
        <v>9.7135202486061409</v>
      </c>
      <c r="I162" s="2">
        <f>$B$3+$B$4*DataForModel!L162+Index!$B$5*DataForModel!Q162+Index!$B$6*DataForModel!R162+Index!$B$7*DataForModel!T162+Index!$B$8*DataForModel!U162+Index!$B$9*DataForModel!AA162+Index!$B$10*DataForModel!AU162+Index!$B$11*DataForModel!AH162+Index!$B$12*DataForModel!AU162+Index!$B$13*DataForModel!AX162+Index!$B$14*DataForModel!AZ162+Index!$B$15*DataForModel!BA162+Index!$B$16*DataForModel!BI162</f>
        <v>9.7135202486061409</v>
      </c>
      <c r="J162">
        <v>9.3000000000000007</v>
      </c>
      <c r="K162">
        <f t="shared" si="10"/>
        <v>0.41352024860614023</v>
      </c>
      <c r="L162">
        <f>VLOOKUP(G162,MedianHouseholdIncome!B:C,2,FALSE)</f>
        <v>99116</v>
      </c>
      <c r="M162">
        <f>VLOOKUP(G162,DataForModel!B:O,14,FALSE)</f>
        <v>17.704432270377001</v>
      </c>
      <c r="N162">
        <f>VLOOKUP(G162,DataForModel!B:H,7,FALSE)</f>
        <v>5.1071999999999997</v>
      </c>
      <c r="O162" s="2">
        <f t="shared" si="11"/>
        <v>4.2192480067202727</v>
      </c>
      <c r="P162" s="1">
        <f t="shared" si="12"/>
        <v>3.9743589743589745</v>
      </c>
      <c r="Q162" s="1">
        <f t="shared" si="13"/>
        <v>2.7012846345833559</v>
      </c>
      <c r="R162" s="1">
        <f t="shared" si="14"/>
        <v>3.2239485020086152</v>
      </c>
      <c r="S162" s="1"/>
    </row>
    <row r="163" spans="7:19" x14ac:dyDescent="0.2">
      <c r="G163">
        <v>6001432200</v>
      </c>
      <c r="H163" s="2">
        <f>$B$3+$B$4*DataForModel!L163+Index!$B$5*DataForModel!Q163+Index!$B$6*DataForModel!R163+Index!$B$7*DataForModel!T163+Index!$B$8*DataForModel!U163+Index!$B$9*DataForModel!AA163+Index!$B$10*DataForModel!AU163+Index!$B$11*DataForModel!AH163+Index!$B$12*DataForModel!AU163+Index!$B$13*DataForModel!AX163+Index!$B$14*DataForModel!AZ163+Index!$B$15*DataForModel!BA163+Index!$B$16*DataForModel!BI163</f>
        <v>11.284251988349098</v>
      </c>
      <c r="I163" s="2">
        <f>$B$3+$B$4*DataForModel!L163+Index!$B$5*DataForModel!Q163+Index!$B$6*DataForModel!R163+Index!$B$7*DataForModel!T163+Index!$B$8*DataForModel!U163+Index!$B$9*DataForModel!AA163+Index!$B$10*DataForModel!AU163+Index!$B$11*DataForModel!AH163+Index!$B$12*DataForModel!AU163+Index!$B$13*DataForModel!AX163+Index!$B$14*DataForModel!AZ163+Index!$B$15*DataForModel!BA163+Index!$B$16*DataForModel!BI163</f>
        <v>11.284251988349098</v>
      </c>
      <c r="J163">
        <v>12.3</v>
      </c>
      <c r="K163">
        <f t="shared" si="10"/>
        <v>1.0157480116509028</v>
      </c>
      <c r="L163">
        <f>VLOOKUP(G163,MedianHouseholdIncome!B:C,2,FALSE)</f>
        <v>82422</v>
      </c>
      <c r="M163">
        <f>VLOOKUP(G163,DataForModel!B:O,14,FALSE)</f>
        <v>21.196864030795702</v>
      </c>
      <c r="N163">
        <f>VLOOKUP(G163,DataForModel!B:H,7,FALSE)</f>
        <v>7.2633999999999999</v>
      </c>
      <c r="O163" s="2">
        <f t="shared" si="11"/>
        <v>4.9291109841658667</v>
      </c>
      <c r="P163" s="1">
        <f t="shared" si="12"/>
        <v>5.2564102564102564</v>
      </c>
      <c r="Q163" s="1">
        <f t="shared" si="13"/>
        <v>3.2825109838415973</v>
      </c>
      <c r="R163" s="1">
        <f t="shared" si="14"/>
        <v>5.311165964861333</v>
      </c>
      <c r="S163" s="1"/>
    </row>
    <row r="164" spans="7:19" x14ac:dyDescent="0.2">
      <c r="G164">
        <v>6001432300</v>
      </c>
      <c r="H164" s="2">
        <f>$B$3+$B$4*DataForModel!L164+Index!$B$5*DataForModel!Q164+Index!$B$6*DataForModel!R164+Index!$B$7*DataForModel!T164+Index!$B$8*DataForModel!U164+Index!$B$9*DataForModel!AA164+Index!$B$10*DataForModel!AU164+Index!$B$11*DataForModel!AH164+Index!$B$12*DataForModel!AU164+Index!$B$13*DataForModel!AX164+Index!$B$14*DataForModel!AZ164+Index!$B$15*DataForModel!BA164+Index!$B$16*DataForModel!BI164</f>
        <v>12.925408311770351</v>
      </c>
      <c r="I164" s="2">
        <f>$B$3+$B$4*DataForModel!L164+Index!$B$5*DataForModel!Q164+Index!$B$6*DataForModel!R164+Index!$B$7*DataForModel!T164+Index!$B$8*DataForModel!U164+Index!$B$9*DataForModel!AA164+Index!$B$10*DataForModel!AU164+Index!$B$11*DataForModel!AH164+Index!$B$12*DataForModel!AU164+Index!$B$13*DataForModel!AX164+Index!$B$14*DataForModel!AZ164+Index!$B$15*DataForModel!BA164+Index!$B$16*DataForModel!BI164</f>
        <v>12.925408311770351</v>
      </c>
      <c r="J164">
        <v>10.199999999999999</v>
      </c>
      <c r="K164">
        <f t="shared" si="10"/>
        <v>2.7254083117703516</v>
      </c>
      <c r="L164">
        <f>VLOOKUP(G164,MedianHouseholdIncome!B:C,2,FALSE)</f>
        <v>91715</v>
      </c>
      <c r="M164">
        <f>VLOOKUP(G164,DataForModel!B:O,14,FALSE)</f>
        <v>31.495694444585901</v>
      </c>
      <c r="N164">
        <f>VLOOKUP(G164,DataForModel!B:H,7,FALSE)</f>
        <v>6.0076999999999998</v>
      </c>
      <c r="O164" s="2">
        <f t="shared" si="11"/>
        <v>5.6708010415579215</v>
      </c>
      <c r="P164" s="1">
        <f t="shared" si="12"/>
        <v>4.3589743589743595</v>
      </c>
      <c r="Q164" s="1">
        <f t="shared" si="13"/>
        <v>4.9964890981396355</v>
      </c>
      <c r="R164" s="1">
        <f t="shared" si="14"/>
        <v>4.095639126857364</v>
      </c>
      <c r="S164" s="1"/>
    </row>
    <row r="165" spans="7:19" x14ac:dyDescent="0.2">
      <c r="G165">
        <v>6001432400</v>
      </c>
      <c r="H165" s="2">
        <f>$B$3+$B$4*DataForModel!L165+Index!$B$5*DataForModel!Q165+Index!$B$6*DataForModel!R165+Index!$B$7*DataForModel!T165+Index!$B$8*DataForModel!U165+Index!$B$9*DataForModel!AA165+Index!$B$10*DataForModel!AU165+Index!$B$11*DataForModel!AH165+Index!$B$12*DataForModel!AU165+Index!$B$13*DataForModel!AX165+Index!$B$14*DataForModel!AZ165+Index!$B$15*DataForModel!BA165+Index!$B$16*DataForModel!BI165</f>
        <v>13.520453107929921</v>
      </c>
      <c r="I165" s="2">
        <f>$B$3+$B$4*DataForModel!L165+Index!$B$5*DataForModel!Q165+Index!$B$6*DataForModel!R165+Index!$B$7*DataForModel!T165+Index!$B$8*DataForModel!U165+Index!$B$9*DataForModel!AA165+Index!$B$10*DataForModel!AU165+Index!$B$11*DataForModel!AH165+Index!$B$12*DataForModel!AU165+Index!$B$13*DataForModel!AX165+Index!$B$14*DataForModel!AZ165+Index!$B$15*DataForModel!BA165+Index!$B$16*DataForModel!BI165</f>
        <v>13.520453107929921</v>
      </c>
      <c r="J165">
        <v>12.9</v>
      </c>
      <c r="K165">
        <f t="shared" si="10"/>
        <v>0.62045310792992048</v>
      </c>
      <c r="L165">
        <f>VLOOKUP(G165,MedianHouseholdIncome!B:C,2,FALSE)</f>
        <v>75000</v>
      </c>
      <c r="M165">
        <f>VLOOKUP(G165,DataForModel!B:O,14,FALSE)</f>
        <v>45.479774291919803</v>
      </c>
      <c r="N165">
        <f>VLOOKUP(G165,DataForModel!B:H,7,FALSE)</f>
        <v>9.0202000000000009</v>
      </c>
      <c r="O165" s="2">
        <f t="shared" si="11"/>
        <v>5.9397204630146128</v>
      </c>
      <c r="P165" s="1">
        <f t="shared" si="12"/>
        <v>5.5128205128205128</v>
      </c>
      <c r="Q165" s="1">
        <f t="shared" si="13"/>
        <v>7.3237831542523288</v>
      </c>
      <c r="R165" s="1">
        <f t="shared" si="14"/>
        <v>7.0117612893857997</v>
      </c>
      <c r="S165" s="1"/>
    </row>
    <row r="166" spans="7:19" x14ac:dyDescent="0.2">
      <c r="G166">
        <v>6001432501</v>
      </c>
      <c r="H166" s="2">
        <f>$B$3+$B$4*DataForModel!L166+Index!$B$5*DataForModel!Q166+Index!$B$6*DataForModel!R166+Index!$B$7*DataForModel!T166+Index!$B$8*DataForModel!U166+Index!$B$9*DataForModel!AA166+Index!$B$10*DataForModel!AU166+Index!$B$11*DataForModel!AH166+Index!$B$12*DataForModel!AU166+Index!$B$13*DataForModel!AX166+Index!$B$14*DataForModel!AZ166+Index!$B$15*DataForModel!BA166+Index!$B$16*DataForModel!BI166</f>
        <v>14.108942109823477</v>
      </c>
      <c r="I166" s="2">
        <f>$B$3+$B$4*DataForModel!L166+Index!$B$5*DataForModel!Q166+Index!$B$6*DataForModel!R166+Index!$B$7*DataForModel!T166+Index!$B$8*DataForModel!U166+Index!$B$9*DataForModel!AA166+Index!$B$10*DataForModel!AU166+Index!$B$11*DataForModel!AH166+Index!$B$12*DataForModel!AU166+Index!$B$13*DataForModel!AX166+Index!$B$14*DataForModel!AZ166+Index!$B$15*DataForModel!BA166+Index!$B$16*DataForModel!BI166</f>
        <v>14.108942109823477</v>
      </c>
      <c r="J166">
        <v>11.9</v>
      </c>
      <c r="K166">
        <f t="shared" si="10"/>
        <v>2.2089421098234769</v>
      </c>
      <c r="L166">
        <f>VLOOKUP(G166,MedianHouseholdIncome!B:C,2,FALSE)</f>
        <v>80037</v>
      </c>
      <c r="M166">
        <f>VLOOKUP(G166,DataForModel!B:O,14,FALSE)</f>
        <v>43.732764860354401</v>
      </c>
      <c r="N166">
        <f>VLOOKUP(G166,DataForModel!B:H,7,FALSE)</f>
        <v>8.1180000000000003</v>
      </c>
      <c r="O166" s="2">
        <f t="shared" si="11"/>
        <v>6.2056771152603414</v>
      </c>
      <c r="P166" s="1">
        <f t="shared" si="12"/>
        <v>5.0854700854700861</v>
      </c>
      <c r="Q166" s="1">
        <f t="shared" si="13"/>
        <v>7.033037913203799</v>
      </c>
      <c r="R166" s="1">
        <f t="shared" si="14"/>
        <v>6.1384250520303949</v>
      </c>
      <c r="S166" s="1"/>
    </row>
    <row r="167" spans="7:19" x14ac:dyDescent="0.2">
      <c r="G167">
        <v>6001432502</v>
      </c>
      <c r="H167" s="2">
        <f>$B$3+$B$4*DataForModel!L167+Index!$B$5*DataForModel!Q167+Index!$B$6*DataForModel!R167+Index!$B$7*DataForModel!T167+Index!$B$8*DataForModel!U167+Index!$B$9*DataForModel!AA167+Index!$B$10*DataForModel!AU167+Index!$B$11*DataForModel!AH167+Index!$B$12*DataForModel!AU167+Index!$B$13*DataForModel!AX167+Index!$B$14*DataForModel!AZ167+Index!$B$15*DataForModel!BA167+Index!$B$16*DataForModel!BI167</f>
        <v>14.58323158408205</v>
      </c>
      <c r="I167" s="2">
        <f>$B$3+$B$4*DataForModel!L167+Index!$B$5*DataForModel!Q167+Index!$B$6*DataForModel!R167+Index!$B$7*DataForModel!T167+Index!$B$8*DataForModel!U167+Index!$B$9*DataForModel!AA167+Index!$B$10*DataForModel!AU167+Index!$B$11*DataForModel!AH167+Index!$B$12*DataForModel!AU167+Index!$B$13*DataForModel!AX167+Index!$B$14*DataForModel!AZ167+Index!$B$15*DataForModel!BA167+Index!$B$16*DataForModel!BI167</f>
        <v>14.58323158408205</v>
      </c>
      <c r="J167">
        <v>11</v>
      </c>
      <c r="K167">
        <f t="shared" si="10"/>
        <v>3.5832315840820499</v>
      </c>
      <c r="L167">
        <f>VLOOKUP(G167,MedianHouseholdIncome!B:C,2,FALSE)</f>
        <v>96011</v>
      </c>
      <c r="M167">
        <f>VLOOKUP(G167,DataForModel!B:O,14,FALSE)</f>
        <v>32.205888858733097</v>
      </c>
      <c r="N167">
        <f>VLOOKUP(G167,DataForModel!B:H,7,FALSE)</f>
        <v>8.8775999999999993</v>
      </c>
      <c r="O167" s="2">
        <f t="shared" si="11"/>
        <v>6.4200234163183385</v>
      </c>
      <c r="P167" s="1">
        <f t="shared" si="12"/>
        <v>4.700854700854701</v>
      </c>
      <c r="Q167" s="1">
        <f t="shared" si="13"/>
        <v>5.1146828768346513</v>
      </c>
      <c r="R167" s="1">
        <f t="shared" si="14"/>
        <v>6.8737234402981446</v>
      </c>
      <c r="S167" s="1"/>
    </row>
    <row r="168" spans="7:19" x14ac:dyDescent="0.2">
      <c r="G168">
        <v>6001432600</v>
      </c>
      <c r="H168" s="2">
        <f>$B$3+$B$4*DataForModel!L168+Index!$B$5*DataForModel!Q168+Index!$B$6*DataForModel!R168+Index!$B$7*DataForModel!T168+Index!$B$8*DataForModel!U168+Index!$B$9*DataForModel!AA168+Index!$B$10*DataForModel!AU168+Index!$B$11*DataForModel!AH168+Index!$B$12*DataForModel!AU168+Index!$B$13*DataForModel!AX168+Index!$B$14*DataForModel!AZ168+Index!$B$15*DataForModel!BA168+Index!$B$16*DataForModel!BI168</f>
        <v>13.98652434157904</v>
      </c>
      <c r="I168" s="2">
        <f>$B$3+$B$4*DataForModel!L168+Index!$B$5*DataForModel!Q168+Index!$B$6*DataForModel!R168+Index!$B$7*DataForModel!T168+Index!$B$8*DataForModel!U168+Index!$B$9*DataForModel!AA168+Index!$B$10*DataForModel!AU168+Index!$B$11*DataForModel!AH168+Index!$B$12*DataForModel!AU168+Index!$B$13*DataForModel!AX168+Index!$B$14*DataForModel!AZ168+Index!$B$15*DataForModel!BA168+Index!$B$16*DataForModel!BI168</f>
        <v>13.98652434157904</v>
      </c>
      <c r="J168">
        <v>11.7</v>
      </c>
      <c r="K168">
        <f t="shared" si="10"/>
        <v>2.2865243415790406</v>
      </c>
      <c r="L168">
        <f>VLOOKUP(G168,MedianHouseholdIncome!B:C,2,FALSE)</f>
        <v>64067</v>
      </c>
      <c r="M168">
        <f>VLOOKUP(G168,DataForModel!B:O,14,FALSE)</f>
        <v>36.403887256662898</v>
      </c>
      <c r="N168">
        <f>VLOOKUP(G168,DataForModel!B:H,7,FALSE)</f>
        <v>9.0032999999999994</v>
      </c>
      <c r="O168" s="2">
        <f t="shared" si="11"/>
        <v>6.150352683175929</v>
      </c>
      <c r="P168" s="1">
        <f t="shared" si="12"/>
        <v>5</v>
      </c>
      <c r="Q168" s="1">
        <f t="shared" si="13"/>
        <v>5.8133328291899566</v>
      </c>
      <c r="R168" s="1">
        <f t="shared" si="14"/>
        <v>6.9954019650549339</v>
      </c>
      <c r="S168" s="1"/>
    </row>
    <row r="169" spans="7:19" x14ac:dyDescent="0.2">
      <c r="G169">
        <v>6001432700</v>
      </c>
      <c r="H169" s="2">
        <f>$B$3+$B$4*DataForModel!L169+Index!$B$5*DataForModel!Q169+Index!$B$6*DataForModel!R169+Index!$B$7*DataForModel!T169+Index!$B$8*DataForModel!U169+Index!$B$9*DataForModel!AA169+Index!$B$10*DataForModel!AU169+Index!$B$11*DataForModel!AH169+Index!$B$12*DataForModel!AU169+Index!$B$13*DataForModel!AX169+Index!$B$14*DataForModel!AZ169+Index!$B$15*DataForModel!BA169+Index!$B$16*DataForModel!BI169</f>
        <v>10.142218289499551</v>
      </c>
      <c r="I169" s="2">
        <f>$B$3+$B$4*DataForModel!L169+Index!$B$5*DataForModel!Q169+Index!$B$6*DataForModel!R169+Index!$B$7*DataForModel!T169+Index!$B$8*DataForModel!U169+Index!$B$9*DataForModel!AA169+Index!$B$10*DataForModel!AU169+Index!$B$11*DataForModel!AH169+Index!$B$12*DataForModel!AU169+Index!$B$13*DataForModel!AX169+Index!$B$14*DataForModel!AZ169+Index!$B$15*DataForModel!BA169+Index!$B$16*DataForModel!BI169</f>
        <v>10.142218289499551</v>
      </c>
      <c r="J169">
        <v>11.4</v>
      </c>
      <c r="K169">
        <f t="shared" si="10"/>
        <v>1.2577817105004492</v>
      </c>
      <c r="L169">
        <f>VLOOKUP(G169,MedianHouseholdIncome!B:C,2,FALSE)</f>
        <v>102804</v>
      </c>
      <c r="M169">
        <f>VLOOKUP(G169,DataForModel!B:O,14,FALSE)</f>
        <v>23.472309853535599</v>
      </c>
      <c r="N169">
        <f>VLOOKUP(G169,DataForModel!B:H,7,FALSE)</f>
        <v>5.7169999999999996</v>
      </c>
      <c r="O169" s="2">
        <f t="shared" si="11"/>
        <v>4.4129901079548794</v>
      </c>
      <c r="P169" s="1">
        <f t="shared" si="12"/>
        <v>4.8717948717948723</v>
      </c>
      <c r="Q169" s="1">
        <f t="shared" si="13"/>
        <v>3.6612010082180415</v>
      </c>
      <c r="R169" s="1">
        <f t="shared" si="14"/>
        <v>3.8142393882193497</v>
      </c>
      <c r="S169" s="1"/>
    </row>
    <row r="170" spans="7:19" x14ac:dyDescent="0.2">
      <c r="G170">
        <v>6001432800</v>
      </c>
      <c r="H170" s="2">
        <f>$B$3+$B$4*DataForModel!L170+Index!$B$5*DataForModel!Q170+Index!$B$6*DataForModel!R170+Index!$B$7*DataForModel!T170+Index!$B$8*DataForModel!U170+Index!$B$9*DataForModel!AA170+Index!$B$10*DataForModel!AU170+Index!$B$11*DataForModel!AH170+Index!$B$12*DataForModel!AU170+Index!$B$13*DataForModel!AX170+Index!$B$14*DataForModel!AZ170+Index!$B$15*DataForModel!BA170+Index!$B$16*DataForModel!BI170</f>
        <v>9.3507579495359092</v>
      </c>
      <c r="I170" s="2">
        <f>$B$3+$B$4*DataForModel!L170+Index!$B$5*DataForModel!Q170+Index!$B$6*DataForModel!R170+Index!$B$7*DataForModel!T170+Index!$B$8*DataForModel!U170+Index!$B$9*DataForModel!AA170+Index!$B$10*DataForModel!AU170+Index!$B$11*DataForModel!AH170+Index!$B$12*DataForModel!AU170+Index!$B$13*DataForModel!AX170+Index!$B$14*DataForModel!AZ170+Index!$B$15*DataForModel!BA170+Index!$B$16*DataForModel!BI170</f>
        <v>9.3507579495359092</v>
      </c>
      <c r="J170">
        <v>9.6999999999999993</v>
      </c>
      <c r="K170">
        <f t="shared" si="10"/>
        <v>0.34924205046409007</v>
      </c>
      <c r="L170">
        <f>VLOOKUP(G170,MedianHouseholdIncome!B:C,2,FALSE)</f>
        <v>112580</v>
      </c>
      <c r="M170">
        <f>VLOOKUP(G170,DataForModel!B:O,14,FALSE)</f>
        <v>16.9232778931142</v>
      </c>
      <c r="N170">
        <f>VLOOKUP(G170,DataForModel!B:H,7,FALSE)</f>
        <v>4.8106</v>
      </c>
      <c r="O170" s="2">
        <f t="shared" si="11"/>
        <v>4.0553043368959498</v>
      </c>
      <c r="P170" s="1">
        <f t="shared" si="12"/>
        <v>4.1452991452991448</v>
      </c>
      <c r="Q170" s="1">
        <f t="shared" si="13"/>
        <v>2.5712813766674096</v>
      </c>
      <c r="R170" s="1">
        <f t="shared" si="14"/>
        <v>2.9368375199651515</v>
      </c>
      <c r="S170" s="1"/>
    </row>
    <row r="171" spans="7:19" x14ac:dyDescent="0.2">
      <c r="G171">
        <v>6001433000</v>
      </c>
      <c r="H171" s="2">
        <f>$B$3+$B$4*DataForModel!L171+Index!$B$5*DataForModel!Q171+Index!$B$6*DataForModel!R171+Index!$B$7*DataForModel!T171+Index!$B$8*DataForModel!U171+Index!$B$9*DataForModel!AA171+Index!$B$10*DataForModel!AU171+Index!$B$11*DataForModel!AH171+Index!$B$12*DataForModel!AU171+Index!$B$13*DataForModel!AX171+Index!$B$14*DataForModel!AZ171+Index!$B$15*DataForModel!BA171+Index!$B$16*DataForModel!BI171</f>
        <v>11.472092054964442</v>
      </c>
      <c r="I171" s="2">
        <f>$B$3+$B$4*DataForModel!L171+Index!$B$5*DataForModel!Q171+Index!$B$6*DataForModel!R171+Index!$B$7*DataForModel!T171+Index!$B$8*DataForModel!U171+Index!$B$9*DataForModel!AA171+Index!$B$10*DataForModel!AU171+Index!$B$11*DataForModel!AH171+Index!$B$12*DataForModel!AU171+Index!$B$13*DataForModel!AX171+Index!$B$14*DataForModel!AZ171+Index!$B$15*DataForModel!BA171+Index!$B$16*DataForModel!BI171</f>
        <v>11.472092054964442</v>
      </c>
      <c r="J171">
        <v>11.1</v>
      </c>
      <c r="K171">
        <f t="shared" si="10"/>
        <v>0.3720920549644422</v>
      </c>
      <c r="L171">
        <f>VLOOKUP(G171,MedianHouseholdIncome!B:C,2,FALSE)</f>
        <v>90265</v>
      </c>
      <c r="M171">
        <f>VLOOKUP(G171,DataForModel!B:O,14,FALSE)</f>
        <v>29.756293257989199</v>
      </c>
      <c r="N171">
        <f>VLOOKUP(G171,DataForModel!B:H,7,FALSE)</f>
        <v>6.1768999999999998</v>
      </c>
      <c r="O171" s="2">
        <f t="shared" si="11"/>
        <v>5.0140018064478227</v>
      </c>
      <c r="P171" s="1">
        <f t="shared" si="12"/>
        <v>4.7435897435897436</v>
      </c>
      <c r="Q171" s="1">
        <f t="shared" si="13"/>
        <v>4.7070100557603363</v>
      </c>
      <c r="R171" s="1">
        <f t="shared" si="14"/>
        <v>4.2594259716373841</v>
      </c>
      <c r="S171" s="1"/>
    </row>
    <row r="172" spans="7:19" x14ac:dyDescent="0.2">
      <c r="G172">
        <v>6001433102</v>
      </c>
      <c r="H172" s="2">
        <f>$B$3+$B$4*DataForModel!L172+Index!$B$5*DataForModel!Q172+Index!$B$6*DataForModel!R172+Index!$B$7*DataForModel!T172+Index!$B$8*DataForModel!U172+Index!$B$9*DataForModel!AA172+Index!$B$10*DataForModel!AU172+Index!$B$11*DataForModel!AH172+Index!$B$12*DataForModel!AU172+Index!$B$13*DataForModel!AX172+Index!$B$14*DataForModel!AZ172+Index!$B$15*DataForModel!BA172+Index!$B$16*DataForModel!BI172</f>
        <v>11.671568069015219</v>
      </c>
      <c r="I172" s="2">
        <f>$B$3+$B$4*DataForModel!L172+Index!$B$5*DataForModel!Q172+Index!$B$6*DataForModel!R172+Index!$B$7*DataForModel!T172+Index!$B$8*DataForModel!U172+Index!$B$9*DataForModel!AA172+Index!$B$10*DataForModel!AU172+Index!$B$11*DataForModel!AH172+Index!$B$12*DataForModel!AU172+Index!$B$13*DataForModel!AX172+Index!$B$14*DataForModel!AZ172+Index!$B$15*DataForModel!BA172+Index!$B$16*DataForModel!BI172</f>
        <v>11.671568069015219</v>
      </c>
      <c r="J172">
        <v>9.6999999999999993</v>
      </c>
      <c r="K172">
        <f t="shared" si="10"/>
        <v>1.9715680690152197</v>
      </c>
      <c r="L172">
        <f>VLOOKUP(G172,MedianHouseholdIncome!B:C,2,FALSE)</f>
        <v>85900</v>
      </c>
      <c r="M172">
        <f>VLOOKUP(G172,DataForModel!B:O,14,FALSE)</f>
        <v>28.207700729598599</v>
      </c>
      <c r="N172">
        <f>VLOOKUP(G172,DataForModel!B:H,7,FALSE)</f>
        <v>6.8874000000000004</v>
      </c>
      <c r="O172" s="2">
        <f t="shared" si="11"/>
        <v>5.1041512786207317</v>
      </c>
      <c r="P172" s="1">
        <f t="shared" si="12"/>
        <v>4.1452991452991448</v>
      </c>
      <c r="Q172" s="1">
        <f t="shared" si="13"/>
        <v>4.4492862565536919</v>
      </c>
      <c r="R172" s="1">
        <f t="shared" si="14"/>
        <v>4.9471951986835103</v>
      </c>
      <c r="S172" s="1"/>
    </row>
    <row r="173" spans="7:19" x14ac:dyDescent="0.2">
      <c r="G173">
        <v>6001433103</v>
      </c>
      <c r="H173" s="2">
        <f>$B$3+$B$4*DataForModel!L173+Index!$B$5*DataForModel!Q173+Index!$B$6*DataForModel!R173+Index!$B$7*DataForModel!T173+Index!$B$8*DataForModel!U173+Index!$B$9*DataForModel!AA173+Index!$B$10*DataForModel!AU173+Index!$B$11*DataForModel!AH173+Index!$B$12*DataForModel!AU173+Index!$B$13*DataForModel!AX173+Index!$B$14*DataForModel!AZ173+Index!$B$15*DataForModel!BA173+Index!$B$16*DataForModel!BI173</f>
        <v>11.671952440688109</v>
      </c>
      <c r="I173" s="2">
        <f>$B$3+$B$4*DataForModel!L173+Index!$B$5*DataForModel!Q173+Index!$B$6*DataForModel!R173+Index!$B$7*DataForModel!T173+Index!$B$8*DataForModel!U173+Index!$B$9*DataForModel!AA173+Index!$B$10*DataForModel!AU173+Index!$B$11*DataForModel!AH173+Index!$B$12*DataForModel!AU173+Index!$B$13*DataForModel!AX173+Index!$B$14*DataForModel!AZ173+Index!$B$15*DataForModel!BA173+Index!$B$16*DataForModel!BI173</f>
        <v>11.671952440688109</v>
      </c>
      <c r="J173">
        <v>12.5</v>
      </c>
      <c r="K173">
        <f t="shared" si="10"/>
        <v>0.82804755931189078</v>
      </c>
      <c r="L173">
        <f>VLOOKUP(G173,MedianHouseholdIncome!B:C,2,FALSE)</f>
        <v>54671</v>
      </c>
      <c r="M173">
        <f>VLOOKUP(G173,DataForModel!B:O,14,FALSE)</f>
        <v>30.783217860451401</v>
      </c>
      <c r="N173">
        <f>VLOOKUP(G173,DataForModel!B:H,7,FALSE)</f>
        <v>6.9173999999999998</v>
      </c>
      <c r="O173" s="2">
        <f t="shared" si="11"/>
        <v>5.1043249882448904</v>
      </c>
      <c r="P173" s="1">
        <f t="shared" si="12"/>
        <v>5.3418803418803416</v>
      </c>
      <c r="Q173" s="1">
        <f t="shared" si="13"/>
        <v>4.8779155103542493</v>
      </c>
      <c r="R173" s="1">
        <f t="shared" si="14"/>
        <v>4.9762354193891865</v>
      </c>
      <c r="S173" s="1"/>
    </row>
    <row r="174" spans="7:19" x14ac:dyDescent="0.2">
      <c r="G174">
        <v>6001433104</v>
      </c>
      <c r="H174" s="2">
        <f>$B$3+$B$4*DataForModel!L174+Index!$B$5*DataForModel!Q174+Index!$B$6*DataForModel!R174+Index!$B$7*DataForModel!T174+Index!$B$8*DataForModel!U174+Index!$B$9*DataForModel!AA174+Index!$B$10*DataForModel!AU174+Index!$B$11*DataForModel!AH174+Index!$B$12*DataForModel!AU174+Index!$B$13*DataForModel!AX174+Index!$B$14*DataForModel!AZ174+Index!$B$15*DataForModel!BA174+Index!$B$16*DataForModel!BI174</f>
        <v>12.935448257397459</v>
      </c>
      <c r="I174" s="2">
        <f>$B$3+$B$4*DataForModel!L174+Index!$B$5*DataForModel!Q174+Index!$B$6*DataForModel!R174+Index!$B$7*DataForModel!T174+Index!$B$8*DataForModel!U174+Index!$B$9*DataForModel!AA174+Index!$B$10*DataForModel!AU174+Index!$B$11*DataForModel!AH174+Index!$B$12*DataForModel!AU174+Index!$B$13*DataForModel!AX174+Index!$B$14*DataForModel!AZ174+Index!$B$15*DataForModel!BA174+Index!$B$16*DataForModel!BI174</f>
        <v>12.935448257397459</v>
      </c>
      <c r="J174">
        <v>10.5</v>
      </c>
      <c r="K174">
        <f t="shared" si="10"/>
        <v>2.435448257397459</v>
      </c>
      <c r="L174">
        <f>VLOOKUP(G174,MedianHouseholdIncome!B:C,2,FALSE)</f>
        <v>68378</v>
      </c>
      <c r="M174">
        <f>VLOOKUP(G174,DataForModel!B:O,14,FALSE)</f>
        <v>27.2730764182018</v>
      </c>
      <c r="N174">
        <f>VLOOKUP(G174,DataForModel!B:H,7,FALSE)</f>
        <v>9.1499000000000006</v>
      </c>
      <c r="O174" s="2">
        <f t="shared" si="11"/>
        <v>5.6753384081342269</v>
      </c>
      <c r="P174" s="1">
        <f t="shared" si="12"/>
        <v>4.4871794871794872</v>
      </c>
      <c r="Q174" s="1">
        <f t="shared" si="13"/>
        <v>4.2937418354435044</v>
      </c>
      <c r="R174" s="1">
        <f t="shared" si="14"/>
        <v>7.1373118435700107</v>
      </c>
      <c r="S174" s="1"/>
    </row>
    <row r="175" spans="7:19" x14ac:dyDescent="0.2">
      <c r="G175">
        <v>6001433200</v>
      </c>
      <c r="H175" s="2">
        <f>$B$3+$B$4*DataForModel!L175+Index!$B$5*DataForModel!Q175+Index!$B$6*DataForModel!R175+Index!$B$7*DataForModel!T175+Index!$B$8*DataForModel!U175+Index!$B$9*DataForModel!AA175+Index!$B$10*DataForModel!AU175+Index!$B$11*DataForModel!AH175+Index!$B$12*DataForModel!AU175+Index!$B$13*DataForModel!AX175+Index!$B$14*DataForModel!AZ175+Index!$B$15*DataForModel!BA175+Index!$B$16*DataForModel!BI175</f>
        <v>13.985133352609381</v>
      </c>
      <c r="I175" s="2">
        <f>$B$3+$B$4*DataForModel!L175+Index!$B$5*DataForModel!Q175+Index!$B$6*DataForModel!R175+Index!$B$7*DataForModel!T175+Index!$B$8*DataForModel!U175+Index!$B$9*DataForModel!AA175+Index!$B$10*DataForModel!AU175+Index!$B$11*DataForModel!AH175+Index!$B$12*DataForModel!AU175+Index!$B$13*DataForModel!AX175+Index!$B$14*DataForModel!AZ175+Index!$B$15*DataForModel!BA175+Index!$B$16*DataForModel!BI175</f>
        <v>13.985133352609381</v>
      </c>
      <c r="J175">
        <v>12</v>
      </c>
      <c r="K175">
        <f t="shared" si="10"/>
        <v>1.9851333526093811</v>
      </c>
      <c r="L175">
        <f>VLOOKUP(G175,MedianHouseholdIncome!B:C,2,FALSE)</f>
        <v>69572</v>
      </c>
      <c r="M175">
        <f>VLOOKUP(G175,DataForModel!B:O,14,FALSE)</f>
        <v>44.896062110004401</v>
      </c>
      <c r="N175">
        <f>VLOOKUP(G175,DataForModel!B:H,7,FALSE)</f>
        <v>8.7053999999999991</v>
      </c>
      <c r="O175" s="2">
        <f t="shared" si="11"/>
        <v>6.1497240515982927</v>
      </c>
      <c r="P175" s="1">
        <f t="shared" si="12"/>
        <v>5.1282051282051286</v>
      </c>
      <c r="Q175" s="1">
        <f t="shared" si="13"/>
        <v>7.2266391228764437</v>
      </c>
      <c r="R175" s="1">
        <f t="shared" si="14"/>
        <v>6.7070325734475569</v>
      </c>
      <c r="S175" s="1"/>
    </row>
    <row r="176" spans="7:19" x14ac:dyDescent="0.2">
      <c r="G176">
        <v>6001433300</v>
      </c>
      <c r="H176" s="2">
        <f>$B$3+$B$4*DataForModel!L176+Index!$B$5*DataForModel!Q176+Index!$B$6*DataForModel!R176+Index!$B$7*DataForModel!T176+Index!$B$8*DataForModel!U176+Index!$B$9*DataForModel!AA176+Index!$B$10*DataForModel!AU176+Index!$B$11*DataForModel!AH176+Index!$B$12*DataForModel!AU176+Index!$B$13*DataForModel!AX176+Index!$B$14*DataForModel!AZ176+Index!$B$15*DataForModel!BA176+Index!$B$16*DataForModel!BI176</f>
        <v>13.526585922355</v>
      </c>
      <c r="I176" s="2">
        <f>$B$3+$B$4*DataForModel!L176+Index!$B$5*DataForModel!Q176+Index!$B$6*DataForModel!R176+Index!$B$7*DataForModel!T176+Index!$B$8*DataForModel!U176+Index!$B$9*DataForModel!AA176+Index!$B$10*DataForModel!AU176+Index!$B$11*DataForModel!AH176+Index!$B$12*DataForModel!AU176+Index!$B$13*DataForModel!AX176+Index!$B$14*DataForModel!AZ176+Index!$B$15*DataForModel!BA176+Index!$B$16*DataForModel!BI176</f>
        <v>13.526585922355</v>
      </c>
      <c r="J176">
        <v>10.9</v>
      </c>
      <c r="K176">
        <f t="shared" si="10"/>
        <v>2.6265859223549999</v>
      </c>
      <c r="L176">
        <f>VLOOKUP(G176,MedianHouseholdIncome!B:C,2,FALSE)</f>
        <v>86281</v>
      </c>
      <c r="M176">
        <f>VLOOKUP(G176,DataForModel!B:O,14,FALSE)</f>
        <v>35.690973938602497</v>
      </c>
      <c r="N176">
        <f>VLOOKUP(G176,DataForModel!B:H,7,FALSE)</f>
        <v>7.3007999999999997</v>
      </c>
      <c r="O176" s="2">
        <f t="shared" si="11"/>
        <v>5.9424920743583947</v>
      </c>
      <c r="P176" s="1">
        <f t="shared" si="12"/>
        <v>4.6581196581196584</v>
      </c>
      <c r="Q176" s="1">
        <f t="shared" si="13"/>
        <v>5.6946865581618447</v>
      </c>
      <c r="R176" s="1">
        <f t="shared" si="14"/>
        <v>5.3473694400077427</v>
      </c>
      <c r="S176" s="1"/>
    </row>
    <row r="177" spans="7:19" x14ac:dyDescent="0.2">
      <c r="G177">
        <v>6001433400</v>
      </c>
      <c r="H177" s="2">
        <f>$B$3+$B$4*DataForModel!L177+Index!$B$5*DataForModel!Q177+Index!$B$6*DataForModel!R177+Index!$B$7*DataForModel!T177+Index!$B$8*DataForModel!U177+Index!$B$9*DataForModel!AA177+Index!$B$10*DataForModel!AU177+Index!$B$11*DataForModel!AH177+Index!$B$12*DataForModel!AU177+Index!$B$13*DataForModel!AX177+Index!$B$14*DataForModel!AZ177+Index!$B$15*DataForModel!BA177+Index!$B$16*DataForModel!BI177</f>
        <v>11.91920298478076</v>
      </c>
      <c r="I177" s="2">
        <f>$B$3+$B$4*DataForModel!L177+Index!$B$5*DataForModel!Q177+Index!$B$6*DataForModel!R177+Index!$B$7*DataForModel!T177+Index!$B$8*DataForModel!U177+Index!$B$9*DataForModel!AA177+Index!$B$10*DataForModel!AU177+Index!$B$11*DataForModel!AH177+Index!$B$12*DataForModel!AU177+Index!$B$13*DataForModel!AX177+Index!$B$14*DataForModel!AZ177+Index!$B$15*DataForModel!BA177+Index!$B$16*DataForModel!BI177</f>
        <v>11.91920298478076</v>
      </c>
      <c r="J177">
        <v>11.6</v>
      </c>
      <c r="K177">
        <f t="shared" si="10"/>
        <v>0.3192029847807607</v>
      </c>
      <c r="L177">
        <f>VLOOKUP(G177,MedianHouseholdIncome!B:C,2,FALSE)</f>
        <v>104181</v>
      </c>
      <c r="M177">
        <f>VLOOKUP(G177,DataForModel!B:O,14,FALSE)</f>
        <v>31.314867597070499</v>
      </c>
      <c r="N177">
        <f>VLOOKUP(G177,DataForModel!B:H,7,FALSE)</f>
        <v>6.9020000000000001</v>
      </c>
      <c r="O177" s="2">
        <f t="shared" si="11"/>
        <v>5.2160652701553936</v>
      </c>
      <c r="P177" s="1">
        <f t="shared" si="12"/>
        <v>4.9572649572649574</v>
      </c>
      <c r="Q177" s="1">
        <f t="shared" si="13"/>
        <v>4.9663950732196884</v>
      </c>
      <c r="R177" s="1">
        <f t="shared" si="14"/>
        <v>4.9613281060936059</v>
      </c>
      <c r="S177" s="1"/>
    </row>
    <row r="178" spans="7:19" x14ac:dyDescent="0.2">
      <c r="G178">
        <v>6001433500</v>
      </c>
      <c r="H178" s="2">
        <f>$B$3+$B$4*DataForModel!L178+Index!$B$5*DataForModel!Q178+Index!$B$6*DataForModel!R178+Index!$B$7*DataForModel!T178+Index!$B$8*DataForModel!U178+Index!$B$9*DataForModel!AA178+Index!$B$10*DataForModel!AU178+Index!$B$11*DataForModel!AH178+Index!$B$12*DataForModel!AU178+Index!$B$13*DataForModel!AX178+Index!$B$14*DataForModel!AZ178+Index!$B$15*DataForModel!BA178+Index!$B$16*DataForModel!BI178</f>
        <v>12.753487761860878</v>
      </c>
      <c r="I178" s="2">
        <f>$B$3+$B$4*DataForModel!L178+Index!$B$5*DataForModel!Q178+Index!$B$6*DataForModel!R178+Index!$B$7*DataForModel!T178+Index!$B$8*DataForModel!U178+Index!$B$9*DataForModel!AA178+Index!$B$10*DataForModel!AU178+Index!$B$11*DataForModel!AH178+Index!$B$12*DataForModel!AU178+Index!$B$13*DataForModel!AX178+Index!$B$14*DataForModel!AZ178+Index!$B$15*DataForModel!BA178+Index!$B$16*DataForModel!BI178</f>
        <v>12.753487761860878</v>
      </c>
      <c r="J178">
        <v>10.9</v>
      </c>
      <c r="K178">
        <f t="shared" si="10"/>
        <v>1.8534877618608778</v>
      </c>
      <c r="L178">
        <f>VLOOKUP(G178,MedianHouseholdIncome!B:C,2,FALSE)</f>
        <v>113477</v>
      </c>
      <c r="M178">
        <f>VLOOKUP(G178,DataForModel!B:O,14,FALSE)</f>
        <v>18.588987994376001</v>
      </c>
      <c r="N178">
        <f>VLOOKUP(G178,DataForModel!B:H,7,FALSE)</f>
        <v>7.2565999999999997</v>
      </c>
      <c r="O178" s="2">
        <f t="shared" si="11"/>
        <v>5.5931047485787051</v>
      </c>
      <c r="P178" s="1">
        <f t="shared" si="12"/>
        <v>4.6581196581196584</v>
      </c>
      <c r="Q178" s="1">
        <f t="shared" si="13"/>
        <v>2.8484964140667097</v>
      </c>
      <c r="R178" s="1">
        <f t="shared" si="14"/>
        <v>5.3045835148347118</v>
      </c>
      <c r="S178" s="1"/>
    </row>
    <row r="179" spans="7:19" x14ac:dyDescent="0.2">
      <c r="G179">
        <v>6001433600</v>
      </c>
      <c r="H179" s="2">
        <f>$B$3+$B$4*DataForModel!L179+Index!$B$5*DataForModel!Q179+Index!$B$6*DataForModel!R179+Index!$B$7*DataForModel!T179+Index!$B$8*DataForModel!U179+Index!$B$9*DataForModel!AA179+Index!$B$10*DataForModel!AU179+Index!$B$11*DataForModel!AH179+Index!$B$12*DataForModel!AU179+Index!$B$13*DataForModel!AX179+Index!$B$14*DataForModel!AZ179+Index!$B$15*DataForModel!BA179+Index!$B$16*DataForModel!BI179</f>
        <v>14.943579976148838</v>
      </c>
      <c r="I179" s="2">
        <f>$B$3+$B$4*DataForModel!L179+Index!$B$5*DataForModel!Q179+Index!$B$6*DataForModel!R179+Index!$B$7*DataForModel!T179+Index!$B$8*DataForModel!U179+Index!$B$9*DataForModel!AA179+Index!$B$10*DataForModel!AU179+Index!$B$11*DataForModel!AH179+Index!$B$12*DataForModel!AU179+Index!$B$13*DataForModel!AX179+Index!$B$14*DataForModel!AZ179+Index!$B$15*DataForModel!BA179+Index!$B$16*DataForModel!BI179</f>
        <v>14.943579976148838</v>
      </c>
      <c r="J179">
        <v>13.2</v>
      </c>
      <c r="K179">
        <f t="shared" si="10"/>
        <v>1.7435799761488386</v>
      </c>
      <c r="L179">
        <f>VLOOKUP(G179,MedianHouseholdIncome!B:C,2,FALSE)</f>
        <v>78750</v>
      </c>
      <c r="M179">
        <f>VLOOKUP(G179,DataForModel!B:O,14,FALSE)</f>
        <v>28.198872658590499</v>
      </c>
      <c r="N179">
        <f>VLOOKUP(G179,DataForModel!B:H,7,FALSE)</f>
        <v>8.2895000000000003</v>
      </c>
      <c r="O179" s="2">
        <f t="shared" si="11"/>
        <v>6.582876165796824</v>
      </c>
      <c r="P179" s="1">
        <f t="shared" si="12"/>
        <v>5.6410256410256405</v>
      </c>
      <c r="Q179" s="1">
        <f t="shared" si="13"/>
        <v>4.4478170488969573</v>
      </c>
      <c r="R179" s="1">
        <f t="shared" si="14"/>
        <v>6.3044383137311844</v>
      </c>
      <c r="S179" s="1"/>
    </row>
    <row r="180" spans="7:19" x14ac:dyDescent="0.2">
      <c r="G180">
        <v>6001433800</v>
      </c>
      <c r="H180" s="2">
        <f>$B$3+$B$4*DataForModel!L180+Index!$B$5*DataForModel!Q180+Index!$B$6*DataForModel!R180+Index!$B$7*DataForModel!T180+Index!$B$8*DataForModel!U180+Index!$B$9*DataForModel!AA180+Index!$B$10*DataForModel!AU180+Index!$B$11*DataForModel!AH180+Index!$B$12*DataForModel!AU180+Index!$B$13*DataForModel!AX180+Index!$B$14*DataForModel!AZ180+Index!$B$15*DataForModel!BA180+Index!$B$16*DataForModel!BI180</f>
        <v>11.198629393342699</v>
      </c>
      <c r="I180" s="2">
        <f>$B$3+$B$4*DataForModel!L180+Index!$B$5*DataForModel!Q180+Index!$B$6*DataForModel!R180+Index!$B$7*DataForModel!T180+Index!$B$8*DataForModel!U180+Index!$B$9*DataForModel!AA180+Index!$B$10*DataForModel!AU180+Index!$B$11*DataForModel!AH180+Index!$B$12*DataForModel!AU180+Index!$B$13*DataForModel!AX180+Index!$B$14*DataForModel!AZ180+Index!$B$15*DataForModel!BA180+Index!$B$16*DataForModel!BI180</f>
        <v>11.198629393342699</v>
      </c>
      <c r="J180">
        <v>11.4</v>
      </c>
      <c r="K180">
        <f t="shared" si="10"/>
        <v>0.20137060665730111</v>
      </c>
      <c r="L180">
        <f>VLOOKUP(G180,MedianHouseholdIncome!B:C,2,FALSE)</f>
        <v>68281</v>
      </c>
      <c r="M180">
        <f>VLOOKUP(G180,DataForModel!B:O,14,FALSE)</f>
        <v>27.432565103447999</v>
      </c>
      <c r="N180">
        <f>VLOOKUP(G180,DataForModel!B:H,7,FALSE)</f>
        <v>8.8181999999999992</v>
      </c>
      <c r="O180" s="2">
        <f t="shared" si="11"/>
        <v>4.890415445844468</v>
      </c>
      <c r="P180" s="1">
        <f t="shared" si="12"/>
        <v>4.8717948717948723</v>
      </c>
      <c r="Q180" s="1">
        <f t="shared" si="13"/>
        <v>4.3202846665230528</v>
      </c>
      <c r="R180" s="1">
        <f t="shared" si="14"/>
        <v>6.8162238033009039</v>
      </c>
      <c r="S180" s="1"/>
    </row>
    <row r="181" spans="7:19" x14ac:dyDescent="0.2">
      <c r="G181">
        <v>6001435102</v>
      </c>
      <c r="H181" s="2">
        <f>$B$3+$B$4*DataForModel!L181+Index!$B$5*DataForModel!Q181+Index!$B$6*DataForModel!R181+Index!$B$7*DataForModel!T181+Index!$B$8*DataForModel!U181+Index!$B$9*DataForModel!AA181+Index!$B$10*DataForModel!AU181+Index!$B$11*DataForModel!AH181+Index!$B$12*DataForModel!AU181+Index!$B$13*DataForModel!AX181+Index!$B$14*DataForModel!AZ181+Index!$B$15*DataForModel!BA181+Index!$B$16*DataForModel!BI181</f>
        <v>8.5925345966919089</v>
      </c>
      <c r="I181" s="2">
        <f>$B$3+$B$4*DataForModel!L181+Index!$B$5*DataForModel!Q181+Index!$B$6*DataForModel!R181+Index!$B$7*DataForModel!T181+Index!$B$8*DataForModel!U181+Index!$B$9*DataForModel!AA181+Index!$B$10*DataForModel!AU181+Index!$B$11*DataForModel!AH181+Index!$B$12*DataForModel!AU181+Index!$B$13*DataForModel!AX181+Index!$B$14*DataForModel!AZ181+Index!$B$15*DataForModel!BA181+Index!$B$16*DataForModel!BI181</f>
        <v>8.5925345966919089</v>
      </c>
      <c r="J181">
        <v>8</v>
      </c>
      <c r="K181">
        <f t="shared" si="10"/>
        <v>0.59253459669190889</v>
      </c>
      <c r="L181">
        <f>VLOOKUP(G181,MedianHouseholdIncome!B:C,2,FALSE)</f>
        <v>144595</v>
      </c>
      <c r="M181">
        <f>VLOOKUP(G181,DataForModel!B:O,14,FALSE)</f>
        <v>16.899197045124001</v>
      </c>
      <c r="N181">
        <f>VLOOKUP(G181,DataForModel!B:H,7,FALSE)</f>
        <v>5.6449999999999996</v>
      </c>
      <c r="O181" s="2">
        <f t="shared" si="11"/>
        <v>3.7126394036039647</v>
      </c>
      <c r="P181" s="1">
        <f t="shared" si="12"/>
        <v>3.4188034188034191</v>
      </c>
      <c r="Q181" s="1">
        <f t="shared" si="13"/>
        <v>2.5672737326174921</v>
      </c>
      <c r="R181" s="1">
        <f t="shared" si="14"/>
        <v>3.7445428585257239</v>
      </c>
      <c r="S181" s="1"/>
    </row>
    <row r="182" spans="7:19" x14ac:dyDescent="0.2">
      <c r="G182">
        <v>6001435103</v>
      </c>
      <c r="H182" s="2">
        <f>$B$3+$B$4*DataForModel!L182+Index!$B$5*DataForModel!Q182+Index!$B$6*DataForModel!R182+Index!$B$7*DataForModel!T182+Index!$B$8*DataForModel!U182+Index!$B$9*DataForModel!AA182+Index!$B$10*DataForModel!AU182+Index!$B$11*DataForModel!AH182+Index!$B$12*DataForModel!AU182+Index!$B$13*DataForModel!AX182+Index!$B$14*DataForModel!AZ182+Index!$B$15*DataForModel!BA182+Index!$B$16*DataForModel!BI182</f>
        <v>8.3539670649151194</v>
      </c>
      <c r="I182" s="2">
        <f>$B$3+$B$4*DataForModel!L182+Index!$B$5*DataForModel!Q182+Index!$B$6*DataForModel!R182+Index!$B$7*DataForModel!T182+Index!$B$8*DataForModel!U182+Index!$B$9*DataForModel!AA182+Index!$B$10*DataForModel!AU182+Index!$B$11*DataForModel!AH182+Index!$B$12*DataForModel!AU182+Index!$B$13*DataForModel!AX182+Index!$B$14*DataForModel!AZ182+Index!$B$15*DataForModel!BA182+Index!$B$16*DataForModel!BI182</f>
        <v>8.3539670649151194</v>
      </c>
      <c r="J182">
        <v>8</v>
      </c>
      <c r="K182">
        <f t="shared" si="10"/>
        <v>0.35396706491511942</v>
      </c>
      <c r="L182">
        <f>VLOOKUP(G182,MedianHouseholdIncome!B:C,2,FALSE)</f>
        <v>182456</v>
      </c>
      <c r="M182">
        <f>VLOOKUP(G182,DataForModel!B:O,14,FALSE)</f>
        <v>9.8444957270278994</v>
      </c>
      <c r="N182">
        <f>VLOOKUP(G182,DataForModel!B:H,7,FALSE)</f>
        <v>4.1844000000000001</v>
      </c>
      <c r="O182" s="2">
        <f t="shared" si="11"/>
        <v>3.6048232475131536</v>
      </c>
      <c r="P182" s="1">
        <f t="shared" si="12"/>
        <v>3.4188034188034191</v>
      </c>
      <c r="Q182" s="1">
        <f t="shared" si="13"/>
        <v>1.3931983108166328</v>
      </c>
      <c r="R182" s="1">
        <f t="shared" si="14"/>
        <v>2.3306713131019796</v>
      </c>
      <c r="S182" s="1"/>
    </row>
    <row r="183" spans="7:19" x14ac:dyDescent="0.2">
      <c r="G183">
        <v>6001435104</v>
      </c>
      <c r="H183" s="2">
        <f>$B$3+$B$4*DataForModel!L183+Index!$B$5*DataForModel!Q183+Index!$B$6*DataForModel!R183+Index!$B$7*DataForModel!T183+Index!$B$8*DataForModel!U183+Index!$B$9*DataForModel!AA183+Index!$B$10*DataForModel!AU183+Index!$B$11*DataForModel!AH183+Index!$B$12*DataForModel!AU183+Index!$B$13*DataForModel!AX183+Index!$B$14*DataForModel!AZ183+Index!$B$15*DataForModel!BA183+Index!$B$16*DataForModel!BI183</f>
        <v>14.75286771956663</v>
      </c>
      <c r="I183" s="2">
        <f>$B$3+$B$4*DataForModel!L183+Index!$B$5*DataForModel!Q183+Index!$B$6*DataForModel!R183+Index!$B$7*DataForModel!T183+Index!$B$8*DataForModel!U183+Index!$B$9*DataForModel!AA183+Index!$B$10*DataForModel!AU183+Index!$B$11*DataForModel!AH183+Index!$B$12*DataForModel!AU183+Index!$B$13*DataForModel!AX183+Index!$B$14*DataForModel!AZ183+Index!$B$15*DataForModel!BA183+Index!$B$16*DataForModel!BI183</f>
        <v>14.75286771956663</v>
      </c>
      <c r="J183">
        <v>11.4</v>
      </c>
      <c r="K183">
        <f t="shared" si="10"/>
        <v>3.3528677195666301</v>
      </c>
      <c r="L183">
        <f>VLOOKUP(G183,MedianHouseholdIncome!B:C,2,FALSE)</f>
        <v>76890</v>
      </c>
      <c r="M183">
        <f>VLOOKUP(G183,DataForModel!B:O,14,FALSE)</f>
        <v>32.999598499500102</v>
      </c>
      <c r="N183">
        <f>VLOOKUP(G183,DataForModel!B:H,7,FALSE)</f>
        <v>9.0711999999999993</v>
      </c>
      <c r="O183" s="2">
        <f t="shared" si="11"/>
        <v>6.4966873107126508</v>
      </c>
      <c r="P183" s="1">
        <f t="shared" si="12"/>
        <v>4.8717948717948723</v>
      </c>
      <c r="Q183" s="1">
        <f t="shared" si="13"/>
        <v>5.2467756387040385</v>
      </c>
      <c r="R183" s="1">
        <f t="shared" si="14"/>
        <v>7.0611296645854491</v>
      </c>
      <c r="S183" s="1"/>
    </row>
    <row r="184" spans="7:19" x14ac:dyDescent="0.2">
      <c r="G184">
        <v>6001435200</v>
      </c>
      <c r="H184" s="2">
        <f>$B$3+$B$4*DataForModel!L184+Index!$B$5*DataForModel!Q184+Index!$B$6*DataForModel!R184+Index!$B$7*DataForModel!T184+Index!$B$8*DataForModel!U184+Index!$B$9*DataForModel!AA184+Index!$B$10*DataForModel!AU184+Index!$B$11*DataForModel!AH184+Index!$B$12*DataForModel!AU184+Index!$B$13*DataForModel!AX184+Index!$B$14*DataForModel!AZ184+Index!$B$15*DataForModel!BA184+Index!$B$16*DataForModel!BI184</f>
        <v>9.7030498417700581</v>
      </c>
      <c r="I184" s="2">
        <f>$B$3+$B$4*DataForModel!L184+Index!$B$5*DataForModel!Q184+Index!$B$6*DataForModel!R184+Index!$B$7*DataForModel!T184+Index!$B$8*DataForModel!U184+Index!$B$9*DataForModel!AA184+Index!$B$10*DataForModel!AU184+Index!$B$11*DataForModel!AH184+Index!$B$12*DataForModel!AU184+Index!$B$13*DataForModel!AX184+Index!$B$14*DataForModel!AZ184+Index!$B$15*DataForModel!BA184+Index!$B$16*DataForModel!BI184</f>
        <v>9.7030498417700581</v>
      </c>
      <c r="J184">
        <v>10.199999999999999</v>
      </c>
      <c r="K184">
        <f t="shared" si="10"/>
        <v>0.49695015822994115</v>
      </c>
      <c r="L184">
        <f>VLOOKUP(G184,MedianHouseholdIncome!B:C,2,FALSE)</f>
        <v>118341</v>
      </c>
      <c r="M184">
        <f>VLOOKUP(G184,DataForModel!B:O,14,FALSE)</f>
        <v>19.038619498862801</v>
      </c>
      <c r="N184">
        <f>VLOOKUP(G184,DataForModel!B:H,7,FALSE)</f>
        <v>6.9409999999999998</v>
      </c>
      <c r="O184" s="2">
        <f t="shared" si="11"/>
        <v>4.2145161012117329</v>
      </c>
      <c r="P184" s="1">
        <f t="shared" si="12"/>
        <v>4.3589743589743595</v>
      </c>
      <c r="Q184" s="1">
        <f t="shared" si="13"/>
        <v>2.923326130376763</v>
      </c>
      <c r="R184" s="1">
        <f t="shared" si="14"/>
        <v>4.9990803930109866</v>
      </c>
      <c r="S184" s="1"/>
    </row>
    <row r="185" spans="7:19" x14ac:dyDescent="0.2">
      <c r="G185">
        <v>6001435300</v>
      </c>
      <c r="H185" s="2">
        <f>$B$3+$B$4*DataForModel!L185+Index!$B$5*DataForModel!Q185+Index!$B$6*DataForModel!R185+Index!$B$7*DataForModel!T185+Index!$B$8*DataForModel!U185+Index!$B$9*DataForModel!AA185+Index!$B$10*DataForModel!AU185+Index!$B$11*DataForModel!AH185+Index!$B$12*DataForModel!AU185+Index!$B$13*DataForModel!AX185+Index!$B$14*DataForModel!AZ185+Index!$B$15*DataForModel!BA185+Index!$B$16*DataForModel!BI185</f>
        <v>11.744756473392831</v>
      </c>
      <c r="I185" s="2">
        <f>$B$3+$B$4*DataForModel!L185+Index!$B$5*DataForModel!Q185+Index!$B$6*DataForModel!R185+Index!$B$7*DataForModel!T185+Index!$B$8*DataForModel!U185+Index!$B$9*DataForModel!AA185+Index!$B$10*DataForModel!AU185+Index!$B$11*DataForModel!AH185+Index!$B$12*DataForModel!AU185+Index!$B$13*DataForModel!AX185+Index!$B$14*DataForModel!AZ185+Index!$B$15*DataForModel!BA185+Index!$B$16*DataForModel!BI185</f>
        <v>11.744756473392831</v>
      </c>
      <c r="J185">
        <v>12.7</v>
      </c>
      <c r="K185">
        <f t="shared" si="10"/>
        <v>0.95524352660716794</v>
      </c>
      <c r="L185">
        <f>VLOOKUP(G185,MedianHouseholdIncome!B:C,2,FALSE)</f>
        <v>62641</v>
      </c>
      <c r="M185">
        <f>VLOOKUP(G185,DataForModel!B:O,14,FALSE)</f>
        <v>21.2259262409207</v>
      </c>
      <c r="N185">
        <f>VLOOKUP(G185,DataForModel!B:H,7,FALSE)</f>
        <v>8.0894999999999992</v>
      </c>
      <c r="O185" s="2">
        <f t="shared" si="11"/>
        <v>5.1372274158957634</v>
      </c>
      <c r="P185" s="1">
        <f t="shared" si="12"/>
        <v>5.4273504273504267</v>
      </c>
      <c r="Q185" s="1">
        <f t="shared" si="13"/>
        <v>3.2873476487934421</v>
      </c>
      <c r="R185" s="1">
        <f t="shared" si="14"/>
        <v>6.1108368423600012</v>
      </c>
      <c r="S185" s="1"/>
    </row>
    <row r="186" spans="7:19" x14ac:dyDescent="0.2">
      <c r="G186">
        <v>6001435400</v>
      </c>
      <c r="H186" s="2">
        <f>$B$3+$B$4*DataForModel!L186+Index!$B$5*DataForModel!Q186+Index!$B$6*DataForModel!R186+Index!$B$7*DataForModel!T186+Index!$B$8*DataForModel!U186+Index!$B$9*DataForModel!AA186+Index!$B$10*DataForModel!AU186+Index!$B$11*DataForModel!AH186+Index!$B$12*DataForModel!AU186+Index!$B$13*DataForModel!AX186+Index!$B$14*DataForModel!AZ186+Index!$B$15*DataForModel!BA186+Index!$B$16*DataForModel!BI186</f>
        <v>14.178215627612509</v>
      </c>
      <c r="I186" s="2">
        <f>$B$3+$B$4*DataForModel!L186+Index!$B$5*DataForModel!Q186+Index!$B$6*DataForModel!R186+Index!$B$7*DataForModel!T186+Index!$B$8*DataForModel!U186+Index!$B$9*DataForModel!AA186+Index!$B$10*DataForModel!AU186+Index!$B$11*DataForModel!AH186+Index!$B$12*DataForModel!AU186+Index!$B$13*DataForModel!AX186+Index!$B$14*DataForModel!AZ186+Index!$B$15*DataForModel!BA186+Index!$B$16*DataForModel!BI186</f>
        <v>14.178215627612509</v>
      </c>
      <c r="J186">
        <v>11.5</v>
      </c>
      <c r="K186">
        <f t="shared" si="10"/>
        <v>2.6782156276125093</v>
      </c>
      <c r="L186">
        <f>VLOOKUP(G186,MedianHouseholdIncome!B:C,2,FALSE)</f>
        <v>59250</v>
      </c>
      <c r="M186">
        <f>VLOOKUP(G186,DataForModel!B:O,14,FALSE)</f>
        <v>31.097442020633199</v>
      </c>
      <c r="N186">
        <f>VLOOKUP(G186,DataForModel!B:H,7,FALSE)</f>
        <v>9.1675000000000004</v>
      </c>
      <c r="O186" s="2">
        <f t="shared" si="11"/>
        <v>6.2369839924002282</v>
      </c>
      <c r="P186" s="1">
        <f t="shared" si="12"/>
        <v>4.9145299145299148</v>
      </c>
      <c r="Q186" s="1">
        <f t="shared" si="13"/>
        <v>4.9302101216738148</v>
      </c>
      <c r="R186" s="1">
        <f t="shared" si="14"/>
        <v>7.1543487730506747</v>
      </c>
      <c r="S186" s="1"/>
    </row>
    <row r="187" spans="7:19" x14ac:dyDescent="0.2">
      <c r="G187">
        <v>6001435500</v>
      </c>
      <c r="H187" s="2">
        <f>$B$3+$B$4*DataForModel!L187+Index!$B$5*DataForModel!Q187+Index!$B$6*DataForModel!R187+Index!$B$7*DataForModel!T187+Index!$B$8*DataForModel!U187+Index!$B$9*DataForModel!AA187+Index!$B$10*DataForModel!AU187+Index!$B$11*DataForModel!AH187+Index!$B$12*DataForModel!AU187+Index!$B$13*DataForModel!AX187+Index!$B$14*DataForModel!AZ187+Index!$B$15*DataForModel!BA187+Index!$B$16*DataForModel!BI187</f>
        <v>13.216936607216487</v>
      </c>
      <c r="I187" s="2">
        <f>$B$3+$B$4*DataForModel!L187+Index!$B$5*DataForModel!Q187+Index!$B$6*DataForModel!R187+Index!$B$7*DataForModel!T187+Index!$B$8*DataForModel!U187+Index!$B$9*DataForModel!AA187+Index!$B$10*DataForModel!AU187+Index!$B$11*DataForModel!AH187+Index!$B$12*DataForModel!AU187+Index!$B$13*DataForModel!AX187+Index!$B$14*DataForModel!AZ187+Index!$B$15*DataForModel!BA187+Index!$B$16*DataForModel!BI187</f>
        <v>13.216936607216487</v>
      </c>
      <c r="J187">
        <v>12.5</v>
      </c>
      <c r="K187">
        <f t="shared" si="10"/>
        <v>0.71693660721648733</v>
      </c>
      <c r="L187">
        <f>VLOOKUP(G187,MedianHouseholdIncome!B:C,2,FALSE)</f>
        <v>51887</v>
      </c>
      <c r="M187">
        <f>VLOOKUP(G187,DataForModel!B:O,14,FALSE)</f>
        <v>30.232613388803198</v>
      </c>
      <c r="N187">
        <f>VLOOKUP(G187,DataForModel!B:H,7,FALSE)</f>
        <v>8.6684000000000001</v>
      </c>
      <c r="O187" s="2">
        <f t="shared" si="11"/>
        <v>5.8025518291551084</v>
      </c>
      <c r="P187" s="1">
        <f t="shared" si="12"/>
        <v>5.3418803418803416</v>
      </c>
      <c r="Q187" s="1">
        <f t="shared" si="13"/>
        <v>4.7862814144305021</v>
      </c>
      <c r="R187" s="1">
        <f t="shared" si="14"/>
        <v>6.6712163012438896</v>
      </c>
      <c r="S187" s="1"/>
    </row>
    <row r="188" spans="7:19" x14ac:dyDescent="0.2">
      <c r="G188">
        <v>6001436200</v>
      </c>
      <c r="H188" s="2">
        <f>$B$3+$B$4*DataForModel!L188+Index!$B$5*DataForModel!Q188+Index!$B$6*DataForModel!R188+Index!$B$7*DataForModel!T188+Index!$B$8*DataForModel!U188+Index!$B$9*DataForModel!AA188+Index!$B$10*DataForModel!AU188+Index!$B$11*DataForModel!AH188+Index!$B$12*DataForModel!AU188+Index!$B$13*DataForModel!AX188+Index!$B$14*DataForModel!AZ188+Index!$B$15*DataForModel!BA188+Index!$B$16*DataForModel!BI188</f>
        <v>14.709933668967819</v>
      </c>
      <c r="I188" s="2">
        <f>$B$3+$B$4*DataForModel!L188+Index!$B$5*DataForModel!Q188+Index!$B$6*DataForModel!R188+Index!$B$7*DataForModel!T188+Index!$B$8*DataForModel!U188+Index!$B$9*DataForModel!AA188+Index!$B$10*DataForModel!AU188+Index!$B$11*DataForModel!AH188+Index!$B$12*DataForModel!AU188+Index!$B$13*DataForModel!AX188+Index!$B$14*DataForModel!AZ188+Index!$B$15*DataForModel!BA188+Index!$B$16*DataForModel!BI188</f>
        <v>14.709933668967819</v>
      </c>
      <c r="J188">
        <v>0</v>
      </c>
      <c r="K188">
        <f t="shared" si="10"/>
        <v>14.709933668967819</v>
      </c>
      <c r="L188">
        <f>VLOOKUP(G188,MedianHouseholdIncome!B:C,2,FALSE)</f>
        <v>47027</v>
      </c>
      <c r="M188">
        <f>VLOOKUP(G188,DataForModel!B:O,14,FALSE)</f>
        <v>36.5814921631031</v>
      </c>
      <c r="N188">
        <f>VLOOKUP(G188,DataForModel!B:H,7,FALSE)</f>
        <v>10.7059</v>
      </c>
      <c r="O188" s="2">
        <f t="shared" si="11"/>
        <v>6.4772840655749055</v>
      </c>
      <c r="P188" s="1">
        <f t="shared" si="12"/>
        <v>0</v>
      </c>
      <c r="Q188" s="1">
        <f t="shared" si="13"/>
        <v>5.842890644048512</v>
      </c>
      <c r="R188" s="1">
        <f t="shared" si="14"/>
        <v>8.6435312908378101</v>
      </c>
      <c r="S188" s="1"/>
    </row>
    <row r="189" spans="7:19" x14ac:dyDescent="0.2">
      <c r="G189">
        <v>6001436300</v>
      </c>
      <c r="H189" s="2">
        <f>$B$3+$B$4*DataForModel!L189+Index!$B$5*DataForModel!Q189+Index!$B$6*DataForModel!R189+Index!$B$7*DataForModel!T189+Index!$B$8*DataForModel!U189+Index!$B$9*DataForModel!AA189+Index!$B$10*DataForModel!AU189+Index!$B$11*DataForModel!AH189+Index!$B$12*DataForModel!AU189+Index!$B$13*DataForModel!AX189+Index!$B$14*DataForModel!AZ189+Index!$B$15*DataForModel!BA189+Index!$B$16*DataForModel!BI189</f>
        <v>15.891428186301471</v>
      </c>
      <c r="I189" s="2">
        <f>$B$3+$B$4*DataForModel!L189+Index!$B$5*DataForModel!Q189+Index!$B$6*DataForModel!R189+Index!$B$7*DataForModel!T189+Index!$B$8*DataForModel!U189+Index!$B$9*DataForModel!AA189+Index!$B$10*DataForModel!AU189+Index!$B$11*DataForModel!AH189+Index!$B$12*DataForModel!AU189+Index!$B$13*DataForModel!AX189+Index!$B$14*DataForModel!AZ189+Index!$B$15*DataForModel!BA189+Index!$B$16*DataForModel!BI189</f>
        <v>15.891428186301471</v>
      </c>
      <c r="J189">
        <v>12</v>
      </c>
      <c r="K189">
        <f t="shared" si="10"/>
        <v>3.8914281863014715</v>
      </c>
      <c r="L189">
        <f>VLOOKUP(G189,MedianHouseholdIncome!B:C,2,FALSE)</f>
        <v>58861</v>
      </c>
      <c r="M189">
        <f>VLOOKUP(G189,DataForModel!B:O,14,FALSE)</f>
        <v>33.475576474337103</v>
      </c>
      <c r="N189">
        <f>VLOOKUP(G189,DataForModel!B:H,7,FALSE)</f>
        <v>8.8045000000000009</v>
      </c>
      <c r="O189" s="2">
        <f t="shared" si="11"/>
        <v>7.0112385243084887</v>
      </c>
      <c r="P189" s="1">
        <f t="shared" si="12"/>
        <v>5.1282051282051286</v>
      </c>
      <c r="Q189" s="1">
        <f t="shared" si="13"/>
        <v>5.3259900542231193</v>
      </c>
      <c r="R189" s="1">
        <f t="shared" si="14"/>
        <v>6.8029621025119793</v>
      </c>
      <c r="S189" s="1"/>
    </row>
    <row r="190" spans="7:19" x14ac:dyDescent="0.2">
      <c r="G190">
        <v>6001436401</v>
      </c>
      <c r="H190" s="2">
        <f>$B$3+$B$4*DataForModel!L190+Index!$B$5*DataForModel!Q190+Index!$B$6*DataForModel!R190+Index!$B$7*DataForModel!T190+Index!$B$8*DataForModel!U190+Index!$B$9*DataForModel!AA190+Index!$B$10*DataForModel!AU190+Index!$B$11*DataForModel!AH190+Index!$B$12*DataForModel!AU190+Index!$B$13*DataForModel!AX190+Index!$B$14*DataForModel!AZ190+Index!$B$15*DataForModel!BA190+Index!$B$16*DataForModel!BI190</f>
        <v>12.19953784630283</v>
      </c>
      <c r="I190" s="2">
        <f>$B$3+$B$4*DataForModel!L190+Index!$B$5*DataForModel!Q190+Index!$B$6*DataForModel!R190+Index!$B$7*DataForModel!T190+Index!$B$8*DataForModel!U190+Index!$B$9*DataForModel!AA190+Index!$B$10*DataForModel!AU190+Index!$B$11*DataForModel!AH190+Index!$B$12*DataForModel!AU190+Index!$B$13*DataForModel!AX190+Index!$B$14*DataForModel!AZ190+Index!$B$15*DataForModel!BA190+Index!$B$16*DataForModel!BI190</f>
        <v>12.19953784630283</v>
      </c>
      <c r="J190">
        <v>10.7</v>
      </c>
      <c r="K190">
        <f t="shared" si="10"/>
        <v>1.4995378463028306</v>
      </c>
      <c r="L190">
        <f>VLOOKUP(G190,MedianHouseholdIncome!B:C,2,FALSE)</f>
        <v>94367</v>
      </c>
      <c r="M190">
        <f>VLOOKUP(G190,DataForModel!B:O,14,FALSE)</f>
        <v>21.335113695693401</v>
      </c>
      <c r="N190">
        <f>VLOOKUP(G190,DataForModel!B:H,7,FALSE)</f>
        <v>7.6669999999999998</v>
      </c>
      <c r="O190" s="2">
        <f t="shared" si="11"/>
        <v>5.3427573936076271</v>
      </c>
      <c r="P190" s="1">
        <f t="shared" si="12"/>
        <v>4.5726495726495724</v>
      </c>
      <c r="Q190" s="1">
        <f t="shared" si="13"/>
        <v>3.3055191207292971</v>
      </c>
      <c r="R190" s="1">
        <f t="shared" si="14"/>
        <v>5.7018537340883793</v>
      </c>
      <c r="S190" s="1"/>
    </row>
    <row r="191" spans="7:19" x14ac:dyDescent="0.2">
      <c r="G191">
        <v>6001436402</v>
      </c>
      <c r="H191" s="2">
        <f>$B$3+$B$4*DataForModel!L191+Index!$B$5*DataForModel!Q191+Index!$B$6*DataForModel!R191+Index!$B$7*DataForModel!T191+Index!$B$8*DataForModel!U191+Index!$B$9*DataForModel!AA191+Index!$B$10*DataForModel!AU191+Index!$B$11*DataForModel!AH191+Index!$B$12*DataForModel!AU191+Index!$B$13*DataForModel!AX191+Index!$B$14*DataForModel!AZ191+Index!$B$15*DataForModel!BA191+Index!$B$16*DataForModel!BI191</f>
        <v>8.6129962055640501</v>
      </c>
      <c r="I191" s="2">
        <f>$B$3+$B$4*DataForModel!L191+Index!$B$5*DataForModel!Q191+Index!$B$6*DataForModel!R191+Index!$B$7*DataForModel!T191+Index!$B$8*DataForModel!U191+Index!$B$9*DataForModel!AA191+Index!$B$10*DataForModel!AU191+Index!$B$11*DataForModel!AH191+Index!$B$12*DataForModel!AU191+Index!$B$13*DataForModel!AX191+Index!$B$14*DataForModel!AZ191+Index!$B$15*DataForModel!BA191+Index!$B$16*DataForModel!BI191</f>
        <v>8.6129962055640501</v>
      </c>
      <c r="J191">
        <v>10.5</v>
      </c>
      <c r="K191">
        <f t="shared" si="10"/>
        <v>1.8870037944359499</v>
      </c>
      <c r="L191">
        <f>VLOOKUP(G191,MedianHouseholdIncome!B:C,2,FALSE)</f>
        <v>150676</v>
      </c>
      <c r="M191">
        <f>VLOOKUP(G191,DataForModel!B:O,14,FALSE)</f>
        <v>9.3697808238029907</v>
      </c>
      <c r="N191">
        <f>VLOOKUP(G191,DataForModel!B:H,7,FALSE)</f>
        <v>5.2736999999999998</v>
      </c>
      <c r="O191" s="2">
        <f t="shared" si="11"/>
        <v>3.7218866469299847</v>
      </c>
      <c r="P191" s="1">
        <f t="shared" si="12"/>
        <v>4.4871794871794872</v>
      </c>
      <c r="Q191" s="1">
        <f t="shared" si="13"/>
        <v>1.3141941014095999</v>
      </c>
      <c r="R191" s="1">
        <f t="shared" si="14"/>
        <v>3.3851217269251244</v>
      </c>
      <c r="S191" s="1"/>
    </row>
    <row r="192" spans="7:19" x14ac:dyDescent="0.2">
      <c r="G192">
        <v>6001436500</v>
      </c>
      <c r="H192" s="2">
        <f>$B$3+$B$4*DataForModel!L192+Index!$B$5*DataForModel!Q192+Index!$B$6*DataForModel!R192+Index!$B$7*DataForModel!T192+Index!$B$8*DataForModel!U192+Index!$B$9*DataForModel!AA192+Index!$B$10*DataForModel!AU192+Index!$B$11*DataForModel!AH192+Index!$B$12*DataForModel!AU192+Index!$B$13*DataForModel!AX192+Index!$B$14*DataForModel!AZ192+Index!$B$15*DataForModel!BA192+Index!$B$16*DataForModel!BI192</f>
        <v>14.397314661612331</v>
      </c>
      <c r="I192" s="2">
        <f>$B$3+$B$4*DataForModel!L192+Index!$B$5*DataForModel!Q192+Index!$B$6*DataForModel!R192+Index!$B$7*DataForModel!T192+Index!$B$8*DataForModel!U192+Index!$B$9*DataForModel!AA192+Index!$B$10*DataForModel!AU192+Index!$B$11*DataForModel!AH192+Index!$B$12*DataForModel!AU192+Index!$B$13*DataForModel!AX192+Index!$B$14*DataForModel!AZ192+Index!$B$15*DataForModel!BA192+Index!$B$16*DataForModel!BI192</f>
        <v>14.397314661612331</v>
      </c>
      <c r="J192">
        <v>10.4</v>
      </c>
      <c r="K192">
        <f t="shared" si="10"/>
        <v>3.9973146616123305</v>
      </c>
      <c r="L192">
        <f>VLOOKUP(G192,MedianHouseholdIncome!B:C,2,FALSE)</f>
        <v>62432</v>
      </c>
      <c r="M192">
        <f>VLOOKUP(G192,DataForModel!B:O,14,FALSE)</f>
        <v>33.4182512846523</v>
      </c>
      <c r="N192">
        <f>VLOOKUP(G192,DataForModel!B:H,7,FALSE)</f>
        <v>8.2030999999999992</v>
      </c>
      <c r="O192" s="2">
        <f t="shared" si="11"/>
        <v>6.3360017232420454</v>
      </c>
      <c r="P192" s="1">
        <f t="shared" si="12"/>
        <v>4.4444444444444446</v>
      </c>
      <c r="Q192" s="1">
        <f t="shared" si="13"/>
        <v>5.3164497358986065</v>
      </c>
      <c r="R192" s="1">
        <f t="shared" si="14"/>
        <v>6.2208024780988325</v>
      </c>
      <c r="S192" s="1"/>
    </row>
    <row r="193" spans="7:19" x14ac:dyDescent="0.2">
      <c r="G193">
        <v>6001436601</v>
      </c>
      <c r="H193" s="2">
        <f>$B$3+$B$4*DataForModel!L193+Index!$B$5*DataForModel!Q193+Index!$B$6*DataForModel!R193+Index!$B$7*DataForModel!T193+Index!$B$8*DataForModel!U193+Index!$B$9*DataForModel!AA193+Index!$B$10*DataForModel!AU193+Index!$B$11*DataForModel!AH193+Index!$B$12*DataForModel!AU193+Index!$B$13*DataForModel!AX193+Index!$B$14*DataForModel!AZ193+Index!$B$15*DataForModel!BA193+Index!$B$16*DataForModel!BI193</f>
        <v>14.743142060505582</v>
      </c>
      <c r="I193" s="2">
        <f>$B$3+$B$4*DataForModel!L193+Index!$B$5*DataForModel!Q193+Index!$B$6*DataForModel!R193+Index!$B$7*DataForModel!T193+Index!$B$8*DataForModel!U193+Index!$B$9*DataForModel!AA193+Index!$B$10*DataForModel!AU193+Index!$B$11*DataForModel!AH193+Index!$B$12*DataForModel!AU193+Index!$B$13*DataForModel!AX193+Index!$B$14*DataForModel!AZ193+Index!$B$15*DataForModel!BA193+Index!$B$16*DataForModel!BI193</f>
        <v>14.743142060505582</v>
      </c>
      <c r="J193">
        <v>12</v>
      </c>
      <c r="K193">
        <f t="shared" si="10"/>
        <v>2.7431420605055816</v>
      </c>
      <c r="L193">
        <f>VLOOKUP(G193,MedianHouseholdIncome!B:C,2,FALSE)</f>
        <v>63196</v>
      </c>
      <c r="M193">
        <f>VLOOKUP(G193,DataForModel!B:O,14,FALSE)</f>
        <v>27.360967919530601</v>
      </c>
      <c r="N193">
        <f>VLOOKUP(G193,DataForModel!B:H,7,FALSE)</f>
        <v>7.915</v>
      </c>
      <c r="O193" s="2">
        <f t="shared" si="11"/>
        <v>6.4922919801008021</v>
      </c>
      <c r="P193" s="1">
        <f t="shared" si="12"/>
        <v>5.1282051282051286</v>
      </c>
      <c r="Q193" s="1">
        <f t="shared" si="13"/>
        <v>4.3083691381232967</v>
      </c>
      <c r="R193" s="1">
        <f t="shared" si="14"/>
        <v>5.9419195585886451</v>
      </c>
      <c r="S193" s="1"/>
    </row>
    <row r="194" spans="7:19" x14ac:dyDescent="0.2">
      <c r="G194">
        <v>6001436602</v>
      </c>
      <c r="H194" s="2">
        <f>$B$3+$B$4*DataForModel!L194+Index!$B$5*DataForModel!Q194+Index!$B$6*DataForModel!R194+Index!$B$7*DataForModel!T194+Index!$B$8*DataForModel!U194+Index!$B$9*DataForModel!AA194+Index!$B$10*DataForModel!AU194+Index!$B$11*DataForModel!AH194+Index!$B$12*DataForModel!AU194+Index!$B$13*DataForModel!AX194+Index!$B$14*DataForModel!AZ194+Index!$B$15*DataForModel!BA194+Index!$B$16*DataForModel!BI194</f>
        <v>15.650467552139997</v>
      </c>
      <c r="I194" s="2">
        <f>$B$3+$B$4*DataForModel!L194+Index!$B$5*DataForModel!Q194+Index!$B$6*DataForModel!R194+Index!$B$7*DataForModel!T194+Index!$B$8*DataForModel!U194+Index!$B$9*DataForModel!AA194+Index!$B$10*DataForModel!AU194+Index!$B$11*DataForModel!AH194+Index!$B$12*DataForModel!AU194+Index!$B$13*DataForModel!AX194+Index!$B$14*DataForModel!AZ194+Index!$B$15*DataForModel!BA194+Index!$B$16*DataForModel!BI194</f>
        <v>15.650467552139997</v>
      </c>
      <c r="J194">
        <v>12.8</v>
      </c>
      <c r="K194">
        <f t="shared" ref="K194:K257" si="15">ABS(J194-H194)</f>
        <v>2.850467552139996</v>
      </c>
      <c r="L194">
        <f>VLOOKUP(G194,MedianHouseholdIncome!B:C,2,FALSE)</f>
        <v>63715</v>
      </c>
      <c r="M194">
        <f>VLOOKUP(G194,DataForModel!B:O,14,FALSE)</f>
        <v>29.3427995266638</v>
      </c>
      <c r="N194">
        <f>VLOOKUP(G194,DataForModel!B:H,7,FALSE)</f>
        <v>9.1854999999999993</v>
      </c>
      <c r="O194" s="2">
        <f t="shared" ref="O194:O257" si="16">((H194-$B$22)/$B$24)*$B$25</f>
        <v>6.9023408501320995</v>
      </c>
      <c r="P194" s="1">
        <f t="shared" ref="P194:P257" si="17">((J194-$C$22)/$C$24)*$C$25</f>
        <v>5.4700854700854702</v>
      </c>
      <c r="Q194" s="1">
        <f t="shared" ref="Q194:Q257" si="18">((M194-$D$22)/$D$24)*$D$25</f>
        <v>4.6381945517258014</v>
      </c>
      <c r="R194" s="1">
        <f t="shared" ref="R194:R257" si="19">((N194-$E$22)/$E$24)*$E$25</f>
        <v>7.1717729054740804</v>
      </c>
      <c r="S194" s="1"/>
    </row>
    <row r="195" spans="7:19" x14ac:dyDescent="0.2">
      <c r="G195">
        <v>6001436700</v>
      </c>
      <c r="H195" s="2">
        <f>$B$3+$B$4*DataForModel!L195+Index!$B$5*DataForModel!Q195+Index!$B$6*DataForModel!R195+Index!$B$7*DataForModel!T195+Index!$B$8*DataForModel!U195+Index!$B$9*DataForModel!AA195+Index!$B$10*DataForModel!AU195+Index!$B$11*DataForModel!AH195+Index!$B$12*DataForModel!AU195+Index!$B$13*DataForModel!AX195+Index!$B$14*DataForModel!AZ195+Index!$B$15*DataForModel!BA195+Index!$B$16*DataForModel!BI195</f>
        <v>12.407777278245199</v>
      </c>
      <c r="I195" s="2">
        <f>$B$3+$B$4*DataForModel!L195+Index!$B$5*DataForModel!Q195+Index!$B$6*DataForModel!R195+Index!$B$7*DataForModel!T195+Index!$B$8*DataForModel!U195+Index!$B$9*DataForModel!AA195+Index!$B$10*DataForModel!AU195+Index!$B$11*DataForModel!AH195+Index!$B$12*DataForModel!AU195+Index!$B$13*DataForModel!AX195+Index!$B$14*DataForModel!AZ195+Index!$B$15*DataForModel!BA195+Index!$B$16*DataForModel!BI195</f>
        <v>12.407777278245199</v>
      </c>
      <c r="J195">
        <v>10.8</v>
      </c>
      <c r="K195">
        <f t="shared" si="15"/>
        <v>1.607777278245198</v>
      </c>
      <c r="L195">
        <f>VLOOKUP(G195,MedianHouseholdIncome!B:C,2,FALSE)</f>
        <v>76846</v>
      </c>
      <c r="M195">
        <f>VLOOKUP(G195,DataForModel!B:O,14,FALSE)</f>
        <v>26.564676059681101</v>
      </c>
      <c r="N195">
        <f>VLOOKUP(G195,DataForModel!B:H,7,FALSE)</f>
        <v>8.4479000000000006</v>
      </c>
      <c r="O195" s="2">
        <f t="shared" si="16"/>
        <v>5.4368673294037784</v>
      </c>
      <c r="P195" s="1">
        <f t="shared" si="17"/>
        <v>4.6153846153846159</v>
      </c>
      <c r="Q195" s="1">
        <f t="shared" si="18"/>
        <v>4.175846631630888</v>
      </c>
      <c r="R195" s="1">
        <f t="shared" si="19"/>
        <v>6.4577706790571607</v>
      </c>
      <c r="S195" s="1"/>
    </row>
    <row r="196" spans="7:19" x14ac:dyDescent="0.2">
      <c r="G196">
        <v>6001436800</v>
      </c>
      <c r="H196" s="2">
        <f>$B$3+$B$4*DataForModel!L196+Index!$B$5*DataForModel!Q196+Index!$B$6*DataForModel!R196+Index!$B$7*DataForModel!T196+Index!$B$8*DataForModel!U196+Index!$B$9*DataForModel!AA196+Index!$B$10*DataForModel!AU196+Index!$B$11*DataForModel!AH196+Index!$B$12*DataForModel!AU196+Index!$B$13*DataForModel!AX196+Index!$B$14*DataForModel!AZ196+Index!$B$15*DataForModel!BA196+Index!$B$16*DataForModel!BI196</f>
        <v>12.732434220043228</v>
      </c>
      <c r="I196" s="2">
        <f>$B$3+$B$4*DataForModel!L196+Index!$B$5*DataForModel!Q196+Index!$B$6*DataForModel!R196+Index!$B$7*DataForModel!T196+Index!$B$8*DataForModel!U196+Index!$B$9*DataForModel!AA196+Index!$B$10*DataForModel!AU196+Index!$B$11*DataForModel!AH196+Index!$B$12*DataForModel!AU196+Index!$B$13*DataForModel!AX196+Index!$B$14*DataForModel!AZ196+Index!$B$15*DataForModel!BA196+Index!$B$16*DataForModel!BI196</f>
        <v>12.732434220043228</v>
      </c>
      <c r="J196">
        <v>11.6</v>
      </c>
      <c r="K196">
        <f t="shared" si="15"/>
        <v>1.132434220043228</v>
      </c>
      <c r="L196">
        <f>VLOOKUP(G196,MedianHouseholdIncome!B:C,2,FALSE)</f>
        <v>78426</v>
      </c>
      <c r="M196">
        <f>VLOOKUP(G196,DataForModel!B:O,14,FALSE)</f>
        <v>32.258534394125903</v>
      </c>
      <c r="N196">
        <f>VLOOKUP(G196,DataForModel!B:H,7,FALSE)</f>
        <v>7.6626000000000003</v>
      </c>
      <c r="O196" s="2">
        <f t="shared" si="16"/>
        <v>5.5835899921742174</v>
      </c>
      <c r="P196" s="1">
        <f t="shared" si="17"/>
        <v>4.9572649572649574</v>
      </c>
      <c r="Q196" s="1">
        <f t="shared" si="18"/>
        <v>5.1234443858461933</v>
      </c>
      <c r="R196" s="1">
        <f t="shared" si="19"/>
        <v>5.6975945017182124</v>
      </c>
      <c r="S196" s="1"/>
    </row>
    <row r="197" spans="7:19" x14ac:dyDescent="0.2">
      <c r="G197">
        <v>6001436900</v>
      </c>
      <c r="H197" s="2">
        <f>$B$3+$B$4*DataForModel!L197+Index!$B$5*DataForModel!Q197+Index!$B$6*DataForModel!R197+Index!$B$7*DataForModel!T197+Index!$B$8*DataForModel!U197+Index!$B$9*DataForModel!AA197+Index!$B$10*DataForModel!AU197+Index!$B$11*DataForModel!AH197+Index!$B$12*DataForModel!AU197+Index!$B$13*DataForModel!AX197+Index!$B$14*DataForModel!AZ197+Index!$B$15*DataForModel!BA197+Index!$B$16*DataForModel!BI197</f>
        <v>16.577364792179079</v>
      </c>
      <c r="I197" s="2">
        <f>$B$3+$B$4*DataForModel!L197+Index!$B$5*DataForModel!Q197+Index!$B$6*DataForModel!R197+Index!$B$7*DataForModel!T197+Index!$B$8*DataForModel!U197+Index!$B$9*DataForModel!AA197+Index!$B$10*DataForModel!AU197+Index!$B$11*DataForModel!AH197+Index!$B$12*DataForModel!AU197+Index!$B$13*DataForModel!AX197+Index!$B$14*DataForModel!AZ197+Index!$B$15*DataForModel!BA197+Index!$B$16*DataForModel!BI197</f>
        <v>16.577364792179079</v>
      </c>
      <c r="J197">
        <v>12.8</v>
      </c>
      <c r="K197">
        <f t="shared" si="15"/>
        <v>3.7773647921790783</v>
      </c>
      <c r="L197">
        <f>VLOOKUP(G197,MedianHouseholdIncome!B:C,2,FALSE)</f>
        <v>58535</v>
      </c>
      <c r="M197">
        <f>VLOOKUP(G197,DataForModel!B:O,14,FALSE)</f>
        <v>36.050857752388197</v>
      </c>
      <c r="N197">
        <f>VLOOKUP(G197,DataForModel!B:H,7,FALSE)</f>
        <v>7.7286999999999999</v>
      </c>
      <c r="O197" s="2">
        <f t="shared" si="16"/>
        <v>7.3212348076120186</v>
      </c>
      <c r="P197" s="1">
        <f t="shared" si="17"/>
        <v>5.4700854700854702</v>
      </c>
      <c r="Q197" s="1">
        <f t="shared" si="18"/>
        <v>5.7545800563296421</v>
      </c>
      <c r="R197" s="1">
        <f t="shared" si="19"/>
        <v>5.7615797880063884</v>
      </c>
      <c r="S197" s="1"/>
    </row>
    <row r="198" spans="7:19" x14ac:dyDescent="0.2">
      <c r="G198">
        <v>6001437000</v>
      </c>
      <c r="H198" s="2">
        <f>$B$3+$B$4*DataForModel!L198+Index!$B$5*DataForModel!Q198+Index!$B$6*DataForModel!R198+Index!$B$7*DataForModel!T198+Index!$B$8*DataForModel!U198+Index!$B$9*DataForModel!AA198+Index!$B$10*DataForModel!AU198+Index!$B$11*DataForModel!AH198+Index!$B$12*DataForModel!AU198+Index!$B$13*DataForModel!AX198+Index!$B$14*DataForModel!AZ198+Index!$B$15*DataForModel!BA198+Index!$B$16*DataForModel!BI198</f>
        <v>11.97501408435555</v>
      </c>
      <c r="I198" s="2">
        <f>$B$3+$B$4*DataForModel!L198+Index!$B$5*DataForModel!Q198+Index!$B$6*DataForModel!R198+Index!$B$7*DataForModel!T198+Index!$B$8*DataForModel!U198+Index!$B$9*DataForModel!AA198+Index!$B$10*DataForModel!AU198+Index!$B$11*DataForModel!AH198+Index!$B$12*DataForModel!AU198+Index!$B$13*DataForModel!AX198+Index!$B$14*DataForModel!AZ198+Index!$B$15*DataForModel!BA198+Index!$B$16*DataForModel!BI198</f>
        <v>11.97501408435555</v>
      </c>
      <c r="J198">
        <v>10.9</v>
      </c>
      <c r="K198">
        <f t="shared" si="15"/>
        <v>1.0750140843555496</v>
      </c>
      <c r="L198">
        <f>VLOOKUP(G198,MedianHouseholdIncome!B:C,2,FALSE)</f>
        <v>92019</v>
      </c>
      <c r="M198">
        <f>VLOOKUP(G198,DataForModel!B:O,14,FALSE)</f>
        <v>32.087679563071397</v>
      </c>
      <c r="N198">
        <f>VLOOKUP(G198,DataForModel!B:H,7,FALSE)</f>
        <v>7.5964</v>
      </c>
      <c r="O198" s="2">
        <f t="shared" si="16"/>
        <v>5.2412880579276422</v>
      </c>
      <c r="P198" s="1">
        <f t="shared" si="17"/>
        <v>4.6581196581196584</v>
      </c>
      <c r="Q198" s="1">
        <f t="shared" si="18"/>
        <v>5.0950099491787633</v>
      </c>
      <c r="R198" s="1">
        <f t="shared" si="19"/>
        <v>5.6335124146943514</v>
      </c>
      <c r="S198" s="1"/>
    </row>
    <row r="199" spans="7:19" x14ac:dyDescent="0.2">
      <c r="G199">
        <v>6001437101</v>
      </c>
      <c r="H199" s="2">
        <f>$B$3+$B$4*DataForModel!L199+Index!$B$5*DataForModel!Q199+Index!$B$6*DataForModel!R199+Index!$B$7*DataForModel!T199+Index!$B$8*DataForModel!U199+Index!$B$9*DataForModel!AA199+Index!$B$10*DataForModel!AU199+Index!$B$11*DataForModel!AH199+Index!$B$12*DataForModel!AU199+Index!$B$13*DataForModel!AX199+Index!$B$14*DataForModel!AZ199+Index!$B$15*DataForModel!BA199+Index!$B$16*DataForModel!BI199</f>
        <v>10.394945566560098</v>
      </c>
      <c r="I199" s="2">
        <f>$B$3+$B$4*DataForModel!L199+Index!$B$5*DataForModel!Q199+Index!$B$6*DataForModel!R199+Index!$B$7*DataForModel!T199+Index!$B$8*DataForModel!U199+Index!$B$9*DataForModel!AA199+Index!$B$10*DataForModel!AU199+Index!$B$11*DataForModel!AH199+Index!$B$12*DataForModel!AU199+Index!$B$13*DataForModel!AX199+Index!$B$14*DataForModel!AZ199+Index!$B$15*DataForModel!BA199+Index!$B$16*DataForModel!BI199</f>
        <v>10.394945566560098</v>
      </c>
      <c r="J199">
        <v>8.1999999999999993</v>
      </c>
      <c r="K199">
        <f t="shared" si="15"/>
        <v>2.194945566560099</v>
      </c>
      <c r="L199">
        <f>VLOOKUP(G199,MedianHouseholdIncome!B:C,2,FALSE)</f>
        <v>127520</v>
      </c>
      <c r="M199">
        <f>VLOOKUP(G199,DataForModel!B:O,14,FALSE)</f>
        <v>42.048160068788199</v>
      </c>
      <c r="N199">
        <f>VLOOKUP(G199,DataForModel!B:H,7,FALSE)</f>
        <v>6.6428000000000003</v>
      </c>
      <c r="O199" s="2">
        <f t="shared" si="16"/>
        <v>4.5272054974046885</v>
      </c>
      <c r="P199" s="1">
        <f t="shared" si="17"/>
        <v>3.5042735042735043</v>
      </c>
      <c r="Q199" s="1">
        <f t="shared" si="18"/>
        <v>6.7526783356618818</v>
      </c>
      <c r="R199" s="1">
        <f t="shared" si="19"/>
        <v>4.7104205991965538</v>
      </c>
      <c r="S199" s="1"/>
    </row>
    <row r="200" spans="7:19" x14ac:dyDescent="0.2">
      <c r="G200">
        <v>6001437102</v>
      </c>
      <c r="H200" s="2">
        <f>$B$3+$B$4*DataForModel!L200+Index!$B$5*DataForModel!Q200+Index!$B$6*DataForModel!R200+Index!$B$7*DataForModel!T200+Index!$B$8*DataForModel!U200+Index!$B$9*DataForModel!AA200+Index!$B$10*DataForModel!AU200+Index!$B$11*DataForModel!AH200+Index!$B$12*DataForModel!AU200+Index!$B$13*DataForModel!AX200+Index!$B$14*DataForModel!AZ200+Index!$B$15*DataForModel!BA200+Index!$B$16*DataForModel!BI200</f>
        <v>13.06887563600681</v>
      </c>
      <c r="I200" s="2">
        <f>$B$3+$B$4*DataForModel!L200+Index!$B$5*DataForModel!Q200+Index!$B$6*DataForModel!R200+Index!$B$7*DataForModel!T200+Index!$B$8*DataForModel!U200+Index!$B$9*DataForModel!AA200+Index!$B$10*DataForModel!AU200+Index!$B$11*DataForModel!AH200+Index!$B$12*DataForModel!AU200+Index!$B$13*DataForModel!AX200+Index!$B$14*DataForModel!AZ200+Index!$B$15*DataForModel!BA200+Index!$B$16*DataForModel!BI200</f>
        <v>13.06887563600681</v>
      </c>
      <c r="J200">
        <v>10.3</v>
      </c>
      <c r="K200">
        <f t="shared" si="15"/>
        <v>2.7688756360068094</v>
      </c>
      <c r="L200">
        <f>VLOOKUP(G200,MedianHouseholdIncome!B:C,2,FALSE)</f>
        <v>73324</v>
      </c>
      <c r="M200">
        <f>VLOOKUP(G200,DataForModel!B:O,14,FALSE)</f>
        <v>33.604886754216103</v>
      </c>
      <c r="N200">
        <f>VLOOKUP(G200,DataForModel!B:H,7,FALSE)</f>
        <v>8.7713000000000001</v>
      </c>
      <c r="O200" s="2">
        <f t="shared" si="16"/>
        <v>5.7356384287271087</v>
      </c>
      <c r="P200" s="1">
        <f t="shared" si="17"/>
        <v>4.4017094017094021</v>
      </c>
      <c r="Q200" s="1">
        <f t="shared" si="18"/>
        <v>5.3475104580710742</v>
      </c>
      <c r="R200" s="1">
        <f t="shared" si="19"/>
        <v>6.770824258264363</v>
      </c>
      <c r="S200" s="1"/>
    </row>
    <row r="201" spans="7:19" x14ac:dyDescent="0.2">
      <c r="G201">
        <v>6001437200</v>
      </c>
      <c r="H201" s="2">
        <f>$B$3+$B$4*DataForModel!L201+Index!$B$5*DataForModel!Q201+Index!$B$6*DataForModel!R201+Index!$B$7*DataForModel!T201+Index!$B$8*DataForModel!U201+Index!$B$9*DataForModel!AA201+Index!$B$10*DataForModel!AU201+Index!$B$11*DataForModel!AH201+Index!$B$12*DataForModel!AU201+Index!$B$13*DataForModel!AX201+Index!$B$14*DataForModel!AZ201+Index!$B$15*DataForModel!BA201+Index!$B$16*DataForModel!BI201</f>
        <v>12.287331065262579</v>
      </c>
      <c r="I201" s="2">
        <f>$B$3+$B$4*DataForModel!L201+Index!$B$5*DataForModel!Q201+Index!$B$6*DataForModel!R201+Index!$B$7*DataForModel!T201+Index!$B$8*DataForModel!U201+Index!$B$9*DataForModel!AA201+Index!$B$10*DataForModel!AU201+Index!$B$11*DataForModel!AH201+Index!$B$12*DataForModel!AU201+Index!$B$13*DataForModel!AX201+Index!$B$14*DataForModel!AZ201+Index!$B$15*DataForModel!BA201+Index!$B$16*DataForModel!BI201</f>
        <v>12.287331065262579</v>
      </c>
      <c r="J201">
        <v>11.2</v>
      </c>
      <c r="K201">
        <f t="shared" si="15"/>
        <v>1.0873310652625801</v>
      </c>
      <c r="L201">
        <f>VLOOKUP(G201,MedianHouseholdIncome!B:C,2,FALSE)</f>
        <v>78361</v>
      </c>
      <c r="M201">
        <f>VLOOKUP(G201,DataForModel!B:O,14,FALSE)</f>
        <v>39.367152607088798</v>
      </c>
      <c r="N201">
        <f>VLOOKUP(G201,DataForModel!B:H,7,FALSE)</f>
        <v>8.1662999999999997</v>
      </c>
      <c r="O201" s="2">
        <f t="shared" si="16"/>
        <v>5.3824339050280292</v>
      </c>
      <c r="P201" s="1">
        <f t="shared" si="17"/>
        <v>4.7863247863247862</v>
      </c>
      <c r="Q201" s="1">
        <f t="shared" si="18"/>
        <v>6.3064929020742451</v>
      </c>
      <c r="R201" s="1">
        <f t="shared" si="19"/>
        <v>6.1851798073665352</v>
      </c>
      <c r="S201" s="1"/>
    </row>
    <row r="202" spans="7:19" x14ac:dyDescent="0.2">
      <c r="G202">
        <v>6001437300</v>
      </c>
      <c r="H202" s="2">
        <f>$B$3+$B$4*DataForModel!L202+Index!$B$5*DataForModel!Q202+Index!$B$6*DataForModel!R202+Index!$B$7*DataForModel!T202+Index!$B$8*DataForModel!U202+Index!$B$9*DataForModel!AA202+Index!$B$10*DataForModel!AU202+Index!$B$11*DataForModel!AH202+Index!$B$12*DataForModel!AU202+Index!$B$13*DataForModel!AX202+Index!$B$14*DataForModel!AZ202+Index!$B$15*DataForModel!BA202+Index!$B$16*DataForModel!BI202</f>
        <v>13.318407881615972</v>
      </c>
      <c r="I202" s="2">
        <f>$B$3+$B$4*DataForModel!L202+Index!$B$5*DataForModel!Q202+Index!$B$6*DataForModel!R202+Index!$B$7*DataForModel!T202+Index!$B$8*DataForModel!U202+Index!$B$9*DataForModel!AA202+Index!$B$10*DataForModel!AU202+Index!$B$11*DataForModel!AH202+Index!$B$12*DataForModel!AU202+Index!$B$13*DataForModel!AX202+Index!$B$14*DataForModel!AZ202+Index!$B$15*DataForModel!BA202+Index!$B$16*DataForModel!BI202</f>
        <v>13.318407881615972</v>
      </c>
      <c r="J202">
        <v>11.9</v>
      </c>
      <c r="K202">
        <f t="shared" si="15"/>
        <v>1.4184078816159715</v>
      </c>
      <c r="L202">
        <f>VLOOKUP(G202,MedianHouseholdIncome!B:C,2,FALSE)</f>
        <v>52358</v>
      </c>
      <c r="M202">
        <f>VLOOKUP(G202,DataForModel!B:O,14,FALSE)</f>
        <v>33.483411467063902</v>
      </c>
      <c r="N202">
        <f>VLOOKUP(G202,DataForModel!B:H,7,FALSE)</f>
        <v>9.4307999999999996</v>
      </c>
      <c r="O202" s="2">
        <f t="shared" si="16"/>
        <v>5.8484098831740603</v>
      </c>
      <c r="P202" s="1">
        <f t="shared" si="17"/>
        <v>5.0854700854700861</v>
      </c>
      <c r="Q202" s="1">
        <f t="shared" si="18"/>
        <v>5.3272939892836915</v>
      </c>
      <c r="R202" s="1">
        <f t="shared" si="19"/>
        <v>7.4092251101108362</v>
      </c>
      <c r="S202" s="1"/>
    </row>
    <row r="203" spans="7:19" x14ac:dyDescent="0.2">
      <c r="G203">
        <v>6001437400</v>
      </c>
      <c r="H203" s="2">
        <f>$B$3+$B$4*DataForModel!L203+Index!$B$5*DataForModel!Q203+Index!$B$6*DataForModel!R203+Index!$B$7*DataForModel!T203+Index!$B$8*DataForModel!U203+Index!$B$9*DataForModel!AA203+Index!$B$10*DataForModel!AU203+Index!$B$11*DataForModel!AH203+Index!$B$12*DataForModel!AU203+Index!$B$13*DataForModel!AX203+Index!$B$14*DataForModel!AZ203+Index!$B$15*DataForModel!BA203+Index!$B$16*DataForModel!BI203</f>
        <v>12.79956950904389</v>
      </c>
      <c r="I203" s="2">
        <f>$B$3+$B$4*DataForModel!L203+Index!$B$5*DataForModel!Q203+Index!$B$6*DataForModel!R203+Index!$B$7*DataForModel!T203+Index!$B$8*DataForModel!U203+Index!$B$9*DataForModel!AA203+Index!$B$10*DataForModel!AU203+Index!$B$11*DataForModel!AH203+Index!$B$12*DataForModel!AU203+Index!$B$13*DataForModel!AX203+Index!$B$14*DataForModel!AZ203+Index!$B$15*DataForModel!BA203+Index!$B$16*DataForModel!BI203</f>
        <v>12.79956950904389</v>
      </c>
      <c r="J203">
        <v>11.5</v>
      </c>
      <c r="K203">
        <f t="shared" si="15"/>
        <v>1.2995695090438897</v>
      </c>
      <c r="L203">
        <f>VLOOKUP(G203,MedianHouseholdIncome!B:C,2,FALSE)</f>
        <v>89201</v>
      </c>
      <c r="M203">
        <f>VLOOKUP(G203,DataForModel!B:O,14,FALSE)</f>
        <v>30.395653073227699</v>
      </c>
      <c r="N203">
        <f>VLOOKUP(G203,DataForModel!B:H,7,FALSE)</f>
        <v>7.3562000000000003</v>
      </c>
      <c r="O203" s="2">
        <f t="shared" si="16"/>
        <v>5.6139305366070182</v>
      </c>
      <c r="P203" s="1">
        <f t="shared" si="17"/>
        <v>4.9145299145299148</v>
      </c>
      <c r="Q203" s="1">
        <f t="shared" si="18"/>
        <v>4.8134152189148898</v>
      </c>
      <c r="R203" s="1">
        <f t="shared" si="19"/>
        <v>5.4009970475775617</v>
      </c>
      <c r="S203" s="1"/>
    </row>
    <row r="204" spans="7:19" x14ac:dyDescent="0.2">
      <c r="G204">
        <v>6001437500</v>
      </c>
      <c r="H204" s="2">
        <f>$B$3+$B$4*DataForModel!L204+Index!$B$5*DataForModel!Q204+Index!$B$6*DataForModel!R204+Index!$B$7*DataForModel!T204+Index!$B$8*DataForModel!U204+Index!$B$9*DataForModel!AA204+Index!$B$10*DataForModel!AU204+Index!$B$11*DataForModel!AH204+Index!$B$12*DataForModel!AU204+Index!$B$13*DataForModel!AX204+Index!$B$14*DataForModel!AZ204+Index!$B$15*DataForModel!BA204+Index!$B$16*DataForModel!BI204</f>
        <v>18.43075486693688</v>
      </c>
      <c r="I204" s="2">
        <f>$B$3+$B$4*DataForModel!L204+Index!$B$5*DataForModel!Q204+Index!$B$6*DataForModel!R204+Index!$B$7*DataForModel!T204+Index!$B$8*DataForModel!U204+Index!$B$9*DataForModel!AA204+Index!$B$10*DataForModel!AU204+Index!$B$11*DataForModel!AH204+Index!$B$12*DataForModel!AU204+Index!$B$13*DataForModel!AX204+Index!$B$14*DataForModel!AZ204+Index!$B$15*DataForModel!BA204+Index!$B$16*DataForModel!BI204</f>
        <v>18.43075486693688</v>
      </c>
      <c r="J204">
        <v>15.4</v>
      </c>
      <c r="K204">
        <f t="shared" si="15"/>
        <v>3.0307548669368796</v>
      </c>
      <c r="L204">
        <f>VLOOKUP(G204,MedianHouseholdIncome!B:C,2,FALSE)</f>
        <v>60654</v>
      </c>
      <c r="M204">
        <f>VLOOKUP(G204,DataForModel!B:O,14,FALSE)</f>
        <v>28.153847195353801</v>
      </c>
      <c r="N204">
        <f>VLOOKUP(G204,DataForModel!B:H,7,FALSE)</f>
        <v>9.9991000000000003</v>
      </c>
      <c r="O204" s="2">
        <f t="shared" si="16"/>
        <v>8.1588399591135641</v>
      </c>
      <c r="P204" s="1">
        <f t="shared" si="17"/>
        <v>6.5811965811965827</v>
      </c>
      <c r="Q204" s="1">
        <f t="shared" si="18"/>
        <v>4.4403237068888686</v>
      </c>
      <c r="R204" s="1">
        <f t="shared" si="19"/>
        <v>7.9593436910120516</v>
      </c>
      <c r="S204" s="1"/>
    </row>
    <row r="205" spans="7:19" x14ac:dyDescent="0.2">
      <c r="G205">
        <v>6001437600</v>
      </c>
      <c r="H205" s="2">
        <f>$B$3+$B$4*DataForModel!L205+Index!$B$5*DataForModel!Q205+Index!$B$6*DataForModel!R205+Index!$B$7*DataForModel!T205+Index!$B$8*DataForModel!U205+Index!$B$9*DataForModel!AA205+Index!$B$10*DataForModel!AU205+Index!$B$11*DataForModel!AH205+Index!$B$12*DataForModel!AU205+Index!$B$13*DataForModel!AX205+Index!$B$14*DataForModel!AZ205+Index!$B$15*DataForModel!BA205+Index!$B$16*DataForModel!BI205</f>
        <v>14.38551411174166</v>
      </c>
      <c r="I205" s="2">
        <f>$B$3+$B$4*DataForModel!L205+Index!$B$5*DataForModel!Q205+Index!$B$6*DataForModel!R205+Index!$B$7*DataForModel!T205+Index!$B$8*DataForModel!U205+Index!$B$9*DataForModel!AA205+Index!$B$10*DataForModel!AU205+Index!$B$11*DataForModel!AH205+Index!$B$12*DataForModel!AU205+Index!$B$13*DataForModel!AX205+Index!$B$14*DataForModel!AZ205+Index!$B$15*DataForModel!BA205+Index!$B$16*DataForModel!BI205</f>
        <v>14.38551411174166</v>
      </c>
      <c r="J205">
        <v>14.3</v>
      </c>
      <c r="K205">
        <f t="shared" si="15"/>
        <v>8.5514111741659349E-2</v>
      </c>
      <c r="L205">
        <f>VLOOKUP(G205,MedianHouseholdIncome!B:C,2,FALSE)</f>
        <v>79944</v>
      </c>
      <c r="M205">
        <f>VLOOKUP(G205,DataForModel!B:O,14,FALSE)</f>
        <v>28.390124033675001</v>
      </c>
      <c r="N205">
        <f>VLOOKUP(G205,DataForModel!B:H,7,FALSE)</f>
        <v>9.5871999999999993</v>
      </c>
      <c r="O205" s="2">
        <f t="shared" si="16"/>
        <v>6.3306686843438431</v>
      </c>
      <c r="P205" s="1">
        <f t="shared" si="17"/>
        <v>6.1111111111111116</v>
      </c>
      <c r="Q205" s="1">
        <f t="shared" si="18"/>
        <v>4.479645971022455</v>
      </c>
      <c r="R205" s="1">
        <f t="shared" si="19"/>
        <v>7.5606214607230999</v>
      </c>
      <c r="S205" s="1"/>
    </row>
    <row r="206" spans="7:19" x14ac:dyDescent="0.2">
      <c r="G206">
        <v>6001437701</v>
      </c>
      <c r="H206" s="2">
        <f>$B$3+$B$4*DataForModel!L206+Index!$B$5*DataForModel!Q206+Index!$B$6*DataForModel!R206+Index!$B$7*DataForModel!T206+Index!$B$8*DataForModel!U206+Index!$B$9*DataForModel!AA206+Index!$B$10*DataForModel!AU206+Index!$B$11*DataForModel!AH206+Index!$B$12*DataForModel!AU206+Index!$B$13*DataForModel!AX206+Index!$B$14*DataForModel!AZ206+Index!$B$15*DataForModel!BA206+Index!$B$16*DataForModel!BI206</f>
        <v>17.006792666169186</v>
      </c>
      <c r="I206" s="2">
        <f>$B$3+$B$4*DataForModel!L206+Index!$B$5*DataForModel!Q206+Index!$B$6*DataForModel!R206+Index!$B$7*DataForModel!T206+Index!$B$8*DataForModel!U206+Index!$B$9*DataForModel!AA206+Index!$B$10*DataForModel!AU206+Index!$B$11*DataForModel!AH206+Index!$B$12*DataForModel!AU206+Index!$B$13*DataForModel!AX206+Index!$B$14*DataForModel!AZ206+Index!$B$15*DataForModel!BA206+Index!$B$16*DataForModel!BI206</f>
        <v>17.006792666169186</v>
      </c>
      <c r="J206">
        <v>14.8</v>
      </c>
      <c r="K206">
        <f t="shared" si="15"/>
        <v>2.2067926661691857</v>
      </c>
      <c r="L206">
        <f>VLOOKUP(G206,MedianHouseholdIncome!B:C,2,FALSE)</f>
        <v>62382</v>
      </c>
      <c r="M206">
        <f>VLOOKUP(G206,DataForModel!B:O,14,FALSE)</f>
        <v>26.4987931102727</v>
      </c>
      <c r="N206">
        <f>VLOOKUP(G206,DataForModel!B:H,7,FALSE)</f>
        <v>9.6006</v>
      </c>
      <c r="O206" s="2">
        <f t="shared" si="16"/>
        <v>7.5153067433320118</v>
      </c>
      <c r="P206" s="1">
        <f t="shared" si="17"/>
        <v>6.3247863247863254</v>
      </c>
      <c r="Q206" s="1">
        <f t="shared" si="18"/>
        <v>4.1648820920808243</v>
      </c>
      <c r="R206" s="1">
        <f t="shared" si="19"/>
        <v>7.5735927593049706</v>
      </c>
      <c r="S206" s="1"/>
    </row>
    <row r="207" spans="7:19" x14ac:dyDescent="0.2">
      <c r="G207">
        <v>6001437702</v>
      </c>
      <c r="H207" s="2">
        <f>$B$3+$B$4*DataForModel!L207+Index!$B$5*DataForModel!Q207+Index!$B$6*DataForModel!R207+Index!$B$7*DataForModel!T207+Index!$B$8*DataForModel!U207+Index!$B$9*DataForModel!AA207+Index!$B$10*DataForModel!AU207+Index!$B$11*DataForModel!AH207+Index!$B$12*DataForModel!AU207+Index!$B$13*DataForModel!AX207+Index!$B$14*DataForModel!AZ207+Index!$B$15*DataForModel!BA207+Index!$B$16*DataForModel!BI207</f>
        <v>19.152184159022909</v>
      </c>
      <c r="I207" s="2">
        <f>$B$3+$B$4*DataForModel!L207+Index!$B$5*DataForModel!Q207+Index!$B$6*DataForModel!R207+Index!$B$7*DataForModel!T207+Index!$B$8*DataForModel!U207+Index!$B$9*DataForModel!AA207+Index!$B$10*DataForModel!AU207+Index!$B$11*DataForModel!AH207+Index!$B$12*DataForModel!AU207+Index!$B$13*DataForModel!AX207+Index!$B$14*DataForModel!AZ207+Index!$B$15*DataForModel!BA207+Index!$B$16*DataForModel!BI207</f>
        <v>19.152184159022909</v>
      </c>
      <c r="J207">
        <v>14.4</v>
      </c>
      <c r="K207">
        <f t="shared" si="15"/>
        <v>4.7521841590229084</v>
      </c>
      <c r="L207">
        <f>VLOOKUP(G207,MedianHouseholdIncome!B:C,2,FALSE)</f>
        <v>41545</v>
      </c>
      <c r="M207">
        <f>VLOOKUP(G207,DataForModel!B:O,14,FALSE)</f>
        <v>24.1566088962648</v>
      </c>
      <c r="N207">
        <f>VLOOKUP(G207,DataForModel!B:H,7,FALSE)</f>
        <v>9.4487000000000005</v>
      </c>
      <c r="O207" s="2">
        <f t="shared" si="16"/>
        <v>8.4848765014071965</v>
      </c>
      <c r="P207" s="1">
        <f t="shared" si="17"/>
        <v>6.1538461538461542</v>
      </c>
      <c r="Q207" s="1">
        <f t="shared" si="18"/>
        <v>3.7750851616363228</v>
      </c>
      <c r="R207" s="1">
        <f t="shared" si="19"/>
        <v>7.4265524417985578</v>
      </c>
      <c r="S207" s="1"/>
    </row>
    <row r="208" spans="7:19" x14ac:dyDescent="0.2">
      <c r="G208">
        <v>6001437800</v>
      </c>
      <c r="H208" s="2">
        <f>$B$3+$B$4*DataForModel!L208+Index!$B$5*DataForModel!Q208+Index!$B$6*DataForModel!R208+Index!$B$7*DataForModel!T208+Index!$B$8*DataForModel!U208+Index!$B$9*DataForModel!AA208+Index!$B$10*DataForModel!AU208+Index!$B$11*DataForModel!AH208+Index!$B$12*DataForModel!AU208+Index!$B$13*DataForModel!AX208+Index!$B$14*DataForModel!AZ208+Index!$B$15*DataForModel!BA208+Index!$B$16*DataForModel!BI208</f>
        <v>12.340558513885311</v>
      </c>
      <c r="I208" s="2">
        <f>$B$3+$B$4*DataForModel!L208+Index!$B$5*DataForModel!Q208+Index!$B$6*DataForModel!R208+Index!$B$7*DataForModel!T208+Index!$B$8*DataForModel!U208+Index!$B$9*DataForModel!AA208+Index!$B$10*DataForModel!AU208+Index!$B$11*DataForModel!AH208+Index!$B$12*DataForModel!AU208+Index!$B$13*DataForModel!AX208+Index!$B$14*DataForModel!AZ208+Index!$B$15*DataForModel!BA208+Index!$B$16*DataForModel!BI208</f>
        <v>12.340558513885311</v>
      </c>
      <c r="J208">
        <v>10.6</v>
      </c>
      <c r="K208">
        <f t="shared" si="15"/>
        <v>1.7405585138853112</v>
      </c>
      <c r="L208">
        <f>VLOOKUP(G208,MedianHouseholdIncome!B:C,2,FALSE)</f>
        <v>95781</v>
      </c>
      <c r="M208">
        <f>VLOOKUP(G208,DataForModel!B:O,14,FALSE)</f>
        <v>21.9415416745084</v>
      </c>
      <c r="N208">
        <f>VLOOKUP(G208,DataForModel!B:H,7,FALSE)</f>
        <v>6.5377000000000001</v>
      </c>
      <c r="O208" s="2">
        <f t="shared" si="16"/>
        <v>5.4064890598359074</v>
      </c>
      <c r="P208" s="1">
        <f t="shared" si="17"/>
        <v>4.5299145299145298</v>
      </c>
      <c r="Q208" s="1">
        <f t="shared" si="18"/>
        <v>3.4064436181552509</v>
      </c>
      <c r="R208" s="1">
        <f t="shared" si="19"/>
        <v>4.608683025990997</v>
      </c>
      <c r="S208" s="1"/>
    </row>
    <row r="209" spans="7:19" x14ac:dyDescent="0.2">
      <c r="G209">
        <v>6001437900</v>
      </c>
      <c r="H209" s="2">
        <f>$B$3+$B$4*DataForModel!L209+Index!$B$5*DataForModel!Q209+Index!$B$6*DataForModel!R209+Index!$B$7*DataForModel!T209+Index!$B$8*DataForModel!U209+Index!$B$9*DataForModel!AA209+Index!$B$10*DataForModel!AU209+Index!$B$11*DataForModel!AH209+Index!$B$12*DataForModel!AU209+Index!$B$13*DataForModel!AX209+Index!$B$14*DataForModel!AZ209+Index!$B$15*DataForModel!BA209+Index!$B$16*DataForModel!BI209</f>
        <v>13.04765451231868</v>
      </c>
      <c r="I209" s="2">
        <f>$B$3+$B$4*DataForModel!L209+Index!$B$5*DataForModel!Q209+Index!$B$6*DataForModel!R209+Index!$B$7*DataForModel!T209+Index!$B$8*DataForModel!U209+Index!$B$9*DataForModel!AA209+Index!$B$10*DataForModel!AU209+Index!$B$11*DataForModel!AH209+Index!$B$12*DataForModel!AU209+Index!$B$13*DataForModel!AX209+Index!$B$14*DataForModel!AZ209+Index!$B$15*DataForModel!BA209+Index!$B$16*DataForModel!BI209</f>
        <v>13.04765451231868</v>
      </c>
      <c r="J209">
        <v>11.5</v>
      </c>
      <c r="K209">
        <f t="shared" si="15"/>
        <v>1.5476545123186796</v>
      </c>
      <c r="L209">
        <f>VLOOKUP(G209,MedianHouseholdIncome!B:C,2,FALSE)</f>
        <v>68432</v>
      </c>
      <c r="M209">
        <f>VLOOKUP(G209,DataForModel!B:O,14,FALSE)</f>
        <v>21.6710462821882</v>
      </c>
      <c r="N209">
        <f>VLOOKUP(G209,DataForModel!B:H,7,FALSE)</f>
        <v>7.9004000000000003</v>
      </c>
      <c r="O209" s="2">
        <f t="shared" si="16"/>
        <v>5.7260479368150632</v>
      </c>
      <c r="P209" s="1">
        <f t="shared" si="17"/>
        <v>4.9145299145299148</v>
      </c>
      <c r="Q209" s="1">
        <f t="shared" si="18"/>
        <v>3.3614265469124338</v>
      </c>
      <c r="R209" s="1">
        <f t="shared" si="19"/>
        <v>5.9277866511785495</v>
      </c>
      <c r="S209" s="1"/>
    </row>
    <row r="210" spans="7:19" x14ac:dyDescent="0.2">
      <c r="G210">
        <v>6001438000</v>
      </c>
      <c r="H210" s="2">
        <f>$B$3+$B$4*DataForModel!L210+Index!$B$5*DataForModel!Q210+Index!$B$6*DataForModel!R210+Index!$B$7*DataForModel!T210+Index!$B$8*DataForModel!U210+Index!$B$9*DataForModel!AA210+Index!$B$10*DataForModel!AU210+Index!$B$11*DataForModel!AH210+Index!$B$12*DataForModel!AU210+Index!$B$13*DataForModel!AX210+Index!$B$14*DataForModel!AZ210+Index!$B$15*DataForModel!BA210+Index!$B$16*DataForModel!BI210</f>
        <v>10.824865429832069</v>
      </c>
      <c r="I210" s="2">
        <f>$B$3+$B$4*DataForModel!L210+Index!$B$5*DataForModel!Q210+Index!$B$6*DataForModel!R210+Index!$B$7*DataForModel!T210+Index!$B$8*DataForModel!U210+Index!$B$9*DataForModel!AA210+Index!$B$10*DataForModel!AU210+Index!$B$11*DataForModel!AH210+Index!$B$12*DataForModel!AU210+Index!$B$13*DataForModel!AX210+Index!$B$14*DataForModel!AZ210+Index!$B$15*DataForModel!BA210+Index!$B$16*DataForModel!BI210</f>
        <v>10.824865429832069</v>
      </c>
      <c r="J210">
        <v>10.8</v>
      </c>
      <c r="K210">
        <f t="shared" si="15"/>
        <v>2.4865429832068742E-2</v>
      </c>
      <c r="L210">
        <f>VLOOKUP(G210,MedianHouseholdIncome!B:C,2,FALSE)</f>
        <v>94170</v>
      </c>
      <c r="M210">
        <f>VLOOKUP(G210,DataForModel!B:O,14,FALSE)</f>
        <v>17.153016359378402</v>
      </c>
      <c r="N210">
        <f>VLOOKUP(G210,DataForModel!B:H,7,FALSE)</f>
        <v>7.4523000000000001</v>
      </c>
      <c r="O210" s="2">
        <f t="shared" si="16"/>
        <v>4.7214997785243815</v>
      </c>
      <c r="P210" s="1">
        <f t="shared" si="17"/>
        <v>4.6153846153846159</v>
      </c>
      <c r="Q210" s="1">
        <f t="shared" si="18"/>
        <v>2.6095154952389694</v>
      </c>
      <c r="R210" s="1">
        <f t="shared" si="19"/>
        <v>5.4940225545714148</v>
      </c>
      <c r="S210" s="1"/>
    </row>
    <row r="211" spans="7:19" x14ac:dyDescent="0.2">
      <c r="G211">
        <v>6001438100</v>
      </c>
      <c r="H211" s="2">
        <f>$B$3+$B$4*DataForModel!L211+Index!$B$5*DataForModel!Q211+Index!$B$6*DataForModel!R211+Index!$B$7*DataForModel!T211+Index!$B$8*DataForModel!U211+Index!$B$9*DataForModel!AA211+Index!$B$10*DataForModel!AU211+Index!$B$11*DataForModel!AH211+Index!$B$12*DataForModel!AU211+Index!$B$13*DataForModel!AX211+Index!$B$14*DataForModel!AZ211+Index!$B$15*DataForModel!BA211+Index!$B$16*DataForModel!BI211</f>
        <v>13.667097719179448</v>
      </c>
      <c r="I211" s="2">
        <f>$B$3+$B$4*DataForModel!L211+Index!$B$5*DataForModel!Q211+Index!$B$6*DataForModel!R211+Index!$B$7*DataForModel!T211+Index!$B$8*DataForModel!U211+Index!$B$9*DataForModel!AA211+Index!$B$10*DataForModel!AU211+Index!$B$11*DataForModel!AH211+Index!$B$12*DataForModel!AU211+Index!$B$13*DataForModel!AX211+Index!$B$14*DataForModel!AZ211+Index!$B$15*DataForModel!BA211+Index!$B$16*DataForModel!BI211</f>
        <v>13.667097719179448</v>
      </c>
      <c r="J211">
        <v>11</v>
      </c>
      <c r="K211">
        <f t="shared" si="15"/>
        <v>2.6670977191794485</v>
      </c>
      <c r="L211">
        <f>VLOOKUP(G211,MedianHouseholdIncome!B:C,2,FALSE)</f>
        <v>109946</v>
      </c>
      <c r="M211">
        <f>VLOOKUP(G211,DataForModel!B:O,14,FALSE)</f>
        <v>38.231181390104098</v>
      </c>
      <c r="N211">
        <f>VLOOKUP(G211,DataForModel!B:H,7,FALSE)</f>
        <v>7.4573</v>
      </c>
      <c r="O211" s="2">
        <f t="shared" si="16"/>
        <v>6.0059937659179949</v>
      </c>
      <c r="P211" s="1">
        <f t="shared" si="17"/>
        <v>4.700854700854701</v>
      </c>
      <c r="Q211" s="1">
        <f t="shared" si="18"/>
        <v>6.1174394148183335</v>
      </c>
      <c r="R211" s="1">
        <f t="shared" si="19"/>
        <v>5.4988625913556941</v>
      </c>
      <c r="S211" s="1"/>
    </row>
    <row r="212" spans="7:19" x14ac:dyDescent="0.2">
      <c r="G212">
        <v>6001438201</v>
      </c>
      <c r="H212" s="2">
        <f>$B$3+$B$4*DataForModel!L212+Index!$B$5*DataForModel!Q212+Index!$B$6*DataForModel!R212+Index!$B$7*DataForModel!T212+Index!$B$8*DataForModel!U212+Index!$B$9*DataForModel!AA212+Index!$B$10*DataForModel!AU212+Index!$B$11*DataForModel!AH212+Index!$B$12*DataForModel!AU212+Index!$B$13*DataForModel!AX212+Index!$B$14*DataForModel!AZ212+Index!$B$15*DataForModel!BA212+Index!$B$16*DataForModel!BI212</f>
        <v>13.676822321116408</v>
      </c>
      <c r="I212" s="2">
        <f>$B$3+$B$4*DataForModel!L212+Index!$B$5*DataForModel!Q212+Index!$B$6*DataForModel!R212+Index!$B$7*DataForModel!T212+Index!$B$8*DataForModel!U212+Index!$B$9*DataForModel!AA212+Index!$B$10*DataForModel!AU212+Index!$B$11*DataForModel!AH212+Index!$B$12*DataForModel!AU212+Index!$B$13*DataForModel!AX212+Index!$B$14*DataForModel!AZ212+Index!$B$15*DataForModel!BA212+Index!$B$16*DataForModel!BI212</f>
        <v>13.676822321116408</v>
      </c>
      <c r="J212">
        <v>11.8</v>
      </c>
      <c r="K212">
        <f t="shared" si="15"/>
        <v>1.876822321116407</v>
      </c>
      <c r="L212">
        <f>VLOOKUP(G212,MedianHouseholdIncome!B:C,2,FALSE)</f>
        <v>85432</v>
      </c>
      <c r="M212">
        <f>VLOOKUP(G212,DataForModel!B:O,14,FALSE)</f>
        <v>27.890187146534501</v>
      </c>
      <c r="N212">
        <f>VLOOKUP(G212,DataForModel!B:H,7,FALSE)</f>
        <v>8.9669000000000008</v>
      </c>
      <c r="O212" s="2">
        <f t="shared" si="16"/>
        <v>6.0103886187822866</v>
      </c>
      <c r="P212" s="1">
        <f t="shared" si="17"/>
        <v>5.0427350427350435</v>
      </c>
      <c r="Q212" s="1">
        <f t="shared" si="18"/>
        <v>4.3964442045440268</v>
      </c>
      <c r="R212" s="1">
        <f t="shared" si="19"/>
        <v>6.9601664972653801</v>
      </c>
      <c r="S212" s="1"/>
    </row>
    <row r="213" spans="7:19" x14ac:dyDescent="0.2">
      <c r="G213">
        <v>6001438203</v>
      </c>
      <c r="H213" s="2">
        <f>$B$3+$B$4*DataForModel!L213+Index!$B$5*DataForModel!Q213+Index!$B$6*DataForModel!R213+Index!$B$7*DataForModel!T213+Index!$B$8*DataForModel!U213+Index!$B$9*DataForModel!AA213+Index!$B$10*DataForModel!AU213+Index!$B$11*DataForModel!AH213+Index!$B$12*DataForModel!AU213+Index!$B$13*DataForModel!AX213+Index!$B$14*DataForModel!AZ213+Index!$B$15*DataForModel!BA213+Index!$B$16*DataForModel!BI213</f>
        <v>13.15712666459989</v>
      </c>
      <c r="I213" s="2">
        <f>$B$3+$B$4*DataForModel!L213+Index!$B$5*DataForModel!Q213+Index!$B$6*DataForModel!R213+Index!$B$7*DataForModel!T213+Index!$B$8*DataForModel!U213+Index!$B$9*DataForModel!AA213+Index!$B$10*DataForModel!AU213+Index!$B$11*DataForModel!AH213+Index!$B$12*DataForModel!AU213+Index!$B$13*DataForModel!AX213+Index!$B$14*DataForModel!AZ213+Index!$B$15*DataForModel!BA213+Index!$B$16*DataForModel!BI213</f>
        <v>13.15712666459989</v>
      </c>
      <c r="J213">
        <v>11.7</v>
      </c>
      <c r="K213">
        <f t="shared" si="15"/>
        <v>1.4571266645998904</v>
      </c>
      <c r="L213">
        <f>VLOOKUP(G213,MedianHouseholdIncome!B:C,2,FALSE)</f>
        <v>94231</v>
      </c>
      <c r="M213">
        <f>VLOOKUP(G213,DataForModel!B:O,14,FALSE)</f>
        <v>43.2219504980404</v>
      </c>
      <c r="N213">
        <f>VLOOKUP(G213,DataForModel!B:H,7,FALSE)</f>
        <v>9.1651000000000007</v>
      </c>
      <c r="O213" s="2">
        <f t="shared" si="16"/>
        <v>5.7755218386911622</v>
      </c>
      <c r="P213" s="1">
        <f t="shared" si="17"/>
        <v>5</v>
      </c>
      <c r="Q213" s="1">
        <f t="shared" si="18"/>
        <v>6.9480258679231071</v>
      </c>
      <c r="R213" s="1">
        <f t="shared" si="19"/>
        <v>7.1520255553942214</v>
      </c>
      <c r="S213" s="1"/>
    </row>
    <row r="214" spans="7:19" x14ac:dyDescent="0.2">
      <c r="G214">
        <v>6001438204</v>
      </c>
      <c r="H214" s="2">
        <f>$B$3+$B$4*DataForModel!L214+Index!$B$5*DataForModel!Q214+Index!$B$6*DataForModel!R214+Index!$B$7*DataForModel!T214+Index!$B$8*DataForModel!U214+Index!$B$9*DataForModel!AA214+Index!$B$10*DataForModel!AU214+Index!$B$11*DataForModel!AH214+Index!$B$12*DataForModel!AU214+Index!$B$13*DataForModel!AX214+Index!$B$14*DataForModel!AZ214+Index!$B$15*DataForModel!BA214+Index!$B$16*DataForModel!BI214</f>
        <v>11.963099742348968</v>
      </c>
      <c r="I214" s="2">
        <f>$B$3+$B$4*DataForModel!L214+Index!$B$5*DataForModel!Q214+Index!$B$6*DataForModel!R214+Index!$B$7*DataForModel!T214+Index!$B$8*DataForModel!U214+Index!$B$9*DataForModel!AA214+Index!$B$10*DataForModel!AU214+Index!$B$11*DataForModel!AH214+Index!$B$12*DataForModel!AU214+Index!$B$13*DataForModel!AX214+Index!$B$14*DataForModel!AZ214+Index!$B$15*DataForModel!BA214+Index!$B$16*DataForModel!BI214</f>
        <v>11.963099742348968</v>
      </c>
      <c r="J214">
        <v>10.8</v>
      </c>
      <c r="K214">
        <f t="shared" si="15"/>
        <v>1.1630997423489671</v>
      </c>
      <c r="L214">
        <f>VLOOKUP(G214,MedianHouseholdIncome!B:C,2,FALSE)</f>
        <v>79167</v>
      </c>
      <c r="M214">
        <f>VLOOKUP(G214,DataForModel!B:O,14,FALSE)</f>
        <v>33.111666759473898</v>
      </c>
      <c r="N214">
        <f>VLOOKUP(G214,DataForModel!B:H,7,FALSE)</f>
        <v>7.4276999999999997</v>
      </c>
      <c r="O214" s="2">
        <f t="shared" si="16"/>
        <v>5.2359035927913613</v>
      </c>
      <c r="P214" s="1">
        <f t="shared" si="17"/>
        <v>4.6153846153846159</v>
      </c>
      <c r="Q214" s="1">
        <f t="shared" si="18"/>
        <v>5.2654265473203568</v>
      </c>
      <c r="R214" s="1">
        <f t="shared" si="19"/>
        <v>5.4702095735927596</v>
      </c>
      <c r="S214" s="1"/>
    </row>
    <row r="215" spans="7:19" x14ac:dyDescent="0.2">
      <c r="G215">
        <v>6001438300</v>
      </c>
      <c r="H215" s="2">
        <f>$B$3+$B$4*DataForModel!L215+Index!$B$5*DataForModel!Q215+Index!$B$6*DataForModel!R215+Index!$B$7*DataForModel!T215+Index!$B$8*DataForModel!U215+Index!$B$9*DataForModel!AA215+Index!$B$10*DataForModel!AU215+Index!$B$11*DataForModel!AH215+Index!$B$12*DataForModel!AU215+Index!$B$13*DataForModel!AX215+Index!$B$14*DataForModel!AZ215+Index!$B$15*DataForModel!BA215+Index!$B$16*DataForModel!BI215</f>
        <v>13.29331729023356</v>
      </c>
      <c r="I215" s="2">
        <f>$B$3+$B$4*DataForModel!L215+Index!$B$5*DataForModel!Q215+Index!$B$6*DataForModel!R215+Index!$B$7*DataForModel!T215+Index!$B$8*DataForModel!U215+Index!$B$9*DataForModel!AA215+Index!$B$10*DataForModel!AU215+Index!$B$11*DataForModel!AH215+Index!$B$12*DataForModel!AU215+Index!$B$13*DataForModel!AX215+Index!$B$14*DataForModel!AZ215+Index!$B$15*DataForModel!BA215+Index!$B$16*DataForModel!BI215</f>
        <v>13.29331729023356</v>
      </c>
      <c r="J215">
        <v>11.6</v>
      </c>
      <c r="K215">
        <f t="shared" si="15"/>
        <v>1.6933172902335603</v>
      </c>
      <c r="L215">
        <f>VLOOKUP(G215,MedianHouseholdIncome!B:C,2,FALSE)</f>
        <v>86318</v>
      </c>
      <c r="M215">
        <f>VLOOKUP(G215,DataForModel!B:O,14,FALSE)</f>
        <v>28.337650479192401</v>
      </c>
      <c r="N215">
        <f>VLOOKUP(G215,DataForModel!B:H,7,FALSE)</f>
        <v>8.3697999999999997</v>
      </c>
      <c r="O215" s="2">
        <f t="shared" si="16"/>
        <v>5.8370706573508757</v>
      </c>
      <c r="P215" s="1">
        <f t="shared" si="17"/>
        <v>4.9572649572649574</v>
      </c>
      <c r="Q215" s="1">
        <f t="shared" si="18"/>
        <v>4.4709130838547848</v>
      </c>
      <c r="R215" s="1">
        <f t="shared" si="19"/>
        <v>6.3821693044867134</v>
      </c>
      <c r="S215" s="1"/>
    </row>
    <row r="216" spans="7:19" x14ac:dyDescent="0.2">
      <c r="G216">
        <v>6001438400</v>
      </c>
      <c r="H216" s="2">
        <f>$B$3+$B$4*DataForModel!L216+Index!$B$5*DataForModel!Q216+Index!$B$6*DataForModel!R216+Index!$B$7*DataForModel!T216+Index!$B$8*DataForModel!U216+Index!$B$9*DataForModel!AA216+Index!$B$10*DataForModel!AU216+Index!$B$11*DataForModel!AH216+Index!$B$12*DataForModel!AU216+Index!$B$13*DataForModel!AX216+Index!$B$14*DataForModel!AZ216+Index!$B$15*DataForModel!BA216+Index!$B$16*DataForModel!BI216</f>
        <v>11.730627564439438</v>
      </c>
      <c r="I216" s="2">
        <f>$B$3+$B$4*DataForModel!L216+Index!$B$5*DataForModel!Q216+Index!$B$6*DataForModel!R216+Index!$B$7*DataForModel!T216+Index!$B$8*DataForModel!U216+Index!$B$9*DataForModel!AA216+Index!$B$10*DataForModel!AU216+Index!$B$11*DataForModel!AH216+Index!$B$12*DataForModel!AU216+Index!$B$13*DataForModel!AX216+Index!$B$14*DataForModel!AZ216+Index!$B$15*DataForModel!BA216+Index!$B$16*DataForModel!BI216</f>
        <v>11.730627564439438</v>
      </c>
      <c r="J216">
        <v>10.7</v>
      </c>
      <c r="K216">
        <f t="shared" si="15"/>
        <v>1.0306275644394383</v>
      </c>
      <c r="L216">
        <f>VLOOKUP(G216,MedianHouseholdIncome!B:C,2,FALSE)</f>
        <v>92188</v>
      </c>
      <c r="M216">
        <f>VLOOKUP(G216,DataForModel!B:O,14,FALSE)</f>
        <v>30.996238088657002</v>
      </c>
      <c r="N216">
        <f>VLOOKUP(G216,DataForModel!B:H,7,FALSE)</f>
        <v>7.6166999999999998</v>
      </c>
      <c r="O216" s="2">
        <f t="shared" si="16"/>
        <v>5.1308421184423878</v>
      </c>
      <c r="P216" s="1">
        <f t="shared" si="17"/>
        <v>4.5726495726495724</v>
      </c>
      <c r="Q216" s="1">
        <f t="shared" si="18"/>
        <v>4.9133673038470604</v>
      </c>
      <c r="R216" s="1">
        <f t="shared" si="19"/>
        <v>5.6531629640385264</v>
      </c>
      <c r="S216" s="1"/>
    </row>
    <row r="217" spans="7:19" x14ac:dyDescent="0.2">
      <c r="G217">
        <v>6001440100</v>
      </c>
      <c r="H217" s="2">
        <f>$B$3+$B$4*DataForModel!L217+Index!$B$5*DataForModel!Q217+Index!$B$6*DataForModel!R217+Index!$B$7*DataForModel!T217+Index!$B$8*DataForModel!U217+Index!$B$9*DataForModel!AA217+Index!$B$10*DataForModel!AU217+Index!$B$11*DataForModel!AH217+Index!$B$12*DataForModel!AU217+Index!$B$13*DataForModel!AX217+Index!$B$14*DataForModel!AZ217+Index!$B$15*DataForModel!BA217+Index!$B$16*DataForModel!BI217</f>
        <v>10.340389831297722</v>
      </c>
      <c r="I217" s="2">
        <f>$B$3+$B$4*DataForModel!L217+Index!$B$5*DataForModel!Q217+Index!$B$6*DataForModel!R217+Index!$B$7*DataForModel!T217+Index!$B$8*DataForModel!U217+Index!$B$9*DataForModel!AA217+Index!$B$10*DataForModel!AU217+Index!$B$11*DataForModel!AH217+Index!$B$12*DataForModel!AU217+Index!$B$13*DataForModel!AX217+Index!$B$14*DataForModel!AZ217+Index!$B$15*DataForModel!BA217+Index!$B$16*DataForModel!BI217</f>
        <v>10.340389831297722</v>
      </c>
      <c r="J217">
        <v>10.4</v>
      </c>
      <c r="K217">
        <f t="shared" si="15"/>
        <v>5.9610168702278088E-2</v>
      </c>
      <c r="L217">
        <f>VLOOKUP(G217,MedianHouseholdIncome!B:C,2,FALSE)</f>
        <v>87097</v>
      </c>
      <c r="M217">
        <f>VLOOKUP(G217,DataForModel!B:O,14,FALSE)</f>
        <v>19.731803234939701</v>
      </c>
      <c r="N217">
        <f>VLOOKUP(G217,DataForModel!B:H,7,FALSE)</f>
        <v>7.6028000000000002</v>
      </c>
      <c r="O217" s="2">
        <f t="shared" si="16"/>
        <v>4.5025500481702947</v>
      </c>
      <c r="P217" s="1">
        <f t="shared" si="17"/>
        <v>4.4444444444444446</v>
      </c>
      <c r="Q217" s="1">
        <f t="shared" si="18"/>
        <v>3.0386889147986018</v>
      </c>
      <c r="R217" s="1">
        <f t="shared" si="19"/>
        <v>5.6397076617782291</v>
      </c>
      <c r="S217" s="1"/>
    </row>
    <row r="218" spans="7:19" x14ac:dyDescent="0.2">
      <c r="G218">
        <v>6001440200</v>
      </c>
      <c r="H218" s="2">
        <f>$B$3+$B$4*DataForModel!L218+Index!$B$5*DataForModel!Q218+Index!$B$6*DataForModel!R218+Index!$B$7*DataForModel!T218+Index!$B$8*DataForModel!U218+Index!$B$9*DataForModel!AA218+Index!$B$10*DataForModel!AU218+Index!$B$11*DataForModel!AH218+Index!$B$12*DataForModel!AU218+Index!$B$13*DataForModel!AX218+Index!$B$14*DataForModel!AZ218+Index!$B$15*DataForModel!BA218+Index!$B$16*DataForModel!BI218</f>
        <v>14.74532764228355</v>
      </c>
      <c r="I218" s="2">
        <f>$B$3+$B$4*DataForModel!L218+Index!$B$5*DataForModel!Q218+Index!$B$6*DataForModel!R218+Index!$B$7*DataForModel!T218+Index!$B$8*DataForModel!U218+Index!$B$9*DataForModel!AA218+Index!$B$10*DataForModel!AU218+Index!$B$11*DataForModel!AH218+Index!$B$12*DataForModel!AU218+Index!$B$13*DataForModel!AX218+Index!$B$14*DataForModel!AZ218+Index!$B$15*DataForModel!BA218+Index!$B$16*DataForModel!BI218</f>
        <v>14.74532764228355</v>
      </c>
      <c r="J218">
        <v>12.6</v>
      </c>
      <c r="K218">
        <f t="shared" si="15"/>
        <v>2.1453276422835508</v>
      </c>
      <c r="L218">
        <f>VLOOKUP(G218,MedianHouseholdIncome!B:C,2,FALSE)</f>
        <v>61885</v>
      </c>
      <c r="M218">
        <f>VLOOKUP(G218,DataForModel!B:O,14,FALSE)</f>
        <v>26.648362221495301</v>
      </c>
      <c r="N218">
        <f>VLOOKUP(G218,DataForModel!B:H,7,FALSE)</f>
        <v>7.5021000000000004</v>
      </c>
      <c r="O218" s="2">
        <f t="shared" si="16"/>
        <v>6.493279713110268</v>
      </c>
      <c r="P218" s="1">
        <f t="shared" si="17"/>
        <v>5.3846153846153841</v>
      </c>
      <c r="Q218" s="1">
        <f t="shared" si="18"/>
        <v>4.18977406261636</v>
      </c>
      <c r="R218" s="1">
        <f t="shared" si="19"/>
        <v>5.5422293209428393</v>
      </c>
      <c r="S218" s="1"/>
    </row>
    <row r="219" spans="7:19" x14ac:dyDescent="0.2">
      <c r="G219">
        <v>6001440301</v>
      </c>
      <c r="H219" s="2">
        <f>$B$3+$B$4*DataForModel!L219+Index!$B$5*DataForModel!Q219+Index!$B$6*DataForModel!R219+Index!$B$7*DataForModel!T219+Index!$B$8*DataForModel!U219+Index!$B$9*DataForModel!AA219+Index!$B$10*DataForModel!AU219+Index!$B$11*DataForModel!AH219+Index!$B$12*DataForModel!AU219+Index!$B$13*DataForModel!AX219+Index!$B$14*DataForModel!AZ219+Index!$B$15*DataForModel!BA219+Index!$B$16*DataForModel!BI219</f>
        <v>12.104023347848727</v>
      </c>
      <c r="I219" s="2">
        <f>$B$3+$B$4*DataForModel!L219+Index!$B$5*DataForModel!Q219+Index!$B$6*DataForModel!R219+Index!$B$7*DataForModel!T219+Index!$B$8*DataForModel!U219+Index!$B$9*DataForModel!AA219+Index!$B$10*DataForModel!AU219+Index!$B$11*DataForModel!AH219+Index!$B$12*DataForModel!AU219+Index!$B$13*DataForModel!AX219+Index!$B$14*DataForModel!AZ219+Index!$B$15*DataForModel!BA219+Index!$B$16*DataForModel!BI219</f>
        <v>12.104023347848727</v>
      </c>
      <c r="J219">
        <v>10.3</v>
      </c>
      <c r="K219">
        <f t="shared" si="15"/>
        <v>1.8040233478487266</v>
      </c>
      <c r="L219">
        <f>VLOOKUP(G219,MedianHouseholdIncome!B:C,2,FALSE)</f>
        <v>81438</v>
      </c>
      <c r="M219">
        <f>VLOOKUP(G219,DataForModel!B:O,14,FALSE)</f>
        <v>39.676974320492199</v>
      </c>
      <c r="N219">
        <f>VLOOKUP(G219,DataForModel!B:H,7,FALSE)</f>
        <v>7.4253999999999998</v>
      </c>
      <c r="O219" s="2">
        <f t="shared" si="16"/>
        <v>5.2995913936177432</v>
      </c>
      <c r="P219" s="1">
        <f t="shared" si="17"/>
        <v>4.4017094017094021</v>
      </c>
      <c r="Q219" s="1">
        <f t="shared" si="18"/>
        <v>6.3580548382137803</v>
      </c>
      <c r="R219" s="1">
        <f t="shared" si="19"/>
        <v>5.4679831566719903</v>
      </c>
      <c r="S219" s="1"/>
    </row>
    <row r="220" spans="7:19" x14ac:dyDescent="0.2">
      <c r="G220">
        <v>6001440304</v>
      </c>
      <c r="H220" s="2">
        <f>$B$3+$B$4*DataForModel!L220+Index!$B$5*DataForModel!Q220+Index!$B$6*DataForModel!R220+Index!$B$7*DataForModel!T220+Index!$B$8*DataForModel!U220+Index!$B$9*DataForModel!AA220+Index!$B$10*DataForModel!AU220+Index!$B$11*DataForModel!AH220+Index!$B$12*DataForModel!AU220+Index!$B$13*DataForModel!AX220+Index!$B$14*DataForModel!AZ220+Index!$B$15*DataForModel!BA220+Index!$B$16*DataForModel!BI220</f>
        <v>12.453002885444198</v>
      </c>
      <c r="I220" s="2">
        <f>$B$3+$B$4*DataForModel!L220+Index!$B$5*DataForModel!Q220+Index!$B$6*DataForModel!R220+Index!$B$7*DataForModel!T220+Index!$B$8*DataForModel!U220+Index!$B$9*DataForModel!AA220+Index!$B$10*DataForModel!AU220+Index!$B$11*DataForModel!AH220+Index!$B$12*DataForModel!AU220+Index!$B$13*DataForModel!AX220+Index!$B$14*DataForModel!AZ220+Index!$B$15*DataForModel!BA220+Index!$B$16*DataForModel!BI220</f>
        <v>12.453002885444198</v>
      </c>
      <c r="J220">
        <v>9.8000000000000007</v>
      </c>
      <c r="K220">
        <f t="shared" si="15"/>
        <v>2.6530028854441969</v>
      </c>
      <c r="L220">
        <f>VLOOKUP(G220,MedianHouseholdIncome!B:C,2,FALSE)</f>
        <v>128190</v>
      </c>
      <c r="M220">
        <f>VLOOKUP(G220,DataForModel!B:O,14,FALSE)</f>
        <v>19.8065303597647</v>
      </c>
      <c r="N220">
        <f>VLOOKUP(G220,DataForModel!B:H,7,FALSE)</f>
        <v>7.2289000000000003</v>
      </c>
      <c r="O220" s="2">
        <f t="shared" si="16"/>
        <v>5.4573062008996338</v>
      </c>
      <c r="P220" s="1">
        <f t="shared" si="17"/>
        <v>4.1880341880341891</v>
      </c>
      <c r="Q220" s="1">
        <f t="shared" si="18"/>
        <v>3.0511253421741769</v>
      </c>
      <c r="R220" s="1">
        <f t="shared" si="19"/>
        <v>5.277769711049805</v>
      </c>
      <c r="S220" s="1"/>
    </row>
    <row r="221" spans="7:19" x14ac:dyDescent="0.2">
      <c r="G221">
        <v>6001440305</v>
      </c>
      <c r="H221" s="2">
        <f>$B$3+$B$4*DataForModel!L221+Index!$B$5*DataForModel!Q221+Index!$B$6*DataForModel!R221+Index!$B$7*DataForModel!T221+Index!$B$8*DataForModel!U221+Index!$B$9*DataForModel!AA221+Index!$B$10*DataForModel!AU221+Index!$B$11*DataForModel!AH221+Index!$B$12*DataForModel!AU221+Index!$B$13*DataForModel!AX221+Index!$B$14*DataForModel!AZ221+Index!$B$15*DataForModel!BA221+Index!$B$16*DataForModel!BI221</f>
        <v>10.415414709754167</v>
      </c>
      <c r="I221" s="2">
        <f>$B$3+$B$4*DataForModel!L221+Index!$B$5*DataForModel!Q221+Index!$B$6*DataForModel!R221+Index!$B$7*DataForModel!T221+Index!$B$8*DataForModel!U221+Index!$B$9*DataForModel!AA221+Index!$B$10*DataForModel!AU221+Index!$B$11*DataForModel!AH221+Index!$B$12*DataForModel!AU221+Index!$B$13*DataForModel!AX221+Index!$B$14*DataForModel!AZ221+Index!$B$15*DataForModel!BA221+Index!$B$16*DataForModel!BI221</f>
        <v>10.415414709754167</v>
      </c>
      <c r="J221">
        <v>9.6999999999999993</v>
      </c>
      <c r="K221">
        <f t="shared" si="15"/>
        <v>0.71541470975416743</v>
      </c>
      <c r="L221">
        <f>VLOOKUP(G221,MedianHouseholdIncome!B:C,2,FALSE)</f>
        <v>126823</v>
      </c>
      <c r="M221">
        <f>VLOOKUP(G221,DataForModel!B:O,14,FALSE)</f>
        <v>16.525572085795002</v>
      </c>
      <c r="N221">
        <f>VLOOKUP(G221,DataForModel!B:H,7,FALSE)</f>
        <v>7.0987</v>
      </c>
      <c r="O221" s="2">
        <f t="shared" si="16"/>
        <v>4.5364561457272838</v>
      </c>
      <c r="P221" s="1">
        <f t="shared" si="17"/>
        <v>4.1452991452991448</v>
      </c>
      <c r="Q221" s="1">
        <f t="shared" si="18"/>
        <v>2.505093370623384</v>
      </c>
      <c r="R221" s="1">
        <f t="shared" si="19"/>
        <v>5.1517351531871638</v>
      </c>
      <c r="S221" s="1"/>
    </row>
    <row r="222" spans="7:19" x14ac:dyDescent="0.2">
      <c r="G222">
        <v>6001440306</v>
      </c>
      <c r="H222" s="2">
        <f>$B$3+$B$4*DataForModel!L222+Index!$B$5*DataForModel!Q222+Index!$B$6*DataForModel!R222+Index!$B$7*DataForModel!T222+Index!$B$8*DataForModel!U222+Index!$B$9*DataForModel!AA222+Index!$B$10*DataForModel!AU222+Index!$B$11*DataForModel!AH222+Index!$B$12*DataForModel!AU222+Index!$B$13*DataForModel!AX222+Index!$B$14*DataForModel!AZ222+Index!$B$15*DataForModel!BA222+Index!$B$16*DataForModel!BI222</f>
        <v>12.611703941465972</v>
      </c>
      <c r="I222" s="2">
        <f>$B$3+$B$4*DataForModel!L222+Index!$B$5*DataForModel!Q222+Index!$B$6*DataForModel!R222+Index!$B$7*DataForModel!T222+Index!$B$8*DataForModel!U222+Index!$B$9*DataForModel!AA222+Index!$B$10*DataForModel!AU222+Index!$B$11*DataForModel!AH222+Index!$B$12*DataForModel!AU222+Index!$B$13*DataForModel!AX222+Index!$B$14*DataForModel!AZ222+Index!$B$15*DataForModel!BA222+Index!$B$16*DataForModel!BI222</f>
        <v>12.611703941465972</v>
      </c>
      <c r="J222">
        <v>9.1999999999999993</v>
      </c>
      <c r="K222">
        <f t="shared" si="15"/>
        <v>3.4117039414659729</v>
      </c>
      <c r="L222">
        <f>VLOOKUP(G222,MedianHouseholdIncome!B:C,2,FALSE)</f>
        <v>108333</v>
      </c>
      <c r="M222">
        <f>VLOOKUP(G222,DataForModel!B:O,14,FALSE)</f>
        <v>21.266865901857301</v>
      </c>
      <c r="N222">
        <f>VLOOKUP(G222,DataForModel!B:H,7,FALSE)</f>
        <v>7.9851000000000001</v>
      </c>
      <c r="O222" s="2">
        <f t="shared" si="16"/>
        <v>5.5290281896396154</v>
      </c>
      <c r="P222" s="1">
        <f t="shared" si="17"/>
        <v>3.9316239316239314</v>
      </c>
      <c r="Q222" s="1">
        <f t="shared" si="18"/>
        <v>3.2941610130331482</v>
      </c>
      <c r="R222" s="1">
        <f t="shared" si="19"/>
        <v>6.0097768743042446</v>
      </c>
      <c r="S222" s="1"/>
    </row>
    <row r="223" spans="7:19" x14ac:dyDescent="0.2">
      <c r="G223">
        <v>6001440307</v>
      </c>
      <c r="H223" s="2">
        <f>$B$3+$B$4*DataForModel!L223+Index!$B$5*DataForModel!Q223+Index!$B$6*DataForModel!R223+Index!$B$7*DataForModel!T223+Index!$B$8*DataForModel!U223+Index!$B$9*DataForModel!AA223+Index!$B$10*DataForModel!AU223+Index!$B$11*DataForModel!AH223+Index!$B$12*DataForModel!AU223+Index!$B$13*DataForModel!AX223+Index!$B$14*DataForModel!AZ223+Index!$B$15*DataForModel!BA223+Index!$B$16*DataForModel!BI223</f>
        <v>11.866699514222658</v>
      </c>
      <c r="I223" s="2">
        <f>$B$3+$B$4*DataForModel!L223+Index!$B$5*DataForModel!Q223+Index!$B$6*DataForModel!R223+Index!$B$7*DataForModel!T223+Index!$B$8*DataForModel!U223+Index!$B$9*DataForModel!AA223+Index!$B$10*DataForModel!AU223+Index!$B$11*DataForModel!AH223+Index!$B$12*DataForModel!AU223+Index!$B$13*DataForModel!AX223+Index!$B$14*DataForModel!AZ223+Index!$B$15*DataForModel!BA223+Index!$B$16*DataForModel!BI223</f>
        <v>11.866699514222658</v>
      </c>
      <c r="J223">
        <v>12</v>
      </c>
      <c r="K223">
        <f t="shared" si="15"/>
        <v>0.1333004857773421</v>
      </c>
      <c r="L223">
        <f>VLOOKUP(G223,MedianHouseholdIncome!B:C,2,FALSE)</f>
        <v>66379</v>
      </c>
      <c r="M223">
        <f>VLOOKUP(G223,DataForModel!B:O,14,FALSE)</f>
        <v>27.710265661308899</v>
      </c>
      <c r="N223">
        <f>VLOOKUP(G223,DataForModel!B:H,7,FALSE)</f>
        <v>8.6883999999999997</v>
      </c>
      <c r="O223" s="2">
        <f t="shared" si="16"/>
        <v>5.1923373037601266</v>
      </c>
      <c r="P223" s="1">
        <f t="shared" si="17"/>
        <v>5.1282051282051286</v>
      </c>
      <c r="Q223" s="1">
        <f t="shared" si="18"/>
        <v>4.3665008541267065</v>
      </c>
      <c r="R223" s="1">
        <f t="shared" si="19"/>
        <v>6.6905764483810071</v>
      </c>
      <c r="S223" s="1"/>
    </row>
    <row r="224" spans="7:19" x14ac:dyDescent="0.2">
      <c r="G224">
        <v>6001440308</v>
      </c>
      <c r="H224" s="2">
        <f>$B$3+$B$4*DataForModel!L224+Index!$B$5*DataForModel!Q224+Index!$B$6*DataForModel!R224+Index!$B$7*DataForModel!T224+Index!$B$8*DataForModel!U224+Index!$B$9*DataForModel!AA224+Index!$B$10*DataForModel!AU224+Index!$B$11*DataForModel!AH224+Index!$B$12*DataForModel!AU224+Index!$B$13*DataForModel!AX224+Index!$B$14*DataForModel!AZ224+Index!$B$15*DataForModel!BA224+Index!$B$16*DataForModel!BI224</f>
        <v>11.16514799270149</v>
      </c>
      <c r="I224" s="2">
        <f>$B$3+$B$4*DataForModel!L224+Index!$B$5*DataForModel!Q224+Index!$B$6*DataForModel!R224+Index!$B$7*DataForModel!T224+Index!$B$8*DataForModel!U224+Index!$B$9*DataForModel!AA224+Index!$B$10*DataForModel!AU224+Index!$B$11*DataForModel!AH224+Index!$B$12*DataForModel!AU224+Index!$B$13*DataForModel!AX224+Index!$B$14*DataForModel!AZ224+Index!$B$15*DataForModel!BA224+Index!$B$16*DataForModel!BI224</f>
        <v>11.16514799270149</v>
      </c>
      <c r="J224">
        <v>9.6999999999999993</v>
      </c>
      <c r="K224">
        <f t="shared" si="15"/>
        <v>1.4651479927014908</v>
      </c>
      <c r="L224">
        <f>VLOOKUP(G224,MedianHouseholdIncome!B:C,2,FALSE)</f>
        <v>81478</v>
      </c>
      <c r="M224">
        <f>VLOOKUP(G224,DataForModel!B:O,14,FALSE)</f>
        <v>27.731161122711001</v>
      </c>
      <c r="N224">
        <f>VLOOKUP(G224,DataForModel!B:H,7,FALSE)</f>
        <v>7.0568</v>
      </c>
      <c r="O224" s="2">
        <f t="shared" si="16"/>
        <v>4.8752841499351449</v>
      </c>
      <c r="P224" s="1">
        <f t="shared" si="17"/>
        <v>4.1452991452991448</v>
      </c>
      <c r="Q224" s="1">
        <f t="shared" si="18"/>
        <v>4.3699783716789327</v>
      </c>
      <c r="R224" s="1">
        <f t="shared" si="19"/>
        <v>5.1111756449349013</v>
      </c>
      <c r="S224" s="1"/>
    </row>
    <row r="225" spans="7:19" x14ac:dyDescent="0.2">
      <c r="G225">
        <v>6001440331</v>
      </c>
      <c r="H225" s="2">
        <f>$B$3+$B$4*DataForModel!L225+Index!$B$5*DataForModel!Q225+Index!$B$6*DataForModel!R225+Index!$B$7*DataForModel!T225+Index!$B$8*DataForModel!U225+Index!$B$9*DataForModel!AA225+Index!$B$10*DataForModel!AU225+Index!$B$11*DataForModel!AH225+Index!$B$12*DataForModel!AU225+Index!$B$13*DataForModel!AX225+Index!$B$14*DataForModel!AZ225+Index!$B$15*DataForModel!BA225+Index!$B$16*DataForModel!BI225</f>
        <v>12.033118689032397</v>
      </c>
      <c r="I225" s="2">
        <f>$B$3+$B$4*DataForModel!L225+Index!$B$5*DataForModel!Q225+Index!$B$6*DataForModel!R225+Index!$B$7*DataForModel!T225+Index!$B$8*DataForModel!U225+Index!$B$9*DataForModel!AA225+Index!$B$10*DataForModel!AU225+Index!$B$11*DataForModel!AH225+Index!$B$12*DataForModel!AU225+Index!$B$13*DataForModel!AX225+Index!$B$14*DataForModel!AZ225+Index!$B$15*DataForModel!BA225+Index!$B$16*DataForModel!BI225</f>
        <v>12.033118689032397</v>
      </c>
      <c r="J225">
        <v>9.6999999999999993</v>
      </c>
      <c r="K225">
        <f t="shared" si="15"/>
        <v>2.3331186890323981</v>
      </c>
      <c r="L225">
        <f>VLOOKUP(G225,MedianHouseholdIncome!B:C,2,FALSE)</f>
        <v>91603</v>
      </c>
      <c r="M225">
        <f>VLOOKUP(G225,DataForModel!B:O,14,FALSE)</f>
        <v>26.569512312484601</v>
      </c>
      <c r="N225">
        <f>VLOOKUP(G225,DataForModel!B:H,7,FALSE)</f>
        <v>7.6294000000000004</v>
      </c>
      <c r="O225" s="2">
        <f t="shared" si="16"/>
        <v>5.2675473526471572</v>
      </c>
      <c r="P225" s="1">
        <f t="shared" si="17"/>
        <v>4.1452991452991448</v>
      </c>
      <c r="Q225" s="1">
        <f t="shared" si="18"/>
        <v>4.1766515027791034</v>
      </c>
      <c r="R225" s="1">
        <f t="shared" si="19"/>
        <v>5.6654566574705969</v>
      </c>
      <c r="S225" s="1"/>
    </row>
    <row r="226" spans="7:19" x14ac:dyDescent="0.2">
      <c r="G226">
        <v>6001440332</v>
      </c>
      <c r="H226" s="2">
        <f>$B$3+$B$4*DataForModel!L226+Index!$B$5*DataForModel!Q226+Index!$B$6*DataForModel!R226+Index!$B$7*DataForModel!T226+Index!$B$8*DataForModel!U226+Index!$B$9*DataForModel!AA226+Index!$B$10*DataForModel!AU226+Index!$B$11*DataForModel!AH226+Index!$B$12*DataForModel!AU226+Index!$B$13*DataForModel!AX226+Index!$B$14*DataForModel!AZ226+Index!$B$15*DataForModel!BA226+Index!$B$16*DataForModel!BI226</f>
        <v>9.0543640522910085</v>
      </c>
      <c r="I226" s="2">
        <f>$B$3+$B$4*DataForModel!L226+Index!$B$5*DataForModel!Q226+Index!$B$6*DataForModel!R226+Index!$B$7*DataForModel!T226+Index!$B$8*DataForModel!U226+Index!$B$9*DataForModel!AA226+Index!$B$10*DataForModel!AU226+Index!$B$11*DataForModel!AH226+Index!$B$12*DataForModel!AU226+Index!$B$13*DataForModel!AX226+Index!$B$14*DataForModel!AZ226+Index!$B$15*DataForModel!BA226+Index!$B$16*DataForModel!BI226</f>
        <v>9.0543640522910085</v>
      </c>
      <c r="J226">
        <v>6.5</v>
      </c>
      <c r="K226">
        <f t="shared" si="15"/>
        <v>2.5543640522910085</v>
      </c>
      <c r="L226">
        <f>VLOOKUP(G226,MedianHouseholdIncome!B:C,2,FALSE)</f>
        <v>209816</v>
      </c>
      <c r="M226">
        <f>VLOOKUP(G226,DataForModel!B:O,14,FALSE)</f>
        <v>14.376051526849899</v>
      </c>
      <c r="N226">
        <f>VLOOKUP(G226,DataForModel!B:H,7,FALSE)</f>
        <v>3.9100999999999999</v>
      </c>
      <c r="O226" s="2">
        <f t="shared" si="16"/>
        <v>3.9213546311178016</v>
      </c>
      <c r="P226" s="1">
        <f t="shared" si="17"/>
        <v>2.7777777777777777</v>
      </c>
      <c r="Q226" s="1">
        <f t="shared" si="18"/>
        <v>2.1473604003501401</v>
      </c>
      <c r="R226" s="1">
        <f t="shared" si="19"/>
        <v>2.0651468951164027</v>
      </c>
      <c r="S226" s="1"/>
    </row>
    <row r="227" spans="7:19" x14ac:dyDescent="0.2">
      <c r="G227">
        <v>6001440333</v>
      </c>
      <c r="H227" s="2">
        <f>$B$3+$B$4*DataForModel!L227+Index!$B$5*DataForModel!Q227+Index!$B$6*DataForModel!R227+Index!$B$7*DataForModel!T227+Index!$B$8*DataForModel!U227+Index!$B$9*DataForModel!AA227+Index!$B$10*DataForModel!AU227+Index!$B$11*DataForModel!AH227+Index!$B$12*DataForModel!AU227+Index!$B$13*DataForModel!AX227+Index!$B$14*DataForModel!AZ227+Index!$B$15*DataForModel!BA227+Index!$B$16*DataForModel!BI227</f>
        <v>9.1128094156367681</v>
      </c>
      <c r="I227" s="2">
        <f>$B$3+$B$4*DataForModel!L227+Index!$B$5*DataForModel!Q227+Index!$B$6*DataForModel!R227+Index!$B$7*DataForModel!T227+Index!$B$8*DataForModel!U227+Index!$B$9*DataForModel!AA227+Index!$B$10*DataForModel!AU227+Index!$B$11*DataForModel!AH227+Index!$B$12*DataForModel!AU227+Index!$B$13*DataForModel!AX227+Index!$B$14*DataForModel!AZ227+Index!$B$15*DataForModel!BA227+Index!$B$16*DataForModel!BI227</f>
        <v>9.1128094156367681</v>
      </c>
      <c r="J227">
        <v>7.9</v>
      </c>
      <c r="K227">
        <f t="shared" si="15"/>
        <v>1.2128094156367677</v>
      </c>
      <c r="L227">
        <f>VLOOKUP(G227,MedianHouseholdIncome!B:C,2,FALSE)</f>
        <v>135150</v>
      </c>
      <c r="M227">
        <f>VLOOKUP(G227,DataForModel!B:O,14,FALSE)</f>
        <v>28.497930018408798</v>
      </c>
      <c r="N227">
        <f>VLOOKUP(G227,DataForModel!B:H,7,FALSE)</f>
        <v>4.9250999999999996</v>
      </c>
      <c r="O227" s="2">
        <f t="shared" si="16"/>
        <v>3.9477679253759912</v>
      </c>
      <c r="P227" s="1">
        <f t="shared" si="17"/>
        <v>3.3760683760683765</v>
      </c>
      <c r="Q227" s="1">
        <f t="shared" si="18"/>
        <v>4.4975875324425427</v>
      </c>
      <c r="R227" s="1">
        <f t="shared" si="19"/>
        <v>3.0476743623251528</v>
      </c>
      <c r="S227" s="1"/>
    </row>
    <row r="228" spans="7:19" x14ac:dyDescent="0.2">
      <c r="G228">
        <v>6001440334</v>
      </c>
      <c r="H228" s="2">
        <f>$B$3+$B$4*DataForModel!L228+Index!$B$5*DataForModel!Q228+Index!$B$6*DataForModel!R228+Index!$B$7*DataForModel!T228+Index!$B$8*DataForModel!U228+Index!$B$9*DataForModel!AA228+Index!$B$10*DataForModel!AU228+Index!$B$11*DataForModel!AH228+Index!$B$12*DataForModel!AU228+Index!$B$13*DataForModel!AX228+Index!$B$14*DataForModel!AZ228+Index!$B$15*DataForModel!BA228+Index!$B$16*DataForModel!BI228</f>
        <v>10.68246727442987</v>
      </c>
      <c r="I228" s="2">
        <f>$B$3+$B$4*DataForModel!L228+Index!$B$5*DataForModel!Q228+Index!$B$6*DataForModel!R228+Index!$B$7*DataForModel!T228+Index!$B$8*DataForModel!U228+Index!$B$9*DataForModel!AA228+Index!$B$10*DataForModel!AU228+Index!$B$11*DataForModel!AH228+Index!$B$12*DataForModel!AU228+Index!$B$13*DataForModel!AX228+Index!$B$14*DataForModel!AZ228+Index!$B$15*DataForModel!BA228+Index!$B$16*DataForModel!BI228</f>
        <v>10.68246727442987</v>
      </c>
      <c r="J228">
        <v>9.3000000000000007</v>
      </c>
      <c r="K228">
        <f t="shared" si="15"/>
        <v>1.3824672744298692</v>
      </c>
      <c r="L228">
        <f>VLOOKUP(G228,MedianHouseholdIncome!B:C,2,FALSE)</f>
        <v>131690</v>
      </c>
      <c r="M228">
        <f>VLOOKUP(G228,DataForModel!B:O,14,FALSE)</f>
        <v>22.275341784618998</v>
      </c>
      <c r="N228">
        <f>VLOOKUP(G228,DataForModel!B:H,7,FALSE)</f>
        <v>6.6935000000000002</v>
      </c>
      <c r="O228" s="2">
        <f t="shared" si="16"/>
        <v>4.6571455823119168</v>
      </c>
      <c r="P228" s="1">
        <f t="shared" si="17"/>
        <v>3.9743589743589745</v>
      </c>
      <c r="Q228" s="1">
        <f t="shared" si="18"/>
        <v>3.461996147937056</v>
      </c>
      <c r="R228" s="1">
        <f t="shared" si="19"/>
        <v>4.7594985721891483</v>
      </c>
      <c r="S228" s="1"/>
    </row>
    <row r="229" spans="7:19" x14ac:dyDescent="0.2">
      <c r="G229">
        <v>6001440335</v>
      </c>
      <c r="H229" s="2">
        <f>$B$3+$B$4*DataForModel!L229+Index!$B$5*DataForModel!Q229+Index!$B$6*DataForModel!R229+Index!$B$7*DataForModel!T229+Index!$B$8*DataForModel!U229+Index!$B$9*DataForModel!AA229+Index!$B$10*DataForModel!AU229+Index!$B$11*DataForModel!AH229+Index!$B$12*DataForModel!AU229+Index!$B$13*DataForModel!AX229+Index!$B$14*DataForModel!AZ229+Index!$B$15*DataForModel!BA229+Index!$B$16*DataForModel!BI229</f>
        <v>10.428150518906914</v>
      </c>
      <c r="I229" s="2">
        <f>$B$3+$B$4*DataForModel!L229+Index!$B$5*DataForModel!Q229+Index!$B$6*DataForModel!R229+Index!$B$7*DataForModel!T229+Index!$B$8*DataForModel!U229+Index!$B$9*DataForModel!AA229+Index!$B$10*DataForModel!AU229+Index!$B$11*DataForModel!AH229+Index!$B$12*DataForModel!AU229+Index!$B$13*DataForModel!AX229+Index!$B$14*DataForModel!AZ229+Index!$B$15*DataForModel!BA229+Index!$B$16*DataForModel!BI229</f>
        <v>10.428150518906914</v>
      </c>
      <c r="J229">
        <v>6.1</v>
      </c>
      <c r="K229">
        <f t="shared" si="15"/>
        <v>4.3281505189069147</v>
      </c>
      <c r="L229">
        <f>VLOOKUP(G229,MedianHouseholdIncome!B:C,2,FALSE)</f>
        <v>165625</v>
      </c>
      <c r="M229">
        <f>VLOOKUP(G229,DataForModel!B:O,14,FALSE)</f>
        <v>23.313970383965099</v>
      </c>
      <c r="N229">
        <f>VLOOKUP(G229,DataForModel!B:H,7,FALSE)</f>
        <v>5.133</v>
      </c>
      <c r="O229" s="2">
        <f t="shared" si="16"/>
        <v>4.5422118576522417</v>
      </c>
      <c r="P229" s="1">
        <f t="shared" si="17"/>
        <v>2.6068376068376069</v>
      </c>
      <c r="Q229" s="1">
        <f t="shared" si="18"/>
        <v>3.6348494348286975</v>
      </c>
      <c r="R229" s="1">
        <f t="shared" si="19"/>
        <v>3.2489230918154979</v>
      </c>
      <c r="S229" s="1"/>
    </row>
    <row r="230" spans="7:19" x14ac:dyDescent="0.2">
      <c r="G230">
        <v>6001440336</v>
      </c>
      <c r="H230" s="2">
        <f>$B$3+$B$4*DataForModel!L230+Index!$B$5*DataForModel!Q230+Index!$B$6*DataForModel!R230+Index!$B$7*DataForModel!T230+Index!$B$8*DataForModel!U230+Index!$B$9*DataForModel!AA230+Index!$B$10*DataForModel!AU230+Index!$B$11*DataForModel!AH230+Index!$B$12*DataForModel!AU230+Index!$B$13*DataForModel!AX230+Index!$B$14*DataForModel!AZ230+Index!$B$15*DataForModel!BA230+Index!$B$16*DataForModel!BI230</f>
        <v>11.212776628624477</v>
      </c>
      <c r="I230" s="2">
        <f>$B$3+$B$4*DataForModel!L230+Index!$B$5*DataForModel!Q230+Index!$B$6*DataForModel!R230+Index!$B$7*DataForModel!T230+Index!$B$8*DataForModel!U230+Index!$B$9*DataForModel!AA230+Index!$B$10*DataForModel!AU230+Index!$B$11*DataForModel!AH230+Index!$B$12*DataForModel!AU230+Index!$B$13*DataForModel!AX230+Index!$B$14*DataForModel!AZ230+Index!$B$15*DataForModel!BA230+Index!$B$16*DataForModel!BI230</f>
        <v>11.212776628624477</v>
      </c>
      <c r="J230">
        <v>9.6</v>
      </c>
      <c r="K230">
        <f t="shared" si="15"/>
        <v>1.6127766286244771</v>
      </c>
      <c r="L230">
        <f>VLOOKUP(G230,MedianHouseholdIncome!B:C,2,FALSE)</f>
        <v>82444</v>
      </c>
      <c r="M230">
        <f>VLOOKUP(G230,DataForModel!B:O,14,FALSE)</f>
        <v>23.485797263361601</v>
      </c>
      <c r="N230">
        <f>VLOOKUP(G230,DataForModel!B:H,7,FALSE)</f>
        <v>7.6009000000000002</v>
      </c>
      <c r="O230" s="2">
        <f t="shared" si="16"/>
        <v>4.8968090255408905</v>
      </c>
      <c r="P230" s="1">
        <f t="shared" si="17"/>
        <v>4.1025641025641022</v>
      </c>
      <c r="Q230" s="1">
        <f t="shared" si="18"/>
        <v>3.6634456441943151</v>
      </c>
      <c r="R230" s="1">
        <f t="shared" si="19"/>
        <v>5.6378684478002032</v>
      </c>
      <c r="S230" s="1"/>
    </row>
    <row r="231" spans="7:19" x14ac:dyDescent="0.2">
      <c r="G231">
        <v>6001441100</v>
      </c>
      <c r="H231" s="2">
        <f>$B$3+$B$4*DataForModel!L231+Index!$B$5*DataForModel!Q231+Index!$B$6*DataForModel!R231+Index!$B$7*DataForModel!T231+Index!$B$8*DataForModel!U231+Index!$B$9*DataForModel!AA231+Index!$B$10*DataForModel!AU231+Index!$B$11*DataForModel!AH231+Index!$B$12*DataForModel!AU231+Index!$B$13*DataForModel!AX231+Index!$B$14*DataForModel!AZ231+Index!$B$15*DataForModel!BA231+Index!$B$16*DataForModel!BI231</f>
        <v>9.60579633690908</v>
      </c>
      <c r="I231" s="2">
        <f>$B$3+$B$4*DataForModel!L231+Index!$B$5*DataForModel!Q231+Index!$B$6*DataForModel!R231+Index!$B$7*DataForModel!T231+Index!$B$8*DataForModel!U231+Index!$B$9*DataForModel!AA231+Index!$B$10*DataForModel!AU231+Index!$B$11*DataForModel!AH231+Index!$B$12*DataForModel!AU231+Index!$B$13*DataForModel!AX231+Index!$B$14*DataForModel!AZ231+Index!$B$15*DataForModel!BA231+Index!$B$16*DataForModel!BI231</f>
        <v>9.60579633690908</v>
      </c>
      <c r="J231">
        <v>10.199999999999999</v>
      </c>
      <c r="K231">
        <f t="shared" si="15"/>
        <v>0.59420366309091932</v>
      </c>
      <c r="L231">
        <f>VLOOKUP(G231,MedianHouseholdIncome!B:C,2,FALSE)</f>
        <v>128519</v>
      </c>
      <c r="M231">
        <f>VLOOKUP(G231,DataForModel!B:O,14,FALSE)</f>
        <v>16.4436768786085</v>
      </c>
      <c r="N231">
        <f>VLOOKUP(G231,DataForModel!B:H,7,FALSE)</f>
        <v>6.6765999999999996</v>
      </c>
      <c r="O231" s="2">
        <f t="shared" si="16"/>
        <v>4.1705641896402943</v>
      </c>
      <c r="P231" s="1">
        <f t="shared" si="17"/>
        <v>4.3589743589743595</v>
      </c>
      <c r="Q231" s="1">
        <f t="shared" si="18"/>
        <v>2.4914639984380131</v>
      </c>
      <c r="R231" s="1">
        <f t="shared" si="19"/>
        <v>4.7431392478582826</v>
      </c>
      <c r="S231" s="1"/>
    </row>
    <row r="232" spans="7:19" x14ac:dyDescent="0.2">
      <c r="G232">
        <v>6001441200</v>
      </c>
      <c r="H232" s="2">
        <f>$B$3+$B$4*DataForModel!L232+Index!$B$5*DataForModel!Q232+Index!$B$6*DataForModel!R232+Index!$B$7*DataForModel!T232+Index!$B$8*DataForModel!U232+Index!$B$9*DataForModel!AA232+Index!$B$10*DataForModel!AU232+Index!$B$11*DataForModel!AH232+Index!$B$12*DataForModel!AU232+Index!$B$13*DataForModel!AX232+Index!$B$14*DataForModel!AZ232+Index!$B$15*DataForModel!BA232+Index!$B$16*DataForModel!BI232</f>
        <v>11.163490938755935</v>
      </c>
      <c r="I232" s="2">
        <f>$B$3+$B$4*DataForModel!L232+Index!$B$5*DataForModel!Q232+Index!$B$6*DataForModel!R232+Index!$B$7*DataForModel!T232+Index!$B$8*DataForModel!U232+Index!$B$9*DataForModel!AA232+Index!$B$10*DataForModel!AU232+Index!$B$11*DataForModel!AH232+Index!$B$12*DataForModel!AU232+Index!$B$13*DataForModel!AX232+Index!$B$14*DataForModel!AZ232+Index!$B$15*DataForModel!BA232+Index!$B$16*DataForModel!BI232</f>
        <v>11.163490938755935</v>
      </c>
      <c r="J232">
        <v>8.1999999999999993</v>
      </c>
      <c r="K232">
        <f t="shared" si="15"/>
        <v>2.9634909387559354</v>
      </c>
      <c r="L232">
        <f>VLOOKUP(G232,MedianHouseholdIncome!B:C,2,FALSE)</f>
        <v>120977</v>
      </c>
      <c r="M232">
        <f>VLOOKUP(G232,DataForModel!B:O,14,FALSE)</f>
        <v>16.877299768482299</v>
      </c>
      <c r="N232">
        <f>VLOOKUP(G232,DataForModel!B:H,7,FALSE)</f>
        <v>5.3818999999999999</v>
      </c>
      <c r="O232" s="2">
        <f t="shared" si="16"/>
        <v>4.8745352752432938</v>
      </c>
      <c r="P232" s="1">
        <f t="shared" si="17"/>
        <v>3.5042735042735043</v>
      </c>
      <c r="Q232" s="1">
        <f t="shared" si="18"/>
        <v>2.5636294884248354</v>
      </c>
      <c r="R232" s="1">
        <f t="shared" si="19"/>
        <v>3.4898601229369342</v>
      </c>
      <c r="S232" s="1"/>
    </row>
    <row r="233" spans="7:19" x14ac:dyDescent="0.2">
      <c r="G233">
        <v>6001441301</v>
      </c>
      <c r="H233" s="2">
        <f>$B$3+$B$4*DataForModel!L233+Index!$B$5*DataForModel!Q233+Index!$B$6*DataForModel!R233+Index!$B$7*DataForModel!T233+Index!$B$8*DataForModel!U233+Index!$B$9*DataForModel!AA233+Index!$B$10*DataForModel!AU233+Index!$B$11*DataForModel!AH233+Index!$B$12*DataForModel!AU233+Index!$B$13*DataForModel!AX233+Index!$B$14*DataForModel!AZ233+Index!$B$15*DataForModel!BA233+Index!$B$16*DataForModel!BI233</f>
        <v>8.6540363543512147</v>
      </c>
      <c r="I233" s="2">
        <f>$B$3+$B$4*DataForModel!L233+Index!$B$5*DataForModel!Q233+Index!$B$6*DataForModel!R233+Index!$B$7*DataForModel!T233+Index!$B$8*DataForModel!U233+Index!$B$9*DataForModel!AA233+Index!$B$10*DataForModel!AU233+Index!$B$11*DataForModel!AH233+Index!$B$12*DataForModel!AU233+Index!$B$13*DataForModel!AX233+Index!$B$14*DataForModel!AZ233+Index!$B$15*DataForModel!BA233+Index!$B$16*DataForModel!BI233</f>
        <v>8.6540363543512147</v>
      </c>
      <c r="J233">
        <v>6.5</v>
      </c>
      <c r="K233">
        <f t="shared" si="15"/>
        <v>2.1540363543512147</v>
      </c>
      <c r="L233">
        <f>VLOOKUP(G233,MedianHouseholdIncome!B:C,2,FALSE)</f>
        <v>176727</v>
      </c>
      <c r="M233">
        <f>VLOOKUP(G233,DataForModel!B:O,14,FALSE)</f>
        <v>18.303481284141299</v>
      </c>
      <c r="N233">
        <f>VLOOKUP(G233,DataForModel!B:H,7,FALSE)</f>
        <v>4.5746000000000002</v>
      </c>
      <c r="O233" s="2">
        <f t="shared" si="16"/>
        <v>3.7404339783906924</v>
      </c>
      <c r="P233" s="1">
        <f t="shared" si="17"/>
        <v>2.7777777777777777</v>
      </c>
      <c r="Q233" s="1">
        <f t="shared" si="18"/>
        <v>2.8009810911449664</v>
      </c>
      <c r="R233" s="1">
        <f t="shared" si="19"/>
        <v>2.7083877837471566</v>
      </c>
      <c r="S233" s="1"/>
    </row>
    <row r="234" spans="7:19" x14ac:dyDescent="0.2">
      <c r="G234">
        <v>6001441302</v>
      </c>
      <c r="H234" s="2">
        <f>$B$3+$B$4*DataForModel!L234+Index!$B$5*DataForModel!Q234+Index!$B$6*DataForModel!R234+Index!$B$7*DataForModel!T234+Index!$B$8*DataForModel!U234+Index!$B$9*DataForModel!AA234+Index!$B$10*DataForModel!AU234+Index!$B$11*DataForModel!AH234+Index!$B$12*DataForModel!AU234+Index!$B$13*DataForModel!AX234+Index!$B$14*DataForModel!AZ234+Index!$B$15*DataForModel!BA234+Index!$B$16*DataForModel!BI234</f>
        <v>11.316279516175289</v>
      </c>
      <c r="I234" s="2">
        <f>$B$3+$B$4*DataForModel!L234+Index!$B$5*DataForModel!Q234+Index!$B$6*DataForModel!R234+Index!$B$7*DataForModel!T234+Index!$B$8*DataForModel!U234+Index!$B$9*DataForModel!AA234+Index!$B$10*DataForModel!AU234+Index!$B$11*DataForModel!AH234+Index!$B$12*DataForModel!AU234+Index!$B$13*DataForModel!AX234+Index!$B$14*DataForModel!AZ234+Index!$B$15*DataForModel!BA234+Index!$B$16*DataForModel!BI234</f>
        <v>11.316279516175289</v>
      </c>
      <c r="J234">
        <v>8.8000000000000007</v>
      </c>
      <c r="K234">
        <f t="shared" si="15"/>
        <v>2.5162795161752882</v>
      </c>
      <c r="L234">
        <f>VLOOKUP(G234,MedianHouseholdIncome!B:C,2,FALSE)</f>
        <v>131716</v>
      </c>
      <c r="M234">
        <f>VLOOKUP(G234,DataForModel!B:O,14,FALSE)</f>
        <v>14.011544975802099</v>
      </c>
      <c r="N234">
        <f>VLOOKUP(G234,DataForModel!B:H,7,FALSE)</f>
        <v>6.1515000000000004</v>
      </c>
      <c r="O234" s="2">
        <f t="shared" si="16"/>
        <v>4.9435852293139542</v>
      </c>
      <c r="P234" s="1">
        <f t="shared" si="17"/>
        <v>3.7606837606837611</v>
      </c>
      <c r="Q234" s="1">
        <f t="shared" si="18"/>
        <v>2.0866975652598918</v>
      </c>
      <c r="R234" s="1">
        <f t="shared" si="19"/>
        <v>4.2348385847732448</v>
      </c>
      <c r="S234" s="1"/>
    </row>
    <row r="235" spans="7:19" x14ac:dyDescent="0.2">
      <c r="G235">
        <v>6001441401</v>
      </c>
      <c r="H235" s="2">
        <f>$B$3+$B$4*DataForModel!L235+Index!$B$5*DataForModel!Q235+Index!$B$6*DataForModel!R235+Index!$B$7*DataForModel!T235+Index!$B$8*DataForModel!U235+Index!$B$9*DataForModel!AA235+Index!$B$10*DataForModel!AU235+Index!$B$11*DataForModel!AH235+Index!$B$12*DataForModel!AU235+Index!$B$13*DataForModel!AX235+Index!$B$14*DataForModel!AZ235+Index!$B$15*DataForModel!BA235+Index!$B$16*DataForModel!BI235</f>
        <v>12.296896698808789</v>
      </c>
      <c r="I235" s="2">
        <f>$B$3+$B$4*DataForModel!L235+Index!$B$5*DataForModel!Q235+Index!$B$6*DataForModel!R235+Index!$B$7*DataForModel!T235+Index!$B$8*DataForModel!U235+Index!$B$9*DataForModel!AA235+Index!$B$10*DataForModel!AU235+Index!$B$11*DataForModel!AH235+Index!$B$12*DataForModel!AU235+Index!$B$13*DataForModel!AX235+Index!$B$14*DataForModel!AZ235+Index!$B$15*DataForModel!BA235+Index!$B$16*DataForModel!BI235</f>
        <v>12.296896698808789</v>
      </c>
      <c r="J235">
        <v>8.4</v>
      </c>
      <c r="K235">
        <f t="shared" si="15"/>
        <v>3.8968966988087885</v>
      </c>
      <c r="L235">
        <f>VLOOKUP(G235,MedianHouseholdIncome!B:C,2,FALSE)</f>
        <v>114006</v>
      </c>
      <c r="M235">
        <f>VLOOKUP(G235,DataForModel!B:O,14,FALSE)</f>
        <v>15.4171639860261</v>
      </c>
      <c r="N235">
        <f>VLOOKUP(G235,DataForModel!B:H,7,FALSE)</f>
        <v>6.3872999999999998</v>
      </c>
      <c r="O235" s="2">
        <f t="shared" si="16"/>
        <v>5.3867569150866252</v>
      </c>
      <c r="P235" s="1">
        <f t="shared" si="17"/>
        <v>3.5897435897435903</v>
      </c>
      <c r="Q235" s="1">
        <f t="shared" si="18"/>
        <v>2.3206270624714658</v>
      </c>
      <c r="R235" s="1">
        <f t="shared" si="19"/>
        <v>4.4630947195198676</v>
      </c>
      <c r="S235" s="1"/>
    </row>
    <row r="236" spans="7:19" x14ac:dyDescent="0.2">
      <c r="G236">
        <v>6001441402</v>
      </c>
      <c r="H236" s="2">
        <f>$B$3+$B$4*DataForModel!L236+Index!$B$5*DataForModel!Q236+Index!$B$6*DataForModel!R236+Index!$B$7*DataForModel!T236+Index!$B$8*DataForModel!U236+Index!$B$9*DataForModel!AA236+Index!$B$10*DataForModel!AU236+Index!$B$11*DataForModel!AH236+Index!$B$12*DataForModel!AU236+Index!$B$13*DataForModel!AX236+Index!$B$14*DataForModel!AZ236+Index!$B$15*DataForModel!BA236+Index!$B$16*DataForModel!BI236</f>
        <v>9.7063005321497595</v>
      </c>
      <c r="I236" s="2">
        <f>$B$3+$B$4*DataForModel!L236+Index!$B$5*DataForModel!Q236+Index!$B$6*DataForModel!R236+Index!$B$7*DataForModel!T236+Index!$B$8*DataForModel!U236+Index!$B$9*DataForModel!AA236+Index!$B$10*DataForModel!AU236+Index!$B$11*DataForModel!AH236+Index!$B$12*DataForModel!AU236+Index!$B$13*DataForModel!AX236+Index!$B$14*DataForModel!AZ236+Index!$B$15*DataForModel!BA236+Index!$B$16*DataForModel!BI236</f>
        <v>9.7063005321497595</v>
      </c>
      <c r="J236">
        <v>7.7</v>
      </c>
      <c r="K236">
        <f t="shared" si="15"/>
        <v>2.0063005321497593</v>
      </c>
      <c r="L236">
        <f>VLOOKUP(G236,MedianHouseholdIncome!B:C,2,FALSE)</f>
        <v>131136</v>
      </c>
      <c r="M236">
        <f>VLOOKUP(G236,DataForModel!B:O,14,FALSE)</f>
        <v>15.6616187579127</v>
      </c>
      <c r="N236">
        <f>VLOOKUP(G236,DataForModel!B:H,7,FALSE)</f>
        <v>5.3776999999999999</v>
      </c>
      <c r="O236" s="2">
        <f t="shared" si="16"/>
        <v>4.2159851902313932</v>
      </c>
      <c r="P236" s="1">
        <f t="shared" si="17"/>
        <v>3.2905982905982913</v>
      </c>
      <c r="Q236" s="1">
        <f t="shared" si="18"/>
        <v>2.3613103354369396</v>
      </c>
      <c r="R236" s="1">
        <f t="shared" si="19"/>
        <v>3.4857944920381394</v>
      </c>
      <c r="S236" s="1"/>
    </row>
    <row r="237" spans="7:19" x14ac:dyDescent="0.2">
      <c r="G237">
        <v>6001441501</v>
      </c>
      <c r="H237" s="2">
        <f>$B$3+$B$4*DataForModel!L237+Index!$B$5*DataForModel!Q237+Index!$B$6*DataForModel!R237+Index!$B$7*DataForModel!T237+Index!$B$8*DataForModel!U237+Index!$B$9*DataForModel!AA237+Index!$B$10*DataForModel!AU237+Index!$B$11*DataForModel!AH237+Index!$B$12*DataForModel!AU237+Index!$B$13*DataForModel!AX237+Index!$B$14*DataForModel!AZ237+Index!$B$15*DataForModel!BA237+Index!$B$16*DataForModel!BI237</f>
        <v>10.225595303570309</v>
      </c>
      <c r="I237" s="2">
        <f>$B$3+$B$4*DataForModel!L237+Index!$B$5*DataForModel!Q237+Index!$B$6*DataForModel!R237+Index!$B$7*DataForModel!T237+Index!$B$8*DataForModel!U237+Index!$B$9*DataForModel!AA237+Index!$B$10*DataForModel!AU237+Index!$B$11*DataForModel!AH237+Index!$B$12*DataForModel!AU237+Index!$B$13*DataForModel!AX237+Index!$B$14*DataForModel!AZ237+Index!$B$15*DataForModel!BA237+Index!$B$16*DataForModel!BI237</f>
        <v>10.225595303570309</v>
      </c>
      <c r="J237">
        <v>7.3</v>
      </c>
      <c r="K237">
        <f t="shared" si="15"/>
        <v>2.9255953035703088</v>
      </c>
      <c r="L237">
        <f>VLOOKUP(G237,MedianHouseholdIncome!B:C,2,FALSE)</f>
        <v>176494</v>
      </c>
      <c r="M237">
        <f>VLOOKUP(G237,DataForModel!B:O,14,FALSE)</f>
        <v>12.1557982265597</v>
      </c>
      <c r="N237">
        <f>VLOOKUP(G237,DataForModel!B:H,7,FALSE)</f>
        <v>4.4004000000000003</v>
      </c>
      <c r="O237" s="2">
        <f t="shared" si="16"/>
        <v>4.4506707977641238</v>
      </c>
      <c r="P237" s="1">
        <f t="shared" si="17"/>
        <v>3.1196581196581197</v>
      </c>
      <c r="Q237" s="1">
        <f t="shared" si="18"/>
        <v>1.7778557661346035</v>
      </c>
      <c r="R237" s="1">
        <f t="shared" si="19"/>
        <v>2.5397609021828567</v>
      </c>
      <c r="S237" s="1"/>
    </row>
    <row r="238" spans="7:19" x14ac:dyDescent="0.2">
      <c r="G238">
        <v>6001441503</v>
      </c>
      <c r="H238" s="2">
        <f>$B$3+$B$4*DataForModel!L238+Index!$B$5*DataForModel!Q238+Index!$B$6*DataForModel!R238+Index!$B$7*DataForModel!T238+Index!$B$8*DataForModel!U238+Index!$B$9*DataForModel!AA238+Index!$B$10*DataForModel!AU238+Index!$B$11*DataForModel!AH238+Index!$B$12*DataForModel!AU238+Index!$B$13*DataForModel!AX238+Index!$B$14*DataForModel!AZ238+Index!$B$15*DataForModel!BA238+Index!$B$16*DataForModel!BI238</f>
        <v>9.3099717710002334</v>
      </c>
      <c r="I238" s="2">
        <f>$B$3+$B$4*DataForModel!L238+Index!$B$5*DataForModel!Q238+Index!$B$6*DataForModel!R238+Index!$B$7*DataForModel!T238+Index!$B$8*DataForModel!U238+Index!$B$9*DataForModel!AA238+Index!$B$10*DataForModel!AU238+Index!$B$11*DataForModel!AH238+Index!$B$12*DataForModel!AU238+Index!$B$13*DataForModel!AX238+Index!$B$14*DataForModel!AZ238+Index!$B$15*DataForModel!BA238+Index!$B$16*DataForModel!BI238</f>
        <v>9.3099717710002334</v>
      </c>
      <c r="J238">
        <v>4.9000000000000004</v>
      </c>
      <c r="K238">
        <f t="shared" si="15"/>
        <v>4.4099717710002331</v>
      </c>
      <c r="L238">
        <f>VLOOKUP(G238,MedianHouseholdIncome!B:C,2,FALSE)</f>
        <v>178961</v>
      </c>
      <c r="M238">
        <f>VLOOKUP(G238,DataForModel!B:O,14,FALSE)</f>
        <v>21.435808026092602</v>
      </c>
      <c r="N238">
        <f>VLOOKUP(G238,DataForModel!B:H,7,FALSE)</f>
        <v>5.5388999999999999</v>
      </c>
      <c r="O238" s="2">
        <f t="shared" si="16"/>
        <v>4.0368717825638525</v>
      </c>
      <c r="P238" s="1">
        <f t="shared" si="17"/>
        <v>2.0940170940170946</v>
      </c>
      <c r="Q238" s="1">
        <f t="shared" si="18"/>
        <v>3.3222771283480097</v>
      </c>
      <c r="R238" s="1">
        <f t="shared" si="19"/>
        <v>3.6418372779633126</v>
      </c>
      <c r="S238" s="1"/>
    </row>
    <row r="239" spans="7:19" x14ac:dyDescent="0.2">
      <c r="G239">
        <v>6001441521</v>
      </c>
      <c r="H239" s="2">
        <f>$B$3+$B$4*DataForModel!L239+Index!$B$5*DataForModel!Q239+Index!$B$6*DataForModel!R239+Index!$B$7*DataForModel!T239+Index!$B$8*DataForModel!U239+Index!$B$9*DataForModel!AA239+Index!$B$10*DataForModel!AU239+Index!$B$11*DataForModel!AH239+Index!$B$12*DataForModel!AU239+Index!$B$13*DataForModel!AX239+Index!$B$14*DataForModel!AZ239+Index!$B$15*DataForModel!BA239+Index!$B$16*DataForModel!BI239</f>
        <v>10.566254890476559</v>
      </c>
      <c r="I239" s="2">
        <f>$B$3+$B$4*DataForModel!L239+Index!$B$5*DataForModel!Q239+Index!$B$6*DataForModel!R239+Index!$B$7*DataForModel!T239+Index!$B$8*DataForModel!U239+Index!$B$9*DataForModel!AA239+Index!$B$10*DataForModel!AU239+Index!$B$11*DataForModel!AH239+Index!$B$12*DataForModel!AU239+Index!$B$13*DataForModel!AX239+Index!$B$14*DataForModel!AZ239+Index!$B$15*DataForModel!BA239+Index!$B$16*DataForModel!BI239</f>
        <v>10.566254890476559</v>
      </c>
      <c r="J239">
        <v>7.5</v>
      </c>
      <c r="K239">
        <f t="shared" si="15"/>
        <v>3.066254890476559</v>
      </c>
      <c r="L239">
        <f>VLOOKUP(G239,MedianHouseholdIncome!B:C,2,FALSE)</f>
        <v>149645</v>
      </c>
      <c r="M239">
        <f>VLOOKUP(G239,DataForModel!B:O,14,FALSE)</f>
        <v>12.9321659922258</v>
      </c>
      <c r="N239">
        <f>VLOOKUP(G239,DataForModel!B:H,7,FALSE)</f>
        <v>5.6757999999999997</v>
      </c>
      <c r="O239" s="2">
        <f t="shared" si="16"/>
        <v>4.6046255581716728</v>
      </c>
      <c r="P239" s="1">
        <f t="shared" si="17"/>
        <v>3.2051282051282053</v>
      </c>
      <c r="Q239" s="1">
        <f t="shared" si="18"/>
        <v>1.907062414417342</v>
      </c>
      <c r="R239" s="1">
        <f t="shared" si="19"/>
        <v>3.7743574851168864</v>
      </c>
      <c r="S239" s="1"/>
    </row>
    <row r="240" spans="7:19" x14ac:dyDescent="0.2">
      <c r="G240">
        <v>6001441522</v>
      </c>
      <c r="H240" s="2">
        <f>$B$3+$B$4*DataForModel!L240+Index!$B$5*DataForModel!Q240+Index!$B$6*DataForModel!R240+Index!$B$7*DataForModel!T240+Index!$B$8*DataForModel!U240+Index!$B$9*DataForModel!AA240+Index!$B$10*DataForModel!AU240+Index!$B$11*DataForModel!AH240+Index!$B$12*DataForModel!AU240+Index!$B$13*DataForModel!AX240+Index!$B$14*DataForModel!AZ240+Index!$B$15*DataForModel!BA240+Index!$B$16*DataForModel!BI240</f>
        <v>11.815877307702699</v>
      </c>
      <c r="I240" s="2">
        <f>$B$3+$B$4*DataForModel!L240+Index!$B$5*DataForModel!Q240+Index!$B$6*DataForModel!R240+Index!$B$7*DataForModel!T240+Index!$B$8*DataForModel!U240+Index!$B$9*DataForModel!AA240+Index!$B$10*DataForModel!AU240+Index!$B$11*DataForModel!AH240+Index!$B$12*DataForModel!AU240+Index!$B$13*DataForModel!AX240+Index!$B$14*DataForModel!AZ240+Index!$B$15*DataForModel!BA240+Index!$B$16*DataForModel!BI240</f>
        <v>11.815877307702699</v>
      </c>
      <c r="J240">
        <v>8.9</v>
      </c>
      <c r="K240">
        <f t="shared" si="15"/>
        <v>2.9158773077026989</v>
      </c>
      <c r="L240">
        <f>VLOOKUP(G240,MedianHouseholdIncome!B:C,2,FALSE)</f>
        <v>115897</v>
      </c>
      <c r="M240">
        <f>VLOOKUP(G240,DataForModel!B:O,14,FALSE)</f>
        <v>12.4655010683623</v>
      </c>
      <c r="N240">
        <f>VLOOKUP(G240,DataForModel!B:H,7,FALSE)</f>
        <v>6.6955999999999998</v>
      </c>
      <c r="O240" s="2">
        <f t="shared" si="16"/>
        <v>5.1693691533574873</v>
      </c>
      <c r="P240" s="1">
        <f t="shared" si="17"/>
        <v>3.8034188034188037</v>
      </c>
      <c r="Q240" s="1">
        <f t="shared" si="18"/>
        <v>1.8293979191226541</v>
      </c>
      <c r="R240" s="1">
        <f t="shared" si="19"/>
        <v>4.7615313876385459</v>
      </c>
      <c r="S240" s="1"/>
    </row>
    <row r="241" spans="7:19" x14ac:dyDescent="0.2">
      <c r="G241">
        <v>6001441523</v>
      </c>
      <c r="H241" s="2">
        <f>$B$3+$B$4*DataForModel!L241+Index!$B$5*DataForModel!Q241+Index!$B$6*DataForModel!R241+Index!$B$7*DataForModel!T241+Index!$B$8*DataForModel!U241+Index!$B$9*DataForModel!AA241+Index!$B$10*DataForModel!AU241+Index!$B$11*DataForModel!AH241+Index!$B$12*DataForModel!AU241+Index!$B$13*DataForModel!AX241+Index!$B$14*DataForModel!AZ241+Index!$B$15*DataForModel!BA241+Index!$B$16*DataForModel!BI241</f>
        <v>9.6402134598868479</v>
      </c>
      <c r="I241" s="2">
        <f>$B$3+$B$4*DataForModel!L241+Index!$B$5*DataForModel!Q241+Index!$B$6*DataForModel!R241+Index!$B$7*DataForModel!T241+Index!$B$8*DataForModel!U241+Index!$B$9*DataForModel!AA241+Index!$B$10*DataForModel!AU241+Index!$B$11*DataForModel!AH241+Index!$B$12*DataForModel!AU241+Index!$B$13*DataForModel!AX241+Index!$B$14*DataForModel!AZ241+Index!$B$15*DataForModel!BA241+Index!$B$16*DataForModel!BI241</f>
        <v>9.6402134598868479</v>
      </c>
      <c r="J241">
        <v>5.9</v>
      </c>
      <c r="K241">
        <f t="shared" si="15"/>
        <v>3.7402134598868475</v>
      </c>
      <c r="L241">
        <f>VLOOKUP(G241,MedianHouseholdIncome!B:C,2,FALSE)</f>
        <v>146708</v>
      </c>
      <c r="M241">
        <f>VLOOKUP(G241,DataForModel!B:O,14,FALSE)</f>
        <v>14.4452992757577</v>
      </c>
      <c r="N241">
        <f>VLOOKUP(G241,DataForModel!B:H,7,FALSE)</f>
        <v>4.4852999999999996</v>
      </c>
      <c r="O241" s="2">
        <f t="shared" si="16"/>
        <v>4.1861183678452294</v>
      </c>
      <c r="P241" s="1">
        <f t="shared" si="17"/>
        <v>2.5213675213675217</v>
      </c>
      <c r="Q241" s="1">
        <f t="shared" si="18"/>
        <v>2.1588849251091311</v>
      </c>
      <c r="R241" s="1">
        <f t="shared" si="19"/>
        <v>2.621944726779923</v>
      </c>
      <c r="S241" s="1"/>
    </row>
    <row r="242" spans="7:19" x14ac:dyDescent="0.2">
      <c r="G242">
        <v>6001441524</v>
      </c>
      <c r="H242" s="2">
        <f>$B$3+$B$4*DataForModel!L242+Index!$B$5*DataForModel!Q242+Index!$B$6*DataForModel!R242+Index!$B$7*DataForModel!T242+Index!$B$8*DataForModel!U242+Index!$B$9*DataForModel!AA242+Index!$B$10*DataForModel!AU242+Index!$B$11*DataForModel!AH242+Index!$B$12*DataForModel!AU242+Index!$B$13*DataForModel!AX242+Index!$B$14*DataForModel!AZ242+Index!$B$15*DataForModel!BA242+Index!$B$16*DataForModel!BI242</f>
        <v>9.5118414513464096</v>
      </c>
      <c r="I242" s="2">
        <f>$B$3+$B$4*DataForModel!L242+Index!$B$5*DataForModel!Q242+Index!$B$6*DataForModel!R242+Index!$B$7*DataForModel!T242+Index!$B$8*DataForModel!U242+Index!$B$9*DataForModel!AA242+Index!$B$10*DataForModel!AU242+Index!$B$11*DataForModel!AH242+Index!$B$12*DataForModel!AU242+Index!$B$13*DataForModel!AX242+Index!$B$14*DataForModel!AZ242+Index!$B$15*DataForModel!BA242+Index!$B$16*DataForModel!BI242</f>
        <v>9.5118414513464096</v>
      </c>
      <c r="J242">
        <v>5.0999999999999996</v>
      </c>
      <c r="K242">
        <f t="shared" si="15"/>
        <v>4.4118414513464099</v>
      </c>
      <c r="L242">
        <f>VLOOKUP(G242,MedianHouseholdIncome!B:C,2,FALSE)</f>
        <v>162322</v>
      </c>
      <c r="M242">
        <f>VLOOKUP(G242,DataForModel!B:O,14,FALSE)</f>
        <v>20.477149430550501</v>
      </c>
      <c r="N242">
        <f>VLOOKUP(G242,DataForModel!B:H,7,FALSE)</f>
        <v>4.5823999999999998</v>
      </c>
      <c r="O242" s="2">
        <f t="shared" si="16"/>
        <v>4.1281030276712922</v>
      </c>
      <c r="P242" s="1">
        <f t="shared" si="17"/>
        <v>2.1794871794871797</v>
      </c>
      <c r="Q242" s="1">
        <f t="shared" si="18"/>
        <v>3.1627328125543732</v>
      </c>
      <c r="R242" s="1">
        <f t="shared" si="19"/>
        <v>2.7159382411306323</v>
      </c>
      <c r="S242" s="1"/>
    </row>
    <row r="243" spans="7:19" x14ac:dyDescent="0.2">
      <c r="G243">
        <v>6001441601</v>
      </c>
      <c r="H243" s="2">
        <f>$B$3+$B$4*DataForModel!L243+Index!$B$5*DataForModel!Q243+Index!$B$6*DataForModel!R243+Index!$B$7*DataForModel!T243+Index!$B$8*DataForModel!U243+Index!$B$9*DataForModel!AA243+Index!$B$10*DataForModel!AU243+Index!$B$11*DataForModel!AH243+Index!$B$12*DataForModel!AU243+Index!$B$13*DataForModel!AX243+Index!$B$14*DataForModel!AZ243+Index!$B$15*DataForModel!BA243+Index!$B$16*DataForModel!BI243</f>
        <v>10.65366822635754</v>
      </c>
      <c r="I243" s="2">
        <f>$B$3+$B$4*DataForModel!L243+Index!$B$5*DataForModel!Q243+Index!$B$6*DataForModel!R243+Index!$B$7*DataForModel!T243+Index!$B$8*DataForModel!U243+Index!$B$9*DataForModel!AA243+Index!$B$10*DataForModel!AU243+Index!$B$11*DataForModel!AH243+Index!$B$12*DataForModel!AU243+Index!$B$13*DataForModel!AX243+Index!$B$14*DataForModel!AZ243+Index!$B$15*DataForModel!BA243+Index!$B$16*DataForModel!BI243</f>
        <v>10.65366822635754</v>
      </c>
      <c r="J243">
        <v>9.6</v>
      </c>
      <c r="K243">
        <f t="shared" si="15"/>
        <v>1.0536682263575408</v>
      </c>
      <c r="L243">
        <f>VLOOKUP(G243,MedianHouseholdIncome!B:C,2,FALSE)</f>
        <v>109454</v>
      </c>
      <c r="M243">
        <f>VLOOKUP(G243,DataForModel!B:O,14,FALSE)</f>
        <v>19.5615282242467</v>
      </c>
      <c r="N243">
        <f>VLOOKUP(G243,DataForModel!B:H,7,FALSE)</f>
        <v>5.6336000000000004</v>
      </c>
      <c r="O243" s="2">
        <f t="shared" si="16"/>
        <v>4.6441303885044958</v>
      </c>
      <c r="P243" s="1">
        <f t="shared" si="17"/>
        <v>4.1025641025641022</v>
      </c>
      <c r="Q243" s="1">
        <f t="shared" si="18"/>
        <v>3.0103509744681265</v>
      </c>
      <c r="R243" s="1">
        <f t="shared" si="19"/>
        <v>3.7335075746575672</v>
      </c>
      <c r="S243" s="1"/>
    </row>
    <row r="244" spans="7:19" x14ac:dyDescent="0.2">
      <c r="G244">
        <v>6001441602</v>
      </c>
      <c r="H244" s="2">
        <f>$B$3+$B$4*DataForModel!L244+Index!$B$5*DataForModel!Q244+Index!$B$6*DataForModel!R244+Index!$B$7*DataForModel!T244+Index!$B$8*DataForModel!U244+Index!$B$9*DataForModel!AA244+Index!$B$10*DataForModel!AU244+Index!$B$11*DataForModel!AH244+Index!$B$12*DataForModel!AU244+Index!$B$13*DataForModel!AX244+Index!$B$14*DataForModel!AZ244+Index!$B$15*DataForModel!BA244+Index!$B$16*DataForModel!BI244</f>
        <v>12.989580182477992</v>
      </c>
      <c r="I244" s="2">
        <f>$B$3+$B$4*DataForModel!L244+Index!$B$5*DataForModel!Q244+Index!$B$6*DataForModel!R244+Index!$B$7*DataForModel!T244+Index!$B$8*DataForModel!U244+Index!$B$9*DataForModel!AA244+Index!$B$10*DataForModel!AU244+Index!$B$11*DataForModel!AH244+Index!$B$12*DataForModel!AU244+Index!$B$13*DataForModel!AX244+Index!$B$14*DataForModel!AZ244+Index!$B$15*DataForModel!BA244+Index!$B$16*DataForModel!BI244</f>
        <v>12.989580182477992</v>
      </c>
      <c r="J244">
        <v>9.8000000000000007</v>
      </c>
      <c r="K244">
        <f t="shared" si="15"/>
        <v>3.1895801824779912</v>
      </c>
      <c r="L244">
        <f>VLOOKUP(G244,MedianHouseholdIncome!B:C,2,FALSE)</f>
        <v>100952</v>
      </c>
      <c r="M244">
        <f>VLOOKUP(G244,DataForModel!B:O,14,FALSE)</f>
        <v>24.606396098280101</v>
      </c>
      <c r="N244">
        <f>VLOOKUP(G244,DataForModel!B:H,7,FALSE)</f>
        <v>6.9516999999999998</v>
      </c>
      <c r="O244" s="2">
        <f t="shared" si="16"/>
        <v>5.6998023242443177</v>
      </c>
      <c r="P244" s="1">
        <f t="shared" si="17"/>
        <v>4.1880341880341891</v>
      </c>
      <c r="Q244" s="1">
        <f t="shared" si="18"/>
        <v>3.849940789835939</v>
      </c>
      <c r="R244" s="1">
        <f t="shared" si="19"/>
        <v>5.0094380717293454</v>
      </c>
      <c r="S244" s="1"/>
    </row>
    <row r="245" spans="7:19" x14ac:dyDescent="0.2">
      <c r="G245">
        <v>6001441700</v>
      </c>
      <c r="H245" s="2">
        <f>$B$3+$B$4*DataForModel!L245+Index!$B$5*DataForModel!Q245+Index!$B$6*DataForModel!R245+Index!$B$7*DataForModel!T245+Index!$B$8*DataForModel!U245+Index!$B$9*DataForModel!AA245+Index!$B$10*DataForModel!AU245+Index!$B$11*DataForModel!AH245+Index!$B$12*DataForModel!AU245+Index!$B$13*DataForModel!AX245+Index!$B$14*DataForModel!AZ245+Index!$B$15*DataForModel!BA245+Index!$B$16*DataForModel!BI245</f>
        <v>12.649601191813161</v>
      </c>
      <c r="I245" s="2">
        <f>$B$3+$B$4*DataForModel!L245+Index!$B$5*DataForModel!Q245+Index!$B$6*DataForModel!R245+Index!$B$7*DataForModel!T245+Index!$B$8*DataForModel!U245+Index!$B$9*DataForModel!AA245+Index!$B$10*DataForModel!AU245+Index!$B$11*DataForModel!AH245+Index!$B$12*DataForModel!AU245+Index!$B$13*DataForModel!AX245+Index!$B$14*DataForModel!AZ245+Index!$B$15*DataForModel!BA245+Index!$B$16*DataForModel!BI245</f>
        <v>12.649601191813161</v>
      </c>
      <c r="J245">
        <v>9.5</v>
      </c>
      <c r="K245">
        <f t="shared" si="15"/>
        <v>3.1496011918131614</v>
      </c>
      <c r="L245">
        <f>VLOOKUP(G245,MedianHouseholdIncome!B:C,2,FALSE)</f>
        <v>92826</v>
      </c>
      <c r="M245">
        <f>VLOOKUP(G245,DataForModel!B:O,14,FALSE)</f>
        <v>25.965561464554099</v>
      </c>
      <c r="N245">
        <f>VLOOKUP(G245,DataForModel!B:H,7,FALSE)</f>
        <v>6.6981999999999999</v>
      </c>
      <c r="O245" s="2">
        <f t="shared" si="16"/>
        <v>5.5461551466417438</v>
      </c>
      <c r="P245" s="1">
        <f t="shared" si="17"/>
        <v>4.0598290598290596</v>
      </c>
      <c r="Q245" s="1">
        <f t="shared" si="18"/>
        <v>4.0761392607211562</v>
      </c>
      <c r="R245" s="1">
        <f t="shared" si="19"/>
        <v>4.764048206766371</v>
      </c>
      <c r="S245" s="1"/>
    </row>
    <row r="246" spans="7:19" x14ac:dyDescent="0.2">
      <c r="G246">
        <v>6001441800</v>
      </c>
      <c r="H246" s="2">
        <f>$B$3+$B$4*DataForModel!L246+Index!$B$5*DataForModel!Q246+Index!$B$6*DataForModel!R246+Index!$B$7*DataForModel!T246+Index!$B$8*DataForModel!U246+Index!$B$9*DataForModel!AA246+Index!$B$10*DataForModel!AU246+Index!$B$11*DataForModel!AH246+Index!$B$12*DataForModel!AU246+Index!$B$13*DataForModel!AX246+Index!$B$14*DataForModel!AZ246+Index!$B$15*DataForModel!BA246+Index!$B$16*DataForModel!BI246</f>
        <v>11.256962746518012</v>
      </c>
      <c r="I246" s="2">
        <f>$B$3+$B$4*DataForModel!L246+Index!$B$5*DataForModel!Q246+Index!$B$6*DataForModel!R246+Index!$B$7*DataForModel!T246+Index!$B$8*DataForModel!U246+Index!$B$9*DataForModel!AA246+Index!$B$10*DataForModel!AU246+Index!$B$11*DataForModel!AH246+Index!$B$12*DataForModel!AU246+Index!$B$13*DataForModel!AX246+Index!$B$14*DataForModel!AZ246+Index!$B$15*DataForModel!BA246+Index!$B$16*DataForModel!BI246</f>
        <v>11.256962746518012</v>
      </c>
      <c r="J246">
        <v>8.1</v>
      </c>
      <c r="K246">
        <f t="shared" si="15"/>
        <v>3.1569627465180119</v>
      </c>
      <c r="L246">
        <f>VLOOKUP(G246,MedianHouseholdIncome!B:C,2,FALSE)</f>
        <v>105370</v>
      </c>
      <c r="M246">
        <f>VLOOKUP(G246,DataForModel!B:O,14,FALSE)</f>
        <v>17.6038459825186</v>
      </c>
      <c r="N246">
        <f>VLOOKUP(G246,DataForModel!B:H,7,FALSE)</f>
        <v>5.4187000000000003</v>
      </c>
      <c r="O246" s="2">
        <f t="shared" si="16"/>
        <v>4.9167781191907078</v>
      </c>
      <c r="P246" s="1">
        <f t="shared" si="17"/>
        <v>3.4615384615384617</v>
      </c>
      <c r="Q246" s="1">
        <f t="shared" si="18"/>
        <v>2.684544607894797</v>
      </c>
      <c r="R246" s="1">
        <f t="shared" si="19"/>
        <v>3.5254827936692319</v>
      </c>
      <c r="S246" s="1"/>
    </row>
    <row r="247" spans="7:19" x14ac:dyDescent="0.2">
      <c r="G247">
        <v>6001441921</v>
      </c>
      <c r="H247" s="2">
        <f>$B$3+$B$4*DataForModel!L247+Index!$B$5*DataForModel!Q247+Index!$B$6*DataForModel!R247+Index!$B$7*DataForModel!T247+Index!$B$8*DataForModel!U247+Index!$B$9*DataForModel!AA247+Index!$B$10*DataForModel!AU247+Index!$B$11*DataForModel!AH247+Index!$B$12*DataForModel!AU247+Index!$B$13*DataForModel!AX247+Index!$B$14*DataForModel!AZ247+Index!$B$15*DataForModel!BA247+Index!$B$16*DataForModel!BI247</f>
        <v>9.3536374017726409</v>
      </c>
      <c r="I247" s="2">
        <f>$B$3+$B$4*DataForModel!L247+Index!$B$5*DataForModel!Q247+Index!$B$6*DataForModel!R247+Index!$B$7*DataForModel!T247+Index!$B$8*DataForModel!U247+Index!$B$9*DataForModel!AA247+Index!$B$10*DataForModel!AU247+Index!$B$11*DataForModel!AH247+Index!$B$12*DataForModel!AU247+Index!$B$13*DataForModel!AX247+Index!$B$14*DataForModel!AZ247+Index!$B$15*DataForModel!BA247+Index!$B$16*DataForModel!BI247</f>
        <v>9.3536374017726409</v>
      </c>
      <c r="J247">
        <v>7.2</v>
      </c>
      <c r="K247">
        <f t="shared" si="15"/>
        <v>2.1536374017726407</v>
      </c>
      <c r="L247">
        <f>VLOOKUP(G247,MedianHouseholdIncome!B:C,2,FALSE)</f>
        <v>123760</v>
      </c>
      <c r="M247">
        <f>VLOOKUP(G247,DataForModel!B:O,14,FALSE)</f>
        <v>16.118774958244099</v>
      </c>
      <c r="N247">
        <f>VLOOKUP(G247,DataForModel!B:H,7,FALSE)</f>
        <v>5.2545999999999999</v>
      </c>
      <c r="O247" s="2">
        <f t="shared" si="16"/>
        <v>4.0566056517458762</v>
      </c>
      <c r="P247" s="1">
        <f t="shared" si="17"/>
        <v>3.0769230769230771</v>
      </c>
      <c r="Q247" s="1">
        <f t="shared" si="18"/>
        <v>2.4373923457916771</v>
      </c>
      <c r="R247" s="1">
        <f t="shared" si="19"/>
        <v>3.3666327864091765</v>
      </c>
      <c r="S247" s="1"/>
    </row>
    <row r="248" spans="7:19" x14ac:dyDescent="0.2">
      <c r="G248">
        <v>6001441923</v>
      </c>
      <c r="H248" s="2">
        <f>$B$3+$B$4*DataForModel!L248+Index!$B$5*DataForModel!Q248+Index!$B$6*DataForModel!R248+Index!$B$7*DataForModel!T248+Index!$B$8*DataForModel!U248+Index!$B$9*DataForModel!AA248+Index!$B$10*DataForModel!AU248+Index!$B$11*DataForModel!AH248+Index!$B$12*DataForModel!AU248+Index!$B$13*DataForModel!AX248+Index!$B$14*DataForModel!AZ248+Index!$B$15*DataForModel!BA248+Index!$B$16*DataForModel!BI248</f>
        <v>11.65281019126947</v>
      </c>
      <c r="I248" s="2">
        <f>$B$3+$B$4*DataForModel!L248+Index!$B$5*DataForModel!Q248+Index!$B$6*DataForModel!R248+Index!$B$7*DataForModel!T248+Index!$B$8*DataForModel!U248+Index!$B$9*DataForModel!AA248+Index!$B$10*DataForModel!AU248+Index!$B$11*DataForModel!AH248+Index!$B$12*DataForModel!AU248+Index!$B$13*DataForModel!AX248+Index!$B$14*DataForModel!AZ248+Index!$B$15*DataForModel!BA248+Index!$B$16*DataForModel!BI248</f>
        <v>11.65281019126947</v>
      </c>
      <c r="J248">
        <v>8.1999999999999993</v>
      </c>
      <c r="K248">
        <f t="shared" si="15"/>
        <v>3.4528101912694709</v>
      </c>
      <c r="L248">
        <f>VLOOKUP(G248,MedianHouseholdIncome!B:C,2,FALSE)</f>
        <v>85035</v>
      </c>
      <c r="M248">
        <f>VLOOKUP(G248,DataForModel!B:O,14,FALSE)</f>
        <v>20.339279926982599</v>
      </c>
      <c r="N248">
        <f>VLOOKUP(G248,DataForModel!B:H,7,FALSE)</f>
        <v>8.5399999999999991</v>
      </c>
      <c r="O248" s="2">
        <f t="shared" si="16"/>
        <v>5.0956740048697498</v>
      </c>
      <c r="P248" s="1">
        <f t="shared" si="17"/>
        <v>3.5042735042735043</v>
      </c>
      <c r="Q248" s="1">
        <f t="shared" si="18"/>
        <v>3.1397879438411151</v>
      </c>
      <c r="R248" s="1">
        <f t="shared" si="19"/>
        <v>6.5469241566235894</v>
      </c>
      <c r="S248" s="1"/>
    </row>
    <row r="249" spans="7:19" x14ac:dyDescent="0.2">
      <c r="G249">
        <v>6001441924</v>
      </c>
      <c r="H249" s="2">
        <f>$B$3+$B$4*DataForModel!L249+Index!$B$5*DataForModel!Q249+Index!$B$6*DataForModel!R249+Index!$B$7*DataForModel!T249+Index!$B$8*DataForModel!U249+Index!$B$9*DataForModel!AA249+Index!$B$10*DataForModel!AU249+Index!$B$11*DataForModel!AH249+Index!$B$12*DataForModel!AU249+Index!$B$13*DataForModel!AX249+Index!$B$14*DataForModel!AZ249+Index!$B$15*DataForModel!BA249+Index!$B$16*DataForModel!BI249</f>
        <v>11.19554302232433</v>
      </c>
      <c r="I249" s="2">
        <f>$B$3+$B$4*DataForModel!L249+Index!$B$5*DataForModel!Q249+Index!$B$6*DataForModel!R249+Index!$B$7*DataForModel!T249+Index!$B$8*DataForModel!U249+Index!$B$9*DataForModel!AA249+Index!$B$10*DataForModel!AU249+Index!$B$11*DataForModel!AH249+Index!$B$12*DataForModel!AU249+Index!$B$13*DataForModel!AX249+Index!$B$14*DataForModel!AZ249+Index!$B$15*DataForModel!BA249+Index!$B$16*DataForModel!BI249</f>
        <v>11.19554302232433</v>
      </c>
      <c r="J249">
        <v>7.9</v>
      </c>
      <c r="K249">
        <f t="shared" si="15"/>
        <v>3.2955430223243294</v>
      </c>
      <c r="L249">
        <f>VLOOKUP(G249,MedianHouseholdIncome!B:C,2,FALSE)</f>
        <v>123571</v>
      </c>
      <c r="M249">
        <f>VLOOKUP(G249,DataForModel!B:O,14,FALSE)</f>
        <v>16.670872698795399</v>
      </c>
      <c r="N249">
        <f>VLOOKUP(G249,DataForModel!B:H,7,FALSE)</f>
        <v>4.8746999999999998</v>
      </c>
      <c r="O249" s="2">
        <f t="shared" si="16"/>
        <v>4.8890206179020721</v>
      </c>
      <c r="P249" s="1">
        <f t="shared" si="17"/>
        <v>3.3760683760683765</v>
      </c>
      <c r="Q249" s="1">
        <f t="shared" si="18"/>
        <v>2.5292749583057388</v>
      </c>
      <c r="R249" s="1">
        <f t="shared" si="19"/>
        <v>2.9988867915396158</v>
      </c>
      <c r="S249" s="1"/>
    </row>
    <row r="250" spans="7:19" x14ac:dyDescent="0.2">
      <c r="G250">
        <v>6001441925</v>
      </c>
      <c r="H250" s="2">
        <f>$B$3+$B$4*DataForModel!L250+Index!$B$5*DataForModel!Q250+Index!$B$6*DataForModel!R250+Index!$B$7*DataForModel!T250+Index!$B$8*DataForModel!U250+Index!$B$9*DataForModel!AA250+Index!$B$10*DataForModel!AU250+Index!$B$11*DataForModel!AH250+Index!$B$12*DataForModel!AU250+Index!$B$13*DataForModel!AX250+Index!$B$14*DataForModel!AZ250+Index!$B$15*DataForModel!BA250+Index!$B$16*DataForModel!BI250</f>
        <v>9.3099183310572293</v>
      </c>
      <c r="I250" s="2">
        <f>$B$3+$B$4*DataForModel!L250+Index!$B$5*DataForModel!Q250+Index!$B$6*DataForModel!R250+Index!$B$7*DataForModel!T250+Index!$B$8*DataForModel!U250+Index!$B$9*DataForModel!AA250+Index!$B$10*DataForModel!AU250+Index!$B$11*DataForModel!AH250+Index!$B$12*DataForModel!AU250+Index!$B$13*DataForModel!AX250+Index!$B$14*DataForModel!AZ250+Index!$B$15*DataForModel!BA250+Index!$B$16*DataForModel!BI250</f>
        <v>9.3099183310572293</v>
      </c>
      <c r="J250">
        <v>4.8</v>
      </c>
      <c r="K250">
        <f t="shared" si="15"/>
        <v>4.5099183310572295</v>
      </c>
      <c r="L250">
        <f>VLOOKUP(G250,MedianHouseholdIncome!B:C,2,FALSE)</f>
        <v>140106</v>
      </c>
      <c r="M250">
        <f>VLOOKUP(G250,DataForModel!B:O,14,FALSE)</f>
        <v>11.689775539202699</v>
      </c>
      <c r="N250">
        <f>VLOOKUP(G250,DataForModel!B:H,7,FALSE)</f>
        <v>4.1334999999999997</v>
      </c>
      <c r="O250" s="2">
        <f t="shared" si="16"/>
        <v>4.0368476313761628</v>
      </c>
      <c r="P250" s="1">
        <f t="shared" si="17"/>
        <v>2.0512820512820511</v>
      </c>
      <c r="Q250" s="1">
        <f t="shared" si="18"/>
        <v>1.7002981547550897</v>
      </c>
      <c r="R250" s="1">
        <f t="shared" si="19"/>
        <v>2.2813997386380134</v>
      </c>
      <c r="S250" s="1"/>
    </row>
    <row r="251" spans="7:19" x14ac:dyDescent="0.2">
      <c r="G251">
        <v>6001441926</v>
      </c>
      <c r="H251" s="2">
        <f>$B$3+$B$4*DataForModel!L251+Index!$B$5*DataForModel!Q251+Index!$B$6*DataForModel!R251+Index!$B$7*DataForModel!T251+Index!$B$8*DataForModel!U251+Index!$B$9*DataForModel!AA251+Index!$B$10*DataForModel!AU251+Index!$B$11*DataForModel!AH251+Index!$B$12*DataForModel!AU251+Index!$B$13*DataForModel!AX251+Index!$B$14*DataForModel!AZ251+Index!$B$15*DataForModel!BA251+Index!$B$16*DataForModel!BI251</f>
        <v>11.134440097723918</v>
      </c>
      <c r="I251" s="2">
        <f>$B$3+$B$4*DataForModel!L251+Index!$B$5*DataForModel!Q251+Index!$B$6*DataForModel!R251+Index!$B$7*DataForModel!T251+Index!$B$8*DataForModel!U251+Index!$B$9*DataForModel!AA251+Index!$B$10*DataForModel!AU251+Index!$B$11*DataForModel!AH251+Index!$B$12*DataForModel!AU251+Index!$B$13*DataForModel!AX251+Index!$B$14*DataForModel!AZ251+Index!$B$15*DataForModel!BA251+Index!$B$16*DataForModel!BI251</f>
        <v>11.134440097723918</v>
      </c>
      <c r="J251">
        <v>8.5</v>
      </c>
      <c r="K251">
        <f t="shared" si="15"/>
        <v>2.6344400977239175</v>
      </c>
      <c r="L251">
        <f>VLOOKUP(G251,MedianHouseholdIncome!B:C,2,FALSE)</f>
        <v>76293</v>
      </c>
      <c r="M251">
        <f>VLOOKUP(G251,DataForModel!B:O,14,FALSE)</f>
        <v>24.931574110274799</v>
      </c>
      <c r="N251">
        <f>VLOOKUP(G251,DataForModel!B:H,7,FALSE)</f>
        <v>6.4333</v>
      </c>
      <c r="O251" s="2">
        <f t="shared" si="16"/>
        <v>4.8614062882937716</v>
      </c>
      <c r="P251" s="1">
        <f t="shared" si="17"/>
        <v>3.6324786324786329</v>
      </c>
      <c r="Q251" s="1">
        <f t="shared" si="18"/>
        <v>3.9040583909048494</v>
      </c>
      <c r="R251" s="1">
        <f t="shared" si="19"/>
        <v>4.5076230579352403</v>
      </c>
      <c r="S251" s="1"/>
    </row>
    <row r="252" spans="7:19" x14ac:dyDescent="0.2">
      <c r="G252">
        <v>6001441927</v>
      </c>
      <c r="H252" s="2">
        <f>$B$3+$B$4*DataForModel!L252+Index!$B$5*DataForModel!Q252+Index!$B$6*DataForModel!R252+Index!$B$7*DataForModel!T252+Index!$B$8*DataForModel!U252+Index!$B$9*DataForModel!AA252+Index!$B$10*DataForModel!AU252+Index!$B$11*DataForModel!AH252+Index!$B$12*DataForModel!AU252+Index!$B$13*DataForModel!AX252+Index!$B$14*DataForModel!AZ252+Index!$B$15*DataForModel!BA252+Index!$B$16*DataForModel!BI252</f>
        <v>9.5746373735391312</v>
      </c>
      <c r="I252" s="2">
        <f>$B$3+$B$4*DataForModel!L252+Index!$B$5*DataForModel!Q252+Index!$B$6*DataForModel!R252+Index!$B$7*DataForModel!T252+Index!$B$8*DataForModel!U252+Index!$B$9*DataForModel!AA252+Index!$B$10*DataForModel!AU252+Index!$B$11*DataForModel!AH252+Index!$B$12*DataForModel!AU252+Index!$B$13*DataForModel!AX252+Index!$B$14*DataForModel!AZ252+Index!$B$15*DataForModel!BA252+Index!$B$16*DataForModel!BI252</f>
        <v>9.5746373735391312</v>
      </c>
      <c r="J252">
        <v>5.7</v>
      </c>
      <c r="K252">
        <f t="shared" si="15"/>
        <v>3.8746373735391311</v>
      </c>
      <c r="L252">
        <f>VLOOKUP(G252,MedianHouseholdIncome!B:C,2,FALSE)</f>
        <v>96875</v>
      </c>
      <c r="M252">
        <f>VLOOKUP(G252,DataForModel!B:O,14,FALSE)</f>
        <v>18.698579620878899</v>
      </c>
      <c r="N252">
        <f>VLOOKUP(G252,DataForModel!B:H,7,FALSE)</f>
        <v>5.6284999999999998</v>
      </c>
      <c r="O252" s="2">
        <f t="shared" si="16"/>
        <v>4.1564824760336609</v>
      </c>
      <c r="P252" s="1">
        <f t="shared" si="17"/>
        <v>2.4358974358974361</v>
      </c>
      <c r="Q252" s="1">
        <f t="shared" si="18"/>
        <v>2.866735150096849</v>
      </c>
      <c r="R252" s="1">
        <f t="shared" si="19"/>
        <v>3.728570737137602</v>
      </c>
      <c r="S252" s="1"/>
    </row>
    <row r="253" spans="7:19" x14ac:dyDescent="0.2">
      <c r="G253">
        <v>6001442000</v>
      </c>
      <c r="H253" s="2">
        <f>$B$3+$B$4*DataForModel!L253+Index!$B$5*DataForModel!Q253+Index!$B$6*DataForModel!R253+Index!$B$7*DataForModel!T253+Index!$B$8*DataForModel!U253+Index!$B$9*DataForModel!AA253+Index!$B$10*DataForModel!AU253+Index!$B$11*DataForModel!AH253+Index!$B$12*DataForModel!AU253+Index!$B$13*DataForModel!AX253+Index!$B$14*DataForModel!AZ253+Index!$B$15*DataForModel!BA253+Index!$B$16*DataForModel!BI253</f>
        <v>8.6524527767230026</v>
      </c>
      <c r="I253" s="2">
        <f>$B$3+$B$4*DataForModel!L253+Index!$B$5*DataForModel!Q253+Index!$B$6*DataForModel!R253+Index!$B$7*DataForModel!T253+Index!$B$8*DataForModel!U253+Index!$B$9*DataForModel!AA253+Index!$B$10*DataForModel!AU253+Index!$B$11*DataForModel!AH253+Index!$B$12*DataForModel!AU253+Index!$B$13*DataForModel!AX253+Index!$B$14*DataForModel!AZ253+Index!$B$15*DataForModel!BA253+Index!$B$16*DataForModel!BI253</f>
        <v>8.6524527767230026</v>
      </c>
      <c r="J253">
        <v>7</v>
      </c>
      <c r="K253">
        <f t="shared" si="15"/>
        <v>1.6524527767230026</v>
      </c>
      <c r="L253">
        <f>VLOOKUP(G253,MedianHouseholdIncome!B:C,2,FALSE)</f>
        <v>209358</v>
      </c>
      <c r="M253">
        <f>VLOOKUP(G253,DataForModel!B:O,14,FALSE)</f>
        <v>6.46768153930892</v>
      </c>
      <c r="N253">
        <f>VLOOKUP(G253,DataForModel!B:H,7,FALSE)</f>
        <v>3.8443000000000001</v>
      </c>
      <c r="O253" s="2">
        <f t="shared" si="16"/>
        <v>3.7397183099530231</v>
      </c>
      <c r="P253" s="1">
        <f t="shared" si="17"/>
        <v>2.9914529914529915</v>
      </c>
      <c r="Q253" s="1">
        <f t="shared" si="18"/>
        <v>0.83121356291248683</v>
      </c>
      <c r="R253" s="1">
        <f t="shared" si="19"/>
        <v>2.0014520110352838</v>
      </c>
      <c r="S253" s="1"/>
    </row>
    <row r="254" spans="7:19" x14ac:dyDescent="0.2">
      <c r="G254">
        <v>6001442100</v>
      </c>
      <c r="H254" s="2">
        <f>$B$3+$B$4*DataForModel!L254+Index!$B$5*DataForModel!Q254+Index!$B$6*DataForModel!R254+Index!$B$7*DataForModel!T254+Index!$B$8*DataForModel!U254+Index!$B$9*DataForModel!AA254+Index!$B$10*DataForModel!AU254+Index!$B$11*DataForModel!AH254+Index!$B$12*DataForModel!AU254+Index!$B$13*DataForModel!AX254+Index!$B$14*DataForModel!AZ254+Index!$B$15*DataForModel!BA254+Index!$B$16*DataForModel!BI254</f>
        <v>9.7144468137652531</v>
      </c>
      <c r="I254" s="2">
        <f>$B$3+$B$4*DataForModel!L254+Index!$B$5*DataForModel!Q254+Index!$B$6*DataForModel!R254+Index!$B$7*DataForModel!T254+Index!$B$8*DataForModel!U254+Index!$B$9*DataForModel!AA254+Index!$B$10*DataForModel!AU254+Index!$B$11*DataForModel!AH254+Index!$B$12*DataForModel!AU254+Index!$B$13*DataForModel!AX254+Index!$B$14*DataForModel!AZ254+Index!$B$15*DataForModel!BA254+Index!$B$16*DataForModel!BI254</f>
        <v>9.7144468137652531</v>
      </c>
      <c r="J254">
        <v>6.8</v>
      </c>
      <c r="K254">
        <f t="shared" si="15"/>
        <v>2.9144468137652533</v>
      </c>
      <c r="L254">
        <f>VLOOKUP(G254,MedianHouseholdIncome!B:C,2,FALSE)</f>
        <v>202261</v>
      </c>
      <c r="M254">
        <f>VLOOKUP(G254,DataForModel!B:O,14,FALSE)</f>
        <v>9.4299806715088508</v>
      </c>
      <c r="N254">
        <f>VLOOKUP(G254,DataForModel!B:H,7,FALSE)</f>
        <v>5.0110999999999999</v>
      </c>
      <c r="O254" s="2">
        <f t="shared" si="16"/>
        <v>4.2196667505999574</v>
      </c>
      <c r="P254" s="1">
        <f t="shared" si="17"/>
        <v>2.9059829059829063</v>
      </c>
      <c r="Q254" s="1">
        <f t="shared" si="18"/>
        <v>1.324212833372965</v>
      </c>
      <c r="R254" s="1">
        <f t="shared" si="19"/>
        <v>3.1309229950147621</v>
      </c>
      <c r="S254" s="1"/>
    </row>
    <row r="255" spans="7:19" x14ac:dyDescent="0.2">
      <c r="G255">
        <v>6001442200</v>
      </c>
      <c r="H255" s="2">
        <f>$B$3+$B$4*DataForModel!L255+Index!$B$5*DataForModel!Q255+Index!$B$6*DataForModel!R255+Index!$B$7*DataForModel!T255+Index!$B$8*DataForModel!U255+Index!$B$9*DataForModel!AA255+Index!$B$10*DataForModel!AU255+Index!$B$11*DataForModel!AH255+Index!$B$12*DataForModel!AU255+Index!$B$13*DataForModel!AX255+Index!$B$14*DataForModel!AZ255+Index!$B$15*DataForModel!BA255+Index!$B$16*DataForModel!BI255</f>
        <v>10.237693457394991</v>
      </c>
      <c r="I255" s="2">
        <f>$B$3+$B$4*DataForModel!L255+Index!$B$5*DataForModel!Q255+Index!$B$6*DataForModel!R255+Index!$B$7*DataForModel!T255+Index!$B$8*DataForModel!U255+Index!$B$9*DataForModel!AA255+Index!$B$10*DataForModel!AU255+Index!$B$11*DataForModel!AH255+Index!$B$12*DataForModel!AU255+Index!$B$13*DataForModel!AX255+Index!$B$14*DataForModel!AZ255+Index!$B$15*DataForModel!BA255+Index!$B$16*DataForModel!BI255</f>
        <v>10.237693457394991</v>
      </c>
      <c r="J255">
        <v>7.3</v>
      </c>
      <c r="K255">
        <f t="shared" si="15"/>
        <v>2.9376934573949915</v>
      </c>
      <c r="L255">
        <f>VLOOKUP(G255,MedianHouseholdIncome!B:C,2,FALSE)</f>
        <v>191042</v>
      </c>
      <c r="M255">
        <f>VLOOKUP(G255,DataForModel!B:O,14,FALSE)</f>
        <v>11.647838579099</v>
      </c>
      <c r="N255">
        <f>VLOOKUP(G255,DataForModel!B:H,7,FALSE)</f>
        <v>4.1532999999999998</v>
      </c>
      <c r="O255" s="2">
        <f t="shared" si="16"/>
        <v>4.4561383332307418</v>
      </c>
      <c r="P255" s="1">
        <f t="shared" si="17"/>
        <v>3.1196581196581197</v>
      </c>
      <c r="Q255" s="1">
        <f t="shared" si="18"/>
        <v>1.6933188154602428</v>
      </c>
      <c r="R255" s="1">
        <f t="shared" si="19"/>
        <v>2.3005662843037604</v>
      </c>
      <c r="S255" s="1"/>
    </row>
    <row r="256" spans="7:19" x14ac:dyDescent="0.2">
      <c r="G256">
        <v>6001442301</v>
      </c>
      <c r="H256" s="2">
        <f>$B$3+$B$4*DataForModel!L256+Index!$B$5*DataForModel!Q256+Index!$B$6*DataForModel!R256+Index!$B$7*DataForModel!T256+Index!$B$8*DataForModel!U256+Index!$B$9*DataForModel!AA256+Index!$B$10*DataForModel!AU256+Index!$B$11*DataForModel!AH256+Index!$B$12*DataForModel!AU256+Index!$B$13*DataForModel!AX256+Index!$B$14*DataForModel!AZ256+Index!$B$15*DataForModel!BA256+Index!$B$16*DataForModel!BI256</f>
        <v>10.946745088533</v>
      </c>
      <c r="I256" s="2">
        <f>$B$3+$B$4*DataForModel!L256+Index!$B$5*DataForModel!Q256+Index!$B$6*DataForModel!R256+Index!$B$7*DataForModel!T256+Index!$B$8*DataForModel!U256+Index!$B$9*DataForModel!AA256+Index!$B$10*DataForModel!AU256+Index!$B$11*DataForModel!AH256+Index!$B$12*DataForModel!AU256+Index!$B$13*DataForModel!AX256+Index!$B$14*DataForModel!AZ256+Index!$B$15*DataForModel!BA256+Index!$B$16*DataForModel!BI256</f>
        <v>10.946745088533</v>
      </c>
      <c r="J256">
        <v>9.1999999999999993</v>
      </c>
      <c r="K256">
        <f t="shared" si="15"/>
        <v>1.7467450885330003</v>
      </c>
      <c r="L256">
        <f>VLOOKUP(G256,MedianHouseholdIncome!B:C,2,FALSE)</f>
        <v>94061</v>
      </c>
      <c r="M256">
        <f>VLOOKUP(G256,DataForModel!B:O,14,FALSE)</f>
        <v>15.4767660380884</v>
      </c>
      <c r="N256">
        <f>VLOOKUP(G256,DataForModel!B:H,7,FALSE)</f>
        <v>6.8532000000000002</v>
      </c>
      <c r="O256" s="2">
        <f t="shared" si="16"/>
        <v>4.7765810220151721</v>
      </c>
      <c r="P256" s="1">
        <f t="shared" si="17"/>
        <v>3.9316239316239314</v>
      </c>
      <c r="Q256" s="1">
        <f t="shared" si="18"/>
        <v>2.3305463065698291</v>
      </c>
      <c r="R256" s="1">
        <f t="shared" si="19"/>
        <v>4.9140893470790372</v>
      </c>
      <c r="S256" s="1"/>
    </row>
    <row r="257" spans="7:19" x14ac:dyDescent="0.2">
      <c r="G257">
        <v>6001442302</v>
      </c>
      <c r="H257" s="2">
        <f>$B$3+$B$4*DataForModel!L257+Index!$B$5*DataForModel!Q257+Index!$B$6*DataForModel!R257+Index!$B$7*DataForModel!T257+Index!$B$8*DataForModel!U257+Index!$B$9*DataForModel!AA257+Index!$B$10*DataForModel!AU257+Index!$B$11*DataForModel!AH257+Index!$B$12*DataForModel!AU257+Index!$B$13*DataForModel!AX257+Index!$B$14*DataForModel!AZ257+Index!$B$15*DataForModel!BA257+Index!$B$16*DataForModel!BI257</f>
        <v>11.242574395495661</v>
      </c>
      <c r="I257" s="2">
        <f>$B$3+$B$4*DataForModel!L257+Index!$B$5*DataForModel!Q257+Index!$B$6*DataForModel!R257+Index!$B$7*DataForModel!T257+Index!$B$8*DataForModel!U257+Index!$B$9*DataForModel!AA257+Index!$B$10*DataForModel!AU257+Index!$B$11*DataForModel!AH257+Index!$B$12*DataForModel!AU257+Index!$B$13*DataForModel!AX257+Index!$B$14*DataForModel!AZ257+Index!$B$15*DataForModel!BA257+Index!$B$16*DataForModel!BI257</f>
        <v>11.242574395495661</v>
      </c>
      <c r="J257">
        <v>8.4</v>
      </c>
      <c r="K257">
        <f t="shared" si="15"/>
        <v>2.8425743954956602</v>
      </c>
      <c r="L257">
        <f>VLOOKUP(G257,MedianHouseholdIncome!B:C,2,FALSE)</f>
        <v>80391</v>
      </c>
      <c r="M257">
        <f>VLOOKUP(G257,DataForModel!B:O,14,FALSE)</f>
        <v>22.171144602135101</v>
      </c>
      <c r="N257">
        <f>VLOOKUP(G257,DataForModel!B:H,7,FALSE)</f>
        <v>7.1677999999999997</v>
      </c>
      <c r="O257" s="2">
        <f t="shared" si="16"/>
        <v>4.9102755717226536</v>
      </c>
      <c r="P257" s="1">
        <f t="shared" si="17"/>
        <v>3.5897435897435903</v>
      </c>
      <c r="Q257" s="1">
        <f t="shared" si="18"/>
        <v>3.4446551797714102</v>
      </c>
      <c r="R257" s="1">
        <f t="shared" si="19"/>
        <v>5.2186244615459074</v>
      </c>
      <c r="S257" s="1"/>
    </row>
    <row r="258" spans="7:19" x14ac:dyDescent="0.2">
      <c r="G258">
        <v>6001442400</v>
      </c>
      <c r="H258" s="2">
        <f>$B$3+$B$4*DataForModel!L258+Index!$B$5*DataForModel!Q258+Index!$B$6*DataForModel!R258+Index!$B$7*DataForModel!T258+Index!$B$8*DataForModel!U258+Index!$B$9*DataForModel!AA258+Index!$B$10*DataForModel!AU258+Index!$B$11*DataForModel!AH258+Index!$B$12*DataForModel!AU258+Index!$B$13*DataForModel!AX258+Index!$B$14*DataForModel!AZ258+Index!$B$15*DataForModel!BA258+Index!$B$16*DataForModel!BI258</f>
        <v>11.838878528230182</v>
      </c>
      <c r="I258" s="2">
        <f>$B$3+$B$4*DataForModel!L258+Index!$B$5*DataForModel!Q258+Index!$B$6*DataForModel!R258+Index!$B$7*DataForModel!T258+Index!$B$8*DataForModel!U258+Index!$B$9*DataForModel!AA258+Index!$B$10*DataForModel!AU258+Index!$B$11*DataForModel!AH258+Index!$B$12*DataForModel!AU258+Index!$B$13*DataForModel!AX258+Index!$B$14*DataForModel!AZ258+Index!$B$15*DataForModel!BA258+Index!$B$16*DataForModel!BI258</f>
        <v>11.838878528230182</v>
      </c>
      <c r="J258">
        <v>9.6</v>
      </c>
      <c r="K258">
        <f t="shared" ref="K258:K321" si="20">ABS(J258-H258)</f>
        <v>2.2388785282301829</v>
      </c>
      <c r="L258">
        <f>VLOOKUP(G258,MedianHouseholdIncome!B:C,2,FALSE)</f>
        <v>119033</v>
      </c>
      <c r="M258">
        <f>VLOOKUP(G258,DataForModel!B:O,14,FALSE)</f>
        <v>20.651037815301802</v>
      </c>
      <c r="N258">
        <f>VLOOKUP(G258,DataForModel!B:H,7,FALSE)</f>
        <v>5.3419999999999996</v>
      </c>
      <c r="O258" s="2">
        <f t="shared" ref="O258:O321" si="21">((H258-$B$22)/$B$24)*$B$25</f>
        <v>5.1797641269073269</v>
      </c>
      <c r="P258" s="1">
        <f t="shared" ref="P258:P321" si="22">((J258-$C$22)/$C$24)*$C$25</f>
        <v>4.1025641025641022</v>
      </c>
      <c r="Q258" s="1">
        <f t="shared" ref="Q258:Q321" si="23">((M258-$D$22)/$D$24)*$D$25</f>
        <v>3.1916721070003993</v>
      </c>
      <c r="R258" s="1">
        <f t="shared" ref="R258:R321" si="24">((N258-$E$22)/$E$24)*$E$25</f>
        <v>3.4512366293983829</v>
      </c>
      <c r="S258" s="1"/>
    </row>
    <row r="259" spans="7:19" x14ac:dyDescent="0.2">
      <c r="G259">
        <v>6001442500</v>
      </c>
      <c r="H259" s="2">
        <f>$B$3+$B$4*DataForModel!L259+Index!$B$5*DataForModel!Q259+Index!$B$6*DataForModel!R259+Index!$B$7*DataForModel!T259+Index!$B$8*DataForModel!U259+Index!$B$9*DataForModel!AA259+Index!$B$10*DataForModel!AU259+Index!$B$11*DataForModel!AH259+Index!$B$12*DataForModel!AU259+Index!$B$13*DataForModel!AX259+Index!$B$14*DataForModel!AZ259+Index!$B$15*DataForModel!BA259+Index!$B$16*DataForModel!BI259</f>
        <v>11.901560976861123</v>
      </c>
      <c r="I259" s="2">
        <f>$B$3+$B$4*DataForModel!L259+Index!$B$5*DataForModel!Q259+Index!$B$6*DataForModel!R259+Index!$B$7*DataForModel!T259+Index!$B$8*DataForModel!U259+Index!$B$9*DataForModel!AA259+Index!$B$10*DataForModel!AU259+Index!$B$11*DataForModel!AH259+Index!$B$12*DataForModel!AU259+Index!$B$13*DataForModel!AX259+Index!$B$14*DataForModel!AZ259+Index!$B$15*DataForModel!BA259+Index!$B$16*DataForModel!BI259</f>
        <v>11.901560976861123</v>
      </c>
      <c r="J259">
        <v>9.3000000000000007</v>
      </c>
      <c r="K259">
        <f t="shared" si="20"/>
        <v>2.6015609768611228</v>
      </c>
      <c r="L259">
        <f>VLOOKUP(G259,MedianHouseholdIncome!B:C,2,FALSE)</f>
        <v>91422</v>
      </c>
      <c r="M259">
        <f>VLOOKUP(G259,DataForModel!B:O,14,FALSE)</f>
        <v>29.9755393617713</v>
      </c>
      <c r="N259">
        <f>VLOOKUP(G259,DataForModel!B:H,7,FALSE)</f>
        <v>7.0487000000000002</v>
      </c>
      <c r="O259" s="2">
        <f t="shared" si="21"/>
        <v>5.2080922930052642</v>
      </c>
      <c r="P259" s="1">
        <f t="shared" si="22"/>
        <v>3.9743589743589745</v>
      </c>
      <c r="Q259" s="1">
        <f t="shared" si="23"/>
        <v>4.7434979877321517</v>
      </c>
      <c r="R259" s="1">
        <f t="shared" si="24"/>
        <v>5.1033347853443694</v>
      </c>
      <c r="S259" s="1"/>
    </row>
    <row r="260" spans="7:19" x14ac:dyDescent="0.2">
      <c r="G260">
        <v>6001442601</v>
      </c>
      <c r="H260" s="2">
        <f>$B$3+$B$4*DataForModel!L260+Index!$B$5*DataForModel!Q260+Index!$B$6*DataForModel!R260+Index!$B$7*DataForModel!T260+Index!$B$8*DataForModel!U260+Index!$B$9*DataForModel!AA260+Index!$B$10*DataForModel!AU260+Index!$B$11*DataForModel!AH260+Index!$B$12*DataForModel!AU260+Index!$B$13*DataForModel!AX260+Index!$B$14*DataForModel!AZ260+Index!$B$15*DataForModel!BA260+Index!$B$16*DataForModel!BI260</f>
        <v>8.8840003588351184</v>
      </c>
      <c r="I260" s="2">
        <f>$B$3+$B$4*DataForModel!L260+Index!$B$5*DataForModel!Q260+Index!$B$6*DataForModel!R260+Index!$B$7*DataForModel!T260+Index!$B$8*DataForModel!U260+Index!$B$9*DataForModel!AA260+Index!$B$10*DataForModel!AU260+Index!$B$11*DataForModel!AH260+Index!$B$12*DataForModel!AU260+Index!$B$13*DataForModel!AX260+Index!$B$14*DataForModel!AZ260+Index!$B$15*DataForModel!BA260+Index!$B$16*DataForModel!BI260</f>
        <v>8.8840003588351184</v>
      </c>
      <c r="J260">
        <v>7.9</v>
      </c>
      <c r="K260">
        <f t="shared" si="20"/>
        <v>0.98400035883511805</v>
      </c>
      <c r="L260">
        <f>VLOOKUP(G260,MedianHouseholdIncome!B:C,2,FALSE)</f>
        <v>126485</v>
      </c>
      <c r="M260">
        <f>VLOOKUP(G260,DataForModel!B:O,14,FALSE)</f>
        <v>15.474761309330599</v>
      </c>
      <c r="N260">
        <f>VLOOKUP(G260,DataForModel!B:H,7,FALSE)</f>
        <v>4.5683999999999996</v>
      </c>
      <c r="O260" s="2">
        <f t="shared" si="21"/>
        <v>3.8443619304386791</v>
      </c>
      <c r="P260" s="1">
        <f t="shared" si="22"/>
        <v>3.3760683760683765</v>
      </c>
      <c r="Q260" s="1">
        <f t="shared" si="23"/>
        <v>2.3302126705084589</v>
      </c>
      <c r="R260" s="1">
        <f t="shared" si="24"/>
        <v>2.7023861381346492</v>
      </c>
      <c r="S260" s="1"/>
    </row>
    <row r="261" spans="7:19" x14ac:dyDescent="0.2">
      <c r="G261">
        <v>6001442602</v>
      </c>
      <c r="H261" s="2">
        <f>$B$3+$B$4*DataForModel!L261+Index!$B$5*DataForModel!Q261+Index!$B$6*DataForModel!R261+Index!$B$7*DataForModel!T261+Index!$B$8*DataForModel!U261+Index!$B$9*DataForModel!AA261+Index!$B$10*DataForModel!AU261+Index!$B$11*DataForModel!AH261+Index!$B$12*DataForModel!AU261+Index!$B$13*DataForModel!AX261+Index!$B$14*DataForModel!AZ261+Index!$B$15*DataForModel!BA261+Index!$B$16*DataForModel!BI261</f>
        <v>11.823960793040108</v>
      </c>
      <c r="I261" s="2">
        <f>$B$3+$B$4*DataForModel!L261+Index!$B$5*DataForModel!Q261+Index!$B$6*DataForModel!R261+Index!$B$7*DataForModel!T261+Index!$B$8*DataForModel!U261+Index!$B$9*DataForModel!AA261+Index!$B$10*DataForModel!AU261+Index!$B$11*DataForModel!AH261+Index!$B$12*DataForModel!AU261+Index!$B$13*DataForModel!AX261+Index!$B$14*DataForModel!AZ261+Index!$B$15*DataForModel!BA261+Index!$B$16*DataForModel!BI261</f>
        <v>11.823960793040108</v>
      </c>
      <c r="J261">
        <v>11.3</v>
      </c>
      <c r="K261">
        <f t="shared" si="20"/>
        <v>0.52396079304010712</v>
      </c>
      <c r="L261">
        <f>VLOOKUP(G261,MedianHouseholdIncome!B:C,2,FALSE)</f>
        <v>87569</v>
      </c>
      <c r="M261">
        <f>VLOOKUP(G261,DataForModel!B:O,14,FALSE)</f>
        <v>20.1696300607362</v>
      </c>
      <c r="N261">
        <f>VLOOKUP(G261,DataForModel!B:H,7,FALSE)</f>
        <v>6.1729000000000003</v>
      </c>
      <c r="O261" s="2">
        <f t="shared" si="21"/>
        <v>5.1730223341168511</v>
      </c>
      <c r="P261" s="1">
        <f t="shared" si="22"/>
        <v>4.8290598290598297</v>
      </c>
      <c r="Q261" s="1">
        <f t="shared" si="23"/>
        <v>3.111554042887609</v>
      </c>
      <c r="R261" s="1">
        <f t="shared" si="24"/>
        <v>4.2555539422099606</v>
      </c>
      <c r="S261" s="1"/>
    </row>
    <row r="262" spans="7:19" x14ac:dyDescent="0.2">
      <c r="G262">
        <v>6001442700</v>
      </c>
      <c r="H262" s="2">
        <f>$B$3+$B$4*DataForModel!L262+Index!$B$5*DataForModel!Q262+Index!$B$6*DataForModel!R262+Index!$B$7*DataForModel!T262+Index!$B$8*DataForModel!U262+Index!$B$9*DataForModel!AA262+Index!$B$10*DataForModel!AU262+Index!$B$11*DataForModel!AH262+Index!$B$12*DataForModel!AU262+Index!$B$13*DataForModel!AX262+Index!$B$14*DataForModel!AZ262+Index!$B$15*DataForModel!BA262+Index!$B$16*DataForModel!BI262</f>
        <v>8.5597672167754393</v>
      </c>
      <c r="I262" s="2">
        <f>$B$3+$B$4*DataForModel!L262+Index!$B$5*DataForModel!Q262+Index!$B$6*DataForModel!R262+Index!$B$7*DataForModel!T262+Index!$B$8*DataForModel!U262+Index!$B$9*DataForModel!AA262+Index!$B$10*DataForModel!AU262+Index!$B$11*DataForModel!AH262+Index!$B$12*DataForModel!AU262+Index!$B$13*DataForModel!AX262+Index!$B$14*DataForModel!AZ262+Index!$B$15*DataForModel!BA262+Index!$B$16*DataForModel!BI262</f>
        <v>8.5597672167754393</v>
      </c>
      <c r="J262">
        <v>9</v>
      </c>
      <c r="K262">
        <f t="shared" si="20"/>
        <v>0.44023278322456072</v>
      </c>
      <c r="L262">
        <f>VLOOKUP(G262,MedianHouseholdIncome!B:C,2,FALSE)</f>
        <v>110913</v>
      </c>
      <c r="M262">
        <f>VLOOKUP(G262,DataForModel!B:O,14,FALSE)</f>
        <v>23.539866416012401</v>
      </c>
      <c r="N262">
        <f>VLOOKUP(G262,DataForModel!B:H,7,FALSE)</f>
        <v>4.1071999999999997</v>
      </c>
      <c r="O262" s="2">
        <f t="shared" si="21"/>
        <v>3.6978307960728012</v>
      </c>
      <c r="P262" s="1">
        <f t="shared" si="22"/>
        <v>3.8461538461538463</v>
      </c>
      <c r="Q262" s="1">
        <f t="shared" si="23"/>
        <v>3.672444078053176</v>
      </c>
      <c r="R262" s="1">
        <f t="shared" si="24"/>
        <v>2.2559411451527027</v>
      </c>
      <c r="S262" s="1"/>
    </row>
    <row r="263" spans="7:19" x14ac:dyDescent="0.2">
      <c r="G263">
        <v>6001442800</v>
      </c>
      <c r="H263" s="2">
        <f>$B$3+$B$4*DataForModel!L263+Index!$B$5*DataForModel!Q263+Index!$B$6*DataForModel!R263+Index!$B$7*DataForModel!T263+Index!$B$8*DataForModel!U263+Index!$B$9*DataForModel!AA263+Index!$B$10*DataForModel!AU263+Index!$B$11*DataForModel!AH263+Index!$B$12*DataForModel!AU263+Index!$B$13*DataForModel!AX263+Index!$B$14*DataForModel!AZ263+Index!$B$15*DataForModel!BA263+Index!$B$16*DataForModel!BI263</f>
        <v>8.7034717857896293</v>
      </c>
      <c r="I263" s="2">
        <f>$B$3+$B$4*DataForModel!L263+Index!$B$5*DataForModel!Q263+Index!$B$6*DataForModel!R263+Index!$B$7*DataForModel!T263+Index!$B$8*DataForModel!U263+Index!$B$9*DataForModel!AA263+Index!$B$10*DataForModel!AU263+Index!$B$11*DataForModel!AH263+Index!$B$12*DataForModel!AU263+Index!$B$13*DataForModel!AX263+Index!$B$14*DataForModel!AZ263+Index!$B$15*DataForModel!BA263+Index!$B$16*DataForModel!BI263</f>
        <v>8.7034717857896293</v>
      </c>
      <c r="J263">
        <v>10.199999999999999</v>
      </c>
      <c r="K263">
        <f t="shared" si="20"/>
        <v>1.49652821421037</v>
      </c>
      <c r="L263">
        <f>VLOOKUP(G263,MedianHouseholdIncome!B:C,2,FALSE)</f>
        <v>94624</v>
      </c>
      <c r="M263">
        <f>VLOOKUP(G263,DataForModel!B:O,14,FALSE)</f>
        <v>32.918418932839302</v>
      </c>
      <c r="N263">
        <f>VLOOKUP(G263,DataForModel!B:H,7,FALSE)</f>
        <v>5.5923999999999996</v>
      </c>
      <c r="O263" s="2">
        <f t="shared" si="21"/>
        <v>3.7627754016040056</v>
      </c>
      <c r="P263" s="1">
        <f t="shared" si="22"/>
        <v>4.3589743589743595</v>
      </c>
      <c r="Q263" s="1">
        <f t="shared" si="23"/>
        <v>5.2332653666639732</v>
      </c>
      <c r="R263" s="1">
        <f t="shared" si="24"/>
        <v>3.693625671555103</v>
      </c>
      <c r="S263" s="1"/>
    </row>
    <row r="264" spans="7:19" x14ac:dyDescent="0.2">
      <c r="G264">
        <v>6001442900</v>
      </c>
      <c r="H264" s="2">
        <f>$B$3+$B$4*DataForModel!L264+Index!$B$5*DataForModel!Q264+Index!$B$6*DataForModel!R264+Index!$B$7*DataForModel!T264+Index!$B$8*DataForModel!U264+Index!$B$9*DataForModel!AA264+Index!$B$10*DataForModel!AU264+Index!$B$11*DataForModel!AH264+Index!$B$12*DataForModel!AU264+Index!$B$13*DataForModel!AX264+Index!$B$14*DataForModel!AZ264+Index!$B$15*DataForModel!BA264+Index!$B$16*DataForModel!BI264</f>
        <v>11.288160193582252</v>
      </c>
      <c r="I264" s="2">
        <f>$B$3+$B$4*DataForModel!L264+Index!$B$5*DataForModel!Q264+Index!$B$6*DataForModel!R264+Index!$B$7*DataForModel!T264+Index!$B$8*DataForModel!U264+Index!$B$9*DataForModel!AA264+Index!$B$10*DataForModel!AU264+Index!$B$11*DataForModel!AH264+Index!$B$12*DataForModel!AU264+Index!$B$13*DataForModel!AX264+Index!$B$14*DataForModel!AZ264+Index!$B$15*DataForModel!BA264+Index!$B$16*DataForModel!BI264</f>
        <v>11.288160193582252</v>
      </c>
      <c r="J264">
        <v>8.6</v>
      </c>
      <c r="K264">
        <f t="shared" si="20"/>
        <v>2.6881601935822523</v>
      </c>
      <c r="L264">
        <f>VLOOKUP(G264,MedianHouseholdIncome!B:C,2,FALSE)</f>
        <v>112823</v>
      </c>
      <c r="M264">
        <f>VLOOKUP(G264,DataForModel!B:O,14,FALSE)</f>
        <v>23.379955673169299</v>
      </c>
      <c r="N264">
        <f>VLOOKUP(G264,DataForModel!B:H,7,FALSE)</f>
        <v>5.6470000000000002</v>
      </c>
      <c r="O264" s="2">
        <f t="shared" si="21"/>
        <v>4.9308772247867703</v>
      </c>
      <c r="P264" s="1">
        <f t="shared" si="22"/>
        <v>3.6752136752136755</v>
      </c>
      <c r="Q264" s="1">
        <f t="shared" si="23"/>
        <v>3.6458310062322026</v>
      </c>
      <c r="R264" s="1">
        <f t="shared" si="24"/>
        <v>3.7464788732394365</v>
      </c>
      <c r="S264" s="1"/>
    </row>
    <row r="265" spans="7:19" x14ac:dyDescent="0.2">
      <c r="G265">
        <v>6001443001</v>
      </c>
      <c r="H265" s="2">
        <f>$B$3+$B$4*DataForModel!L265+Index!$B$5*DataForModel!Q265+Index!$B$6*DataForModel!R265+Index!$B$7*DataForModel!T265+Index!$B$8*DataForModel!U265+Index!$B$9*DataForModel!AA265+Index!$B$10*DataForModel!AU265+Index!$B$11*DataForModel!AH265+Index!$B$12*DataForModel!AU265+Index!$B$13*DataForModel!AX265+Index!$B$14*DataForModel!AZ265+Index!$B$15*DataForModel!BA265+Index!$B$16*DataForModel!BI265</f>
        <v>9.7631108903065105</v>
      </c>
      <c r="I265" s="2">
        <f>$B$3+$B$4*DataForModel!L265+Index!$B$5*DataForModel!Q265+Index!$B$6*DataForModel!R265+Index!$B$7*DataForModel!T265+Index!$B$8*DataForModel!U265+Index!$B$9*DataForModel!AA265+Index!$B$10*DataForModel!AU265+Index!$B$11*DataForModel!AH265+Index!$B$12*DataForModel!AU265+Index!$B$13*DataForModel!AX265+Index!$B$14*DataForModel!AZ265+Index!$B$15*DataForModel!BA265+Index!$B$16*DataForModel!BI265</f>
        <v>9.7631108903065105</v>
      </c>
      <c r="J265">
        <v>8.8000000000000007</v>
      </c>
      <c r="K265">
        <f t="shared" si="20"/>
        <v>0.96311089030650976</v>
      </c>
      <c r="L265">
        <f>VLOOKUP(G265,MedianHouseholdIncome!B:C,2,FALSE)</f>
        <v>111058</v>
      </c>
      <c r="M265">
        <f>VLOOKUP(G265,DataForModel!B:O,14,FALSE)</f>
        <v>22.879752956130599</v>
      </c>
      <c r="N265">
        <f>VLOOKUP(G265,DataForModel!B:H,7,FALSE)</f>
        <v>5.3895</v>
      </c>
      <c r="O265" s="2">
        <f t="shared" si="21"/>
        <v>4.2416595743229122</v>
      </c>
      <c r="P265" s="1">
        <f t="shared" si="22"/>
        <v>3.7606837606837611</v>
      </c>
      <c r="Q265" s="1">
        <f t="shared" si="23"/>
        <v>3.5625849991352441</v>
      </c>
      <c r="R265" s="1">
        <f t="shared" si="24"/>
        <v>3.497216978849039</v>
      </c>
      <c r="S265" s="1"/>
    </row>
    <row r="266" spans="7:19" x14ac:dyDescent="0.2">
      <c r="G266">
        <v>6001443002</v>
      </c>
      <c r="H266" s="2">
        <f>$B$3+$B$4*DataForModel!L266+Index!$B$5*DataForModel!Q266+Index!$B$6*DataForModel!R266+Index!$B$7*DataForModel!T266+Index!$B$8*DataForModel!U266+Index!$B$9*DataForModel!AA266+Index!$B$10*DataForModel!AU266+Index!$B$11*DataForModel!AH266+Index!$B$12*DataForModel!AU266+Index!$B$13*DataForModel!AX266+Index!$B$14*DataForModel!AZ266+Index!$B$15*DataForModel!BA266+Index!$B$16*DataForModel!BI266</f>
        <v>11.549626081489839</v>
      </c>
      <c r="I266" s="2">
        <f>$B$3+$B$4*DataForModel!L266+Index!$B$5*DataForModel!Q266+Index!$B$6*DataForModel!R266+Index!$B$7*DataForModel!T266+Index!$B$8*DataForModel!U266+Index!$B$9*DataForModel!AA266+Index!$B$10*DataForModel!AU266+Index!$B$11*DataForModel!AH266+Index!$B$12*DataForModel!AU266+Index!$B$13*DataForModel!AX266+Index!$B$14*DataForModel!AZ266+Index!$B$15*DataForModel!BA266+Index!$B$16*DataForModel!BI266</f>
        <v>11.549626081489839</v>
      </c>
      <c r="J266">
        <v>9.3000000000000007</v>
      </c>
      <c r="K266">
        <f t="shared" si="20"/>
        <v>2.2496260814898381</v>
      </c>
      <c r="L266">
        <f>VLOOKUP(G266,MedianHouseholdIncome!B:C,2,FALSE)</f>
        <v>92607</v>
      </c>
      <c r="M266">
        <f>VLOOKUP(G266,DataForModel!B:O,14,FALSE)</f>
        <v>27.608421070873899</v>
      </c>
      <c r="N266">
        <f>VLOOKUP(G266,DataForModel!B:H,7,FALSE)</f>
        <v>6.3662999999999998</v>
      </c>
      <c r="O266" s="2">
        <f t="shared" si="21"/>
        <v>5.0490418667777117</v>
      </c>
      <c r="P266" s="1">
        <f t="shared" si="22"/>
        <v>3.9743589743589745</v>
      </c>
      <c r="Q266" s="1">
        <f t="shared" si="23"/>
        <v>4.3495514150106391</v>
      </c>
      <c r="R266" s="1">
        <f t="shared" si="24"/>
        <v>4.4427665650258943</v>
      </c>
      <c r="S266" s="1"/>
    </row>
    <row r="267" spans="7:19" x14ac:dyDescent="0.2">
      <c r="G267">
        <v>6001443102</v>
      </c>
      <c r="H267" s="2">
        <f>$B$3+$B$4*DataForModel!L267+Index!$B$5*DataForModel!Q267+Index!$B$6*DataForModel!R267+Index!$B$7*DataForModel!T267+Index!$B$8*DataForModel!U267+Index!$B$9*DataForModel!AA267+Index!$B$10*DataForModel!AU267+Index!$B$11*DataForModel!AH267+Index!$B$12*DataForModel!AU267+Index!$B$13*DataForModel!AX267+Index!$B$14*DataForModel!AZ267+Index!$B$15*DataForModel!BA267+Index!$B$16*DataForModel!BI267</f>
        <v>9.0680830410654085</v>
      </c>
      <c r="I267" s="2">
        <f>$B$3+$B$4*DataForModel!L267+Index!$B$5*DataForModel!Q267+Index!$B$6*DataForModel!R267+Index!$B$7*DataForModel!T267+Index!$B$8*DataForModel!U267+Index!$B$9*DataForModel!AA267+Index!$B$10*DataForModel!AU267+Index!$B$11*DataForModel!AH267+Index!$B$12*DataForModel!AU267+Index!$B$13*DataForModel!AX267+Index!$B$14*DataForModel!AZ267+Index!$B$15*DataForModel!BA267+Index!$B$16*DataForModel!BI267</f>
        <v>9.0680830410654085</v>
      </c>
      <c r="J267">
        <v>6.6</v>
      </c>
      <c r="K267">
        <f t="shared" si="20"/>
        <v>2.4680830410654089</v>
      </c>
      <c r="L267">
        <f>VLOOKUP(G267,MedianHouseholdIncome!B:C,2,FALSE)</f>
        <v>193291</v>
      </c>
      <c r="M267">
        <f>VLOOKUP(G267,DataForModel!B:O,14,FALSE)</f>
        <v>12.8427137654212</v>
      </c>
      <c r="N267">
        <f>VLOOKUP(G267,DataForModel!B:H,7,FALSE)</f>
        <v>4.0209999999999999</v>
      </c>
      <c r="O267" s="2">
        <f t="shared" si="21"/>
        <v>3.9275546727751576</v>
      </c>
      <c r="P267" s="1">
        <f t="shared" si="22"/>
        <v>2.8205128205128203</v>
      </c>
      <c r="Q267" s="1">
        <f t="shared" si="23"/>
        <v>1.8921753687181517</v>
      </c>
      <c r="R267" s="1">
        <f t="shared" si="24"/>
        <v>2.1724989109917234</v>
      </c>
      <c r="S267" s="1"/>
    </row>
    <row r="268" spans="7:19" x14ac:dyDescent="0.2">
      <c r="G268">
        <v>6001443103</v>
      </c>
      <c r="H268" s="2">
        <f>$B$3+$B$4*DataForModel!L268+Index!$B$5*DataForModel!Q268+Index!$B$6*DataForModel!R268+Index!$B$7*DataForModel!T268+Index!$B$8*DataForModel!U268+Index!$B$9*DataForModel!AA268+Index!$B$10*DataForModel!AU268+Index!$B$11*DataForModel!AH268+Index!$B$12*DataForModel!AU268+Index!$B$13*DataForModel!AX268+Index!$B$14*DataForModel!AZ268+Index!$B$15*DataForModel!BA268+Index!$B$16*DataForModel!BI268</f>
        <v>8.1994324914502688</v>
      </c>
      <c r="I268" s="2">
        <f>$B$3+$B$4*DataForModel!L268+Index!$B$5*DataForModel!Q268+Index!$B$6*DataForModel!R268+Index!$B$7*DataForModel!T268+Index!$B$8*DataForModel!U268+Index!$B$9*DataForModel!AA268+Index!$B$10*DataForModel!AU268+Index!$B$11*DataForModel!AH268+Index!$B$12*DataForModel!AU268+Index!$B$13*DataForModel!AX268+Index!$B$14*DataForModel!AZ268+Index!$B$15*DataForModel!BA268+Index!$B$16*DataForModel!BI268</f>
        <v>8.1994324914502688</v>
      </c>
      <c r="J268">
        <v>6.3</v>
      </c>
      <c r="K268">
        <f t="shared" si="20"/>
        <v>1.8994324914502689</v>
      </c>
      <c r="L268">
        <f>VLOOKUP(G268,MedianHouseholdIncome!B:C,2,FALSE)</f>
        <v>237759</v>
      </c>
      <c r="M268">
        <f>VLOOKUP(G268,DataForModel!B:O,14,FALSE)</f>
        <v>12.282859421815701</v>
      </c>
      <c r="N268">
        <f>VLOOKUP(G268,DataForModel!B:H,7,FALSE)</f>
        <v>4.5168999999999997</v>
      </c>
      <c r="O268" s="2">
        <f t="shared" si="21"/>
        <v>3.5349842230238444</v>
      </c>
      <c r="P268" s="1">
        <f t="shared" si="22"/>
        <v>2.6923076923076921</v>
      </c>
      <c r="Q268" s="1">
        <f t="shared" si="23"/>
        <v>1.7990018671087225</v>
      </c>
      <c r="R268" s="1">
        <f t="shared" si="24"/>
        <v>2.6525337592565701</v>
      </c>
      <c r="S268" s="1"/>
    </row>
    <row r="269" spans="7:19" x14ac:dyDescent="0.2">
      <c r="G269">
        <v>6001443104</v>
      </c>
      <c r="H269" s="2">
        <f>$B$3+$B$4*DataForModel!L269+Index!$B$5*DataForModel!Q269+Index!$B$6*DataForModel!R269+Index!$B$7*DataForModel!T269+Index!$B$8*DataForModel!U269+Index!$B$9*DataForModel!AA269+Index!$B$10*DataForModel!AU269+Index!$B$11*DataForModel!AH269+Index!$B$12*DataForModel!AU269+Index!$B$13*DataForModel!AX269+Index!$B$14*DataForModel!AZ269+Index!$B$15*DataForModel!BA269+Index!$B$16*DataForModel!BI269</f>
        <v>10.277655463321192</v>
      </c>
      <c r="I269" s="2">
        <f>$B$3+$B$4*DataForModel!L269+Index!$B$5*DataForModel!Q269+Index!$B$6*DataForModel!R269+Index!$B$7*DataForModel!T269+Index!$B$8*DataForModel!U269+Index!$B$9*DataForModel!AA269+Index!$B$10*DataForModel!AU269+Index!$B$11*DataForModel!AH269+Index!$B$12*DataForModel!AU269+Index!$B$13*DataForModel!AX269+Index!$B$14*DataForModel!AZ269+Index!$B$15*DataForModel!BA269+Index!$B$16*DataForModel!BI269</f>
        <v>10.277655463321192</v>
      </c>
      <c r="J269">
        <v>6.8</v>
      </c>
      <c r="K269">
        <f t="shared" si="20"/>
        <v>3.4776554633211925</v>
      </c>
      <c r="L269">
        <f>VLOOKUP(G269,MedianHouseholdIncome!B:C,2,FALSE)</f>
        <v>173469</v>
      </c>
      <c r="M269">
        <f>VLOOKUP(G269,DataForModel!B:O,14,FALSE)</f>
        <v>12.3321032138709</v>
      </c>
      <c r="N269">
        <f>VLOOKUP(G269,DataForModel!B:H,7,FALSE)</f>
        <v>6.1306000000000003</v>
      </c>
      <c r="O269" s="2">
        <f t="shared" si="21"/>
        <v>4.4741984180903698</v>
      </c>
      <c r="P269" s="1">
        <f t="shared" si="22"/>
        <v>2.9059829059829063</v>
      </c>
      <c r="Q269" s="1">
        <f t="shared" si="23"/>
        <v>1.807197242550058</v>
      </c>
      <c r="R269" s="1">
        <f t="shared" si="24"/>
        <v>4.2146072310149556</v>
      </c>
      <c r="S269" s="1"/>
    </row>
    <row r="270" spans="7:19" x14ac:dyDescent="0.2">
      <c r="G270">
        <v>6001443105</v>
      </c>
      <c r="H270" s="2">
        <f>$B$3+$B$4*DataForModel!L270+Index!$B$5*DataForModel!Q270+Index!$B$6*DataForModel!R270+Index!$B$7*DataForModel!T270+Index!$B$8*DataForModel!U270+Index!$B$9*DataForModel!AA270+Index!$B$10*DataForModel!AU270+Index!$B$11*DataForModel!AH270+Index!$B$12*DataForModel!AU270+Index!$B$13*DataForModel!AX270+Index!$B$14*DataForModel!AZ270+Index!$B$15*DataForModel!BA270+Index!$B$16*DataForModel!BI270</f>
        <v>8.5564469581033489</v>
      </c>
      <c r="I270" s="2">
        <f>$B$3+$B$4*DataForModel!L270+Index!$B$5*DataForModel!Q270+Index!$B$6*DataForModel!R270+Index!$B$7*DataForModel!T270+Index!$B$8*DataForModel!U270+Index!$B$9*DataForModel!AA270+Index!$B$10*DataForModel!AU270+Index!$B$11*DataForModel!AH270+Index!$B$12*DataForModel!AU270+Index!$B$13*DataForModel!AX270+Index!$B$14*DataForModel!AZ270+Index!$B$15*DataForModel!BA270+Index!$B$16*DataForModel!BI270</f>
        <v>8.5564469581033489</v>
      </c>
      <c r="J270">
        <v>6.2</v>
      </c>
      <c r="K270">
        <f t="shared" si="20"/>
        <v>2.3564469581033487</v>
      </c>
      <c r="L270">
        <f>VLOOKUP(G270,MedianHouseholdIncome!B:C,2,FALSE)</f>
        <v>212593</v>
      </c>
      <c r="M270">
        <f>VLOOKUP(G270,DataForModel!B:O,14,FALSE)</f>
        <v>12.4026189382423</v>
      </c>
      <c r="N270">
        <f>VLOOKUP(G270,DataForModel!B:H,7,FALSE)</f>
        <v>3.1642999999999999</v>
      </c>
      <c r="O270" s="2">
        <f t="shared" si="21"/>
        <v>3.6963302669581068</v>
      </c>
      <c r="P270" s="1">
        <f t="shared" si="22"/>
        <v>2.6495726495726495</v>
      </c>
      <c r="Q270" s="1">
        <f t="shared" si="23"/>
        <v>1.8189327895423277</v>
      </c>
      <c r="R270" s="1">
        <f t="shared" si="24"/>
        <v>1.3432070083732637</v>
      </c>
      <c r="S270" s="1"/>
    </row>
    <row r="271" spans="7:19" x14ac:dyDescent="0.2">
      <c r="G271">
        <v>6001443200</v>
      </c>
      <c r="H271" s="2">
        <f>$B$3+$B$4*DataForModel!L271+Index!$B$5*DataForModel!Q271+Index!$B$6*DataForModel!R271+Index!$B$7*DataForModel!T271+Index!$B$8*DataForModel!U271+Index!$B$9*DataForModel!AA271+Index!$B$10*DataForModel!AU271+Index!$B$11*DataForModel!AH271+Index!$B$12*DataForModel!AU271+Index!$B$13*DataForModel!AX271+Index!$B$14*DataForModel!AZ271+Index!$B$15*DataForModel!BA271+Index!$B$16*DataForModel!BI271</f>
        <v>8.0199593656160371</v>
      </c>
      <c r="I271" s="2">
        <f>$B$3+$B$4*DataForModel!L271+Index!$B$5*DataForModel!Q271+Index!$B$6*DataForModel!R271+Index!$B$7*DataForModel!T271+Index!$B$8*DataForModel!U271+Index!$B$9*DataForModel!AA271+Index!$B$10*DataForModel!AU271+Index!$B$11*DataForModel!AH271+Index!$B$12*DataForModel!AU271+Index!$B$13*DataForModel!AX271+Index!$B$14*DataForModel!AZ271+Index!$B$15*DataForModel!BA271+Index!$B$16*DataForModel!BI271</f>
        <v>8.0199593656160371</v>
      </c>
      <c r="J271">
        <v>6.8</v>
      </c>
      <c r="K271">
        <f t="shared" si="20"/>
        <v>1.2199593656160372</v>
      </c>
      <c r="L271">
        <f>VLOOKUP(G271,MedianHouseholdIncome!B:C,2,FALSE)</f>
        <v>225249</v>
      </c>
      <c r="M271">
        <f>VLOOKUP(G271,DataForModel!B:O,14,FALSE)</f>
        <v>6.0765361802462898</v>
      </c>
      <c r="N271">
        <f>VLOOKUP(G271,DataForModel!B:H,7,FALSE)</f>
        <v>3.4443000000000001</v>
      </c>
      <c r="O271" s="2">
        <f t="shared" si="21"/>
        <v>3.4538746839137451</v>
      </c>
      <c r="P271" s="1">
        <f t="shared" si="22"/>
        <v>2.9059829059829063</v>
      </c>
      <c r="Q271" s="1">
        <f t="shared" si="23"/>
        <v>0.76611737645184697</v>
      </c>
      <c r="R271" s="1">
        <f t="shared" si="24"/>
        <v>1.6142490682929191</v>
      </c>
      <c r="S271" s="1"/>
    </row>
    <row r="272" spans="7:19" x14ac:dyDescent="0.2">
      <c r="G272">
        <v>6001443301</v>
      </c>
      <c r="H272" s="2">
        <f>$B$3+$B$4*DataForModel!L272+Index!$B$5*DataForModel!Q272+Index!$B$6*DataForModel!R272+Index!$B$7*DataForModel!T272+Index!$B$8*DataForModel!U272+Index!$B$9*DataForModel!AA272+Index!$B$10*DataForModel!AU272+Index!$B$11*DataForModel!AH272+Index!$B$12*DataForModel!AU272+Index!$B$13*DataForModel!AX272+Index!$B$14*DataForModel!AZ272+Index!$B$15*DataForModel!BA272+Index!$B$16*DataForModel!BI272</f>
        <v>9.2579212168046965</v>
      </c>
      <c r="I272" s="2">
        <f>$B$3+$B$4*DataForModel!L272+Index!$B$5*DataForModel!Q272+Index!$B$6*DataForModel!R272+Index!$B$7*DataForModel!T272+Index!$B$8*DataForModel!U272+Index!$B$9*DataForModel!AA272+Index!$B$10*DataForModel!AU272+Index!$B$11*DataForModel!AH272+Index!$B$12*DataForModel!AU272+Index!$B$13*DataForModel!AX272+Index!$B$14*DataForModel!AZ272+Index!$B$15*DataForModel!BA272+Index!$B$16*DataForModel!BI272</f>
        <v>9.2579212168046965</v>
      </c>
      <c r="J272">
        <v>7.4</v>
      </c>
      <c r="K272">
        <f t="shared" si="20"/>
        <v>1.8579212168046961</v>
      </c>
      <c r="L272">
        <f>VLOOKUP(G272,MedianHouseholdIncome!B:C,2,FALSE)</f>
        <v>187943</v>
      </c>
      <c r="M272">
        <f>VLOOKUP(G272,DataForModel!B:O,14,FALSE)</f>
        <v>17.762005022783701</v>
      </c>
      <c r="N272">
        <f>VLOOKUP(G272,DataForModel!B:H,7,FALSE)</f>
        <v>3.5051999999999999</v>
      </c>
      <c r="O272" s="2">
        <f t="shared" si="21"/>
        <v>4.0133485032895795</v>
      </c>
      <c r="P272" s="1">
        <f t="shared" si="22"/>
        <v>3.1623931623931627</v>
      </c>
      <c r="Q272" s="1">
        <f t="shared" si="23"/>
        <v>2.7108661534199845</v>
      </c>
      <c r="R272" s="1">
        <f t="shared" si="24"/>
        <v>1.6732007163254439</v>
      </c>
      <c r="S272" s="1"/>
    </row>
    <row r="273" spans="7:19" x14ac:dyDescent="0.2">
      <c r="G273">
        <v>6001443321</v>
      </c>
      <c r="H273" s="2">
        <f>$B$3+$B$4*DataForModel!L273+Index!$B$5*DataForModel!Q273+Index!$B$6*DataForModel!R273+Index!$B$7*DataForModel!T273+Index!$B$8*DataForModel!U273+Index!$B$9*DataForModel!AA273+Index!$B$10*DataForModel!AU273+Index!$B$11*DataForModel!AH273+Index!$B$12*DataForModel!AU273+Index!$B$13*DataForModel!AX273+Index!$B$14*DataForModel!AZ273+Index!$B$15*DataForModel!BA273+Index!$B$16*DataForModel!BI273</f>
        <v>9.4725674990076989</v>
      </c>
      <c r="I273" s="2">
        <f>$B$3+$B$4*DataForModel!L273+Index!$B$5*DataForModel!Q273+Index!$B$6*DataForModel!R273+Index!$B$7*DataForModel!T273+Index!$B$8*DataForModel!U273+Index!$B$9*DataForModel!AA273+Index!$B$10*DataForModel!AU273+Index!$B$11*DataForModel!AH273+Index!$B$12*DataForModel!AU273+Index!$B$13*DataForModel!AX273+Index!$B$14*DataForModel!AZ273+Index!$B$15*DataForModel!BA273+Index!$B$16*DataForModel!BI273</f>
        <v>9.4725674990076989</v>
      </c>
      <c r="J273">
        <v>6.3</v>
      </c>
      <c r="K273">
        <f t="shared" si="20"/>
        <v>3.1725674990076991</v>
      </c>
      <c r="L273">
        <f>VLOOKUP(G273,MedianHouseholdIncome!B:C,2,FALSE)</f>
        <v>105147</v>
      </c>
      <c r="M273">
        <f>VLOOKUP(G273,DataForModel!B:O,14,FALSE)</f>
        <v>16.057508450971699</v>
      </c>
      <c r="N273">
        <f>VLOOKUP(G273,DataForModel!B:H,7,FALSE)</f>
        <v>5.7165999999999997</v>
      </c>
      <c r="O273" s="2">
        <f t="shared" si="21"/>
        <v>4.1103538958254084</v>
      </c>
      <c r="P273" s="1">
        <f t="shared" si="22"/>
        <v>2.6923076923076921</v>
      </c>
      <c r="Q273" s="1">
        <f t="shared" si="23"/>
        <v>2.4271960955005984</v>
      </c>
      <c r="R273" s="1">
        <f t="shared" si="24"/>
        <v>3.8138521852766076</v>
      </c>
      <c r="S273" s="1"/>
    </row>
    <row r="274" spans="7:19" x14ac:dyDescent="0.2">
      <c r="G274">
        <v>6001443322</v>
      </c>
      <c r="H274" s="2">
        <f>$B$3+$B$4*DataForModel!L274+Index!$B$5*DataForModel!Q274+Index!$B$6*DataForModel!R274+Index!$B$7*DataForModel!T274+Index!$B$8*DataForModel!U274+Index!$B$9*DataForModel!AA274+Index!$B$10*DataForModel!AU274+Index!$B$11*DataForModel!AH274+Index!$B$12*DataForModel!AU274+Index!$B$13*DataForModel!AX274+Index!$B$14*DataForModel!AZ274+Index!$B$15*DataForModel!BA274+Index!$B$16*DataForModel!BI274</f>
        <v>9.1760792880763606</v>
      </c>
      <c r="I274" s="2">
        <f>$B$3+$B$4*DataForModel!L274+Index!$B$5*DataForModel!Q274+Index!$B$6*DataForModel!R274+Index!$B$7*DataForModel!T274+Index!$B$8*DataForModel!U274+Index!$B$9*DataForModel!AA274+Index!$B$10*DataForModel!AU274+Index!$B$11*DataForModel!AH274+Index!$B$12*DataForModel!AU274+Index!$B$13*DataForModel!AX274+Index!$B$14*DataForModel!AZ274+Index!$B$15*DataForModel!BA274+Index!$B$16*DataForModel!BI274</f>
        <v>9.1760792880763606</v>
      </c>
      <c r="J274">
        <v>7.2</v>
      </c>
      <c r="K274">
        <f t="shared" si="20"/>
        <v>1.9760792880763605</v>
      </c>
      <c r="L274">
        <f>VLOOKUP(G274,MedianHouseholdIncome!B:C,2,FALSE)</f>
        <v>165803</v>
      </c>
      <c r="M274">
        <f>VLOOKUP(G274,DataForModel!B:O,14,FALSE)</f>
        <v>10.940078635695899</v>
      </c>
      <c r="N274">
        <f>VLOOKUP(G274,DataForModel!B:H,7,FALSE)</f>
        <v>4.415</v>
      </c>
      <c r="O274" s="2">
        <f t="shared" si="21"/>
        <v>3.9763615667319128</v>
      </c>
      <c r="P274" s="1">
        <f t="shared" si="22"/>
        <v>3.0769230769230771</v>
      </c>
      <c r="Q274" s="1">
        <f t="shared" si="23"/>
        <v>1.5755301924389915</v>
      </c>
      <c r="R274" s="1">
        <f t="shared" si="24"/>
        <v>2.5538938095929531</v>
      </c>
      <c r="S274" s="1"/>
    </row>
    <row r="275" spans="7:19" x14ac:dyDescent="0.2">
      <c r="G275">
        <v>6001450601</v>
      </c>
      <c r="H275" s="2">
        <f>$B$3+$B$4*DataForModel!L275+Index!$B$5*DataForModel!Q275+Index!$B$6*DataForModel!R275+Index!$B$7*DataForModel!T275+Index!$B$8*DataForModel!U275+Index!$B$9*DataForModel!AA275+Index!$B$10*DataForModel!AU275+Index!$B$11*DataForModel!AH275+Index!$B$12*DataForModel!AU275+Index!$B$13*DataForModel!AX275+Index!$B$14*DataForModel!AZ275+Index!$B$15*DataForModel!BA275+Index!$B$16*DataForModel!BI275</f>
        <v>6.3876788641139344</v>
      </c>
      <c r="I275" s="2">
        <f>$B$3+$B$4*DataForModel!L275+Index!$B$5*DataForModel!Q275+Index!$B$6*DataForModel!R275+Index!$B$7*DataForModel!T275+Index!$B$8*DataForModel!U275+Index!$B$9*DataForModel!AA275+Index!$B$10*DataForModel!AU275+Index!$B$11*DataForModel!AH275+Index!$B$12*DataForModel!AU275+Index!$B$13*DataForModel!AX275+Index!$B$14*DataForModel!AZ275+Index!$B$15*DataForModel!BA275+Index!$B$16*DataForModel!BI275</f>
        <v>6.3876788641139344</v>
      </c>
      <c r="J275">
        <v>0</v>
      </c>
      <c r="K275">
        <f t="shared" si="20"/>
        <v>6.3876788641139344</v>
      </c>
      <c r="L275">
        <f>VLOOKUP(G275,MedianHouseholdIncome!B:C,2,FALSE)</f>
        <v>196452</v>
      </c>
      <c r="M275">
        <f>VLOOKUP(G275,DataForModel!B:O,14,FALSE)</f>
        <v>9.5298984712801698</v>
      </c>
      <c r="N275">
        <f>VLOOKUP(G275,DataForModel!B:H,7,FALSE)</f>
        <v>2.7730999999999999</v>
      </c>
      <c r="O275" s="2">
        <f t="shared" si="21"/>
        <v>2.7161958890532771</v>
      </c>
      <c r="P275" s="1">
        <f t="shared" si="22"/>
        <v>0</v>
      </c>
      <c r="Q275" s="1">
        <f t="shared" si="23"/>
        <v>1.3408416072391258</v>
      </c>
      <c r="R275" s="1">
        <f t="shared" si="24"/>
        <v>0.9645225303712307</v>
      </c>
      <c r="S275" s="1"/>
    </row>
    <row r="276" spans="7:19" x14ac:dyDescent="0.2">
      <c r="G276">
        <v>6001450602</v>
      </c>
      <c r="H276" s="2">
        <f>$B$3+$B$4*DataForModel!L276+Index!$B$5*DataForModel!Q276+Index!$B$6*DataForModel!R276+Index!$B$7*DataForModel!T276+Index!$B$8*DataForModel!U276+Index!$B$9*DataForModel!AA276+Index!$B$10*DataForModel!AU276+Index!$B$11*DataForModel!AH276+Index!$B$12*DataForModel!AU276+Index!$B$13*DataForModel!AX276+Index!$B$14*DataForModel!AZ276+Index!$B$15*DataForModel!BA276+Index!$B$16*DataForModel!BI276</f>
        <v>11.577933274633427</v>
      </c>
      <c r="I276" s="2">
        <f>$B$3+$B$4*DataForModel!L276+Index!$B$5*DataForModel!Q276+Index!$B$6*DataForModel!R276+Index!$B$7*DataForModel!T276+Index!$B$8*DataForModel!U276+Index!$B$9*DataForModel!AA276+Index!$B$10*DataForModel!AU276+Index!$B$11*DataForModel!AH276+Index!$B$12*DataForModel!AU276+Index!$B$13*DataForModel!AX276+Index!$B$14*DataForModel!AZ276+Index!$B$15*DataForModel!BA276+Index!$B$16*DataForModel!BI276</f>
        <v>11.577933274633427</v>
      </c>
      <c r="J276">
        <v>7.9</v>
      </c>
      <c r="K276">
        <f t="shared" si="20"/>
        <v>3.6779332746334266</v>
      </c>
      <c r="L276">
        <f>VLOOKUP(G276,MedianHouseholdIncome!B:C,2,FALSE)</f>
        <v>176255</v>
      </c>
      <c r="M276">
        <f>VLOOKUP(G276,DataForModel!B:O,14,FALSE)</f>
        <v>19.372175431684699</v>
      </c>
      <c r="N276">
        <f>VLOOKUP(G276,DataForModel!B:H,7,FALSE)</f>
        <v>4.3616000000000001</v>
      </c>
      <c r="O276" s="2">
        <f t="shared" si="21"/>
        <v>5.0618347759038249</v>
      </c>
      <c r="P276" s="1">
        <f t="shared" si="22"/>
        <v>3.3760683760683765</v>
      </c>
      <c r="Q276" s="1">
        <f t="shared" si="23"/>
        <v>2.9788380230656148</v>
      </c>
      <c r="R276" s="1">
        <f t="shared" si="24"/>
        <v>2.5022022167368476</v>
      </c>
      <c r="S276" s="1"/>
    </row>
    <row r="277" spans="7:19" x14ac:dyDescent="0.2">
      <c r="G277">
        <v>6001450603</v>
      </c>
      <c r="H277" s="2">
        <f>$B$3+$B$4*DataForModel!L277+Index!$B$5*DataForModel!Q277+Index!$B$6*DataForModel!R277+Index!$B$7*DataForModel!T277+Index!$B$8*DataForModel!U277+Index!$B$9*DataForModel!AA277+Index!$B$10*DataForModel!AU277+Index!$B$11*DataForModel!AH277+Index!$B$12*DataForModel!AU277+Index!$B$13*DataForModel!AX277+Index!$B$14*DataForModel!AZ277+Index!$B$15*DataForModel!BA277+Index!$B$16*DataForModel!BI277</f>
        <v>9.7194206831519292</v>
      </c>
      <c r="I277" s="2">
        <f>$B$3+$B$4*DataForModel!L277+Index!$B$5*DataForModel!Q277+Index!$B$6*DataForModel!R277+Index!$B$7*DataForModel!T277+Index!$B$8*DataForModel!U277+Index!$B$9*DataForModel!AA277+Index!$B$10*DataForModel!AU277+Index!$B$11*DataForModel!AH277+Index!$B$12*DataForModel!AU277+Index!$B$13*DataForModel!AX277+Index!$B$14*DataForModel!AZ277+Index!$B$15*DataForModel!BA277+Index!$B$16*DataForModel!BI277</f>
        <v>9.7194206831519292</v>
      </c>
      <c r="J277">
        <v>8.6999999999999993</v>
      </c>
      <c r="K277">
        <f t="shared" si="20"/>
        <v>1.0194206831519299</v>
      </c>
      <c r="L277">
        <f>VLOOKUP(G277,MedianHouseholdIncome!B:C,2,FALSE)</f>
        <v>164593</v>
      </c>
      <c r="M277">
        <f>VLOOKUP(G277,DataForModel!B:O,14,FALSE)</f>
        <v>19.378475339418301</v>
      </c>
      <c r="N277">
        <f>VLOOKUP(G277,DataForModel!B:H,7,FALSE)</f>
        <v>4.609</v>
      </c>
      <c r="O277" s="2">
        <f t="shared" si="21"/>
        <v>4.2219145983023481</v>
      </c>
      <c r="P277" s="1">
        <f t="shared" si="22"/>
        <v>3.7179487179487181</v>
      </c>
      <c r="Q277" s="1">
        <f t="shared" si="23"/>
        <v>2.9798864823123106</v>
      </c>
      <c r="R277" s="1">
        <f t="shared" si="24"/>
        <v>2.7416872368230001</v>
      </c>
      <c r="S277" s="1"/>
    </row>
    <row r="278" spans="7:19" x14ac:dyDescent="0.2">
      <c r="G278">
        <v>6001450604</v>
      </c>
      <c r="H278" s="2">
        <f>$B$3+$B$4*DataForModel!L278+Index!$B$5*DataForModel!Q278+Index!$B$6*DataForModel!R278+Index!$B$7*DataForModel!T278+Index!$B$8*DataForModel!U278+Index!$B$9*DataForModel!AA278+Index!$B$10*DataForModel!AU278+Index!$B$11*DataForModel!AH278+Index!$B$12*DataForModel!AU278+Index!$B$13*DataForModel!AX278+Index!$B$14*DataForModel!AZ278+Index!$B$15*DataForModel!BA278+Index!$B$16*DataForModel!BI278</f>
        <v>9.8250647618834535</v>
      </c>
      <c r="I278" s="2">
        <f>$B$3+$B$4*DataForModel!L278+Index!$B$5*DataForModel!Q278+Index!$B$6*DataForModel!R278+Index!$B$7*DataForModel!T278+Index!$B$8*DataForModel!U278+Index!$B$9*DataForModel!AA278+Index!$B$10*DataForModel!AU278+Index!$B$11*DataForModel!AH278+Index!$B$12*DataForModel!AU278+Index!$B$13*DataForModel!AX278+Index!$B$14*DataForModel!AZ278+Index!$B$15*DataForModel!BA278+Index!$B$16*DataForModel!BI278</f>
        <v>9.8250647618834535</v>
      </c>
      <c r="J278">
        <v>9</v>
      </c>
      <c r="K278">
        <f t="shared" si="20"/>
        <v>0.82506476188345346</v>
      </c>
      <c r="L278">
        <f>VLOOKUP(G278,MedianHouseholdIncome!B:C,2,FALSE)</f>
        <v>157341</v>
      </c>
      <c r="M278">
        <f>VLOOKUP(G278,DataForModel!B:O,14,FALSE)</f>
        <v>5.2354217373215199</v>
      </c>
      <c r="N278">
        <f>VLOOKUP(G278,DataForModel!B:H,7,FALSE)</f>
        <v>4.3654000000000002</v>
      </c>
      <c r="O278" s="2">
        <f t="shared" si="21"/>
        <v>4.2696584735805843</v>
      </c>
      <c r="P278" s="1">
        <f t="shared" si="22"/>
        <v>3.8461538461538463</v>
      </c>
      <c r="Q278" s="1">
        <f t="shared" si="23"/>
        <v>0.62613529218889419</v>
      </c>
      <c r="R278" s="1">
        <f t="shared" si="24"/>
        <v>2.5058806446928998</v>
      </c>
      <c r="S278" s="1"/>
    </row>
    <row r="279" spans="7:19" x14ac:dyDescent="0.2">
      <c r="G279">
        <v>6001450605</v>
      </c>
      <c r="H279" s="2">
        <f>$B$3+$B$4*DataForModel!L279+Index!$B$5*DataForModel!Q279+Index!$B$6*DataForModel!R279+Index!$B$7*DataForModel!T279+Index!$B$8*DataForModel!U279+Index!$B$9*DataForModel!AA279+Index!$B$10*DataForModel!AU279+Index!$B$11*DataForModel!AH279+Index!$B$12*DataForModel!AU279+Index!$B$13*DataForModel!AX279+Index!$B$14*DataForModel!AZ279+Index!$B$15*DataForModel!BA279+Index!$B$16*DataForModel!BI279</f>
        <v>8.85718345306719</v>
      </c>
      <c r="I279" s="2">
        <f>$B$3+$B$4*DataForModel!L279+Index!$B$5*DataForModel!Q279+Index!$B$6*DataForModel!R279+Index!$B$7*DataForModel!T279+Index!$B$8*DataForModel!U279+Index!$B$9*DataForModel!AA279+Index!$B$10*DataForModel!AU279+Index!$B$11*DataForModel!AH279+Index!$B$12*DataForModel!AU279+Index!$B$13*DataForModel!AX279+Index!$B$14*DataForModel!AZ279+Index!$B$15*DataForModel!BA279+Index!$B$16*DataForModel!BI279</f>
        <v>8.85718345306719</v>
      </c>
      <c r="J279">
        <v>8.5</v>
      </c>
      <c r="K279">
        <f t="shared" si="20"/>
        <v>0.35718345306719002</v>
      </c>
      <c r="L279">
        <f>VLOOKUP(G279,MedianHouseholdIncome!B:C,2,FALSE)</f>
        <v>145879</v>
      </c>
      <c r="M279">
        <f>VLOOKUP(G279,DataForModel!B:O,14,FALSE)</f>
        <v>7.0874105310964497</v>
      </c>
      <c r="N279">
        <f>VLOOKUP(G279,DataForModel!B:H,7,FALSE)</f>
        <v>4.7561</v>
      </c>
      <c r="O279" s="2">
        <f t="shared" si="21"/>
        <v>3.8322425289567836</v>
      </c>
      <c r="P279" s="1">
        <f t="shared" si="22"/>
        <v>3.6324786324786329</v>
      </c>
      <c r="Q279" s="1">
        <f t="shared" si="23"/>
        <v>0.93435167530411545</v>
      </c>
      <c r="R279" s="1">
        <f t="shared" si="24"/>
        <v>2.8840811190165043</v>
      </c>
      <c r="S279" s="1"/>
    </row>
    <row r="280" spans="7:19" x14ac:dyDescent="0.2">
      <c r="G280">
        <v>6001450606</v>
      </c>
      <c r="H280" s="2">
        <f>$B$3+$B$4*DataForModel!L280+Index!$B$5*DataForModel!Q280+Index!$B$6*DataForModel!R280+Index!$B$7*DataForModel!T280+Index!$B$8*DataForModel!U280+Index!$B$9*DataForModel!AA280+Index!$B$10*DataForModel!AU280+Index!$B$11*DataForModel!AH280+Index!$B$12*DataForModel!AU280+Index!$B$13*DataForModel!AX280+Index!$B$14*DataForModel!AZ280+Index!$B$15*DataForModel!BA280+Index!$B$16*DataForModel!BI280</f>
        <v>9.24139029876976</v>
      </c>
      <c r="I280" s="2">
        <f>$B$3+$B$4*DataForModel!L280+Index!$B$5*DataForModel!Q280+Index!$B$6*DataForModel!R280+Index!$B$7*DataForModel!T280+Index!$B$8*DataForModel!U280+Index!$B$9*DataForModel!AA280+Index!$B$10*DataForModel!AU280+Index!$B$11*DataForModel!AH280+Index!$B$12*DataForModel!AU280+Index!$B$13*DataForModel!AX280+Index!$B$14*DataForModel!AZ280+Index!$B$15*DataForModel!BA280+Index!$B$16*DataForModel!BI280</f>
        <v>9.24139029876976</v>
      </c>
      <c r="J280">
        <v>7.8</v>
      </c>
      <c r="K280">
        <f t="shared" si="20"/>
        <v>1.4413902987697602</v>
      </c>
      <c r="L280">
        <f>VLOOKUP(G280,MedianHouseholdIncome!B:C,2,FALSE)</f>
        <v>190281</v>
      </c>
      <c r="M280">
        <f>VLOOKUP(G280,DataForModel!B:O,14,FALSE)</f>
        <v>9.2965724719925404</v>
      </c>
      <c r="N280">
        <f>VLOOKUP(G280,DataForModel!B:H,7,FALSE)</f>
        <v>3.3532000000000002</v>
      </c>
      <c r="O280" s="2">
        <f t="shared" si="21"/>
        <v>4.0058776625347425</v>
      </c>
      <c r="P280" s="1">
        <f t="shared" si="22"/>
        <v>3.3333333333333339</v>
      </c>
      <c r="Q280" s="1">
        <f t="shared" si="23"/>
        <v>1.3020104351343567</v>
      </c>
      <c r="R280" s="1">
        <f t="shared" si="24"/>
        <v>1.5260635980833457</v>
      </c>
      <c r="S280" s="1"/>
    </row>
    <row r="281" spans="7:19" x14ac:dyDescent="0.2">
      <c r="G281">
        <v>6001450607</v>
      </c>
      <c r="H281" s="2">
        <f>$B$3+$B$4*DataForModel!L281+Index!$B$5*DataForModel!Q281+Index!$B$6*DataForModel!R281+Index!$B$7*DataForModel!T281+Index!$B$8*DataForModel!U281+Index!$B$9*DataForModel!AA281+Index!$B$10*DataForModel!AU281+Index!$B$11*DataForModel!AH281+Index!$B$12*DataForModel!AU281+Index!$B$13*DataForModel!AX281+Index!$B$14*DataForModel!AZ281+Index!$B$15*DataForModel!BA281+Index!$B$16*DataForModel!BI281</f>
        <v>10.787087921506167</v>
      </c>
      <c r="I281" s="2">
        <f>$B$3+$B$4*DataForModel!L281+Index!$B$5*DataForModel!Q281+Index!$B$6*DataForModel!R281+Index!$B$7*DataForModel!T281+Index!$B$8*DataForModel!U281+Index!$B$9*DataForModel!AA281+Index!$B$10*DataForModel!AU281+Index!$B$11*DataForModel!AH281+Index!$B$12*DataForModel!AU281+Index!$B$13*DataForModel!AX281+Index!$B$14*DataForModel!AZ281+Index!$B$15*DataForModel!BA281+Index!$B$16*DataForModel!BI281</f>
        <v>10.787087921506167</v>
      </c>
      <c r="J281">
        <v>9.4</v>
      </c>
      <c r="K281">
        <f t="shared" si="20"/>
        <v>1.3870879215061667</v>
      </c>
      <c r="L281">
        <f>VLOOKUP(G281,MedianHouseholdIncome!B:C,2,FALSE)</f>
        <v>91558</v>
      </c>
      <c r="M281">
        <f>VLOOKUP(G281,DataForModel!B:O,14,FALSE)</f>
        <v>16.3390592341214</v>
      </c>
      <c r="N281">
        <f>VLOOKUP(G281,DataForModel!B:H,7,FALSE)</f>
        <v>5.7686999999999999</v>
      </c>
      <c r="O281" s="2">
        <f t="shared" si="21"/>
        <v>4.7044269367002975</v>
      </c>
      <c r="P281" s="1">
        <f t="shared" si="22"/>
        <v>4.017094017094017</v>
      </c>
      <c r="Q281" s="1">
        <f t="shared" si="23"/>
        <v>2.4740530550768911</v>
      </c>
      <c r="R281" s="1">
        <f t="shared" si="24"/>
        <v>3.864285368568801</v>
      </c>
      <c r="S281" s="1"/>
    </row>
    <row r="282" spans="7:19" x14ac:dyDescent="0.2">
      <c r="G282">
        <v>6001450701</v>
      </c>
      <c r="H282" s="2">
        <f>$B$3+$B$4*DataForModel!L282+Index!$B$5*DataForModel!Q282+Index!$B$6*DataForModel!R282+Index!$B$7*DataForModel!T282+Index!$B$8*DataForModel!U282+Index!$B$9*DataForModel!AA282+Index!$B$10*DataForModel!AU282+Index!$B$11*DataForModel!AH282+Index!$B$12*DataForModel!AU282+Index!$B$13*DataForModel!AX282+Index!$B$14*DataForModel!AZ282+Index!$B$15*DataForModel!BA282+Index!$B$16*DataForModel!BI282</f>
        <v>9.6244601495638697</v>
      </c>
      <c r="I282" s="2">
        <f>$B$3+$B$4*DataForModel!L282+Index!$B$5*DataForModel!Q282+Index!$B$6*DataForModel!R282+Index!$B$7*DataForModel!T282+Index!$B$8*DataForModel!U282+Index!$B$9*DataForModel!AA282+Index!$B$10*DataForModel!AU282+Index!$B$11*DataForModel!AH282+Index!$B$12*DataForModel!AU282+Index!$B$13*DataForModel!AX282+Index!$B$14*DataForModel!AZ282+Index!$B$15*DataForModel!BA282+Index!$B$16*DataForModel!BI282</f>
        <v>9.6244601495638697</v>
      </c>
      <c r="J282">
        <v>8.1999999999999993</v>
      </c>
      <c r="K282">
        <f t="shared" si="20"/>
        <v>1.4244601495638705</v>
      </c>
      <c r="L282">
        <f>VLOOKUP(G282,MedianHouseholdIncome!B:C,2,FALSE)</f>
        <v>214439</v>
      </c>
      <c r="M282">
        <f>VLOOKUP(G282,DataForModel!B:O,14,FALSE)</f>
        <v>9.7459834439419701</v>
      </c>
      <c r="N282">
        <f>VLOOKUP(G282,DataForModel!B:H,7,FALSE)</f>
        <v>3.7734999999999999</v>
      </c>
      <c r="O282" s="2">
        <f t="shared" si="21"/>
        <v>4.1789989524240294</v>
      </c>
      <c r="P282" s="1">
        <f t="shared" si="22"/>
        <v>3.5042735042735043</v>
      </c>
      <c r="Q282" s="1">
        <f t="shared" si="23"/>
        <v>1.3768034494183206</v>
      </c>
      <c r="R282" s="1">
        <f t="shared" si="24"/>
        <v>1.9329170901698851</v>
      </c>
      <c r="S282" s="1"/>
    </row>
    <row r="283" spans="7:19" x14ac:dyDescent="0.2">
      <c r="G283">
        <v>6001450741</v>
      </c>
      <c r="H283" s="2">
        <f>$B$3+$B$4*DataForModel!L283+Index!$B$5*DataForModel!Q283+Index!$B$6*DataForModel!R283+Index!$B$7*DataForModel!T283+Index!$B$8*DataForModel!U283+Index!$B$9*DataForModel!AA283+Index!$B$10*DataForModel!AU283+Index!$B$11*DataForModel!AH283+Index!$B$12*DataForModel!AU283+Index!$B$13*DataForModel!AX283+Index!$B$14*DataForModel!AZ283+Index!$B$15*DataForModel!BA283+Index!$B$16*DataForModel!BI283</f>
        <v>9.7447145200519945</v>
      </c>
      <c r="I283" s="2">
        <f>$B$3+$B$4*DataForModel!L283+Index!$B$5*DataForModel!Q283+Index!$B$6*DataForModel!R283+Index!$B$7*DataForModel!T283+Index!$B$8*DataForModel!U283+Index!$B$9*DataForModel!AA283+Index!$B$10*DataForModel!AU283+Index!$B$11*DataForModel!AH283+Index!$B$12*DataForModel!AU283+Index!$B$13*DataForModel!AX283+Index!$B$14*DataForModel!AZ283+Index!$B$15*DataForModel!BA283+Index!$B$16*DataForModel!BI283</f>
        <v>9.7447145200519945</v>
      </c>
      <c r="J283">
        <v>10</v>
      </c>
      <c r="K283">
        <f t="shared" si="20"/>
        <v>0.25528547994800554</v>
      </c>
      <c r="L283">
        <f>VLOOKUP(G283,MedianHouseholdIncome!B:C,2,FALSE)</f>
        <v>112000</v>
      </c>
      <c r="M283">
        <f>VLOOKUP(G283,DataForModel!B:O,14,FALSE)</f>
        <v>14.0665783147754</v>
      </c>
      <c r="N283">
        <f>VLOOKUP(G283,DataForModel!B:H,7,FALSE)</f>
        <v>5.9234</v>
      </c>
      <c r="O283" s="2">
        <f t="shared" si="21"/>
        <v>4.2333456771547064</v>
      </c>
      <c r="P283" s="1">
        <f t="shared" si="22"/>
        <v>4.2735042735042743</v>
      </c>
      <c r="Q283" s="1">
        <f t="shared" si="23"/>
        <v>2.0958564633839623</v>
      </c>
      <c r="R283" s="1">
        <f t="shared" si="24"/>
        <v>4.0140361066744106</v>
      </c>
      <c r="S283" s="1"/>
    </row>
    <row r="284" spans="7:19" x14ac:dyDescent="0.2">
      <c r="G284">
        <v>6001450742</v>
      </c>
      <c r="H284" s="2">
        <f>$B$3+$B$4*DataForModel!L284+Index!$B$5*DataForModel!Q284+Index!$B$6*DataForModel!R284+Index!$B$7*DataForModel!T284+Index!$B$8*DataForModel!U284+Index!$B$9*DataForModel!AA284+Index!$B$10*DataForModel!AU284+Index!$B$11*DataForModel!AH284+Index!$B$12*DataForModel!AU284+Index!$B$13*DataForModel!AX284+Index!$B$14*DataForModel!AZ284+Index!$B$15*DataForModel!BA284+Index!$B$16*DataForModel!BI284</f>
        <v>8.3119147805799702</v>
      </c>
      <c r="I284" s="2">
        <f>$B$3+$B$4*DataForModel!L284+Index!$B$5*DataForModel!Q284+Index!$B$6*DataForModel!R284+Index!$B$7*DataForModel!T284+Index!$B$8*DataForModel!U284+Index!$B$9*DataForModel!AA284+Index!$B$10*DataForModel!AU284+Index!$B$11*DataForModel!AH284+Index!$B$12*DataForModel!AU284+Index!$B$13*DataForModel!AX284+Index!$B$14*DataForModel!AZ284+Index!$B$15*DataForModel!BA284+Index!$B$16*DataForModel!BI284</f>
        <v>8.3119147805799702</v>
      </c>
      <c r="J284">
        <v>8.5</v>
      </c>
      <c r="K284">
        <f t="shared" si="20"/>
        <v>0.18808521942002976</v>
      </c>
      <c r="L284">
        <f>VLOOKUP(G284,MedianHouseholdIncome!B:C,2,FALSE)</f>
        <v>139143</v>
      </c>
      <c r="M284">
        <f>VLOOKUP(G284,DataForModel!B:O,14,FALSE)</f>
        <v>16.781272025129201</v>
      </c>
      <c r="N284">
        <f>VLOOKUP(G284,DataForModel!B:H,7,FALSE)</f>
        <v>4.4095000000000004</v>
      </c>
      <c r="O284" s="2">
        <f t="shared" si="21"/>
        <v>3.5858185002280303</v>
      </c>
      <c r="P284" s="1">
        <f t="shared" si="22"/>
        <v>3.6324786324786329</v>
      </c>
      <c r="Q284" s="1">
        <f t="shared" si="23"/>
        <v>2.5476481154087063</v>
      </c>
      <c r="R284" s="1">
        <f t="shared" si="24"/>
        <v>2.5485697691302454</v>
      </c>
      <c r="S284" s="1"/>
    </row>
    <row r="285" spans="7:19" x14ac:dyDescent="0.2">
      <c r="G285">
        <v>6001450743</v>
      </c>
      <c r="H285" s="2">
        <f>$B$3+$B$4*DataForModel!L285+Index!$B$5*DataForModel!Q285+Index!$B$6*DataForModel!R285+Index!$B$7*DataForModel!T285+Index!$B$8*DataForModel!U285+Index!$B$9*DataForModel!AA285+Index!$B$10*DataForModel!AU285+Index!$B$11*DataForModel!AH285+Index!$B$12*DataForModel!AU285+Index!$B$13*DataForModel!AX285+Index!$B$14*DataForModel!AZ285+Index!$B$15*DataForModel!BA285+Index!$B$16*DataForModel!BI285</f>
        <v>10.904161011863597</v>
      </c>
      <c r="I285" s="2">
        <f>$B$3+$B$4*DataForModel!L285+Index!$B$5*DataForModel!Q285+Index!$B$6*DataForModel!R285+Index!$B$7*DataForModel!T285+Index!$B$8*DataForModel!U285+Index!$B$9*DataForModel!AA285+Index!$B$10*DataForModel!AU285+Index!$B$11*DataForModel!AH285+Index!$B$12*DataForModel!AU285+Index!$B$13*DataForModel!AX285+Index!$B$14*DataForModel!AZ285+Index!$B$15*DataForModel!BA285+Index!$B$16*DataForModel!BI285</f>
        <v>10.904161011863597</v>
      </c>
      <c r="J285">
        <v>6.3</v>
      </c>
      <c r="K285">
        <f t="shared" si="20"/>
        <v>4.6041610118635967</v>
      </c>
      <c r="L285">
        <f>VLOOKUP(G285,MedianHouseholdIncome!B:C,2,FALSE)</f>
        <v>111702</v>
      </c>
      <c r="M285">
        <f>VLOOKUP(G285,DataForModel!B:O,14,FALSE)</f>
        <v>19.008673590516899</v>
      </c>
      <c r="N285">
        <f>VLOOKUP(G285,DataForModel!B:H,7,FALSE)</f>
        <v>5.3994</v>
      </c>
      <c r="O285" s="2">
        <f t="shared" si="21"/>
        <v>4.757335941081581</v>
      </c>
      <c r="P285" s="1">
        <f t="shared" si="22"/>
        <v>2.6923076923076921</v>
      </c>
      <c r="Q285" s="1">
        <f t="shared" si="23"/>
        <v>2.9183423963549924</v>
      </c>
      <c r="R285" s="1">
        <f t="shared" si="24"/>
        <v>3.5068002516819123</v>
      </c>
      <c r="S285" s="1"/>
    </row>
    <row r="286" spans="7:19" x14ac:dyDescent="0.2">
      <c r="G286">
        <v>6001450744</v>
      </c>
      <c r="H286" s="2">
        <f>$B$3+$B$4*DataForModel!L286+Index!$B$5*DataForModel!Q286+Index!$B$6*DataForModel!R286+Index!$B$7*DataForModel!T286+Index!$B$8*DataForModel!U286+Index!$B$9*DataForModel!AA286+Index!$B$10*DataForModel!AU286+Index!$B$11*DataForModel!AH286+Index!$B$12*DataForModel!AU286+Index!$B$13*DataForModel!AX286+Index!$B$14*DataForModel!AZ286+Index!$B$15*DataForModel!BA286+Index!$B$16*DataForModel!BI286</f>
        <v>10.070000219908549</v>
      </c>
      <c r="I286" s="2">
        <f>$B$3+$B$4*DataForModel!L286+Index!$B$5*DataForModel!Q286+Index!$B$6*DataForModel!R286+Index!$B$7*DataForModel!T286+Index!$B$8*DataForModel!U286+Index!$B$9*DataForModel!AA286+Index!$B$10*DataForModel!AU286+Index!$B$11*DataForModel!AH286+Index!$B$12*DataForModel!AU286+Index!$B$13*DataForModel!AX286+Index!$B$14*DataForModel!AZ286+Index!$B$15*DataForModel!BA286+Index!$B$16*DataForModel!BI286</f>
        <v>10.070000219908549</v>
      </c>
      <c r="J286">
        <v>8</v>
      </c>
      <c r="K286">
        <f t="shared" si="20"/>
        <v>2.0700002199085485</v>
      </c>
      <c r="L286">
        <f>VLOOKUP(G286,MedianHouseholdIncome!B:C,2,FALSE)</f>
        <v>145814</v>
      </c>
      <c r="M286">
        <f>VLOOKUP(G286,DataForModel!B:O,14,FALSE)</f>
        <v>8.8925149573825308</v>
      </c>
      <c r="N286">
        <f>VLOOKUP(G286,DataForModel!B:H,7,FALSE)</f>
        <v>4.7671000000000001</v>
      </c>
      <c r="O286" s="2">
        <f t="shared" si="21"/>
        <v>4.3803524954281015</v>
      </c>
      <c r="P286" s="1">
        <f t="shared" si="22"/>
        <v>3.4188034188034191</v>
      </c>
      <c r="Q286" s="1">
        <f t="shared" si="23"/>
        <v>1.2347653491261541</v>
      </c>
      <c r="R286" s="1">
        <f t="shared" si="24"/>
        <v>2.8947291999419194</v>
      </c>
      <c r="S286" s="1"/>
    </row>
    <row r="287" spans="7:19" x14ac:dyDescent="0.2">
      <c r="G287">
        <v>6001450745</v>
      </c>
      <c r="H287" s="2">
        <f>$B$3+$B$4*DataForModel!L287+Index!$B$5*DataForModel!Q287+Index!$B$6*DataForModel!R287+Index!$B$7*DataForModel!T287+Index!$B$8*DataForModel!U287+Index!$B$9*DataForModel!AA287+Index!$B$10*DataForModel!AU287+Index!$B$11*DataForModel!AH287+Index!$B$12*DataForModel!AU287+Index!$B$13*DataForModel!AX287+Index!$B$14*DataForModel!AZ287+Index!$B$15*DataForModel!BA287+Index!$B$16*DataForModel!BI287</f>
        <v>9.5963563640105676</v>
      </c>
      <c r="I287" s="2">
        <f>$B$3+$B$4*DataForModel!L287+Index!$B$5*DataForModel!Q287+Index!$B$6*DataForModel!R287+Index!$B$7*DataForModel!T287+Index!$B$8*DataForModel!U287+Index!$B$9*DataForModel!AA287+Index!$B$10*DataForModel!AU287+Index!$B$11*DataForModel!AH287+Index!$B$12*DataForModel!AU287+Index!$B$13*DataForModel!AX287+Index!$B$14*DataForModel!AZ287+Index!$B$15*DataForModel!BA287+Index!$B$16*DataForModel!BI287</f>
        <v>9.5963563640105676</v>
      </c>
      <c r="J287">
        <v>6.8</v>
      </c>
      <c r="K287">
        <f t="shared" si="20"/>
        <v>2.7963563640105678</v>
      </c>
      <c r="L287">
        <f>VLOOKUP(G287,MedianHouseholdIncome!B:C,2,FALSE)</f>
        <v>171672</v>
      </c>
      <c r="M287">
        <f>VLOOKUP(G287,DataForModel!B:O,14,FALSE)</f>
        <v>17.265047824092498</v>
      </c>
      <c r="N287">
        <f>VLOOKUP(G287,DataForModel!B:H,7,FALSE)</f>
        <v>4.0667999999999997</v>
      </c>
      <c r="O287" s="2">
        <f t="shared" si="21"/>
        <v>4.1662979695727991</v>
      </c>
      <c r="P287" s="1">
        <f t="shared" si="22"/>
        <v>2.9059829059829063</v>
      </c>
      <c r="Q287" s="1">
        <f t="shared" si="23"/>
        <v>2.6281602802211164</v>
      </c>
      <c r="R287" s="1">
        <f t="shared" si="24"/>
        <v>2.216833647935724</v>
      </c>
      <c r="S287" s="1"/>
    </row>
    <row r="288" spans="7:19" x14ac:dyDescent="0.2">
      <c r="G288">
        <v>6001450746</v>
      </c>
      <c r="H288" s="2">
        <f>$B$3+$B$4*DataForModel!L288+Index!$B$5*DataForModel!Q288+Index!$B$6*DataForModel!R288+Index!$B$7*DataForModel!T288+Index!$B$8*DataForModel!U288+Index!$B$9*DataForModel!AA288+Index!$B$10*DataForModel!AU288+Index!$B$11*DataForModel!AH288+Index!$B$12*DataForModel!AU288+Index!$B$13*DataForModel!AX288+Index!$B$14*DataForModel!AZ288+Index!$B$15*DataForModel!BA288+Index!$B$16*DataForModel!BI288</f>
        <v>9.3064302222878403</v>
      </c>
      <c r="I288" s="2">
        <f>$B$3+$B$4*DataForModel!L288+Index!$B$5*DataForModel!Q288+Index!$B$6*DataForModel!R288+Index!$B$7*DataForModel!T288+Index!$B$8*DataForModel!U288+Index!$B$9*DataForModel!AA288+Index!$B$10*DataForModel!AU288+Index!$B$11*DataForModel!AH288+Index!$B$12*DataForModel!AU288+Index!$B$13*DataForModel!AX288+Index!$B$14*DataForModel!AZ288+Index!$B$15*DataForModel!BA288+Index!$B$16*DataForModel!BI288</f>
        <v>9.3064302222878403</v>
      </c>
      <c r="J288">
        <v>9.1</v>
      </c>
      <c r="K288">
        <f t="shared" si="20"/>
        <v>0.20643022228784069</v>
      </c>
      <c r="L288">
        <f>VLOOKUP(G288,MedianHouseholdIncome!B:C,2,FALSE)</f>
        <v>155718</v>
      </c>
      <c r="M288">
        <f>VLOOKUP(G288,DataForModel!B:O,14,FALSE)</f>
        <v>14.350048635966999</v>
      </c>
      <c r="N288">
        <f>VLOOKUP(G288,DataForModel!B:H,7,FALSE)</f>
        <v>4.9941000000000004</v>
      </c>
      <c r="O288" s="2">
        <f t="shared" si="21"/>
        <v>4.0352712455337922</v>
      </c>
      <c r="P288" s="1">
        <f t="shared" si="22"/>
        <v>3.8888888888888888</v>
      </c>
      <c r="Q288" s="1">
        <f t="shared" si="23"/>
        <v>2.1430328811959169</v>
      </c>
      <c r="R288" s="1">
        <f t="shared" si="24"/>
        <v>3.1144668699482119</v>
      </c>
      <c r="S288" s="1"/>
    </row>
    <row r="289" spans="7:19" x14ac:dyDescent="0.2">
      <c r="G289">
        <v>6001450752</v>
      </c>
      <c r="H289" s="2">
        <f>$B$3+$B$4*DataForModel!L289+Index!$B$5*DataForModel!Q289+Index!$B$6*DataForModel!R289+Index!$B$7*DataForModel!T289+Index!$B$8*DataForModel!U289+Index!$B$9*DataForModel!AA289+Index!$B$10*DataForModel!AU289+Index!$B$11*DataForModel!AH289+Index!$B$12*DataForModel!AU289+Index!$B$13*DataForModel!AX289+Index!$B$14*DataForModel!AZ289+Index!$B$15*DataForModel!BA289+Index!$B$16*DataForModel!BI289</f>
        <v>7.4420656992101062</v>
      </c>
      <c r="I289" s="2">
        <f>$B$3+$B$4*DataForModel!L289+Index!$B$5*DataForModel!Q289+Index!$B$6*DataForModel!R289+Index!$B$7*DataForModel!T289+Index!$B$8*DataForModel!U289+Index!$B$9*DataForModel!AA289+Index!$B$10*DataForModel!AU289+Index!$B$11*DataForModel!AH289+Index!$B$12*DataForModel!AU289+Index!$B$13*DataForModel!AX289+Index!$B$14*DataForModel!AZ289+Index!$B$15*DataForModel!BA289+Index!$B$16*DataForModel!BI289</f>
        <v>7.4420656992101062</v>
      </c>
      <c r="J289">
        <v>6.9</v>
      </c>
      <c r="K289">
        <f t="shared" si="20"/>
        <v>0.54206569921010583</v>
      </c>
      <c r="L289">
        <f>VLOOKUP(G289,MedianHouseholdIncome!B:C,2,FALSE)</f>
        <v>211288</v>
      </c>
      <c r="M289">
        <f>VLOOKUP(G289,DataForModel!B:O,14,FALSE)</f>
        <v>17.212258532790798</v>
      </c>
      <c r="N289">
        <f>VLOOKUP(G289,DataForModel!B:H,7,FALSE)</f>
        <v>3.7406000000000001</v>
      </c>
      <c r="O289" s="2">
        <f t="shared" si="21"/>
        <v>3.1927063963556184</v>
      </c>
      <c r="P289" s="1">
        <f t="shared" si="22"/>
        <v>2.9487179487179489</v>
      </c>
      <c r="Q289" s="1">
        <f t="shared" si="23"/>
        <v>2.6193748466985616</v>
      </c>
      <c r="R289" s="1">
        <f t="shared" si="24"/>
        <v>1.9010696481293257</v>
      </c>
      <c r="S289" s="1"/>
    </row>
    <row r="290" spans="7:19" x14ac:dyDescent="0.2">
      <c r="G290">
        <v>6001451101</v>
      </c>
      <c r="H290" s="2">
        <f>$B$3+$B$4*DataForModel!L290+Index!$B$5*DataForModel!Q290+Index!$B$6*DataForModel!R290+Index!$B$7*DataForModel!T290+Index!$B$8*DataForModel!U290+Index!$B$9*DataForModel!AA290+Index!$B$10*DataForModel!AU290+Index!$B$11*DataForModel!AH290+Index!$B$12*DataForModel!AU290+Index!$B$13*DataForModel!AX290+Index!$B$14*DataForModel!AZ290+Index!$B$15*DataForModel!BA290+Index!$B$16*DataForModel!BI290</f>
        <v>7.5195806454528569</v>
      </c>
      <c r="I290" s="2">
        <f>$B$3+$B$4*DataForModel!L290+Index!$B$5*DataForModel!Q290+Index!$B$6*DataForModel!R290+Index!$B$7*DataForModel!T290+Index!$B$8*DataForModel!U290+Index!$B$9*DataForModel!AA290+Index!$B$10*DataForModel!AU290+Index!$B$11*DataForModel!AH290+Index!$B$12*DataForModel!AU290+Index!$B$13*DataForModel!AX290+Index!$B$14*DataForModel!AZ290+Index!$B$15*DataForModel!BA290+Index!$B$16*DataForModel!BI290</f>
        <v>7.5195806454528569</v>
      </c>
      <c r="J290">
        <v>8.1</v>
      </c>
      <c r="K290">
        <f t="shared" si="20"/>
        <v>0.58041935454714277</v>
      </c>
      <c r="L290">
        <f>VLOOKUP(G290,MedianHouseholdIncome!B:C,2,FALSE)</f>
        <v>171370</v>
      </c>
      <c r="M290">
        <f>VLOOKUP(G290,DataForModel!B:O,14,FALSE)</f>
        <v>21.2433065346654</v>
      </c>
      <c r="N290">
        <f>VLOOKUP(G290,DataForModel!B:H,7,FALSE)</f>
        <v>4.4005000000000001</v>
      </c>
      <c r="O290" s="2">
        <f t="shared" si="21"/>
        <v>3.2277378337068612</v>
      </c>
      <c r="P290" s="1">
        <f t="shared" si="22"/>
        <v>3.4615384615384617</v>
      </c>
      <c r="Q290" s="1">
        <f t="shared" si="23"/>
        <v>3.2902401561852135</v>
      </c>
      <c r="R290" s="1">
        <f t="shared" si="24"/>
        <v>2.5398577029185421</v>
      </c>
      <c r="S290" s="1"/>
    </row>
    <row r="291" spans="7:19" x14ac:dyDescent="0.2">
      <c r="G291">
        <v>6001451102</v>
      </c>
      <c r="H291" s="2">
        <f>$B$3+$B$4*DataForModel!L291+Index!$B$5*DataForModel!Q291+Index!$B$6*DataForModel!R291+Index!$B$7*DataForModel!T291+Index!$B$8*DataForModel!U291+Index!$B$9*DataForModel!AA291+Index!$B$10*DataForModel!AU291+Index!$B$11*DataForModel!AH291+Index!$B$12*DataForModel!AU291+Index!$B$13*DataForModel!AX291+Index!$B$14*DataForModel!AZ291+Index!$B$15*DataForModel!BA291+Index!$B$16*DataForModel!BI291</f>
        <v>8.8443162491988101</v>
      </c>
      <c r="I291" s="2">
        <f>$B$3+$B$4*DataForModel!L291+Index!$B$5*DataForModel!Q291+Index!$B$6*DataForModel!R291+Index!$B$7*DataForModel!T291+Index!$B$8*DataForModel!U291+Index!$B$9*DataForModel!AA291+Index!$B$10*DataForModel!AU291+Index!$B$11*DataForModel!AH291+Index!$B$12*DataForModel!AU291+Index!$B$13*DataForModel!AX291+Index!$B$14*DataForModel!AZ291+Index!$B$15*DataForModel!BA291+Index!$B$16*DataForModel!BI291</f>
        <v>8.8443162491988101</v>
      </c>
      <c r="J291">
        <v>8.6</v>
      </c>
      <c r="K291">
        <f t="shared" si="20"/>
        <v>0.24431624919881045</v>
      </c>
      <c r="L291">
        <f>VLOOKUP(G291,MedianHouseholdIncome!B:C,2,FALSE)</f>
        <v>207453</v>
      </c>
      <c r="M291">
        <f>VLOOKUP(G291,DataForModel!B:O,14,FALSE)</f>
        <v>8.1570424783891298</v>
      </c>
      <c r="N291">
        <f>VLOOKUP(G291,DataForModel!B:H,7,FALSE)</f>
        <v>3.2736999999999998</v>
      </c>
      <c r="O291" s="2">
        <f t="shared" si="21"/>
        <v>3.8264274356354373</v>
      </c>
      <c r="P291" s="1">
        <f t="shared" si="22"/>
        <v>3.6752136752136755</v>
      </c>
      <c r="Q291" s="1">
        <f t="shared" si="23"/>
        <v>1.1123646801166629</v>
      </c>
      <c r="R291" s="1">
        <f t="shared" si="24"/>
        <v>1.4491070132133002</v>
      </c>
      <c r="S291" s="1"/>
    </row>
    <row r="292" spans="7:19" x14ac:dyDescent="0.2">
      <c r="G292">
        <v>6001451201</v>
      </c>
      <c r="H292" s="2">
        <f>$B$3+$B$4*DataForModel!L292+Index!$B$5*DataForModel!Q292+Index!$B$6*DataForModel!R292+Index!$B$7*DataForModel!T292+Index!$B$8*DataForModel!U292+Index!$B$9*DataForModel!AA292+Index!$B$10*DataForModel!AU292+Index!$B$11*DataForModel!AH292+Index!$B$12*DataForModel!AU292+Index!$B$13*DataForModel!AX292+Index!$B$14*DataForModel!AZ292+Index!$B$15*DataForModel!BA292+Index!$B$16*DataForModel!BI292</f>
        <v>11.264373291781489</v>
      </c>
      <c r="I292" s="2">
        <f>$B$3+$B$4*DataForModel!L292+Index!$B$5*DataForModel!Q292+Index!$B$6*DataForModel!R292+Index!$B$7*DataForModel!T292+Index!$B$8*DataForModel!U292+Index!$B$9*DataForModel!AA292+Index!$B$10*DataForModel!AU292+Index!$B$11*DataForModel!AH292+Index!$B$12*DataForModel!AU292+Index!$B$13*DataForModel!AX292+Index!$B$14*DataForModel!AZ292+Index!$B$15*DataForModel!BA292+Index!$B$16*DataForModel!BI292</f>
        <v>11.264373291781489</v>
      </c>
      <c r="J292">
        <v>9.3000000000000007</v>
      </c>
      <c r="K292">
        <f t="shared" si="20"/>
        <v>1.964373291781488</v>
      </c>
      <c r="L292">
        <f>VLOOKUP(G292,MedianHouseholdIncome!B:C,2,FALSE)</f>
        <v>121959</v>
      </c>
      <c r="M292">
        <f>VLOOKUP(G292,DataForModel!B:O,14,FALSE)</f>
        <v>12.1083241010463</v>
      </c>
      <c r="N292">
        <f>VLOOKUP(G292,DataForModel!B:H,7,FALSE)</f>
        <v>5.0408999999999997</v>
      </c>
      <c r="O292" s="2">
        <f t="shared" si="21"/>
        <v>4.9201271772075064</v>
      </c>
      <c r="P292" s="1">
        <f t="shared" si="22"/>
        <v>3.9743589743589745</v>
      </c>
      <c r="Q292" s="1">
        <f t="shared" si="23"/>
        <v>1.7699549066334652</v>
      </c>
      <c r="R292" s="1">
        <f t="shared" si="24"/>
        <v>3.1597696142490679</v>
      </c>
      <c r="S292" s="1"/>
    </row>
    <row r="293" spans="7:19" x14ac:dyDescent="0.2">
      <c r="G293">
        <v>6001451202</v>
      </c>
      <c r="H293" s="2">
        <f>$B$3+$B$4*DataForModel!L293+Index!$B$5*DataForModel!Q293+Index!$B$6*DataForModel!R293+Index!$B$7*DataForModel!T293+Index!$B$8*DataForModel!U293+Index!$B$9*DataForModel!AA293+Index!$B$10*DataForModel!AU293+Index!$B$11*DataForModel!AH293+Index!$B$12*DataForModel!AU293+Index!$B$13*DataForModel!AX293+Index!$B$14*DataForModel!AZ293+Index!$B$15*DataForModel!BA293+Index!$B$16*DataForModel!BI293</f>
        <v>8.8264789051999504</v>
      </c>
      <c r="I293" s="2">
        <f>$B$3+$B$4*DataForModel!L293+Index!$B$5*DataForModel!Q293+Index!$B$6*DataForModel!R293+Index!$B$7*DataForModel!T293+Index!$B$8*DataForModel!U293+Index!$B$9*DataForModel!AA293+Index!$B$10*DataForModel!AU293+Index!$B$11*DataForModel!AH293+Index!$B$12*DataForModel!AU293+Index!$B$13*DataForModel!AX293+Index!$B$14*DataForModel!AZ293+Index!$B$15*DataForModel!BA293+Index!$B$16*DataForModel!BI293</f>
        <v>8.8264789051999504</v>
      </c>
      <c r="J293">
        <v>9.1999999999999993</v>
      </c>
      <c r="K293">
        <f t="shared" si="20"/>
        <v>0.37352109480004891</v>
      </c>
      <c r="L293">
        <f>VLOOKUP(G293,MedianHouseholdIncome!B:C,2,FALSE)</f>
        <v>126825</v>
      </c>
      <c r="M293">
        <f>VLOOKUP(G293,DataForModel!B:O,14,FALSE)</f>
        <v>18.149061446815001</v>
      </c>
      <c r="N293">
        <f>VLOOKUP(G293,DataForModel!B:H,7,FALSE)</f>
        <v>3.8368000000000002</v>
      </c>
      <c r="O293" s="2">
        <f t="shared" si="21"/>
        <v>3.818366179979634</v>
      </c>
      <c r="P293" s="1">
        <f t="shared" si="22"/>
        <v>3.9316239316239314</v>
      </c>
      <c r="Q293" s="1">
        <f t="shared" si="23"/>
        <v>2.7752818407488884</v>
      </c>
      <c r="R293" s="1">
        <f t="shared" si="24"/>
        <v>1.9941919558588648</v>
      </c>
      <c r="S293" s="1"/>
    </row>
    <row r="294" spans="7:19" x14ac:dyDescent="0.2">
      <c r="G294">
        <v>6001451300</v>
      </c>
      <c r="H294" s="2">
        <f>$B$3+$B$4*DataForModel!L294+Index!$B$5*DataForModel!Q294+Index!$B$6*DataForModel!R294+Index!$B$7*DataForModel!T294+Index!$B$8*DataForModel!U294+Index!$B$9*DataForModel!AA294+Index!$B$10*DataForModel!AU294+Index!$B$11*DataForModel!AH294+Index!$B$12*DataForModel!AU294+Index!$B$13*DataForModel!AX294+Index!$B$14*DataForModel!AZ294+Index!$B$15*DataForModel!BA294+Index!$B$16*DataForModel!BI294</f>
        <v>11.582522119076733</v>
      </c>
      <c r="I294" s="2">
        <f>$B$3+$B$4*DataForModel!L294+Index!$B$5*DataForModel!Q294+Index!$B$6*DataForModel!R294+Index!$B$7*DataForModel!T294+Index!$B$8*DataForModel!U294+Index!$B$9*DataForModel!AA294+Index!$B$10*DataForModel!AU294+Index!$B$11*DataForModel!AH294+Index!$B$12*DataForModel!AU294+Index!$B$13*DataForModel!AX294+Index!$B$14*DataForModel!AZ294+Index!$B$15*DataForModel!BA294+Index!$B$16*DataForModel!BI294</f>
        <v>11.582522119076733</v>
      </c>
      <c r="J294">
        <v>9.6</v>
      </c>
      <c r="K294">
        <f t="shared" si="20"/>
        <v>1.9825221190767337</v>
      </c>
      <c r="L294">
        <f>VLOOKUP(G294,MedianHouseholdIncome!B:C,2,FALSE)</f>
        <v>123235</v>
      </c>
      <c r="M294">
        <f>VLOOKUP(G294,DataForModel!B:O,14,FALSE)</f>
        <v>17.138314483737101</v>
      </c>
      <c r="N294">
        <f>VLOOKUP(G294,DataForModel!B:H,7,FALSE)</f>
        <v>4.5713999999999997</v>
      </c>
      <c r="O294" s="2">
        <f t="shared" si="21"/>
        <v>5.0639086187486226</v>
      </c>
      <c r="P294" s="1">
        <f t="shared" si="22"/>
        <v>4.1025641025641022</v>
      </c>
      <c r="Q294" s="1">
        <f t="shared" si="23"/>
        <v>2.6070687423480217</v>
      </c>
      <c r="R294" s="1">
        <f t="shared" si="24"/>
        <v>2.7052901602052168</v>
      </c>
      <c r="S294" s="1"/>
    </row>
    <row r="295" spans="7:19" x14ac:dyDescent="0.2">
      <c r="G295">
        <v>6001451401</v>
      </c>
      <c r="H295" s="2">
        <f>$B$3+$B$4*DataForModel!L295+Index!$B$5*DataForModel!Q295+Index!$B$6*DataForModel!R295+Index!$B$7*DataForModel!T295+Index!$B$8*DataForModel!U295+Index!$B$9*DataForModel!AA295+Index!$B$10*DataForModel!AU295+Index!$B$11*DataForModel!AH295+Index!$B$12*DataForModel!AU295+Index!$B$13*DataForModel!AX295+Index!$B$14*DataForModel!AZ295+Index!$B$15*DataForModel!BA295+Index!$B$16*DataForModel!BI295</f>
        <v>11.067806160311042</v>
      </c>
      <c r="I295" s="2">
        <f>$B$3+$B$4*DataForModel!L295+Index!$B$5*DataForModel!Q295+Index!$B$6*DataForModel!R295+Index!$B$7*DataForModel!T295+Index!$B$8*DataForModel!U295+Index!$B$9*DataForModel!AA295+Index!$B$10*DataForModel!AU295+Index!$B$11*DataForModel!AH295+Index!$B$12*DataForModel!AU295+Index!$B$13*DataForModel!AX295+Index!$B$14*DataForModel!AZ295+Index!$B$15*DataForModel!BA295+Index!$B$16*DataForModel!BI295</f>
        <v>11.067806160311042</v>
      </c>
      <c r="J295">
        <v>10.199999999999999</v>
      </c>
      <c r="K295">
        <f t="shared" si="20"/>
        <v>0.86780616031104252</v>
      </c>
      <c r="L295">
        <f>VLOOKUP(G295,MedianHouseholdIncome!B:C,2,FALSE)</f>
        <v>99458</v>
      </c>
      <c r="M295">
        <f>VLOOKUP(G295,DataForModel!B:O,14,FALSE)</f>
        <v>22.488421404474199</v>
      </c>
      <c r="N295">
        <f>VLOOKUP(G295,DataForModel!B:H,7,FALSE)</f>
        <v>5.1216999999999997</v>
      </c>
      <c r="O295" s="2">
        <f t="shared" si="21"/>
        <v>4.8312923203805962</v>
      </c>
      <c r="P295" s="1">
        <f t="shared" si="22"/>
        <v>4.3589743589743595</v>
      </c>
      <c r="Q295" s="1">
        <f t="shared" si="23"/>
        <v>3.4974578256578326</v>
      </c>
      <c r="R295" s="1">
        <f t="shared" si="24"/>
        <v>3.2379846086830257</v>
      </c>
      <c r="S295" s="1"/>
    </row>
    <row r="296" spans="7:19" x14ac:dyDescent="0.2">
      <c r="G296">
        <v>6001451403</v>
      </c>
      <c r="H296" s="2">
        <f>$B$3+$B$4*DataForModel!L296+Index!$B$5*DataForModel!Q296+Index!$B$6*DataForModel!R296+Index!$B$7*DataForModel!T296+Index!$B$8*DataForModel!U296+Index!$B$9*DataForModel!AA296+Index!$B$10*DataForModel!AU296+Index!$B$11*DataForModel!AH296+Index!$B$12*DataForModel!AU296+Index!$B$13*DataForModel!AX296+Index!$B$14*DataForModel!AZ296+Index!$B$15*DataForModel!BA296+Index!$B$16*DataForModel!BI296</f>
        <v>10.298994030700991</v>
      </c>
      <c r="I296" s="2">
        <f>$B$3+$B$4*DataForModel!L296+Index!$B$5*DataForModel!Q296+Index!$B$6*DataForModel!R296+Index!$B$7*DataForModel!T296+Index!$B$8*DataForModel!U296+Index!$B$9*DataForModel!AA296+Index!$B$10*DataForModel!AU296+Index!$B$11*DataForModel!AH296+Index!$B$12*DataForModel!AU296+Index!$B$13*DataForModel!AX296+Index!$B$14*DataForModel!AZ296+Index!$B$15*DataForModel!BA296+Index!$B$16*DataForModel!BI296</f>
        <v>10.298994030700991</v>
      </c>
      <c r="J296">
        <v>9.8000000000000007</v>
      </c>
      <c r="K296">
        <f t="shared" si="20"/>
        <v>0.49899403070098991</v>
      </c>
      <c r="L296">
        <f>VLOOKUP(G296,MedianHouseholdIncome!B:C,2,FALSE)</f>
        <v>111389</v>
      </c>
      <c r="M296">
        <f>VLOOKUP(G296,DataForModel!B:O,14,FALSE)</f>
        <v>8.6965297947772395</v>
      </c>
      <c r="N296">
        <f>VLOOKUP(G296,DataForModel!B:H,7,FALSE)</f>
        <v>5.8301999999999996</v>
      </c>
      <c r="O296" s="2">
        <f t="shared" si="21"/>
        <v>4.4838419864931627</v>
      </c>
      <c r="P296" s="1">
        <f t="shared" si="22"/>
        <v>4.1880341880341891</v>
      </c>
      <c r="Q296" s="1">
        <f t="shared" si="23"/>
        <v>1.202148608589984</v>
      </c>
      <c r="R296" s="1">
        <f t="shared" si="24"/>
        <v>3.9238178210154389</v>
      </c>
      <c r="S296" s="1"/>
    </row>
    <row r="297" spans="7:19" x14ac:dyDescent="0.2">
      <c r="G297">
        <v>6001451404</v>
      </c>
      <c r="H297" s="2">
        <f>$B$3+$B$4*DataForModel!L297+Index!$B$5*DataForModel!Q297+Index!$B$6*DataForModel!R297+Index!$B$7*DataForModel!T297+Index!$B$8*DataForModel!U297+Index!$B$9*DataForModel!AA297+Index!$B$10*DataForModel!AU297+Index!$B$11*DataForModel!AH297+Index!$B$12*DataForModel!AU297+Index!$B$13*DataForModel!AX297+Index!$B$14*DataForModel!AZ297+Index!$B$15*DataForModel!BA297+Index!$B$16*DataForModel!BI297</f>
        <v>14.899163070714488</v>
      </c>
      <c r="I297" s="2">
        <f>$B$3+$B$4*DataForModel!L297+Index!$B$5*DataForModel!Q297+Index!$B$6*DataForModel!R297+Index!$B$7*DataForModel!T297+Index!$B$8*DataForModel!U297+Index!$B$9*DataForModel!AA297+Index!$B$10*DataForModel!AU297+Index!$B$11*DataForModel!AH297+Index!$B$12*DataForModel!AU297+Index!$B$13*DataForModel!AX297+Index!$B$14*DataForModel!AZ297+Index!$B$15*DataForModel!BA297+Index!$B$16*DataForModel!BI297</f>
        <v>14.899163070714488</v>
      </c>
      <c r="J297">
        <v>13.1</v>
      </c>
      <c r="K297">
        <f t="shared" si="20"/>
        <v>1.7991630707144886</v>
      </c>
      <c r="L297">
        <f>VLOOKUP(G297,MedianHouseholdIncome!B:C,2,FALSE)</f>
        <v>81341</v>
      </c>
      <c r="M297">
        <f>VLOOKUP(G297,DataForModel!B:O,14,FALSE)</f>
        <v>19.7691078380745</v>
      </c>
      <c r="N297">
        <f>VLOOKUP(G297,DataForModel!B:H,7,FALSE)</f>
        <v>7.7247000000000003</v>
      </c>
      <c r="O297" s="2">
        <f t="shared" si="21"/>
        <v>6.5628027720130415</v>
      </c>
      <c r="P297" s="1">
        <f t="shared" si="22"/>
        <v>5.5982905982905979</v>
      </c>
      <c r="Q297" s="1">
        <f t="shared" si="23"/>
        <v>3.0448973162157191</v>
      </c>
      <c r="R297" s="1">
        <f t="shared" si="24"/>
        <v>5.7577077585789649</v>
      </c>
      <c r="S297" s="1"/>
    </row>
    <row r="298" spans="7:19" x14ac:dyDescent="0.2">
      <c r="G298">
        <v>6001451501</v>
      </c>
      <c r="H298" s="2">
        <f>$B$3+$B$4*DataForModel!L298+Index!$B$5*DataForModel!Q298+Index!$B$6*DataForModel!R298+Index!$B$7*DataForModel!T298+Index!$B$8*DataForModel!U298+Index!$B$9*DataForModel!AA298+Index!$B$10*DataForModel!AU298+Index!$B$11*DataForModel!AH298+Index!$B$12*DataForModel!AU298+Index!$B$13*DataForModel!AX298+Index!$B$14*DataForModel!AZ298+Index!$B$15*DataForModel!BA298+Index!$B$16*DataForModel!BI298</f>
        <v>9.9140368453398384</v>
      </c>
      <c r="I298" s="2">
        <f>$B$3+$B$4*DataForModel!L298+Index!$B$5*DataForModel!Q298+Index!$B$6*DataForModel!R298+Index!$B$7*DataForModel!T298+Index!$B$8*DataForModel!U298+Index!$B$9*DataForModel!AA298+Index!$B$10*DataForModel!AU298+Index!$B$11*DataForModel!AH298+Index!$B$12*DataForModel!AU298+Index!$B$13*DataForModel!AX298+Index!$B$14*DataForModel!AZ298+Index!$B$15*DataForModel!BA298+Index!$B$16*DataForModel!BI298</f>
        <v>9.9140368453398384</v>
      </c>
      <c r="J298">
        <v>9.4</v>
      </c>
      <c r="K298">
        <f t="shared" si="20"/>
        <v>0.51403684533983807</v>
      </c>
      <c r="L298">
        <f>VLOOKUP(G298,MedianHouseholdIncome!B:C,2,FALSE)</f>
        <v>125676</v>
      </c>
      <c r="M298">
        <f>VLOOKUP(G298,DataForModel!B:O,14,FALSE)</f>
        <v>26.197631420201599</v>
      </c>
      <c r="N298">
        <f>VLOOKUP(G298,DataForModel!B:H,7,FALSE)</f>
        <v>5.9004000000000003</v>
      </c>
      <c r="O298" s="2">
        <f t="shared" si="21"/>
        <v>4.3098677508708141</v>
      </c>
      <c r="P298" s="1">
        <f t="shared" si="22"/>
        <v>4.017094017094017</v>
      </c>
      <c r="Q298" s="1">
        <f t="shared" si="23"/>
        <v>4.1147613963408789</v>
      </c>
      <c r="R298" s="1">
        <f t="shared" si="24"/>
        <v>3.9917719374667247</v>
      </c>
      <c r="S298" s="1"/>
    </row>
    <row r="299" spans="7:19" x14ac:dyDescent="0.2">
      <c r="G299">
        <v>6001451503</v>
      </c>
      <c r="H299" s="2">
        <f>$B$3+$B$4*DataForModel!L299+Index!$B$5*DataForModel!Q299+Index!$B$6*DataForModel!R299+Index!$B$7*DataForModel!T299+Index!$B$8*DataForModel!U299+Index!$B$9*DataForModel!AA299+Index!$B$10*DataForModel!AU299+Index!$B$11*DataForModel!AH299+Index!$B$12*DataForModel!AU299+Index!$B$13*DataForModel!AX299+Index!$B$14*DataForModel!AZ299+Index!$B$15*DataForModel!BA299+Index!$B$16*DataForModel!BI299</f>
        <v>11.5139060528115</v>
      </c>
      <c r="I299" s="2">
        <f>$B$3+$B$4*DataForModel!L299+Index!$B$5*DataForModel!Q299+Index!$B$6*DataForModel!R299+Index!$B$7*DataForModel!T299+Index!$B$8*DataForModel!U299+Index!$B$9*DataForModel!AA299+Index!$B$10*DataForModel!AU299+Index!$B$11*DataForModel!AH299+Index!$B$12*DataForModel!AU299+Index!$B$13*DataForModel!AX299+Index!$B$14*DataForModel!AZ299+Index!$B$15*DataForModel!BA299+Index!$B$16*DataForModel!BI299</f>
        <v>11.5139060528115</v>
      </c>
      <c r="J299">
        <v>10.6</v>
      </c>
      <c r="K299">
        <f t="shared" si="20"/>
        <v>0.91390605281149995</v>
      </c>
      <c r="L299">
        <f>VLOOKUP(G299,MedianHouseholdIncome!B:C,2,FALSE)</f>
        <v>103927</v>
      </c>
      <c r="M299">
        <f>VLOOKUP(G299,DataForModel!B:O,14,FALSE)</f>
        <v>17.2354106775466</v>
      </c>
      <c r="N299">
        <f>VLOOKUP(G299,DataForModel!B:H,7,FALSE)</f>
        <v>6.3996000000000004</v>
      </c>
      <c r="O299" s="2">
        <f t="shared" si="21"/>
        <v>5.0328988645893187</v>
      </c>
      <c r="P299" s="1">
        <f t="shared" si="22"/>
        <v>4.5299145299145298</v>
      </c>
      <c r="Q299" s="1">
        <f t="shared" si="23"/>
        <v>2.6232279317398852</v>
      </c>
      <c r="R299" s="1">
        <f t="shared" si="24"/>
        <v>4.4750012100091965</v>
      </c>
      <c r="S299" s="1"/>
    </row>
    <row r="300" spans="7:19" x14ac:dyDescent="0.2">
      <c r="G300">
        <v>6001451504</v>
      </c>
      <c r="H300" s="2">
        <f>$B$3+$B$4*DataForModel!L300+Index!$B$5*DataForModel!Q300+Index!$B$6*DataForModel!R300+Index!$B$7*DataForModel!T300+Index!$B$8*DataForModel!U300+Index!$B$9*DataForModel!AA300+Index!$B$10*DataForModel!AU300+Index!$B$11*DataForModel!AH300+Index!$B$12*DataForModel!AU300+Index!$B$13*DataForModel!AX300+Index!$B$14*DataForModel!AZ300+Index!$B$15*DataForModel!BA300+Index!$B$16*DataForModel!BI300</f>
        <v>8.8677575007715834</v>
      </c>
      <c r="I300" s="2">
        <f>$B$3+$B$4*DataForModel!L300+Index!$B$5*DataForModel!Q300+Index!$B$6*DataForModel!R300+Index!$B$7*DataForModel!T300+Index!$B$8*DataForModel!U300+Index!$B$9*DataForModel!AA300+Index!$B$10*DataForModel!AU300+Index!$B$11*DataForModel!AH300+Index!$B$12*DataForModel!AU300+Index!$B$13*DataForModel!AX300+Index!$B$14*DataForModel!AZ300+Index!$B$15*DataForModel!BA300+Index!$B$16*DataForModel!BI300</f>
        <v>8.8677575007715834</v>
      </c>
      <c r="J300">
        <v>9.6</v>
      </c>
      <c r="K300">
        <f t="shared" si="20"/>
        <v>0.73224249922841622</v>
      </c>
      <c r="L300">
        <f>VLOOKUP(G300,MedianHouseholdIncome!B:C,2,FALSE)</f>
        <v>127394</v>
      </c>
      <c r="M300">
        <f>VLOOKUP(G300,DataForModel!B:O,14,FALSE)</f>
        <v>19.385425846893401</v>
      </c>
      <c r="N300">
        <f>VLOOKUP(G300,DataForModel!B:H,7,FALSE)</f>
        <v>4.0275999999999996</v>
      </c>
      <c r="O300" s="2">
        <f t="shared" si="21"/>
        <v>3.8370212730269344</v>
      </c>
      <c r="P300" s="1">
        <f t="shared" si="22"/>
        <v>4.1025641025641022</v>
      </c>
      <c r="Q300" s="1">
        <f t="shared" si="23"/>
        <v>2.9810432173217185</v>
      </c>
      <c r="R300" s="1">
        <f t="shared" si="24"/>
        <v>2.178887759546972</v>
      </c>
      <c r="S300" s="1"/>
    </row>
    <row r="301" spans="7:19" x14ac:dyDescent="0.2">
      <c r="G301">
        <v>6001451505</v>
      </c>
      <c r="H301" s="2">
        <f>$B$3+$B$4*DataForModel!L301+Index!$B$5*DataForModel!Q301+Index!$B$6*DataForModel!R301+Index!$B$7*DataForModel!T301+Index!$B$8*DataForModel!U301+Index!$B$9*DataForModel!AA301+Index!$B$10*DataForModel!AU301+Index!$B$11*DataForModel!AH301+Index!$B$12*DataForModel!AU301+Index!$B$13*DataForModel!AX301+Index!$B$14*DataForModel!AZ301+Index!$B$15*DataForModel!BA301+Index!$B$16*DataForModel!BI301</f>
        <v>8.2477293176920377</v>
      </c>
      <c r="I301" s="2">
        <f>$B$3+$B$4*DataForModel!L301+Index!$B$5*DataForModel!Q301+Index!$B$6*DataForModel!R301+Index!$B$7*DataForModel!T301+Index!$B$8*DataForModel!U301+Index!$B$9*DataForModel!AA301+Index!$B$10*DataForModel!AU301+Index!$B$11*DataForModel!AH301+Index!$B$12*DataForModel!AU301+Index!$B$13*DataForModel!AX301+Index!$B$14*DataForModel!AZ301+Index!$B$15*DataForModel!BA301+Index!$B$16*DataForModel!BI301</f>
        <v>8.2477293176920377</v>
      </c>
      <c r="J301">
        <v>8.6</v>
      </c>
      <c r="K301">
        <f t="shared" si="20"/>
        <v>0.35227068230796199</v>
      </c>
      <c r="L301">
        <f>VLOOKUP(G301,MedianHouseholdIncome!B:C,2,FALSE)</f>
        <v>161828</v>
      </c>
      <c r="M301">
        <f>VLOOKUP(G301,DataForModel!B:O,14,FALSE)</f>
        <v>15.3685318577585</v>
      </c>
      <c r="N301">
        <f>VLOOKUP(G301,DataForModel!B:H,7,FALSE)</f>
        <v>1.8199000000000001</v>
      </c>
      <c r="O301" s="2">
        <f t="shared" si="21"/>
        <v>3.5568110748087105</v>
      </c>
      <c r="P301" s="1">
        <f t="shared" si="22"/>
        <v>3.6752136752136755</v>
      </c>
      <c r="Q301" s="1">
        <f t="shared" si="23"/>
        <v>2.3125334828946245</v>
      </c>
      <c r="R301" s="1">
        <f t="shared" si="24"/>
        <v>4.1817917816175526E-2</v>
      </c>
      <c r="S301" s="1"/>
    </row>
    <row r="302" spans="7:19" x14ac:dyDescent="0.2">
      <c r="G302">
        <v>6001451506</v>
      </c>
      <c r="H302" s="2">
        <f>$B$3+$B$4*DataForModel!L302+Index!$B$5*DataForModel!Q302+Index!$B$6*DataForModel!R302+Index!$B$7*DataForModel!T302+Index!$B$8*DataForModel!U302+Index!$B$9*DataForModel!AA302+Index!$B$10*DataForModel!AU302+Index!$B$11*DataForModel!AH302+Index!$B$12*DataForModel!AU302+Index!$B$13*DataForModel!AX302+Index!$B$14*DataForModel!AZ302+Index!$B$15*DataForModel!BA302+Index!$B$16*DataForModel!BI302</f>
        <v>12.42250197170177</v>
      </c>
      <c r="I302" s="2">
        <f>$B$3+$B$4*DataForModel!L302+Index!$B$5*DataForModel!Q302+Index!$B$6*DataForModel!R302+Index!$B$7*DataForModel!T302+Index!$B$8*DataForModel!U302+Index!$B$9*DataForModel!AA302+Index!$B$10*DataForModel!AU302+Index!$B$11*DataForModel!AH302+Index!$B$12*DataForModel!AU302+Index!$B$13*DataForModel!AX302+Index!$B$14*DataForModel!AZ302+Index!$B$15*DataForModel!BA302+Index!$B$16*DataForModel!BI302</f>
        <v>12.42250197170177</v>
      </c>
      <c r="J302">
        <v>11.4</v>
      </c>
      <c r="K302">
        <f t="shared" si="20"/>
        <v>1.0225019717017698</v>
      </c>
      <c r="L302">
        <f>VLOOKUP(G302,MedianHouseholdIncome!B:C,2,FALSE)</f>
        <v>107742</v>
      </c>
      <c r="M302">
        <f>VLOOKUP(G302,DataForModel!B:O,14,FALSE)</f>
        <v>23.326380346607198</v>
      </c>
      <c r="N302">
        <f>VLOOKUP(G302,DataForModel!B:H,7,FALSE)</f>
        <v>6.4852999999999996</v>
      </c>
      <c r="O302" s="2">
        <f t="shared" si="21"/>
        <v>5.4435218805754291</v>
      </c>
      <c r="P302" s="1">
        <f t="shared" si="22"/>
        <v>4.8717948717948723</v>
      </c>
      <c r="Q302" s="1">
        <f t="shared" si="23"/>
        <v>3.6369147571530007</v>
      </c>
      <c r="R302" s="1">
        <f t="shared" si="24"/>
        <v>4.5579594404917474</v>
      </c>
      <c r="S302" s="1"/>
    </row>
    <row r="303" spans="7:19" x14ac:dyDescent="0.2">
      <c r="G303">
        <v>6001451601</v>
      </c>
      <c r="H303" s="2">
        <f>$B$3+$B$4*DataForModel!L303+Index!$B$5*DataForModel!Q303+Index!$B$6*DataForModel!R303+Index!$B$7*DataForModel!T303+Index!$B$8*DataForModel!U303+Index!$B$9*DataForModel!AA303+Index!$B$10*DataForModel!AU303+Index!$B$11*DataForModel!AH303+Index!$B$12*DataForModel!AU303+Index!$B$13*DataForModel!AX303+Index!$B$14*DataForModel!AZ303+Index!$B$15*DataForModel!BA303+Index!$B$16*DataForModel!BI303</f>
        <v>8.9385361471096214</v>
      </c>
      <c r="I303" s="2">
        <f>$B$3+$B$4*DataForModel!L303+Index!$B$5*DataForModel!Q303+Index!$B$6*DataForModel!R303+Index!$B$7*DataForModel!T303+Index!$B$8*DataForModel!U303+Index!$B$9*DataForModel!AA303+Index!$B$10*DataForModel!AU303+Index!$B$11*DataForModel!AH303+Index!$B$12*DataForModel!AU303+Index!$B$13*DataForModel!AX303+Index!$B$14*DataForModel!AZ303+Index!$B$15*DataForModel!BA303+Index!$B$16*DataForModel!BI303</f>
        <v>8.9385361471096214</v>
      </c>
      <c r="J303">
        <v>8.9</v>
      </c>
      <c r="K303">
        <f t="shared" si="20"/>
        <v>3.8536147109621055E-2</v>
      </c>
      <c r="L303">
        <f>VLOOKUP(G303,MedianHouseholdIncome!B:C,2,FALSE)</f>
        <v>152614</v>
      </c>
      <c r="M303">
        <f>VLOOKUP(G303,DataForModel!B:O,14,FALSE)</f>
        <v>15.1214590285611</v>
      </c>
      <c r="N303">
        <f>VLOOKUP(G303,DataForModel!B:H,7,FALSE)</f>
        <v>4.3802000000000003</v>
      </c>
      <c r="O303" s="2">
        <f t="shared" si="21"/>
        <v>3.8690083650031304</v>
      </c>
      <c r="P303" s="1">
        <f t="shared" si="22"/>
        <v>3.8034188034188037</v>
      </c>
      <c r="Q303" s="1">
        <f t="shared" si="23"/>
        <v>2.2714145009454705</v>
      </c>
      <c r="R303" s="1">
        <f t="shared" si="24"/>
        <v>2.5202071535743675</v>
      </c>
      <c r="S303" s="1"/>
    </row>
    <row r="304" spans="7:19" x14ac:dyDescent="0.2">
      <c r="G304">
        <v>6001451602</v>
      </c>
      <c r="H304" s="2">
        <f>$B$3+$B$4*DataForModel!L304+Index!$B$5*DataForModel!Q304+Index!$B$6*DataForModel!R304+Index!$B$7*DataForModel!T304+Index!$B$8*DataForModel!U304+Index!$B$9*DataForModel!AA304+Index!$B$10*DataForModel!AU304+Index!$B$11*DataForModel!AH304+Index!$B$12*DataForModel!AU304+Index!$B$13*DataForModel!AX304+Index!$B$14*DataForModel!AZ304+Index!$B$15*DataForModel!BA304+Index!$B$16*DataForModel!BI304</f>
        <v>11.097888961579628</v>
      </c>
      <c r="I304" s="2">
        <f>$B$3+$B$4*DataForModel!L304+Index!$B$5*DataForModel!Q304+Index!$B$6*DataForModel!R304+Index!$B$7*DataForModel!T304+Index!$B$8*DataForModel!U304+Index!$B$9*DataForModel!AA304+Index!$B$10*DataForModel!AU304+Index!$B$11*DataForModel!AH304+Index!$B$12*DataForModel!AU304+Index!$B$13*DataForModel!AX304+Index!$B$14*DataForModel!AZ304+Index!$B$15*DataForModel!BA304+Index!$B$16*DataForModel!BI304</f>
        <v>11.097888961579628</v>
      </c>
      <c r="J304">
        <v>10.1</v>
      </c>
      <c r="K304">
        <f t="shared" si="20"/>
        <v>0.99788896157962803</v>
      </c>
      <c r="L304">
        <f>VLOOKUP(G304,MedianHouseholdIncome!B:C,2,FALSE)</f>
        <v>99742</v>
      </c>
      <c r="M304">
        <f>VLOOKUP(G304,DataForModel!B:O,14,FALSE)</f>
        <v>15.9835966777203</v>
      </c>
      <c r="N304">
        <f>VLOOKUP(G304,DataForModel!B:H,7,FALSE)</f>
        <v>6.6105999999999998</v>
      </c>
      <c r="O304" s="2">
        <f t="shared" si="21"/>
        <v>4.8448876825535887</v>
      </c>
      <c r="P304" s="1">
        <f t="shared" si="22"/>
        <v>4.3162393162393169</v>
      </c>
      <c r="Q304" s="1">
        <f t="shared" si="23"/>
        <v>2.4148953626356091</v>
      </c>
      <c r="R304" s="1">
        <f t="shared" si="24"/>
        <v>4.6792507623057933</v>
      </c>
      <c r="S304" s="1"/>
    </row>
    <row r="305" spans="7:19" x14ac:dyDescent="0.2">
      <c r="G305">
        <v>6001451701</v>
      </c>
      <c r="H305" s="2">
        <f>$B$3+$B$4*DataForModel!L305+Index!$B$5*DataForModel!Q305+Index!$B$6*DataForModel!R305+Index!$B$7*DataForModel!T305+Index!$B$8*DataForModel!U305+Index!$B$9*DataForModel!AA305+Index!$B$10*DataForModel!AU305+Index!$B$11*DataForModel!AH305+Index!$B$12*DataForModel!AU305+Index!$B$13*DataForModel!AX305+Index!$B$14*DataForModel!AZ305+Index!$B$15*DataForModel!BA305+Index!$B$16*DataForModel!BI305</f>
        <v>9.7401417963515584</v>
      </c>
      <c r="I305" s="2">
        <f>$B$3+$B$4*DataForModel!L305+Index!$B$5*DataForModel!Q305+Index!$B$6*DataForModel!R305+Index!$B$7*DataForModel!T305+Index!$B$8*DataForModel!U305+Index!$B$9*DataForModel!AA305+Index!$B$10*DataForModel!AU305+Index!$B$11*DataForModel!AH305+Index!$B$12*DataForModel!AU305+Index!$B$13*DataForModel!AX305+Index!$B$14*DataForModel!AZ305+Index!$B$15*DataForModel!BA305+Index!$B$16*DataForModel!BI305</f>
        <v>9.7401417963515584</v>
      </c>
      <c r="J305">
        <v>9.8000000000000007</v>
      </c>
      <c r="K305">
        <f t="shared" si="20"/>
        <v>5.9858203648442299E-2</v>
      </c>
      <c r="L305">
        <f>VLOOKUP(G305,MedianHouseholdIncome!B:C,2,FALSE)</f>
        <v>116364</v>
      </c>
      <c r="M305">
        <f>VLOOKUP(G305,DataForModel!B:O,14,FALSE)</f>
        <v>13.077396303964001</v>
      </c>
      <c r="N305">
        <f>VLOOKUP(G305,DataForModel!B:H,7,FALSE)</f>
        <v>4.0156999999999998</v>
      </c>
      <c r="O305" s="2">
        <f t="shared" si="21"/>
        <v>4.2312791197796322</v>
      </c>
      <c r="P305" s="1">
        <f t="shared" si="22"/>
        <v>4.1880341880341891</v>
      </c>
      <c r="Q305" s="1">
        <f t="shared" si="23"/>
        <v>1.9312323022444735</v>
      </c>
      <c r="R305" s="1">
        <f t="shared" si="24"/>
        <v>2.167368472000387</v>
      </c>
      <c r="S305" s="1"/>
    </row>
    <row r="306" spans="7:19" x14ac:dyDescent="0.2">
      <c r="G306">
        <v>6001451703</v>
      </c>
      <c r="H306" s="2">
        <f>$B$3+$B$4*DataForModel!L306+Index!$B$5*DataForModel!Q306+Index!$B$6*DataForModel!R306+Index!$B$7*DataForModel!T306+Index!$B$8*DataForModel!U306+Index!$B$9*DataForModel!AA306+Index!$B$10*DataForModel!AU306+Index!$B$11*DataForModel!AH306+Index!$B$12*DataForModel!AU306+Index!$B$13*DataForModel!AX306+Index!$B$14*DataForModel!AZ306+Index!$B$15*DataForModel!BA306+Index!$B$16*DataForModel!BI306</f>
        <v>9.6374144681469982</v>
      </c>
      <c r="I306" s="2">
        <f>$B$3+$B$4*DataForModel!L306+Index!$B$5*DataForModel!Q306+Index!$B$6*DataForModel!R306+Index!$B$7*DataForModel!T306+Index!$B$8*DataForModel!U306+Index!$B$9*DataForModel!AA306+Index!$B$10*DataForModel!AU306+Index!$B$11*DataForModel!AH306+Index!$B$12*DataForModel!AU306+Index!$B$13*DataForModel!AX306+Index!$B$14*DataForModel!AZ306+Index!$B$15*DataForModel!BA306+Index!$B$16*DataForModel!BI306</f>
        <v>9.6374144681469982</v>
      </c>
      <c r="J306">
        <v>8.8000000000000007</v>
      </c>
      <c r="K306">
        <f t="shared" si="20"/>
        <v>0.83741446814699749</v>
      </c>
      <c r="L306">
        <f>VLOOKUP(G306,MedianHouseholdIncome!B:C,2,FALSE)</f>
        <v>150630</v>
      </c>
      <c r="M306">
        <f>VLOOKUP(G306,DataForModel!B:O,14,FALSE)</f>
        <v>10.600812216531001</v>
      </c>
      <c r="N306">
        <f>VLOOKUP(G306,DataForModel!B:H,7,FALSE)</f>
        <v>3.9174000000000002</v>
      </c>
      <c r="O306" s="2">
        <f t="shared" si="21"/>
        <v>4.1848534156194468</v>
      </c>
      <c r="P306" s="1">
        <f t="shared" si="22"/>
        <v>3.7606837606837611</v>
      </c>
      <c r="Q306" s="1">
        <f t="shared" si="23"/>
        <v>1.5190679346872495</v>
      </c>
      <c r="R306" s="1">
        <f t="shared" si="24"/>
        <v>2.0722133488214514</v>
      </c>
      <c r="S306" s="1"/>
    </row>
    <row r="307" spans="7:19" x14ac:dyDescent="0.2">
      <c r="G307">
        <v>6001451704</v>
      </c>
      <c r="H307" s="2">
        <f>$B$3+$B$4*DataForModel!L307+Index!$B$5*DataForModel!Q307+Index!$B$6*DataForModel!R307+Index!$B$7*DataForModel!T307+Index!$B$8*DataForModel!U307+Index!$B$9*DataForModel!AA307+Index!$B$10*DataForModel!AU307+Index!$B$11*DataForModel!AH307+Index!$B$12*DataForModel!AU307+Index!$B$13*DataForModel!AX307+Index!$B$14*DataForModel!AZ307+Index!$B$15*DataForModel!BA307+Index!$B$16*DataForModel!BI307</f>
        <v>9.906851218056449</v>
      </c>
      <c r="I307" s="2">
        <f>$B$3+$B$4*DataForModel!L307+Index!$B$5*DataForModel!Q307+Index!$B$6*DataForModel!R307+Index!$B$7*DataForModel!T307+Index!$B$8*DataForModel!U307+Index!$B$9*DataForModel!AA307+Index!$B$10*DataForModel!AU307+Index!$B$11*DataForModel!AH307+Index!$B$12*DataForModel!AU307+Index!$B$13*DataForModel!AX307+Index!$B$14*DataForModel!AZ307+Index!$B$15*DataForModel!BA307+Index!$B$16*DataForModel!BI307</f>
        <v>9.906851218056449</v>
      </c>
      <c r="J307">
        <v>9.6999999999999993</v>
      </c>
      <c r="K307">
        <f t="shared" si="20"/>
        <v>0.20685121805644968</v>
      </c>
      <c r="L307">
        <f>VLOOKUP(G307,MedianHouseholdIncome!B:C,2,FALSE)</f>
        <v>118246</v>
      </c>
      <c r="M307">
        <f>VLOOKUP(G307,DataForModel!B:O,14,FALSE)</f>
        <v>13.303515447930399</v>
      </c>
      <c r="N307">
        <f>VLOOKUP(G307,DataForModel!B:H,7,FALSE)</f>
        <v>4.2538</v>
      </c>
      <c r="O307" s="2">
        <f t="shared" si="21"/>
        <v>4.3066203403492453</v>
      </c>
      <c r="P307" s="1">
        <f t="shared" si="22"/>
        <v>4.1452991452991448</v>
      </c>
      <c r="Q307" s="1">
        <f t="shared" si="23"/>
        <v>1.9688640767674586</v>
      </c>
      <c r="R307" s="1">
        <f t="shared" si="24"/>
        <v>2.3978510236677799</v>
      </c>
      <c r="S307" s="1"/>
    </row>
    <row r="308" spans="7:19" hidden="1" x14ac:dyDescent="0.2">
      <c r="G308">
        <v>6001981900</v>
      </c>
      <c r="H308" s="2">
        <f>$B$3+$B$4*DataForModel!L308+Index!$B$5*DataForModel!Q308+Index!$B$6*DataForModel!R308+Index!$B$7*DataForModel!T308+Index!$B$8*DataForModel!U308+Index!$B$9*DataForModel!AA308+Index!$B$10*DataForModel!AU308+Index!$B$11*DataForModel!AH308+Index!$B$12*DataForModel!AU308+Index!$B$13*DataForModel!AX308+Index!$B$14*DataForModel!AZ308+Index!$B$15*DataForModel!BA308+Index!$B$16*DataForModel!BI308</f>
        <v>5.6470575939886807</v>
      </c>
      <c r="I308" s="2"/>
      <c r="J308">
        <v>0</v>
      </c>
      <c r="K308">
        <f t="shared" si="20"/>
        <v>5.6470575939886807</v>
      </c>
      <c r="L308">
        <f>VLOOKUP(G308,MedianHouseholdIncome!B:C,2,FALSE)</f>
        <v>83333</v>
      </c>
      <c r="M308" t="str">
        <f>VLOOKUP(G308,DataForModel!B:O,14,FALSE)</f>
        <v>NA</v>
      </c>
      <c r="N308">
        <f>VLOOKUP(G308,DataForModel!B:H,7,FALSE)</f>
        <v>3.2395999999999998</v>
      </c>
      <c r="O308" s="2">
        <f t="shared" si="21"/>
        <v>2.3814858894599125</v>
      </c>
      <c r="P308" s="1">
        <f t="shared" si="22"/>
        <v>0</v>
      </c>
      <c r="Q308" s="1" t="e">
        <f t="shared" si="23"/>
        <v>#VALUE!</v>
      </c>
      <c r="R308" s="1">
        <f t="shared" si="24"/>
        <v>1.4160979623445136</v>
      </c>
      <c r="S308" s="1"/>
    </row>
    <row r="309" spans="7:19" hidden="1" x14ac:dyDescent="0.2">
      <c r="G309">
        <v>6001982000</v>
      </c>
      <c r="H309" s="2">
        <f>$B$3+$B$4*DataForModel!L309+Index!$B$5*DataForModel!Q309+Index!$B$6*DataForModel!R309+Index!$B$7*DataForModel!T309+Index!$B$8*DataForModel!U309+Index!$B$9*DataForModel!AA309+Index!$B$10*DataForModel!AU309+Index!$B$11*DataForModel!AH309+Index!$B$12*DataForModel!AU309+Index!$B$13*DataForModel!AX309+Index!$B$14*DataForModel!AZ309+Index!$B$15*DataForModel!BA309+Index!$B$16*DataForModel!BI309</f>
        <v>6.644367466757501</v>
      </c>
      <c r="I309" s="2"/>
      <c r="J309">
        <v>6.5</v>
      </c>
      <c r="K309">
        <f t="shared" si="20"/>
        <v>0.14436746675750101</v>
      </c>
      <c r="L309">
        <f>VLOOKUP(G309,MedianHouseholdIncome!B:C,2,FALSE)</f>
        <v>173913</v>
      </c>
      <c r="M309" t="str">
        <f>VLOOKUP(G309,DataForModel!B:O,14,FALSE)</f>
        <v>NA</v>
      </c>
      <c r="N309">
        <f>VLOOKUP(G309,DataForModel!B:H,7,FALSE)</f>
        <v>2.1859999999999999</v>
      </c>
      <c r="O309" s="2">
        <f t="shared" si="21"/>
        <v>2.8322015258775068</v>
      </c>
      <c r="P309" s="1">
        <f t="shared" si="22"/>
        <v>2.7777777777777777</v>
      </c>
      <c r="Q309" s="1" t="e">
        <f t="shared" si="23"/>
        <v>#VALUE!</v>
      </c>
      <c r="R309" s="1">
        <f t="shared" si="24"/>
        <v>0.39620541116112484</v>
      </c>
      <c r="S309" s="1"/>
    </row>
    <row r="310" spans="7:19" hidden="1" x14ac:dyDescent="0.2">
      <c r="G310">
        <v>6001983200</v>
      </c>
      <c r="H310" s="2">
        <f>$B$3+$B$4*DataForModel!L310+Index!$B$5*DataForModel!Q310+Index!$B$6*DataForModel!R310+Index!$B$7*DataForModel!T310+Index!$B$8*DataForModel!U310+Index!$B$9*DataForModel!AA310+Index!$B$10*DataForModel!AU310+Index!$B$11*DataForModel!AH310+Index!$B$12*DataForModel!AU310+Index!$B$13*DataForModel!AX310+Index!$B$14*DataForModel!AZ310+Index!$B$15*DataForModel!BA310+Index!$B$16*DataForModel!BI310</f>
        <v>6.1825978175470997</v>
      </c>
      <c r="I310" s="2"/>
      <c r="J310">
        <v>6</v>
      </c>
      <c r="K310">
        <f t="shared" si="20"/>
        <v>0.18259781754709969</v>
      </c>
      <c r="L310">
        <f>VLOOKUP(G310,MedianHouseholdIncome!B:C,2,FALSE)</f>
        <v>177273</v>
      </c>
      <c r="M310" t="str">
        <f>VLOOKUP(G310,DataForModel!B:O,14,FALSE)</f>
        <v>NA</v>
      </c>
      <c r="N310">
        <f>VLOOKUP(G310,DataForModel!B:H,7,FALSE)</f>
        <v>5.4870000000000001</v>
      </c>
      <c r="O310" s="2">
        <f t="shared" si="21"/>
        <v>2.6235133267480073</v>
      </c>
      <c r="P310" s="1">
        <f t="shared" si="22"/>
        <v>2.5641025641025643</v>
      </c>
      <c r="Q310" s="1" t="e">
        <f t="shared" si="23"/>
        <v>#VALUE!</v>
      </c>
      <c r="R310" s="1">
        <f t="shared" si="24"/>
        <v>3.5915976961424905</v>
      </c>
      <c r="S310" s="1"/>
    </row>
    <row r="311" spans="7:19" x14ac:dyDescent="0.2">
      <c r="G311">
        <v>6013302009</v>
      </c>
      <c r="H311" s="2">
        <f>$B$3+$B$4*DataForModel!L311+Index!$B$5*DataForModel!Q311+Index!$B$6*DataForModel!R311+Index!$B$7*DataForModel!T311+Index!$B$8*DataForModel!U311+Index!$B$9*DataForModel!AA311+Index!$B$10*DataForModel!AU311+Index!$B$11*DataForModel!AH311+Index!$B$12*DataForModel!AU311+Index!$B$13*DataForModel!AX311+Index!$B$14*DataForModel!AZ311+Index!$B$15*DataForModel!BA311+Index!$B$16*DataForModel!BI311</f>
        <v>13.417773935277614</v>
      </c>
      <c r="I311" s="2">
        <f>$B$3+$B$4*DataForModel!L311+Index!$B$5*DataForModel!Q311+Index!$B$6*DataForModel!R311+Index!$B$7*DataForModel!T311+Index!$B$8*DataForModel!U311+Index!$B$9*DataForModel!AA311+Index!$B$10*DataForModel!AU311+Index!$B$11*DataForModel!AH311+Index!$B$12*DataForModel!AU311+Index!$B$13*DataForModel!AX311+Index!$B$14*DataForModel!AZ311+Index!$B$15*DataForModel!BA311+Index!$B$16*DataForModel!BI311</f>
        <v>13.417773935277614</v>
      </c>
      <c r="J311">
        <v>11</v>
      </c>
      <c r="K311">
        <f t="shared" si="20"/>
        <v>2.417773935277614</v>
      </c>
      <c r="L311">
        <f>VLOOKUP(G311,MedianHouseholdIncome!B:C,2,FALSE)</f>
        <v>106209</v>
      </c>
      <c r="M311">
        <f>VLOOKUP(G311,DataForModel!B:O,14,FALSE)</f>
        <v>21.172403435296101</v>
      </c>
      <c r="N311">
        <f>VLOOKUP(G311,DataForModel!B:H,7,FALSE)</f>
        <v>6.0105000000000004</v>
      </c>
      <c r="O311" s="2">
        <f t="shared" si="21"/>
        <v>5.8933165218600632</v>
      </c>
      <c r="P311" s="1">
        <f t="shared" si="22"/>
        <v>4.700854700854701</v>
      </c>
      <c r="Q311" s="1">
        <f t="shared" si="23"/>
        <v>3.2784401404871053</v>
      </c>
      <c r="R311" s="1">
        <f t="shared" si="24"/>
        <v>4.0983495474565608</v>
      </c>
      <c r="S311" s="1"/>
    </row>
    <row r="312" spans="7:19" x14ac:dyDescent="0.2">
      <c r="G312">
        <v>6013303201</v>
      </c>
      <c r="H312" s="2">
        <f>$B$3+$B$4*DataForModel!L312+Index!$B$5*DataForModel!Q312+Index!$B$6*DataForModel!R312+Index!$B$7*DataForModel!T312+Index!$B$8*DataForModel!U312+Index!$B$9*DataForModel!AA312+Index!$B$10*DataForModel!AU312+Index!$B$11*DataForModel!AH312+Index!$B$12*DataForModel!AU312+Index!$B$13*DataForModel!AX312+Index!$B$14*DataForModel!AZ312+Index!$B$15*DataForModel!BA312+Index!$B$16*DataForModel!BI312</f>
        <v>12.5529212540796</v>
      </c>
      <c r="I312" s="2">
        <f>$B$3+$B$4*DataForModel!L312+Index!$B$5*DataForModel!Q312+Index!$B$6*DataForModel!R312+Index!$B$7*DataForModel!T312+Index!$B$8*DataForModel!U312+Index!$B$9*DataForModel!AA312+Index!$B$10*DataForModel!AU312+Index!$B$11*DataForModel!AH312+Index!$B$12*DataForModel!AU312+Index!$B$13*DataForModel!AX312+Index!$B$14*DataForModel!AZ312+Index!$B$15*DataForModel!BA312+Index!$B$16*DataForModel!BI312</f>
        <v>12.5529212540796</v>
      </c>
      <c r="J312">
        <v>9.6</v>
      </c>
      <c r="K312">
        <f t="shared" si="20"/>
        <v>2.9529212540795999</v>
      </c>
      <c r="L312">
        <f>VLOOKUP(G312,MedianHouseholdIncome!B:C,2,FALSE)</f>
        <v>117148</v>
      </c>
      <c r="M312">
        <f>VLOOKUP(G312,DataForModel!B:O,14,FALSE)</f>
        <v>24.843468564430999</v>
      </c>
      <c r="N312">
        <f>VLOOKUP(G312,DataForModel!B:H,7,FALSE)</f>
        <v>5.6162000000000001</v>
      </c>
      <c r="O312" s="2">
        <f t="shared" si="21"/>
        <v>5.502462448059088</v>
      </c>
      <c r="P312" s="1">
        <f t="shared" si="22"/>
        <v>4.1025641025641022</v>
      </c>
      <c r="Q312" s="1">
        <f t="shared" si="23"/>
        <v>3.8893954659651051</v>
      </c>
      <c r="R312" s="1">
        <f t="shared" si="24"/>
        <v>3.7166642466482749</v>
      </c>
      <c r="S312" s="1"/>
    </row>
    <row r="313" spans="7:19" x14ac:dyDescent="0.2">
      <c r="G313">
        <v>6013305000</v>
      </c>
      <c r="H313" s="2">
        <f>$B$3+$B$4*DataForModel!L313+Index!$B$5*DataForModel!Q313+Index!$B$6*DataForModel!R313+Index!$B$7*DataForModel!T313+Index!$B$8*DataForModel!U313+Index!$B$9*DataForModel!AA313+Index!$B$10*DataForModel!AU313+Index!$B$11*DataForModel!AH313+Index!$B$12*DataForModel!AU313+Index!$B$13*DataForModel!AX313+Index!$B$14*DataForModel!AZ313+Index!$B$15*DataForModel!BA313+Index!$B$16*DataForModel!BI313</f>
        <v>18.10184136811009</v>
      </c>
      <c r="I313" s="2">
        <f>$B$3+$B$4*DataForModel!L313+Index!$B$5*DataForModel!Q313+Index!$B$6*DataForModel!R313+Index!$B$7*DataForModel!T313+Index!$B$8*DataForModel!U313+Index!$B$9*DataForModel!AA313+Index!$B$10*DataForModel!AU313+Index!$B$11*DataForModel!AH313+Index!$B$12*DataForModel!AU313+Index!$B$13*DataForModel!AX313+Index!$B$14*DataForModel!AZ313+Index!$B$15*DataForModel!BA313+Index!$B$16*DataForModel!BI313</f>
        <v>18.10184136811009</v>
      </c>
      <c r="J313">
        <v>16.3</v>
      </c>
      <c r="K313">
        <f t="shared" si="20"/>
        <v>1.8018413681100895</v>
      </c>
      <c r="L313">
        <f>VLOOKUP(G313,MedianHouseholdIncome!B:C,2,FALSE)</f>
        <v>45987</v>
      </c>
      <c r="M313">
        <f>VLOOKUP(G313,DataForModel!B:O,14,FALSE)</f>
        <v>46.532031378660903</v>
      </c>
      <c r="N313">
        <f>VLOOKUP(G313,DataForModel!B:H,7,FALSE)</f>
        <v>9.9751999999999992</v>
      </c>
      <c r="O313" s="2">
        <f t="shared" si="21"/>
        <v>8.0101936246112508</v>
      </c>
      <c r="P313" s="1">
        <f t="shared" si="22"/>
        <v>6.9658119658119668</v>
      </c>
      <c r="Q313" s="1">
        <f t="shared" si="23"/>
        <v>7.4989045558897702</v>
      </c>
      <c r="R313" s="1">
        <f t="shared" si="24"/>
        <v>7.9362083151831939</v>
      </c>
      <c r="S313" s="1"/>
    </row>
    <row r="314" spans="7:19" x14ac:dyDescent="0.2">
      <c r="G314">
        <v>6013306002</v>
      </c>
      <c r="H314" s="2">
        <f>$B$3+$B$4*DataForModel!L314+Index!$B$5*DataForModel!Q314+Index!$B$6*DataForModel!R314+Index!$B$7*DataForModel!T314+Index!$B$8*DataForModel!U314+Index!$B$9*DataForModel!AA314+Index!$B$10*DataForModel!AU314+Index!$B$11*DataForModel!AH314+Index!$B$12*DataForModel!AU314+Index!$B$13*DataForModel!AX314+Index!$B$14*DataForModel!AZ314+Index!$B$15*DataForModel!BA314+Index!$B$16*DataForModel!BI314</f>
        <v>11.62063998308941</v>
      </c>
      <c r="I314" s="2">
        <f>$B$3+$B$4*DataForModel!L314+Index!$B$5*DataForModel!Q314+Index!$B$6*DataForModel!R314+Index!$B$7*DataForModel!T314+Index!$B$8*DataForModel!U314+Index!$B$9*DataForModel!AA314+Index!$B$10*DataForModel!AU314+Index!$B$11*DataForModel!AH314+Index!$B$12*DataForModel!AU314+Index!$B$13*DataForModel!AX314+Index!$B$14*DataForModel!AZ314+Index!$B$15*DataForModel!BA314+Index!$B$16*DataForModel!BI314</f>
        <v>11.62063998308941</v>
      </c>
      <c r="J314">
        <v>13</v>
      </c>
      <c r="K314">
        <f t="shared" si="20"/>
        <v>1.3793600169105904</v>
      </c>
      <c r="L314">
        <f>VLOOKUP(G314,MedianHouseholdIncome!B:C,2,FALSE)</f>
        <v>72233</v>
      </c>
      <c r="M314">
        <f>VLOOKUP(G314,DataForModel!B:O,14,FALSE)</f>
        <v>39.0392247419474</v>
      </c>
      <c r="N314">
        <f>VLOOKUP(G314,DataForModel!B:H,7,FALSE)</f>
        <v>7.2192999999999996</v>
      </c>
      <c r="O314" s="2">
        <f t="shared" si="21"/>
        <v>5.0811352779911054</v>
      </c>
      <c r="P314" s="1">
        <f t="shared" si="22"/>
        <v>5.5555555555555554</v>
      </c>
      <c r="Q314" s="1">
        <f t="shared" si="23"/>
        <v>6.2519176579602895</v>
      </c>
      <c r="R314" s="1">
        <f t="shared" si="24"/>
        <v>5.268476840423987</v>
      </c>
      <c r="S314" s="1"/>
    </row>
    <row r="315" spans="7:19" x14ac:dyDescent="0.2">
      <c r="G315">
        <v>6013306003</v>
      </c>
      <c r="H315" s="2">
        <f>$B$3+$B$4*DataForModel!L315+Index!$B$5*DataForModel!Q315+Index!$B$6*DataForModel!R315+Index!$B$7*DataForModel!T315+Index!$B$8*DataForModel!U315+Index!$B$9*DataForModel!AA315+Index!$B$10*DataForModel!AU315+Index!$B$11*DataForModel!AH315+Index!$B$12*DataForModel!AU315+Index!$B$13*DataForModel!AX315+Index!$B$14*DataForModel!AZ315+Index!$B$15*DataForModel!BA315+Index!$B$16*DataForModel!BI315</f>
        <v>14.904194282596748</v>
      </c>
      <c r="I315" s="2">
        <f>$B$3+$B$4*DataForModel!L315+Index!$B$5*DataForModel!Q315+Index!$B$6*DataForModel!R315+Index!$B$7*DataForModel!T315+Index!$B$8*DataForModel!U315+Index!$B$9*DataForModel!AA315+Index!$B$10*DataForModel!AU315+Index!$B$11*DataForModel!AH315+Index!$B$12*DataForModel!AU315+Index!$B$13*DataForModel!AX315+Index!$B$14*DataForModel!AZ315+Index!$B$15*DataForModel!BA315+Index!$B$16*DataForModel!BI315</f>
        <v>14.904194282596748</v>
      </c>
      <c r="J315">
        <v>14.6</v>
      </c>
      <c r="K315">
        <f t="shared" si="20"/>
        <v>0.30419428259674852</v>
      </c>
      <c r="L315">
        <f>VLOOKUP(G315,MedianHouseholdIncome!B:C,2,FALSE)</f>
        <v>62058</v>
      </c>
      <c r="M315">
        <f>VLOOKUP(G315,DataForModel!B:O,14,FALSE)</f>
        <v>29.8648781876696</v>
      </c>
      <c r="N315">
        <f>VLOOKUP(G315,DataForModel!B:H,7,FALSE)</f>
        <v>9.1737000000000002</v>
      </c>
      <c r="O315" s="2">
        <f t="shared" si="21"/>
        <v>6.5650765345891271</v>
      </c>
      <c r="P315" s="1">
        <f t="shared" si="22"/>
        <v>6.2393162393162394</v>
      </c>
      <c r="Q315" s="1">
        <f t="shared" si="23"/>
        <v>4.7250812527348582</v>
      </c>
      <c r="R315" s="1">
        <f t="shared" si="24"/>
        <v>7.1603504186631817</v>
      </c>
      <c r="S315" s="1"/>
    </row>
    <row r="316" spans="7:19" x14ac:dyDescent="0.2">
      <c r="G316">
        <v>6013306004</v>
      </c>
      <c r="H316" s="2">
        <f>$B$3+$B$4*DataForModel!L316+Index!$B$5*DataForModel!Q316+Index!$B$6*DataForModel!R316+Index!$B$7*DataForModel!T316+Index!$B$8*DataForModel!U316+Index!$B$9*DataForModel!AA316+Index!$B$10*DataForModel!AU316+Index!$B$11*DataForModel!AH316+Index!$B$12*DataForModel!AU316+Index!$B$13*DataForModel!AX316+Index!$B$14*DataForModel!AZ316+Index!$B$15*DataForModel!BA316+Index!$B$16*DataForModel!BI316</f>
        <v>14.032403240954501</v>
      </c>
      <c r="I316" s="2">
        <f>$B$3+$B$4*DataForModel!L316+Index!$B$5*DataForModel!Q316+Index!$B$6*DataForModel!R316+Index!$B$7*DataForModel!T316+Index!$B$8*DataForModel!U316+Index!$B$9*DataForModel!AA316+Index!$B$10*DataForModel!AU316+Index!$B$11*DataForModel!AH316+Index!$B$12*DataForModel!AU316+Index!$B$13*DataForModel!AX316+Index!$B$14*DataForModel!AZ316+Index!$B$15*DataForModel!BA316+Index!$B$16*DataForModel!BI316</f>
        <v>14.032403240954501</v>
      </c>
      <c r="J316">
        <v>14</v>
      </c>
      <c r="K316">
        <f t="shared" si="20"/>
        <v>3.24032409545012E-2</v>
      </c>
      <c r="L316">
        <f>VLOOKUP(G316,MedianHouseholdIncome!B:C,2,FALSE)</f>
        <v>65313</v>
      </c>
      <c r="M316">
        <f>VLOOKUP(G316,DataForModel!B:O,14,FALSE)</f>
        <v>37.022481408288598</v>
      </c>
      <c r="N316">
        <f>VLOOKUP(G316,DataForModel!B:H,7,FALSE)</f>
        <v>8.8655000000000008</v>
      </c>
      <c r="O316" s="2">
        <f t="shared" si="21"/>
        <v>6.1710867979127464</v>
      </c>
      <c r="P316" s="1">
        <f t="shared" si="22"/>
        <v>5.982905982905983</v>
      </c>
      <c r="Q316" s="1">
        <f t="shared" si="23"/>
        <v>5.9162820763296642</v>
      </c>
      <c r="R316" s="1">
        <f t="shared" si="24"/>
        <v>6.8620105512801901</v>
      </c>
      <c r="S316" s="1"/>
    </row>
    <row r="317" spans="7:19" x14ac:dyDescent="0.2">
      <c r="G317">
        <v>6013307101</v>
      </c>
      <c r="H317" s="2">
        <f>$B$3+$B$4*DataForModel!L317+Index!$B$5*DataForModel!Q317+Index!$B$6*DataForModel!R317+Index!$B$7*DataForModel!T317+Index!$B$8*DataForModel!U317+Index!$B$9*DataForModel!AA317+Index!$B$10*DataForModel!AU317+Index!$B$11*DataForModel!AH317+Index!$B$12*DataForModel!AU317+Index!$B$13*DataForModel!AX317+Index!$B$14*DataForModel!AZ317+Index!$B$15*DataForModel!BA317+Index!$B$16*DataForModel!BI317</f>
        <v>13.011474580762195</v>
      </c>
      <c r="I317" s="2">
        <f>$B$3+$B$4*DataForModel!L317+Index!$B$5*DataForModel!Q317+Index!$B$6*DataForModel!R317+Index!$B$7*DataForModel!T317+Index!$B$8*DataForModel!U317+Index!$B$9*DataForModel!AA317+Index!$B$10*DataForModel!AU317+Index!$B$11*DataForModel!AH317+Index!$B$12*DataForModel!AU317+Index!$B$13*DataForModel!AX317+Index!$B$14*DataForModel!AZ317+Index!$B$15*DataForModel!BA317+Index!$B$16*DataForModel!BI317</f>
        <v>13.011474580762195</v>
      </c>
      <c r="J317">
        <v>13.5</v>
      </c>
      <c r="K317">
        <f t="shared" si="20"/>
        <v>0.48852541923780457</v>
      </c>
      <c r="L317">
        <f>VLOOKUP(G317,MedianHouseholdIncome!B:C,2,FALSE)</f>
        <v>84519</v>
      </c>
      <c r="M317">
        <f>VLOOKUP(G317,DataForModel!B:O,14,FALSE)</f>
        <v>11.032185682857101</v>
      </c>
      <c r="N317">
        <f>VLOOKUP(G317,DataForModel!B:H,7,FALSE)</f>
        <v>7.5606999999999998</v>
      </c>
      <c r="O317" s="2">
        <f t="shared" si="21"/>
        <v>5.7096970900799837</v>
      </c>
      <c r="P317" s="1">
        <f t="shared" si="22"/>
        <v>5.7692307692307701</v>
      </c>
      <c r="Q317" s="1">
        <f t="shared" si="23"/>
        <v>1.5908590653948493</v>
      </c>
      <c r="R317" s="1">
        <f t="shared" si="24"/>
        <v>5.5989545520545949</v>
      </c>
      <c r="S317" s="1"/>
    </row>
    <row r="318" spans="7:19" x14ac:dyDescent="0.2">
      <c r="G318">
        <v>6013307102</v>
      </c>
      <c r="H318" s="2">
        <f>$B$3+$B$4*DataForModel!L318+Index!$B$5*DataForModel!Q318+Index!$B$6*DataForModel!R318+Index!$B$7*DataForModel!T318+Index!$B$8*DataForModel!U318+Index!$B$9*DataForModel!AA318+Index!$B$10*DataForModel!AU318+Index!$B$11*DataForModel!AH318+Index!$B$12*DataForModel!AU318+Index!$B$13*DataForModel!AX318+Index!$B$14*DataForModel!AZ318+Index!$B$15*DataForModel!BA318+Index!$B$16*DataForModel!BI318</f>
        <v>18.534772241928788</v>
      </c>
      <c r="I318" s="2">
        <f>$B$3+$B$4*DataForModel!L318+Index!$B$5*DataForModel!Q318+Index!$B$6*DataForModel!R318+Index!$B$7*DataForModel!T318+Index!$B$8*DataForModel!U318+Index!$B$9*DataForModel!AA318+Index!$B$10*DataForModel!AU318+Index!$B$11*DataForModel!AH318+Index!$B$12*DataForModel!AU318+Index!$B$13*DataForModel!AX318+Index!$B$14*DataForModel!AZ318+Index!$B$15*DataForModel!BA318+Index!$B$16*DataForModel!BI318</f>
        <v>18.534772241928788</v>
      </c>
      <c r="J318">
        <v>19.2</v>
      </c>
      <c r="K318">
        <f t="shared" si="20"/>
        <v>0.66522775807121093</v>
      </c>
      <c r="L318">
        <f>VLOOKUP(G318,MedianHouseholdIncome!B:C,2,FALSE)</f>
        <v>55251</v>
      </c>
      <c r="M318">
        <f>VLOOKUP(G318,DataForModel!B:O,14,FALSE)</f>
        <v>34.116991612521502</v>
      </c>
      <c r="N318">
        <f>VLOOKUP(G318,DataForModel!B:H,7,FALSE)</f>
        <v>9.2361000000000004</v>
      </c>
      <c r="O318" s="2">
        <f t="shared" si="21"/>
        <v>8.2058486759106888</v>
      </c>
      <c r="P318" s="1">
        <f t="shared" si="22"/>
        <v>8.2051282051282044</v>
      </c>
      <c r="Q318" s="1">
        <f t="shared" si="23"/>
        <v>5.4327372735535251</v>
      </c>
      <c r="R318" s="1">
        <f t="shared" si="24"/>
        <v>7.2207540777309909</v>
      </c>
      <c r="S318" s="1"/>
    </row>
    <row r="319" spans="7:19" x14ac:dyDescent="0.2">
      <c r="G319">
        <v>6013307201</v>
      </c>
      <c r="H319" s="2">
        <f>$B$3+$B$4*DataForModel!L319+Index!$B$5*DataForModel!Q319+Index!$B$6*DataForModel!R319+Index!$B$7*DataForModel!T319+Index!$B$8*DataForModel!U319+Index!$B$9*DataForModel!AA319+Index!$B$10*DataForModel!AU319+Index!$B$11*DataForModel!AH319+Index!$B$12*DataForModel!AU319+Index!$B$13*DataForModel!AX319+Index!$B$14*DataForModel!AZ319+Index!$B$15*DataForModel!BA319+Index!$B$16*DataForModel!BI319</f>
        <v>15.053510705623129</v>
      </c>
      <c r="I319" s="2">
        <f>$B$3+$B$4*DataForModel!L319+Index!$B$5*DataForModel!Q319+Index!$B$6*DataForModel!R319+Index!$B$7*DataForModel!T319+Index!$B$8*DataForModel!U319+Index!$B$9*DataForModel!AA319+Index!$B$10*DataForModel!AU319+Index!$B$11*DataForModel!AH319+Index!$B$12*DataForModel!AU319+Index!$B$13*DataForModel!AX319+Index!$B$14*DataForModel!AZ319+Index!$B$15*DataForModel!BA319+Index!$B$16*DataForModel!BI319</f>
        <v>15.053510705623129</v>
      </c>
      <c r="J319">
        <v>15.1</v>
      </c>
      <c r="K319">
        <f t="shared" si="20"/>
        <v>4.648929437687066E-2</v>
      </c>
      <c r="L319">
        <f>VLOOKUP(G319,MedianHouseholdIncome!B:C,2,FALSE)</f>
        <v>49512</v>
      </c>
      <c r="M319">
        <f>VLOOKUP(G319,DataForModel!B:O,14,FALSE)</f>
        <v>33.851176694516496</v>
      </c>
      <c r="N319">
        <f>VLOOKUP(G319,DataForModel!B:H,7,FALSE)</f>
        <v>10.2637</v>
      </c>
      <c r="O319" s="2">
        <f t="shared" si="21"/>
        <v>6.6325573131009179</v>
      </c>
      <c r="P319" s="1">
        <f t="shared" si="22"/>
        <v>6.4529914529914532</v>
      </c>
      <c r="Q319" s="1">
        <f t="shared" si="23"/>
        <v>5.3884991480956623</v>
      </c>
      <c r="R319" s="1">
        <f t="shared" si="24"/>
        <v>8.2154784376361256</v>
      </c>
      <c r="S319" s="1"/>
    </row>
    <row r="320" spans="7:19" x14ac:dyDescent="0.2">
      <c r="G320">
        <v>6013307202</v>
      </c>
      <c r="H320" s="2">
        <f>$B$3+$B$4*DataForModel!L320+Index!$B$5*DataForModel!Q320+Index!$B$6*DataForModel!R320+Index!$B$7*DataForModel!T320+Index!$B$8*DataForModel!U320+Index!$B$9*DataForModel!AA320+Index!$B$10*DataForModel!AU320+Index!$B$11*DataForModel!AH320+Index!$B$12*DataForModel!AU320+Index!$B$13*DataForModel!AX320+Index!$B$14*DataForModel!AZ320+Index!$B$15*DataForModel!BA320+Index!$B$16*DataForModel!BI320</f>
        <v>18.837645903591092</v>
      </c>
      <c r="I320" s="2">
        <f>$B$3+$B$4*DataForModel!L320+Index!$B$5*DataForModel!Q320+Index!$B$6*DataForModel!R320+Index!$B$7*DataForModel!T320+Index!$B$8*DataForModel!U320+Index!$B$9*DataForModel!AA320+Index!$B$10*DataForModel!AU320+Index!$B$11*DataForModel!AH320+Index!$B$12*DataForModel!AU320+Index!$B$13*DataForModel!AX320+Index!$B$14*DataForModel!AZ320+Index!$B$15*DataForModel!BA320+Index!$B$16*DataForModel!BI320</f>
        <v>18.837645903591092</v>
      </c>
      <c r="J320">
        <v>17.399999999999999</v>
      </c>
      <c r="K320">
        <f t="shared" si="20"/>
        <v>1.4376459035910933</v>
      </c>
      <c r="L320">
        <f>VLOOKUP(G320,MedianHouseholdIncome!B:C,2,FALSE)</f>
        <v>45385</v>
      </c>
      <c r="M320">
        <f>VLOOKUP(G320,DataForModel!B:O,14,FALSE)</f>
        <v>35.157540157896797</v>
      </c>
      <c r="N320">
        <f>VLOOKUP(G320,DataForModel!B:H,7,FALSE)</f>
        <v>10.0899</v>
      </c>
      <c r="O320" s="2">
        <f t="shared" si="21"/>
        <v>8.3427267906246847</v>
      </c>
      <c r="P320" s="1">
        <f t="shared" si="22"/>
        <v>7.4358974358974361</v>
      </c>
      <c r="Q320" s="1">
        <f t="shared" si="23"/>
        <v>5.605910086579927</v>
      </c>
      <c r="R320" s="1">
        <f t="shared" si="24"/>
        <v>8.0472387590145686</v>
      </c>
      <c r="S320" s="1"/>
    </row>
    <row r="321" spans="7:19" x14ac:dyDescent="0.2">
      <c r="G321">
        <v>6013307204</v>
      </c>
      <c r="H321" s="2">
        <f>$B$3+$B$4*DataForModel!L321+Index!$B$5*DataForModel!Q321+Index!$B$6*DataForModel!R321+Index!$B$7*DataForModel!T321+Index!$B$8*DataForModel!U321+Index!$B$9*DataForModel!AA321+Index!$B$10*DataForModel!AU321+Index!$B$11*DataForModel!AH321+Index!$B$12*DataForModel!AU321+Index!$B$13*DataForModel!AX321+Index!$B$14*DataForModel!AZ321+Index!$B$15*DataForModel!BA321+Index!$B$16*DataForModel!BI321</f>
        <v>13.971611390043538</v>
      </c>
      <c r="I321" s="2">
        <f>$B$3+$B$4*DataForModel!L321+Index!$B$5*DataForModel!Q321+Index!$B$6*DataForModel!R321+Index!$B$7*DataForModel!T321+Index!$B$8*DataForModel!U321+Index!$B$9*DataForModel!AA321+Index!$B$10*DataForModel!AU321+Index!$B$11*DataForModel!AH321+Index!$B$12*DataForModel!AU321+Index!$B$13*DataForModel!AX321+Index!$B$14*DataForModel!AZ321+Index!$B$15*DataForModel!BA321+Index!$B$16*DataForModel!BI321</f>
        <v>13.971611390043538</v>
      </c>
      <c r="J321">
        <v>13.8</v>
      </c>
      <c r="K321">
        <f t="shared" si="20"/>
        <v>0.17161139004353743</v>
      </c>
      <c r="L321">
        <f>VLOOKUP(G321,MedianHouseholdIncome!B:C,2,FALSE)</f>
        <v>56904</v>
      </c>
      <c r="M321">
        <f>VLOOKUP(G321,DataForModel!B:O,14,FALSE)</f>
        <v>23.1144033666436</v>
      </c>
      <c r="N321">
        <f>VLOOKUP(G321,DataForModel!B:H,7,FALSE)</f>
        <v>6.9169999999999998</v>
      </c>
      <c r="O321" s="2">
        <f t="shared" si="21"/>
        <v>6.1436130522691101</v>
      </c>
      <c r="P321" s="1">
        <f t="shared" si="22"/>
        <v>5.8974358974358978</v>
      </c>
      <c r="Q321" s="1">
        <f t="shared" si="23"/>
        <v>3.6016365857689858</v>
      </c>
      <c r="R321" s="1">
        <f t="shared" si="24"/>
        <v>4.9758482164464448</v>
      </c>
      <c r="S321" s="1"/>
    </row>
    <row r="322" spans="7:19" x14ac:dyDescent="0.2">
      <c r="G322">
        <v>6013307205</v>
      </c>
      <c r="H322" s="2">
        <f>$B$3+$B$4*DataForModel!L322+Index!$B$5*DataForModel!Q322+Index!$B$6*DataForModel!R322+Index!$B$7*DataForModel!T322+Index!$B$8*DataForModel!U322+Index!$B$9*DataForModel!AA322+Index!$B$10*DataForModel!AU322+Index!$B$11*DataForModel!AH322+Index!$B$12*DataForModel!AU322+Index!$B$13*DataForModel!AX322+Index!$B$14*DataForModel!AZ322+Index!$B$15*DataForModel!BA322+Index!$B$16*DataForModel!BI322</f>
        <v>15.930961564425468</v>
      </c>
      <c r="I322" s="2">
        <f>$B$3+$B$4*DataForModel!L322+Index!$B$5*DataForModel!Q322+Index!$B$6*DataForModel!R322+Index!$B$7*DataForModel!T322+Index!$B$8*DataForModel!U322+Index!$B$9*DataForModel!AA322+Index!$B$10*DataForModel!AU322+Index!$B$11*DataForModel!AH322+Index!$B$12*DataForModel!AU322+Index!$B$13*DataForModel!AX322+Index!$B$14*DataForModel!AZ322+Index!$B$15*DataForModel!BA322+Index!$B$16*DataForModel!BI322</f>
        <v>15.930961564425468</v>
      </c>
      <c r="J322">
        <v>13</v>
      </c>
      <c r="K322">
        <f t="shared" ref="K322:K385" si="25">ABS(J322-H322)</f>
        <v>2.9309615644254681</v>
      </c>
      <c r="L322">
        <f>VLOOKUP(G322,MedianHouseholdIncome!B:C,2,FALSE)</f>
        <v>62071</v>
      </c>
      <c r="M322">
        <f>VLOOKUP(G322,DataForModel!B:O,14,FALSE)</f>
        <v>30.808091219698898</v>
      </c>
      <c r="N322">
        <f>VLOOKUP(G322,DataForModel!B:H,7,FALSE)</f>
        <v>9.2873000000000001</v>
      </c>
      <c r="O322" s="2">
        <f t="shared" ref="O322:O385" si="26">((H322-$B$22)/$B$24)*$B$25</f>
        <v>7.0291048988099538</v>
      </c>
      <c r="P322" s="1">
        <f t="shared" ref="P322:P385" si="27">((J322-$C$22)/$C$24)*$C$25</f>
        <v>5.5555555555555554</v>
      </c>
      <c r="Q322" s="1">
        <f t="shared" ref="Q322:Q385" si="28">((M322-$D$22)/$D$24)*$D$25</f>
        <v>4.8820550477256184</v>
      </c>
      <c r="R322" s="1">
        <f t="shared" ref="R322:R385" si="29">((N322-$E$22)/$E$24)*$E$25</f>
        <v>7.2703160544020129</v>
      </c>
      <c r="S322" s="1"/>
    </row>
    <row r="323" spans="7:19" x14ac:dyDescent="0.2">
      <c r="G323">
        <v>6013308001</v>
      </c>
      <c r="H323" s="2">
        <f>$B$3+$B$4*DataForModel!L323+Index!$B$5*DataForModel!Q323+Index!$B$6*DataForModel!R323+Index!$B$7*DataForModel!T323+Index!$B$8*DataForModel!U323+Index!$B$9*DataForModel!AA323+Index!$B$10*DataForModel!AU323+Index!$B$11*DataForModel!AH323+Index!$B$12*DataForModel!AU323+Index!$B$13*DataForModel!AX323+Index!$B$14*DataForModel!AZ323+Index!$B$15*DataForModel!BA323+Index!$B$16*DataForModel!BI323</f>
        <v>14.880938506574694</v>
      </c>
      <c r="I323" s="2">
        <f>$B$3+$B$4*DataForModel!L323+Index!$B$5*DataForModel!Q323+Index!$B$6*DataForModel!R323+Index!$B$7*DataForModel!T323+Index!$B$8*DataForModel!U323+Index!$B$9*DataForModel!AA323+Index!$B$10*DataForModel!AU323+Index!$B$11*DataForModel!AH323+Index!$B$12*DataForModel!AU323+Index!$B$13*DataForModel!AX323+Index!$B$14*DataForModel!AZ323+Index!$B$15*DataForModel!BA323+Index!$B$16*DataForModel!BI323</f>
        <v>14.880938506574694</v>
      </c>
      <c r="J323">
        <v>14.5</v>
      </c>
      <c r="K323">
        <f t="shared" si="25"/>
        <v>0.38093850657469375</v>
      </c>
      <c r="L323">
        <f>VLOOKUP(G323,MedianHouseholdIncome!B:C,2,FALSE)</f>
        <v>75655</v>
      </c>
      <c r="M323">
        <f>VLOOKUP(G323,DataForModel!B:O,14,FALSE)</f>
        <v>31.431584686449298</v>
      </c>
      <c r="N323">
        <f>VLOOKUP(G323,DataForModel!B:H,7,FALSE)</f>
        <v>7.1375000000000002</v>
      </c>
      <c r="O323" s="2">
        <f t="shared" si="26"/>
        <v>6.5545665194209581</v>
      </c>
      <c r="P323" s="1">
        <f t="shared" si="27"/>
        <v>6.1965811965811968</v>
      </c>
      <c r="Q323" s="1">
        <f t="shared" si="28"/>
        <v>4.9858196611313375</v>
      </c>
      <c r="R323" s="1">
        <f t="shared" si="29"/>
        <v>5.1892938386331728</v>
      </c>
      <c r="S323" s="1"/>
    </row>
    <row r="324" spans="7:19" x14ac:dyDescent="0.2">
      <c r="G324">
        <v>6013308002</v>
      </c>
      <c r="H324" s="2">
        <f>$B$3+$B$4*DataForModel!L324+Index!$B$5*DataForModel!Q324+Index!$B$6*DataForModel!R324+Index!$B$7*DataForModel!T324+Index!$B$8*DataForModel!U324+Index!$B$9*DataForModel!AA324+Index!$B$10*DataForModel!AU324+Index!$B$11*DataForModel!AH324+Index!$B$12*DataForModel!AU324+Index!$B$13*DataForModel!AX324+Index!$B$14*DataForModel!AZ324+Index!$B$15*DataForModel!BA324+Index!$B$16*DataForModel!BI324</f>
        <v>11.005113617804566</v>
      </c>
      <c r="I324" s="2">
        <f>$B$3+$B$4*DataForModel!L324+Index!$B$5*DataForModel!Q324+Index!$B$6*DataForModel!R324+Index!$B$7*DataForModel!T324+Index!$B$8*DataForModel!U324+Index!$B$9*DataForModel!AA324+Index!$B$10*DataForModel!AU324+Index!$B$11*DataForModel!AH324+Index!$B$12*DataForModel!AU324+Index!$B$13*DataForModel!AX324+Index!$B$14*DataForModel!AZ324+Index!$B$15*DataForModel!BA324+Index!$B$16*DataForModel!BI324</f>
        <v>11.005113617804566</v>
      </c>
      <c r="J324">
        <v>9.8000000000000007</v>
      </c>
      <c r="K324">
        <f t="shared" si="25"/>
        <v>1.2051136178045656</v>
      </c>
      <c r="L324">
        <f>VLOOKUP(G324,MedianHouseholdIncome!B:C,2,FALSE)</f>
        <v>136328</v>
      </c>
      <c r="M324">
        <f>VLOOKUP(G324,DataForModel!B:O,14,FALSE)</f>
        <v>20.806440243723699</v>
      </c>
      <c r="N324">
        <f>VLOOKUP(G324,DataForModel!B:H,7,FALSE)</f>
        <v>4.9710999999999999</v>
      </c>
      <c r="O324" s="2">
        <f t="shared" si="26"/>
        <v>4.8029595925434645</v>
      </c>
      <c r="P324" s="1">
        <f t="shared" si="27"/>
        <v>4.1880341880341891</v>
      </c>
      <c r="Q324" s="1">
        <f t="shared" si="28"/>
        <v>3.2175348846675842</v>
      </c>
      <c r="R324" s="1">
        <f t="shared" si="29"/>
        <v>3.0922027007405251</v>
      </c>
      <c r="S324" s="1"/>
    </row>
    <row r="325" spans="7:19" x14ac:dyDescent="0.2">
      <c r="G325">
        <v>6013313103</v>
      </c>
      <c r="H325" s="2">
        <f>$B$3+$B$4*DataForModel!L325+Index!$B$5*DataForModel!Q325+Index!$B$6*DataForModel!R325+Index!$B$7*DataForModel!T325+Index!$B$8*DataForModel!U325+Index!$B$9*DataForModel!AA325+Index!$B$10*DataForModel!AU325+Index!$B$11*DataForModel!AH325+Index!$B$12*DataForModel!AU325+Index!$B$13*DataForModel!AX325+Index!$B$14*DataForModel!AZ325+Index!$B$15*DataForModel!BA325+Index!$B$16*DataForModel!BI325</f>
        <v>11.118621304462291</v>
      </c>
      <c r="I325" s="2">
        <f>$B$3+$B$4*DataForModel!L325+Index!$B$5*DataForModel!Q325+Index!$B$6*DataForModel!R325+Index!$B$7*DataForModel!T325+Index!$B$8*DataForModel!U325+Index!$B$9*DataForModel!AA325+Index!$B$10*DataForModel!AU325+Index!$B$11*DataForModel!AH325+Index!$B$12*DataForModel!AU325+Index!$B$13*DataForModel!AX325+Index!$B$14*DataForModel!AZ325+Index!$B$15*DataForModel!BA325+Index!$B$16*DataForModel!BI325</f>
        <v>11.118621304462291</v>
      </c>
      <c r="J325">
        <v>9.3000000000000007</v>
      </c>
      <c r="K325">
        <f t="shared" si="25"/>
        <v>1.8186213044622903</v>
      </c>
      <c r="L325">
        <f>VLOOKUP(G325,MedianHouseholdIncome!B:C,2,FALSE)</f>
        <v>98766</v>
      </c>
      <c r="M325">
        <f>VLOOKUP(G325,DataForModel!B:O,14,FALSE)</f>
        <v>25.8149741980931</v>
      </c>
      <c r="N325">
        <f>VLOOKUP(G325,DataForModel!B:H,7,FALSE)</f>
        <v>7.0469999999999997</v>
      </c>
      <c r="O325" s="2">
        <f t="shared" si="26"/>
        <v>4.854257279077129</v>
      </c>
      <c r="P325" s="1">
        <f t="shared" si="27"/>
        <v>3.9743589743589745</v>
      </c>
      <c r="Q325" s="1">
        <f t="shared" si="28"/>
        <v>4.0510778441684074</v>
      </c>
      <c r="R325" s="1">
        <f t="shared" si="29"/>
        <v>5.1016891728377134</v>
      </c>
      <c r="S325" s="1"/>
    </row>
    <row r="326" spans="7:19" x14ac:dyDescent="0.2">
      <c r="G326">
        <v>6013313204</v>
      </c>
      <c r="H326" s="2">
        <f>$B$3+$B$4*DataForModel!L326+Index!$B$5*DataForModel!Q326+Index!$B$6*DataForModel!R326+Index!$B$7*DataForModel!T326+Index!$B$8*DataForModel!U326+Index!$B$9*DataForModel!AA326+Index!$B$10*DataForModel!AU326+Index!$B$11*DataForModel!AH326+Index!$B$12*DataForModel!AU326+Index!$B$13*DataForModel!AX326+Index!$B$14*DataForModel!AZ326+Index!$B$15*DataForModel!BA326+Index!$B$16*DataForModel!BI326</f>
        <v>13.005627464923062</v>
      </c>
      <c r="I326" s="2">
        <f>$B$3+$B$4*DataForModel!L326+Index!$B$5*DataForModel!Q326+Index!$B$6*DataForModel!R326+Index!$B$7*DataForModel!T326+Index!$B$8*DataForModel!U326+Index!$B$9*DataForModel!AA326+Index!$B$10*DataForModel!AU326+Index!$B$11*DataForModel!AH326+Index!$B$12*DataForModel!AU326+Index!$B$13*DataForModel!AX326+Index!$B$14*DataForModel!AZ326+Index!$B$15*DataForModel!BA326+Index!$B$16*DataForModel!BI326</f>
        <v>13.005627464923062</v>
      </c>
      <c r="J326">
        <v>14</v>
      </c>
      <c r="K326">
        <f t="shared" si="25"/>
        <v>0.99437253507693768</v>
      </c>
      <c r="L326">
        <f>VLOOKUP(G326,MedianHouseholdIncome!B:C,2,FALSE)</f>
        <v>83647</v>
      </c>
      <c r="M326">
        <f>VLOOKUP(G326,DataForModel!B:O,14,FALSE)</f>
        <v>31.3013195430878</v>
      </c>
      <c r="N326">
        <f>VLOOKUP(G326,DataForModel!B:H,7,FALSE)</f>
        <v>8.7369000000000003</v>
      </c>
      <c r="O326" s="2">
        <f t="shared" si="26"/>
        <v>5.7070545948950855</v>
      </c>
      <c r="P326" s="1">
        <f t="shared" si="27"/>
        <v>5.982905982905983</v>
      </c>
      <c r="Q326" s="1">
        <f t="shared" si="28"/>
        <v>4.9641403445675323</v>
      </c>
      <c r="R326" s="1">
        <f t="shared" si="29"/>
        <v>6.737524805188519</v>
      </c>
      <c r="S326" s="1"/>
    </row>
    <row r="327" spans="7:19" x14ac:dyDescent="0.2">
      <c r="G327">
        <v>6013315000</v>
      </c>
      <c r="H327" s="2">
        <f>$B$3+$B$4*DataForModel!L327+Index!$B$5*DataForModel!Q327+Index!$B$6*DataForModel!R327+Index!$B$7*DataForModel!T327+Index!$B$8*DataForModel!U327+Index!$B$9*DataForModel!AA327+Index!$B$10*DataForModel!AU327+Index!$B$11*DataForModel!AH327+Index!$B$12*DataForModel!AU327+Index!$B$13*DataForModel!AX327+Index!$B$14*DataForModel!AZ327+Index!$B$15*DataForModel!BA327+Index!$B$16*DataForModel!BI327</f>
        <v>10.876851822679129</v>
      </c>
      <c r="I327" s="2">
        <f>$B$3+$B$4*DataForModel!L327+Index!$B$5*DataForModel!Q327+Index!$B$6*DataForModel!R327+Index!$B$7*DataForModel!T327+Index!$B$8*DataForModel!U327+Index!$B$9*DataForModel!AA327+Index!$B$10*DataForModel!AU327+Index!$B$11*DataForModel!AH327+Index!$B$12*DataForModel!AU327+Index!$B$13*DataForModel!AX327+Index!$B$14*DataForModel!AZ327+Index!$B$15*DataForModel!BA327+Index!$B$16*DataForModel!BI327</f>
        <v>10.876851822679129</v>
      </c>
      <c r="J327">
        <v>11.5</v>
      </c>
      <c r="K327">
        <f t="shared" si="25"/>
        <v>0.62314817732087135</v>
      </c>
      <c r="L327">
        <f>VLOOKUP(G327,MedianHouseholdIncome!B:C,2,FALSE)</f>
        <v>112949</v>
      </c>
      <c r="M327">
        <f>VLOOKUP(G327,DataForModel!B:O,14,FALSE)</f>
        <v>38.736924989588303</v>
      </c>
      <c r="N327">
        <f>VLOOKUP(G327,DataForModel!B:H,7,FALSE)</f>
        <v>5.4672999999999998</v>
      </c>
      <c r="O327" s="2">
        <f t="shared" si="26"/>
        <v>4.744994061271294</v>
      </c>
      <c r="P327" s="1">
        <f t="shared" si="27"/>
        <v>4.9145299145299148</v>
      </c>
      <c r="Q327" s="1">
        <f t="shared" si="28"/>
        <v>6.2016075607275569</v>
      </c>
      <c r="R327" s="1">
        <f t="shared" si="29"/>
        <v>3.5725279512124288</v>
      </c>
      <c r="S327" s="1"/>
    </row>
    <row r="328" spans="7:19" x14ac:dyDescent="0.2">
      <c r="G328">
        <v>6013324002</v>
      </c>
      <c r="H328" s="2">
        <f>$B$3+$B$4*DataForModel!L328+Index!$B$5*DataForModel!Q328+Index!$B$6*DataForModel!R328+Index!$B$7*DataForModel!T328+Index!$B$8*DataForModel!U328+Index!$B$9*DataForModel!AA328+Index!$B$10*DataForModel!AU328+Index!$B$11*DataForModel!AH328+Index!$B$12*DataForModel!AU328+Index!$B$13*DataForModel!AX328+Index!$B$14*DataForModel!AZ328+Index!$B$15*DataForModel!BA328+Index!$B$16*DataForModel!BI328</f>
        <v>7.7727841067033108</v>
      </c>
      <c r="I328" s="2">
        <f>$B$3+$B$4*DataForModel!L328+Index!$B$5*DataForModel!Q328+Index!$B$6*DataForModel!R328+Index!$B$7*DataForModel!T328+Index!$B$8*DataForModel!U328+Index!$B$9*DataForModel!AA328+Index!$B$10*DataForModel!AU328+Index!$B$11*DataForModel!AH328+Index!$B$12*DataForModel!AU328+Index!$B$13*DataForModel!AX328+Index!$B$14*DataForModel!AZ328+Index!$B$15*DataForModel!BA328+Index!$B$16*DataForModel!BI328</f>
        <v>7.7727841067033108</v>
      </c>
      <c r="J328">
        <v>0</v>
      </c>
      <c r="K328">
        <f t="shared" si="25"/>
        <v>7.7727841067033108</v>
      </c>
      <c r="L328">
        <f>VLOOKUP(G328,MedianHouseholdIncome!B:C,2,FALSE)</f>
        <v>77581</v>
      </c>
      <c r="M328">
        <f>VLOOKUP(G328,DataForModel!B:O,14,FALSE)</f>
        <v>15.832114276551801</v>
      </c>
      <c r="N328">
        <f>VLOOKUP(G328,DataForModel!B:H,7,FALSE)</f>
        <v>4.8375000000000004</v>
      </c>
      <c r="O328" s="2">
        <f t="shared" si="26"/>
        <v>3.3421684257392039</v>
      </c>
      <c r="P328" s="1">
        <f t="shared" si="27"/>
        <v>0</v>
      </c>
      <c r="Q328" s="1">
        <f t="shared" si="28"/>
        <v>2.3896849737009136</v>
      </c>
      <c r="R328" s="1">
        <f t="shared" si="29"/>
        <v>2.962876917864576</v>
      </c>
      <c r="S328" s="1"/>
    </row>
    <row r="329" spans="7:19" x14ac:dyDescent="0.2">
      <c r="G329">
        <v>6013327000</v>
      </c>
      <c r="H329" s="2">
        <f>$B$3+$B$4*DataForModel!L329+Index!$B$5*DataForModel!Q329+Index!$B$6*DataForModel!R329+Index!$B$7*DataForModel!T329+Index!$B$8*DataForModel!U329+Index!$B$9*DataForModel!AA329+Index!$B$10*DataForModel!AU329+Index!$B$11*DataForModel!AH329+Index!$B$12*DataForModel!AU329+Index!$B$13*DataForModel!AX329+Index!$B$14*DataForModel!AZ329+Index!$B$15*DataForModel!BA329+Index!$B$16*DataForModel!BI329</f>
        <v>13.441799506671963</v>
      </c>
      <c r="I329" s="2">
        <f>$B$3+$B$4*DataForModel!L329+Index!$B$5*DataForModel!Q329+Index!$B$6*DataForModel!R329+Index!$B$7*DataForModel!T329+Index!$B$8*DataForModel!U329+Index!$B$9*DataForModel!AA329+Index!$B$10*DataForModel!AU329+Index!$B$11*DataForModel!AH329+Index!$B$12*DataForModel!AU329+Index!$B$13*DataForModel!AX329+Index!$B$14*DataForModel!AZ329+Index!$B$15*DataForModel!BA329+Index!$B$16*DataForModel!BI329</f>
        <v>13.441799506671963</v>
      </c>
      <c r="J329">
        <v>11.7</v>
      </c>
      <c r="K329">
        <f t="shared" si="25"/>
        <v>1.7417995066719634</v>
      </c>
      <c r="L329">
        <f>VLOOKUP(G329,MedianHouseholdIncome!B:C,2,FALSE)</f>
        <v>63180</v>
      </c>
      <c r="M329">
        <f>VLOOKUP(G329,DataForModel!B:O,14,FALSE)</f>
        <v>37.362586037494403</v>
      </c>
      <c r="N329">
        <f>VLOOKUP(G329,DataForModel!B:H,7,FALSE)</f>
        <v>7.8430999999999997</v>
      </c>
      <c r="O329" s="2">
        <f t="shared" si="26"/>
        <v>5.9041744317203513</v>
      </c>
      <c r="P329" s="1">
        <f t="shared" si="27"/>
        <v>5</v>
      </c>
      <c r="Q329" s="1">
        <f t="shared" si="28"/>
        <v>5.9728838328018981</v>
      </c>
      <c r="R329" s="1">
        <f t="shared" si="29"/>
        <v>5.8723198296307046</v>
      </c>
      <c r="S329" s="1"/>
    </row>
    <row r="330" spans="7:19" x14ac:dyDescent="0.2">
      <c r="G330">
        <v>6013328000</v>
      </c>
      <c r="H330" s="2">
        <f>$B$3+$B$4*DataForModel!L330+Index!$B$5*DataForModel!Q330+Index!$B$6*DataForModel!R330+Index!$B$7*DataForModel!T330+Index!$B$8*DataForModel!U330+Index!$B$9*DataForModel!AA330+Index!$B$10*DataForModel!AU330+Index!$B$11*DataForModel!AH330+Index!$B$12*DataForModel!AU330+Index!$B$13*DataForModel!AX330+Index!$B$14*DataForModel!AZ330+Index!$B$15*DataForModel!BA330+Index!$B$16*DataForModel!BI330</f>
        <v>13.882870437965481</v>
      </c>
      <c r="I330" s="2">
        <f>$B$3+$B$4*DataForModel!L330+Index!$B$5*DataForModel!Q330+Index!$B$6*DataForModel!R330+Index!$B$7*DataForModel!T330+Index!$B$8*DataForModel!U330+Index!$B$9*DataForModel!AA330+Index!$B$10*DataForModel!AU330+Index!$B$11*DataForModel!AH330+Index!$B$12*DataForModel!AU330+Index!$B$13*DataForModel!AX330+Index!$B$14*DataForModel!AZ330+Index!$B$15*DataForModel!BA330+Index!$B$16*DataForModel!BI330</f>
        <v>13.882870437965481</v>
      </c>
      <c r="J330">
        <v>13</v>
      </c>
      <c r="K330">
        <f t="shared" si="25"/>
        <v>0.88287043796548126</v>
      </c>
      <c r="L330">
        <f>VLOOKUP(G330,MedianHouseholdIncome!B:C,2,FALSE)</f>
        <v>36960</v>
      </c>
      <c r="M330">
        <f>VLOOKUP(G330,DataForModel!B:O,14,FALSE)</f>
        <v>26.8488888357797</v>
      </c>
      <c r="N330">
        <f>VLOOKUP(G330,DataForModel!B:H,7,FALSE)</f>
        <v>9.1859999999999999</v>
      </c>
      <c r="O330" s="2">
        <f t="shared" si="26"/>
        <v>6.1035082305038131</v>
      </c>
      <c r="P330" s="1">
        <f t="shared" si="27"/>
        <v>5.5555555555555554</v>
      </c>
      <c r="Q330" s="1">
        <f t="shared" si="28"/>
        <v>4.2231466121592218</v>
      </c>
      <c r="R330" s="1">
        <f t="shared" si="29"/>
        <v>7.1722569091525088</v>
      </c>
      <c r="S330" s="1"/>
    </row>
    <row r="331" spans="7:19" x14ac:dyDescent="0.2">
      <c r="G331">
        <v>6013329000</v>
      </c>
      <c r="H331" s="2">
        <f>$B$3+$B$4*DataForModel!L331+Index!$B$5*DataForModel!Q331+Index!$B$6*DataForModel!R331+Index!$B$7*DataForModel!T331+Index!$B$8*DataForModel!U331+Index!$B$9*DataForModel!AA331+Index!$B$10*DataForModel!AU331+Index!$B$11*DataForModel!AH331+Index!$B$12*DataForModel!AU331+Index!$B$13*DataForModel!AX331+Index!$B$14*DataForModel!AZ331+Index!$B$15*DataForModel!BA331+Index!$B$16*DataForModel!BI331</f>
        <v>12.881024902894</v>
      </c>
      <c r="I331" s="2">
        <f>$B$3+$B$4*DataForModel!L331+Index!$B$5*DataForModel!Q331+Index!$B$6*DataForModel!R331+Index!$B$7*DataForModel!T331+Index!$B$8*DataForModel!U331+Index!$B$9*DataForModel!AA331+Index!$B$10*DataForModel!AU331+Index!$B$11*DataForModel!AH331+Index!$B$12*DataForModel!AU331+Index!$B$13*DataForModel!AX331+Index!$B$14*DataForModel!AZ331+Index!$B$15*DataForModel!BA331+Index!$B$16*DataForModel!BI331</f>
        <v>12.881024902894</v>
      </c>
      <c r="J331">
        <v>12.5</v>
      </c>
      <c r="K331">
        <f t="shared" si="25"/>
        <v>0.3810249028939996</v>
      </c>
      <c r="L331">
        <f>VLOOKUP(G331,MedianHouseholdIncome!B:C,2,FALSE)</f>
        <v>83686</v>
      </c>
      <c r="M331">
        <f>VLOOKUP(G331,DataForModel!B:O,14,FALSE)</f>
        <v>29.519624781890698</v>
      </c>
      <c r="N331">
        <f>VLOOKUP(G331,DataForModel!B:H,7,FALSE)</f>
        <v>5.9107000000000003</v>
      </c>
      <c r="O331" s="2">
        <f t="shared" si="26"/>
        <v>5.6507427859201345</v>
      </c>
      <c r="P331" s="1">
        <f t="shared" si="27"/>
        <v>5.3418803418803416</v>
      </c>
      <c r="Q331" s="1">
        <f t="shared" si="28"/>
        <v>4.6676226134898098</v>
      </c>
      <c r="R331" s="1">
        <f t="shared" si="29"/>
        <v>4.0017424132423409</v>
      </c>
      <c r="S331" s="1"/>
    </row>
    <row r="332" spans="7:19" x14ac:dyDescent="0.2">
      <c r="G332">
        <v>6013330000</v>
      </c>
      <c r="H332" s="2">
        <f>$B$3+$B$4*DataForModel!L332+Index!$B$5*DataForModel!Q332+Index!$B$6*DataForModel!R332+Index!$B$7*DataForModel!T332+Index!$B$8*DataForModel!U332+Index!$B$9*DataForModel!AA332+Index!$B$10*DataForModel!AU332+Index!$B$11*DataForModel!AH332+Index!$B$12*DataForModel!AU332+Index!$B$13*DataForModel!AX332+Index!$B$14*DataForModel!AZ332+Index!$B$15*DataForModel!BA332+Index!$B$16*DataForModel!BI332</f>
        <v>13.437918127930638</v>
      </c>
      <c r="I332" s="2">
        <f>$B$3+$B$4*DataForModel!L332+Index!$B$5*DataForModel!Q332+Index!$B$6*DataForModel!R332+Index!$B$7*DataForModel!T332+Index!$B$8*DataForModel!U332+Index!$B$9*DataForModel!AA332+Index!$B$10*DataForModel!AU332+Index!$B$11*DataForModel!AH332+Index!$B$12*DataForModel!AU332+Index!$B$13*DataForModel!AX332+Index!$B$14*DataForModel!AZ332+Index!$B$15*DataForModel!BA332+Index!$B$16*DataForModel!BI332</f>
        <v>13.437918127930638</v>
      </c>
      <c r="J332">
        <v>12.2</v>
      </c>
      <c r="K332">
        <f t="shared" si="25"/>
        <v>1.237918127930639</v>
      </c>
      <c r="L332">
        <f>VLOOKUP(G332,MedianHouseholdIncome!B:C,2,FALSE)</f>
        <v>97689</v>
      </c>
      <c r="M332">
        <f>VLOOKUP(G332,DataForModel!B:O,14,FALSE)</f>
        <v>18.865910684487599</v>
      </c>
      <c r="N332">
        <f>VLOOKUP(G332,DataForModel!B:H,7,FALSE)</f>
        <v>6.7530000000000001</v>
      </c>
      <c r="O332" s="2">
        <f t="shared" si="26"/>
        <v>5.9024203148331731</v>
      </c>
      <c r="P332" s="1">
        <f t="shared" si="27"/>
        <v>5.2136752136752138</v>
      </c>
      <c r="Q332" s="1">
        <f t="shared" si="28"/>
        <v>2.8945831453879931</v>
      </c>
      <c r="R332" s="1">
        <f t="shared" si="29"/>
        <v>4.8170950099220757</v>
      </c>
      <c r="S332" s="1"/>
    </row>
    <row r="333" spans="7:19" x14ac:dyDescent="0.2">
      <c r="G333">
        <v>6013331000</v>
      </c>
      <c r="H333" s="2">
        <f>$B$3+$B$4*DataForModel!L333+Index!$B$5*DataForModel!Q333+Index!$B$6*DataForModel!R333+Index!$B$7*DataForModel!T333+Index!$B$8*DataForModel!U333+Index!$B$9*DataForModel!AA333+Index!$B$10*DataForModel!AU333+Index!$B$11*DataForModel!AH333+Index!$B$12*DataForModel!AU333+Index!$B$13*DataForModel!AX333+Index!$B$14*DataForModel!AZ333+Index!$B$15*DataForModel!BA333+Index!$B$16*DataForModel!BI333</f>
        <v>14.195084044465409</v>
      </c>
      <c r="I333" s="2">
        <f>$B$3+$B$4*DataForModel!L333+Index!$B$5*DataForModel!Q333+Index!$B$6*DataForModel!R333+Index!$B$7*DataForModel!T333+Index!$B$8*DataForModel!U333+Index!$B$9*DataForModel!AA333+Index!$B$10*DataForModel!AU333+Index!$B$11*DataForModel!AH333+Index!$B$12*DataForModel!AU333+Index!$B$13*DataForModel!AX333+Index!$B$14*DataForModel!AZ333+Index!$B$15*DataForModel!BA333+Index!$B$16*DataForModel!BI333</f>
        <v>14.195084044465409</v>
      </c>
      <c r="J333">
        <v>12.4</v>
      </c>
      <c r="K333">
        <f t="shared" si="25"/>
        <v>1.7950840444654084</v>
      </c>
      <c r="L333">
        <f>VLOOKUP(G333,MedianHouseholdIncome!B:C,2,FALSE)</f>
        <v>93933</v>
      </c>
      <c r="M333">
        <f>VLOOKUP(G333,DataForModel!B:O,14,FALSE)</f>
        <v>19.4059624392705</v>
      </c>
      <c r="N333">
        <f>VLOOKUP(G333,DataForModel!B:H,7,FALSE)</f>
        <v>8.0414999999999992</v>
      </c>
      <c r="O333" s="2">
        <f t="shared" si="26"/>
        <v>6.2446073594647746</v>
      </c>
      <c r="P333" s="1">
        <f t="shared" si="27"/>
        <v>5.299145299145299</v>
      </c>
      <c r="Q333" s="1">
        <f t="shared" si="28"/>
        <v>2.9844610102615339</v>
      </c>
      <c r="R333" s="1">
        <f t="shared" si="29"/>
        <v>6.0643724892309168</v>
      </c>
      <c r="S333" s="1"/>
    </row>
    <row r="334" spans="7:19" x14ac:dyDescent="0.2">
      <c r="G334">
        <v>6013332000</v>
      </c>
      <c r="H334" s="2">
        <f>$B$3+$B$4*DataForModel!L334+Index!$B$5*DataForModel!Q334+Index!$B$6*DataForModel!R334+Index!$B$7*DataForModel!T334+Index!$B$8*DataForModel!U334+Index!$B$9*DataForModel!AA334+Index!$B$10*DataForModel!AU334+Index!$B$11*DataForModel!AH334+Index!$B$12*DataForModel!AU334+Index!$B$13*DataForModel!AX334+Index!$B$14*DataForModel!AZ334+Index!$B$15*DataForModel!BA334+Index!$B$16*DataForModel!BI334</f>
        <v>13.941830151648022</v>
      </c>
      <c r="I334" s="2">
        <f>$B$3+$B$4*DataForModel!L334+Index!$B$5*DataForModel!Q334+Index!$B$6*DataForModel!R334+Index!$B$7*DataForModel!T334+Index!$B$8*DataForModel!U334+Index!$B$9*DataForModel!AA334+Index!$B$10*DataForModel!AU334+Index!$B$11*DataForModel!AH334+Index!$B$12*DataForModel!AU334+Index!$B$13*DataForModel!AX334+Index!$B$14*DataForModel!AZ334+Index!$B$15*DataForModel!BA334+Index!$B$16*DataForModel!BI334</f>
        <v>13.941830151648022</v>
      </c>
      <c r="J334">
        <v>11.3</v>
      </c>
      <c r="K334">
        <f t="shared" si="25"/>
        <v>2.6418301516480209</v>
      </c>
      <c r="L334">
        <f>VLOOKUP(G334,MedianHouseholdIncome!B:C,2,FALSE)</f>
        <v>96580</v>
      </c>
      <c r="M334">
        <f>VLOOKUP(G334,DataForModel!B:O,14,FALSE)</f>
        <v>15.397667389205299</v>
      </c>
      <c r="N334">
        <f>VLOOKUP(G334,DataForModel!B:H,7,FALSE)</f>
        <v>6.8947000000000003</v>
      </c>
      <c r="O334" s="2">
        <f t="shared" si="26"/>
        <v>6.1301539758243209</v>
      </c>
      <c r="P334" s="1">
        <f t="shared" si="27"/>
        <v>4.8290598290598297</v>
      </c>
      <c r="Q334" s="1">
        <f t="shared" si="28"/>
        <v>2.3173823503137241</v>
      </c>
      <c r="R334" s="1">
        <f t="shared" si="29"/>
        <v>4.9542616523885581</v>
      </c>
      <c r="S334" s="1"/>
    </row>
    <row r="335" spans="7:19" x14ac:dyDescent="0.2">
      <c r="G335">
        <v>6013333101</v>
      </c>
      <c r="H335" s="2">
        <f>$B$3+$B$4*DataForModel!L335+Index!$B$5*DataForModel!Q335+Index!$B$6*DataForModel!R335+Index!$B$7*DataForModel!T335+Index!$B$8*DataForModel!U335+Index!$B$9*DataForModel!AA335+Index!$B$10*DataForModel!AU335+Index!$B$11*DataForModel!AH335+Index!$B$12*DataForModel!AU335+Index!$B$13*DataForModel!AX335+Index!$B$14*DataForModel!AZ335+Index!$B$15*DataForModel!BA335+Index!$B$16*DataForModel!BI335</f>
        <v>12.13703321597607</v>
      </c>
      <c r="I335" s="2">
        <f>$B$3+$B$4*DataForModel!L335+Index!$B$5*DataForModel!Q335+Index!$B$6*DataForModel!R335+Index!$B$7*DataForModel!T335+Index!$B$8*DataForModel!U335+Index!$B$9*DataForModel!AA335+Index!$B$10*DataForModel!AU335+Index!$B$11*DataForModel!AH335+Index!$B$12*DataForModel!AU335+Index!$B$13*DataForModel!AX335+Index!$B$14*DataForModel!AZ335+Index!$B$15*DataForModel!BA335+Index!$B$16*DataForModel!BI335</f>
        <v>12.13703321597607</v>
      </c>
      <c r="J335">
        <v>11.6</v>
      </c>
      <c r="K335">
        <f t="shared" si="25"/>
        <v>0.53703321597607001</v>
      </c>
      <c r="L335">
        <f>VLOOKUP(G335,MedianHouseholdIncome!B:C,2,FALSE)</f>
        <v>98729</v>
      </c>
      <c r="M335">
        <f>VLOOKUP(G335,DataForModel!B:O,14,FALSE)</f>
        <v>11.590161936234299</v>
      </c>
      <c r="N335">
        <f>VLOOKUP(G335,DataForModel!B:H,7,FALSE)</f>
        <v>5.9790000000000001</v>
      </c>
      <c r="O335" s="2">
        <f t="shared" si="26"/>
        <v>5.3145095891829506</v>
      </c>
      <c r="P335" s="1">
        <f t="shared" si="27"/>
        <v>4.9572649572649574</v>
      </c>
      <c r="Q335" s="1">
        <f t="shared" si="28"/>
        <v>1.6837200067019287</v>
      </c>
      <c r="R335" s="1">
        <f t="shared" si="29"/>
        <v>4.0678573157155995</v>
      </c>
      <c r="S335" s="1"/>
    </row>
    <row r="336" spans="7:19" x14ac:dyDescent="0.2">
      <c r="G336">
        <v>6013333102</v>
      </c>
      <c r="H336" s="2">
        <f>$B$3+$B$4*DataForModel!L336+Index!$B$5*DataForModel!Q336+Index!$B$6*DataForModel!R336+Index!$B$7*DataForModel!T336+Index!$B$8*DataForModel!U336+Index!$B$9*DataForModel!AA336+Index!$B$10*DataForModel!AU336+Index!$B$11*DataForModel!AH336+Index!$B$12*DataForModel!AU336+Index!$B$13*DataForModel!AX336+Index!$B$14*DataForModel!AZ336+Index!$B$15*DataForModel!BA336+Index!$B$16*DataForModel!BI336</f>
        <v>10.125620400844271</v>
      </c>
      <c r="I336" s="2">
        <f>$B$3+$B$4*DataForModel!L336+Index!$B$5*DataForModel!Q336+Index!$B$6*DataForModel!R336+Index!$B$7*DataForModel!T336+Index!$B$8*DataForModel!U336+Index!$B$9*DataForModel!AA336+Index!$B$10*DataForModel!AU336+Index!$B$11*DataForModel!AH336+Index!$B$12*DataForModel!AU336+Index!$B$13*DataForModel!AX336+Index!$B$14*DataForModel!AZ336+Index!$B$15*DataForModel!BA336+Index!$B$16*DataForModel!BI336</f>
        <v>10.125620400844271</v>
      </c>
      <c r="J336">
        <v>10.3</v>
      </c>
      <c r="K336">
        <f t="shared" si="25"/>
        <v>0.17437959915572954</v>
      </c>
      <c r="L336">
        <f>VLOOKUP(G336,MedianHouseholdIncome!B:C,2,FALSE)</f>
        <v>88694</v>
      </c>
      <c r="M336">
        <f>VLOOKUP(G336,DataForModel!B:O,14,FALSE)</f>
        <v>12.2778575437101</v>
      </c>
      <c r="N336">
        <f>VLOOKUP(G336,DataForModel!B:H,7,FALSE)</f>
        <v>4.9192</v>
      </c>
      <c r="O336" s="2">
        <f t="shared" si="26"/>
        <v>4.4054890010745442</v>
      </c>
      <c r="P336" s="1">
        <f t="shared" si="27"/>
        <v>4.4017094017094021</v>
      </c>
      <c r="Q336" s="1">
        <f t="shared" si="28"/>
        <v>1.7981694318457913</v>
      </c>
      <c r="R336" s="1">
        <f t="shared" si="29"/>
        <v>3.0419631189197038</v>
      </c>
      <c r="S336" s="1"/>
    </row>
    <row r="337" spans="7:19" x14ac:dyDescent="0.2">
      <c r="G337">
        <v>6013333200</v>
      </c>
      <c r="H337" s="2">
        <f>$B$3+$B$4*DataForModel!L337+Index!$B$5*DataForModel!Q337+Index!$B$6*DataForModel!R337+Index!$B$7*DataForModel!T337+Index!$B$8*DataForModel!U337+Index!$B$9*DataForModel!AA337+Index!$B$10*DataForModel!AU337+Index!$B$11*DataForModel!AH337+Index!$B$12*DataForModel!AU337+Index!$B$13*DataForModel!AX337+Index!$B$14*DataForModel!AZ337+Index!$B$15*DataForModel!BA337+Index!$B$16*DataForModel!BI337</f>
        <v>11.370952031441968</v>
      </c>
      <c r="I337" s="2">
        <f>$B$3+$B$4*DataForModel!L337+Index!$B$5*DataForModel!Q337+Index!$B$6*DataForModel!R337+Index!$B$7*DataForModel!T337+Index!$B$8*DataForModel!U337+Index!$B$9*DataForModel!AA337+Index!$B$10*DataForModel!AU337+Index!$B$11*DataForModel!AH337+Index!$B$12*DataForModel!AU337+Index!$B$13*DataForModel!AX337+Index!$B$14*DataForModel!AZ337+Index!$B$15*DataForModel!BA337+Index!$B$16*DataForModel!BI337</f>
        <v>11.370952031441968</v>
      </c>
      <c r="J337">
        <v>10.5</v>
      </c>
      <c r="K337">
        <f t="shared" si="25"/>
        <v>0.87095203144196809</v>
      </c>
      <c r="L337">
        <f>VLOOKUP(G337,MedianHouseholdIncome!B:C,2,FALSE)</f>
        <v>102778</v>
      </c>
      <c r="M337">
        <f>VLOOKUP(G337,DataForModel!B:O,14,FALSE)</f>
        <v>17.491465075407099</v>
      </c>
      <c r="N337">
        <f>VLOOKUP(G337,DataForModel!B:H,7,FALSE)</f>
        <v>5.5937000000000001</v>
      </c>
      <c r="O337" s="2">
        <f t="shared" si="26"/>
        <v>4.9682934550979425</v>
      </c>
      <c r="P337" s="1">
        <f t="shared" si="27"/>
        <v>4.4871794871794872</v>
      </c>
      <c r="Q337" s="1">
        <f t="shared" si="28"/>
        <v>2.6658416671224012</v>
      </c>
      <c r="R337" s="1">
        <f t="shared" si="29"/>
        <v>3.6948840811190165</v>
      </c>
      <c r="S337" s="1"/>
    </row>
    <row r="338" spans="7:19" x14ac:dyDescent="0.2">
      <c r="G338">
        <v>6013334001</v>
      </c>
      <c r="H338" s="2">
        <f>$B$3+$B$4*DataForModel!L338+Index!$B$5*DataForModel!Q338+Index!$B$6*DataForModel!R338+Index!$B$7*DataForModel!T338+Index!$B$8*DataForModel!U338+Index!$B$9*DataForModel!AA338+Index!$B$10*DataForModel!AU338+Index!$B$11*DataForModel!AH338+Index!$B$12*DataForModel!AU338+Index!$B$13*DataForModel!AX338+Index!$B$14*DataForModel!AZ338+Index!$B$15*DataForModel!BA338+Index!$B$16*DataForModel!BI338</f>
        <v>11.29283078698735</v>
      </c>
      <c r="I338" s="2">
        <f>$B$3+$B$4*DataForModel!L338+Index!$B$5*DataForModel!Q338+Index!$B$6*DataForModel!R338+Index!$B$7*DataForModel!T338+Index!$B$8*DataForModel!U338+Index!$B$9*DataForModel!AA338+Index!$B$10*DataForModel!AU338+Index!$B$11*DataForModel!AH338+Index!$B$12*DataForModel!AU338+Index!$B$13*DataForModel!AX338+Index!$B$14*DataForModel!AZ338+Index!$B$15*DataForModel!BA338+Index!$B$16*DataForModel!BI338</f>
        <v>11.29283078698735</v>
      </c>
      <c r="J338">
        <v>10.8</v>
      </c>
      <c r="K338">
        <f t="shared" si="25"/>
        <v>0.49283078698734961</v>
      </c>
      <c r="L338">
        <f>VLOOKUP(G338,MedianHouseholdIncome!B:C,2,FALSE)</f>
        <v>73454</v>
      </c>
      <c r="M338">
        <f>VLOOKUP(G338,DataForModel!B:O,14,FALSE)</f>
        <v>11.613572492665901</v>
      </c>
      <c r="N338">
        <f>VLOOKUP(G338,DataForModel!B:H,7,FALSE)</f>
        <v>6.9741999999999997</v>
      </c>
      <c r="O338" s="2">
        <f t="shared" si="26"/>
        <v>4.932988012553448</v>
      </c>
      <c r="P338" s="1">
        <f t="shared" si="27"/>
        <v>4.6153846153846159</v>
      </c>
      <c r="Q338" s="1">
        <f t="shared" si="28"/>
        <v>1.6876160977875316</v>
      </c>
      <c r="R338" s="1">
        <f t="shared" si="29"/>
        <v>5.0312182372586021</v>
      </c>
      <c r="S338" s="1"/>
    </row>
    <row r="339" spans="7:19" x14ac:dyDescent="0.2">
      <c r="G339">
        <v>6013334004</v>
      </c>
      <c r="H339" s="2">
        <f>$B$3+$B$4*DataForModel!L339+Index!$B$5*DataForModel!Q339+Index!$B$6*DataForModel!R339+Index!$B$7*DataForModel!T339+Index!$B$8*DataForModel!U339+Index!$B$9*DataForModel!AA339+Index!$B$10*DataForModel!AU339+Index!$B$11*DataForModel!AH339+Index!$B$12*DataForModel!AU339+Index!$B$13*DataForModel!AX339+Index!$B$14*DataForModel!AZ339+Index!$B$15*DataForModel!BA339+Index!$B$16*DataForModel!BI339</f>
        <v>13.361693027956198</v>
      </c>
      <c r="I339" s="2">
        <f>$B$3+$B$4*DataForModel!L339+Index!$B$5*DataForModel!Q339+Index!$B$6*DataForModel!R339+Index!$B$7*DataForModel!T339+Index!$B$8*DataForModel!U339+Index!$B$9*DataForModel!AA339+Index!$B$10*DataForModel!AU339+Index!$B$11*DataForModel!AH339+Index!$B$12*DataForModel!AU339+Index!$B$13*DataForModel!AX339+Index!$B$14*DataForModel!AZ339+Index!$B$15*DataForModel!BA339+Index!$B$16*DataForModel!BI339</f>
        <v>13.361693027956198</v>
      </c>
      <c r="J339">
        <v>10.8</v>
      </c>
      <c r="K339">
        <f t="shared" si="25"/>
        <v>2.5616930279561974</v>
      </c>
      <c r="L339">
        <f>VLOOKUP(G339,MedianHouseholdIncome!B:C,2,FALSE)</f>
        <v>85900</v>
      </c>
      <c r="M339">
        <f>VLOOKUP(G339,DataForModel!B:O,14,FALSE)</f>
        <v>13.279025743916</v>
      </c>
      <c r="N339">
        <f>VLOOKUP(G339,DataForModel!B:H,7,FALSE)</f>
        <v>6.7550999999999997</v>
      </c>
      <c r="O339" s="2">
        <f t="shared" si="26"/>
        <v>5.8679717994980232</v>
      </c>
      <c r="P339" s="1">
        <f t="shared" si="27"/>
        <v>4.6153846153846159</v>
      </c>
      <c r="Q339" s="1">
        <f t="shared" si="28"/>
        <v>1.9647883890417814</v>
      </c>
      <c r="R339" s="1">
        <f t="shared" si="29"/>
        <v>4.8191278253714724</v>
      </c>
      <c r="S339" s="1"/>
    </row>
    <row r="340" spans="7:19" x14ac:dyDescent="0.2">
      <c r="G340">
        <v>6013334006</v>
      </c>
      <c r="H340" s="2">
        <f>$B$3+$B$4*DataForModel!L340+Index!$B$5*DataForModel!Q340+Index!$B$6*DataForModel!R340+Index!$B$7*DataForModel!T340+Index!$B$8*DataForModel!U340+Index!$B$9*DataForModel!AA340+Index!$B$10*DataForModel!AU340+Index!$B$11*DataForModel!AH340+Index!$B$12*DataForModel!AU340+Index!$B$13*DataForModel!AX340+Index!$B$14*DataForModel!AZ340+Index!$B$15*DataForModel!BA340+Index!$B$16*DataForModel!BI340</f>
        <v>9.572210565634709</v>
      </c>
      <c r="I340" s="2">
        <f>$B$3+$B$4*DataForModel!L340+Index!$B$5*DataForModel!Q340+Index!$B$6*DataForModel!R340+Index!$B$7*DataForModel!T340+Index!$B$8*DataForModel!U340+Index!$B$9*DataForModel!AA340+Index!$B$10*DataForModel!AU340+Index!$B$11*DataForModel!AH340+Index!$B$12*DataForModel!AU340+Index!$B$13*DataForModel!AX340+Index!$B$14*DataForModel!AZ340+Index!$B$15*DataForModel!BA340+Index!$B$16*DataForModel!BI340</f>
        <v>9.572210565634709</v>
      </c>
      <c r="J340">
        <v>8.5</v>
      </c>
      <c r="K340">
        <f t="shared" si="25"/>
        <v>1.072210565634709</v>
      </c>
      <c r="L340">
        <f>VLOOKUP(G340,MedianHouseholdIncome!B:C,2,FALSE)</f>
        <v>145181</v>
      </c>
      <c r="M340">
        <f>VLOOKUP(G340,DataForModel!B:O,14,FALSE)</f>
        <v>7.7747845553322996</v>
      </c>
      <c r="N340">
        <f>VLOOKUP(G340,DataForModel!B:H,7,FALSE)</f>
        <v>2.8767999999999998</v>
      </c>
      <c r="O340" s="2">
        <f t="shared" si="26"/>
        <v>4.1553857253657176</v>
      </c>
      <c r="P340" s="1">
        <f t="shared" si="27"/>
        <v>3.6324786324786329</v>
      </c>
      <c r="Q340" s="1">
        <f t="shared" si="28"/>
        <v>1.0487475811051929</v>
      </c>
      <c r="R340" s="1">
        <f t="shared" si="29"/>
        <v>1.0649048932771887</v>
      </c>
      <c r="S340" s="1"/>
    </row>
    <row r="341" spans="7:19" x14ac:dyDescent="0.2">
      <c r="G341">
        <v>6013335000</v>
      </c>
      <c r="H341" s="2">
        <f>$B$3+$B$4*DataForModel!L341+Index!$B$5*DataForModel!Q341+Index!$B$6*DataForModel!R341+Index!$B$7*DataForModel!T341+Index!$B$8*DataForModel!U341+Index!$B$9*DataForModel!AA341+Index!$B$10*DataForModel!AU341+Index!$B$11*DataForModel!AH341+Index!$B$12*DataForModel!AU341+Index!$B$13*DataForModel!AX341+Index!$B$14*DataForModel!AZ341+Index!$B$15*DataForModel!BA341+Index!$B$16*DataForModel!BI341</f>
        <v>11.615531512192339</v>
      </c>
      <c r="I341" s="2">
        <f>$B$3+$B$4*DataForModel!L341+Index!$B$5*DataForModel!Q341+Index!$B$6*DataForModel!R341+Index!$B$7*DataForModel!T341+Index!$B$8*DataForModel!U341+Index!$B$9*DataForModel!AA341+Index!$B$10*DataForModel!AU341+Index!$B$11*DataForModel!AH341+Index!$B$12*DataForModel!AU341+Index!$B$13*DataForModel!AX341+Index!$B$14*DataForModel!AZ341+Index!$B$15*DataForModel!BA341+Index!$B$16*DataForModel!BI341</f>
        <v>11.615531512192339</v>
      </c>
      <c r="J341">
        <v>11.1</v>
      </c>
      <c r="K341">
        <f t="shared" si="25"/>
        <v>0.51553151219233939</v>
      </c>
      <c r="L341">
        <f>VLOOKUP(G341,MedianHouseholdIncome!B:C,2,FALSE)</f>
        <v>89777</v>
      </c>
      <c r="M341">
        <f>VLOOKUP(G341,DataForModel!B:O,14,FALSE)</f>
        <v>11.6175946826871</v>
      </c>
      <c r="N341">
        <f>VLOOKUP(G341,DataForModel!B:H,7,FALSE)</f>
        <v>6.4288999999999996</v>
      </c>
      <c r="O341" s="2">
        <f t="shared" si="26"/>
        <v>5.0788265996411139</v>
      </c>
      <c r="P341" s="1">
        <f t="shared" si="27"/>
        <v>4.7435897435897436</v>
      </c>
      <c r="Q341" s="1">
        <f t="shared" si="28"/>
        <v>1.6882854889116587</v>
      </c>
      <c r="R341" s="1">
        <f t="shared" si="29"/>
        <v>4.5033638255650734</v>
      </c>
      <c r="S341" s="1"/>
    </row>
    <row r="342" spans="7:19" x14ac:dyDescent="0.2">
      <c r="G342">
        <v>6013336101</v>
      </c>
      <c r="H342" s="2">
        <f>$B$3+$B$4*DataForModel!L342+Index!$B$5*DataForModel!Q342+Index!$B$6*DataForModel!R342+Index!$B$7*DataForModel!T342+Index!$B$8*DataForModel!U342+Index!$B$9*DataForModel!AA342+Index!$B$10*DataForModel!AU342+Index!$B$11*DataForModel!AH342+Index!$B$12*DataForModel!AU342+Index!$B$13*DataForModel!AX342+Index!$B$14*DataForModel!AZ342+Index!$B$15*DataForModel!BA342+Index!$B$16*DataForModel!BI342</f>
        <v>16.530531539393056</v>
      </c>
      <c r="I342" s="2">
        <f>$B$3+$B$4*DataForModel!L342+Index!$B$5*DataForModel!Q342+Index!$B$6*DataForModel!R342+Index!$B$7*DataForModel!T342+Index!$B$8*DataForModel!U342+Index!$B$9*DataForModel!AA342+Index!$B$10*DataForModel!AU342+Index!$B$11*DataForModel!AH342+Index!$B$12*DataForModel!AU342+Index!$B$13*DataForModel!AX342+Index!$B$14*DataForModel!AZ342+Index!$B$15*DataForModel!BA342+Index!$B$16*DataForModel!BI342</f>
        <v>16.530531539393056</v>
      </c>
      <c r="J342">
        <v>13.8</v>
      </c>
      <c r="K342">
        <f t="shared" si="25"/>
        <v>2.7305315393930556</v>
      </c>
      <c r="L342">
        <f>VLOOKUP(G342,MedianHouseholdIncome!B:C,2,FALSE)</f>
        <v>46680</v>
      </c>
      <c r="M342">
        <f>VLOOKUP(G342,DataForModel!B:O,14,FALSE)</f>
        <v>28.463609351887499</v>
      </c>
      <c r="N342">
        <f>VLOOKUP(G342,DataForModel!B:H,7,FALSE)</f>
        <v>9.8298000000000005</v>
      </c>
      <c r="O342" s="2">
        <f t="shared" si="26"/>
        <v>7.3000693906124301</v>
      </c>
      <c r="P342" s="1">
        <f t="shared" si="27"/>
        <v>5.8974358974358978</v>
      </c>
      <c r="Q342" s="1">
        <f t="shared" si="28"/>
        <v>4.4918757313037583</v>
      </c>
      <c r="R342" s="1">
        <f t="shared" si="29"/>
        <v>7.7954600454963465</v>
      </c>
      <c r="S342" s="1"/>
    </row>
    <row r="343" spans="7:19" x14ac:dyDescent="0.2">
      <c r="G343">
        <v>6013336102</v>
      </c>
      <c r="H343" s="2">
        <f>$B$3+$B$4*DataForModel!L343+Index!$B$5*DataForModel!Q343+Index!$B$6*DataForModel!R343+Index!$B$7*DataForModel!T343+Index!$B$8*DataForModel!U343+Index!$B$9*DataForModel!AA343+Index!$B$10*DataForModel!AU343+Index!$B$11*DataForModel!AH343+Index!$B$12*DataForModel!AU343+Index!$B$13*DataForModel!AX343+Index!$B$14*DataForModel!AZ343+Index!$B$15*DataForModel!BA343+Index!$B$16*DataForModel!BI343</f>
        <v>19.457827856672157</v>
      </c>
      <c r="I343" s="2">
        <f>$B$3+$B$4*DataForModel!L343+Index!$B$5*DataForModel!Q343+Index!$B$6*DataForModel!R343+Index!$B$7*DataForModel!T343+Index!$B$8*DataForModel!U343+Index!$B$9*DataForModel!AA343+Index!$B$10*DataForModel!AU343+Index!$B$11*DataForModel!AH343+Index!$B$12*DataForModel!AU343+Index!$B$13*DataForModel!AX343+Index!$B$14*DataForModel!AZ343+Index!$B$15*DataForModel!BA343+Index!$B$16*DataForModel!BI343</f>
        <v>19.457827856672157</v>
      </c>
      <c r="J343">
        <v>15.1</v>
      </c>
      <c r="K343">
        <f t="shared" si="25"/>
        <v>4.3578278566721576</v>
      </c>
      <c r="L343">
        <f>VLOOKUP(G343,MedianHouseholdIncome!B:C,2,FALSE)</f>
        <v>47743</v>
      </c>
      <c r="M343">
        <f>VLOOKUP(G343,DataForModel!B:O,14,FALSE)</f>
        <v>25.6355543772797</v>
      </c>
      <c r="N343">
        <f>VLOOKUP(G343,DataForModel!B:H,7,FALSE)</f>
        <v>10.672000000000001</v>
      </c>
      <c r="O343" s="2">
        <f t="shared" si="26"/>
        <v>8.6230064823333361</v>
      </c>
      <c r="P343" s="1">
        <f t="shared" si="27"/>
        <v>6.4529914529914532</v>
      </c>
      <c r="Q343" s="1">
        <f t="shared" si="28"/>
        <v>4.0212179830201285</v>
      </c>
      <c r="R343" s="1">
        <f t="shared" si="29"/>
        <v>8.6107158414403955</v>
      </c>
      <c r="S343" s="1"/>
    </row>
    <row r="344" spans="7:19" x14ac:dyDescent="0.2">
      <c r="G344">
        <v>6013336201</v>
      </c>
      <c r="H344" s="2">
        <f>$B$3+$B$4*DataForModel!L344+Index!$B$5*DataForModel!Q344+Index!$B$6*DataForModel!R344+Index!$B$7*DataForModel!T344+Index!$B$8*DataForModel!U344+Index!$B$9*DataForModel!AA344+Index!$B$10*DataForModel!AU344+Index!$B$11*DataForModel!AH344+Index!$B$12*DataForModel!AU344+Index!$B$13*DataForModel!AX344+Index!$B$14*DataForModel!AZ344+Index!$B$15*DataForModel!BA344+Index!$B$16*DataForModel!BI344</f>
        <v>15.23483457082944</v>
      </c>
      <c r="I344" s="2">
        <f>$B$3+$B$4*DataForModel!L344+Index!$B$5*DataForModel!Q344+Index!$B$6*DataForModel!R344+Index!$B$7*DataForModel!T344+Index!$B$8*DataForModel!U344+Index!$B$9*DataForModel!AA344+Index!$B$10*DataForModel!AU344+Index!$B$11*DataForModel!AH344+Index!$B$12*DataForModel!AU344+Index!$B$13*DataForModel!AX344+Index!$B$14*DataForModel!AZ344+Index!$B$15*DataForModel!BA344+Index!$B$16*DataForModel!BI344</f>
        <v>15.23483457082944</v>
      </c>
      <c r="J344">
        <v>12.8</v>
      </c>
      <c r="K344">
        <f t="shared" si="25"/>
        <v>2.4348345708294392</v>
      </c>
      <c r="L344">
        <f>VLOOKUP(G344,MedianHouseholdIncome!B:C,2,FALSE)</f>
        <v>79612</v>
      </c>
      <c r="M344">
        <f>VLOOKUP(G344,DataForModel!B:O,14,FALSE)</f>
        <v>26.051936172309802</v>
      </c>
      <c r="N344">
        <f>VLOOKUP(G344,DataForModel!B:H,7,FALSE)</f>
        <v>9.1974</v>
      </c>
      <c r="O344" s="2">
        <f t="shared" si="26"/>
        <v>6.714503259426774</v>
      </c>
      <c r="P344" s="1">
        <f t="shared" si="27"/>
        <v>5.4700854700854702</v>
      </c>
      <c r="Q344" s="1">
        <f t="shared" si="28"/>
        <v>4.0905141317282494</v>
      </c>
      <c r="R344" s="1">
        <f t="shared" si="29"/>
        <v>7.1832921930206659</v>
      </c>
      <c r="S344" s="1"/>
    </row>
    <row r="345" spans="7:19" x14ac:dyDescent="0.2">
      <c r="G345">
        <v>6013336202</v>
      </c>
      <c r="H345" s="2">
        <f>$B$3+$B$4*DataForModel!L345+Index!$B$5*DataForModel!Q345+Index!$B$6*DataForModel!R345+Index!$B$7*DataForModel!T345+Index!$B$8*DataForModel!U345+Index!$B$9*DataForModel!AA345+Index!$B$10*DataForModel!AU345+Index!$B$11*DataForModel!AH345+Index!$B$12*DataForModel!AU345+Index!$B$13*DataForModel!AX345+Index!$B$14*DataForModel!AZ345+Index!$B$15*DataForModel!BA345+Index!$B$16*DataForModel!BI345</f>
        <v>21.000068346522994</v>
      </c>
      <c r="I345" s="2">
        <f>$B$3+$B$4*DataForModel!L345+Index!$B$5*DataForModel!Q345+Index!$B$6*DataForModel!R345+Index!$B$7*DataForModel!T345+Index!$B$8*DataForModel!U345+Index!$B$9*DataForModel!AA345+Index!$B$10*DataForModel!AU345+Index!$B$11*DataForModel!AH345+Index!$B$12*DataForModel!AU345+Index!$B$13*DataForModel!AX345+Index!$B$14*DataForModel!AZ345+Index!$B$15*DataForModel!BA345+Index!$B$16*DataForModel!BI345</f>
        <v>21.000068346522994</v>
      </c>
      <c r="J345">
        <v>16.3</v>
      </c>
      <c r="K345">
        <f t="shared" si="25"/>
        <v>4.7000683465229933</v>
      </c>
      <c r="L345">
        <f>VLOOKUP(G345,MedianHouseholdIncome!B:C,2,FALSE)</f>
        <v>39544</v>
      </c>
      <c r="M345">
        <f>VLOOKUP(G345,DataForModel!B:O,14,FALSE)</f>
        <v>23.386959357520102</v>
      </c>
      <c r="N345">
        <f>VLOOKUP(G345,DataForModel!B:H,7,FALSE)</f>
        <v>10.0451</v>
      </c>
      <c r="O345" s="2">
        <f t="shared" si="26"/>
        <v>9.3199933696307316</v>
      </c>
      <c r="P345" s="1">
        <f t="shared" si="27"/>
        <v>6.9658119658119668</v>
      </c>
      <c r="Q345" s="1">
        <f t="shared" si="28"/>
        <v>3.6469965911786888</v>
      </c>
      <c r="R345" s="1">
        <f t="shared" si="29"/>
        <v>8.0038720294274217</v>
      </c>
      <c r="S345" s="1"/>
    </row>
    <row r="346" spans="7:19" x14ac:dyDescent="0.2">
      <c r="G346">
        <v>6013337100</v>
      </c>
      <c r="H346" s="2">
        <f>$B$3+$B$4*DataForModel!L346+Index!$B$5*DataForModel!Q346+Index!$B$6*DataForModel!R346+Index!$B$7*DataForModel!T346+Index!$B$8*DataForModel!U346+Index!$B$9*DataForModel!AA346+Index!$B$10*DataForModel!AU346+Index!$B$11*DataForModel!AH346+Index!$B$12*DataForModel!AU346+Index!$B$13*DataForModel!AX346+Index!$B$14*DataForModel!AZ346+Index!$B$15*DataForModel!BA346+Index!$B$16*DataForModel!BI346</f>
        <v>10.024573171764171</v>
      </c>
      <c r="I346" s="2">
        <f>$B$3+$B$4*DataForModel!L346+Index!$B$5*DataForModel!Q346+Index!$B$6*DataForModel!R346+Index!$B$7*DataForModel!T346+Index!$B$8*DataForModel!U346+Index!$B$9*DataForModel!AA346+Index!$B$10*DataForModel!AU346+Index!$B$11*DataForModel!AH346+Index!$B$12*DataForModel!AU346+Index!$B$13*DataForModel!AX346+Index!$B$14*DataForModel!AZ346+Index!$B$15*DataForModel!BA346+Index!$B$16*DataForModel!BI346</f>
        <v>10.024573171764171</v>
      </c>
      <c r="J346">
        <v>10.6</v>
      </c>
      <c r="K346">
        <f t="shared" si="25"/>
        <v>0.57542682823582858</v>
      </c>
      <c r="L346">
        <f>VLOOKUP(G346,MedianHouseholdIncome!B:C,2,FALSE)</f>
        <v>123684</v>
      </c>
      <c r="M346">
        <f>VLOOKUP(G346,DataForModel!B:O,14,FALSE)</f>
        <v>12.8728807027623</v>
      </c>
      <c r="N346">
        <f>VLOOKUP(G346,DataForModel!B:H,7,FALSE)</f>
        <v>5.2477</v>
      </c>
      <c r="O346" s="2">
        <f t="shared" si="26"/>
        <v>4.3598225864459286</v>
      </c>
      <c r="P346" s="1">
        <f t="shared" si="27"/>
        <v>4.5299145299145298</v>
      </c>
      <c r="Q346" s="1">
        <f t="shared" si="28"/>
        <v>1.897195887388778</v>
      </c>
      <c r="R346" s="1">
        <f t="shared" si="29"/>
        <v>3.3599535356468708</v>
      </c>
      <c r="S346" s="1"/>
    </row>
    <row r="347" spans="7:19" x14ac:dyDescent="0.2">
      <c r="G347">
        <v>6013337200</v>
      </c>
      <c r="H347" s="2">
        <f>$B$3+$B$4*DataForModel!L347+Index!$B$5*DataForModel!Q347+Index!$B$6*DataForModel!R347+Index!$B$7*DataForModel!T347+Index!$B$8*DataForModel!U347+Index!$B$9*DataForModel!AA347+Index!$B$10*DataForModel!AU347+Index!$B$11*DataForModel!AH347+Index!$B$12*DataForModel!AU347+Index!$B$13*DataForModel!AX347+Index!$B$14*DataForModel!AZ347+Index!$B$15*DataForModel!BA347+Index!$B$16*DataForModel!BI347</f>
        <v>14.19471901655251</v>
      </c>
      <c r="I347" s="2">
        <f>$B$3+$B$4*DataForModel!L347+Index!$B$5*DataForModel!Q347+Index!$B$6*DataForModel!R347+Index!$B$7*DataForModel!T347+Index!$B$8*DataForModel!U347+Index!$B$9*DataForModel!AA347+Index!$B$10*DataForModel!AU347+Index!$B$11*DataForModel!AH347+Index!$B$12*DataForModel!AU347+Index!$B$13*DataForModel!AX347+Index!$B$14*DataForModel!AZ347+Index!$B$15*DataForModel!BA347+Index!$B$16*DataForModel!BI347</f>
        <v>14.19471901655251</v>
      </c>
      <c r="J347">
        <v>11.5</v>
      </c>
      <c r="K347">
        <f t="shared" si="25"/>
        <v>2.6947190165525097</v>
      </c>
      <c r="L347">
        <f>VLOOKUP(G347,MedianHouseholdIncome!B:C,2,FALSE)</f>
        <v>76363</v>
      </c>
      <c r="M347">
        <f>VLOOKUP(G347,DataForModel!B:O,14,FALSE)</f>
        <v>17.494585085897299</v>
      </c>
      <c r="N347">
        <f>VLOOKUP(G347,DataForModel!B:H,7,FALSE)</f>
        <v>8.4192999999999998</v>
      </c>
      <c r="O347" s="2">
        <f t="shared" si="26"/>
        <v>6.244442391892945</v>
      </c>
      <c r="P347" s="1">
        <f t="shared" si="27"/>
        <v>4.9145299145299148</v>
      </c>
      <c r="Q347" s="1">
        <f t="shared" si="28"/>
        <v>2.6663609134330715</v>
      </c>
      <c r="R347" s="1">
        <f t="shared" si="29"/>
        <v>6.4300856686510812</v>
      </c>
      <c r="S347" s="1"/>
    </row>
    <row r="348" spans="7:19" x14ac:dyDescent="0.2">
      <c r="G348">
        <v>6013337300</v>
      </c>
      <c r="H348" s="2">
        <f>$B$3+$B$4*DataForModel!L348+Index!$B$5*DataForModel!Q348+Index!$B$6*DataForModel!R348+Index!$B$7*DataForModel!T348+Index!$B$8*DataForModel!U348+Index!$B$9*DataForModel!AA348+Index!$B$10*DataForModel!AU348+Index!$B$11*DataForModel!AH348+Index!$B$12*DataForModel!AU348+Index!$B$13*DataForModel!AX348+Index!$B$14*DataForModel!AZ348+Index!$B$15*DataForModel!BA348+Index!$B$16*DataForModel!BI348</f>
        <v>9.2186602772686186</v>
      </c>
      <c r="I348" s="2">
        <f>$B$3+$B$4*DataForModel!L348+Index!$B$5*DataForModel!Q348+Index!$B$6*DataForModel!R348+Index!$B$7*DataForModel!T348+Index!$B$8*DataForModel!U348+Index!$B$9*DataForModel!AA348+Index!$B$10*DataForModel!AU348+Index!$B$11*DataForModel!AH348+Index!$B$12*DataForModel!AU348+Index!$B$13*DataForModel!AX348+Index!$B$14*DataForModel!AZ348+Index!$B$15*DataForModel!BA348+Index!$B$16*DataForModel!BI348</f>
        <v>9.2186602772686186</v>
      </c>
      <c r="J348">
        <v>8.3000000000000007</v>
      </c>
      <c r="K348">
        <f t="shared" si="25"/>
        <v>0.91866027726861788</v>
      </c>
      <c r="L348">
        <f>VLOOKUP(G348,MedianHouseholdIncome!B:C,2,FALSE)</f>
        <v>157441</v>
      </c>
      <c r="M348">
        <f>VLOOKUP(G348,DataForModel!B:O,14,FALSE)</f>
        <v>6.32063210323654</v>
      </c>
      <c r="N348">
        <f>VLOOKUP(G348,DataForModel!B:H,7,FALSE)</f>
        <v>4.2625000000000002</v>
      </c>
      <c r="O348" s="2">
        <f t="shared" si="26"/>
        <v>3.9956052523376679</v>
      </c>
      <c r="P348" s="1">
        <f t="shared" si="27"/>
        <v>3.5470085470085477</v>
      </c>
      <c r="Q348" s="1">
        <f t="shared" si="28"/>
        <v>0.80674092815481158</v>
      </c>
      <c r="R348" s="1">
        <f t="shared" si="29"/>
        <v>2.4062726876724265</v>
      </c>
      <c r="S348" s="1"/>
    </row>
    <row r="349" spans="7:19" x14ac:dyDescent="0.2">
      <c r="G349">
        <v>6013338101</v>
      </c>
      <c r="H349" s="2">
        <f>$B$3+$B$4*DataForModel!L349+Index!$B$5*DataForModel!Q349+Index!$B$6*DataForModel!R349+Index!$B$7*DataForModel!T349+Index!$B$8*DataForModel!U349+Index!$B$9*DataForModel!AA349+Index!$B$10*DataForModel!AU349+Index!$B$11*DataForModel!AH349+Index!$B$12*DataForModel!AU349+Index!$B$13*DataForModel!AX349+Index!$B$14*DataForModel!AZ349+Index!$B$15*DataForModel!BA349+Index!$B$16*DataForModel!BI349</f>
        <v>15.757615302895719</v>
      </c>
      <c r="I349" s="2">
        <f>$B$3+$B$4*DataForModel!L349+Index!$B$5*DataForModel!Q349+Index!$B$6*DataForModel!R349+Index!$B$7*DataForModel!T349+Index!$B$8*DataForModel!U349+Index!$B$9*DataForModel!AA349+Index!$B$10*DataForModel!AU349+Index!$B$11*DataForModel!AH349+Index!$B$12*DataForModel!AU349+Index!$B$13*DataForModel!AX349+Index!$B$14*DataForModel!AZ349+Index!$B$15*DataForModel!BA349+Index!$B$16*DataForModel!BI349</f>
        <v>15.757615302895719</v>
      </c>
      <c r="J349">
        <v>13.9</v>
      </c>
      <c r="K349">
        <f t="shared" si="25"/>
        <v>1.8576153028957183</v>
      </c>
      <c r="L349">
        <f>VLOOKUP(G349,MedianHouseholdIncome!B:C,2,FALSE)</f>
        <v>66968</v>
      </c>
      <c r="M349">
        <f>VLOOKUP(G349,DataForModel!B:O,14,FALSE)</f>
        <v>16.980014594449401</v>
      </c>
      <c r="N349">
        <f>VLOOKUP(G349,DataForModel!B:H,7,FALSE)</f>
        <v>9.1908999999999992</v>
      </c>
      <c r="O349" s="2">
        <f t="shared" si="26"/>
        <v>6.9507642819973654</v>
      </c>
      <c r="P349" s="1">
        <f t="shared" si="27"/>
        <v>5.9401709401709404</v>
      </c>
      <c r="Q349" s="1">
        <f t="shared" si="28"/>
        <v>2.5807237560890366</v>
      </c>
      <c r="R349" s="1">
        <f t="shared" si="29"/>
        <v>7.1770001452011023</v>
      </c>
      <c r="S349" s="1"/>
    </row>
    <row r="350" spans="7:19" x14ac:dyDescent="0.2">
      <c r="G350">
        <v>6013338102</v>
      </c>
      <c r="H350" s="2">
        <f>$B$3+$B$4*DataForModel!L350+Index!$B$5*DataForModel!Q350+Index!$B$6*DataForModel!R350+Index!$B$7*DataForModel!T350+Index!$B$8*DataForModel!U350+Index!$B$9*DataForModel!AA350+Index!$B$10*DataForModel!AU350+Index!$B$11*DataForModel!AH350+Index!$B$12*DataForModel!AU350+Index!$B$13*DataForModel!AX350+Index!$B$14*DataForModel!AZ350+Index!$B$15*DataForModel!BA350+Index!$B$16*DataForModel!BI350</f>
        <v>9.8720096418295089</v>
      </c>
      <c r="I350" s="2">
        <f>$B$3+$B$4*DataForModel!L350+Index!$B$5*DataForModel!Q350+Index!$B$6*DataForModel!R350+Index!$B$7*DataForModel!T350+Index!$B$8*DataForModel!U350+Index!$B$9*DataForModel!AA350+Index!$B$10*DataForModel!AU350+Index!$B$11*DataForModel!AH350+Index!$B$12*DataForModel!AU350+Index!$B$13*DataForModel!AX350+Index!$B$14*DataForModel!AZ350+Index!$B$15*DataForModel!BA350+Index!$B$16*DataForModel!BI350</f>
        <v>9.8720096418295089</v>
      </c>
      <c r="J350">
        <v>9.6999999999999993</v>
      </c>
      <c r="K350">
        <f t="shared" si="25"/>
        <v>0.17200964182950962</v>
      </c>
      <c r="L350">
        <f>VLOOKUP(G350,MedianHouseholdIncome!B:C,2,FALSE)</f>
        <v>121935</v>
      </c>
      <c r="M350">
        <f>VLOOKUP(G350,DataForModel!B:O,14,FALSE)</f>
        <v>10.9561498255567</v>
      </c>
      <c r="N350">
        <f>VLOOKUP(G350,DataForModel!B:H,7,FALSE)</f>
        <v>4.7633999999999999</v>
      </c>
      <c r="O350" s="2">
        <f t="shared" si="26"/>
        <v>4.2908743383976962</v>
      </c>
      <c r="P350" s="1">
        <f t="shared" si="27"/>
        <v>4.1452991452991448</v>
      </c>
      <c r="Q350" s="1">
        <f t="shared" si="28"/>
        <v>1.5782048328190541</v>
      </c>
      <c r="R350" s="1">
        <f t="shared" si="29"/>
        <v>2.8911475727215525</v>
      </c>
      <c r="S350" s="1"/>
    </row>
    <row r="351" spans="7:19" x14ac:dyDescent="0.2">
      <c r="G351">
        <v>6013338201</v>
      </c>
      <c r="H351" s="2">
        <f>$B$3+$B$4*DataForModel!L351+Index!$B$5*DataForModel!Q351+Index!$B$6*DataForModel!R351+Index!$B$7*DataForModel!T351+Index!$B$8*DataForModel!U351+Index!$B$9*DataForModel!AA351+Index!$B$10*DataForModel!AU351+Index!$B$11*DataForModel!AH351+Index!$B$12*DataForModel!AU351+Index!$B$13*DataForModel!AX351+Index!$B$14*DataForModel!AZ351+Index!$B$15*DataForModel!BA351+Index!$B$16*DataForModel!BI351</f>
        <v>8.7874679335751704</v>
      </c>
      <c r="I351" s="2">
        <f>$B$3+$B$4*DataForModel!L351+Index!$B$5*DataForModel!Q351+Index!$B$6*DataForModel!R351+Index!$B$7*DataForModel!T351+Index!$B$8*DataForModel!U351+Index!$B$9*DataForModel!AA351+Index!$B$10*DataForModel!AU351+Index!$B$11*DataForModel!AH351+Index!$B$12*DataForModel!AU351+Index!$B$13*DataForModel!AX351+Index!$B$14*DataForModel!AZ351+Index!$B$15*DataForModel!BA351+Index!$B$16*DataForModel!BI351</f>
        <v>8.7874679335751704</v>
      </c>
      <c r="J351">
        <v>9.3000000000000007</v>
      </c>
      <c r="K351">
        <f t="shared" si="25"/>
        <v>0.51253206642483029</v>
      </c>
      <c r="L351">
        <f>VLOOKUP(G351,MedianHouseholdIncome!B:C,2,FALSE)</f>
        <v>131024</v>
      </c>
      <c r="M351">
        <f>VLOOKUP(G351,DataForModel!B:O,14,FALSE)</f>
        <v>9.8517420557787307</v>
      </c>
      <c r="N351">
        <f>VLOOKUP(G351,DataForModel!B:H,7,FALSE)</f>
        <v>5.0896999999999997</v>
      </c>
      <c r="O351" s="2">
        <f t="shared" si="26"/>
        <v>3.80073589737317</v>
      </c>
      <c r="P351" s="1">
        <f t="shared" si="27"/>
        <v>3.9743589743589745</v>
      </c>
      <c r="Q351" s="1">
        <f t="shared" si="28"/>
        <v>1.394404277745781</v>
      </c>
      <c r="R351" s="1">
        <f t="shared" si="29"/>
        <v>3.2070083732636361</v>
      </c>
      <c r="S351" s="1"/>
    </row>
    <row r="352" spans="7:19" x14ac:dyDescent="0.2">
      <c r="G352">
        <v>6013345101</v>
      </c>
      <c r="H352" s="2">
        <f>$B$3+$B$4*DataForModel!L352+Index!$B$5*DataForModel!Q352+Index!$B$6*DataForModel!R352+Index!$B$7*DataForModel!T352+Index!$B$8*DataForModel!U352+Index!$B$9*DataForModel!AA352+Index!$B$10*DataForModel!AU352+Index!$B$11*DataForModel!AH352+Index!$B$12*DataForModel!AU352+Index!$B$13*DataForModel!AX352+Index!$B$14*DataForModel!AZ352+Index!$B$15*DataForModel!BA352+Index!$B$16*DataForModel!BI352</f>
        <v>10.731619690866967</v>
      </c>
      <c r="I352" s="2">
        <f>$B$3+$B$4*DataForModel!L352+Index!$B$5*DataForModel!Q352+Index!$B$6*DataForModel!R352+Index!$B$7*DataForModel!T352+Index!$B$8*DataForModel!U352+Index!$B$9*DataForModel!AA352+Index!$B$10*DataForModel!AU352+Index!$B$11*DataForModel!AH352+Index!$B$12*DataForModel!AU352+Index!$B$13*DataForModel!AX352+Index!$B$14*DataForModel!AZ352+Index!$B$15*DataForModel!BA352+Index!$B$16*DataForModel!BI352</f>
        <v>10.731619690866967</v>
      </c>
      <c r="J352">
        <v>8.5</v>
      </c>
      <c r="K352">
        <f t="shared" si="25"/>
        <v>2.2316196908669674</v>
      </c>
      <c r="L352">
        <f>VLOOKUP(G352,MedianHouseholdIncome!B:C,2,FALSE)</f>
        <v>149770</v>
      </c>
      <c r="M352">
        <f>VLOOKUP(G352,DataForModel!B:O,14,FALSE)</f>
        <v>8.5880036881095698</v>
      </c>
      <c r="N352">
        <f>VLOOKUP(G352,DataForModel!B:H,7,FALSE)</f>
        <v>5.3418000000000001</v>
      </c>
      <c r="O352" s="2">
        <f t="shared" si="26"/>
        <v>4.6793591021624756</v>
      </c>
      <c r="P352" s="1">
        <f t="shared" si="27"/>
        <v>3.6324786324786329</v>
      </c>
      <c r="Q352" s="1">
        <f t="shared" si="28"/>
        <v>1.1840872012082981</v>
      </c>
      <c r="R352" s="1">
        <f t="shared" si="29"/>
        <v>3.4510430279270121</v>
      </c>
      <c r="S352" s="1"/>
    </row>
    <row r="353" spans="7:19" x14ac:dyDescent="0.2">
      <c r="G353">
        <v>6013345102</v>
      </c>
      <c r="H353" s="2">
        <f>$B$3+$B$4*DataForModel!L353+Index!$B$5*DataForModel!Q353+Index!$B$6*DataForModel!R353+Index!$B$7*DataForModel!T353+Index!$B$8*DataForModel!U353+Index!$B$9*DataForModel!AA353+Index!$B$10*DataForModel!AU353+Index!$B$11*DataForModel!AH353+Index!$B$12*DataForModel!AU353+Index!$B$13*DataForModel!AX353+Index!$B$14*DataForModel!AZ353+Index!$B$15*DataForModel!BA353+Index!$B$16*DataForModel!BI353</f>
        <v>10.682065768185673</v>
      </c>
      <c r="I353" s="2">
        <f>$B$3+$B$4*DataForModel!L353+Index!$B$5*DataForModel!Q353+Index!$B$6*DataForModel!R353+Index!$B$7*DataForModel!T353+Index!$B$8*DataForModel!U353+Index!$B$9*DataForModel!AA353+Index!$B$10*DataForModel!AU353+Index!$B$11*DataForModel!AH353+Index!$B$12*DataForModel!AU353+Index!$B$13*DataForModel!AX353+Index!$B$14*DataForModel!AZ353+Index!$B$15*DataForModel!BA353+Index!$B$16*DataForModel!BI353</f>
        <v>10.682065768185673</v>
      </c>
      <c r="J353">
        <v>9.1999999999999993</v>
      </c>
      <c r="K353">
        <f t="shared" si="25"/>
        <v>1.4820657681856737</v>
      </c>
      <c r="L353">
        <f>VLOOKUP(G353,MedianHouseholdIncome!B:C,2,FALSE)</f>
        <v>173092</v>
      </c>
      <c r="M353">
        <f>VLOOKUP(G353,DataForModel!B:O,14,FALSE)</f>
        <v>8.3917182890893791</v>
      </c>
      <c r="N353">
        <f>VLOOKUP(G353,DataForModel!B:H,7,FALSE)</f>
        <v>4.3015999999999996</v>
      </c>
      <c r="O353" s="2">
        <f t="shared" si="26"/>
        <v>4.6569641290371413</v>
      </c>
      <c r="P353" s="1">
        <f t="shared" si="27"/>
        <v>3.9316239316239314</v>
      </c>
      <c r="Q353" s="1">
        <f t="shared" si="28"/>
        <v>1.1514204939648829</v>
      </c>
      <c r="R353" s="1">
        <f t="shared" si="29"/>
        <v>2.4441217753254922</v>
      </c>
      <c r="S353" s="1"/>
    </row>
    <row r="354" spans="7:19" x14ac:dyDescent="0.2">
      <c r="G354">
        <v>6013345103</v>
      </c>
      <c r="H354" s="2">
        <f>$B$3+$B$4*DataForModel!L354+Index!$B$5*DataForModel!Q354+Index!$B$6*DataForModel!R354+Index!$B$7*DataForModel!T354+Index!$B$8*DataForModel!U354+Index!$B$9*DataForModel!AA354+Index!$B$10*DataForModel!AU354+Index!$B$11*DataForModel!AH354+Index!$B$12*DataForModel!AU354+Index!$B$13*DataForModel!AX354+Index!$B$14*DataForModel!AZ354+Index!$B$15*DataForModel!BA354+Index!$B$16*DataForModel!BI354</f>
        <v>9.4558380087888789</v>
      </c>
      <c r="I354" s="2">
        <f>$B$3+$B$4*DataForModel!L354+Index!$B$5*DataForModel!Q354+Index!$B$6*DataForModel!R354+Index!$B$7*DataForModel!T354+Index!$B$8*DataForModel!U354+Index!$B$9*DataForModel!AA354+Index!$B$10*DataForModel!AU354+Index!$B$11*DataForModel!AH354+Index!$B$12*DataForModel!AU354+Index!$B$13*DataForModel!AX354+Index!$B$14*DataForModel!AZ354+Index!$B$15*DataForModel!BA354+Index!$B$16*DataForModel!BI354</f>
        <v>9.4558380087888789</v>
      </c>
      <c r="J354">
        <v>9.1999999999999993</v>
      </c>
      <c r="K354">
        <f t="shared" si="25"/>
        <v>0.25583800878887963</v>
      </c>
      <c r="L354">
        <f>VLOOKUP(G354,MedianHouseholdIncome!B:C,2,FALSE)</f>
        <v>139011</v>
      </c>
      <c r="M354">
        <f>VLOOKUP(G354,DataForModel!B:O,14,FALSE)</f>
        <v>4.4919294402177998</v>
      </c>
      <c r="N354">
        <f>VLOOKUP(G354,DataForModel!B:H,7,FALSE)</f>
        <v>5.0911</v>
      </c>
      <c r="O354" s="2">
        <f t="shared" si="26"/>
        <v>4.1027933140676218</v>
      </c>
      <c r="P354" s="1">
        <f t="shared" si="27"/>
        <v>3.9316239316239314</v>
      </c>
      <c r="Q354" s="1">
        <f t="shared" si="28"/>
        <v>0.50239992863939675</v>
      </c>
      <c r="R354" s="1">
        <f t="shared" si="29"/>
        <v>3.2083635835632354</v>
      </c>
      <c r="S354" s="1"/>
    </row>
    <row r="355" spans="7:19" x14ac:dyDescent="0.2">
      <c r="G355">
        <v>6013345105</v>
      </c>
      <c r="H355" s="2">
        <f>$B$3+$B$4*DataForModel!L355+Index!$B$5*DataForModel!Q355+Index!$B$6*DataForModel!R355+Index!$B$7*DataForModel!T355+Index!$B$8*DataForModel!U355+Index!$B$9*DataForModel!AA355+Index!$B$10*DataForModel!AU355+Index!$B$11*DataForModel!AH355+Index!$B$12*DataForModel!AU355+Index!$B$13*DataForModel!AX355+Index!$B$14*DataForModel!AZ355+Index!$B$15*DataForModel!BA355+Index!$B$16*DataForModel!BI355</f>
        <v>8.3488851231037895</v>
      </c>
      <c r="I355" s="2">
        <f>$B$3+$B$4*DataForModel!L355+Index!$B$5*DataForModel!Q355+Index!$B$6*DataForModel!R355+Index!$B$7*DataForModel!T355+Index!$B$8*DataForModel!U355+Index!$B$9*DataForModel!AA355+Index!$B$10*DataForModel!AU355+Index!$B$11*DataForModel!AH355+Index!$B$12*DataForModel!AU355+Index!$B$13*DataForModel!AX355+Index!$B$14*DataForModel!AZ355+Index!$B$15*DataForModel!BA355+Index!$B$16*DataForModel!BI355</f>
        <v>8.3488851231037895</v>
      </c>
      <c r="J355">
        <v>8.3000000000000007</v>
      </c>
      <c r="K355">
        <f t="shared" si="25"/>
        <v>4.8885123103788786E-2</v>
      </c>
      <c r="L355">
        <f>VLOOKUP(G355,MedianHouseholdIncome!B:C,2,FALSE)</f>
        <v>152350</v>
      </c>
      <c r="M355">
        <f>VLOOKUP(G355,DataForModel!B:O,14,FALSE)</f>
        <v>7.50573157989961</v>
      </c>
      <c r="N355">
        <f>VLOOKUP(G355,DataForModel!B:H,7,FALSE)</f>
        <v>5.6581999999999999</v>
      </c>
      <c r="O355" s="2">
        <f t="shared" si="26"/>
        <v>3.6025265584897399</v>
      </c>
      <c r="P355" s="1">
        <f t="shared" si="27"/>
        <v>3.5470085470085477</v>
      </c>
      <c r="Q355" s="1">
        <f t="shared" si="28"/>
        <v>1.0039705634293883</v>
      </c>
      <c r="R355" s="1">
        <f t="shared" si="29"/>
        <v>3.7573205556362228</v>
      </c>
      <c r="S355" s="1"/>
    </row>
    <row r="356" spans="7:19" x14ac:dyDescent="0.2">
      <c r="G356">
        <v>6013345108</v>
      </c>
      <c r="H356" s="2">
        <f>$B$3+$B$4*DataForModel!L356+Index!$B$5*DataForModel!Q356+Index!$B$6*DataForModel!R356+Index!$B$7*DataForModel!T356+Index!$B$8*DataForModel!U356+Index!$B$9*DataForModel!AA356+Index!$B$10*DataForModel!AU356+Index!$B$11*DataForModel!AH356+Index!$B$12*DataForModel!AU356+Index!$B$13*DataForModel!AX356+Index!$B$14*DataForModel!AZ356+Index!$B$15*DataForModel!BA356+Index!$B$16*DataForModel!BI356</f>
        <v>9.7922308904871009</v>
      </c>
      <c r="I356" s="2">
        <f>$B$3+$B$4*DataForModel!L356+Index!$B$5*DataForModel!Q356+Index!$B$6*DataForModel!R356+Index!$B$7*DataForModel!T356+Index!$B$8*DataForModel!U356+Index!$B$9*DataForModel!AA356+Index!$B$10*DataForModel!AU356+Index!$B$11*DataForModel!AH356+Index!$B$12*DataForModel!AU356+Index!$B$13*DataForModel!AX356+Index!$B$14*DataForModel!AZ356+Index!$B$15*DataForModel!BA356+Index!$B$16*DataForModel!BI356</f>
        <v>9.7922308904871009</v>
      </c>
      <c r="J356">
        <v>7.1</v>
      </c>
      <c r="K356">
        <f t="shared" si="25"/>
        <v>2.6922308904871013</v>
      </c>
      <c r="L356">
        <f>VLOOKUP(G356,MedianHouseholdIncome!B:C,2,FALSE)</f>
        <v>164202</v>
      </c>
      <c r="M356">
        <f>VLOOKUP(G356,DataForModel!B:O,14,FALSE)</f>
        <v>6.7976352457991096</v>
      </c>
      <c r="N356">
        <f>VLOOKUP(G356,DataForModel!B:H,7,FALSE)</f>
        <v>2.8913000000000002</v>
      </c>
      <c r="O356" s="2">
        <f t="shared" si="26"/>
        <v>4.254819816462537</v>
      </c>
      <c r="P356" s="1">
        <f t="shared" si="27"/>
        <v>3.0341880341880341</v>
      </c>
      <c r="Q356" s="1">
        <f t="shared" si="28"/>
        <v>0.88612595674105721</v>
      </c>
      <c r="R356" s="1">
        <f t="shared" si="29"/>
        <v>1.0789409999515998</v>
      </c>
      <c r="S356" s="1"/>
    </row>
    <row r="357" spans="7:19" x14ac:dyDescent="0.2">
      <c r="G357">
        <v>6013345111</v>
      </c>
      <c r="H357" s="2">
        <f>$B$3+$B$4*DataForModel!L357+Index!$B$5*DataForModel!Q357+Index!$B$6*DataForModel!R357+Index!$B$7*DataForModel!T357+Index!$B$8*DataForModel!U357+Index!$B$9*DataForModel!AA357+Index!$B$10*DataForModel!AU357+Index!$B$11*DataForModel!AH357+Index!$B$12*DataForModel!AU357+Index!$B$13*DataForModel!AX357+Index!$B$14*DataForModel!AZ357+Index!$B$15*DataForModel!BA357+Index!$B$16*DataForModel!BI357</f>
        <v>9.4068900683053904</v>
      </c>
      <c r="I357" s="2">
        <f>$B$3+$B$4*DataForModel!L357+Index!$B$5*DataForModel!Q357+Index!$B$6*DataForModel!R357+Index!$B$7*DataForModel!T357+Index!$B$8*DataForModel!U357+Index!$B$9*DataForModel!AA357+Index!$B$10*DataForModel!AU357+Index!$B$11*DataForModel!AH357+Index!$B$12*DataForModel!AU357+Index!$B$13*DataForModel!AX357+Index!$B$14*DataForModel!AZ357+Index!$B$15*DataForModel!BA357+Index!$B$16*DataForModel!BI357</f>
        <v>9.4068900683053904</v>
      </c>
      <c r="J357">
        <v>6.7</v>
      </c>
      <c r="K357">
        <f t="shared" si="25"/>
        <v>2.7068900683053903</v>
      </c>
      <c r="L357">
        <f>VLOOKUP(G357,MedianHouseholdIncome!B:C,2,FALSE)</f>
        <v>139800</v>
      </c>
      <c r="M357">
        <f>VLOOKUP(G357,DataForModel!B:O,14,FALSE)</f>
        <v>12.4779054028125</v>
      </c>
      <c r="N357">
        <f>VLOOKUP(G357,DataForModel!B:H,7,FALSE)</f>
        <v>4.3604000000000003</v>
      </c>
      <c r="O357" s="2">
        <f t="shared" si="26"/>
        <v>4.0806722033188656</v>
      </c>
      <c r="P357" s="1">
        <f t="shared" si="27"/>
        <v>2.8632478632478637</v>
      </c>
      <c r="Q357" s="1">
        <f t="shared" si="28"/>
        <v>1.8314623047777092</v>
      </c>
      <c r="R357" s="1">
        <f t="shared" si="29"/>
        <v>2.50104060790862</v>
      </c>
      <c r="S357" s="1"/>
    </row>
    <row r="358" spans="7:19" x14ac:dyDescent="0.2">
      <c r="G358">
        <v>6013345112</v>
      </c>
      <c r="H358" s="2">
        <f>$B$3+$B$4*DataForModel!L358+Index!$B$5*DataForModel!Q358+Index!$B$6*DataForModel!R358+Index!$B$7*DataForModel!T358+Index!$B$8*DataForModel!U358+Index!$B$9*DataForModel!AA358+Index!$B$10*DataForModel!AU358+Index!$B$11*DataForModel!AH358+Index!$B$12*DataForModel!AU358+Index!$B$13*DataForModel!AX358+Index!$B$14*DataForModel!AZ358+Index!$B$15*DataForModel!BA358+Index!$B$16*DataForModel!BI358</f>
        <v>9.6669184238476813</v>
      </c>
      <c r="I358" s="2">
        <f>$B$3+$B$4*DataForModel!L358+Index!$B$5*DataForModel!Q358+Index!$B$6*DataForModel!R358+Index!$B$7*DataForModel!T358+Index!$B$8*DataForModel!U358+Index!$B$9*DataForModel!AA358+Index!$B$10*DataForModel!AU358+Index!$B$11*DataForModel!AH358+Index!$B$12*DataForModel!AU358+Index!$B$13*DataForModel!AX358+Index!$B$14*DataForModel!AZ358+Index!$B$15*DataForModel!BA358+Index!$B$16*DataForModel!BI358</f>
        <v>9.6669184238476813</v>
      </c>
      <c r="J358">
        <v>6.9</v>
      </c>
      <c r="K358">
        <f t="shared" si="25"/>
        <v>2.7669184238476809</v>
      </c>
      <c r="L358">
        <f>VLOOKUP(G358,MedianHouseholdIncome!B:C,2,FALSE)</f>
        <v>132749</v>
      </c>
      <c r="M358">
        <f>VLOOKUP(G358,DataForModel!B:O,14,FALSE)</f>
        <v>3.3536988905483498</v>
      </c>
      <c r="N358">
        <f>VLOOKUP(G358,DataForModel!B:H,7,FALSE)</f>
        <v>3.7410999999999999</v>
      </c>
      <c r="O358" s="2">
        <f t="shared" si="26"/>
        <v>4.1981871793107173</v>
      </c>
      <c r="P358" s="1">
        <f t="shared" si="27"/>
        <v>2.9487179487179489</v>
      </c>
      <c r="Q358" s="1">
        <f t="shared" si="28"/>
        <v>0.31297043298068655</v>
      </c>
      <c r="R358" s="1">
        <f t="shared" si="29"/>
        <v>1.9015536518077536</v>
      </c>
      <c r="S358" s="1"/>
    </row>
    <row r="359" spans="7:19" x14ac:dyDescent="0.2">
      <c r="G359">
        <v>6013345113</v>
      </c>
      <c r="H359" s="2">
        <f>$B$3+$B$4*DataForModel!L359+Index!$B$5*DataForModel!Q359+Index!$B$6*DataForModel!R359+Index!$B$7*DataForModel!T359+Index!$B$8*DataForModel!U359+Index!$B$9*DataForModel!AA359+Index!$B$10*DataForModel!AU359+Index!$B$11*DataForModel!AH359+Index!$B$12*DataForModel!AU359+Index!$B$13*DataForModel!AX359+Index!$B$14*DataForModel!AZ359+Index!$B$15*DataForModel!BA359+Index!$B$16*DataForModel!BI359</f>
        <v>7.2159076414427581</v>
      </c>
      <c r="I359" s="2">
        <f>$B$3+$B$4*DataForModel!L359+Index!$B$5*DataForModel!Q359+Index!$B$6*DataForModel!R359+Index!$B$7*DataForModel!T359+Index!$B$8*DataForModel!U359+Index!$B$9*DataForModel!AA359+Index!$B$10*DataForModel!AU359+Index!$B$11*DataForModel!AH359+Index!$B$12*DataForModel!AU359+Index!$B$13*DataForModel!AX359+Index!$B$14*DataForModel!AZ359+Index!$B$15*DataForModel!BA359+Index!$B$16*DataForModel!BI359</f>
        <v>7.2159076414427581</v>
      </c>
      <c r="J359">
        <v>7.7</v>
      </c>
      <c r="K359">
        <f t="shared" si="25"/>
        <v>0.48409235855724209</v>
      </c>
      <c r="L359">
        <f>VLOOKUP(G359,MedianHouseholdIncome!B:C,2,FALSE)</f>
        <v>204087</v>
      </c>
      <c r="M359">
        <f>VLOOKUP(G359,DataForModel!B:O,14,FALSE)</f>
        <v>1.76200208896901</v>
      </c>
      <c r="N359">
        <f>VLOOKUP(G359,DataForModel!B:H,7,FALSE)</f>
        <v>1.7766999999999999</v>
      </c>
      <c r="O359" s="2">
        <f t="shared" si="26"/>
        <v>3.0904984710950556</v>
      </c>
      <c r="P359" s="1">
        <f t="shared" si="27"/>
        <v>3.2905982905982913</v>
      </c>
      <c r="Q359" s="1">
        <f t="shared" si="28"/>
        <v>4.8073024935964541E-2</v>
      </c>
      <c r="R359" s="1">
        <f t="shared" si="29"/>
        <v>0</v>
      </c>
      <c r="S359" s="1"/>
    </row>
    <row r="360" spans="7:19" x14ac:dyDescent="0.2">
      <c r="G360">
        <v>6013345115</v>
      </c>
      <c r="H360" s="2">
        <f>$B$3+$B$4*DataForModel!L360+Index!$B$5*DataForModel!Q360+Index!$B$6*DataForModel!R360+Index!$B$7*DataForModel!T360+Index!$B$8*DataForModel!U360+Index!$B$9*DataForModel!AA360+Index!$B$10*DataForModel!AU360+Index!$B$11*DataForModel!AH360+Index!$B$12*DataForModel!AU360+Index!$B$13*DataForModel!AX360+Index!$B$14*DataForModel!AZ360+Index!$B$15*DataForModel!BA360+Index!$B$16*DataForModel!BI360</f>
        <v>8.8194704807356192</v>
      </c>
      <c r="I360" s="2">
        <f>$B$3+$B$4*DataForModel!L360+Index!$B$5*DataForModel!Q360+Index!$B$6*DataForModel!R360+Index!$B$7*DataForModel!T360+Index!$B$8*DataForModel!U360+Index!$B$9*DataForModel!AA360+Index!$B$10*DataForModel!AU360+Index!$B$11*DataForModel!AH360+Index!$B$12*DataForModel!AU360+Index!$B$13*DataForModel!AX360+Index!$B$14*DataForModel!AZ360+Index!$B$15*DataForModel!BA360+Index!$B$16*DataForModel!BI360</f>
        <v>8.8194704807356192</v>
      </c>
      <c r="J360">
        <v>7.5</v>
      </c>
      <c r="K360">
        <f t="shared" si="25"/>
        <v>1.3194704807356192</v>
      </c>
      <c r="L360">
        <f>VLOOKUP(G360,MedianHouseholdIncome!B:C,2,FALSE)</f>
        <v>208943</v>
      </c>
      <c r="M360">
        <f>VLOOKUP(G360,DataForModel!B:O,14,FALSE)</f>
        <v>6.1779892460357502</v>
      </c>
      <c r="N360">
        <f>VLOOKUP(G360,DataForModel!B:H,7,FALSE)</f>
        <v>3.5649999999999999</v>
      </c>
      <c r="O360" s="2">
        <f t="shared" si="26"/>
        <v>3.8151988529742815</v>
      </c>
      <c r="P360" s="1">
        <f t="shared" si="27"/>
        <v>3.2051282051282053</v>
      </c>
      <c r="Q360" s="1">
        <f t="shared" si="28"/>
        <v>0.78300165625887597</v>
      </c>
      <c r="R360" s="1">
        <f t="shared" si="29"/>
        <v>1.7310875562654273</v>
      </c>
      <c r="S360" s="1"/>
    </row>
    <row r="361" spans="7:19" x14ac:dyDescent="0.2">
      <c r="G361">
        <v>6013345116</v>
      </c>
      <c r="H361" s="2">
        <f>$B$3+$B$4*DataForModel!L361+Index!$B$5*DataForModel!Q361+Index!$B$6*DataForModel!R361+Index!$B$7*DataForModel!T361+Index!$B$8*DataForModel!U361+Index!$B$9*DataForModel!AA361+Index!$B$10*DataForModel!AU361+Index!$B$11*DataForModel!AH361+Index!$B$12*DataForModel!AU361+Index!$B$13*DataForModel!AX361+Index!$B$14*DataForModel!AZ361+Index!$B$15*DataForModel!BA361+Index!$B$16*DataForModel!BI361</f>
        <v>8.5594449337753602</v>
      </c>
      <c r="I361" s="2">
        <f>$B$3+$B$4*DataForModel!L361+Index!$B$5*DataForModel!Q361+Index!$B$6*DataForModel!R361+Index!$B$7*DataForModel!T361+Index!$B$8*DataForModel!U361+Index!$B$9*DataForModel!AA361+Index!$B$10*DataForModel!AU361+Index!$B$11*DataForModel!AH361+Index!$B$12*DataForModel!AU361+Index!$B$13*DataForModel!AX361+Index!$B$14*DataForModel!AZ361+Index!$B$15*DataForModel!BA361+Index!$B$16*DataForModel!BI361</f>
        <v>8.5594449337753602</v>
      </c>
      <c r="J361">
        <v>8</v>
      </c>
      <c r="K361">
        <f t="shared" si="25"/>
        <v>0.5594449337753602</v>
      </c>
      <c r="L361">
        <f>VLOOKUP(G361,MedianHouseholdIncome!B:C,2,FALSE)</f>
        <v>170222</v>
      </c>
      <c r="M361">
        <f>VLOOKUP(G361,DataForModel!B:O,14,FALSE)</f>
        <v>6.1535238588993204</v>
      </c>
      <c r="N361">
        <f>VLOOKUP(G361,DataForModel!B:H,7,FALSE)</f>
        <v>3.4498000000000002</v>
      </c>
      <c r="O361" s="2">
        <f t="shared" si="26"/>
        <v>3.6976851462688094</v>
      </c>
      <c r="P361" s="1">
        <f t="shared" si="27"/>
        <v>3.4188034188034191</v>
      </c>
      <c r="Q361" s="1">
        <f t="shared" si="28"/>
        <v>0.77893001545842944</v>
      </c>
      <c r="R361" s="1">
        <f t="shared" si="29"/>
        <v>1.6195731087556267</v>
      </c>
      <c r="S361" s="1"/>
    </row>
    <row r="362" spans="7:19" x14ac:dyDescent="0.2">
      <c r="G362">
        <v>6013345202</v>
      </c>
      <c r="H362" s="2">
        <f>$B$3+$B$4*DataForModel!L362+Index!$B$5*DataForModel!Q362+Index!$B$6*DataForModel!R362+Index!$B$7*DataForModel!T362+Index!$B$8*DataForModel!U362+Index!$B$9*DataForModel!AA362+Index!$B$10*DataForModel!AU362+Index!$B$11*DataForModel!AH362+Index!$B$12*DataForModel!AU362+Index!$B$13*DataForModel!AX362+Index!$B$14*DataForModel!AZ362+Index!$B$15*DataForModel!BA362+Index!$B$16*DataForModel!BI362</f>
        <v>10.073267487116434</v>
      </c>
      <c r="I362" s="2">
        <f>$B$3+$B$4*DataForModel!L362+Index!$B$5*DataForModel!Q362+Index!$B$6*DataForModel!R362+Index!$B$7*DataForModel!T362+Index!$B$8*DataForModel!U362+Index!$B$9*DataForModel!AA362+Index!$B$10*DataForModel!AU362+Index!$B$11*DataForModel!AH362+Index!$B$12*DataForModel!AU362+Index!$B$13*DataForModel!AX362+Index!$B$14*DataForModel!AZ362+Index!$B$15*DataForModel!BA362+Index!$B$16*DataForModel!BI362</f>
        <v>10.073267487116434</v>
      </c>
      <c r="J362">
        <v>6.9</v>
      </c>
      <c r="K362">
        <f t="shared" si="25"/>
        <v>3.1732674871164335</v>
      </c>
      <c r="L362">
        <f>VLOOKUP(G362,MedianHouseholdIncome!B:C,2,FALSE)</f>
        <v>141892</v>
      </c>
      <c r="M362">
        <f>VLOOKUP(G362,DataForModel!B:O,14,FALSE)</f>
        <v>11.796550251023801</v>
      </c>
      <c r="N362">
        <f>VLOOKUP(G362,DataForModel!B:H,7,FALSE)</f>
        <v>3.8056999999999999</v>
      </c>
      <c r="O362" s="2">
        <f t="shared" si="26"/>
        <v>4.3818290760367544</v>
      </c>
      <c r="P362" s="1">
        <f t="shared" si="27"/>
        <v>2.9487179487179489</v>
      </c>
      <c r="Q362" s="1">
        <f t="shared" si="28"/>
        <v>1.7180680870550524</v>
      </c>
      <c r="R362" s="1">
        <f t="shared" si="29"/>
        <v>1.9640869270606454</v>
      </c>
      <c r="S362" s="1"/>
    </row>
    <row r="363" spans="7:19" x14ac:dyDescent="0.2">
      <c r="G363">
        <v>6013345203</v>
      </c>
      <c r="H363" s="2">
        <f>$B$3+$B$4*DataForModel!L363+Index!$B$5*DataForModel!Q363+Index!$B$6*DataForModel!R363+Index!$B$7*DataForModel!T363+Index!$B$8*DataForModel!U363+Index!$B$9*DataForModel!AA363+Index!$B$10*DataForModel!AU363+Index!$B$11*DataForModel!AH363+Index!$B$12*DataForModel!AU363+Index!$B$13*DataForModel!AX363+Index!$B$14*DataForModel!AZ363+Index!$B$15*DataForModel!BA363+Index!$B$16*DataForModel!BI363</f>
        <v>6.7368186321925023</v>
      </c>
      <c r="I363" s="2">
        <f>$B$3+$B$4*DataForModel!L363+Index!$B$5*DataForModel!Q363+Index!$B$6*DataForModel!R363+Index!$B$7*DataForModel!T363+Index!$B$8*DataForModel!U363+Index!$B$9*DataForModel!AA363+Index!$B$10*DataForModel!AU363+Index!$B$11*DataForModel!AH363+Index!$B$12*DataForModel!AU363+Index!$B$13*DataForModel!AX363+Index!$B$14*DataForModel!AZ363+Index!$B$15*DataForModel!BA363+Index!$B$16*DataForModel!BI363</f>
        <v>6.7368186321925023</v>
      </c>
      <c r="J363">
        <v>0</v>
      </c>
      <c r="K363">
        <f t="shared" si="25"/>
        <v>6.7368186321925023</v>
      </c>
      <c r="L363">
        <f>VLOOKUP(G363,MedianHouseholdIncome!B:C,2,FALSE)</f>
        <v>147340</v>
      </c>
      <c r="M363">
        <f>VLOOKUP(G363,DataForModel!B:O,14,FALSE)</f>
        <v>4.2325211427846199</v>
      </c>
      <c r="N363">
        <f>VLOOKUP(G363,DataForModel!B:H,7,FALSE)</f>
        <v>5.0602999999999998</v>
      </c>
      <c r="O363" s="2">
        <f t="shared" si="26"/>
        <v>2.8739831095200103</v>
      </c>
      <c r="P363" s="1">
        <f t="shared" si="27"/>
        <v>0</v>
      </c>
      <c r="Q363" s="1">
        <f t="shared" si="28"/>
        <v>0.45922802206324448</v>
      </c>
      <c r="R363" s="1">
        <f t="shared" si="29"/>
        <v>3.1785489569720724</v>
      </c>
      <c r="S363" s="1"/>
    </row>
    <row r="364" spans="7:19" x14ac:dyDescent="0.2">
      <c r="G364">
        <v>6013355107</v>
      </c>
      <c r="H364" s="2">
        <f>$B$3+$B$4*DataForModel!L364+Index!$B$5*DataForModel!Q364+Index!$B$6*DataForModel!R364+Index!$B$7*DataForModel!T364+Index!$B$8*DataForModel!U364+Index!$B$9*DataForModel!AA364+Index!$B$10*DataForModel!AU364+Index!$B$11*DataForModel!AH364+Index!$B$12*DataForModel!AU364+Index!$B$13*DataForModel!AX364+Index!$B$14*DataForModel!AZ364+Index!$B$15*DataForModel!BA364+Index!$B$16*DataForModel!BI364</f>
        <v>10.209967643548252</v>
      </c>
      <c r="I364" s="2">
        <f>$B$3+$B$4*DataForModel!L364+Index!$B$5*DataForModel!Q364+Index!$B$6*DataForModel!R364+Index!$B$7*DataForModel!T364+Index!$B$8*DataForModel!U364+Index!$B$9*DataForModel!AA364+Index!$B$10*DataForModel!AU364+Index!$B$11*DataForModel!AH364+Index!$B$12*DataForModel!AU364+Index!$B$13*DataForModel!AX364+Index!$B$14*DataForModel!AZ364+Index!$B$15*DataForModel!BA364+Index!$B$16*DataForModel!BI364</f>
        <v>10.209967643548252</v>
      </c>
      <c r="J364">
        <v>10.6</v>
      </c>
      <c r="K364">
        <f t="shared" si="25"/>
        <v>0.39003235645174783</v>
      </c>
      <c r="L364">
        <f>VLOOKUP(G364,MedianHouseholdIncome!B:C,2,FALSE)</f>
        <v>110425</v>
      </c>
      <c r="M364">
        <f>VLOOKUP(G364,DataForModel!B:O,14,FALSE)</f>
        <v>24.282215227582899</v>
      </c>
      <c r="N364">
        <f>VLOOKUP(G364,DataForModel!B:H,7,FALSE)</f>
        <v>6.1456</v>
      </c>
      <c r="O364" s="2">
        <f t="shared" si="26"/>
        <v>4.4436081676579935</v>
      </c>
      <c r="P364" s="1">
        <f t="shared" si="27"/>
        <v>4.5299145299145298</v>
      </c>
      <c r="Q364" s="1">
        <f t="shared" si="28"/>
        <v>3.7959891375487937</v>
      </c>
      <c r="R364" s="1">
        <f t="shared" si="29"/>
        <v>4.2291273413677946</v>
      </c>
      <c r="S364" s="1"/>
    </row>
    <row r="365" spans="7:19" x14ac:dyDescent="0.2">
      <c r="G365">
        <v>6013355108</v>
      </c>
      <c r="H365" s="2">
        <f>$B$3+$B$4*DataForModel!L365+Index!$B$5*DataForModel!Q365+Index!$B$6*DataForModel!R365+Index!$B$7*DataForModel!T365+Index!$B$8*DataForModel!U365+Index!$B$9*DataForModel!AA365+Index!$B$10*DataForModel!AU365+Index!$B$11*DataForModel!AH365+Index!$B$12*DataForModel!AU365+Index!$B$13*DataForModel!AX365+Index!$B$14*DataForModel!AZ365+Index!$B$15*DataForModel!BA365+Index!$B$16*DataForModel!BI365</f>
        <v>15.29362101408713</v>
      </c>
      <c r="I365" s="2">
        <f>$B$3+$B$4*DataForModel!L365+Index!$B$5*DataForModel!Q365+Index!$B$6*DataForModel!R365+Index!$B$7*DataForModel!T365+Index!$B$8*DataForModel!U365+Index!$B$9*DataForModel!AA365+Index!$B$10*DataForModel!AU365+Index!$B$11*DataForModel!AH365+Index!$B$12*DataForModel!AU365+Index!$B$13*DataForModel!AX365+Index!$B$14*DataForModel!AZ365+Index!$B$15*DataForModel!BA365+Index!$B$16*DataForModel!BI365</f>
        <v>15.29362101408713</v>
      </c>
      <c r="J365">
        <v>9.8000000000000007</v>
      </c>
      <c r="K365">
        <f t="shared" si="25"/>
        <v>5.4936210140871289</v>
      </c>
      <c r="L365">
        <f>VLOOKUP(G365,MedianHouseholdIncome!B:C,2,FALSE)</f>
        <v>119368</v>
      </c>
      <c r="M365">
        <f>VLOOKUP(G365,DataForModel!B:O,14,FALSE)</f>
        <v>16.516307340698301</v>
      </c>
      <c r="N365">
        <f>VLOOKUP(G365,DataForModel!B:H,7,FALSE)</f>
        <v>6.6368999999999998</v>
      </c>
      <c r="O365" s="2">
        <f t="shared" si="26"/>
        <v>6.7410706984034441</v>
      </c>
      <c r="P365" s="1">
        <f t="shared" si="27"/>
        <v>4.1880341880341891</v>
      </c>
      <c r="Q365" s="1">
        <f t="shared" si="28"/>
        <v>2.5035514896823181</v>
      </c>
      <c r="R365" s="1">
        <f t="shared" si="29"/>
        <v>4.7047093557911035</v>
      </c>
      <c r="S365" s="1"/>
    </row>
    <row r="366" spans="7:19" x14ac:dyDescent="0.2">
      <c r="G366">
        <v>6013355109</v>
      </c>
      <c r="H366" s="2">
        <f>$B$3+$B$4*DataForModel!L366+Index!$B$5*DataForModel!Q366+Index!$B$6*DataForModel!R366+Index!$B$7*DataForModel!T366+Index!$B$8*DataForModel!U366+Index!$B$9*DataForModel!AA366+Index!$B$10*DataForModel!AU366+Index!$B$11*DataForModel!AH366+Index!$B$12*DataForModel!AU366+Index!$B$13*DataForModel!AX366+Index!$B$14*DataForModel!AZ366+Index!$B$15*DataForModel!BA366+Index!$B$16*DataForModel!BI366</f>
        <v>12.529350255214743</v>
      </c>
      <c r="I366" s="2">
        <f>$B$3+$B$4*DataForModel!L366+Index!$B$5*DataForModel!Q366+Index!$B$6*DataForModel!R366+Index!$B$7*DataForModel!T366+Index!$B$8*DataForModel!U366+Index!$B$9*DataForModel!AA366+Index!$B$10*DataForModel!AU366+Index!$B$11*DataForModel!AH366+Index!$B$12*DataForModel!AU366+Index!$B$13*DataForModel!AX366+Index!$B$14*DataForModel!AZ366+Index!$B$15*DataForModel!BA366+Index!$B$16*DataForModel!BI366</f>
        <v>12.529350255214743</v>
      </c>
      <c r="J366">
        <v>12.6</v>
      </c>
      <c r="K366">
        <f t="shared" si="25"/>
        <v>7.0649744785256985E-2</v>
      </c>
      <c r="L366">
        <f>VLOOKUP(G366,MedianHouseholdIncome!B:C,2,FALSE)</f>
        <v>118364</v>
      </c>
      <c r="M366">
        <f>VLOOKUP(G366,DataForModel!B:O,14,FALSE)</f>
        <v>15.1641822794773</v>
      </c>
      <c r="N366">
        <f>VLOOKUP(G366,DataForModel!B:H,7,FALSE)</f>
        <v>7.0396000000000001</v>
      </c>
      <c r="O366" s="2">
        <f t="shared" si="26"/>
        <v>5.4918099737936146</v>
      </c>
      <c r="P366" s="1">
        <f t="shared" si="27"/>
        <v>5.3846153846153841</v>
      </c>
      <c r="Q366" s="1">
        <f t="shared" si="28"/>
        <v>2.278524698327105</v>
      </c>
      <c r="R366" s="1">
        <f t="shared" si="29"/>
        <v>5.0945259183969789</v>
      </c>
      <c r="S366" s="1"/>
    </row>
    <row r="367" spans="7:19" x14ac:dyDescent="0.2">
      <c r="G367">
        <v>6013355110</v>
      </c>
      <c r="H367" s="2">
        <f>$B$3+$B$4*DataForModel!L367+Index!$B$5*DataForModel!Q367+Index!$B$6*DataForModel!R367+Index!$B$7*DataForModel!T367+Index!$B$8*DataForModel!U367+Index!$B$9*DataForModel!AA367+Index!$B$10*DataForModel!AU367+Index!$B$11*DataForModel!AH367+Index!$B$12*DataForModel!AU367+Index!$B$13*DataForModel!AX367+Index!$B$14*DataForModel!AZ367+Index!$B$15*DataForModel!BA367+Index!$B$16*DataForModel!BI367</f>
        <v>11.92334262948714</v>
      </c>
      <c r="I367" s="2">
        <f>$B$3+$B$4*DataForModel!L367+Index!$B$5*DataForModel!Q367+Index!$B$6*DataForModel!R367+Index!$B$7*DataForModel!T367+Index!$B$8*DataForModel!U367+Index!$B$9*DataForModel!AA367+Index!$B$10*DataForModel!AU367+Index!$B$11*DataForModel!AH367+Index!$B$12*DataForModel!AU367+Index!$B$13*DataForModel!AX367+Index!$B$14*DataForModel!AZ367+Index!$B$15*DataForModel!BA367+Index!$B$16*DataForModel!BI367</f>
        <v>11.92334262948714</v>
      </c>
      <c r="J367">
        <v>10</v>
      </c>
      <c r="K367">
        <f t="shared" si="25"/>
        <v>1.9233426294871396</v>
      </c>
      <c r="L367">
        <f>VLOOKUP(G367,MedianHouseholdIncome!B:C,2,FALSE)</f>
        <v>102397</v>
      </c>
      <c r="M367">
        <f>VLOOKUP(G367,DataForModel!B:O,14,FALSE)</f>
        <v>11.0842398326003</v>
      </c>
      <c r="N367">
        <f>VLOOKUP(G367,DataForModel!B:H,7,FALSE)</f>
        <v>6.0087999999999999</v>
      </c>
      <c r="O367" s="2">
        <f t="shared" si="26"/>
        <v>5.2179361055389828</v>
      </c>
      <c r="P367" s="1">
        <f t="shared" si="27"/>
        <v>4.2735042735042743</v>
      </c>
      <c r="Q367" s="1">
        <f t="shared" si="28"/>
        <v>1.5995221533216852</v>
      </c>
      <c r="R367" s="1">
        <f t="shared" si="29"/>
        <v>4.0967039349499048</v>
      </c>
      <c r="S367" s="1"/>
    </row>
    <row r="368" spans="7:19" x14ac:dyDescent="0.2">
      <c r="G368">
        <v>6013355111</v>
      </c>
      <c r="H368" s="2">
        <f>$B$3+$B$4*DataForModel!L368+Index!$B$5*DataForModel!Q368+Index!$B$6*DataForModel!R368+Index!$B$7*DataForModel!T368+Index!$B$8*DataForModel!U368+Index!$B$9*DataForModel!AA368+Index!$B$10*DataForModel!AU368+Index!$B$11*DataForModel!AH368+Index!$B$12*DataForModel!AU368+Index!$B$13*DataForModel!AX368+Index!$B$14*DataForModel!AZ368+Index!$B$15*DataForModel!BA368+Index!$B$16*DataForModel!BI368</f>
        <v>12.958953279260122</v>
      </c>
      <c r="I368" s="2">
        <f>$B$3+$B$4*DataForModel!L368+Index!$B$5*DataForModel!Q368+Index!$B$6*DataForModel!R368+Index!$B$7*DataForModel!T368+Index!$B$8*DataForModel!U368+Index!$B$9*DataForModel!AA368+Index!$B$10*DataForModel!AU368+Index!$B$11*DataForModel!AH368+Index!$B$12*DataForModel!AU368+Index!$B$13*DataForModel!AX368+Index!$B$14*DataForModel!AZ368+Index!$B$15*DataForModel!BA368+Index!$B$16*DataForModel!BI368</f>
        <v>12.958953279260122</v>
      </c>
      <c r="J368">
        <v>9.6</v>
      </c>
      <c r="K368">
        <f t="shared" si="25"/>
        <v>3.3589532792601222</v>
      </c>
      <c r="L368">
        <f>VLOOKUP(G368,MedianHouseholdIncome!B:C,2,FALSE)</f>
        <v>124728</v>
      </c>
      <c r="M368">
        <f>VLOOKUP(G368,DataForModel!B:O,14,FALSE)</f>
        <v>11.4152996534811</v>
      </c>
      <c r="N368">
        <f>VLOOKUP(G368,DataForModel!B:H,7,FALSE)</f>
        <v>5.8907999999999996</v>
      </c>
      <c r="O368" s="2">
        <f t="shared" si="26"/>
        <v>5.6859610653214325</v>
      </c>
      <c r="P368" s="1">
        <f t="shared" si="27"/>
        <v>4.1025641025641022</v>
      </c>
      <c r="Q368" s="1">
        <f t="shared" si="28"/>
        <v>1.6546186317289158</v>
      </c>
      <c r="R368" s="1">
        <f t="shared" si="29"/>
        <v>3.9824790668409071</v>
      </c>
      <c r="S368" s="1"/>
    </row>
    <row r="369" spans="7:19" x14ac:dyDescent="0.2">
      <c r="G369">
        <v>6013355114</v>
      </c>
      <c r="H369" s="2">
        <f>$B$3+$B$4*DataForModel!L369+Index!$B$5*DataForModel!Q369+Index!$B$6*DataForModel!R369+Index!$B$7*DataForModel!T369+Index!$B$8*DataForModel!U369+Index!$B$9*DataForModel!AA369+Index!$B$10*DataForModel!AU369+Index!$B$11*DataForModel!AH369+Index!$B$12*DataForModel!AU369+Index!$B$13*DataForModel!AX369+Index!$B$14*DataForModel!AZ369+Index!$B$15*DataForModel!BA369+Index!$B$16*DataForModel!BI369</f>
        <v>9.527266048637772</v>
      </c>
      <c r="I369" s="2">
        <f>$B$3+$B$4*DataForModel!L369+Index!$B$5*DataForModel!Q369+Index!$B$6*DataForModel!R369+Index!$B$7*DataForModel!T369+Index!$B$8*DataForModel!U369+Index!$B$9*DataForModel!AA369+Index!$B$10*DataForModel!AU369+Index!$B$11*DataForModel!AH369+Index!$B$12*DataForModel!AU369+Index!$B$13*DataForModel!AX369+Index!$B$14*DataForModel!AZ369+Index!$B$15*DataForModel!BA369+Index!$B$16*DataForModel!BI369</f>
        <v>9.527266048637772</v>
      </c>
      <c r="J369">
        <v>6.4</v>
      </c>
      <c r="K369">
        <f t="shared" si="25"/>
        <v>3.1272660486377717</v>
      </c>
      <c r="L369">
        <f>VLOOKUP(G369,MedianHouseholdIncome!B:C,2,FALSE)</f>
        <v>195641</v>
      </c>
      <c r="M369">
        <f>VLOOKUP(G369,DataForModel!B:O,14,FALSE)</f>
        <v>2.6284814556007201</v>
      </c>
      <c r="N369">
        <f>VLOOKUP(G369,DataForModel!B:H,7,FALSE)</f>
        <v>4.3940999999999999</v>
      </c>
      <c r="O369" s="2">
        <f t="shared" si="26"/>
        <v>4.135073887355416</v>
      </c>
      <c r="P369" s="1">
        <f t="shared" si="27"/>
        <v>2.7350427350427351</v>
      </c>
      <c r="Q369" s="1">
        <f t="shared" si="28"/>
        <v>0.19227645495933721</v>
      </c>
      <c r="R369" s="1">
        <f t="shared" si="29"/>
        <v>2.5336624558346643</v>
      </c>
      <c r="S369" s="1"/>
    </row>
    <row r="370" spans="7:19" x14ac:dyDescent="0.2">
      <c r="G370">
        <v>6013355115</v>
      </c>
      <c r="H370" s="2">
        <f>$B$3+$B$4*DataForModel!L370+Index!$B$5*DataForModel!Q370+Index!$B$6*DataForModel!R370+Index!$B$7*DataForModel!T370+Index!$B$8*DataForModel!U370+Index!$B$9*DataForModel!AA370+Index!$B$10*DataForModel!AU370+Index!$B$11*DataForModel!AH370+Index!$B$12*DataForModel!AU370+Index!$B$13*DataForModel!AX370+Index!$B$14*DataForModel!AZ370+Index!$B$15*DataForModel!BA370+Index!$B$16*DataForModel!BI370</f>
        <v>10.667149480387096</v>
      </c>
      <c r="I370" s="2">
        <f>$B$3+$B$4*DataForModel!L370+Index!$B$5*DataForModel!Q370+Index!$B$6*DataForModel!R370+Index!$B$7*DataForModel!T370+Index!$B$8*DataForModel!U370+Index!$B$9*DataForModel!AA370+Index!$B$10*DataForModel!AU370+Index!$B$11*DataForModel!AH370+Index!$B$12*DataForModel!AU370+Index!$B$13*DataForModel!AX370+Index!$B$14*DataForModel!AZ370+Index!$B$15*DataForModel!BA370+Index!$B$16*DataForModel!BI370</f>
        <v>10.667149480387096</v>
      </c>
      <c r="J370">
        <v>7.7</v>
      </c>
      <c r="K370">
        <f t="shared" si="25"/>
        <v>2.9671494803870955</v>
      </c>
      <c r="L370">
        <f>VLOOKUP(G370,MedianHouseholdIncome!B:C,2,FALSE)</f>
        <v>116615</v>
      </c>
      <c r="M370">
        <f>VLOOKUP(G370,DataForModel!B:O,14,FALSE)</f>
        <v>7.29844429804026</v>
      </c>
      <c r="N370">
        <f>VLOOKUP(G370,DataForModel!B:H,7,FALSE)</f>
        <v>5.2245999999999997</v>
      </c>
      <c r="O370" s="2">
        <f t="shared" si="26"/>
        <v>4.6502229903683157</v>
      </c>
      <c r="P370" s="1">
        <f t="shared" si="27"/>
        <v>3.2905982905982913</v>
      </c>
      <c r="Q370" s="1">
        <f t="shared" si="28"/>
        <v>0.96947287289517736</v>
      </c>
      <c r="R370" s="1">
        <f t="shared" si="29"/>
        <v>3.337592565703499</v>
      </c>
      <c r="S370" s="1"/>
    </row>
    <row r="371" spans="7:19" x14ac:dyDescent="0.2">
      <c r="G371">
        <v>6013355116</v>
      </c>
      <c r="H371" s="2">
        <f>$B$3+$B$4*DataForModel!L371+Index!$B$5*DataForModel!Q371+Index!$B$6*DataForModel!R371+Index!$B$7*DataForModel!T371+Index!$B$8*DataForModel!U371+Index!$B$9*DataForModel!AA371+Index!$B$10*DataForModel!AU371+Index!$B$11*DataForModel!AH371+Index!$B$12*DataForModel!AU371+Index!$B$13*DataForModel!AX371+Index!$B$14*DataForModel!AZ371+Index!$B$15*DataForModel!BA371+Index!$B$16*DataForModel!BI371</f>
        <v>10.019502934579197</v>
      </c>
      <c r="I371" s="2">
        <f>$B$3+$B$4*DataForModel!L371+Index!$B$5*DataForModel!Q371+Index!$B$6*DataForModel!R371+Index!$B$7*DataForModel!T371+Index!$B$8*DataForModel!U371+Index!$B$9*DataForModel!AA371+Index!$B$10*DataForModel!AU371+Index!$B$11*DataForModel!AH371+Index!$B$12*DataForModel!AU371+Index!$B$13*DataForModel!AX371+Index!$B$14*DataForModel!AZ371+Index!$B$15*DataForModel!BA371+Index!$B$16*DataForModel!BI371</f>
        <v>10.019502934579197</v>
      </c>
      <c r="J371">
        <v>5.3</v>
      </c>
      <c r="K371">
        <f t="shared" si="25"/>
        <v>4.7195029345791975</v>
      </c>
      <c r="L371">
        <f>VLOOKUP(G371,MedianHouseholdIncome!B:C,2,FALSE)</f>
        <v>237350</v>
      </c>
      <c r="M371">
        <f>VLOOKUP(G371,DataForModel!B:O,14,FALSE)</f>
        <v>3.0556208965518801</v>
      </c>
      <c r="N371">
        <f>VLOOKUP(G371,DataForModel!B:H,7,FALSE)</f>
        <v>3.6562999999999999</v>
      </c>
      <c r="O371" s="2">
        <f t="shared" si="26"/>
        <v>4.3575311871105651</v>
      </c>
      <c r="P371" s="1">
        <f t="shared" si="27"/>
        <v>2.2649572649572649</v>
      </c>
      <c r="Q371" s="1">
        <f t="shared" si="28"/>
        <v>0.26336293994150473</v>
      </c>
      <c r="R371" s="1">
        <f t="shared" si="29"/>
        <v>1.8194666279463723</v>
      </c>
      <c r="S371" s="1"/>
    </row>
    <row r="372" spans="7:19" x14ac:dyDescent="0.2">
      <c r="G372">
        <v>6013355117</v>
      </c>
      <c r="H372" s="2">
        <f>$B$3+$B$4*DataForModel!L372+Index!$B$5*DataForModel!Q372+Index!$B$6*DataForModel!R372+Index!$B$7*DataForModel!T372+Index!$B$8*DataForModel!U372+Index!$B$9*DataForModel!AA372+Index!$B$10*DataForModel!AU372+Index!$B$11*DataForModel!AH372+Index!$B$12*DataForModel!AU372+Index!$B$13*DataForModel!AX372+Index!$B$14*DataForModel!AZ372+Index!$B$15*DataForModel!BA372+Index!$B$16*DataForModel!BI372</f>
        <v>11.037849673153669</v>
      </c>
      <c r="I372" s="2">
        <f>$B$3+$B$4*DataForModel!L372+Index!$B$5*DataForModel!Q372+Index!$B$6*DataForModel!R372+Index!$B$7*DataForModel!T372+Index!$B$8*DataForModel!U372+Index!$B$9*DataForModel!AA372+Index!$B$10*DataForModel!AU372+Index!$B$11*DataForModel!AH372+Index!$B$12*DataForModel!AU372+Index!$B$13*DataForModel!AX372+Index!$B$14*DataForModel!AZ372+Index!$B$15*DataForModel!BA372+Index!$B$16*DataForModel!BI372</f>
        <v>11.037849673153669</v>
      </c>
      <c r="J372">
        <v>5.0999999999999996</v>
      </c>
      <c r="K372">
        <f t="shared" si="25"/>
        <v>5.9378496731536696</v>
      </c>
      <c r="L372">
        <f>VLOOKUP(G372,MedianHouseholdIncome!B:C,2,FALSE)</f>
        <v>205074</v>
      </c>
      <c r="M372">
        <f>VLOOKUP(G372,DataForModel!B:O,14,FALSE)</f>
        <v>3.7247013499183099</v>
      </c>
      <c r="N372">
        <f>VLOOKUP(G372,DataForModel!B:H,7,FALSE)</f>
        <v>2.5495000000000001</v>
      </c>
      <c r="O372" s="2">
        <f t="shared" si="26"/>
        <v>4.8177540435193764</v>
      </c>
      <c r="P372" s="1">
        <f t="shared" si="27"/>
        <v>2.1794871794871797</v>
      </c>
      <c r="Q372" s="1">
        <f t="shared" si="28"/>
        <v>0.37471434662542408</v>
      </c>
      <c r="R372" s="1">
        <f t="shared" si="29"/>
        <v>0.74807608537824888</v>
      </c>
      <c r="S372" s="1"/>
    </row>
    <row r="373" spans="7:19" x14ac:dyDescent="0.2">
      <c r="G373">
        <v>6013355200</v>
      </c>
      <c r="H373" s="2">
        <f>$B$3+$B$4*DataForModel!L373+Index!$B$5*DataForModel!Q373+Index!$B$6*DataForModel!R373+Index!$B$7*DataForModel!T373+Index!$B$8*DataForModel!U373+Index!$B$9*DataForModel!AA373+Index!$B$10*DataForModel!AU373+Index!$B$11*DataForModel!AH373+Index!$B$12*DataForModel!AU373+Index!$B$13*DataForModel!AX373+Index!$B$14*DataForModel!AZ373+Index!$B$15*DataForModel!BA373+Index!$B$16*DataForModel!BI373</f>
        <v>9.6944715762719991</v>
      </c>
      <c r="I373" s="2">
        <f>$B$3+$B$4*DataForModel!L373+Index!$B$5*DataForModel!Q373+Index!$B$6*DataForModel!R373+Index!$B$7*DataForModel!T373+Index!$B$8*DataForModel!U373+Index!$B$9*DataForModel!AA373+Index!$B$10*DataForModel!AU373+Index!$B$11*DataForModel!AH373+Index!$B$12*DataForModel!AU373+Index!$B$13*DataForModel!AX373+Index!$B$14*DataForModel!AZ373+Index!$B$15*DataForModel!BA373+Index!$B$16*DataForModel!BI373</f>
        <v>9.6944715762719991</v>
      </c>
      <c r="J373">
        <v>6.4</v>
      </c>
      <c r="K373">
        <f t="shared" si="25"/>
        <v>3.2944715762719987</v>
      </c>
      <c r="L373">
        <f>VLOOKUP(G373,MedianHouseholdIncome!B:C,2,FALSE)</f>
        <v>95964</v>
      </c>
      <c r="M373">
        <f>VLOOKUP(G373,DataForModel!B:O,14,FALSE)</f>
        <v>36.611672213485001</v>
      </c>
      <c r="N373">
        <f>VLOOKUP(G373,DataForModel!B:H,7,FALSE)</f>
        <v>5.4123999999999999</v>
      </c>
      <c r="O373" s="2">
        <f t="shared" si="26"/>
        <v>4.2106393137669418</v>
      </c>
      <c r="P373" s="1">
        <f t="shared" si="27"/>
        <v>2.7350427350427351</v>
      </c>
      <c r="Q373" s="1">
        <f t="shared" si="28"/>
        <v>5.8479133450509213</v>
      </c>
      <c r="R373" s="1">
        <f t="shared" si="29"/>
        <v>3.5193843473210396</v>
      </c>
      <c r="S373" s="1"/>
    </row>
    <row r="374" spans="7:19" x14ac:dyDescent="0.2">
      <c r="G374">
        <v>6013355301</v>
      </c>
      <c r="H374" s="2">
        <f>$B$3+$B$4*DataForModel!L374+Index!$B$5*DataForModel!Q374+Index!$B$6*DataForModel!R374+Index!$B$7*DataForModel!T374+Index!$B$8*DataForModel!U374+Index!$B$9*DataForModel!AA374+Index!$B$10*DataForModel!AU374+Index!$B$11*DataForModel!AH374+Index!$B$12*DataForModel!AU374+Index!$B$13*DataForModel!AX374+Index!$B$14*DataForModel!AZ374+Index!$B$15*DataForModel!BA374+Index!$B$16*DataForModel!BI374</f>
        <v>10.867181972450716</v>
      </c>
      <c r="I374" s="2">
        <f>$B$3+$B$4*DataForModel!L374+Index!$B$5*DataForModel!Q374+Index!$B$6*DataForModel!R374+Index!$B$7*DataForModel!T374+Index!$B$8*DataForModel!U374+Index!$B$9*DataForModel!AA374+Index!$B$10*DataForModel!AU374+Index!$B$11*DataForModel!AH374+Index!$B$12*DataForModel!AU374+Index!$B$13*DataForModel!AX374+Index!$B$14*DataForModel!AZ374+Index!$B$15*DataForModel!BA374+Index!$B$16*DataForModel!BI374</f>
        <v>10.867181972450716</v>
      </c>
      <c r="J374">
        <v>9.1999999999999993</v>
      </c>
      <c r="K374">
        <f t="shared" si="25"/>
        <v>1.6671819724507166</v>
      </c>
      <c r="L374">
        <f>VLOOKUP(G374,MedianHouseholdIncome!B:C,2,FALSE)</f>
        <v>152190</v>
      </c>
      <c r="M374">
        <f>VLOOKUP(G374,DataForModel!B:O,14,FALSE)</f>
        <v>8.5885405420846901</v>
      </c>
      <c r="N374">
        <f>VLOOKUP(G374,DataForModel!B:H,7,FALSE)</f>
        <v>4.2084000000000001</v>
      </c>
      <c r="O374" s="2">
        <f t="shared" si="26"/>
        <v>4.7406239524227152</v>
      </c>
      <c r="P374" s="1">
        <f t="shared" si="27"/>
        <v>3.9316239316239314</v>
      </c>
      <c r="Q374" s="1">
        <f t="shared" si="28"/>
        <v>1.1841765468841623</v>
      </c>
      <c r="R374" s="1">
        <f t="shared" si="29"/>
        <v>2.3539034896665214</v>
      </c>
      <c r="S374" s="1"/>
    </row>
    <row r="375" spans="7:19" x14ac:dyDescent="0.2">
      <c r="G375">
        <v>6013355304</v>
      </c>
      <c r="H375" s="2">
        <f>$B$3+$B$4*DataForModel!L375+Index!$B$5*DataForModel!Q375+Index!$B$6*DataForModel!R375+Index!$B$7*DataForModel!T375+Index!$B$8*DataForModel!U375+Index!$B$9*DataForModel!AA375+Index!$B$10*DataForModel!AU375+Index!$B$11*DataForModel!AH375+Index!$B$12*DataForModel!AU375+Index!$B$13*DataForModel!AX375+Index!$B$14*DataForModel!AZ375+Index!$B$15*DataForModel!BA375+Index!$B$16*DataForModel!BI375</f>
        <v>7.991550451686634</v>
      </c>
      <c r="I375" s="2">
        <f>$B$3+$B$4*DataForModel!L375+Index!$B$5*DataForModel!Q375+Index!$B$6*DataForModel!R375+Index!$B$7*DataForModel!T375+Index!$B$8*DataForModel!U375+Index!$B$9*DataForModel!AA375+Index!$B$10*DataForModel!AU375+Index!$B$11*DataForModel!AH375+Index!$B$12*DataForModel!AU375+Index!$B$13*DataForModel!AX375+Index!$B$14*DataForModel!AZ375+Index!$B$15*DataForModel!BA375+Index!$B$16*DataForModel!BI375</f>
        <v>7.991550451686634</v>
      </c>
      <c r="J375">
        <v>9.4</v>
      </c>
      <c r="K375">
        <f t="shared" si="25"/>
        <v>1.4084495483133663</v>
      </c>
      <c r="L375">
        <f>VLOOKUP(G375,MedianHouseholdIncome!B:C,2,FALSE)</f>
        <v>134514</v>
      </c>
      <c r="M375">
        <f>VLOOKUP(G375,DataForModel!B:O,14,FALSE)</f>
        <v>6.0440747089730902</v>
      </c>
      <c r="N375">
        <f>VLOOKUP(G375,DataForModel!B:H,7,FALSE)</f>
        <v>4.0354000000000001</v>
      </c>
      <c r="O375" s="2">
        <f t="shared" si="26"/>
        <v>3.4410358039715714</v>
      </c>
      <c r="P375" s="1">
        <f t="shared" si="27"/>
        <v>4.017094017094017</v>
      </c>
      <c r="Q375" s="1">
        <f t="shared" si="28"/>
        <v>0.76071499102702456</v>
      </c>
      <c r="R375" s="1">
        <f t="shared" si="29"/>
        <v>2.1864382169304486</v>
      </c>
      <c r="S375" s="1"/>
    </row>
    <row r="376" spans="7:19" x14ac:dyDescent="0.2">
      <c r="G376">
        <v>6013355306</v>
      </c>
      <c r="H376" s="2">
        <f>$B$3+$B$4*DataForModel!L376+Index!$B$5*DataForModel!Q376+Index!$B$6*DataForModel!R376+Index!$B$7*DataForModel!T376+Index!$B$8*DataForModel!U376+Index!$B$9*DataForModel!AA376+Index!$B$10*DataForModel!AU376+Index!$B$11*DataForModel!AH376+Index!$B$12*DataForModel!AU376+Index!$B$13*DataForModel!AX376+Index!$B$14*DataForModel!AZ376+Index!$B$15*DataForModel!BA376+Index!$B$16*DataForModel!BI376</f>
        <v>7.3412251187798718</v>
      </c>
      <c r="I376" s="2">
        <f>$B$3+$B$4*DataForModel!L376+Index!$B$5*DataForModel!Q376+Index!$B$6*DataForModel!R376+Index!$B$7*DataForModel!T376+Index!$B$8*DataForModel!U376+Index!$B$9*DataForModel!AA376+Index!$B$10*DataForModel!AU376+Index!$B$11*DataForModel!AH376+Index!$B$12*DataForModel!AU376+Index!$B$13*DataForModel!AX376+Index!$B$14*DataForModel!AZ376+Index!$B$15*DataForModel!BA376+Index!$B$16*DataForModel!BI376</f>
        <v>7.3412251187798718</v>
      </c>
      <c r="J376">
        <v>8.4</v>
      </c>
      <c r="K376">
        <f t="shared" si="25"/>
        <v>1.0587748812201285</v>
      </c>
      <c r="L376">
        <f>VLOOKUP(G376,MedianHouseholdIncome!B:C,2,FALSE)</f>
        <v>150445</v>
      </c>
      <c r="M376">
        <f>VLOOKUP(G376,DataForModel!B:O,14,FALSE)</f>
        <v>3.1559670021395601</v>
      </c>
      <c r="N376">
        <f>VLOOKUP(G376,DataForModel!B:H,7,FALSE)</f>
        <v>3.7654000000000001</v>
      </c>
      <c r="O376" s="2">
        <f t="shared" si="26"/>
        <v>3.1471333727384461</v>
      </c>
      <c r="P376" s="1">
        <f t="shared" si="27"/>
        <v>3.5897435897435903</v>
      </c>
      <c r="Q376" s="1">
        <f t="shared" si="28"/>
        <v>0.28006299440613858</v>
      </c>
      <c r="R376" s="1">
        <f t="shared" si="29"/>
        <v>1.9250762305793523</v>
      </c>
      <c r="S376" s="1"/>
    </row>
    <row r="377" spans="7:19" x14ac:dyDescent="0.2">
      <c r="G377">
        <v>6013356002</v>
      </c>
      <c r="H377" s="2">
        <f>$B$3+$B$4*DataForModel!L377+Index!$B$5*DataForModel!Q377+Index!$B$6*DataForModel!R377+Index!$B$7*DataForModel!T377+Index!$B$8*DataForModel!U377+Index!$B$9*DataForModel!AA377+Index!$B$10*DataForModel!AU377+Index!$B$11*DataForModel!AH377+Index!$B$12*DataForModel!AU377+Index!$B$13*DataForModel!AX377+Index!$B$14*DataForModel!AZ377+Index!$B$15*DataForModel!BA377+Index!$B$16*DataForModel!BI377</f>
        <v>7.6568695205404262</v>
      </c>
      <c r="I377" s="2">
        <f>$B$3+$B$4*DataForModel!L377+Index!$B$5*DataForModel!Q377+Index!$B$6*DataForModel!R377+Index!$B$7*DataForModel!T377+Index!$B$8*DataForModel!U377+Index!$B$9*DataForModel!AA377+Index!$B$10*DataForModel!AU377+Index!$B$11*DataForModel!AH377+Index!$B$12*DataForModel!AU377+Index!$B$13*DataForModel!AX377+Index!$B$14*DataForModel!AZ377+Index!$B$15*DataForModel!BA377+Index!$B$16*DataForModel!BI377</f>
        <v>7.6568695205404262</v>
      </c>
      <c r="J377">
        <v>8.9</v>
      </c>
      <c r="K377">
        <f t="shared" si="25"/>
        <v>1.2431304794595741</v>
      </c>
      <c r="L377">
        <f>VLOOKUP(G377,MedianHouseholdIncome!B:C,2,FALSE)</f>
        <v>137753</v>
      </c>
      <c r="M377">
        <f>VLOOKUP(G377,DataForModel!B:O,14,FALSE)</f>
        <v>11.514488943384499</v>
      </c>
      <c r="N377">
        <f>VLOOKUP(G377,DataForModel!B:H,7,FALSE)</f>
        <v>4.3215000000000003</v>
      </c>
      <c r="O377" s="2">
        <f t="shared" si="26"/>
        <v>3.2897829857681335</v>
      </c>
      <c r="P377" s="1">
        <f t="shared" si="27"/>
        <v>3.8034188034188037</v>
      </c>
      <c r="Q377" s="1">
        <f t="shared" si="28"/>
        <v>1.671126163675412</v>
      </c>
      <c r="R377" s="1">
        <f t="shared" si="29"/>
        <v>2.4633851217269251</v>
      </c>
      <c r="S377" s="1"/>
    </row>
    <row r="378" spans="7:19" x14ac:dyDescent="0.2">
      <c r="G378">
        <v>6013360101</v>
      </c>
      <c r="H378" s="2">
        <f>$B$3+$B$4*DataForModel!L378+Index!$B$5*DataForModel!Q378+Index!$B$6*DataForModel!R378+Index!$B$7*DataForModel!T378+Index!$B$8*DataForModel!U378+Index!$B$9*DataForModel!AA378+Index!$B$10*DataForModel!AU378+Index!$B$11*DataForModel!AH378+Index!$B$12*DataForModel!AU378+Index!$B$13*DataForModel!AX378+Index!$B$14*DataForModel!AZ378+Index!$B$15*DataForModel!BA378+Index!$B$16*DataForModel!BI378</f>
        <v>10.57536221941456</v>
      </c>
      <c r="I378" s="2">
        <f>$B$3+$B$4*DataForModel!L378+Index!$B$5*DataForModel!Q378+Index!$B$6*DataForModel!R378+Index!$B$7*DataForModel!T378+Index!$B$8*DataForModel!U378+Index!$B$9*DataForModel!AA378+Index!$B$10*DataForModel!AU378+Index!$B$11*DataForModel!AH378+Index!$B$12*DataForModel!AU378+Index!$B$13*DataForModel!AX378+Index!$B$14*DataForModel!AZ378+Index!$B$15*DataForModel!BA378+Index!$B$16*DataForModel!BI378</f>
        <v>10.57536221941456</v>
      </c>
      <c r="J378">
        <v>11.1</v>
      </c>
      <c r="K378">
        <f t="shared" si="25"/>
        <v>0.52463778058544008</v>
      </c>
      <c r="L378">
        <f>VLOOKUP(G378,MedianHouseholdIncome!B:C,2,FALSE)</f>
        <v>109510</v>
      </c>
      <c r="M378">
        <f>VLOOKUP(G378,DataForModel!B:O,14,FALSE)</f>
        <v>24.236449023223301</v>
      </c>
      <c r="N378">
        <f>VLOOKUP(G378,DataForModel!B:H,7,FALSE)</f>
        <v>6.6300999999999997</v>
      </c>
      <c r="O378" s="2">
        <f t="shared" si="26"/>
        <v>4.6087414459919334</v>
      </c>
      <c r="P378" s="1">
        <f t="shared" si="27"/>
        <v>4.7435897435897436</v>
      </c>
      <c r="Q378" s="1">
        <f t="shared" si="28"/>
        <v>3.7883725180400574</v>
      </c>
      <c r="R378" s="1">
        <f t="shared" si="29"/>
        <v>4.6981269057644832</v>
      </c>
      <c r="S378" s="1"/>
    </row>
    <row r="379" spans="7:19" x14ac:dyDescent="0.2">
      <c r="G379">
        <v>6013360102</v>
      </c>
      <c r="H379" s="2">
        <f>$B$3+$B$4*DataForModel!L379+Index!$B$5*DataForModel!Q379+Index!$B$6*DataForModel!R379+Index!$B$7*DataForModel!T379+Index!$B$8*DataForModel!U379+Index!$B$9*DataForModel!AA379+Index!$B$10*DataForModel!AU379+Index!$B$11*DataForModel!AH379+Index!$B$12*DataForModel!AU379+Index!$B$13*DataForModel!AX379+Index!$B$14*DataForModel!AZ379+Index!$B$15*DataForModel!BA379+Index!$B$16*DataForModel!BI379</f>
        <v>8.9430851307109585</v>
      </c>
      <c r="I379" s="2">
        <f>$B$3+$B$4*DataForModel!L379+Index!$B$5*DataForModel!Q379+Index!$B$6*DataForModel!R379+Index!$B$7*DataForModel!T379+Index!$B$8*DataForModel!U379+Index!$B$9*DataForModel!AA379+Index!$B$10*DataForModel!AU379+Index!$B$11*DataForModel!AH379+Index!$B$12*DataForModel!AU379+Index!$B$13*DataForModel!AX379+Index!$B$14*DataForModel!AZ379+Index!$B$15*DataForModel!BA379+Index!$B$16*DataForModel!BI379</f>
        <v>8.9430851307109585</v>
      </c>
      <c r="J379">
        <v>9.4</v>
      </c>
      <c r="K379">
        <f t="shared" si="25"/>
        <v>0.4569148692890419</v>
      </c>
      <c r="L379">
        <f>VLOOKUP(G379,MedianHouseholdIncome!B:C,2,FALSE)</f>
        <v>154130</v>
      </c>
      <c r="M379">
        <f>VLOOKUP(G379,DataForModel!B:O,14,FALSE)</f>
        <v>7.86317618902034</v>
      </c>
      <c r="N379">
        <f>VLOOKUP(G379,DataForModel!B:H,7,FALSE)</f>
        <v>4.7123999999999997</v>
      </c>
      <c r="O379" s="2">
        <f t="shared" si="26"/>
        <v>3.8710641934822334</v>
      </c>
      <c r="P379" s="1">
        <f t="shared" si="27"/>
        <v>4.017094017094017</v>
      </c>
      <c r="Q379" s="1">
        <f t="shared" si="28"/>
        <v>1.063458118082818</v>
      </c>
      <c r="R379" s="1">
        <f t="shared" si="29"/>
        <v>2.8417791975219009</v>
      </c>
      <c r="S379" s="1"/>
    </row>
    <row r="380" spans="7:19" x14ac:dyDescent="0.2">
      <c r="G380">
        <v>6013360200</v>
      </c>
      <c r="H380" s="2">
        <f>$B$3+$B$4*DataForModel!L380+Index!$B$5*DataForModel!Q380+Index!$B$6*DataForModel!R380+Index!$B$7*DataForModel!T380+Index!$B$8*DataForModel!U380+Index!$B$9*DataForModel!AA380+Index!$B$10*DataForModel!AU380+Index!$B$11*DataForModel!AH380+Index!$B$12*DataForModel!AU380+Index!$B$13*DataForModel!AX380+Index!$B$14*DataForModel!AZ380+Index!$B$15*DataForModel!BA380+Index!$B$16*DataForModel!BI380</f>
        <v>11.795709916698282</v>
      </c>
      <c r="I380" s="2">
        <f>$B$3+$B$4*DataForModel!L380+Index!$B$5*DataForModel!Q380+Index!$B$6*DataForModel!R380+Index!$B$7*DataForModel!T380+Index!$B$8*DataForModel!U380+Index!$B$9*DataForModel!AA380+Index!$B$10*DataForModel!AU380+Index!$B$11*DataForModel!AH380+Index!$B$12*DataForModel!AU380+Index!$B$13*DataForModel!AX380+Index!$B$14*DataForModel!AZ380+Index!$B$15*DataForModel!BA380+Index!$B$16*DataForModel!BI380</f>
        <v>11.795709916698282</v>
      </c>
      <c r="J380">
        <v>12.1</v>
      </c>
      <c r="K380">
        <f t="shared" si="25"/>
        <v>0.30429008330171747</v>
      </c>
      <c r="L380">
        <f>VLOOKUP(G380,MedianHouseholdIncome!B:C,2,FALSE)</f>
        <v>83394</v>
      </c>
      <c r="M380">
        <f>VLOOKUP(G380,DataForModel!B:O,14,FALSE)</f>
        <v>12.741418605023901</v>
      </c>
      <c r="N380">
        <f>VLOOKUP(G380,DataForModel!B:H,7,FALSE)</f>
        <v>8.4261999999999997</v>
      </c>
      <c r="O380" s="2">
        <f t="shared" si="26"/>
        <v>5.1602548763212024</v>
      </c>
      <c r="P380" s="1">
        <f t="shared" si="27"/>
        <v>5.1709401709401712</v>
      </c>
      <c r="Q380" s="1">
        <f t="shared" si="28"/>
        <v>1.8753173682433788</v>
      </c>
      <c r="R380" s="1">
        <f t="shared" si="29"/>
        <v>6.4367649194133865</v>
      </c>
      <c r="S380" s="1"/>
    </row>
    <row r="381" spans="7:19" x14ac:dyDescent="0.2">
      <c r="G381">
        <v>6013361000</v>
      </c>
      <c r="H381" s="2">
        <f>$B$3+$B$4*DataForModel!L381+Index!$B$5*DataForModel!Q381+Index!$B$6*DataForModel!R381+Index!$B$7*DataForModel!T381+Index!$B$8*DataForModel!U381+Index!$B$9*DataForModel!AA381+Index!$B$10*DataForModel!AU381+Index!$B$11*DataForModel!AH381+Index!$B$12*DataForModel!AU381+Index!$B$13*DataForModel!AX381+Index!$B$14*DataForModel!AZ381+Index!$B$15*DataForModel!BA381+Index!$B$16*DataForModel!BI381</f>
        <v>10.225685242970476</v>
      </c>
      <c r="I381" s="2">
        <f>$B$3+$B$4*DataForModel!L381+Index!$B$5*DataForModel!Q381+Index!$B$6*DataForModel!R381+Index!$B$7*DataForModel!T381+Index!$B$8*DataForModel!U381+Index!$B$9*DataForModel!AA381+Index!$B$10*DataForModel!AU381+Index!$B$11*DataForModel!AH381+Index!$B$12*DataForModel!AU381+Index!$B$13*DataForModel!AX381+Index!$B$14*DataForModel!AZ381+Index!$B$15*DataForModel!BA381+Index!$B$16*DataForModel!BI381</f>
        <v>10.225685242970476</v>
      </c>
      <c r="J381">
        <v>12</v>
      </c>
      <c r="K381">
        <f t="shared" si="25"/>
        <v>1.7743147570295239</v>
      </c>
      <c r="L381">
        <f>VLOOKUP(G381,MedianHouseholdIncome!B:C,2,FALSE)</f>
        <v>89220</v>
      </c>
      <c r="M381">
        <f>VLOOKUP(G381,DataForModel!B:O,14,FALSE)</f>
        <v>12.3205664284054</v>
      </c>
      <c r="N381">
        <f>VLOOKUP(G381,DataForModel!B:H,7,FALSE)</f>
        <v>6.4374000000000002</v>
      </c>
      <c r="O381" s="2">
        <f t="shared" si="26"/>
        <v>4.4507114442022004</v>
      </c>
      <c r="P381" s="1">
        <f t="shared" si="27"/>
        <v>5.1282051282051286</v>
      </c>
      <c r="Q381" s="1">
        <f t="shared" si="28"/>
        <v>1.8052772383357207</v>
      </c>
      <c r="R381" s="1">
        <f t="shared" si="29"/>
        <v>4.5115918880983497</v>
      </c>
      <c r="S381" s="1"/>
    </row>
    <row r="382" spans="7:19" x14ac:dyDescent="0.2">
      <c r="G382">
        <v>6013362000</v>
      </c>
      <c r="H382" s="2">
        <f>$B$3+$B$4*DataForModel!L382+Index!$B$5*DataForModel!Q382+Index!$B$6*DataForModel!R382+Index!$B$7*DataForModel!T382+Index!$B$8*DataForModel!U382+Index!$B$9*DataForModel!AA382+Index!$B$10*DataForModel!AU382+Index!$B$11*DataForModel!AH382+Index!$B$12*DataForModel!AU382+Index!$B$13*DataForModel!AX382+Index!$B$14*DataForModel!AZ382+Index!$B$15*DataForModel!BA382+Index!$B$16*DataForModel!BI382</f>
        <v>8.2403271854067626</v>
      </c>
      <c r="I382" s="2">
        <f>$B$3+$B$4*DataForModel!L382+Index!$B$5*DataForModel!Q382+Index!$B$6*DataForModel!R382+Index!$B$7*DataForModel!T382+Index!$B$8*DataForModel!U382+Index!$B$9*DataForModel!AA382+Index!$B$10*DataForModel!AU382+Index!$B$11*DataForModel!AH382+Index!$B$12*DataForModel!AU382+Index!$B$13*DataForModel!AX382+Index!$B$14*DataForModel!AZ382+Index!$B$15*DataForModel!BA382+Index!$B$16*DataForModel!BI382</f>
        <v>8.2403271854067626</v>
      </c>
      <c r="J382">
        <v>0</v>
      </c>
      <c r="K382">
        <f t="shared" si="25"/>
        <v>8.2403271854067626</v>
      </c>
      <c r="L382">
        <f>VLOOKUP(G382,MedianHouseholdIncome!B:C,2,FALSE)</f>
        <v>87805</v>
      </c>
      <c r="M382">
        <f>VLOOKUP(G382,DataForModel!B:O,14,FALSE)</f>
        <v>9.4744326869334206</v>
      </c>
      <c r="N382">
        <f>VLOOKUP(G382,DataForModel!B:H,7,FALSE)</f>
        <v>4.8491</v>
      </c>
      <c r="O382" s="2">
        <f t="shared" si="26"/>
        <v>3.5534658188808388</v>
      </c>
      <c r="P382" s="1">
        <f t="shared" si="27"/>
        <v>0</v>
      </c>
      <c r="Q382" s="1">
        <f t="shared" si="28"/>
        <v>1.3316107395926979</v>
      </c>
      <c r="R382" s="1">
        <f t="shared" si="29"/>
        <v>2.9741058032041039</v>
      </c>
      <c r="S382" s="1"/>
    </row>
    <row r="383" spans="7:19" x14ac:dyDescent="0.2">
      <c r="G383">
        <v>6013363000</v>
      </c>
      <c r="H383" s="2">
        <f>$B$3+$B$4*DataForModel!L383+Index!$B$5*DataForModel!Q383+Index!$B$6*DataForModel!R383+Index!$B$7*DataForModel!T383+Index!$B$8*DataForModel!U383+Index!$B$9*DataForModel!AA383+Index!$B$10*DataForModel!AU383+Index!$B$11*DataForModel!AH383+Index!$B$12*DataForModel!AU383+Index!$B$13*DataForModel!AX383+Index!$B$14*DataForModel!AZ383+Index!$B$15*DataForModel!BA383+Index!$B$16*DataForModel!BI383</f>
        <v>11.039617000769629</v>
      </c>
      <c r="I383" s="2">
        <f>$B$3+$B$4*DataForModel!L383+Index!$B$5*DataForModel!Q383+Index!$B$6*DataForModel!R383+Index!$B$7*DataForModel!T383+Index!$B$8*DataForModel!U383+Index!$B$9*DataForModel!AA383+Index!$B$10*DataForModel!AU383+Index!$B$11*DataForModel!AH383+Index!$B$12*DataForModel!AU383+Index!$B$13*DataForModel!AX383+Index!$B$14*DataForModel!AZ383+Index!$B$15*DataForModel!BA383+Index!$B$16*DataForModel!BI383</f>
        <v>11.039617000769629</v>
      </c>
      <c r="J383">
        <v>10.5</v>
      </c>
      <c r="K383">
        <f t="shared" si="25"/>
        <v>0.53961700076962948</v>
      </c>
      <c r="L383">
        <f>VLOOKUP(G383,MedianHouseholdIncome!B:C,2,FALSE)</f>
        <v>75859</v>
      </c>
      <c r="M383">
        <f>VLOOKUP(G383,DataForModel!B:O,14,FALSE)</f>
        <v>18.654390475392301</v>
      </c>
      <c r="N383">
        <f>VLOOKUP(G383,DataForModel!B:H,7,FALSE)</f>
        <v>6.1860999999999997</v>
      </c>
      <c r="O383" s="2">
        <f t="shared" si="26"/>
        <v>4.818552754344303</v>
      </c>
      <c r="P383" s="1">
        <f t="shared" si="27"/>
        <v>4.4871794871794872</v>
      </c>
      <c r="Q383" s="1">
        <f t="shared" si="28"/>
        <v>2.8593809918856268</v>
      </c>
      <c r="R383" s="1">
        <f t="shared" si="29"/>
        <v>4.2683316393204587</v>
      </c>
      <c r="S383" s="1"/>
    </row>
    <row r="384" spans="7:19" x14ac:dyDescent="0.2">
      <c r="G384">
        <v>6013365002</v>
      </c>
      <c r="H384" s="2">
        <f>$B$3+$B$4*DataForModel!L384+Index!$B$5*DataForModel!Q384+Index!$B$6*DataForModel!R384+Index!$B$7*DataForModel!T384+Index!$B$8*DataForModel!U384+Index!$B$9*DataForModel!AA384+Index!$B$10*DataForModel!AU384+Index!$B$11*DataForModel!AH384+Index!$B$12*DataForModel!AU384+Index!$B$13*DataForModel!AX384+Index!$B$14*DataForModel!AZ384+Index!$B$15*DataForModel!BA384+Index!$B$16*DataForModel!BI384</f>
        <v>17.926317548048928</v>
      </c>
      <c r="I384" s="2">
        <f>$B$3+$B$4*DataForModel!L384+Index!$B$5*DataForModel!Q384+Index!$B$6*DataForModel!R384+Index!$B$7*DataForModel!T384+Index!$B$8*DataForModel!U384+Index!$B$9*DataForModel!AA384+Index!$B$10*DataForModel!AU384+Index!$B$11*DataForModel!AH384+Index!$B$12*DataForModel!AU384+Index!$B$13*DataForModel!AX384+Index!$B$14*DataForModel!AZ384+Index!$B$15*DataForModel!BA384+Index!$B$16*DataForModel!BI384</f>
        <v>17.926317548048928</v>
      </c>
      <c r="J384">
        <v>15.9</v>
      </c>
      <c r="K384">
        <f t="shared" si="25"/>
        <v>2.0263175480489277</v>
      </c>
      <c r="L384">
        <f>VLOOKUP(G384,MedianHouseholdIncome!B:C,2,FALSE)</f>
        <v>48750</v>
      </c>
      <c r="M384">
        <f>VLOOKUP(G384,DataForModel!B:O,14,FALSE)</f>
        <v>53.9989369419227</v>
      </c>
      <c r="N384">
        <f>VLOOKUP(G384,DataForModel!B:H,7,FALSE)</f>
        <v>10.8306</v>
      </c>
      <c r="O384" s="2">
        <f t="shared" si="26"/>
        <v>7.9308689007461606</v>
      </c>
      <c r="P384" s="1">
        <f t="shared" si="27"/>
        <v>6.7948717948717956</v>
      </c>
      <c r="Q384" s="1">
        <f t="shared" si="28"/>
        <v>8.7415808795841805</v>
      </c>
      <c r="R384" s="1">
        <f t="shared" si="29"/>
        <v>8.7642418082377418</v>
      </c>
      <c r="S384" s="1"/>
    </row>
    <row r="385" spans="7:19" x14ac:dyDescent="0.2">
      <c r="G385">
        <v>6013365003</v>
      </c>
      <c r="H385" s="2">
        <f>$B$3+$B$4*DataForModel!L385+Index!$B$5*DataForModel!Q385+Index!$B$6*DataForModel!R385+Index!$B$7*DataForModel!T385+Index!$B$8*DataForModel!U385+Index!$B$9*DataForModel!AA385+Index!$B$10*DataForModel!AU385+Index!$B$11*DataForModel!AH385+Index!$B$12*DataForModel!AU385+Index!$B$13*DataForModel!AX385+Index!$B$14*DataForModel!AZ385+Index!$B$15*DataForModel!BA385+Index!$B$16*DataForModel!BI385</f>
        <v>12.24664955658627</v>
      </c>
      <c r="I385" s="2">
        <f>$B$3+$B$4*DataForModel!L385+Index!$B$5*DataForModel!Q385+Index!$B$6*DataForModel!R385+Index!$B$7*DataForModel!T385+Index!$B$8*DataForModel!U385+Index!$B$9*DataForModel!AA385+Index!$B$10*DataForModel!AU385+Index!$B$11*DataForModel!AH385+Index!$B$12*DataForModel!AU385+Index!$B$13*DataForModel!AX385+Index!$B$14*DataForModel!AZ385+Index!$B$15*DataForModel!BA385+Index!$B$16*DataForModel!BI385</f>
        <v>12.24664955658627</v>
      </c>
      <c r="J385">
        <v>9.4</v>
      </c>
      <c r="K385">
        <f t="shared" si="25"/>
        <v>2.8466495565862697</v>
      </c>
      <c r="L385">
        <f>VLOOKUP(G385,MedianHouseholdIncome!B:C,2,FALSE)</f>
        <v>87062</v>
      </c>
      <c r="M385">
        <f>VLOOKUP(G385,DataForModel!B:O,14,FALSE)</f>
        <v>29.8993287519577</v>
      </c>
      <c r="N385">
        <f>VLOOKUP(G385,DataForModel!B:H,7,FALSE)</f>
        <v>6.6527000000000003</v>
      </c>
      <c r="O385" s="2">
        <f t="shared" si="26"/>
        <v>5.3640486542908983</v>
      </c>
      <c r="P385" s="1">
        <f t="shared" si="27"/>
        <v>4.017094017094017</v>
      </c>
      <c r="Q385" s="1">
        <f t="shared" si="28"/>
        <v>4.7308146720497311</v>
      </c>
      <c r="R385" s="1">
        <f t="shared" si="29"/>
        <v>4.7200038720294275</v>
      </c>
      <c r="S385" s="1"/>
    </row>
    <row r="386" spans="7:19" x14ac:dyDescent="0.2">
      <c r="G386">
        <v>6013367100</v>
      </c>
      <c r="H386" s="2">
        <f>$B$3+$B$4*DataForModel!L386+Index!$B$5*DataForModel!Q386+Index!$B$6*DataForModel!R386+Index!$B$7*DataForModel!T386+Index!$B$8*DataForModel!U386+Index!$B$9*DataForModel!AA386+Index!$B$10*DataForModel!AU386+Index!$B$11*DataForModel!AH386+Index!$B$12*DataForModel!AU386+Index!$B$13*DataForModel!AX386+Index!$B$14*DataForModel!AZ386+Index!$B$15*DataForModel!BA386+Index!$B$16*DataForModel!BI386</f>
        <v>13.676037912017394</v>
      </c>
      <c r="I386" s="2">
        <f>$B$3+$B$4*DataForModel!L386+Index!$B$5*DataForModel!Q386+Index!$B$6*DataForModel!R386+Index!$B$7*DataForModel!T386+Index!$B$8*DataForModel!U386+Index!$B$9*DataForModel!AA386+Index!$B$10*DataForModel!AU386+Index!$B$11*DataForModel!AH386+Index!$B$12*DataForModel!AU386+Index!$B$13*DataForModel!AX386+Index!$B$14*DataForModel!AZ386+Index!$B$15*DataForModel!BA386+Index!$B$16*DataForModel!BI386</f>
        <v>13.676037912017394</v>
      </c>
      <c r="J386">
        <v>13.3</v>
      </c>
      <c r="K386">
        <f t="shared" ref="K386:K449" si="30">ABS(J386-H386)</f>
        <v>0.37603791201739334</v>
      </c>
      <c r="L386">
        <f>VLOOKUP(G386,MedianHouseholdIncome!B:C,2,FALSE)</f>
        <v>61938</v>
      </c>
      <c r="M386">
        <f>VLOOKUP(G386,DataForModel!B:O,14,FALSE)</f>
        <v>30.036406600050501</v>
      </c>
      <c r="N386">
        <f>VLOOKUP(G386,DataForModel!B:H,7,FALSE)</f>
        <v>8.8984000000000005</v>
      </c>
      <c r="O386" s="2">
        <f t="shared" ref="O386:O449" si="31">((H386-$B$22)/$B$24)*$B$25</f>
        <v>6.0100341196883473</v>
      </c>
      <c r="P386" s="1">
        <f t="shared" ref="P386:P449" si="32">((J386-$C$22)/$C$24)*$C$25</f>
        <v>5.6837606837606849</v>
      </c>
      <c r="Q386" s="1">
        <f t="shared" ref="Q386:Q449" si="33">((M386-$D$22)/$D$24)*$D$25</f>
        <v>4.7536277898646953</v>
      </c>
      <c r="R386" s="1">
        <f t="shared" ref="R386:R449" si="34">((N386-$E$22)/$E$24)*$E$25</f>
        <v>6.8938579933207489</v>
      </c>
      <c r="S386" s="1"/>
    </row>
    <row r="387" spans="7:19" x14ac:dyDescent="0.2">
      <c r="G387">
        <v>6013367200</v>
      </c>
      <c r="H387" s="2">
        <f>$B$3+$B$4*DataForModel!L387+Index!$B$5*DataForModel!Q387+Index!$B$6*DataForModel!R387+Index!$B$7*DataForModel!T387+Index!$B$8*DataForModel!U387+Index!$B$9*DataForModel!AA387+Index!$B$10*DataForModel!AU387+Index!$B$11*DataForModel!AH387+Index!$B$12*DataForModel!AU387+Index!$B$13*DataForModel!AX387+Index!$B$14*DataForModel!AZ387+Index!$B$15*DataForModel!BA387+Index!$B$16*DataForModel!BI387</f>
        <v>15.209125969537238</v>
      </c>
      <c r="I387" s="2">
        <f>$B$3+$B$4*DataForModel!L387+Index!$B$5*DataForModel!Q387+Index!$B$6*DataForModel!R387+Index!$B$7*DataForModel!T387+Index!$B$8*DataForModel!U387+Index!$B$9*DataForModel!AA387+Index!$B$10*DataForModel!AU387+Index!$B$11*DataForModel!AH387+Index!$B$12*DataForModel!AU387+Index!$B$13*DataForModel!AX387+Index!$B$14*DataForModel!AZ387+Index!$B$15*DataForModel!BA387+Index!$B$16*DataForModel!BI387</f>
        <v>15.209125969537238</v>
      </c>
      <c r="J387">
        <v>15.4</v>
      </c>
      <c r="K387">
        <f t="shared" si="30"/>
        <v>0.19087403046276208</v>
      </c>
      <c r="L387">
        <f>VLOOKUP(G387,MedianHouseholdIncome!B:C,2,FALSE)</f>
        <v>63836</v>
      </c>
      <c r="M387">
        <f>VLOOKUP(G387,DataForModel!B:O,14,FALSE)</f>
        <v>33.6898169580166</v>
      </c>
      <c r="N387">
        <f>VLOOKUP(G387,DataForModel!B:H,7,FALSE)</f>
        <v>8.9332999999999991</v>
      </c>
      <c r="O387" s="2">
        <f t="shared" si="31"/>
        <v>6.7028847355264229</v>
      </c>
      <c r="P387" s="1">
        <f t="shared" si="32"/>
        <v>6.5811965811965827</v>
      </c>
      <c r="Q387" s="1">
        <f t="shared" si="33"/>
        <v>5.3616449281718737</v>
      </c>
      <c r="R387" s="1">
        <f t="shared" si="34"/>
        <v>6.9276414500750194</v>
      </c>
      <c r="S387" s="1"/>
    </row>
    <row r="388" spans="7:19" x14ac:dyDescent="0.2">
      <c r="G388">
        <v>6013369002</v>
      </c>
      <c r="H388" s="2">
        <f>$B$3+$B$4*DataForModel!L388+Index!$B$5*DataForModel!Q388+Index!$B$6*DataForModel!R388+Index!$B$7*DataForModel!T388+Index!$B$8*DataForModel!U388+Index!$B$9*DataForModel!AA388+Index!$B$10*DataForModel!AU388+Index!$B$11*DataForModel!AH388+Index!$B$12*DataForModel!AU388+Index!$B$13*DataForModel!AX388+Index!$B$14*DataForModel!AZ388+Index!$B$15*DataForModel!BA388+Index!$B$16*DataForModel!BI388</f>
        <v>12.325609031269792</v>
      </c>
      <c r="I388" s="2">
        <f>$B$3+$B$4*DataForModel!L388+Index!$B$5*DataForModel!Q388+Index!$B$6*DataForModel!R388+Index!$B$7*DataForModel!T388+Index!$B$8*DataForModel!U388+Index!$B$9*DataForModel!AA388+Index!$B$10*DataForModel!AU388+Index!$B$11*DataForModel!AH388+Index!$B$12*DataForModel!AU388+Index!$B$13*DataForModel!AX388+Index!$B$14*DataForModel!AZ388+Index!$B$15*DataForModel!BA388+Index!$B$16*DataForModel!BI388</f>
        <v>12.325609031269792</v>
      </c>
      <c r="J388">
        <v>0</v>
      </c>
      <c r="K388">
        <f t="shared" si="30"/>
        <v>12.325609031269792</v>
      </c>
      <c r="L388">
        <f>VLOOKUP(G388,MedianHouseholdIncome!B:C,2,FALSE)</f>
        <v>76923</v>
      </c>
      <c r="M388">
        <f>VLOOKUP(G388,DataForModel!B:O,14,FALSE)</f>
        <v>16.752112698282001</v>
      </c>
      <c r="N388">
        <f>VLOOKUP(G388,DataForModel!B:H,7,FALSE)</f>
        <v>7.2922000000000002</v>
      </c>
      <c r="O388" s="2">
        <f t="shared" si="31"/>
        <v>5.3997329193873416</v>
      </c>
      <c r="P388" s="1">
        <f t="shared" si="32"/>
        <v>0</v>
      </c>
      <c r="Q388" s="1">
        <f t="shared" si="33"/>
        <v>2.5427952878510407</v>
      </c>
      <c r="R388" s="1">
        <f t="shared" si="34"/>
        <v>5.3390445767387824</v>
      </c>
      <c r="S388" s="1"/>
    </row>
    <row r="389" spans="7:19" x14ac:dyDescent="0.2">
      <c r="G389">
        <v>6013370000</v>
      </c>
      <c r="H389" s="2">
        <f>$B$3+$B$4*DataForModel!L389+Index!$B$5*DataForModel!Q389+Index!$B$6*DataForModel!R389+Index!$B$7*DataForModel!T389+Index!$B$8*DataForModel!U389+Index!$B$9*DataForModel!AA389+Index!$B$10*DataForModel!AU389+Index!$B$11*DataForModel!AH389+Index!$B$12*DataForModel!AU389+Index!$B$13*DataForModel!AX389+Index!$B$14*DataForModel!AZ389+Index!$B$15*DataForModel!BA389+Index!$B$16*DataForModel!BI389</f>
        <v>10.270216901393187</v>
      </c>
      <c r="I389" s="2">
        <f>$B$3+$B$4*DataForModel!L389+Index!$B$5*DataForModel!Q389+Index!$B$6*DataForModel!R389+Index!$B$7*DataForModel!T389+Index!$B$8*DataForModel!U389+Index!$B$9*DataForModel!AA389+Index!$B$10*DataForModel!AU389+Index!$B$11*DataForModel!AH389+Index!$B$12*DataForModel!AU389+Index!$B$13*DataForModel!AX389+Index!$B$14*DataForModel!AZ389+Index!$B$15*DataForModel!BA389+Index!$B$16*DataForModel!BI389</f>
        <v>10.270216901393187</v>
      </c>
      <c r="J389">
        <v>11.6</v>
      </c>
      <c r="K389">
        <f t="shared" si="30"/>
        <v>1.3297830986068124</v>
      </c>
      <c r="L389">
        <f>VLOOKUP(G389,MedianHouseholdIncome!B:C,2,FALSE)</f>
        <v>106881</v>
      </c>
      <c r="M389">
        <f>VLOOKUP(G389,DataForModel!B:O,14,FALSE)</f>
        <v>19.668203134690501</v>
      </c>
      <c r="N389">
        <f>VLOOKUP(G389,DataForModel!B:H,7,FALSE)</f>
        <v>5.4359000000000002</v>
      </c>
      <c r="O389" s="2">
        <f t="shared" si="31"/>
        <v>4.4708366984634456</v>
      </c>
      <c r="P389" s="1">
        <f t="shared" si="32"/>
        <v>4.9572649572649574</v>
      </c>
      <c r="Q389" s="1">
        <f t="shared" si="33"/>
        <v>3.0281042973697798</v>
      </c>
      <c r="R389" s="1">
        <f t="shared" si="34"/>
        <v>3.5421325202071534</v>
      </c>
      <c r="S389" s="1"/>
    </row>
    <row r="390" spans="7:19" x14ac:dyDescent="0.2">
      <c r="G390">
        <v>6013371000</v>
      </c>
      <c r="H390" s="2">
        <f>$B$3+$B$4*DataForModel!L390+Index!$B$5*DataForModel!Q390+Index!$B$6*DataForModel!R390+Index!$B$7*DataForModel!T390+Index!$B$8*DataForModel!U390+Index!$B$9*DataForModel!AA390+Index!$B$10*DataForModel!AU390+Index!$B$11*DataForModel!AH390+Index!$B$12*DataForModel!AU390+Index!$B$13*DataForModel!AX390+Index!$B$14*DataForModel!AZ390+Index!$B$15*DataForModel!BA390+Index!$B$16*DataForModel!BI390</f>
        <v>14.755683027651607</v>
      </c>
      <c r="I390" s="2">
        <f>$B$3+$B$4*DataForModel!L390+Index!$B$5*DataForModel!Q390+Index!$B$6*DataForModel!R390+Index!$B$7*DataForModel!T390+Index!$B$8*DataForModel!U390+Index!$B$9*DataForModel!AA390+Index!$B$10*DataForModel!AU390+Index!$B$11*DataForModel!AH390+Index!$B$12*DataForModel!AU390+Index!$B$13*DataForModel!AX390+Index!$B$14*DataForModel!AZ390+Index!$B$15*DataForModel!BA390+Index!$B$16*DataForModel!BI390</f>
        <v>14.755683027651607</v>
      </c>
      <c r="J390">
        <v>13</v>
      </c>
      <c r="K390">
        <f t="shared" si="30"/>
        <v>1.7556830276516067</v>
      </c>
      <c r="L390">
        <f>VLOOKUP(G390,MedianHouseholdIncome!B:C,2,FALSE)</f>
        <v>67155</v>
      </c>
      <c r="M390">
        <f>VLOOKUP(G390,DataForModel!B:O,14,FALSE)</f>
        <v>32.988547576174703</v>
      </c>
      <c r="N390">
        <f>VLOOKUP(G390,DataForModel!B:H,7,FALSE)</f>
        <v>6.9695</v>
      </c>
      <c r="O390" s="2">
        <f t="shared" si="31"/>
        <v>6.4979596368069554</v>
      </c>
      <c r="P390" s="1">
        <f t="shared" si="32"/>
        <v>5.5555555555555554</v>
      </c>
      <c r="Q390" s="1">
        <f t="shared" si="33"/>
        <v>5.2449364938728777</v>
      </c>
      <c r="R390" s="1">
        <f t="shared" si="34"/>
        <v>5.0266686026813803</v>
      </c>
      <c r="S390" s="1"/>
    </row>
    <row r="391" spans="7:19" x14ac:dyDescent="0.2">
      <c r="G391">
        <v>6013372000</v>
      </c>
      <c r="H391" s="2">
        <f>$B$3+$B$4*DataForModel!L391+Index!$B$5*DataForModel!Q391+Index!$B$6*DataForModel!R391+Index!$B$7*DataForModel!T391+Index!$B$8*DataForModel!U391+Index!$B$9*DataForModel!AA391+Index!$B$10*DataForModel!AU391+Index!$B$11*DataForModel!AH391+Index!$B$12*DataForModel!AU391+Index!$B$13*DataForModel!AX391+Index!$B$14*DataForModel!AZ391+Index!$B$15*DataForModel!BA391+Index!$B$16*DataForModel!BI391</f>
        <v>16.86396997014894</v>
      </c>
      <c r="I391" s="2">
        <f>$B$3+$B$4*DataForModel!L391+Index!$B$5*DataForModel!Q391+Index!$B$6*DataForModel!R391+Index!$B$7*DataForModel!T391+Index!$B$8*DataForModel!U391+Index!$B$9*DataForModel!AA391+Index!$B$10*DataForModel!AU391+Index!$B$11*DataForModel!AH391+Index!$B$12*DataForModel!AU391+Index!$B$13*DataForModel!AX391+Index!$B$14*DataForModel!AZ391+Index!$B$15*DataForModel!BA391+Index!$B$16*DataForModel!BI391</f>
        <v>16.86396997014894</v>
      </c>
      <c r="J391">
        <v>14.4</v>
      </c>
      <c r="K391">
        <f t="shared" si="30"/>
        <v>2.4639699701489395</v>
      </c>
      <c r="L391">
        <f>VLOOKUP(G391,MedianHouseholdIncome!B:C,2,FALSE)</f>
        <v>70859</v>
      </c>
      <c r="M391">
        <f>VLOOKUP(G391,DataForModel!B:O,14,FALSE)</f>
        <v>26.621054795806</v>
      </c>
      <c r="N391">
        <f>VLOOKUP(G391,DataForModel!B:H,7,FALSE)</f>
        <v>7.7018000000000004</v>
      </c>
      <c r="O391" s="2">
        <f t="shared" si="31"/>
        <v>7.4507606838881957</v>
      </c>
      <c r="P391" s="1">
        <f t="shared" si="32"/>
        <v>6.1538461538461542</v>
      </c>
      <c r="Q391" s="1">
        <f t="shared" si="33"/>
        <v>4.1852294368570497</v>
      </c>
      <c r="R391" s="1">
        <f t="shared" si="34"/>
        <v>5.7355403901069648</v>
      </c>
      <c r="S391" s="1"/>
    </row>
    <row r="392" spans="7:19" x14ac:dyDescent="0.2">
      <c r="G392">
        <v>6013373000</v>
      </c>
      <c r="H392" s="2">
        <f>$B$3+$B$4*DataForModel!L392+Index!$B$5*DataForModel!Q392+Index!$B$6*DataForModel!R392+Index!$B$7*DataForModel!T392+Index!$B$8*DataForModel!U392+Index!$B$9*DataForModel!AA392+Index!$B$10*DataForModel!AU392+Index!$B$11*DataForModel!AH392+Index!$B$12*DataForModel!AU392+Index!$B$13*DataForModel!AX392+Index!$B$14*DataForModel!AZ392+Index!$B$15*DataForModel!BA392+Index!$B$16*DataForModel!BI392</f>
        <v>19.49895936039319</v>
      </c>
      <c r="I392" s="2">
        <f>$B$3+$B$4*DataForModel!L392+Index!$B$5*DataForModel!Q392+Index!$B$6*DataForModel!R392+Index!$B$7*DataForModel!T392+Index!$B$8*DataForModel!U392+Index!$B$9*DataForModel!AA392+Index!$B$10*DataForModel!AU392+Index!$B$11*DataForModel!AH392+Index!$B$12*DataForModel!AU392+Index!$B$13*DataForModel!AX392+Index!$B$14*DataForModel!AZ392+Index!$B$15*DataForModel!BA392+Index!$B$16*DataForModel!BI392</f>
        <v>19.49895936039319</v>
      </c>
      <c r="J392">
        <v>17.100000000000001</v>
      </c>
      <c r="K392">
        <f t="shared" si="30"/>
        <v>2.3989593603931887</v>
      </c>
      <c r="L392">
        <f>VLOOKUP(G392,MedianHouseholdIncome!B:C,2,FALSE)</f>
        <v>45273</v>
      </c>
      <c r="M392">
        <f>VLOOKUP(G392,DataForModel!B:O,14,FALSE)</f>
        <v>33.595636750000097</v>
      </c>
      <c r="N392">
        <f>VLOOKUP(G392,DataForModel!B:H,7,FALSE)</f>
        <v>10.3888</v>
      </c>
      <c r="O392" s="2">
        <f t="shared" si="31"/>
        <v>8.6415950999562305</v>
      </c>
      <c r="P392" s="1">
        <f t="shared" si="32"/>
        <v>7.3076923076923084</v>
      </c>
      <c r="Q392" s="1">
        <f t="shared" si="33"/>
        <v>5.3459710303742973</v>
      </c>
      <c r="R392" s="1">
        <f t="shared" si="34"/>
        <v>8.3365761579788007</v>
      </c>
      <c r="S392" s="1"/>
    </row>
    <row r="393" spans="7:19" x14ac:dyDescent="0.2">
      <c r="G393">
        <v>6013374000</v>
      </c>
      <c r="H393" s="2">
        <f>$B$3+$B$4*DataForModel!L393+Index!$B$5*DataForModel!Q393+Index!$B$6*DataForModel!R393+Index!$B$7*DataForModel!T393+Index!$B$8*DataForModel!U393+Index!$B$9*DataForModel!AA393+Index!$B$10*DataForModel!AU393+Index!$B$11*DataForModel!AH393+Index!$B$12*DataForModel!AU393+Index!$B$13*DataForModel!AX393+Index!$B$14*DataForModel!AZ393+Index!$B$15*DataForModel!BA393+Index!$B$16*DataForModel!BI393</f>
        <v>16.759995460423561</v>
      </c>
      <c r="I393" s="2">
        <f>$B$3+$B$4*DataForModel!L393+Index!$B$5*DataForModel!Q393+Index!$B$6*DataForModel!R393+Index!$B$7*DataForModel!T393+Index!$B$8*DataForModel!U393+Index!$B$9*DataForModel!AA393+Index!$B$10*DataForModel!AU393+Index!$B$11*DataForModel!AH393+Index!$B$12*DataForModel!AU393+Index!$B$13*DataForModel!AX393+Index!$B$14*DataForModel!AZ393+Index!$B$15*DataForModel!BA393+Index!$B$16*DataForModel!BI393</f>
        <v>16.759995460423561</v>
      </c>
      <c r="J393">
        <v>15.9</v>
      </c>
      <c r="K393">
        <f t="shared" si="30"/>
        <v>0.85999546042356023</v>
      </c>
      <c r="L393">
        <f>VLOOKUP(G393,MedianHouseholdIncome!B:C,2,FALSE)</f>
        <v>57315</v>
      </c>
      <c r="M393">
        <f>VLOOKUP(G393,DataForModel!B:O,14,FALSE)</f>
        <v>27.5811707865698</v>
      </c>
      <c r="N393">
        <f>VLOOKUP(G393,DataForModel!B:H,7,FALSE)</f>
        <v>9.0820000000000007</v>
      </c>
      <c r="O393" s="2">
        <f t="shared" si="31"/>
        <v>7.4037713392505289</v>
      </c>
      <c r="P393" s="1">
        <f t="shared" si="32"/>
        <v>6.7948717948717956</v>
      </c>
      <c r="Q393" s="1">
        <f t="shared" si="33"/>
        <v>4.3450162989800765</v>
      </c>
      <c r="R393" s="1">
        <f t="shared" si="34"/>
        <v>7.0715841440394955</v>
      </c>
      <c r="S393" s="1"/>
    </row>
    <row r="394" spans="7:19" x14ac:dyDescent="0.2">
      <c r="G394">
        <v>6013375000</v>
      </c>
      <c r="H394" s="2">
        <f>$B$3+$B$4*DataForModel!L394+Index!$B$5*DataForModel!Q394+Index!$B$6*DataForModel!R394+Index!$B$7*DataForModel!T394+Index!$B$8*DataForModel!U394+Index!$B$9*DataForModel!AA394+Index!$B$10*DataForModel!AU394+Index!$B$11*DataForModel!AH394+Index!$B$12*DataForModel!AU394+Index!$B$13*DataForModel!AX394+Index!$B$14*DataForModel!AZ394+Index!$B$15*DataForModel!BA394+Index!$B$16*DataForModel!BI394</f>
        <v>19.307530029761818</v>
      </c>
      <c r="I394" s="2">
        <f>$B$3+$B$4*DataForModel!L394+Index!$B$5*DataForModel!Q394+Index!$B$6*DataForModel!R394+Index!$B$7*DataForModel!T394+Index!$B$8*DataForModel!U394+Index!$B$9*DataForModel!AA394+Index!$B$10*DataForModel!AU394+Index!$B$11*DataForModel!AH394+Index!$B$12*DataForModel!AU394+Index!$B$13*DataForModel!AX394+Index!$B$14*DataForModel!AZ394+Index!$B$15*DataForModel!BA394+Index!$B$16*DataForModel!BI394</f>
        <v>19.307530029761818</v>
      </c>
      <c r="J394">
        <v>15.8</v>
      </c>
      <c r="K394">
        <f t="shared" si="30"/>
        <v>3.507530029761817</v>
      </c>
      <c r="L394">
        <f>VLOOKUP(G394,MedianHouseholdIncome!B:C,2,FALSE)</f>
        <v>46438</v>
      </c>
      <c r="M394">
        <f>VLOOKUP(G394,DataForModel!B:O,14,FALSE)</f>
        <v>46.257419709012098</v>
      </c>
      <c r="N394">
        <f>VLOOKUP(G394,DataForModel!B:H,7,FALSE)</f>
        <v>10.000999999999999</v>
      </c>
      <c r="O394" s="2">
        <f t="shared" si="31"/>
        <v>8.5550821766007505</v>
      </c>
      <c r="P394" s="1">
        <f t="shared" si="32"/>
        <v>6.752136752136753</v>
      </c>
      <c r="Q394" s="1">
        <f t="shared" si="33"/>
        <v>7.45320243508597</v>
      </c>
      <c r="R394" s="1">
        <f t="shared" si="34"/>
        <v>7.9611829049900775</v>
      </c>
      <c r="S394" s="1"/>
    </row>
    <row r="395" spans="7:19" x14ac:dyDescent="0.2">
      <c r="G395">
        <v>6013376000</v>
      </c>
      <c r="H395" s="2">
        <f>$B$3+$B$4*DataForModel!L395+Index!$B$5*DataForModel!Q395+Index!$B$6*DataForModel!R395+Index!$B$7*DataForModel!T395+Index!$B$8*DataForModel!U395+Index!$B$9*DataForModel!AA395+Index!$B$10*DataForModel!AU395+Index!$B$11*DataForModel!AH395+Index!$B$12*DataForModel!AU395+Index!$B$13*DataForModel!AX395+Index!$B$14*DataForModel!AZ395+Index!$B$15*DataForModel!BA395+Index!$B$16*DataForModel!BI395</f>
        <v>20.94195912016896</v>
      </c>
      <c r="I395" s="2">
        <f>$B$3+$B$4*DataForModel!L395+Index!$B$5*DataForModel!Q395+Index!$B$6*DataForModel!R395+Index!$B$7*DataForModel!T395+Index!$B$8*DataForModel!U395+Index!$B$9*DataForModel!AA395+Index!$B$10*DataForModel!AU395+Index!$B$11*DataForModel!AH395+Index!$B$12*DataForModel!AU395+Index!$B$13*DataForModel!AX395+Index!$B$14*DataForModel!AZ395+Index!$B$15*DataForModel!BA395+Index!$B$16*DataForModel!BI395</f>
        <v>20.94195912016896</v>
      </c>
      <c r="J395">
        <v>17.5</v>
      </c>
      <c r="K395">
        <f t="shared" si="30"/>
        <v>3.4419591201689599</v>
      </c>
      <c r="L395">
        <f>VLOOKUP(G395,MedianHouseholdIncome!B:C,2,FALSE)</f>
        <v>33636</v>
      </c>
      <c r="M395">
        <f>VLOOKUP(G395,DataForModel!B:O,14,FALSE)</f>
        <v>48.859175266257203</v>
      </c>
      <c r="N395">
        <f>VLOOKUP(G395,DataForModel!B:H,7,FALSE)</f>
        <v>10.814500000000001</v>
      </c>
      <c r="O395" s="2">
        <f t="shared" si="31"/>
        <v>9.2937319862302239</v>
      </c>
      <c r="P395" s="1">
        <f t="shared" si="32"/>
        <v>7.4786324786324787</v>
      </c>
      <c r="Q395" s="1">
        <f t="shared" si="33"/>
        <v>7.8861984069295596</v>
      </c>
      <c r="R395" s="1">
        <f t="shared" si="34"/>
        <v>8.7486568897923629</v>
      </c>
      <c r="S395" s="1"/>
    </row>
    <row r="396" spans="7:19" x14ac:dyDescent="0.2">
      <c r="G396">
        <v>6013377000</v>
      </c>
      <c r="H396" s="2">
        <f>$B$3+$B$4*DataForModel!L396+Index!$B$5*DataForModel!Q396+Index!$B$6*DataForModel!R396+Index!$B$7*DataForModel!T396+Index!$B$8*DataForModel!U396+Index!$B$9*DataForModel!AA396+Index!$B$10*DataForModel!AU396+Index!$B$11*DataForModel!AH396+Index!$B$12*DataForModel!AU396+Index!$B$13*DataForModel!AX396+Index!$B$14*DataForModel!AZ396+Index!$B$15*DataForModel!BA396+Index!$B$16*DataForModel!BI396</f>
        <v>21.603605275132338</v>
      </c>
      <c r="I396" s="2">
        <f>$B$3+$B$4*DataForModel!L396+Index!$B$5*DataForModel!Q396+Index!$B$6*DataForModel!R396+Index!$B$7*DataForModel!T396+Index!$B$8*DataForModel!U396+Index!$B$9*DataForModel!AA396+Index!$B$10*DataForModel!AU396+Index!$B$11*DataForModel!AH396+Index!$B$12*DataForModel!AU396+Index!$B$13*DataForModel!AX396+Index!$B$14*DataForModel!AZ396+Index!$B$15*DataForModel!BA396+Index!$B$16*DataForModel!BI396</f>
        <v>21.603605275132338</v>
      </c>
      <c r="J396">
        <v>16.899999999999999</v>
      </c>
      <c r="K396">
        <f t="shared" si="30"/>
        <v>4.7036052751323396</v>
      </c>
      <c r="L396">
        <f>VLOOKUP(G396,MedianHouseholdIncome!B:C,2,FALSE)</f>
        <v>48744</v>
      </c>
      <c r="M396">
        <f>VLOOKUP(G396,DataForModel!B:O,14,FALSE)</f>
        <v>53.629463941281102</v>
      </c>
      <c r="N396">
        <f>VLOOKUP(G396,DataForModel!B:H,7,FALSE)</f>
        <v>11.386200000000001</v>
      </c>
      <c r="O396" s="2">
        <f t="shared" si="31"/>
        <v>9.5927506523040336</v>
      </c>
      <c r="P396" s="1">
        <f t="shared" si="32"/>
        <v>7.2222222222222223</v>
      </c>
      <c r="Q396" s="1">
        <f t="shared" si="33"/>
        <v>8.680091505404782</v>
      </c>
      <c r="R396" s="1">
        <f t="shared" si="34"/>
        <v>9.3020666957068876</v>
      </c>
      <c r="S396" s="1"/>
    </row>
    <row r="397" spans="7:19" x14ac:dyDescent="0.2">
      <c r="G397">
        <v>6013378000</v>
      </c>
      <c r="H397" s="2">
        <f>$B$3+$B$4*DataForModel!L397+Index!$B$5*DataForModel!Q397+Index!$B$6*DataForModel!R397+Index!$B$7*DataForModel!T397+Index!$B$8*DataForModel!U397+Index!$B$9*DataForModel!AA397+Index!$B$10*DataForModel!AU397+Index!$B$11*DataForModel!AH397+Index!$B$12*DataForModel!AU397+Index!$B$13*DataForModel!AX397+Index!$B$14*DataForModel!AZ397+Index!$B$15*DataForModel!BA397+Index!$B$16*DataForModel!BI397</f>
        <v>9.2440737841946756</v>
      </c>
      <c r="I397" s="2">
        <f>$B$3+$B$4*DataForModel!L397+Index!$B$5*DataForModel!Q397+Index!$B$6*DataForModel!R397+Index!$B$7*DataForModel!T397+Index!$B$8*DataForModel!U397+Index!$B$9*DataForModel!AA397+Index!$B$10*DataForModel!AU397+Index!$B$11*DataForModel!AH397+Index!$B$12*DataForModel!AU397+Index!$B$13*DataForModel!AX397+Index!$B$14*DataForModel!AZ397+Index!$B$15*DataForModel!BA397+Index!$B$16*DataForModel!BI397</f>
        <v>9.2440737841946756</v>
      </c>
      <c r="J397">
        <v>9.3000000000000007</v>
      </c>
      <c r="K397">
        <f t="shared" si="30"/>
        <v>5.5926215805325086E-2</v>
      </c>
      <c r="L397">
        <f>VLOOKUP(G397,MedianHouseholdIncome!B:C,2,FALSE)</f>
        <v>95625</v>
      </c>
      <c r="M397">
        <f>VLOOKUP(G397,DataForModel!B:O,14,FALSE)</f>
        <v>33.328180342390802</v>
      </c>
      <c r="N397">
        <f>VLOOKUP(G397,DataForModel!B:H,7,FALSE)</f>
        <v>4.1718000000000002</v>
      </c>
      <c r="O397" s="2">
        <f t="shared" si="31"/>
        <v>4.0070904138311372</v>
      </c>
      <c r="P397" s="1">
        <f t="shared" si="32"/>
        <v>3.9743589743589745</v>
      </c>
      <c r="Q397" s="1">
        <f t="shared" si="33"/>
        <v>5.3014597207641021</v>
      </c>
      <c r="R397" s="1">
        <f t="shared" si="34"/>
        <v>2.3184744204055949</v>
      </c>
      <c r="S397" s="1"/>
    </row>
    <row r="398" spans="7:19" x14ac:dyDescent="0.2">
      <c r="G398">
        <v>6013379000</v>
      </c>
      <c r="H398" s="2">
        <f>$B$3+$B$4*DataForModel!L398+Index!$B$5*DataForModel!Q398+Index!$B$6*DataForModel!R398+Index!$B$7*DataForModel!T398+Index!$B$8*DataForModel!U398+Index!$B$9*DataForModel!AA398+Index!$B$10*DataForModel!AU398+Index!$B$11*DataForModel!AH398+Index!$B$12*DataForModel!AU398+Index!$B$13*DataForModel!AX398+Index!$B$14*DataForModel!AZ398+Index!$B$15*DataForModel!BA398+Index!$B$16*DataForModel!BI398</f>
        <v>19.367335992429222</v>
      </c>
      <c r="I398" s="2">
        <f>$B$3+$B$4*DataForModel!L398+Index!$B$5*DataForModel!Q398+Index!$B$6*DataForModel!R398+Index!$B$7*DataForModel!T398+Index!$B$8*DataForModel!U398+Index!$B$9*DataForModel!AA398+Index!$B$10*DataForModel!AU398+Index!$B$11*DataForModel!AH398+Index!$B$12*DataForModel!AU398+Index!$B$13*DataForModel!AX398+Index!$B$14*DataForModel!AZ398+Index!$B$15*DataForModel!BA398+Index!$B$16*DataForModel!BI398</f>
        <v>19.367335992429222</v>
      </c>
      <c r="J398">
        <v>16.100000000000001</v>
      </c>
      <c r="K398">
        <f t="shared" si="30"/>
        <v>3.2673359924292207</v>
      </c>
      <c r="L398">
        <f>VLOOKUP(G398,MedianHouseholdIncome!B:C,2,FALSE)</f>
        <v>45825</v>
      </c>
      <c r="M398">
        <f>VLOOKUP(G398,DataForModel!B:O,14,FALSE)</f>
        <v>57.044329139638002</v>
      </c>
      <c r="N398">
        <f>VLOOKUP(G398,DataForModel!B:H,7,FALSE)</f>
        <v>11.637600000000001</v>
      </c>
      <c r="O398" s="2">
        <f t="shared" si="31"/>
        <v>8.5821103684007269</v>
      </c>
      <c r="P398" s="1">
        <f t="shared" si="32"/>
        <v>6.8803418803418817</v>
      </c>
      <c r="Q398" s="1">
        <f t="shared" si="33"/>
        <v>9.248408875251414</v>
      </c>
      <c r="R398" s="1">
        <f t="shared" si="34"/>
        <v>9.5454237452204644</v>
      </c>
      <c r="S398" s="1"/>
    </row>
    <row r="399" spans="7:19" x14ac:dyDescent="0.2">
      <c r="G399">
        <v>6013380000</v>
      </c>
      <c r="H399" s="2">
        <f>$B$3+$B$4*DataForModel!L399+Index!$B$5*DataForModel!Q399+Index!$B$6*DataForModel!R399+Index!$B$7*DataForModel!T399+Index!$B$8*DataForModel!U399+Index!$B$9*DataForModel!AA399+Index!$B$10*DataForModel!AU399+Index!$B$11*DataForModel!AH399+Index!$B$12*DataForModel!AU399+Index!$B$13*DataForModel!AX399+Index!$B$14*DataForModel!AZ399+Index!$B$15*DataForModel!BA399+Index!$B$16*DataForModel!BI399</f>
        <v>11.600759369039158</v>
      </c>
      <c r="I399" s="2">
        <f>$B$3+$B$4*DataForModel!L399+Index!$B$5*DataForModel!Q399+Index!$B$6*DataForModel!R399+Index!$B$7*DataForModel!T399+Index!$B$8*DataForModel!U399+Index!$B$9*DataForModel!AA399+Index!$B$10*DataForModel!AU399+Index!$B$11*DataForModel!AH399+Index!$B$12*DataForModel!AU399+Index!$B$13*DataForModel!AX399+Index!$B$14*DataForModel!AZ399+Index!$B$15*DataForModel!BA399+Index!$B$16*DataForModel!BI399</f>
        <v>11.600759369039158</v>
      </c>
      <c r="J399">
        <v>10.7</v>
      </c>
      <c r="K399">
        <f t="shared" si="30"/>
        <v>0.9007593690391591</v>
      </c>
      <c r="L399">
        <f>VLOOKUP(G399,MedianHouseholdIncome!B:C,2,FALSE)</f>
        <v>77679</v>
      </c>
      <c r="M399">
        <f>VLOOKUP(G399,DataForModel!B:O,14,FALSE)</f>
        <v>46.473604067342997</v>
      </c>
      <c r="N399">
        <f>VLOOKUP(G399,DataForModel!B:H,7,FALSE)</f>
        <v>6.2986000000000004</v>
      </c>
      <c r="O399" s="2">
        <f t="shared" si="31"/>
        <v>5.0721506044621503</v>
      </c>
      <c r="P399" s="1">
        <f t="shared" si="32"/>
        <v>4.5726495726495724</v>
      </c>
      <c r="Q399" s="1">
        <f t="shared" si="33"/>
        <v>7.4891808174794283</v>
      </c>
      <c r="R399" s="1">
        <f t="shared" si="34"/>
        <v>4.3772324669667491</v>
      </c>
      <c r="S399" s="1"/>
    </row>
    <row r="400" spans="7:19" x14ac:dyDescent="0.2">
      <c r="G400">
        <v>6013381000</v>
      </c>
      <c r="H400" s="2">
        <f>$B$3+$B$4*DataForModel!L400+Index!$B$5*DataForModel!Q400+Index!$B$6*DataForModel!R400+Index!$B$7*DataForModel!T400+Index!$B$8*DataForModel!U400+Index!$B$9*DataForModel!AA400+Index!$B$10*DataForModel!AU400+Index!$B$11*DataForModel!AH400+Index!$B$12*DataForModel!AU400+Index!$B$13*DataForModel!AX400+Index!$B$14*DataForModel!AZ400+Index!$B$15*DataForModel!BA400+Index!$B$16*DataForModel!BI400</f>
        <v>19.244164772253839</v>
      </c>
      <c r="I400" s="2">
        <f>$B$3+$B$4*DataForModel!L400+Index!$B$5*DataForModel!Q400+Index!$B$6*DataForModel!R400+Index!$B$7*DataForModel!T400+Index!$B$8*DataForModel!U400+Index!$B$9*DataForModel!AA400+Index!$B$10*DataForModel!AU400+Index!$B$11*DataForModel!AH400+Index!$B$12*DataForModel!AU400+Index!$B$13*DataForModel!AX400+Index!$B$14*DataForModel!AZ400+Index!$B$15*DataForModel!BA400+Index!$B$16*DataForModel!BI400</f>
        <v>19.244164772253839</v>
      </c>
      <c r="J400">
        <v>16.3</v>
      </c>
      <c r="K400">
        <f t="shared" si="30"/>
        <v>2.9441647722538384</v>
      </c>
      <c r="L400">
        <f>VLOOKUP(G400,MedianHouseholdIncome!B:C,2,FALSE)</f>
        <v>74859</v>
      </c>
      <c r="M400">
        <f>VLOOKUP(G400,DataForModel!B:O,14,FALSE)</f>
        <v>43.377897012578998</v>
      </c>
      <c r="N400">
        <f>VLOOKUP(G400,DataForModel!B:H,7,FALSE)</f>
        <v>10.157400000000001</v>
      </c>
      <c r="O400" s="2">
        <f t="shared" si="31"/>
        <v>8.5264454277383503</v>
      </c>
      <c r="P400" s="1">
        <f t="shared" si="32"/>
        <v>6.9658119658119668</v>
      </c>
      <c r="Q400" s="1">
        <f t="shared" si="33"/>
        <v>6.9739791948719922</v>
      </c>
      <c r="R400" s="1">
        <f t="shared" si="34"/>
        <v>8.1125792556023431</v>
      </c>
      <c r="S400" s="1"/>
    </row>
    <row r="401" spans="7:19" x14ac:dyDescent="0.2">
      <c r="G401">
        <v>6013382000</v>
      </c>
      <c r="H401" s="2">
        <f>$B$3+$B$4*DataForModel!L401+Index!$B$5*DataForModel!Q401+Index!$B$6*DataForModel!R401+Index!$B$7*DataForModel!T401+Index!$B$8*DataForModel!U401+Index!$B$9*DataForModel!AA401+Index!$B$10*DataForModel!AU401+Index!$B$11*DataForModel!AH401+Index!$B$12*DataForModel!AU401+Index!$B$13*DataForModel!AX401+Index!$B$14*DataForModel!AZ401+Index!$B$15*DataForModel!BA401+Index!$B$16*DataForModel!BI401</f>
        <v>16.046896395835557</v>
      </c>
      <c r="I401" s="2">
        <f>$B$3+$B$4*DataForModel!L401+Index!$B$5*DataForModel!Q401+Index!$B$6*DataForModel!R401+Index!$B$7*DataForModel!T401+Index!$B$8*DataForModel!U401+Index!$B$9*DataForModel!AA401+Index!$B$10*DataForModel!AU401+Index!$B$11*DataForModel!AH401+Index!$B$12*DataForModel!AU401+Index!$B$13*DataForModel!AX401+Index!$B$14*DataForModel!AZ401+Index!$B$15*DataForModel!BA401+Index!$B$16*DataForModel!BI401</f>
        <v>16.046896395835557</v>
      </c>
      <c r="J401">
        <v>17.100000000000001</v>
      </c>
      <c r="K401">
        <f t="shared" si="30"/>
        <v>1.0531036041644448</v>
      </c>
      <c r="L401">
        <f>VLOOKUP(G401,MedianHouseholdIncome!B:C,2,FALSE)</f>
        <v>45172</v>
      </c>
      <c r="M401">
        <f>VLOOKUP(G401,DataForModel!B:O,14,FALSE)</f>
        <v>50.239569652476398</v>
      </c>
      <c r="N401">
        <f>VLOOKUP(G401,DataForModel!B:H,7,FALSE)</f>
        <v>9.8650000000000002</v>
      </c>
      <c r="O401" s="2">
        <f t="shared" si="31"/>
        <v>7.0814994882437183</v>
      </c>
      <c r="P401" s="1">
        <f t="shared" si="32"/>
        <v>7.3076923076923084</v>
      </c>
      <c r="Q401" s="1">
        <f t="shared" si="33"/>
        <v>8.115929907694106</v>
      </c>
      <c r="R401" s="1">
        <f t="shared" si="34"/>
        <v>7.8295339044576737</v>
      </c>
      <c r="S401" s="1"/>
    </row>
    <row r="402" spans="7:19" x14ac:dyDescent="0.2">
      <c r="G402">
        <v>6013383000</v>
      </c>
      <c r="H402" s="2">
        <f>$B$3+$B$4*DataForModel!L402+Index!$B$5*DataForModel!Q402+Index!$B$6*DataForModel!R402+Index!$B$7*DataForModel!T402+Index!$B$8*DataForModel!U402+Index!$B$9*DataForModel!AA402+Index!$B$10*DataForModel!AU402+Index!$B$11*DataForModel!AH402+Index!$B$12*DataForModel!AU402+Index!$B$13*DataForModel!AX402+Index!$B$14*DataForModel!AZ402+Index!$B$15*DataForModel!BA402+Index!$B$16*DataForModel!BI402</f>
        <v>10.789032052646689</v>
      </c>
      <c r="I402" s="2">
        <f>$B$3+$B$4*DataForModel!L402+Index!$B$5*DataForModel!Q402+Index!$B$6*DataForModel!R402+Index!$B$7*DataForModel!T402+Index!$B$8*DataForModel!U402+Index!$B$9*DataForModel!AA402+Index!$B$10*DataForModel!AU402+Index!$B$11*DataForModel!AH402+Index!$B$12*DataForModel!AU402+Index!$B$13*DataForModel!AX402+Index!$B$14*DataForModel!AZ402+Index!$B$15*DataForModel!BA402+Index!$B$16*DataForModel!BI402</f>
        <v>10.789032052646689</v>
      </c>
      <c r="J402">
        <v>9.8000000000000007</v>
      </c>
      <c r="K402">
        <f t="shared" si="30"/>
        <v>0.9890320526466887</v>
      </c>
      <c r="L402">
        <f>VLOOKUP(G402,MedianHouseholdIncome!B:C,2,FALSE)</f>
        <v>79288</v>
      </c>
      <c r="M402">
        <f>VLOOKUP(G402,DataForModel!B:O,14,FALSE)</f>
        <v>26.9090795422931</v>
      </c>
      <c r="N402">
        <f>VLOOKUP(G402,DataForModel!B:H,7,FALSE)</f>
        <v>5.5949999999999998</v>
      </c>
      <c r="O402" s="2">
        <f t="shared" si="31"/>
        <v>4.7053055505877213</v>
      </c>
      <c r="P402" s="1">
        <f t="shared" si="32"/>
        <v>4.1880341880341891</v>
      </c>
      <c r="Q402" s="1">
        <f t="shared" si="33"/>
        <v>4.2331638228038369</v>
      </c>
      <c r="R402" s="1">
        <f t="shared" si="34"/>
        <v>3.696142490682929</v>
      </c>
      <c r="S402" s="1"/>
    </row>
    <row r="403" spans="7:19" x14ac:dyDescent="0.2">
      <c r="G403">
        <v>6013384000</v>
      </c>
      <c r="H403" s="2">
        <f>$B$3+$B$4*DataForModel!L403+Index!$B$5*DataForModel!Q403+Index!$B$6*DataForModel!R403+Index!$B$7*DataForModel!T403+Index!$B$8*DataForModel!U403+Index!$B$9*DataForModel!AA403+Index!$B$10*DataForModel!AU403+Index!$B$11*DataForModel!AH403+Index!$B$12*DataForModel!AU403+Index!$B$13*DataForModel!AX403+Index!$B$14*DataForModel!AZ403+Index!$B$15*DataForModel!BA403+Index!$B$16*DataForModel!BI403</f>
        <v>8.4751550400565705</v>
      </c>
      <c r="I403" s="2">
        <f>$B$3+$B$4*DataForModel!L403+Index!$B$5*DataForModel!Q403+Index!$B$6*DataForModel!R403+Index!$B$7*DataForModel!T403+Index!$B$8*DataForModel!U403+Index!$B$9*DataForModel!AA403+Index!$B$10*DataForModel!AU403+Index!$B$11*DataForModel!AH403+Index!$B$12*DataForModel!AU403+Index!$B$13*DataForModel!AX403+Index!$B$14*DataForModel!AZ403+Index!$B$15*DataForModel!BA403+Index!$B$16*DataForModel!BI403</f>
        <v>8.4751550400565705</v>
      </c>
      <c r="J403">
        <v>0</v>
      </c>
      <c r="K403">
        <f t="shared" si="30"/>
        <v>8.4751550400565705</v>
      </c>
      <c r="L403">
        <f>VLOOKUP(G403,MedianHouseholdIncome!B:C,2,FALSE)</f>
        <v>134539</v>
      </c>
      <c r="M403">
        <f>VLOOKUP(G403,DataForModel!B:O,14,FALSE)</f>
        <v>8.7576559398694709</v>
      </c>
      <c r="N403">
        <f>VLOOKUP(G403,DataForModel!B:H,7,FALSE)</f>
        <v>4.2083000000000004</v>
      </c>
      <c r="O403" s="2">
        <f t="shared" si="31"/>
        <v>3.6595918974919153</v>
      </c>
      <c r="P403" s="1">
        <f t="shared" si="32"/>
        <v>0</v>
      </c>
      <c r="Q403" s="1">
        <f t="shared" si="33"/>
        <v>1.2123214991697924</v>
      </c>
      <c r="R403" s="1">
        <f t="shared" si="34"/>
        <v>2.3538066889308364</v>
      </c>
      <c r="S403" s="1"/>
    </row>
    <row r="404" spans="7:19" x14ac:dyDescent="0.2">
      <c r="G404">
        <v>6013386000</v>
      </c>
      <c r="H404" s="2">
        <f>$B$3+$B$4*DataForModel!L404+Index!$B$5*DataForModel!Q404+Index!$B$6*DataForModel!R404+Index!$B$7*DataForModel!T404+Index!$B$8*DataForModel!U404+Index!$B$9*DataForModel!AA404+Index!$B$10*DataForModel!AU404+Index!$B$11*DataForModel!AH404+Index!$B$12*DataForModel!AU404+Index!$B$13*DataForModel!AX404+Index!$B$14*DataForModel!AZ404+Index!$B$15*DataForModel!BA404+Index!$B$16*DataForModel!BI404</f>
        <v>10.959932367291241</v>
      </c>
      <c r="I404" s="2">
        <f>$B$3+$B$4*DataForModel!L404+Index!$B$5*DataForModel!Q404+Index!$B$6*DataForModel!R404+Index!$B$7*DataForModel!T404+Index!$B$8*DataForModel!U404+Index!$B$9*DataForModel!AA404+Index!$B$10*DataForModel!AU404+Index!$B$11*DataForModel!AH404+Index!$B$12*DataForModel!AU404+Index!$B$13*DataForModel!AX404+Index!$B$14*DataForModel!AZ404+Index!$B$15*DataForModel!BA404+Index!$B$16*DataForModel!BI404</f>
        <v>10.959932367291241</v>
      </c>
      <c r="J404">
        <v>10.5</v>
      </c>
      <c r="K404">
        <f t="shared" si="30"/>
        <v>0.45993236729124121</v>
      </c>
      <c r="L404">
        <f>VLOOKUP(G404,MedianHouseholdIncome!B:C,2,FALSE)</f>
        <v>59941</v>
      </c>
      <c r="M404">
        <f>VLOOKUP(G404,DataForModel!B:O,14,FALSE)</f>
        <v>25.898163395504401</v>
      </c>
      <c r="N404">
        <f>VLOOKUP(G404,DataForModel!B:H,7,FALSE)</f>
        <v>8.2865000000000002</v>
      </c>
      <c r="O404" s="2">
        <f t="shared" si="31"/>
        <v>4.7825407672261928</v>
      </c>
      <c r="P404" s="1">
        <f t="shared" si="32"/>
        <v>4.4871794871794872</v>
      </c>
      <c r="Q404" s="1">
        <f t="shared" si="33"/>
        <v>4.0649225680817231</v>
      </c>
      <c r="R404" s="1">
        <f t="shared" si="34"/>
        <v>6.3015342916606167</v>
      </c>
      <c r="S404" s="1"/>
    </row>
    <row r="405" spans="7:19" x14ac:dyDescent="0.2">
      <c r="G405">
        <v>6013392200</v>
      </c>
      <c r="H405" s="2">
        <f>$B$3+$B$4*DataForModel!L405+Index!$B$5*DataForModel!Q405+Index!$B$6*DataForModel!R405+Index!$B$7*DataForModel!T405+Index!$B$8*DataForModel!U405+Index!$B$9*DataForModel!AA405+Index!$B$10*DataForModel!AU405+Index!$B$11*DataForModel!AH405+Index!$B$12*DataForModel!AU405+Index!$B$13*DataForModel!AX405+Index!$B$14*DataForModel!AZ405+Index!$B$15*DataForModel!BA405+Index!$B$16*DataForModel!BI405</f>
        <v>14.395826581363647</v>
      </c>
      <c r="I405" s="2">
        <f>$B$3+$B$4*DataForModel!L405+Index!$B$5*DataForModel!Q405+Index!$B$6*DataForModel!R405+Index!$B$7*DataForModel!T405+Index!$B$8*DataForModel!U405+Index!$B$9*DataForModel!AA405+Index!$B$10*DataForModel!AU405+Index!$B$11*DataForModel!AH405+Index!$B$12*DataForModel!AU405+Index!$B$13*DataForModel!AX405+Index!$B$14*DataForModel!AZ405+Index!$B$15*DataForModel!BA405+Index!$B$16*DataForModel!BI405</f>
        <v>14.395826581363647</v>
      </c>
      <c r="J405">
        <v>10.4</v>
      </c>
      <c r="K405">
        <f t="shared" si="30"/>
        <v>3.9958265813636462</v>
      </c>
      <c r="L405">
        <f>VLOOKUP(G405,MedianHouseholdIncome!B:C,2,FALSE)</f>
        <v>94722</v>
      </c>
      <c r="M405">
        <f>VLOOKUP(G405,DataForModel!B:O,14,FALSE)</f>
        <v>39.973037760747097</v>
      </c>
      <c r="N405">
        <f>VLOOKUP(G405,DataForModel!B:H,7,FALSE)</f>
        <v>9.0558999999999994</v>
      </c>
      <c r="O405" s="2">
        <f t="shared" si="31"/>
        <v>6.3353292130677854</v>
      </c>
      <c r="P405" s="1">
        <f t="shared" si="32"/>
        <v>4.4444444444444446</v>
      </c>
      <c r="Q405" s="1">
        <f t="shared" si="33"/>
        <v>6.4073270600731869</v>
      </c>
      <c r="R405" s="1">
        <f t="shared" si="34"/>
        <v>7.0463191520255544</v>
      </c>
      <c r="S405" s="1"/>
    </row>
    <row r="406" spans="7:19" x14ac:dyDescent="0.2">
      <c r="G406">
        <v>6055200201</v>
      </c>
      <c r="H406" s="2">
        <f>$B$3+$B$4*DataForModel!L406+Index!$B$5*DataForModel!Q406+Index!$B$6*DataForModel!R406+Index!$B$7*DataForModel!T406+Index!$B$8*DataForModel!U406+Index!$B$9*DataForModel!AA406+Index!$B$10*DataForModel!AU406+Index!$B$11*DataForModel!AH406+Index!$B$12*DataForModel!AU406+Index!$B$13*DataForModel!AX406+Index!$B$14*DataForModel!AZ406+Index!$B$15*DataForModel!BA406+Index!$B$16*DataForModel!BI406</f>
        <v>11.911637208047441</v>
      </c>
      <c r="I406" s="2">
        <f>$B$3+$B$4*DataForModel!L406+Index!$B$5*DataForModel!Q406+Index!$B$6*DataForModel!R406+Index!$B$7*DataForModel!T406+Index!$B$8*DataForModel!U406+Index!$B$9*DataForModel!AA406+Index!$B$10*DataForModel!AU406+Index!$B$11*DataForModel!AH406+Index!$B$12*DataForModel!AU406+Index!$B$13*DataForModel!AX406+Index!$B$14*DataForModel!AZ406+Index!$B$15*DataForModel!BA406+Index!$B$16*DataForModel!BI406</f>
        <v>11.911637208047441</v>
      </c>
      <c r="J406">
        <v>11.5</v>
      </c>
      <c r="K406">
        <f t="shared" si="30"/>
        <v>0.41163720804744131</v>
      </c>
      <c r="L406">
        <f>VLOOKUP(G406,MedianHouseholdIncome!B:C,2,FALSE)</f>
        <v>64688</v>
      </c>
      <c r="M406">
        <f>VLOOKUP(G406,DataForModel!B:O,14,FALSE)</f>
        <v>27.1425306721986</v>
      </c>
      <c r="N406">
        <f>VLOOKUP(G406,DataForModel!B:H,7,FALSE)</f>
        <v>6.5603999999999996</v>
      </c>
      <c r="O406" s="2">
        <f t="shared" si="31"/>
        <v>5.212646058164756</v>
      </c>
      <c r="P406" s="1">
        <f t="shared" si="32"/>
        <v>4.9145299145299148</v>
      </c>
      <c r="Q406" s="1">
        <f t="shared" si="33"/>
        <v>4.2720158197141265</v>
      </c>
      <c r="R406" s="1">
        <f t="shared" si="34"/>
        <v>4.6306567929916262</v>
      </c>
      <c r="S406" s="1"/>
    </row>
    <row r="407" spans="7:19" x14ac:dyDescent="0.2">
      <c r="G407">
        <v>6055200202</v>
      </c>
      <c r="H407" s="2">
        <f>$B$3+$B$4*DataForModel!L407+Index!$B$5*DataForModel!Q407+Index!$B$6*DataForModel!R407+Index!$B$7*DataForModel!T407+Index!$B$8*DataForModel!U407+Index!$B$9*DataForModel!AA407+Index!$B$10*DataForModel!AU407+Index!$B$11*DataForModel!AH407+Index!$B$12*DataForModel!AU407+Index!$B$13*DataForModel!AX407+Index!$B$14*DataForModel!AZ407+Index!$B$15*DataForModel!BA407+Index!$B$16*DataForModel!BI407</f>
        <v>11.938592748505414</v>
      </c>
      <c r="I407" s="2">
        <f>$B$3+$B$4*DataForModel!L407+Index!$B$5*DataForModel!Q407+Index!$B$6*DataForModel!R407+Index!$B$7*DataForModel!T407+Index!$B$8*DataForModel!U407+Index!$B$9*DataForModel!AA407+Index!$B$10*DataForModel!AU407+Index!$B$11*DataForModel!AH407+Index!$B$12*DataForModel!AU407+Index!$B$13*DataForModel!AX407+Index!$B$14*DataForModel!AZ407+Index!$B$15*DataForModel!BA407+Index!$B$16*DataForModel!BI407</f>
        <v>11.938592748505414</v>
      </c>
      <c r="J407">
        <v>13.4</v>
      </c>
      <c r="K407">
        <f t="shared" si="30"/>
        <v>1.4614072514945864</v>
      </c>
      <c r="L407">
        <f>VLOOKUP(G407,MedianHouseholdIncome!B:C,2,FALSE)</f>
        <v>57073</v>
      </c>
      <c r="M407">
        <f>VLOOKUP(G407,DataForModel!B:O,14,FALSE)</f>
        <v>32.132007817353099</v>
      </c>
      <c r="N407">
        <f>VLOOKUP(G407,DataForModel!B:H,7,FALSE)</f>
        <v>7.4162999999999997</v>
      </c>
      <c r="O407" s="2">
        <f t="shared" si="31"/>
        <v>5.2248281130147358</v>
      </c>
      <c r="P407" s="1">
        <f t="shared" si="32"/>
        <v>5.7264957264957275</v>
      </c>
      <c r="Q407" s="1">
        <f t="shared" si="33"/>
        <v>5.102387258507223</v>
      </c>
      <c r="R407" s="1">
        <f t="shared" si="34"/>
        <v>5.4591742897246007</v>
      </c>
      <c r="S407" s="1"/>
    </row>
    <row r="408" spans="7:19" x14ac:dyDescent="0.2">
      <c r="G408">
        <v>6055200203</v>
      </c>
      <c r="H408" s="2">
        <f>$B$3+$B$4*DataForModel!L408+Index!$B$5*DataForModel!Q408+Index!$B$6*DataForModel!R408+Index!$B$7*DataForModel!T408+Index!$B$8*DataForModel!U408+Index!$B$9*DataForModel!AA408+Index!$B$10*DataForModel!AU408+Index!$B$11*DataForModel!AH408+Index!$B$12*DataForModel!AU408+Index!$B$13*DataForModel!AX408+Index!$B$14*DataForModel!AZ408+Index!$B$15*DataForModel!BA408+Index!$B$16*DataForModel!BI408</f>
        <v>12.75444416430827</v>
      </c>
      <c r="I408" s="2">
        <f>$B$3+$B$4*DataForModel!L408+Index!$B$5*DataForModel!Q408+Index!$B$6*DataForModel!R408+Index!$B$7*DataForModel!T408+Index!$B$8*DataForModel!U408+Index!$B$9*DataForModel!AA408+Index!$B$10*DataForModel!AU408+Index!$B$11*DataForModel!AH408+Index!$B$12*DataForModel!AU408+Index!$B$13*DataForModel!AX408+Index!$B$14*DataForModel!AZ408+Index!$B$15*DataForModel!BA408+Index!$B$16*DataForModel!BI408</f>
        <v>12.75444416430827</v>
      </c>
      <c r="J408">
        <v>12.3</v>
      </c>
      <c r="K408">
        <f t="shared" si="30"/>
        <v>0.45444416430826884</v>
      </c>
      <c r="L408">
        <f>VLOOKUP(G408,MedianHouseholdIncome!B:C,2,FALSE)</f>
        <v>62603</v>
      </c>
      <c r="M408">
        <f>VLOOKUP(G408,DataForModel!B:O,14,FALSE)</f>
        <v>32.990913588153198</v>
      </c>
      <c r="N408">
        <f>VLOOKUP(G408,DataForModel!B:H,7,FALSE)</f>
        <v>6.9374000000000002</v>
      </c>
      <c r="O408" s="2">
        <f t="shared" si="31"/>
        <v>5.5935369768655372</v>
      </c>
      <c r="P408" s="1">
        <f t="shared" si="32"/>
        <v>5.2564102564102564</v>
      </c>
      <c r="Q408" s="1">
        <f t="shared" si="33"/>
        <v>5.2453302563280682</v>
      </c>
      <c r="R408" s="1">
        <f t="shared" si="34"/>
        <v>4.9955955665263057</v>
      </c>
      <c r="S408" s="1"/>
    </row>
    <row r="409" spans="7:19" x14ac:dyDescent="0.2">
      <c r="G409">
        <v>6055200301</v>
      </c>
      <c r="H409" s="2">
        <f>$B$3+$B$4*DataForModel!L409+Index!$B$5*DataForModel!Q409+Index!$B$6*DataForModel!R409+Index!$B$7*DataForModel!T409+Index!$B$8*DataForModel!U409+Index!$B$9*DataForModel!AA409+Index!$B$10*DataForModel!AU409+Index!$B$11*DataForModel!AH409+Index!$B$12*DataForModel!AU409+Index!$B$13*DataForModel!AX409+Index!$B$14*DataForModel!AZ409+Index!$B$15*DataForModel!BA409+Index!$B$16*DataForModel!BI409</f>
        <v>15.500790006352389</v>
      </c>
      <c r="I409" s="2">
        <f>$B$3+$B$4*DataForModel!L409+Index!$B$5*DataForModel!Q409+Index!$B$6*DataForModel!R409+Index!$B$7*DataForModel!T409+Index!$B$8*DataForModel!U409+Index!$B$9*DataForModel!AA409+Index!$B$10*DataForModel!AU409+Index!$B$11*DataForModel!AH409+Index!$B$12*DataForModel!AU409+Index!$B$13*DataForModel!AX409+Index!$B$14*DataForModel!AZ409+Index!$B$15*DataForModel!BA409+Index!$B$16*DataForModel!BI409</f>
        <v>15.500790006352389</v>
      </c>
      <c r="J409">
        <v>14.2</v>
      </c>
      <c r="K409">
        <f t="shared" si="30"/>
        <v>1.3007900063523898</v>
      </c>
      <c r="L409">
        <f>VLOOKUP(G409,MedianHouseholdIncome!B:C,2,FALSE)</f>
        <v>69147</v>
      </c>
      <c r="M409">
        <f>VLOOKUP(G409,DataForModel!B:O,14,FALSE)</f>
        <v>38.022771069296397</v>
      </c>
      <c r="N409">
        <f>VLOOKUP(G409,DataForModel!B:H,7,FALSE)</f>
        <v>9.8040000000000003</v>
      </c>
      <c r="O409" s="2">
        <f t="shared" si="31"/>
        <v>6.8346968689091003</v>
      </c>
      <c r="P409" s="1">
        <f t="shared" si="32"/>
        <v>6.0683760683760681</v>
      </c>
      <c r="Q409" s="1">
        <f t="shared" si="33"/>
        <v>6.0827548230437252</v>
      </c>
      <c r="R409" s="1">
        <f t="shared" si="34"/>
        <v>7.7704854556894629</v>
      </c>
      <c r="S409" s="1"/>
    </row>
    <row r="410" spans="7:19" x14ac:dyDescent="0.2">
      <c r="G410">
        <v>6055200302</v>
      </c>
      <c r="H410" s="2">
        <f>$B$3+$B$4*DataForModel!L410+Index!$B$5*DataForModel!Q410+Index!$B$6*DataForModel!R410+Index!$B$7*DataForModel!T410+Index!$B$8*DataForModel!U410+Index!$B$9*DataForModel!AA410+Index!$B$10*DataForModel!AU410+Index!$B$11*DataForModel!AH410+Index!$B$12*DataForModel!AU410+Index!$B$13*DataForModel!AX410+Index!$B$14*DataForModel!AZ410+Index!$B$15*DataForModel!BA410+Index!$B$16*DataForModel!BI410</f>
        <v>10.70501469613329</v>
      </c>
      <c r="I410" s="2">
        <f>$B$3+$B$4*DataForModel!L410+Index!$B$5*DataForModel!Q410+Index!$B$6*DataForModel!R410+Index!$B$7*DataForModel!T410+Index!$B$8*DataForModel!U410+Index!$B$9*DataForModel!AA410+Index!$B$10*DataForModel!AU410+Index!$B$11*DataForModel!AH410+Index!$B$12*DataForModel!AU410+Index!$B$13*DataForModel!AX410+Index!$B$14*DataForModel!AZ410+Index!$B$15*DataForModel!BA410+Index!$B$16*DataForModel!BI410</f>
        <v>10.70501469613329</v>
      </c>
      <c r="J410">
        <v>11.2</v>
      </c>
      <c r="K410">
        <f t="shared" si="30"/>
        <v>0.49498530386670936</v>
      </c>
      <c r="L410">
        <f>VLOOKUP(G410,MedianHouseholdIncome!B:C,2,FALSE)</f>
        <v>73396</v>
      </c>
      <c r="M410">
        <f>VLOOKUP(G410,DataForModel!B:O,14,FALSE)</f>
        <v>20.118726727594002</v>
      </c>
      <c r="N410">
        <f>VLOOKUP(G410,DataForModel!B:H,7,FALSE)</f>
        <v>6.4058999999999999</v>
      </c>
      <c r="O410" s="2">
        <f t="shared" si="31"/>
        <v>4.6673354699287097</v>
      </c>
      <c r="P410" s="1">
        <f t="shared" si="32"/>
        <v>4.7863247863247862</v>
      </c>
      <c r="Q410" s="1">
        <f t="shared" si="33"/>
        <v>3.1030824790842351</v>
      </c>
      <c r="R410" s="1">
        <f t="shared" si="34"/>
        <v>4.4810996563573884</v>
      </c>
      <c r="S410" s="1"/>
    </row>
    <row r="411" spans="7:19" x14ac:dyDescent="0.2">
      <c r="G411">
        <v>6055200400</v>
      </c>
      <c r="H411" s="2">
        <f>$B$3+$B$4*DataForModel!L411+Index!$B$5*DataForModel!Q411+Index!$B$6*DataForModel!R411+Index!$B$7*DataForModel!T411+Index!$B$8*DataForModel!U411+Index!$B$9*DataForModel!AA411+Index!$B$10*DataForModel!AU411+Index!$B$11*DataForModel!AH411+Index!$B$12*DataForModel!AU411+Index!$B$13*DataForModel!AX411+Index!$B$14*DataForModel!AZ411+Index!$B$15*DataForModel!BA411+Index!$B$16*DataForModel!BI411</f>
        <v>9.8466273342462145</v>
      </c>
      <c r="I411" s="2">
        <f>$B$3+$B$4*DataForModel!L411+Index!$B$5*DataForModel!Q411+Index!$B$6*DataForModel!R411+Index!$B$7*DataForModel!T411+Index!$B$8*DataForModel!U411+Index!$B$9*DataForModel!AA411+Index!$B$10*DataForModel!AU411+Index!$B$11*DataForModel!AH411+Index!$B$12*DataForModel!AU411+Index!$B$13*DataForModel!AX411+Index!$B$14*DataForModel!AZ411+Index!$B$15*DataForModel!BA411+Index!$B$16*DataForModel!BI411</f>
        <v>9.8466273342462145</v>
      </c>
      <c r="J411">
        <v>11.1</v>
      </c>
      <c r="K411">
        <f t="shared" si="30"/>
        <v>1.2533726657537851</v>
      </c>
      <c r="L411">
        <f>VLOOKUP(G411,MedianHouseholdIncome!B:C,2,FALSE)</f>
        <v>112081</v>
      </c>
      <c r="M411">
        <f>VLOOKUP(G411,DataForModel!B:O,14,FALSE)</f>
        <v>12.839592861036399</v>
      </c>
      <c r="N411">
        <f>VLOOKUP(G411,DataForModel!B:H,7,FALSE)</f>
        <v>4.6489000000000003</v>
      </c>
      <c r="O411" s="2">
        <f t="shared" si="31"/>
        <v>4.2794032768665486</v>
      </c>
      <c r="P411" s="1">
        <f t="shared" si="32"/>
        <v>4.7435897435897436</v>
      </c>
      <c r="Q411" s="1">
        <f t="shared" si="33"/>
        <v>1.8916559736414831</v>
      </c>
      <c r="R411" s="1">
        <f t="shared" si="34"/>
        <v>2.7803107303615509</v>
      </c>
      <c r="S411" s="1"/>
    </row>
    <row r="412" spans="7:19" x14ac:dyDescent="0.2">
      <c r="G412">
        <v>6055200501</v>
      </c>
      <c r="H412" s="2">
        <f>$B$3+$B$4*DataForModel!L412+Index!$B$5*DataForModel!Q412+Index!$B$6*DataForModel!R412+Index!$B$7*DataForModel!T412+Index!$B$8*DataForModel!U412+Index!$B$9*DataForModel!AA412+Index!$B$10*DataForModel!AU412+Index!$B$11*DataForModel!AH412+Index!$B$12*DataForModel!AU412+Index!$B$13*DataForModel!AX412+Index!$B$14*DataForModel!AZ412+Index!$B$15*DataForModel!BA412+Index!$B$16*DataForModel!BI412</f>
        <v>14.452142388079565</v>
      </c>
      <c r="I412" s="2">
        <f>$B$3+$B$4*DataForModel!L412+Index!$B$5*DataForModel!Q412+Index!$B$6*DataForModel!R412+Index!$B$7*DataForModel!T412+Index!$B$8*DataForModel!U412+Index!$B$9*DataForModel!AA412+Index!$B$10*DataForModel!AU412+Index!$B$11*DataForModel!AH412+Index!$B$12*DataForModel!AU412+Index!$B$13*DataForModel!AX412+Index!$B$14*DataForModel!AZ412+Index!$B$15*DataForModel!BA412+Index!$B$16*DataForModel!BI412</f>
        <v>14.452142388079565</v>
      </c>
      <c r="J412">
        <v>13.4</v>
      </c>
      <c r="K412">
        <f t="shared" si="30"/>
        <v>1.0521423880795648</v>
      </c>
      <c r="L412">
        <f>VLOOKUP(G412,MedianHouseholdIncome!B:C,2,FALSE)</f>
        <v>73739</v>
      </c>
      <c r="M412">
        <f>VLOOKUP(G412,DataForModel!B:O,14,FALSE)</f>
        <v>22.799949723963898</v>
      </c>
      <c r="N412">
        <f>VLOOKUP(G412,DataForModel!B:H,7,FALSE)</f>
        <v>8.3276000000000003</v>
      </c>
      <c r="O412" s="2">
        <f t="shared" si="31"/>
        <v>6.3607800938395433</v>
      </c>
      <c r="P412" s="1">
        <f t="shared" si="32"/>
        <v>5.7264957264957275</v>
      </c>
      <c r="Q412" s="1">
        <f t="shared" si="33"/>
        <v>3.5493037829302647</v>
      </c>
      <c r="R412" s="1">
        <f t="shared" si="34"/>
        <v>6.3413193940273951</v>
      </c>
      <c r="S412" s="1"/>
    </row>
    <row r="413" spans="7:19" x14ac:dyDescent="0.2">
      <c r="G413">
        <v>6055200503</v>
      </c>
      <c r="H413" s="2">
        <f>$B$3+$B$4*DataForModel!L413+Index!$B$5*DataForModel!Q413+Index!$B$6*DataForModel!R413+Index!$B$7*DataForModel!T413+Index!$B$8*DataForModel!U413+Index!$B$9*DataForModel!AA413+Index!$B$10*DataForModel!AU413+Index!$B$11*DataForModel!AH413+Index!$B$12*DataForModel!AU413+Index!$B$13*DataForModel!AX413+Index!$B$14*DataForModel!AZ413+Index!$B$15*DataForModel!BA413+Index!$B$16*DataForModel!BI413</f>
        <v>13.110598903430876</v>
      </c>
      <c r="I413" s="2">
        <f>$B$3+$B$4*DataForModel!L413+Index!$B$5*DataForModel!Q413+Index!$B$6*DataForModel!R413+Index!$B$7*DataForModel!T413+Index!$B$8*DataForModel!U413+Index!$B$9*DataForModel!AA413+Index!$B$10*DataForModel!AU413+Index!$B$11*DataForModel!AH413+Index!$B$12*DataForModel!AU413+Index!$B$13*DataForModel!AX413+Index!$B$14*DataForModel!AZ413+Index!$B$15*DataForModel!BA413+Index!$B$16*DataForModel!BI413</f>
        <v>13.110598903430876</v>
      </c>
      <c r="J413">
        <v>12.8</v>
      </c>
      <c r="K413">
        <f t="shared" si="30"/>
        <v>0.31059890343087559</v>
      </c>
      <c r="L413">
        <f>VLOOKUP(G413,MedianHouseholdIncome!B:C,2,FALSE)</f>
        <v>53704</v>
      </c>
      <c r="M413">
        <f>VLOOKUP(G413,DataForModel!B:O,14,FALSE)</f>
        <v>37.658919850931603</v>
      </c>
      <c r="N413">
        <f>VLOOKUP(G413,DataForModel!B:H,7,FALSE)</f>
        <v>7.1901000000000002</v>
      </c>
      <c r="O413" s="2">
        <f t="shared" si="31"/>
        <v>5.7544944829424853</v>
      </c>
      <c r="P413" s="1">
        <f t="shared" si="32"/>
        <v>5.4700854700854702</v>
      </c>
      <c r="Q413" s="1">
        <f t="shared" si="33"/>
        <v>6.0222010513938029</v>
      </c>
      <c r="R413" s="1">
        <f t="shared" si="34"/>
        <v>5.240211025603795</v>
      </c>
      <c r="S413" s="1"/>
    </row>
    <row r="414" spans="7:19" x14ac:dyDescent="0.2">
      <c r="G414">
        <v>6055200504</v>
      </c>
      <c r="H414" s="2">
        <f>$B$3+$B$4*DataForModel!L414+Index!$B$5*DataForModel!Q414+Index!$B$6*DataForModel!R414+Index!$B$7*DataForModel!T414+Index!$B$8*DataForModel!U414+Index!$B$9*DataForModel!AA414+Index!$B$10*DataForModel!AU414+Index!$B$11*DataForModel!AH414+Index!$B$12*DataForModel!AU414+Index!$B$13*DataForModel!AX414+Index!$B$14*DataForModel!AZ414+Index!$B$15*DataForModel!BA414+Index!$B$16*DataForModel!BI414</f>
        <v>14.038902604232605</v>
      </c>
      <c r="I414" s="2">
        <f>$B$3+$B$4*DataForModel!L414+Index!$B$5*DataForModel!Q414+Index!$B$6*DataForModel!R414+Index!$B$7*DataForModel!T414+Index!$B$8*DataForModel!U414+Index!$B$9*DataForModel!AA414+Index!$B$10*DataForModel!AU414+Index!$B$11*DataForModel!AH414+Index!$B$12*DataForModel!AU414+Index!$B$13*DataForModel!AX414+Index!$B$14*DataForModel!AZ414+Index!$B$15*DataForModel!BA414+Index!$B$16*DataForModel!BI414</f>
        <v>14.038902604232605</v>
      </c>
      <c r="J414">
        <v>13.1</v>
      </c>
      <c r="K414">
        <f t="shared" si="30"/>
        <v>0.93890260423260585</v>
      </c>
      <c r="L414">
        <f>VLOOKUP(G414,MedianHouseholdIncome!B:C,2,FALSE)</f>
        <v>64174</v>
      </c>
      <c r="M414">
        <f>VLOOKUP(G414,DataForModel!B:O,14,FALSE)</f>
        <v>13.0651362867531</v>
      </c>
      <c r="N414">
        <f>VLOOKUP(G414,DataForModel!B:H,7,FALSE)</f>
        <v>8.2159999999999993</v>
      </c>
      <c r="O414" s="2">
        <f t="shared" si="31"/>
        <v>6.1740240641889423</v>
      </c>
      <c r="P414" s="1">
        <f t="shared" si="32"/>
        <v>5.5982905982905979</v>
      </c>
      <c r="Q414" s="1">
        <f t="shared" si="33"/>
        <v>1.9291919345195847</v>
      </c>
      <c r="R414" s="1">
        <f t="shared" si="34"/>
        <v>6.2332897730022738</v>
      </c>
      <c r="S414" s="1"/>
    </row>
    <row r="415" spans="7:19" x14ac:dyDescent="0.2">
      <c r="G415">
        <v>6055200505</v>
      </c>
      <c r="H415" s="2">
        <f>$B$3+$B$4*DataForModel!L415+Index!$B$5*DataForModel!Q415+Index!$B$6*DataForModel!R415+Index!$B$7*DataForModel!T415+Index!$B$8*DataForModel!U415+Index!$B$9*DataForModel!AA415+Index!$B$10*DataForModel!AU415+Index!$B$11*DataForModel!AH415+Index!$B$12*DataForModel!AU415+Index!$B$13*DataForModel!AX415+Index!$B$14*DataForModel!AZ415+Index!$B$15*DataForModel!BA415+Index!$B$16*DataForModel!BI415</f>
        <v>13.732219766206818</v>
      </c>
      <c r="I415" s="2">
        <f>$B$3+$B$4*DataForModel!L415+Index!$B$5*DataForModel!Q415+Index!$B$6*DataForModel!R415+Index!$B$7*DataForModel!T415+Index!$B$8*DataForModel!U415+Index!$B$9*DataForModel!AA415+Index!$B$10*DataForModel!AU415+Index!$B$11*DataForModel!AH415+Index!$B$12*DataForModel!AU415+Index!$B$13*DataForModel!AX415+Index!$B$14*DataForModel!AZ415+Index!$B$15*DataForModel!BA415+Index!$B$16*DataForModel!BI415</f>
        <v>13.732219766206818</v>
      </c>
      <c r="J415">
        <v>11.2</v>
      </c>
      <c r="K415">
        <f t="shared" si="30"/>
        <v>2.5322197662068184</v>
      </c>
      <c r="L415">
        <f>VLOOKUP(G415,MedianHouseholdIncome!B:C,2,FALSE)</f>
        <v>76285</v>
      </c>
      <c r="M415">
        <f>VLOOKUP(G415,DataForModel!B:O,14,FALSE)</f>
        <v>16.769319484142201</v>
      </c>
      <c r="N415">
        <f>VLOOKUP(G415,DataForModel!B:H,7,FALSE)</f>
        <v>7.1276999999999999</v>
      </c>
      <c r="O415" s="2">
        <f t="shared" si="31"/>
        <v>6.0354244631086971</v>
      </c>
      <c r="P415" s="1">
        <f t="shared" si="32"/>
        <v>4.7863247863247862</v>
      </c>
      <c r="Q415" s="1">
        <f t="shared" si="33"/>
        <v>2.5456589192729457</v>
      </c>
      <c r="R415" s="1">
        <f t="shared" si="34"/>
        <v>5.1798073665359858</v>
      </c>
      <c r="S415" s="1"/>
    </row>
    <row r="416" spans="7:19" x14ac:dyDescent="0.2">
      <c r="G416">
        <v>6055200601</v>
      </c>
      <c r="H416" s="2">
        <f>$B$3+$B$4*DataForModel!L416+Index!$B$5*DataForModel!Q416+Index!$B$6*DataForModel!R416+Index!$B$7*DataForModel!T416+Index!$B$8*DataForModel!U416+Index!$B$9*DataForModel!AA416+Index!$B$10*DataForModel!AU416+Index!$B$11*DataForModel!AH416+Index!$B$12*DataForModel!AU416+Index!$B$13*DataForModel!AX416+Index!$B$14*DataForModel!AZ416+Index!$B$15*DataForModel!BA416+Index!$B$16*DataForModel!BI416</f>
        <v>14.004566694170459</v>
      </c>
      <c r="I416" s="2">
        <f>$B$3+$B$4*DataForModel!L416+Index!$B$5*DataForModel!Q416+Index!$B$6*DataForModel!R416+Index!$B$7*DataForModel!T416+Index!$B$8*DataForModel!U416+Index!$B$9*DataForModel!AA416+Index!$B$10*DataForModel!AU416+Index!$B$11*DataForModel!AH416+Index!$B$12*DataForModel!AU416+Index!$B$13*DataForModel!AX416+Index!$B$14*DataForModel!AZ416+Index!$B$15*DataForModel!BA416+Index!$B$16*DataForModel!BI416</f>
        <v>14.004566694170459</v>
      </c>
      <c r="J416">
        <v>12.4</v>
      </c>
      <c r="K416">
        <f t="shared" si="30"/>
        <v>1.6045666941704582</v>
      </c>
      <c r="L416">
        <f>VLOOKUP(G416,MedianHouseholdIncome!B:C,2,FALSE)</f>
        <v>101380</v>
      </c>
      <c r="M416">
        <f>VLOOKUP(G416,DataForModel!B:O,14,FALSE)</f>
        <v>20.247216515421702</v>
      </c>
      <c r="N416">
        <f>VLOOKUP(G416,DataForModel!B:H,7,FALSE)</f>
        <v>7.5156000000000001</v>
      </c>
      <c r="O416" s="2">
        <f t="shared" si="31"/>
        <v>6.1585065886497965</v>
      </c>
      <c r="P416" s="1">
        <f t="shared" si="32"/>
        <v>5.299145299145299</v>
      </c>
      <c r="Q416" s="1">
        <f t="shared" si="33"/>
        <v>3.1244663329199662</v>
      </c>
      <c r="R416" s="1">
        <f t="shared" si="34"/>
        <v>5.5552974202603931</v>
      </c>
      <c r="S416" s="1"/>
    </row>
    <row r="417" spans="7:19" x14ac:dyDescent="0.2">
      <c r="G417">
        <v>6055200602</v>
      </c>
      <c r="H417" s="2">
        <f>$B$3+$B$4*DataForModel!L417+Index!$B$5*DataForModel!Q417+Index!$B$6*DataForModel!R417+Index!$B$7*DataForModel!T417+Index!$B$8*DataForModel!U417+Index!$B$9*DataForModel!AA417+Index!$B$10*DataForModel!AU417+Index!$B$11*DataForModel!AH417+Index!$B$12*DataForModel!AU417+Index!$B$13*DataForModel!AX417+Index!$B$14*DataForModel!AZ417+Index!$B$15*DataForModel!BA417+Index!$B$16*DataForModel!BI417</f>
        <v>11.253991428501141</v>
      </c>
      <c r="I417" s="2">
        <f>$B$3+$B$4*DataForModel!L417+Index!$B$5*DataForModel!Q417+Index!$B$6*DataForModel!R417+Index!$B$7*DataForModel!T417+Index!$B$8*DataForModel!U417+Index!$B$9*DataForModel!AA417+Index!$B$10*DataForModel!AU417+Index!$B$11*DataForModel!AH417+Index!$B$12*DataForModel!AU417+Index!$B$13*DataForModel!AX417+Index!$B$14*DataForModel!AZ417+Index!$B$15*DataForModel!BA417+Index!$B$16*DataForModel!BI417</f>
        <v>11.253991428501141</v>
      </c>
      <c r="J417">
        <v>12.3</v>
      </c>
      <c r="K417">
        <f t="shared" si="30"/>
        <v>1.0460085714988594</v>
      </c>
      <c r="L417">
        <f>VLOOKUP(G417,MedianHouseholdIncome!B:C,2,FALSE)</f>
        <v>76587</v>
      </c>
      <c r="M417">
        <f>VLOOKUP(G417,DataForModel!B:O,14,FALSE)</f>
        <v>15.2421156038096</v>
      </c>
      <c r="N417">
        <f>VLOOKUP(G417,DataForModel!B:H,7,FALSE)</f>
        <v>6.7424999999999997</v>
      </c>
      <c r="O417" s="2">
        <f t="shared" si="31"/>
        <v>4.9154352873111282</v>
      </c>
      <c r="P417" s="1">
        <f t="shared" si="32"/>
        <v>5.2564102564102564</v>
      </c>
      <c r="Q417" s="1">
        <f t="shared" si="33"/>
        <v>2.2914947159808761</v>
      </c>
      <c r="R417" s="1">
        <f t="shared" si="34"/>
        <v>4.8069309326750878</v>
      </c>
      <c r="S417" s="1"/>
    </row>
    <row r="418" spans="7:19" x14ac:dyDescent="0.2">
      <c r="G418">
        <v>6055200703</v>
      </c>
      <c r="H418" s="2">
        <f>$B$3+$B$4*DataForModel!L418+Index!$B$5*DataForModel!Q418+Index!$B$6*DataForModel!R418+Index!$B$7*DataForModel!T418+Index!$B$8*DataForModel!U418+Index!$B$9*DataForModel!AA418+Index!$B$10*DataForModel!AU418+Index!$B$11*DataForModel!AH418+Index!$B$12*DataForModel!AU418+Index!$B$13*DataForModel!AX418+Index!$B$14*DataForModel!AZ418+Index!$B$15*DataForModel!BA418+Index!$B$16*DataForModel!BI418</f>
        <v>9.0949746903223279</v>
      </c>
      <c r="I418" s="2">
        <f>$B$3+$B$4*DataForModel!L418+Index!$B$5*DataForModel!Q418+Index!$B$6*DataForModel!R418+Index!$B$7*DataForModel!T418+Index!$B$8*DataForModel!U418+Index!$B$9*DataForModel!AA418+Index!$B$10*DataForModel!AU418+Index!$B$11*DataForModel!AH418+Index!$B$12*DataForModel!AU418+Index!$B$13*DataForModel!AX418+Index!$B$14*DataForModel!AZ418+Index!$B$15*DataForModel!BA418+Index!$B$16*DataForModel!BI418</f>
        <v>9.0949746903223279</v>
      </c>
      <c r="J418">
        <v>9.9</v>
      </c>
      <c r="K418">
        <f t="shared" si="30"/>
        <v>0.8050253096776725</v>
      </c>
      <c r="L418">
        <f>VLOOKUP(G418,MedianHouseholdIncome!B:C,2,FALSE)</f>
        <v>130539</v>
      </c>
      <c r="M418">
        <f>VLOOKUP(G418,DataForModel!B:O,14,FALSE)</f>
        <v>5.4973318410181298</v>
      </c>
      <c r="N418">
        <f>VLOOKUP(G418,DataForModel!B:H,7,FALSE)</f>
        <v>3.3544999999999998</v>
      </c>
      <c r="O418" s="2">
        <f t="shared" si="31"/>
        <v>3.9397078531858765</v>
      </c>
      <c r="P418" s="1">
        <f t="shared" si="32"/>
        <v>4.2307692307692317</v>
      </c>
      <c r="Q418" s="1">
        <f t="shared" si="33"/>
        <v>0.66972356072164219</v>
      </c>
      <c r="R418" s="1">
        <f t="shared" si="34"/>
        <v>1.527322007647258</v>
      </c>
      <c r="S418" s="1"/>
    </row>
    <row r="419" spans="7:19" x14ac:dyDescent="0.2">
      <c r="G419">
        <v>6055200704</v>
      </c>
      <c r="H419" s="2">
        <f>$B$3+$B$4*DataForModel!L419+Index!$B$5*DataForModel!Q419+Index!$B$6*DataForModel!R419+Index!$B$7*DataForModel!T419+Index!$B$8*DataForModel!U419+Index!$B$9*DataForModel!AA419+Index!$B$10*DataForModel!AU419+Index!$B$11*DataForModel!AH419+Index!$B$12*DataForModel!AU419+Index!$B$13*DataForModel!AX419+Index!$B$14*DataForModel!AZ419+Index!$B$15*DataForModel!BA419+Index!$B$16*DataForModel!BI419</f>
        <v>13.77973335377683</v>
      </c>
      <c r="I419" s="2">
        <f>$B$3+$B$4*DataForModel!L419+Index!$B$5*DataForModel!Q419+Index!$B$6*DataForModel!R419+Index!$B$7*DataForModel!T419+Index!$B$8*DataForModel!U419+Index!$B$9*DataForModel!AA419+Index!$B$10*DataForModel!AU419+Index!$B$11*DataForModel!AH419+Index!$B$12*DataForModel!AU419+Index!$B$13*DataForModel!AX419+Index!$B$14*DataForModel!AZ419+Index!$B$15*DataForModel!BA419+Index!$B$16*DataForModel!BI419</f>
        <v>13.77973335377683</v>
      </c>
      <c r="J419">
        <v>14.4</v>
      </c>
      <c r="K419">
        <f t="shared" si="30"/>
        <v>0.62026664622317007</v>
      </c>
      <c r="L419">
        <f>VLOOKUP(G419,MedianHouseholdIncome!B:C,2,FALSE)</f>
        <v>78646</v>
      </c>
      <c r="M419">
        <f>VLOOKUP(G419,DataForModel!B:O,14,FALSE)</f>
        <v>18.063448202219099</v>
      </c>
      <c r="N419">
        <f>VLOOKUP(G419,DataForModel!B:H,7,FALSE)</f>
        <v>9.4563000000000006</v>
      </c>
      <c r="O419" s="2">
        <f t="shared" si="31"/>
        <v>6.056897344752441</v>
      </c>
      <c r="P419" s="1">
        <f t="shared" si="32"/>
        <v>6.1538461538461542</v>
      </c>
      <c r="Q419" s="1">
        <f t="shared" si="33"/>
        <v>2.7610336958979027</v>
      </c>
      <c r="R419" s="1">
        <f t="shared" si="34"/>
        <v>7.4339092977106622</v>
      </c>
      <c r="S419" s="1"/>
    </row>
    <row r="420" spans="7:19" x14ac:dyDescent="0.2">
      <c r="G420">
        <v>6055200705</v>
      </c>
      <c r="H420" s="2">
        <f>$B$3+$B$4*DataForModel!L420+Index!$B$5*DataForModel!Q420+Index!$B$6*DataForModel!R420+Index!$B$7*DataForModel!T420+Index!$B$8*DataForModel!U420+Index!$B$9*DataForModel!AA420+Index!$B$10*DataForModel!AU420+Index!$B$11*DataForModel!AH420+Index!$B$12*DataForModel!AU420+Index!$B$13*DataForModel!AX420+Index!$B$14*DataForModel!AZ420+Index!$B$15*DataForModel!BA420+Index!$B$16*DataForModel!BI420</f>
        <v>12.402943300031682</v>
      </c>
      <c r="I420" s="2">
        <f>$B$3+$B$4*DataForModel!L420+Index!$B$5*DataForModel!Q420+Index!$B$6*DataForModel!R420+Index!$B$7*DataForModel!T420+Index!$B$8*DataForModel!U420+Index!$B$9*DataForModel!AA420+Index!$B$10*DataForModel!AU420+Index!$B$11*DataForModel!AH420+Index!$B$12*DataForModel!AU420+Index!$B$13*DataForModel!AX420+Index!$B$14*DataForModel!AZ420+Index!$B$15*DataForModel!BA420+Index!$B$16*DataForModel!BI420</f>
        <v>12.402943300031682</v>
      </c>
      <c r="J420">
        <v>14.8</v>
      </c>
      <c r="K420">
        <f t="shared" si="30"/>
        <v>2.3970566999683189</v>
      </c>
      <c r="L420">
        <f>VLOOKUP(G420,MedianHouseholdIncome!B:C,2,FALSE)</f>
        <v>85590</v>
      </c>
      <c r="M420">
        <f>VLOOKUP(G420,DataForModel!B:O,14,FALSE)</f>
        <v>13.084594153122699</v>
      </c>
      <c r="N420">
        <f>VLOOKUP(G420,DataForModel!B:H,7,FALSE)</f>
        <v>6.585</v>
      </c>
      <c r="O420" s="2">
        <f t="shared" si="31"/>
        <v>5.4346827029136335</v>
      </c>
      <c r="P420" s="1">
        <f t="shared" si="32"/>
        <v>6.3247863247863254</v>
      </c>
      <c r="Q420" s="1">
        <f t="shared" si="33"/>
        <v>1.9324302009798004</v>
      </c>
      <c r="R420" s="1">
        <f t="shared" si="34"/>
        <v>4.6544697739702814</v>
      </c>
      <c r="S420" s="1"/>
    </row>
    <row r="421" spans="7:19" x14ac:dyDescent="0.2">
      <c r="G421">
        <v>6055200706</v>
      </c>
      <c r="H421" s="2">
        <f>$B$3+$B$4*DataForModel!L421+Index!$B$5*DataForModel!Q421+Index!$B$6*DataForModel!R421+Index!$B$7*DataForModel!T421+Index!$B$8*DataForModel!U421+Index!$B$9*DataForModel!AA421+Index!$B$10*DataForModel!AU421+Index!$B$11*DataForModel!AH421+Index!$B$12*DataForModel!AU421+Index!$B$13*DataForModel!AX421+Index!$B$14*DataForModel!AZ421+Index!$B$15*DataForModel!BA421+Index!$B$16*DataForModel!BI421</f>
        <v>10.66933946137687</v>
      </c>
      <c r="I421" s="2">
        <f>$B$3+$B$4*DataForModel!L421+Index!$B$5*DataForModel!Q421+Index!$B$6*DataForModel!R421+Index!$B$7*DataForModel!T421+Index!$B$8*DataForModel!U421+Index!$B$9*DataForModel!AA421+Index!$B$10*DataForModel!AU421+Index!$B$11*DataForModel!AH421+Index!$B$12*DataForModel!AU421+Index!$B$13*DataForModel!AX421+Index!$B$14*DataForModel!AZ421+Index!$B$15*DataForModel!BA421+Index!$B$16*DataForModel!BI421</f>
        <v>10.66933946137687</v>
      </c>
      <c r="J421">
        <v>10.7</v>
      </c>
      <c r="K421">
        <f t="shared" si="30"/>
        <v>3.0660538623129341E-2</v>
      </c>
      <c r="L421">
        <f>VLOOKUP(G421,MedianHouseholdIncome!B:C,2,FALSE)</f>
        <v>118704</v>
      </c>
      <c r="M421">
        <f>VLOOKUP(G421,DataForModel!B:O,14,FALSE)</f>
        <v>11.225603343642099</v>
      </c>
      <c r="N421">
        <f>VLOOKUP(G421,DataForModel!B:H,7,FALSE)</f>
        <v>4.4175000000000004</v>
      </c>
      <c r="O421" s="2">
        <f t="shared" si="31"/>
        <v>4.6512127115196851</v>
      </c>
      <c r="P421" s="1">
        <f t="shared" si="32"/>
        <v>4.5726495726495724</v>
      </c>
      <c r="Q421" s="1">
        <f t="shared" si="33"/>
        <v>1.6230485106215919</v>
      </c>
      <c r="R421" s="1">
        <f t="shared" si="34"/>
        <v>2.5563138279850928</v>
      </c>
      <c r="S421" s="1"/>
    </row>
    <row r="422" spans="7:19" x14ac:dyDescent="0.2">
      <c r="G422">
        <v>6055200707</v>
      </c>
      <c r="H422" s="2">
        <f>$B$3+$B$4*DataForModel!L422+Index!$B$5*DataForModel!Q422+Index!$B$6*DataForModel!R422+Index!$B$7*DataForModel!T422+Index!$B$8*DataForModel!U422+Index!$B$9*DataForModel!AA422+Index!$B$10*DataForModel!AU422+Index!$B$11*DataForModel!AH422+Index!$B$12*DataForModel!AU422+Index!$B$13*DataForModel!AX422+Index!$B$14*DataForModel!AZ422+Index!$B$15*DataForModel!BA422+Index!$B$16*DataForModel!BI422</f>
        <v>10.07784821856527</v>
      </c>
      <c r="I422" s="2">
        <f>$B$3+$B$4*DataForModel!L422+Index!$B$5*DataForModel!Q422+Index!$B$6*DataForModel!R422+Index!$B$7*DataForModel!T422+Index!$B$8*DataForModel!U422+Index!$B$9*DataForModel!AA422+Index!$B$10*DataForModel!AU422+Index!$B$11*DataForModel!AH422+Index!$B$12*DataForModel!AU422+Index!$B$13*DataForModel!AX422+Index!$B$14*DataForModel!AZ422+Index!$B$15*DataForModel!BA422+Index!$B$16*DataForModel!BI422</f>
        <v>10.07784821856527</v>
      </c>
      <c r="J422">
        <v>10.7</v>
      </c>
      <c r="K422">
        <f t="shared" si="30"/>
        <v>0.62215178143472905</v>
      </c>
      <c r="L422">
        <f>VLOOKUP(G422,MedianHouseholdIncome!B:C,2,FALSE)</f>
        <v>90026</v>
      </c>
      <c r="M422">
        <f>VLOOKUP(G422,DataForModel!B:O,14,FALSE)</f>
        <v>13.464504030546101</v>
      </c>
      <c r="N422">
        <f>VLOOKUP(G422,DataForModel!B:H,7,FALSE)</f>
        <v>6.9692999999999996</v>
      </c>
      <c r="O422" s="2">
        <f t="shared" si="31"/>
        <v>4.3838992523646878</v>
      </c>
      <c r="P422" s="1">
        <f t="shared" si="32"/>
        <v>4.5726495726495724</v>
      </c>
      <c r="Q422" s="1">
        <f t="shared" si="33"/>
        <v>1.9956565275767955</v>
      </c>
      <c r="R422" s="1">
        <f t="shared" si="34"/>
        <v>5.0264750012100095</v>
      </c>
      <c r="S422" s="1"/>
    </row>
    <row r="423" spans="7:19" x14ac:dyDescent="0.2">
      <c r="G423">
        <v>6055200802</v>
      </c>
      <c r="H423" s="2">
        <f>$B$3+$B$4*DataForModel!L423+Index!$B$5*DataForModel!Q423+Index!$B$6*DataForModel!R423+Index!$B$7*DataForModel!T423+Index!$B$8*DataForModel!U423+Index!$B$9*DataForModel!AA423+Index!$B$10*DataForModel!AU423+Index!$B$11*DataForModel!AH423+Index!$B$12*DataForModel!AU423+Index!$B$13*DataForModel!AX423+Index!$B$14*DataForModel!AZ423+Index!$B$15*DataForModel!BA423+Index!$B$16*DataForModel!BI423</f>
        <v>10.300251415337092</v>
      </c>
      <c r="I423" s="2">
        <f>$B$3+$B$4*DataForModel!L423+Index!$B$5*DataForModel!Q423+Index!$B$6*DataForModel!R423+Index!$B$7*DataForModel!T423+Index!$B$8*DataForModel!U423+Index!$B$9*DataForModel!AA423+Index!$B$10*DataForModel!AU423+Index!$B$11*DataForModel!AH423+Index!$B$12*DataForModel!AU423+Index!$B$13*DataForModel!AX423+Index!$B$14*DataForModel!AZ423+Index!$B$15*DataForModel!BA423+Index!$B$16*DataForModel!BI423</f>
        <v>10.300251415337092</v>
      </c>
      <c r="J423">
        <v>10.5</v>
      </c>
      <c r="K423">
        <f t="shared" si="30"/>
        <v>0.1997485846629079</v>
      </c>
      <c r="L423">
        <f>VLOOKUP(G423,MedianHouseholdIncome!B:C,2,FALSE)</f>
        <v>86253</v>
      </c>
      <c r="M423">
        <f>VLOOKUP(G423,DataForModel!B:O,14,FALSE)</f>
        <v>19.754132608070101</v>
      </c>
      <c r="N423">
        <f>VLOOKUP(G423,DataForModel!B:H,7,FALSE)</f>
        <v>6.9608999999999996</v>
      </c>
      <c r="O423" s="2">
        <f t="shared" si="31"/>
        <v>4.4844102380787092</v>
      </c>
      <c r="P423" s="1">
        <f t="shared" si="32"/>
        <v>4.4871794871794872</v>
      </c>
      <c r="Q423" s="1">
        <f t="shared" si="33"/>
        <v>3.0424050704506316</v>
      </c>
      <c r="R423" s="1">
        <f t="shared" si="34"/>
        <v>5.0183437394124191</v>
      </c>
      <c r="S423" s="1"/>
    </row>
    <row r="424" spans="7:19" x14ac:dyDescent="0.2">
      <c r="G424">
        <v>6055200803</v>
      </c>
      <c r="H424" s="2">
        <f>$B$3+$B$4*DataForModel!L424+Index!$B$5*DataForModel!Q424+Index!$B$6*DataForModel!R424+Index!$B$7*DataForModel!T424+Index!$B$8*DataForModel!U424+Index!$B$9*DataForModel!AA424+Index!$B$10*DataForModel!AU424+Index!$B$11*DataForModel!AH424+Index!$B$12*DataForModel!AU424+Index!$B$13*DataForModel!AX424+Index!$B$14*DataForModel!AZ424+Index!$B$15*DataForModel!BA424+Index!$B$16*DataForModel!BI424</f>
        <v>10.39704898515979</v>
      </c>
      <c r="I424" s="2">
        <f>$B$3+$B$4*DataForModel!L424+Index!$B$5*DataForModel!Q424+Index!$B$6*DataForModel!R424+Index!$B$7*DataForModel!T424+Index!$B$8*DataForModel!U424+Index!$B$9*DataForModel!AA424+Index!$B$10*DataForModel!AU424+Index!$B$11*DataForModel!AH424+Index!$B$12*DataForModel!AU424+Index!$B$13*DataForModel!AX424+Index!$B$14*DataForModel!AZ424+Index!$B$15*DataForModel!BA424+Index!$B$16*DataForModel!BI424</f>
        <v>10.39704898515979</v>
      </c>
      <c r="J424">
        <v>12.3</v>
      </c>
      <c r="K424">
        <f t="shared" si="30"/>
        <v>1.9029510148402107</v>
      </c>
      <c r="L424">
        <f>VLOOKUP(G424,MedianHouseholdIncome!B:C,2,FALSE)</f>
        <v>62209</v>
      </c>
      <c r="M424">
        <f>VLOOKUP(G424,DataForModel!B:O,14,FALSE)</f>
        <v>14.9070912144168</v>
      </c>
      <c r="N424">
        <f>VLOOKUP(G424,DataForModel!B:H,7,FALSE)</f>
        <v>6.3906000000000001</v>
      </c>
      <c r="O424" s="2">
        <f t="shared" si="31"/>
        <v>4.5281560982948417</v>
      </c>
      <c r="P424" s="1">
        <f t="shared" si="32"/>
        <v>5.2564102564102564</v>
      </c>
      <c r="Q424" s="1">
        <f t="shared" si="33"/>
        <v>2.235738436082682</v>
      </c>
      <c r="R424" s="1">
        <f t="shared" si="34"/>
        <v>4.4662891437974928</v>
      </c>
      <c r="S424" s="1"/>
    </row>
    <row r="425" spans="7:19" x14ac:dyDescent="0.2">
      <c r="G425">
        <v>6055200804</v>
      </c>
      <c r="H425" s="2">
        <f>$B$3+$B$4*DataForModel!L425+Index!$B$5*DataForModel!Q425+Index!$B$6*DataForModel!R425+Index!$B$7*DataForModel!T425+Index!$B$8*DataForModel!U425+Index!$B$9*DataForModel!AA425+Index!$B$10*DataForModel!AU425+Index!$B$11*DataForModel!AH425+Index!$B$12*DataForModel!AU425+Index!$B$13*DataForModel!AX425+Index!$B$14*DataForModel!AZ425+Index!$B$15*DataForModel!BA425+Index!$B$16*DataForModel!BI425</f>
        <v>17.880743840812119</v>
      </c>
      <c r="I425" s="2">
        <f>$B$3+$B$4*DataForModel!L425+Index!$B$5*DataForModel!Q425+Index!$B$6*DataForModel!R425+Index!$B$7*DataForModel!T425+Index!$B$8*DataForModel!U425+Index!$B$9*DataForModel!AA425+Index!$B$10*DataForModel!AU425+Index!$B$11*DataForModel!AH425+Index!$B$12*DataForModel!AU425+Index!$B$13*DataForModel!AX425+Index!$B$14*DataForModel!AZ425+Index!$B$15*DataForModel!BA425+Index!$B$16*DataForModel!BI425</f>
        <v>17.880743840812119</v>
      </c>
      <c r="J425">
        <v>13.9</v>
      </c>
      <c r="K425">
        <f t="shared" si="30"/>
        <v>3.980743840812119</v>
      </c>
      <c r="L425">
        <f>VLOOKUP(G425,MedianHouseholdIncome!B:C,2,FALSE)</f>
        <v>62249</v>
      </c>
      <c r="M425">
        <f>VLOOKUP(G425,DataForModel!B:O,14,FALSE)</f>
        <v>26.0399405952022</v>
      </c>
      <c r="N425">
        <f>VLOOKUP(G425,DataForModel!B:H,7,FALSE)</f>
        <v>8.2825000000000006</v>
      </c>
      <c r="O425" s="2">
        <f t="shared" si="31"/>
        <v>7.9102727119165834</v>
      </c>
      <c r="P425" s="1">
        <f t="shared" si="32"/>
        <v>5.9401709401709404</v>
      </c>
      <c r="Q425" s="1">
        <f t="shared" si="33"/>
        <v>4.088517773325913</v>
      </c>
      <c r="R425" s="1">
        <f t="shared" si="34"/>
        <v>6.2976622622331933</v>
      </c>
      <c r="S425" s="1"/>
    </row>
    <row r="426" spans="7:19" hidden="1" x14ac:dyDescent="0.2">
      <c r="G426">
        <v>6055200900</v>
      </c>
      <c r="H426" s="2">
        <f>$B$3+$B$4*DataForModel!L426+Index!$B$5*DataForModel!Q426+Index!$B$6*DataForModel!R426+Index!$B$7*DataForModel!T426+Index!$B$8*DataForModel!U426+Index!$B$9*DataForModel!AA426+Index!$B$10*DataForModel!AU426+Index!$B$11*DataForModel!AH426+Index!$B$12*DataForModel!AU426+Index!$B$13*DataForModel!AX426+Index!$B$14*DataForModel!AZ426+Index!$B$15*DataForModel!BA426+Index!$B$16*DataForModel!BI426</f>
        <v>12.736265113226469</v>
      </c>
      <c r="I426" s="2"/>
      <c r="J426">
        <v>0</v>
      </c>
      <c r="K426">
        <f t="shared" si="30"/>
        <v>12.736265113226469</v>
      </c>
      <c r="L426">
        <f>VLOOKUP(G426,MedianHouseholdIncome!B:C,2,FALSE)</f>
        <v>10000</v>
      </c>
      <c r="M426" t="str">
        <f>VLOOKUP(G426,DataForModel!B:O,14,FALSE)</f>
        <v>NA</v>
      </c>
      <c r="N426">
        <f>VLOOKUP(G426,DataForModel!B:H,7,FALSE)</f>
        <v>8.1267999999999994</v>
      </c>
      <c r="O426" s="2">
        <f t="shared" si="31"/>
        <v>5.5853212930529885</v>
      </c>
      <c r="P426" s="1">
        <f t="shared" si="32"/>
        <v>0</v>
      </c>
      <c r="Q426" s="1" t="e">
        <f t="shared" si="33"/>
        <v>#VALUE!</v>
      </c>
      <c r="R426" s="1">
        <f t="shared" si="34"/>
        <v>6.146943516770726</v>
      </c>
      <c r="S426" s="1"/>
    </row>
    <row r="427" spans="7:19" x14ac:dyDescent="0.2">
      <c r="G427">
        <v>6055201101</v>
      </c>
      <c r="H427" s="2">
        <f>$B$3+$B$4*DataForModel!L427+Index!$B$5*DataForModel!Q427+Index!$B$6*DataForModel!R427+Index!$B$7*DataForModel!T427+Index!$B$8*DataForModel!U427+Index!$B$9*DataForModel!AA427+Index!$B$10*DataForModel!AU427+Index!$B$11*DataForModel!AH427+Index!$B$12*DataForModel!AU427+Index!$B$13*DataForModel!AX427+Index!$B$14*DataForModel!AZ427+Index!$B$15*DataForModel!BA427+Index!$B$16*DataForModel!BI427</f>
        <v>8.0172785751871363</v>
      </c>
      <c r="I427" s="2">
        <f>$B$3+$B$4*DataForModel!L427+Index!$B$5*DataForModel!Q427+Index!$B$6*DataForModel!R427+Index!$B$7*DataForModel!T427+Index!$B$8*DataForModel!U427+Index!$B$9*DataForModel!AA427+Index!$B$10*DataForModel!AU427+Index!$B$11*DataForModel!AH427+Index!$B$12*DataForModel!AU427+Index!$B$13*DataForModel!AX427+Index!$B$14*DataForModel!AZ427+Index!$B$15*DataForModel!BA427+Index!$B$16*DataForModel!BI427</f>
        <v>8.0172785751871363</v>
      </c>
      <c r="J427">
        <v>10.199999999999999</v>
      </c>
      <c r="K427">
        <f t="shared" si="30"/>
        <v>2.182721424812863</v>
      </c>
      <c r="L427">
        <f>VLOOKUP(G427,MedianHouseholdIncome!B:C,2,FALSE)</f>
        <v>141312</v>
      </c>
      <c r="M427">
        <f>VLOOKUP(G427,DataForModel!B:O,14,FALSE)</f>
        <v>5.9328748869584498</v>
      </c>
      <c r="N427">
        <f>VLOOKUP(G427,DataForModel!B:H,7,FALSE)</f>
        <v>2.4609000000000001</v>
      </c>
      <c r="O427" s="2">
        <f t="shared" si="31"/>
        <v>3.4526631505706433</v>
      </c>
      <c r="P427" s="1">
        <f t="shared" si="32"/>
        <v>4.3589743589743595</v>
      </c>
      <c r="Q427" s="1">
        <f t="shared" si="33"/>
        <v>0.74220861179859055</v>
      </c>
      <c r="R427" s="1">
        <f t="shared" si="34"/>
        <v>0.66231063356081521</v>
      </c>
      <c r="S427" s="1"/>
    </row>
    <row r="428" spans="7:19" x14ac:dyDescent="0.2">
      <c r="G428">
        <v>6055201102</v>
      </c>
      <c r="H428" s="2">
        <f>$B$3+$B$4*DataForModel!L428+Index!$B$5*DataForModel!Q428+Index!$B$6*DataForModel!R428+Index!$B$7*DataForModel!T428+Index!$B$8*DataForModel!U428+Index!$B$9*DataForModel!AA428+Index!$B$10*DataForModel!AU428+Index!$B$11*DataForModel!AH428+Index!$B$12*DataForModel!AU428+Index!$B$13*DataForModel!AX428+Index!$B$14*DataForModel!AZ428+Index!$B$15*DataForModel!BA428+Index!$B$16*DataForModel!BI428</f>
        <v>6.7379208967440185</v>
      </c>
      <c r="I428" s="2">
        <f>$B$3+$B$4*DataForModel!L428+Index!$B$5*DataForModel!Q428+Index!$B$6*DataForModel!R428+Index!$B$7*DataForModel!T428+Index!$B$8*DataForModel!U428+Index!$B$9*DataForModel!AA428+Index!$B$10*DataForModel!AU428+Index!$B$11*DataForModel!AH428+Index!$B$12*DataForModel!AU428+Index!$B$13*DataForModel!AX428+Index!$B$14*DataForModel!AZ428+Index!$B$15*DataForModel!BA428+Index!$B$16*DataForModel!BI428</f>
        <v>6.7379208967440185</v>
      </c>
      <c r="J428">
        <v>0</v>
      </c>
      <c r="K428">
        <f t="shared" si="30"/>
        <v>6.7379208967440185</v>
      </c>
      <c r="L428">
        <f>VLOOKUP(G428,MedianHouseholdIncome!B:C,2,FALSE)</f>
        <v>106443</v>
      </c>
      <c r="M428">
        <f>VLOOKUP(G428,DataForModel!B:O,14,FALSE)</f>
        <v>4.6979639277966596</v>
      </c>
      <c r="N428">
        <f>VLOOKUP(G428,DataForModel!B:H,7,FALSE)</f>
        <v>4.5876000000000001</v>
      </c>
      <c r="O428" s="2">
        <f t="shared" si="31"/>
        <v>2.8744812574702134</v>
      </c>
      <c r="P428" s="1">
        <f t="shared" si="32"/>
        <v>0</v>
      </c>
      <c r="Q428" s="1">
        <f t="shared" si="33"/>
        <v>0.53668912346174491</v>
      </c>
      <c r="R428" s="1">
        <f t="shared" si="34"/>
        <v>2.7209718793862834</v>
      </c>
      <c r="S428" s="1"/>
    </row>
    <row r="429" spans="7:19" x14ac:dyDescent="0.2">
      <c r="G429">
        <v>6055201200</v>
      </c>
      <c r="H429" s="2">
        <f>$B$3+$B$4*DataForModel!L429+Index!$B$5*DataForModel!Q429+Index!$B$6*DataForModel!R429+Index!$B$7*DataForModel!T429+Index!$B$8*DataForModel!U429+Index!$B$9*DataForModel!AA429+Index!$B$10*DataForModel!AU429+Index!$B$11*DataForModel!AH429+Index!$B$12*DataForModel!AU429+Index!$B$13*DataForModel!AX429+Index!$B$14*DataForModel!AZ429+Index!$B$15*DataForModel!BA429+Index!$B$16*DataForModel!BI429</f>
        <v>11.4641619907433</v>
      </c>
      <c r="I429" s="2">
        <f>$B$3+$B$4*DataForModel!L429+Index!$B$5*DataForModel!Q429+Index!$B$6*DataForModel!R429+Index!$B$7*DataForModel!T429+Index!$B$8*DataForModel!U429+Index!$B$9*DataForModel!AA429+Index!$B$10*DataForModel!AU429+Index!$B$11*DataForModel!AH429+Index!$B$12*DataForModel!AU429+Index!$B$13*DataForModel!AX429+Index!$B$14*DataForModel!AZ429+Index!$B$15*DataForModel!BA429+Index!$B$16*DataForModel!BI429</f>
        <v>11.4641619907433</v>
      </c>
      <c r="J429">
        <v>13.7</v>
      </c>
      <c r="K429">
        <f t="shared" si="30"/>
        <v>2.2358380092566996</v>
      </c>
      <c r="L429">
        <f>VLOOKUP(G429,MedianHouseholdIncome!B:C,2,FALSE)</f>
        <v>72924</v>
      </c>
      <c r="M429">
        <f>VLOOKUP(G429,DataForModel!B:O,14,FALSE)</f>
        <v>18.0846963133157</v>
      </c>
      <c r="N429">
        <f>VLOOKUP(G429,DataForModel!B:H,7,FALSE)</f>
        <v>7.0296000000000003</v>
      </c>
      <c r="O429" s="2">
        <f t="shared" si="31"/>
        <v>5.0104179615066897</v>
      </c>
      <c r="P429" s="1">
        <f t="shared" si="32"/>
        <v>5.8547008547008552</v>
      </c>
      <c r="Q429" s="1">
        <f t="shared" si="33"/>
        <v>2.7645699030133226</v>
      </c>
      <c r="R429" s="1">
        <f t="shared" si="34"/>
        <v>5.0848458448284202</v>
      </c>
      <c r="S429" s="1"/>
    </row>
    <row r="430" spans="7:19" x14ac:dyDescent="0.2">
      <c r="G430">
        <v>6075010100</v>
      </c>
      <c r="H430" s="2">
        <f>$B$3+$B$4*DataForModel!L430+Index!$B$5*DataForModel!Q430+Index!$B$6*DataForModel!R430+Index!$B$7*DataForModel!T430+Index!$B$8*DataForModel!U430+Index!$B$9*DataForModel!AA430+Index!$B$10*DataForModel!AU430+Index!$B$11*DataForModel!AH430+Index!$B$12*DataForModel!AU430+Index!$B$13*DataForModel!AX430+Index!$B$14*DataForModel!AZ430+Index!$B$15*DataForModel!BA430+Index!$B$16*DataForModel!BI430</f>
        <v>12.94419381364677</v>
      </c>
      <c r="I430" s="2">
        <f>$B$3+$B$4*DataForModel!L430+Index!$B$5*DataForModel!Q430+Index!$B$6*DataForModel!R430+Index!$B$7*DataForModel!T430+Index!$B$8*DataForModel!U430+Index!$B$9*DataForModel!AA430+Index!$B$10*DataForModel!AU430+Index!$B$11*DataForModel!AH430+Index!$B$12*DataForModel!AU430+Index!$B$13*DataForModel!AX430+Index!$B$14*DataForModel!AZ430+Index!$B$15*DataForModel!BA430+Index!$B$16*DataForModel!BI430</f>
        <v>12.94419381364677</v>
      </c>
      <c r="J430">
        <v>9.1</v>
      </c>
      <c r="K430">
        <f t="shared" si="30"/>
        <v>3.8441938136467702</v>
      </c>
      <c r="L430">
        <f>VLOOKUP(G430,MedianHouseholdIncome!B:C,2,FALSE)</f>
        <v>71221</v>
      </c>
      <c r="M430">
        <f>VLOOKUP(G430,DataForModel!B:O,14,FALSE)</f>
        <v>18.570255613989399</v>
      </c>
      <c r="N430">
        <f>VLOOKUP(G430,DataForModel!B:H,7,FALSE)</f>
        <v>7.2065999999999999</v>
      </c>
      <c r="O430" s="2">
        <f t="shared" si="31"/>
        <v>5.6792907995206567</v>
      </c>
      <c r="P430" s="1">
        <f t="shared" si="32"/>
        <v>3.8888888888888888</v>
      </c>
      <c r="Q430" s="1">
        <f t="shared" si="33"/>
        <v>2.8453788862775005</v>
      </c>
      <c r="R430" s="1">
        <f t="shared" si="34"/>
        <v>5.2561831469919165</v>
      </c>
      <c r="S430" s="1"/>
    </row>
    <row r="431" spans="7:19" x14ac:dyDescent="0.2">
      <c r="G431">
        <v>6075010200</v>
      </c>
      <c r="H431" s="2">
        <f>$B$3+$B$4*DataForModel!L431+Index!$B$5*DataForModel!Q431+Index!$B$6*DataForModel!R431+Index!$B$7*DataForModel!T431+Index!$B$8*DataForModel!U431+Index!$B$9*DataForModel!AA431+Index!$B$10*DataForModel!AU431+Index!$B$11*DataForModel!AH431+Index!$B$12*DataForModel!AU431+Index!$B$13*DataForModel!AX431+Index!$B$14*DataForModel!AZ431+Index!$B$15*DataForModel!BA431+Index!$B$16*DataForModel!BI431</f>
        <v>6.7191056064879104</v>
      </c>
      <c r="I431" s="2">
        <f>$B$3+$B$4*DataForModel!L431+Index!$B$5*DataForModel!Q431+Index!$B$6*DataForModel!R431+Index!$B$7*DataForModel!T431+Index!$B$8*DataForModel!U431+Index!$B$9*DataForModel!AA431+Index!$B$10*DataForModel!AU431+Index!$B$11*DataForModel!AH431+Index!$B$12*DataForModel!AU431+Index!$B$13*DataForModel!AX431+Index!$B$14*DataForModel!AZ431+Index!$B$15*DataForModel!BA431+Index!$B$16*DataForModel!BI431</f>
        <v>6.7191056064879104</v>
      </c>
      <c r="J431">
        <v>6.5</v>
      </c>
      <c r="K431">
        <f t="shared" si="30"/>
        <v>0.21910560648791044</v>
      </c>
      <c r="L431">
        <f>VLOOKUP(G431,MedianHouseholdIncome!B:C,2,FALSE)</f>
        <v>140385</v>
      </c>
      <c r="M431">
        <f>VLOOKUP(G431,DataForModel!B:O,14,FALSE)</f>
        <v>11.751196775467101</v>
      </c>
      <c r="N431">
        <f>VLOOKUP(G431,DataForModel!B:H,7,FALSE)</f>
        <v>3.6917</v>
      </c>
      <c r="O431" s="2">
        <f t="shared" si="31"/>
        <v>2.8659780372036581</v>
      </c>
      <c r="P431" s="1">
        <f t="shared" si="32"/>
        <v>2.7777777777777777</v>
      </c>
      <c r="Q431" s="1">
        <f t="shared" si="33"/>
        <v>1.7105201557474889</v>
      </c>
      <c r="R431" s="1">
        <f t="shared" si="34"/>
        <v>1.8537340883790714</v>
      </c>
      <c r="S431" s="1"/>
    </row>
    <row r="432" spans="7:19" x14ac:dyDescent="0.2">
      <c r="G432">
        <v>6075010300</v>
      </c>
      <c r="H432" s="2">
        <f>$B$3+$B$4*DataForModel!L432+Index!$B$5*DataForModel!Q432+Index!$B$6*DataForModel!R432+Index!$B$7*DataForModel!T432+Index!$B$8*DataForModel!U432+Index!$B$9*DataForModel!AA432+Index!$B$10*DataForModel!AU432+Index!$B$11*DataForModel!AH432+Index!$B$12*DataForModel!AU432+Index!$B$13*DataForModel!AX432+Index!$B$14*DataForModel!AZ432+Index!$B$15*DataForModel!BA432+Index!$B$16*DataForModel!BI432</f>
        <v>10.87490191782061</v>
      </c>
      <c r="I432" s="2">
        <f>$B$3+$B$4*DataForModel!L432+Index!$B$5*DataForModel!Q432+Index!$B$6*DataForModel!R432+Index!$B$7*DataForModel!T432+Index!$B$8*DataForModel!U432+Index!$B$9*DataForModel!AA432+Index!$B$10*DataForModel!AU432+Index!$B$11*DataForModel!AH432+Index!$B$12*DataForModel!AU432+Index!$B$13*DataForModel!AX432+Index!$B$14*DataForModel!AZ432+Index!$B$15*DataForModel!BA432+Index!$B$16*DataForModel!BI432</f>
        <v>10.87490191782061</v>
      </c>
      <c r="J432">
        <v>9.1999999999999993</v>
      </c>
      <c r="K432">
        <f t="shared" si="30"/>
        <v>1.6749019178206108</v>
      </c>
      <c r="L432">
        <f>VLOOKUP(G432,MedianHouseholdIncome!B:C,2,FALSE)</f>
        <v>112270</v>
      </c>
      <c r="M432">
        <f>VLOOKUP(G432,DataForModel!B:O,14,FALSE)</f>
        <v>18.459309912659499</v>
      </c>
      <c r="N432">
        <f>VLOOKUP(G432,DataForModel!B:H,7,FALSE)</f>
        <v>5.7744999999999997</v>
      </c>
      <c r="O432" s="2">
        <f t="shared" si="31"/>
        <v>4.7441128380594746</v>
      </c>
      <c r="P432" s="1">
        <f t="shared" si="32"/>
        <v>3.9316239316239314</v>
      </c>
      <c r="Q432" s="1">
        <f t="shared" si="33"/>
        <v>2.8269147989671324</v>
      </c>
      <c r="R432" s="1">
        <f t="shared" si="34"/>
        <v>3.8698998112385654</v>
      </c>
      <c r="S432" s="1"/>
    </row>
    <row r="433" spans="7:19" x14ac:dyDescent="0.2">
      <c r="G433">
        <v>6075010400</v>
      </c>
      <c r="H433" s="2">
        <f>$B$3+$B$4*DataForModel!L433+Index!$B$5*DataForModel!Q433+Index!$B$6*DataForModel!R433+Index!$B$7*DataForModel!T433+Index!$B$8*DataForModel!U433+Index!$B$9*DataForModel!AA433+Index!$B$10*DataForModel!AU433+Index!$B$11*DataForModel!AH433+Index!$B$12*DataForModel!AU433+Index!$B$13*DataForModel!AX433+Index!$B$14*DataForModel!AZ433+Index!$B$15*DataForModel!BA433+Index!$B$16*DataForModel!BI433</f>
        <v>9.3673266701472073</v>
      </c>
      <c r="I433" s="2">
        <f>$B$3+$B$4*DataForModel!L433+Index!$B$5*DataForModel!Q433+Index!$B$6*DataForModel!R433+Index!$B$7*DataForModel!T433+Index!$B$8*DataForModel!U433+Index!$B$9*DataForModel!AA433+Index!$B$10*DataForModel!AU433+Index!$B$11*DataForModel!AH433+Index!$B$12*DataForModel!AU433+Index!$B$13*DataForModel!AX433+Index!$B$14*DataForModel!AZ433+Index!$B$15*DataForModel!BA433+Index!$B$16*DataForModel!BI433</f>
        <v>9.3673266701472073</v>
      </c>
      <c r="J433">
        <v>7.1</v>
      </c>
      <c r="K433">
        <f t="shared" si="30"/>
        <v>2.2673266701472077</v>
      </c>
      <c r="L433">
        <f>VLOOKUP(G433,MedianHouseholdIncome!B:C,2,FALSE)</f>
        <v>104861</v>
      </c>
      <c r="M433">
        <f>VLOOKUP(G433,DataForModel!B:O,14,FALSE)</f>
        <v>10.9378168512256</v>
      </c>
      <c r="N433">
        <f>VLOOKUP(G433,DataForModel!B:H,7,FALSE)</f>
        <v>4.7393000000000001</v>
      </c>
      <c r="O433" s="2">
        <f t="shared" si="31"/>
        <v>4.0627922618216434</v>
      </c>
      <c r="P433" s="1">
        <f t="shared" si="32"/>
        <v>3.0341880341880341</v>
      </c>
      <c r="Q433" s="1">
        <f t="shared" si="33"/>
        <v>1.5751537759989109</v>
      </c>
      <c r="R433" s="1">
        <f t="shared" si="34"/>
        <v>2.8678185954213253</v>
      </c>
      <c r="S433" s="1"/>
    </row>
    <row r="434" spans="7:19" x14ac:dyDescent="0.2">
      <c r="G434">
        <v>6075010500</v>
      </c>
      <c r="H434" s="2">
        <f>$B$3+$B$4*DataForModel!L434+Index!$B$5*DataForModel!Q434+Index!$B$6*DataForModel!R434+Index!$B$7*DataForModel!T434+Index!$B$8*DataForModel!U434+Index!$B$9*DataForModel!AA434+Index!$B$10*DataForModel!AU434+Index!$B$11*DataForModel!AH434+Index!$B$12*DataForModel!AU434+Index!$B$13*DataForModel!AX434+Index!$B$14*DataForModel!AZ434+Index!$B$15*DataForModel!BA434+Index!$B$16*DataForModel!BI434</f>
        <v>7.9912241684595102</v>
      </c>
      <c r="I434" s="2">
        <f>$B$3+$B$4*DataForModel!L434+Index!$B$5*DataForModel!Q434+Index!$B$6*DataForModel!R434+Index!$B$7*DataForModel!T434+Index!$B$8*DataForModel!U434+Index!$B$9*DataForModel!AA434+Index!$B$10*DataForModel!AU434+Index!$B$11*DataForModel!AH434+Index!$B$12*DataForModel!AU434+Index!$B$13*DataForModel!AX434+Index!$B$14*DataForModel!AZ434+Index!$B$15*DataForModel!BA434+Index!$B$16*DataForModel!BI434</f>
        <v>7.9912241684595102</v>
      </c>
      <c r="J434">
        <v>8.5</v>
      </c>
      <c r="K434">
        <f t="shared" si="30"/>
        <v>0.50877583154048978</v>
      </c>
      <c r="L434">
        <f>VLOOKUP(G434,MedianHouseholdIncome!B:C,2,FALSE)</f>
        <v>137348</v>
      </c>
      <c r="M434">
        <f>VLOOKUP(G434,DataForModel!B:O,14,FALSE)</f>
        <v>17.0957635526898</v>
      </c>
      <c r="N434">
        <f>VLOOKUP(G434,DataForModel!B:H,7,FALSE)</f>
        <v>5.4212999999999996</v>
      </c>
      <c r="O434" s="2">
        <f t="shared" si="31"/>
        <v>3.4408883463394142</v>
      </c>
      <c r="P434" s="1">
        <f t="shared" si="32"/>
        <v>3.6324786324786329</v>
      </c>
      <c r="Q434" s="1">
        <f t="shared" si="33"/>
        <v>2.5999872232213042</v>
      </c>
      <c r="R434" s="1">
        <f t="shared" si="34"/>
        <v>3.5279996127970565</v>
      </c>
      <c r="S434" s="1"/>
    </row>
    <row r="435" spans="7:19" x14ac:dyDescent="0.2">
      <c r="G435">
        <v>6075010600</v>
      </c>
      <c r="H435" s="2">
        <f>$B$3+$B$4*DataForModel!L435+Index!$B$5*DataForModel!Q435+Index!$B$6*DataForModel!R435+Index!$B$7*DataForModel!T435+Index!$B$8*DataForModel!U435+Index!$B$9*DataForModel!AA435+Index!$B$10*DataForModel!AU435+Index!$B$11*DataForModel!AH435+Index!$B$12*DataForModel!AU435+Index!$B$13*DataForModel!AX435+Index!$B$14*DataForModel!AZ435+Index!$B$15*DataForModel!BA435+Index!$B$16*DataForModel!BI435</f>
        <v>15.666274910265038</v>
      </c>
      <c r="I435" s="2">
        <f>$B$3+$B$4*DataForModel!L435+Index!$B$5*DataForModel!Q435+Index!$B$6*DataForModel!R435+Index!$B$7*DataForModel!T435+Index!$B$8*DataForModel!U435+Index!$B$9*DataForModel!AA435+Index!$B$10*DataForModel!AU435+Index!$B$11*DataForModel!AH435+Index!$B$12*DataForModel!AU435+Index!$B$13*DataForModel!AX435+Index!$B$14*DataForModel!AZ435+Index!$B$15*DataForModel!BA435+Index!$B$16*DataForModel!BI435</f>
        <v>15.666274910265038</v>
      </c>
      <c r="J435">
        <v>12</v>
      </c>
      <c r="K435">
        <f t="shared" si="30"/>
        <v>3.666274910265038</v>
      </c>
      <c r="L435">
        <f>VLOOKUP(G435,MedianHouseholdIncome!B:C,2,FALSE)</f>
        <v>39880</v>
      </c>
      <c r="M435">
        <f>VLOOKUP(G435,DataForModel!B:O,14,FALSE)</f>
        <v>22.1736367098869</v>
      </c>
      <c r="N435">
        <f>VLOOKUP(G435,DataForModel!B:H,7,FALSE)</f>
        <v>8.2985000000000007</v>
      </c>
      <c r="O435" s="2">
        <f t="shared" si="31"/>
        <v>6.909484691451576</v>
      </c>
      <c r="P435" s="1">
        <f t="shared" si="32"/>
        <v>5.1282051282051286</v>
      </c>
      <c r="Q435" s="1">
        <f t="shared" si="33"/>
        <v>3.4450699276576691</v>
      </c>
      <c r="R435" s="1">
        <f t="shared" si="34"/>
        <v>6.3131503799428881</v>
      </c>
      <c r="S435" s="1"/>
    </row>
    <row r="436" spans="7:19" x14ac:dyDescent="0.2">
      <c r="G436">
        <v>6075010700</v>
      </c>
      <c r="H436" s="2">
        <f>$B$3+$B$4*DataForModel!L436+Index!$B$5*DataForModel!Q436+Index!$B$6*DataForModel!R436+Index!$B$7*DataForModel!T436+Index!$B$8*DataForModel!U436+Index!$B$9*DataForModel!AA436+Index!$B$10*DataForModel!AU436+Index!$B$11*DataForModel!AH436+Index!$B$12*DataForModel!AU436+Index!$B$13*DataForModel!AX436+Index!$B$14*DataForModel!AZ436+Index!$B$15*DataForModel!BA436+Index!$B$16*DataForModel!BI436</f>
        <v>19.83772221176557</v>
      </c>
      <c r="I436" s="2">
        <f>$B$3+$B$4*DataForModel!L436+Index!$B$5*DataForModel!Q436+Index!$B$6*DataForModel!R436+Index!$B$7*DataForModel!T436+Index!$B$8*DataForModel!U436+Index!$B$9*DataForModel!AA436+Index!$B$10*DataForModel!AU436+Index!$B$11*DataForModel!AH436+Index!$B$12*DataForModel!AU436+Index!$B$13*DataForModel!AX436+Index!$B$14*DataForModel!AZ436+Index!$B$15*DataForModel!BA436+Index!$B$16*DataForModel!BI436</f>
        <v>19.83772221176557</v>
      </c>
      <c r="J436">
        <v>16.3</v>
      </c>
      <c r="K436">
        <f t="shared" si="30"/>
        <v>3.5377222117655691</v>
      </c>
      <c r="L436">
        <f>VLOOKUP(G436,MedianHouseholdIncome!B:C,2,FALSE)</f>
        <v>26952</v>
      </c>
      <c r="M436">
        <f>VLOOKUP(G436,DataForModel!B:O,14,FALSE)</f>
        <v>25.627552121843099</v>
      </c>
      <c r="N436">
        <f>VLOOKUP(G436,DataForModel!B:H,7,FALSE)</f>
        <v>10.0611</v>
      </c>
      <c r="O436" s="2">
        <f t="shared" si="31"/>
        <v>8.7946926660387188</v>
      </c>
      <c r="P436" s="1">
        <f t="shared" si="32"/>
        <v>6.9658119658119668</v>
      </c>
      <c r="Q436" s="1">
        <f t="shared" si="33"/>
        <v>4.0198862113400171</v>
      </c>
      <c r="R436" s="1">
        <f t="shared" si="34"/>
        <v>8.0193601471371174</v>
      </c>
      <c r="S436" s="1"/>
    </row>
    <row r="437" spans="7:19" x14ac:dyDescent="0.2">
      <c r="G437">
        <v>6075010800</v>
      </c>
      <c r="H437" s="2">
        <f>$B$3+$B$4*DataForModel!L437+Index!$B$5*DataForModel!Q437+Index!$B$6*DataForModel!R437+Index!$B$7*DataForModel!T437+Index!$B$8*DataForModel!U437+Index!$B$9*DataForModel!AA437+Index!$B$10*DataForModel!AU437+Index!$B$11*DataForModel!AH437+Index!$B$12*DataForModel!AU437+Index!$B$13*DataForModel!AX437+Index!$B$14*DataForModel!AZ437+Index!$B$15*DataForModel!BA437+Index!$B$16*DataForModel!BI437</f>
        <v>13.149151635871252</v>
      </c>
      <c r="I437" s="2">
        <f>$B$3+$B$4*DataForModel!L437+Index!$B$5*DataForModel!Q437+Index!$B$6*DataForModel!R437+Index!$B$7*DataForModel!T437+Index!$B$8*DataForModel!U437+Index!$B$9*DataForModel!AA437+Index!$B$10*DataForModel!AU437+Index!$B$11*DataForModel!AH437+Index!$B$12*DataForModel!AU437+Index!$B$13*DataForModel!AX437+Index!$B$14*DataForModel!AZ437+Index!$B$15*DataForModel!BA437+Index!$B$16*DataForModel!BI437</f>
        <v>13.149151635871252</v>
      </c>
      <c r="J437">
        <v>9</v>
      </c>
      <c r="K437">
        <f t="shared" si="30"/>
        <v>4.1491516358712524</v>
      </c>
      <c r="L437">
        <f>VLOOKUP(G437,MedianHouseholdIncome!B:C,2,FALSE)</f>
        <v>94986</v>
      </c>
      <c r="M437">
        <f>VLOOKUP(G437,DataForModel!B:O,14,FALSE)</f>
        <v>20.010150566971401</v>
      </c>
      <c r="N437">
        <f>VLOOKUP(G437,DataForModel!B:H,7,FALSE)</f>
        <v>6.4492000000000003</v>
      </c>
      <c r="O437" s="2">
        <f t="shared" si="31"/>
        <v>5.7719176728776853</v>
      </c>
      <c r="P437" s="1">
        <f t="shared" si="32"/>
        <v>3.8461538461538463</v>
      </c>
      <c r="Q437" s="1">
        <f t="shared" si="33"/>
        <v>3.0850127414961239</v>
      </c>
      <c r="R437" s="1">
        <f t="shared" si="34"/>
        <v>4.5230143749092493</v>
      </c>
      <c r="S437" s="1"/>
    </row>
    <row r="438" spans="7:19" x14ac:dyDescent="0.2">
      <c r="G438">
        <v>6075010900</v>
      </c>
      <c r="H438" s="2">
        <f>$B$3+$B$4*DataForModel!L438+Index!$B$5*DataForModel!Q438+Index!$B$6*DataForModel!R438+Index!$B$7*DataForModel!T438+Index!$B$8*DataForModel!U438+Index!$B$9*DataForModel!AA438+Index!$B$10*DataForModel!AU438+Index!$B$11*DataForModel!AH438+Index!$B$12*DataForModel!AU438+Index!$B$13*DataForModel!AX438+Index!$B$14*DataForModel!AZ438+Index!$B$15*DataForModel!BA438+Index!$B$16*DataForModel!BI438</f>
        <v>8.0042262684750209</v>
      </c>
      <c r="I438" s="2">
        <f>$B$3+$B$4*DataForModel!L438+Index!$B$5*DataForModel!Q438+Index!$B$6*DataForModel!R438+Index!$B$7*DataForModel!T438+Index!$B$8*DataForModel!U438+Index!$B$9*DataForModel!AA438+Index!$B$10*DataForModel!AU438+Index!$B$11*DataForModel!AH438+Index!$B$12*DataForModel!AU438+Index!$B$13*DataForModel!AX438+Index!$B$14*DataForModel!AZ438+Index!$B$15*DataForModel!BA438+Index!$B$16*DataForModel!BI438</f>
        <v>8.0042262684750209</v>
      </c>
      <c r="J438">
        <v>6.2</v>
      </c>
      <c r="K438">
        <f t="shared" si="30"/>
        <v>1.8042262684750208</v>
      </c>
      <c r="L438">
        <f>VLOOKUP(G438,MedianHouseholdIncome!B:C,2,FALSE)</f>
        <v>131982</v>
      </c>
      <c r="M438">
        <f>VLOOKUP(G438,DataForModel!B:O,14,FALSE)</f>
        <v>11.617916774851899</v>
      </c>
      <c r="N438">
        <f>VLOOKUP(G438,DataForModel!B:H,7,FALSE)</f>
        <v>4.2699999999999996</v>
      </c>
      <c r="O438" s="2">
        <f t="shared" si="31"/>
        <v>3.4467644034639529</v>
      </c>
      <c r="P438" s="1">
        <f t="shared" si="32"/>
        <v>2.6495726495726495</v>
      </c>
      <c r="Q438" s="1">
        <f t="shared" si="33"/>
        <v>1.6883390929520279</v>
      </c>
      <c r="R438" s="1">
        <f t="shared" si="34"/>
        <v>2.4135327428488451</v>
      </c>
      <c r="S438" s="1"/>
    </row>
    <row r="439" spans="7:19" x14ac:dyDescent="0.2">
      <c r="G439">
        <v>6075011000</v>
      </c>
      <c r="H439" s="2">
        <f>$B$3+$B$4*DataForModel!L439+Index!$B$5*DataForModel!Q439+Index!$B$6*DataForModel!R439+Index!$B$7*DataForModel!T439+Index!$B$8*DataForModel!U439+Index!$B$9*DataForModel!AA439+Index!$B$10*DataForModel!AU439+Index!$B$11*DataForModel!AH439+Index!$B$12*DataForModel!AU439+Index!$B$13*DataForModel!AX439+Index!$B$14*DataForModel!AZ439+Index!$B$15*DataForModel!BA439+Index!$B$16*DataForModel!BI439</f>
        <v>9.3195315079276604</v>
      </c>
      <c r="I439" s="2">
        <f>$B$3+$B$4*DataForModel!L439+Index!$B$5*DataForModel!Q439+Index!$B$6*DataForModel!R439+Index!$B$7*DataForModel!T439+Index!$B$8*DataForModel!U439+Index!$B$9*DataForModel!AA439+Index!$B$10*DataForModel!AU439+Index!$B$11*DataForModel!AH439+Index!$B$12*DataForModel!AU439+Index!$B$13*DataForModel!AX439+Index!$B$14*DataForModel!AZ439+Index!$B$15*DataForModel!BA439+Index!$B$16*DataForModel!BI439</f>
        <v>9.3195315079276604</v>
      </c>
      <c r="J439">
        <v>7.1</v>
      </c>
      <c r="K439">
        <f t="shared" si="30"/>
        <v>2.2195315079276607</v>
      </c>
      <c r="L439">
        <f>VLOOKUP(G439,MedianHouseholdIncome!B:C,2,FALSE)</f>
        <v>78788</v>
      </c>
      <c r="M439">
        <f>VLOOKUP(G439,DataForModel!B:O,14,FALSE)</f>
        <v>16.916764379786699</v>
      </c>
      <c r="N439">
        <f>VLOOKUP(G439,DataForModel!B:H,7,FALSE)</f>
        <v>5.0585000000000004</v>
      </c>
      <c r="O439" s="2">
        <f t="shared" si="31"/>
        <v>4.0411921277553295</v>
      </c>
      <c r="P439" s="1">
        <f t="shared" si="32"/>
        <v>3.0341880341880341</v>
      </c>
      <c r="Q439" s="1">
        <f t="shared" si="33"/>
        <v>2.5701973682080048</v>
      </c>
      <c r="R439" s="1">
        <f t="shared" si="34"/>
        <v>3.1768065437297328</v>
      </c>
      <c r="S439" s="1"/>
    </row>
    <row r="440" spans="7:19" x14ac:dyDescent="0.2">
      <c r="G440">
        <v>6075011100</v>
      </c>
      <c r="H440" s="2">
        <f>$B$3+$B$4*DataForModel!L440+Index!$B$5*DataForModel!Q440+Index!$B$6*DataForModel!R440+Index!$B$7*DataForModel!T440+Index!$B$8*DataForModel!U440+Index!$B$9*DataForModel!AA440+Index!$B$10*DataForModel!AU440+Index!$B$11*DataForModel!AH440+Index!$B$12*DataForModel!AU440+Index!$B$13*DataForModel!AX440+Index!$B$14*DataForModel!AZ440+Index!$B$15*DataForModel!BA440+Index!$B$16*DataForModel!BI440</f>
        <v>11.441166184473689</v>
      </c>
      <c r="I440" s="2">
        <f>$B$3+$B$4*DataForModel!L440+Index!$B$5*DataForModel!Q440+Index!$B$6*DataForModel!R440+Index!$B$7*DataForModel!T440+Index!$B$8*DataForModel!U440+Index!$B$9*DataForModel!AA440+Index!$B$10*DataForModel!AU440+Index!$B$11*DataForModel!AH440+Index!$B$12*DataForModel!AU440+Index!$B$13*DataForModel!AX440+Index!$B$14*DataForModel!AZ440+Index!$B$15*DataForModel!BA440+Index!$B$16*DataForModel!BI440</f>
        <v>11.441166184473689</v>
      </c>
      <c r="J440">
        <v>7.8</v>
      </c>
      <c r="K440">
        <f t="shared" si="30"/>
        <v>3.6411661844736889</v>
      </c>
      <c r="L440">
        <f>VLOOKUP(G440,MedianHouseholdIncome!B:C,2,FALSE)</f>
        <v>80926</v>
      </c>
      <c r="M440">
        <f>VLOOKUP(G440,DataForModel!B:O,14,FALSE)</f>
        <v>20.154840230255498</v>
      </c>
      <c r="N440">
        <f>VLOOKUP(G440,DataForModel!B:H,7,FALSE)</f>
        <v>6.4078999999999997</v>
      </c>
      <c r="O440" s="2">
        <f t="shared" si="31"/>
        <v>5.0000254348299329</v>
      </c>
      <c r="P440" s="1">
        <f t="shared" si="32"/>
        <v>3.3333333333333339</v>
      </c>
      <c r="Q440" s="1">
        <f t="shared" si="33"/>
        <v>3.1090926521529716</v>
      </c>
      <c r="R440" s="1">
        <f t="shared" si="34"/>
        <v>4.4830356710710992</v>
      </c>
      <c r="S440" s="1"/>
    </row>
    <row r="441" spans="7:19" x14ac:dyDescent="0.2">
      <c r="G441">
        <v>6075011200</v>
      </c>
      <c r="H441" s="2">
        <f>$B$3+$B$4*DataForModel!L441+Index!$B$5*DataForModel!Q441+Index!$B$6*DataForModel!R441+Index!$B$7*DataForModel!T441+Index!$B$8*DataForModel!U441+Index!$B$9*DataForModel!AA441+Index!$B$10*DataForModel!AU441+Index!$B$11*DataForModel!AH441+Index!$B$12*DataForModel!AU441+Index!$B$13*DataForModel!AX441+Index!$B$14*DataForModel!AZ441+Index!$B$15*DataForModel!BA441+Index!$B$16*DataForModel!BI441</f>
        <v>9.3554212100324285</v>
      </c>
      <c r="I441" s="2">
        <f>$B$3+$B$4*DataForModel!L441+Index!$B$5*DataForModel!Q441+Index!$B$6*DataForModel!R441+Index!$B$7*DataForModel!T441+Index!$B$8*DataForModel!U441+Index!$B$9*DataForModel!AA441+Index!$B$10*DataForModel!AU441+Index!$B$11*DataForModel!AH441+Index!$B$12*DataForModel!AU441+Index!$B$13*DataForModel!AX441+Index!$B$14*DataForModel!AZ441+Index!$B$15*DataForModel!BA441+Index!$B$16*DataForModel!BI441</f>
        <v>9.3554212100324285</v>
      </c>
      <c r="J441">
        <v>9</v>
      </c>
      <c r="K441">
        <f t="shared" si="30"/>
        <v>0.35542121003242855</v>
      </c>
      <c r="L441">
        <f>VLOOKUP(G441,MedianHouseholdIncome!B:C,2,FALSE)</f>
        <v>98256</v>
      </c>
      <c r="M441">
        <f>VLOOKUP(G441,DataForModel!B:O,14,FALSE)</f>
        <v>14.898521631709199</v>
      </c>
      <c r="N441">
        <f>VLOOKUP(G441,DataForModel!B:H,7,FALSE)</f>
        <v>6.2916999999999996</v>
      </c>
      <c r="O441" s="2">
        <f t="shared" si="31"/>
        <v>4.0574118106910646</v>
      </c>
      <c r="P441" s="1">
        <f t="shared" si="32"/>
        <v>3.8461538461538463</v>
      </c>
      <c r="Q441" s="1">
        <f t="shared" si="33"/>
        <v>2.2343122472224568</v>
      </c>
      <c r="R441" s="1">
        <f t="shared" si="34"/>
        <v>4.370553216204442</v>
      </c>
      <c r="S441" s="1"/>
    </row>
    <row r="442" spans="7:19" x14ac:dyDescent="0.2">
      <c r="G442">
        <v>6075011300</v>
      </c>
      <c r="H442" s="2">
        <f>$B$3+$B$4*DataForModel!L442+Index!$B$5*DataForModel!Q442+Index!$B$6*DataForModel!R442+Index!$B$7*DataForModel!T442+Index!$B$8*DataForModel!U442+Index!$B$9*DataForModel!AA442+Index!$B$10*DataForModel!AU442+Index!$B$11*DataForModel!AH442+Index!$B$12*DataForModel!AU442+Index!$B$13*DataForModel!AX442+Index!$B$14*DataForModel!AZ442+Index!$B$15*DataForModel!BA442+Index!$B$16*DataForModel!BI442</f>
        <v>18.347540565466179</v>
      </c>
      <c r="I442" s="2">
        <f>$B$3+$B$4*DataForModel!L442+Index!$B$5*DataForModel!Q442+Index!$B$6*DataForModel!R442+Index!$B$7*DataForModel!T442+Index!$B$8*DataForModel!U442+Index!$B$9*DataForModel!AA442+Index!$B$10*DataForModel!AU442+Index!$B$11*DataForModel!AH442+Index!$B$12*DataForModel!AU442+Index!$B$13*DataForModel!AX442+Index!$B$14*DataForModel!AZ442+Index!$B$15*DataForModel!BA442+Index!$B$16*DataForModel!BI442</f>
        <v>18.347540565466179</v>
      </c>
      <c r="J442">
        <v>14.9</v>
      </c>
      <c r="K442">
        <f t="shared" si="30"/>
        <v>3.4475405654661788</v>
      </c>
      <c r="L442">
        <f>VLOOKUP(G442,MedianHouseholdIncome!B:C,2,FALSE)</f>
        <v>29724</v>
      </c>
      <c r="M442">
        <f>VLOOKUP(G442,DataForModel!B:O,14,FALSE)</f>
        <v>24.209835626647099</v>
      </c>
      <c r="N442">
        <f>VLOOKUP(G442,DataForModel!B:H,7,FALSE)</f>
        <v>9.1006999999999998</v>
      </c>
      <c r="O442" s="2">
        <f t="shared" si="31"/>
        <v>8.1212328042357278</v>
      </c>
      <c r="P442" s="1">
        <f t="shared" si="32"/>
        <v>6.367521367521368</v>
      </c>
      <c r="Q442" s="1">
        <f t="shared" si="33"/>
        <v>3.7839433957566504</v>
      </c>
      <c r="R442" s="1">
        <f t="shared" si="34"/>
        <v>7.0896858816126995</v>
      </c>
      <c r="S442" s="1"/>
    </row>
    <row r="443" spans="7:19" x14ac:dyDescent="0.2">
      <c r="G443">
        <v>6075011700</v>
      </c>
      <c r="H443" s="2">
        <f>$B$3+$B$4*DataForModel!L443+Index!$B$5*DataForModel!Q443+Index!$B$6*DataForModel!R443+Index!$B$7*DataForModel!T443+Index!$B$8*DataForModel!U443+Index!$B$9*DataForModel!AA443+Index!$B$10*DataForModel!AU443+Index!$B$11*DataForModel!AH443+Index!$B$12*DataForModel!AU443+Index!$B$13*DataForModel!AX443+Index!$B$14*DataForModel!AZ443+Index!$B$15*DataForModel!BA443+Index!$B$16*DataForModel!BI443</f>
        <v>12.0677802988666</v>
      </c>
      <c r="I443" s="2">
        <f>$B$3+$B$4*DataForModel!L443+Index!$B$5*DataForModel!Q443+Index!$B$6*DataForModel!R443+Index!$B$7*DataForModel!T443+Index!$B$8*DataForModel!U443+Index!$B$9*DataForModel!AA443+Index!$B$10*DataForModel!AU443+Index!$B$11*DataForModel!AH443+Index!$B$12*DataForModel!AU443+Index!$B$13*DataForModel!AX443+Index!$B$14*DataForModel!AZ443+Index!$B$15*DataForModel!BA443+Index!$B$16*DataForModel!BI443</f>
        <v>12.0677802988666</v>
      </c>
      <c r="J443">
        <v>11.4</v>
      </c>
      <c r="K443">
        <f t="shared" si="30"/>
        <v>0.66778029886659951</v>
      </c>
      <c r="L443">
        <f>VLOOKUP(G443,MedianHouseholdIncome!B:C,2,FALSE)</f>
        <v>37403</v>
      </c>
      <c r="M443">
        <f>VLOOKUP(G443,DataForModel!B:O,14,FALSE)</f>
        <v>28.180690765994399</v>
      </c>
      <c r="N443">
        <f>VLOOKUP(G443,DataForModel!B:H,7,FALSE)</f>
        <v>8.4458000000000002</v>
      </c>
      <c r="O443" s="2">
        <f t="shared" si="31"/>
        <v>5.2832120221368006</v>
      </c>
      <c r="P443" s="1">
        <f t="shared" si="32"/>
        <v>4.8717948717948723</v>
      </c>
      <c r="Q443" s="1">
        <f t="shared" si="33"/>
        <v>4.4447911357850654</v>
      </c>
      <c r="R443" s="1">
        <f t="shared" si="34"/>
        <v>6.4557378636077631</v>
      </c>
      <c r="S443" s="1"/>
    </row>
    <row r="444" spans="7:19" x14ac:dyDescent="0.2">
      <c r="G444">
        <v>6075011800</v>
      </c>
      <c r="H444" s="2">
        <f>$B$3+$B$4*DataForModel!L444+Index!$B$5*DataForModel!Q444+Index!$B$6*DataForModel!R444+Index!$B$7*DataForModel!T444+Index!$B$8*DataForModel!U444+Index!$B$9*DataForModel!AA444+Index!$B$10*DataForModel!AU444+Index!$B$11*DataForModel!AH444+Index!$B$12*DataForModel!AU444+Index!$B$13*DataForModel!AX444+Index!$B$14*DataForModel!AZ444+Index!$B$15*DataForModel!BA444+Index!$B$16*DataForModel!BI444</f>
        <v>18.318072723582343</v>
      </c>
      <c r="I444" s="2">
        <f>$B$3+$B$4*DataForModel!L444+Index!$B$5*DataForModel!Q444+Index!$B$6*DataForModel!R444+Index!$B$7*DataForModel!T444+Index!$B$8*DataForModel!U444+Index!$B$9*DataForModel!AA444+Index!$B$10*DataForModel!AU444+Index!$B$11*DataForModel!AH444+Index!$B$12*DataForModel!AU444+Index!$B$13*DataForModel!AX444+Index!$B$14*DataForModel!AZ444+Index!$B$15*DataForModel!BA444+Index!$B$16*DataForModel!BI444</f>
        <v>18.318072723582343</v>
      </c>
      <c r="J444">
        <v>17.399999999999999</v>
      </c>
      <c r="K444">
        <f t="shared" si="30"/>
        <v>0.91807272358234471</v>
      </c>
      <c r="L444">
        <f>VLOOKUP(G444,MedianHouseholdIncome!B:C,2,FALSE)</f>
        <v>36200</v>
      </c>
      <c r="M444">
        <f>VLOOKUP(G444,DataForModel!B:O,14,FALSE)</f>
        <v>19.195936267262798</v>
      </c>
      <c r="N444">
        <f>VLOOKUP(G444,DataForModel!B:H,7,FALSE)</f>
        <v>10.540800000000001</v>
      </c>
      <c r="O444" s="2">
        <f t="shared" si="31"/>
        <v>8.1079153615118802</v>
      </c>
      <c r="P444" s="1">
        <f t="shared" si="32"/>
        <v>7.4358974358974361</v>
      </c>
      <c r="Q444" s="1">
        <f t="shared" si="33"/>
        <v>2.9495075011942342</v>
      </c>
      <c r="R444" s="1">
        <f t="shared" si="34"/>
        <v>8.4837132762209002</v>
      </c>
      <c r="S444" s="1"/>
    </row>
    <row r="445" spans="7:19" x14ac:dyDescent="0.2">
      <c r="G445">
        <v>6075011901</v>
      </c>
      <c r="H445" s="2">
        <f>$B$3+$B$4*DataForModel!L445+Index!$B$5*DataForModel!Q445+Index!$B$6*DataForModel!R445+Index!$B$7*DataForModel!T445+Index!$B$8*DataForModel!U445+Index!$B$9*DataForModel!AA445+Index!$B$10*DataForModel!AU445+Index!$B$11*DataForModel!AH445+Index!$B$12*DataForModel!AU445+Index!$B$13*DataForModel!AX445+Index!$B$14*DataForModel!AZ445+Index!$B$15*DataForModel!BA445+Index!$B$16*DataForModel!BI445</f>
        <v>7.702558987157321</v>
      </c>
      <c r="I445" s="2">
        <f>$B$3+$B$4*DataForModel!L445+Index!$B$5*DataForModel!Q445+Index!$B$6*DataForModel!R445+Index!$B$7*DataForModel!T445+Index!$B$8*DataForModel!U445+Index!$B$9*DataForModel!AA445+Index!$B$10*DataForModel!AU445+Index!$B$11*DataForModel!AH445+Index!$B$12*DataForModel!AU445+Index!$B$13*DataForModel!AX445+Index!$B$14*DataForModel!AZ445+Index!$B$15*DataForModel!BA445+Index!$B$16*DataForModel!BI445</f>
        <v>7.702558987157321</v>
      </c>
      <c r="J445">
        <v>7.8</v>
      </c>
      <c r="K445">
        <f t="shared" si="30"/>
        <v>9.7441012842678809E-2</v>
      </c>
      <c r="L445">
        <f>VLOOKUP(G445,MedianHouseholdIncome!B:C,2,FALSE)</f>
        <v>92024</v>
      </c>
      <c r="M445">
        <f>VLOOKUP(G445,DataForModel!B:O,14,FALSE)</f>
        <v>15.7916054060089</v>
      </c>
      <c r="N445">
        <f>VLOOKUP(G445,DataForModel!B:H,7,FALSE)</f>
        <v>5.6909999999999998</v>
      </c>
      <c r="O445" s="2">
        <f t="shared" si="31"/>
        <v>3.310431489895183</v>
      </c>
      <c r="P445" s="1">
        <f t="shared" si="32"/>
        <v>3.3333333333333339</v>
      </c>
      <c r="Q445" s="1">
        <f t="shared" si="33"/>
        <v>2.3829433035543217</v>
      </c>
      <c r="R445" s="1">
        <f t="shared" si="34"/>
        <v>3.7890711969410962</v>
      </c>
      <c r="S445" s="1"/>
    </row>
    <row r="446" spans="7:19" x14ac:dyDescent="0.2">
      <c r="G446">
        <v>6075011902</v>
      </c>
      <c r="H446" s="2">
        <f>$B$3+$B$4*DataForModel!L446+Index!$B$5*DataForModel!Q446+Index!$B$6*DataForModel!R446+Index!$B$7*DataForModel!T446+Index!$B$8*DataForModel!U446+Index!$B$9*DataForModel!AA446+Index!$B$10*DataForModel!AU446+Index!$B$11*DataForModel!AH446+Index!$B$12*DataForModel!AU446+Index!$B$13*DataForModel!AX446+Index!$B$14*DataForModel!AZ446+Index!$B$15*DataForModel!BA446+Index!$B$16*DataForModel!BI446</f>
        <v>10.478921856537077</v>
      </c>
      <c r="I446" s="2">
        <f>$B$3+$B$4*DataForModel!L446+Index!$B$5*DataForModel!Q446+Index!$B$6*DataForModel!R446+Index!$B$7*DataForModel!T446+Index!$B$8*DataForModel!U446+Index!$B$9*DataForModel!AA446+Index!$B$10*DataForModel!AU446+Index!$B$11*DataForModel!AH446+Index!$B$12*DataForModel!AU446+Index!$B$13*DataForModel!AX446+Index!$B$14*DataForModel!AZ446+Index!$B$15*DataForModel!BA446+Index!$B$16*DataForModel!BI446</f>
        <v>10.478921856537077</v>
      </c>
      <c r="J446">
        <v>8.6999999999999993</v>
      </c>
      <c r="K446">
        <f t="shared" si="30"/>
        <v>1.7789218565370781</v>
      </c>
      <c r="L446">
        <f>VLOOKUP(G446,MedianHouseholdIncome!B:C,2,FALSE)</f>
        <v>61899</v>
      </c>
      <c r="M446">
        <f>VLOOKUP(G446,DataForModel!B:O,14,FALSE)</f>
        <v>11.814322588810001</v>
      </c>
      <c r="N446">
        <f>VLOOKUP(G446,DataForModel!B:H,7,FALSE)</f>
        <v>5.7907999999999999</v>
      </c>
      <c r="O446" s="2">
        <f t="shared" si="31"/>
        <v>4.5651570188068389</v>
      </c>
      <c r="P446" s="1">
        <f t="shared" si="32"/>
        <v>3.7179487179487181</v>
      </c>
      <c r="Q446" s="1">
        <f t="shared" si="33"/>
        <v>1.7210258401960954</v>
      </c>
      <c r="R446" s="1">
        <f t="shared" si="34"/>
        <v>3.8856783311553169</v>
      </c>
      <c r="S446" s="1"/>
    </row>
    <row r="447" spans="7:19" x14ac:dyDescent="0.2">
      <c r="G447">
        <v>6075012000</v>
      </c>
      <c r="H447" s="2">
        <f>$B$3+$B$4*DataForModel!L447+Index!$B$5*DataForModel!Q447+Index!$B$6*DataForModel!R447+Index!$B$7*DataForModel!T447+Index!$B$8*DataForModel!U447+Index!$B$9*DataForModel!AA447+Index!$B$10*DataForModel!AU447+Index!$B$11*DataForModel!AH447+Index!$B$12*DataForModel!AU447+Index!$B$13*DataForModel!AX447+Index!$B$14*DataForModel!AZ447+Index!$B$15*DataForModel!BA447+Index!$B$16*DataForModel!BI447</f>
        <v>11.75133813765706</v>
      </c>
      <c r="I447" s="2">
        <f>$B$3+$B$4*DataForModel!L447+Index!$B$5*DataForModel!Q447+Index!$B$6*DataForModel!R447+Index!$B$7*DataForModel!T447+Index!$B$8*DataForModel!U447+Index!$B$9*DataForModel!AA447+Index!$B$10*DataForModel!AU447+Index!$B$11*DataForModel!AH447+Index!$B$12*DataForModel!AU447+Index!$B$13*DataForModel!AX447+Index!$B$14*DataForModel!AZ447+Index!$B$15*DataForModel!BA447+Index!$B$16*DataForModel!BI447</f>
        <v>11.75133813765706</v>
      </c>
      <c r="J447">
        <v>10.5</v>
      </c>
      <c r="K447">
        <f t="shared" si="30"/>
        <v>1.2513381376570596</v>
      </c>
      <c r="L447">
        <f>VLOOKUP(G447,MedianHouseholdIncome!B:C,2,FALSE)</f>
        <v>47815</v>
      </c>
      <c r="M447">
        <f>VLOOKUP(G447,DataForModel!B:O,14,FALSE)</f>
        <v>22.21227236615</v>
      </c>
      <c r="N447">
        <f>VLOOKUP(G447,DataForModel!B:H,7,FALSE)</f>
        <v>8.3678000000000008</v>
      </c>
      <c r="O447" s="2">
        <f t="shared" si="31"/>
        <v>5.1402018765709627</v>
      </c>
      <c r="P447" s="1">
        <f t="shared" si="32"/>
        <v>4.4871794871794872</v>
      </c>
      <c r="Q447" s="1">
        <f t="shared" si="33"/>
        <v>3.4514998489793975</v>
      </c>
      <c r="R447" s="1">
        <f t="shared" si="34"/>
        <v>6.3802332897730025</v>
      </c>
      <c r="S447" s="1"/>
    </row>
    <row r="448" spans="7:19" x14ac:dyDescent="0.2">
      <c r="G448">
        <v>6075012100</v>
      </c>
      <c r="H448" s="2">
        <f>$B$3+$B$4*DataForModel!L448+Index!$B$5*DataForModel!Q448+Index!$B$6*DataForModel!R448+Index!$B$7*DataForModel!T448+Index!$B$8*DataForModel!U448+Index!$B$9*DataForModel!AA448+Index!$B$10*DataForModel!AU448+Index!$B$11*DataForModel!AH448+Index!$B$12*DataForModel!AU448+Index!$B$13*DataForModel!AX448+Index!$B$14*DataForModel!AZ448+Index!$B$15*DataForModel!BA448+Index!$B$16*DataForModel!BI448</f>
        <v>10.508500941416461</v>
      </c>
      <c r="I448" s="2">
        <f>$B$3+$B$4*DataForModel!L448+Index!$B$5*DataForModel!Q448+Index!$B$6*DataForModel!R448+Index!$B$7*DataForModel!T448+Index!$B$8*DataForModel!U448+Index!$B$9*DataForModel!AA448+Index!$B$10*DataForModel!AU448+Index!$B$11*DataForModel!AH448+Index!$B$12*DataForModel!AU448+Index!$B$13*DataForModel!AX448+Index!$B$14*DataForModel!AZ448+Index!$B$15*DataForModel!BA448+Index!$B$16*DataForModel!BI448</f>
        <v>10.508500941416461</v>
      </c>
      <c r="J448">
        <v>7.8</v>
      </c>
      <c r="K448">
        <f t="shared" si="30"/>
        <v>2.7085009414164611</v>
      </c>
      <c r="L448">
        <f>VLOOKUP(G448,MedianHouseholdIncome!B:C,2,FALSE)</f>
        <v>54867</v>
      </c>
      <c r="M448">
        <f>VLOOKUP(G448,DataForModel!B:O,14,FALSE)</f>
        <v>22.725377610256999</v>
      </c>
      <c r="N448">
        <f>VLOOKUP(G448,DataForModel!B:H,7,FALSE)</f>
        <v>7.1086999999999998</v>
      </c>
      <c r="O448" s="2">
        <f t="shared" si="31"/>
        <v>4.5785247357322199</v>
      </c>
      <c r="P448" s="1">
        <f t="shared" si="32"/>
        <v>3.3333333333333339</v>
      </c>
      <c r="Q448" s="1">
        <f t="shared" si="33"/>
        <v>3.536893153208716</v>
      </c>
      <c r="R448" s="1">
        <f t="shared" si="34"/>
        <v>5.1614152267557234</v>
      </c>
      <c r="S448" s="1"/>
    </row>
    <row r="449" spans="7:19" x14ac:dyDescent="0.2">
      <c r="G449">
        <v>6075012201</v>
      </c>
      <c r="H449" s="2">
        <f>$B$3+$B$4*DataForModel!L449+Index!$B$5*DataForModel!Q449+Index!$B$6*DataForModel!R449+Index!$B$7*DataForModel!T449+Index!$B$8*DataForModel!U449+Index!$B$9*DataForModel!AA449+Index!$B$10*DataForModel!AU449+Index!$B$11*DataForModel!AH449+Index!$B$12*DataForModel!AU449+Index!$B$13*DataForModel!AX449+Index!$B$14*DataForModel!AZ449+Index!$B$15*DataForModel!BA449+Index!$B$16*DataForModel!BI449</f>
        <v>13.998002441778249</v>
      </c>
      <c r="I449" s="2">
        <f>$B$3+$B$4*DataForModel!L449+Index!$B$5*DataForModel!Q449+Index!$B$6*DataForModel!R449+Index!$B$7*DataForModel!T449+Index!$B$8*DataForModel!U449+Index!$B$9*DataForModel!AA449+Index!$B$10*DataForModel!AU449+Index!$B$11*DataForModel!AH449+Index!$B$12*DataForModel!AU449+Index!$B$13*DataForModel!AX449+Index!$B$14*DataForModel!AZ449+Index!$B$15*DataForModel!BA449+Index!$B$16*DataForModel!BI449</f>
        <v>13.998002441778249</v>
      </c>
      <c r="J449">
        <v>11</v>
      </c>
      <c r="K449">
        <f t="shared" si="30"/>
        <v>2.9980024417782491</v>
      </c>
      <c r="L449">
        <f>VLOOKUP(G449,MedianHouseholdIncome!B:C,2,FALSE)</f>
        <v>34877</v>
      </c>
      <c r="M449">
        <f>VLOOKUP(G449,DataForModel!B:O,14,FALSE)</f>
        <v>23.784901100961299</v>
      </c>
      <c r="N449">
        <f>VLOOKUP(G449,DataForModel!B:H,7,FALSE)</f>
        <v>7.4920999999999998</v>
      </c>
      <c r="O449" s="2">
        <f t="shared" si="31"/>
        <v>6.1555399969461106</v>
      </c>
      <c r="P449" s="1">
        <f t="shared" si="32"/>
        <v>4.700854700854701</v>
      </c>
      <c r="Q449" s="1">
        <f t="shared" si="33"/>
        <v>3.7132238627832908</v>
      </c>
      <c r="R449" s="1">
        <f t="shared" si="34"/>
        <v>5.5325492473742797</v>
      </c>
      <c r="S449" s="1"/>
    </row>
    <row r="450" spans="7:19" x14ac:dyDescent="0.2">
      <c r="G450">
        <v>6075012202</v>
      </c>
      <c r="H450" s="2">
        <f>$B$3+$B$4*DataForModel!L450+Index!$B$5*DataForModel!Q450+Index!$B$6*DataForModel!R450+Index!$B$7*DataForModel!T450+Index!$B$8*DataForModel!U450+Index!$B$9*DataForModel!AA450+Index!$B$10*DataForModel!AU450+Index!$B$11*DataForModel!AH450+Index!$B$12*DataForModel!AU450+Index!$B$13*DataForModel!AX450+Index!$B$14*DataForModel!AZ450+Index!$B$15*DataForModel!BA450+Index!$B$16*DataForModel!BI450</f>
        <v>14.649313050155419</v>
      </c>
      <c r="I450" s="2">
        <f>$B$3+$B$4*DataForModel!L450+Index!$B$5*DataForModel!Q450+Index!$B$6*DataForModel!R450+Index!$B$7*DataForModel!T450+Index!$B$8*DataForModel!U450+Index!$B$9*DataForModel!AA450+Index!$B$10*DataForModel!AU450+Index!$B$11*DataForModel!AH450+Index!$B$12*DataForModel!AU450+Index!$B$13*DataForModel!AX450+Index!$B$14*DataForModel!AZ450+Index!$B$15*DataForModel!BA450+Index!$B$16*DataForModel!BI450</f>
        <v>14.649313050155419</v>
      </c>
      <c r="J450">
        <v>12.4</v>
      </c>
      <c r="K450">
        <f t="shared" ref="K450:K513" si="35">ABS(J450-H450)</f>
        <v>2.2493130501554184</v>
      </c>
      <c r="L450">
        <f>VLOOKUP(G450,MedianHouseholdIncome!B:C,2,FALSE)</f>
        <v>32586</v>
      </c>
      <c r="M450">
        <f>VLOOKUP(G450,DataForModel!B:O,14,FALSE)</f>
        <v>25.665955864116601</v>
      </c>
      <c r="N450">
        <f>VLOOKUP(G450,DataForModel!B:H,7,FALSE)</f>
        <v>9.2164000000000001</v>
      </c>
      <c r="O450" s="2">
        <f t="shared" ref="O450:O513" si="36">((H450-$B$22)/$B$24)*$B$25</f>
        <v>6.4498877050914754</v>
      </c>
      <c r="P450" s="1">
        <f t="shared" ref="P450:P513" si="37">((J450-$C$22)/$C$24)*$C$25</f>
        <v>5.299145299145299</v>
      </c>
      <c r="Q450" s="1">
        <f t="shared" ref="Q450:Q513" si="38">((M450-$D$22)/$D$24)*$D$25</f>
        <v>4.0262775364827039</v>
      </c>
      <c r="R450" s="1">
        <f t="shared" ref="R450:R513" si="39">((N450-$E$22)/$E$24)*$E$25</f>
        <v>7.2016843328009292</v>
      </c>
      <c r="S450" s="1"/>
    </row>
    <row r="451" spans="7:19" x14ac:dyDescent="0.2">
      <c r="G451">
        <v>6075012301</v>
      </c>
      <c r="H451" s="2">
        <f>$B$3+$B$4*DataForModel!L451+Index!$B$5*DataForModel!Q451+Index!$B$6*DataForModel!R451+Index!$B$7*DataForModel!T451+Index!$B$8*DataForModel!U451+Index!$B$9*DataForModel!AA451+Index!$B$10*DataForModel!AU451+Index!$B$11*DataForModel!AH451+Index!$B$12*DataForModel!AU451+Index!$B$13*DataForModel!AX451+Index!$B$14*DataForModel!AZ451+Index!$B$15*DataForModel!BA451+Index!$B$16*DataForModel!BI451</f>
        <v>20.815812352047907</v>
      </c>
      <c r="I451" s="2">
        <f>$B$3+$B$4*DataForModel!L451+Index!$B$5*DataForModel!Q451+Index!$B$6*DataForModel!R451+Index!$B$7*DataForModel!T451+Index!$B$8*DataForModel!U451+Index!$B$9*DataForModel!AA451+Index!$B$10*DataForModel!AU451+Index!$B$11*DataForModel!AH451+Index!$B$12*DataForModel!AU451+Index!$B$13*DataForModel!AX451+Index!$B$14*DataForModel!AZ451+Index!$B$15*DataForModel!BA451+Index!$B$16*DataForModel!BI451</f>
        <v>20.815812352047907</v>
      </c>
      <c r="J451">
        <v>20.8</v>
      </c>
      <c r="K451">
        <f t="shared" si="35"/>
        <v>1.5812352047905875E-2</v>
      </c>
      <c r="L451">
        <f>VLOOKUP(G451,MedianHouseholdIncome!B:C,2,FALSE)</f>
        <v>15897</v>
      </c>
      <c r="M451">
        <f>VLOOKUP(G451,DataForModel!B:O,14,FALSE)</f>
        <v>40.105114947989698</v>
      </c>
      <c r="N451">
        <f>VLOOKUP(G451,DataForModel!B:H,7,FALSE)</f>
        <v>10.28</v>
      </c>
      <c r="O451" s="2">
        <f t="shared" si="36"/>
        <v>9.2367223020506692</v>
      </c>
      <c r="P451" s="1">
        <f t="shared" si="37"/>
        <v>8.8888888888888893</v>
      </c>
      <c r="Q451" s="1">
        <f t="shared" si="38"/>
        <v>6.429307945206391</v>
      </c>
      <c r="R451" s="1">
        <f t="shared" si="39"/>
        <v>8.2312569575528762</v>
      </c>
      <c r="S451" s="1"/>
    </row>
    <row r="452" spans="7:19" x14ac:dyDescent="0.2">
      <c r="G452">
        <v>6075012302</v>
      </c>
      <c r="H452" s="2">
        <f>$B$3+$B$4*DataForModel!L452+Index!$B$5*DataForModel!Q452+Index!$B$6*DataForModel!R452+Index!$B$7*DataForModel!T452+Index!$B$8*DataForModel!U452+Index!$B$9*DataForModel!AA452+Index!$B$10*DataForModel!AU452+Index!$B$11*DataForModel!AH452+Index!$B$12*DataForModel!AU452+Index!$B$13*DataForModel!AX452+Index!$B$14*DataForModel!AZ452+Index!$B$15*DataForModel!BA452+Index!$B$16*DataForModel!BI452</f>
        <v>11.0243691271989</v>
      </c>
      <c r="I452" s="2">
        <f>$B$3+$B$4*DataForModel!L452+Index!$B$5*DataForModel!Q452+Index!$B$6*DataForModel!R452+Index!$B$7*DataForModel!T452+Index!$B$8*DataForModel!U452+Index!$B$9*DataForModel!AA452+Index!$B$10*DataForModel!AU452+Index!$B$11*DataForModel!AH452+Index!$B$12*DataForModel!AU452+Index!$B$13*DataForModel!AX452+Index!$B$14*DataForModel!AZ452+Index!$B$15*DataForModel!BA452+Index!$B$16*DataForModel!BI452</f>
        <v>11.0243691271989</v>
      </c>
      <c r="J452">
        <v>8.3000000000000007</v>
      </c>
      <c r="K452">
        <f t="shared" si="35"/>
        <v>2.7243691271988997</v>
      </c>
      <c r="L452">
        <f>VLOOKUP(G452,MedianHouseholdIncome!B:C,2,FALSE)</f>
        <v>30933</v>
      </c>
      <c r="M452">
        <f>VLOOKUP(G452,DataForModel!B:O,14,FALSE)</f>
        <v>26.2784146516688</v>
      </c>
      <c r="N452">
        <f>VLOOKUP(G452,DataForModel!B:H,7,FALSE)</f>
        <v>6.0885999999999996</v>
      </c>
      <c r="O452" s="2">
        <f t="shared" si="36"/>
        <v>4.8116617616567785</v>
      </c>
      <c r="P452" s="1">
        <f t="shared" si="37"/>
        <v>3.5470085470085477</v>
      </c>
      <c r="Q452" s="1">
        <f t="shared" si="38"/>
        <v>4.1282057084786592</v>
      </c>
      <c r="R452" s="1">
        <f t="shared" si="39"/>
        <v>4.1739509220270063</v>
      </c>
      <c r="S452" s="1"/>
    </row>
    <row r="453" spans="7:19" x14ac:dyDescent="0.2">
      <c r="G453">
        <v>6075012401</v>
      </c>
      <c r="H453" s="2">
        <f>$B$3+$B$4*DataForModel!L453+Index!$B$5*DataForModel!Q453+Index!$B$6*DataForModel!R453+Index!$B$7*DataForModel!T453+Index!$B$8*DataForModel!U453+Index!$B$9*DataForModel!AA453+Index!$B$10*DataForModel!AU453+Index!$B$11*DataForModel!AH453+Index!$B$12*DataForModel!AU453+Index!$B$13*DataForModel!AX453+Index!$B$14*DataForModel!AZ453+Index!$B$15*DataForModel!BA453+Index!$B$16*DataForModel!BI453</f>
        <v>18.388494068685585</v>
      </c>
      <c r="I453" s="2">
        <f>$B$3+$B$4*DataForModel!L453+Index!$B$5*DataForModel!Q453+Index!$B$6*DataForModel!R453+Index!$B$7*DataForModel!T453+Index!$B$8*DataForModel!U453+Index!$B$9*DataForModel!AA453+Index!$B$10*DataForModel!AU453+Index!$B$11*DataForModel!AH453+Index!$B$12*DataForModel!AU453+Index!$B$13*DataForModel!AX453+Index!$B$14*DataForModel!AZ453+Index!$B$15*DataForModel!BA453+Index!$B$16*DataForModel!BI453</f>
        <v>18.388494068685585</v>
      </c>
      <c r="J453">
        <v>15.7</v>
      </c>
      <c r="K453">
        <f t="shared" si="35"/>
        <v>2.6884940686855856</v>
      </c>
      <c r="L453">
        <f>VLOOKUP(G453,MedianHouseholdIncome!B:C,2,FALSE)</f>
        <v>24356</v>
      </c>
      <c r="M453">
        <f>VLOOKUP(G453,DataForModel!B:O,14,FALSE)</f>
        <v>31.747936423686301</v>
      </c>
      <c r="N453">
        <f>VLOOKUP(G453,DataForModel!B:H,7,FALSE)</f>
        <v>9.6283999999999992</v>
      </c>
      <c r="O453" s="2">
        <f t="shared" si="36"/>
        <v>8.1397409778446157</v>
      </c>
      <c r="P453" s="1">
        <f t="shared" si="37"/>
        <v>6.7094017094017104</v>
      </c>
      <c r="Q453" s="1">
        <f t="shared" si="38"/>
        <v>5.0384683534836601</v>
      </c>
      <c r="R453" s="1">
        <f t="shared" si="39"/>
        <v>7.6005033638255632</v>
      </c>
      <c r="S453" s="1"/>
    </row>
    <row r="454" spans="7:19" x14ac:dyDescent="0.2">
      <c r="G454">
        <v>6075012402</v>
      </c>
      <c r="H454" s="2">
        <f>$B$3+$B$4*DataForModel!L454+Index!$B$5*DataForModel!Q454+Index!$B$6*DataForModel!R454+Index!$B$7*DataForModel!T454+Index!$B$8*DataForModel!U454+Index!$B$9*DataForModel!AA454+Index!$B$10*DataForModel!AU454+Index!$B$11*DataForModel!AH454+Index!$B$12*DataForModel!AU454+Index!$B$13*DataForModel!AX454+Index!$B$14*DataForModel!AZ454+Index!$B$15*DataForModel!BA454+Index!$B$16*DataForModel!BI454</f>
        <v>13.365241067914951</v>
      </c>
      <c r="I454" s="2">
        <f>$B$3+$B$4*DataForModel!L454+Index!$B$5*DataForModel!Q454+Index!$B$6*DataForModel!R454+Index!$B$7*DataForModel!T454+Index!$B$8*DataForModel!U454+Index!$B$9*DataForModel!AA454+Index!$B$10*DataForModel!AU454+Index!$B$11*DataForModel!AH454+Index!$B$12*DataForModel!AU454+Index!$B$13*DataForModel!AX454+Index!$B$14*DataForModel!AZ454+Index!$B$15*DataForModel!BA454+Index!$B$16*DataForModel!BI454</f>
        <v>13.365241067914951</v>
      </c>
      <c r="J454">
        <v>10.6</v>
      </c>
      <c r="K454">
        <f t="shared" si="35"/>
        <v>2.7652410679149515</v>
      </c>
      <c r="L454">
        <f>VLOOKUP(G454,MedianHouseholdIncome!B:C,2,FALSE)</f>
        <v>28158</v>
      </c>
      <c r="M454">
        <f>VLOOKUP(G454,DataForModel!B:O,14,FALSE)</f>
        <v>28.810760494937899</v>
      </c>
      <c r="N454">
        <f>VLOOKUP(G454,DataForModel!B:H,7,FALSE)</f>
        <v>8.1534999999999993</v>
      </c>
      <c r="O454" s="2">
        <f t="shared" si="36"/>
        <v>5.8695752701260675</v>
      </c>
      <c r="P454" s="1">
        <f t="shared" si="37"/>
        <v>4.5299145299145298</v>
      </c>
      <c r="Q454" s="1">
        <f t="shared" si="38"/>
        <v>4.5496502006012829</v>
      </c>
      <c r="R454" s="1">
        <f t="shared" si="39"/>
        <v>6.1727893131987788</v>
      </c>
      <c r="S454" s="1"/>
    </row>
    <row r="455" spans="7:19" x14ac:dyDescent="0.2">
      <c r="G455">
        <v>6075012501</v>
      </c>
      <c r="H455" s="2">
        <f>$B$3+$B$4*DataForModel!L455+Index!$B$5*DataForModel!Q455+Index!$B$6*DataForModel!R455+Index!$B$7*DataForModel!T455+Index!$B$8*DataForModel!U455+Index!$B$9*DataForModel!AA455+Index!$B$10*DataForModel!AU455+Index!$B$11*DataForModel!AH455+Index!$B$12*DataForModel!AU455+Index!$B$13*DataForModel!AX455+Index!$B$14*DataForModel!AZ455+Index!$B$15*DataForModel!BA455+Index!$B$16*DataForModel!BI455</f>
        <v>19.385833661974083</v>
      </c>
      <c r="I455" s="2">
        <f>$B$3+$B$4*DataForModel!L455+Index!$B$5*DataForModel!Q455+Index!$B$6*DataForModel!R455+Index!$B$7*DataForModel!T455+Index!$B$8*DataForModel!U455+Index!$B$9*DataForModel!AA455+Index!$B$10*DataForModel!AU455+Index!$B$11*DataForModel!AH455+Index!$B$12*DataForModel!AU455+Index!$B$13*DataForModel!AX455+Index!$B$14*DataForModel!AZ455+Index!$B$15*DataForModel!BA455+Index!$B$16*DataForModel!BI455</f>
        <v>19.385833661974083</v>
      </c>
      <c r="J455">
        <v>21</v>
      </c>
      <c r="K455">
        <f t="shared" si="35"/>
        <v>1.6141663380259175</v>
      </c>
      <c r="L455">
        <f>VLOOKUP(G455,MedianHouseholdIncome!B:C,2,FALSE)</f>
        <v>17155</v>
      </c>
      <c r="M455">
        <f>VLOOKUP(G455,DataForModel!B:O,14,FALSE)</f>
        <v>37.138137366228698</v>
      </c>
      <c r="N455">
        <f>VLOOKUP(G455,DataForModel!B:H,7,FALSE)</f>
        <v>10.606400000000001</v>
      </c>
      <c r="O455" s="2">
        <f t="shared" si="36"/>
        <v>8.5904700458979608</v>
      </c>
      <c r="P455" s="1">
        <f t="shared" si="37"/>
        <v>8.9743589743589745</v>
      </c>
      <c r="Q455" s="1">
        <f t="shared" si="38"/>
        <v>5.9355300659297328</v>
      </c>
      <c r="R455" s="1">
        <f t="shared" si="39"/>
        <v>8.5472145588306461</v>
      </c>
      <c r="S455" s="1"/>
    </row>
    <row r="456" spans="7:19" x14ac:dyDescent="0.2">
      <c r="G456">
        <v>6075012502</v>
      </c>
      <c r="H456" s="2">
        <f>$B$3+$B$4*DataForModel!L456+Index!$B$5*DataForModel!Q456+Index!$B$6*DataForModel!R456+Index!$B$7*DataForModel!T456+Index!$B$8*DataForModel!U456+Index!$B$9*DataForModel!AA456+Index!$B$10*DataForModel!AU456+Index!$B$11*DataForModel!AH456+Index!$B$12*DataForModel!AU456+Index!$B$13*DataForModel!AX456+Index!$B$14*DataForModel!AZ456+Index!$B$15*DataForModel!BA456+Index!$B$16*DataForModel!BI456</f>
        <v>21.76846011709798</v>
      </c>
      <c r="I456" s="2">
        <f>$B$3+$B$4*DataForModel!L456+Index!$B$5*DataForModel!Q456+Index!$B$6*DataForModel!R456+Index!$B$7*DataForModel!T456+Index!$B$8*DataForModel!U456+Index!$B$9*DataForModel!AA456+Index!$B$10*DataForModel!AU456+Index!$B$11*DataForModel!AH456+Index!$B$12*DataForModel!AU456+Index!$B$13*DataForModel!AX456+Index!$B$14*DataForModel!AZ456+Index!$B$15*DataForModel!BA456+Index!$B$16*DataForModel!BI456</f>
        <v>21.76846011709798</v>
      </c>
      <c r="J456">
        <v>23.4</v>
      </c>
      <c r="K456">
        <f t="shared" si="35"/>
        <v>1.6315398829020182</v>
      </c>
      <c r="L456">
        <f>VLOOKUP(G456,MedianHouseholdIncome!B:C,2,FALSE)</f>
        <v>15574</v>
      </c>
      <c r="M456">
        <f>VLOOKUP(G456,DataForModel!B:O,14,FALSE)</f>
        <v>41.999875917937501</v>
      </c>
      <c r="N456">
        <f>VLOOKUP(G456,DataForModel!B:H,7,FALSE)</f>
        <v>11.579599999999999</v>
      </c>
      <c r="O456" s="2">
        <f t="shared" si="36"/>
        <v>9.6672537300754193</v>
      </c>
      <c r="P456" s="1">
        <f t="shared" si="37"/>
        <v>10</v>
      </c>
      <c r="Q456" s="1">
        <f t="shared" si="38"/>
        <v>6.7446426680665841</v>
      </c>
      <c r="R456" s="1">
        <f t="shared" si="39"/>
        <v>9.4892793185228204</v>
      </c>
      <c r="S456" s="1"/>
    </row>
    <row r="457" spans="7:19" x14ac:dyDescent="0.2">
      <c r="G457">
        <v>6075012601</v>
      </c>
      <c r="H457" s="2">
        <f>$B$3+$B$4*DataForModel!L457+Index!$B$5*DataForModel!Q457+Index!$B$6*DataForModel!R457+Index!$B$7*DataForModel!T457+Index!$B$8*DataForModel!U457+Index!$B$9*DataForModel!AA457+Index!$B$10*DataForModel!AU457+Index!$B$11*DataForModel!AH457+Index!$B$12*DataForModel!AU457+Index!$B$13*DataForModel!AX457+Index!$B$14*DataForModel!AZ457+Index!$B$15*DataForModel!BA457+Index!$B$16*DataForModel!BI457</f>
        <v>5.7879014369933106</v>
      </c>
      <c r="I457" s="2">
        <f>$B$3+$B$4*DataForModel!L457+Index!$B$5*DataForModel!Q457+Index!$B$6*DataForModel!R457+Index!$B$7*DataForModel!T457+Index!$B$8*DataForModel!U457+Index!$B$9*DataForModel!AA457+Index!$B$10*DataForModel!AU457+Index!$B$11*DataForModel!AH457+Index!$B$12*DataForModel!AU457+Index!$B$13*DataForModel!AX457+Index!$B$14*DataForModel!AZ457+Index!$B$15*DataForModel!BA457+Index!$B$16*DataForModel!BI457</f>
        <v>5.7879014369933106</v>
      </c>
      <c r="J457">
        <v>5.5</v>
      </c>
      <c r="K457">
        <f t="shared" si="35"/>
        <v>0.28790143699331061</v>
      </c>
      <c r="L457">
        <f>VLOOKUP(G457,MedianHouseholdIncome!B:C,2,FALSE)</f>
        <v>120464</v>
      </c>
      <c r="M457">
        <f>VLOOKUP(G457,DataForModel!B:O,14,FALSE)</f>
        <v>5.4425633398172</v>
      </c>
      <c r="N457">
        <f>VLOOKUP(G457,DataForModel!B:H,7,FALSE)</f>
        <v>3.0222000000000002</v>
      </c>
      <c r="O457" s="2">
        <f t="shared" si="36"/>
        <v>2.4451376431110532</v>
      </c>
      <c r="P457" s="1">
        <f t="shared" si="37"/>
        <v>2.3504273504273505</v>
      </c>
      <c r="Q457" s="1">
        <f t="shared" si="38"/>
        <v>0.66060873810201692</v>
      </c>
      <c r="R457" s="1">
        <f t="shared" si="39"/>
        <v>1.2056531629640386</v>
      </c>
      <c r="S457" s="1"/>
    </row>
    <row r="458" spans="7:19" x14ac:dyDescent="0.2">
      <c r="G458">
        <v>6075012602</v>
      </c>
      <c r="H458" s="2">
        <f>$B$3+$B$4*DataForModel!L458+Index!$B$5*DataForModel!Q458+Index!$B$6*DataForModel!R458+Index!$B$7*DataForModel!T458+Index!$B$8*DataForModel!U458+Index!$B$9*DataForModel!AA458+Index!$B$10*DataForModel!AU458+Index!$B$11*DataForModel!AH458+Index!$B$12*DataForModel!AU458+Index!$B$13*DataForModel!AX458+Index!$B$14*DataForModel!AZ458+Index!$B$15*DataForModel!BA458+Index!$B$16*DataForModel!BI458</f>
        <v>6.51784311216496</v>
      </c>
      <c r="I458" s="2">
        <f>$B$3+$B$4*DataForModel!L458+Index!$B$5*DataForModel!Q458+Index!$B$6*DataForModel!R458+Index!$B$7*DataForModel!T458+Index!$B$8*DataForModel!U458+Index!$B$9*DataForModel!AA458+Index!$B$10*DataForModel!AU458+Index!$B$11*DataForModel!AH458+Index!$B$12*DataForModel!AU458+Index!$B$13*DataForModel!AX458+Index!$B$14*DataForModel!AZ458+Index!$B$15*DataForModel!BA458+Index!$B$16*DataForModel!BI458</f>
        <v>6.51784311216496</v>
      </c>
      <c r="J458">
        <v>5.8</v>
      </c>
      <c r="K458">
        <f t="shared" si="35"/>
        <v>0.71784311216496022</v>
      </c>
      <c r="L458">
        <f>VLOOKUP(G458,MedianHouseholdIncome!B:C,2,FALSE)</f>
        <v>166527</v>
      </c>
      <c r="M458">
        <f>VLOOKUP(G458,DataForModel!B:O,14,FALSE)</f>
        <v>5.3334652633227604</v>
      </c>
      <c r="N458">
        <f>VLOOKUP(G458,DataForModel!B:H,7,FALSE)</f>
        <v>3.1299000000000001</v>
      </c>
      <c r="O458" s="2">
        <f t="shared" si="36"/>
        <v>2.7750211985192901</v>
      </c>
      <c r="P458" s="1">
        <f t="shared" si="37"/>
        <v>2.4786324786324787</v>
      </c>
      <c r="Q458" s="1">
        <f t="shared" si="38"/>
        <v>0.64245214090500891</v>
      </c>
      <c r="R458" s="1">
        <f t="shared" si="39"/>
        <v>1.3099075552974204</v>
      </c>
      <c r="S458" s="1"/>
    </row>
    <row r="459" spans="7:19" x14ac:dyDescent="0.2">
      <c r="G459">
        <v>6075012700</v>
      </c>
      <c r="H459" s="2">
        <f>$B$3+$B$4*DataForModel!L459+Index!$B$5*DataForModel!Q459+Index!$B$6*DataForModel!R459+Index!$B$7*DataForModel!T459+Index!$B$8*DataForModel!U459+Index!$B$9*DataForModel!AA459+Index!$B$10*DataForModel!AU459+Index!$B$11*DataForModel!AH459+Index!$B$12*DataForModel!AU459+Index!$B$13*DataForModel!AX459+Index!$B$14*DataForModel!AZ459+Index!$B$15*DataForModel!BA459+Index!$B$16*DataForModel!BI459</f>
        <v>6.8108046479856013</v>
      </c>
      <c r="I459" s="2">
        <f>$B$3+$B$4*DataForModel!L459+Index!$B$5*DataForModel!Q459+Index!$B$6*DataForModel!R459+Index!$B$7*DataForModel!T459+Index!$B$8*DataForModel!U459+Index!$B$9*DataForModel!AA459+Index!$B$10*DataForModel!AU459+Index!$B$11*DataForModel!AH459+Index!$B$12*DataForModel!AU459+Index!$B$13*DataForModel!AX459+Index!$B$14*DataForModel!AZ459+Index!$B$15*DataForModel!BA459+Index!$B$16*DataForModel!BI459</f>
        <v>6.8108046479856013</v>
      </c>
      <c r="J459">
        <v>6.4</v>
      </c>
      <c r="K459">
        <f t="shared" si="35"/>
        <v>0.4108046479856009</v>
      </c>
      <c r="L459">
        <f>VLOOKUP(G459,MedianHouseholdIncome!B:C,2,FALSE)</f>
        <v>152660</v>
      </c>
      <c r="M459">
        <f>VLOOKUP(G459,DataForModel!B:O,14,FALSE)</f>
        <v>10.530621820371399</v>
      </c>
      <c r="N459">
        <f>VLOOKUP(G459,DataForModel!B:H,7,FALSE)</f>
        <v>3.2284999999999999</v>
      </c>
      <c r="O459" s="2">
        <f t="shared" si="36"/>
        <v>2.9074197124302059</v>
      </c>
      <c r="P459" s="1">
        <f t="shared" si="37"/>
        <v>2.7350427350427351</v>
      </c>
      <c r="Q459" s="1">
        <f t="shared" si="38"/>
        <v>1.5073865302929819</v>
      </c>
      <c r="R459" s="1">
        <f t="shared" si="39"/>
        <v>1.4053530806834131</v>
      </c>
      <c r="S459" s="1"/>
    </row>
    <row r="460" spans="7:19" x14ac:dyDescent="0.2">
      <c r="G460">
        <v>6075012800</v>
      </c>
      <c r="H460" s="2">
        <f>$B$3+$B$4*DataForModel!L460+Index!$B$5*DataForModel!Q460+Index!$B$6*DataForModel!R460+Index!$B$7*DataForModel!T460+Index!$B$8*DataForModel!U460+Index!$B$9*DataForModel!AA460+Index!$B$10*DataForModel!AU460+Index!$B$11*DataForModel!AH460+Index!$B$12*DataForModel!AU460+Index!$B$13*DataForModel!AX460+Index!$B$14*DataForModel!AZ460+Index!$B$15*DataForModel!BA460+Index!$B$16*DataForModel!BI460</f>
        <v>8.3580922826623514</v>
      </c>
      <c r="I460" s="2">
        <f>$B$3+$B$4*DataForModel!L460+Index!$B$5*DataForModel!Q460+Index!$B$6*DataForModel!R460+Index!$B$7*DataForModel!T460+Index!$B$8*DataForModel!U460+Index!$B$9*DataForModel!AA460+Index!$B$10*DataForModel!AU460+Index!$B$11*DataForModel!AH460+Index!$B$12*DataForModel!AU460+Index!$B$13*DataForModel!AX460+Index!$B$14*DataForModel!AZ460+Index!$B$15*DataForModel!BA460+Index!$B$16*DataForModel!BI460</f>
        <v>8.3580922826623514</v>
      </c>
      <c r="J460">
        <v>6.7</v>
      </c>
      <c r="K460">
        <f t="shared" si="35"/>
        <v>1.6580922826623512</v>
      </c>
      <c r="L460">
        <f>VLOOKUP(G460,MedianHouseholdIncome!B:C,2,FALSE)</f>
        <v>137567</v>
      </c>
      <c r="M460">
        <f>VLOOKUP(G460,DataForModel!B:O,14,FALSE)</f>
        <v>5.3535705632005302</v>
      </c>
      <c r="N460">
        <f>VLOOKUP(G460,DataForModel!B:H,7,FALSE)</f>
        <v>4.2962999999999996</v>
      </c>
      <c r="O460" s="2">
        <f t="shared" si="36"/>
        <v>3.6066875629010511</v>
      </c>
      <c r="P460" s="1">
        <f t="shared" si="37"/>
        <v>2.8632478632478637</v>
      </c>
      <c r="Q460" s="1">
        <f t="shared" si="38"/>
        <v>0.64579815618901193</v>
      </c>
      <c r="R460" s="1">
        <f t="shared" si="39"/>
        <v>2.4389913363341558</v>
      </c>
      <c r="S460" s="1"/>
    </row>
    <row r="461" spans="7:19" x14ac:dyDescent="0.2">
      <c r="G461">
        <v>6075012901</v>
      </c>
      <c r="H461" s="2">
        <f>$B$3+$B$4*DataForModel!L461+Index!$B$5*DataForModel!Q461+Index!$B$6*DataForModel!R461+Index!$B$7*DataForModel!T461+Index!$B$8*DataForModel!U461+Index!$B$9*DataForModel!AA461+Index!$B$10*DataForModel!AU461+Index!$B$11*DataForModel!AH461+Index!$B$12*DataForModel!AU461+Index!$B$13*DataForModel!AX461+Index!$B$14*DataForModel!AZ461+Index!$B$15*DataForModel!BA461+Index!$B$16*DataForModel!BI461</f>
        <v>5.698489281294961</v>
      </c>
      <c r="I461" s="2">
        <f>$B$3+$B$4*DataForModel!L461+Index!$B$5*DataForModel!Q461+Index!$B$6*DataForModel!R461+Index!$B$7*DataForModel!T461+Index!$B$8*DataForModel!U461+Index!$B$9*DataForModel!AA461+Index!$B$10*DataForModel!AU461+Index!$B$11*DataForModel!AH461+Index!$B$12*DataForModel!AU461+Index!$B$13*DataForModel!AX461+Index!$B$14*DataForModel!AZ461+Index!$B$15*DataForModel!BA461+Index!$B$16*DataForModel!BI461</f>
        <v>5.698489281294961</v>
      </c>
      <c r="J461">
        <v>5</v>
      </c>
      <c r="K461">
        <f t="shared" si="35"/>
        <v>0.69848928129496102</v>
      </c>
      <c r="L461">
        <f>VLOOKUP(G461,MedianHouseholdIncome!B:C,2,FALSE)</f>
        <v>127188</v>
      </c>
      <c r="M461">
        <f>VLOOKUP(G461,DataForModel!B:O,14,FALSE)</f>
        <v>2.5928391262386401</v>
      </c>
      <c r="N461">
        <f>VLOOKUP(G461,DataForModel!B:H,7,FALSE)</f>
        <v>3.2097000000000002</v>
      </c>
      <c r="O461" s="2">
        <f t="shared" si="36"/>
        <v>2.4047294833610975</v>
      </c>
      <c r="P461" s="1">
        <f t="shared" si="37"/>
        <v>2.1367521367521372</v>
      </c>
      <c r="Q461" s="1">
        <f t="shared" si="38"/>
        <v>0.18634469669022272</v>
      </c>
      <c r="R461" s="1">
        <f t="shared" si="39"/>
        <v>1.3871545423745222</v>
      </c>
      <c r="S461" s="1"/>
    </row>
    <row r="462" spans="7:19" x14ac:dyDescent="0.2">
      <c r="G462">
        <v>6075012902</v>
      </c>
      <c r="H462" s="2">
        <f>$B$3+$B$4*DataForModel!L462+Index!$B$5*DataForModel!Q462+Index!$B$6*DataForModel!R462+Index!$B$7*DataForModel!T462+Index!$B$8*DataForModel!U462+Index!$B$9*DataForModel!AA462+Index!$B$10*DataForModel!AU462+Index!$B$11*DataForModel!AH462+Index!$B$12*DataForModel!AU462+Index!$B$13*DataForModel!AX462+Index!$B$14*DataForModel!AZ462+Index!$B$15*DataForModel!BA462+Index!$B$16*DataForModel!BI462</f>
        <v>7.3173540092499501</v>
      </c>
      <c r="I462" s="2">
        <f>$B$3+$B$4*DataForModel!L462+Index!$B$5*DataForModel!Q462+Index!$B$6*DataForModel!R462+Index!$B$7*DataForModel!T462+Index!$B$8*DataForModel!U462+Index!$B$9*DataForModel!AA462+Index!$B$10*DataForModel!AU462+Index!$B$11*DataForModel!AH462+Index!$B$12*DataForModel!AU462+Index!$B$13*DataForModel!AX462+Index!$B$14*DataForModel!AZ462+Index!$B$15*DataForModel!BA462+Index!$B$16*DataForModel!BI462</f>
        <v>7.3173540092499501</v>
      </c>
      <c r="J462">
        <v>5.8</v>
      </c>
      <c r="K462">
        <f t="shared" si="35"/>
        <v>1.5173540092499502</v>
      </c>
      <c r="L462">
        <f>VLOOKUP(G462,MedianHouseholdIncome!B:C,2,FALSE)</f>
        <v>121250</v>
      </c>
      <c r="M462">
        <f>VLOOKUP(G462,DataForModel!B:O,14,FALSE)</f>
        <v>7.9716135726417399</v>
      </c>
      <c r="N462">
        <f>VLOOKUP(G462,DataForModel!B:H,7,FALSE)</f>
        <v>4.5119999999999996</v>
      </c>
      <c r="O462" s="2">
        <f t="shared" si="36"/>
        <v>3.1363452690431499</v>
      </c>
      <c r="P462" s="1">
        <f t="shared" si="37"/>
        <v>2.4786324786324787</v>
      </c>
      <c r="Q462" s="1">
        <f t="shared" si="38"/>
        <v>1.0815047597723395</v>
      </c>
      <c r="R462" s="1">
        <f t="shared" si="39"/>
        <v>2.6477905232079757</v>
      </c>
      <c r="S462" s="1"/>
    </row>
    <row r="463" spans="7:19" x14ac:dyDescent="0.2">
      <c r="G463">
        <v>6075013000</v>
      </c>
      <c r="H463" s="2">
        <f>$B$3+$B$4*DataForModel!L463+Index!$B$5*DataForModel!Q463+Index!$B$6*DataForModel!R463+Index!$B$7*DataForModel!T463+Index!$B$8*DataForModel!U463+Index!$B$9*DataForModel!AA463+Index!$B$10*DataForModel!AU463+Index!$B$11*DataForModel!AH463+Index!$B$12*DataForModel!AU463+Index!$B$13*DataForModel!AX463+Index!$B$14*DataForModel!AZ463+Index!$B$15*DataForModel!BA463+Index!$B$16*DataForModel!BI463</f>
        <v>6.9633578812051597</v>
      </c>
      <c r="I463" s="2">
        <f>$B$3+$B$4*DataForModel!L463+Index!$B$5*DataForModel!Q463+Index!$B$6*DataForModel!R463+Index!$B$7*DataForModel!T463+Index!$B$8*DataForModel!U463+Index!$B$9*DataForModel!AA463+Index!$B$10*DataForModel!AU463+Index!$B$11*DataForModel!AH463+Index!$B$12*DataForModel!AU463+Index!$B$13*DataForModel!AX463+Index!$B$14*DataForModel!AZ463+Index!$B$15*DataForModel!BA463+Index!$B$16*DataForModel!BI463</f>
        <v>6.9633578812051597</v>
      </c>
      <c r="J463">
        <v>6</v>
      </c>
      <c r="K463">
        <f t="shared" si="35"/>
        <v>0.96335788120515975</v>
      </c>
      <c r="L463">
        <f>VLOOKUP(G463,MedianHouseholdIncome!B:C,2,FALSE)</f>
        <v>135556</v>
      </c>
      <c r="M463">
        <f>VLOOKUP(G463,DataForModel!B:O,14,FALSE)</f>
        <v>7.3339725562824603</v>
      </c>
      <c r="N463">
        <f>VLOOKUP(G463,DataForModel!B:H,7,FALSE)</f>
        <v>3.4809999999999999</v>
      </c>
      <c r="O463" s="2">
        <f t="shared" si="36"/>
        <v>2.9763633070696756</v>
      </c>
      <c r="P463" s="1">
        <f t="shared" si="37"/>
        <v>2.5641025641025643</v>
      </c>
      <c r="Q463" s="1">
        <f t="shared" si="38"/>
        <v>0.97538564693063701</v>
      </c>
      <c r="R463" s="1">
        <f t="shared" si="39"/>
        <v>1.6497749382895308</v>
      </c>
      <c r="S463" s="1"/>
    </row>
    <row r="464" spans="7:19" x14ac:dyDescent="0.2">
      <c r="G464">
        <v>6075013101</v>
      </c>
      <c r="H464" s="2">
        <f>$B$3+$B$4*DataForModel!L464+Index!$B$5*DataForModel!Q464+Index!$B$6*DataForModel!R464+Index!$B$7*DataForModel!T464+Index!$B$8*DataForModel!U464+Index!$B$9*DataForModel!AA464+Index!$B$10*DataForModel!AU464+Index!$B$11*DataForModel!AH464+Index!$B$12*DataForModel!AU464+Index!$B$13*DataForModel!AX464+Index!$B$14*DataForModel!AZ464+Index!$B$15*DataForModel!BA464+Index!$B$16*DataForModel!BI464</f>
        <v>5.8232487120524494</v>
      </c>
      <c r="I464" s="2">
        <f>$B$3+$B$4*DataForModel!L464+Index!$B$5*DataForModel!Q464+Index!$B$6*DataForModel!R464+Index!$B$7*DataForModel!T464+Index!$B$8*DataForModel!U464+Index!$B$9*DataForModel!AA464+Index!$B$10*DataForModel!AU464+Index!$B$11*DataForModel!AH464+Index!$B$12*DataForModel!AU464+Index!$B$13*DataForModel!AX464+Index!$B$14*DataForModel!AZ464+Index!$B$15*DataForModel!BA464+Index!$B$16*DataForModel!BI464</f>
        <v>5.8232487120524494</v>
      </c>
      <c r="J464">
        <v>5.4</v>
      </c>
      <c r="K464">
        <f t="shared" si="35"/>
        <v>0.42324871205244907</v>
      </c>
      <c r="L464">
        <f>VLOOKUP(G464,MedianHouseholdIncome!B:C,2,FALSE)</f>
        <v>158413</v>
      </c>
      <c r="M464">
        <f>VLOOKUP(G464,DataForModel!B:O,14,FALSE)</f>
        <v>10.0608415125288</v>
      </c>
      <c r="N464">
        <f>VLOOKUP(G464,DataForModel!B:H,7,FALSE)</f>
        <v>3.6760000000000002</v>
      </c>
      <c r="O464" s="2">
        <f t="shared" si="36"/>
        <v>2.4611121862384335</v>
      </c>
      <c r="P464" s="1">
        <f t="shared" si="37"/>
        <v>2.3076923076923079</v>
      </c>
      <c r="Q464" s="1">
        <f t="shared" si="38"/>
        <v>1.4292035586526051</v>
      </c>
      <c r="R464" s="1">
        <f t="shared" si="39"/>
        <v>1.8385363728764339</v>
      </c>
      <c r="S464" s="1"/>
    </row>
    <row r="465" spans="7:19" x14ac:dyDescent="0.2">
      <c r="G465">
        <v>6075013102</v>
      </c>
      <c r="H465" s="2">
        <f>$B$3+$B$4*DataForModel!L465+Index!$B$5*DataForModel!Q465+Index!$B$6*DataForModel!R465+Index!$B$7*DataForModel!T465+Index!$B$8*DataForModel!U465+Index!$B$9*DataForModel!AA465+Index!$B$10*DataForModel!AU465+Index!$B$11*DataForModel!AH465+Index!$B$12*DataForModel!AU465+Index!$B$13*DataForModel!AX465+Index!$B$14*DataForModel!AZ465+Index!$B$15*DataForModel!BA465+Index!$B$16*DataForModel!BI465</f>
        <v>5.9099001336456496</v>
      </c>
      <c r="I465" s="2">
        <f>$B$3+$B$4*DataForModel!L465+Index!$B$5*DataForModel!Q465+Index!$B$6*DataForModel!R465+Index!$B$7*DataForModel!T465+Index!$B$8*DataForModel!U465+Index!$B$9*DataForModel!AA465+Index!$B$10*DataForModel!AU465+Index!$B$11*DataForModel!AH465+Index!$B$12*DataForModel!AU465+Index!$B$13*DataForModel!AX465+Index!$B$14*DataForModel!AZ465+Index!$B$15*DataForModel!BA465+Index!$B$16*DataForModel!BI465</f>
        <v>5.9099001336456496</v>
      </c>
      <c r="J465">
        <v>6.4</v>
      </c>
      <c r="K465">
        <f t="shared" si="35"/>
        <v>0.49009986635435077</v>
      </c>
      <c r="L465">
        <f>VLOOKUP(G465,MedianHouseholdIncome!B:C,2,FALSE)</f>
        <v>127917</v>
      </c>
      <c r="M465">
        <f>VLOOKUP(G465,DataForModel!B:O,14,FALSE)</f>
        <v>10.0903599265406</v>
      </c>
      <c r="N465">
        <f>VLOOKUP(G465,DataForModel!B:H,7,FALSE)</f>
        <v>4.2123999999999997</v>
      </c>
      <c r="O465" s="2">
        <f t="shared" si="36"/>
        <v>2.5002726835886104</v>
      </c>
      <c r="P465" s="1">
        <f t="shared" si="37"/>
        <v>2.7350427350427351</v>
      </c>
      <c r="Q465" s="1">
        <f t="shared" si="38"/>
        <v>1.4341161471264641</v>
      </c>
      <c r="R465" s="1">
        <f t="shared" si="39"/>
        <v>2.3577755190939449</v>
      </c>
      <c r="S465" s="1"/>
    </row>
    <row r="466" spans="7:19" x14ac:dyDescent="0.2">
      <c r="G466">
        <v>6075013200</v>
      </c>
      <c r="H466" s="2">
        <f>$B$3+$B$4*DataForModel!L466+Index!$B$5*DataForModel!Q466+Index!$B$6*DataForModel!R466+Index!$B$7*DataForModel!T466+Index!$B$8*DataForModel!U466+Index!$B$9*DataForModel!AA466+Index!$B$10*DataForModel!AU466+Index!$B$11*DataForModel!AH466+Index!$B$12*DataForModel!AU466+Index!$B$13*DataForModel!AX466+Index!$B$14*DataForModel!AZ466+Index!$B$15*DataForModel!BA466+Index!$B$16*DataForModel!BI466</f>
        <v>5.8200505014397494</v>
      </c>
      <c r="I466" s="2">
        <f>$B$3+$B$4*DataForModel!L466+Index!$B$5*DataForModel!Q466+Index!$B$6*DataForModel!R466+Index!$B$7*DataForModel!T466+Index!$B$8*DataForModel!U466+Index!$B$9*DataForModel!AA466+Index!$B$10*DataForModel!AU466+Index!$B$11*DataForModel!AH466+Index!$B$12*DataForModel!AU466+Index!$B$13*DataForModel!AX466+Index!$B$14*DataForModel!AZ466+Index!$B$15*DataForModel!BA466+Index!$B$16*DataForModel!BI466</f>
        <v>5.8200505014397494</v>
      </c>
      <c r="J466">
        <v>6.4</v>
      </c>
      <c r="K466">
        <f t="shared" si="35"/>
        <v>0.57994949856025091</v>
      </c>
      <c r="L466">
        <f>VLOOKUP(G466,MedianHouseholdIncome!B:C,2,FALSE)</f>
        <v>193750</v>
      </c>
      <c r="M466">
        <f>VLOOKUP(G466,DataForModel!B:O,14,FALSE)</f>
        <v>4.8306593300145204</v>
      </c>
      <c r="N466">
        <f>VLOOKUP(G466,DataForModel!B:H,7,FALSE)</f>
        <v>4.6256000000000004</v>
      </c>
      <c r="O466" s="2">
        <f t="shared" si="36"/>
        <v>2.4596668144727869</v>
      </c>
      <c r="P466" s="1">
        <f t="shared" si="37"/>
        <v>2.7350427350427351</v>
      </c>
      <c r="Q466" s="1">
        <f t="shared" si="38"/>
        <v>0.55877289473783553</v>
      </c>
      <c r="R466" s="1">
        <f t="shared" si="39"/>
        <v>2.7577561589468083</v>
      </c>
      <c r="S466" s="1"/>
    </row>
    <row r="467" spans="7:19" x14ac:dyDescent="0.2">
      <c r="G467">
        <v>6075013300</v>
      </c>
      <c r="H467" s="2">
        <f>$B$3+$B$4*DataForModel!L467+Index!$B$5*DataForModel!Q467+Index!$B$6*DataForModel!R467+Index!$B$7*DataForModel!T467+Index!$B$8*DataForModel!U467+Index!$B$9*DataForModel!AA467+Index!$B$10*DataForModel!AU467+Index!$B$11*DataForModel!AH467+Index!$B$12*DataForModel!AU467+Index!$B$13*DataForModel!AX467+Index!$B$14*DataForModel!AZ467+Index!$B$15*DataForModel!BA467+Index!$B$16*DataForModel!BI467</f>
        <v>9.2541381850099196</v>
      </c>
      <c r="I467" s="2">
        <f>$B$3+$B$4*DataForModel!L467+Index!$B$5*DataForModel!Q467+Index!$B$6*DataForModel!R467+Index!$B$7*DataForModel!T467+Index!$B$8*DataForModel!U467+Index!$B$9*DataForModel!AA467+Index!$B$10*DataForModel!AU467+Index!$B$11*DataForModel!AH467+Index!$B$12*DataForModel!AU467+Index!$B$13*DataForModel!AX467+Index!$B$14*DataForModel!AZ467+Index!$B$15*DataForModel!BA467+Index!$B$16*DataForModel!BI467</f>
        <v>9.2541381850099196</v>
      </c>
      <c r="J467">
        <v>9</v>
      </c>
      <c r="K467">
        <f t="shared" si="35"/>
        <v>0.25413818500991958</v>
      </c>
      <c r="L467">
        <f>VLOOKUP(G467,MedianHouseholdIncome!B:C,2,FALSE)</f>
        <v>158824</v>
      </c>
      <c r="M467">
        <f>VLOOKUP(G467,DataForModel!B:O,14,FALSE)</f>
        <v>9.9632044435113905</v>
      </c>
      <c r="N467">
        <f>VLOOKUP(G467,DataForModel!B:H,7,FALSE)</f>
        <v>5.9722</v>
      </c>
      <c r="O467" s="2">
        <f t="shared" si="36"/>
        <v>4.0116388324745937</v>
      </c>
      <c r="P467" s="1">
        <f t="shared" si="37"/>
        <v>3.8461538461538463</v>
      </c>
      <c r="Q467" s="1">
        <f t="shared" si="38"/>
        <v>1.4129543543530598</v>
      </c>
      <c r="R467" s="1">
        <f t="shared" si="39"/>
        <v>4.0612748656889792</v>
      </c>
      <c r="S467" s="1"/>
    </row>
    <row r="468" spans="7:19" x14ac:dyDescent="0.2">
      <c r="G468">
        <v>6075013400</v>
      </c>
      <c r="H468" s="2">
        <f>$B$3+$B$4*DataForModel!L468+Index!$B$5*DataForModel!Q468+Index!$B$6*DataForModel!R468+Index!$B$7*DataForModel!T468+Index!$B$8*DataForModel!U468+Index!$B$9*DataForModel!AA468+Index!$B$10*DataForModel!AU468+Index!$B$11*DataForModel!AH468+Index!$B$12*DataForModel!AU468+Index!$B$13*DataForModel!AX468+Index!$B$14*DataForModel!AZ468+Index!$B$15*DataForModel!BA468+Index!$B$16*DataForModel!BI468</f>
        <v>7.0111610821189698</v>
      </c>
      <c r="I468" s="2">
        <f>$B$3+$B$4*DataForModel!L468+Index!$B$5*DataForModel!Q468+Index!$B$6*DataForModel!R468+Index!$B$7*DataForModel!T468+Index!$B$8*DataForModel!U468+Index!$B$9*DataForModel!AA468+Index!$B$10*DataForModel!AU468+Index!$B$11*DataForModel!AH468+Index!$B$12*DataForModel!AU468+Index!$B$13*DataForModel!AX468+Index!$B$14*DataForModel!AZ468+Index!$B$15*DataForModel!BA468+Index!$B$16*DataForModel!BI468</f>
        <v>7.0111610821189698</v>
      </c>
      <c r="J468">
        <v>6.6</v>
      </c>
      <c r="K468">
        <f t="shared" si="35"/>
        <v>0.41116108211897018</v>
      </c>
      <c r="L468">
        <f>VLOOKUP(G468,MedianHouseholdIncome!B:C,2,FALSE)</f>
        <v>151205</v>
      </c>
      <c r="M468">
        <f>VLOOKUP(G468,DataForModel!B:O,14,FALSE)</f>
        <v>11.2902808698088</v>
      </c>
      <c r="N468">
        <f>VLOOKUP(G468,DataForModel!B:H,7,FALSE)</f>
        <v>3.7587000000000002</v>
      </c>
      <c r="O468" s="2">
        <f t="shared" si="36"/>
        <v>2.997967074074257</v>
      </c>
      <c r="P468" s="1">
        <f t="shared" si="37"/>
        <v>2.8205128205128203</v>
      </c>
      <c r="Q468" s="1">
        <f t="shared" si="38"/>
        <v>1.6338124381631336</v>
      </c>
      <c r="R468" s="1">
        <f t="shared" si="39"/>
        <v>1.9185905812884179</v>
      </c>
      <c r="S468" s="1"/>
    </row>
    <row r="469" spans="7:19" x14ac:dyDescent="0.2">
      <c r="G469">
        <v>6075013500</v>
      </c>
      <c r="H469" s="2">
        <f>$B$3+$B$4*DataForModel!L469+Index!$B$5*DataForModel!Q469+Index!$B$6*DataForModel!R469+Index!$B$7*DataForModel!T469+Index!$B$8*DataForModel!U469+Index!$B$9*DataForModel!AA469+Index!$B$10*DataForModel!AU469+Index!$B$11*DataForModel!AH469+Index!$B$12*DataForModel!AU469+Index!$B$13*DataForModel!AX469+Index!$B$14*DataForModel!AZ469+Index!$B$15*DataForModel!BA469+Index!$B$16*DataForModel!BI469</f>
        <v>7.1741117026900483</v>
      </c>
      <c r="I469" s="2">
        <f>$B$3+$B$4*DataForModel!L469+Index!$B$5*DataForModel!Q469+Index!$B$6*DataForModel!R469+Index!$B$7*DataForModel!T469+Index!$B$8*DataForModel!U469+Index!$B$9*DataForModel!AA469+Index!$B$10*DataForModel!AU469+Index!$B$11*DataForModel!AH469+Index!$B$12*DataForModel!AU469+Index!$B$13*DataForModel!AX469+Index!$B$14*DataForModel!AZ469+Index!$B$15*DataForModel!BA469+Index!$B$16*DataForModel!BI469</f>
        <v>7.1741117026900483</v>
      </c>
      <c r="J469">
        <v>6.6</v>
      </c>
      <c r="K469">
        <f t="shared" si="35"/>
        <v>0.57411170269004863</v>
      </c>
      <c r="L469">
        <f>VLOOKUP(G469,MedianHouseholdIncome!B:C,2,FALSE)</f>
        <v>128185</v>
      </c>
      <c r="M469">
        <f>VLOOKUP(G469,DataForModel!B:O,14,FALSE)</f>
        <v>10.6606060927228</v>
      </c>
      <c r="N469">
        <f>VLOOKUP(G469,DataForModel!B:H,7,FALSE)</f>
        <v>5.1032000000000002</v>
      </c>
      <c r="O469" s="2">
        <f t="shared" si="36"/>
        <v>3.0716095744251581</v>
      </c>
      <c r="P469" s="1">
        <f t="shared" si="37"/>
        <v>2.8205128205128203</v>
      </c>
      <c r="Q469" s="1">
        <f t="shared" si="38"/>
        <v>1.5290191030281284</v>
      </c>
      <c r="R469" s="1">
        <f t="shared" si="39"/>
        <v>3.2200764725811917</v>
      </c>
      <c r="S469" s="1"/>
    </row>
    <row r="470" spans="7:19" x14ac:dyDescent="0.2">
      <c r="G470">
        <v>6075015100</v>
      </c>
      <c r="H470" s="2">
        <f>$B$3+$B$4*DataForModel!L470+Index!$B$5*DataForModel!Q470+Index!$B$6*DataForModel!R470+Index!$B$7*DataForModel!T470+Index!$B$8*DataForModel!U470+Index!$B$9*DataForModel!AA470+Index!$B$10*DataForModel!AU470+Index!$B$11*DataForModel!AH470+Index!$B$12*DataForModel!AU470+Index!$B$13*DataForModel!AX470+Index!$B$14*DataForModel!AZ470+Index!$B$15*DataForModel!BA470+Index!$B$16*DataForModel!BI470</f>
        <v>8.0340930150937702</v>
      </c>
      <c r="I470" s="2">
        <f>$B$3+$B$4*DataForModel!L470+Index!$B$5*DataForModel!Q470+Index!$B$6*DataForModel!R470+Index!$B$7*DataForModel!T470+Index!$B$8*DataForModel!U470+Index!$B$9*DataForModel!AA470+Index!$B$10*DataForModel!AU470+Index!$B$11*DataForModel!AH470+Index!$B$12*DataForModel!AU470+Index!$B$13*DataForModel!AX470+Index!$B$14*DataForModel!AZ470+Index!$B$15*DataForModel!BA470+Index!$B$16*DataForModel!BI470</f>
        <v>8.0340930150937702</v>
      </c>
      <c r="J470">
        <v>7.5</v>
      </c>
      <c r="K470">
        <f t="shared" si="35"/>
        <v>0.53409301509377016</v>
      </c>
      <c r="L470">
        <f>VLOOKUP(G470,MedianHouseholdIncome!B:C,2,FALSE)</f>
        <v>114394</v>
      </c>
      <c r="M470">
        <f>VLOOKUP(G470,DataForModel!B:O,14,FALSE)</f>
        <v>14.645421152064401</v>
      </c>
      <c r="N470">
        <f>VLOOKUP(G470,DataForModel!B:H,7,FALSE)</f>
        <v>6.0631000000000004</v>
      </c>
      <c r="O470" s="2">
        <f t="shared" si="36"/>
        <v>3.46026212375887</v>
      </c>
      <c r="P470" s="1">
        <f t="shared" si="37"/>
        <v>3.2051282051282053</v>
      </c>
      <c r="Q470" s="1">
        <f t="shared" si="38"/>
        <v>2.1921901163202282</v>
      </c>
      <c r="R470" s="1">
        <f t="shared" si="39"/>
        <v>4.1492667344271812</v>
      </c>
      <c r="S470" s="1"/>
    </row>
    <row r="471" spans="7:19" x14ac:dyDescent="0.2">
      <c r="G471">
        <v>6075015200</v>
      </c>
      <c r="H471" s="2">
        <f>$B$3+$B$4*DataForModel!L471+Index!$B$5*DataForModel!Q471+Index!$B$6*DataForModel!R471+Index!$B$7*DataForModel!T471+Index!$B$8*DataForModel!U471+Index!$B$9*DataForModel!AA471+Index!$B$10*DataForModel!AU471+Index!$B$11*DataForModel!AH471+Index!$B$12*DataForModel!AU471+Index!$B$13*DataForModel!AX471+Index!$B$14*DataForModel!AZ471+Index!$B$15*DataForModel!BA471+Index!$B$16*DataForModel!BI471</f>
        <v>9.7576142689039109</v>
      </c>
      <c r="I471" s="2">
        <f>$B$3+$B$4*DataForModel!L471+Index!$B$5*DataForModel!Q471+Index!$B$6*DataForModel!R471+Index!$B$7*DataForModel!T471+Index!$B$8*DataForModel!U471+Index!$B$9*DataForModel!AA471+Index!$B$10*DataForModel!AU471+Index!$B$11*DataForModel!AH471+Index!$B$12*DataForModel!AU471+Index!$B$13*DataForModel!AX471+Index!$B$14*DataForModel!AZ471+Index!$B$15*DataForModel!BA471+Index!$B$16*DataForModel!BI471</f>
        <v>9.7576142689039109</v>
      </c>
      <c r="J471">
        <v>8</v>
      </c>
      <c r="K471">
        <f t="shared" si="35"/>
        <v>1.7576142689039109</v>
      </c>
      <c r="L471">
        <f>VLOOKUP(G471,MedianHouseholdIncome!B:C,2,FALSE)</f>
        <v>90289</v>
      </c>
      <c r="M471">
        <f>VLOOKUP(G471,DataForModel!B:O,14,FALSE)</f>
        <v>14.114370184737901</v>
      </c>
      <c r="N471">
        <f>VLOOKUP(G471,DataForModel!B:H,7,FALSE)</f>
        <v>6.7046000000000001</v>
      </c>
      <c r="O471" s="2">
        <f t="shared" si="36"/>
        <v>4.239175478575679</v>
      </c>
      <c r="P471" s="1">
        <f t="shared" si="37"/>
        <v>3.4188034188034191</v>
      </c>
      <c r="Q471" s="1">
        <f t="shared" si="38"/>
        <v>2.1038102033588841</v>
      </c>
      <c r="R471" s="1">
        <f t="shared" si="39"/>
        <v>4.7702434538502487</v>
      </c>
      <c r="S471" s="1"/>
    </row>
    <row r="472" spans="7:19" x14ac:dyDescent="0.2">
      <c r="G472">
        <v>6075015300</v>
      </c>
      <c r="H472" s="2">
        <f>$B$3+$B$4*DataForModel!L472+Index!$B$5*DataForModel!Q472+Index!$B$6*DataForModel!R472+Index!$B$7*DataForModel!T472+Index!$B$8*DataForModel!U472+Index!$B$9*DataForModel!AA472+Index!$B$10*DataForModel!AU472+Index!$B$11*DataForModel!AH472+Index!$B$12*DataForModel!AU472+Index!$B$13*DataForModel!AX472+Index!$B$14*DataForModel!AZ472+Index!$B$15*DataForModel!BA472+Index!$B$16*DataForModel!BI472</f>
        <v>7.6449211409298004</v>
      </c>
      <c r="I472" s="2">
        <f>$B$3+$B$4*DataForModel!L472+Index!$B$5*DataForModel!Q472+Index!$B$6*DataForModel!R472+Index!$B$7*DataForModel!T472+Index!$B$8*DataForModel!U472+Index!$B$9*DataForModel!AA472+Index!$B$10*DataForModel!AU472+Index!$B$11*DataForModel!AH472+Index!$B$12*DataForModel!AU472+Index!$B$13*DataForModel!AX472+Index!$B$14*DataForModel!AZ472+Index!$B$15*DataForModel!BA472+Index!$B$16*DataForModel!BI472</f>
        <v>7.6449211409298004</v>
      </c>
      <c r="J472">
        <v>6.9</v>
      </c>
      <c r="K472">
        <f t="shared" si="35"/>
        <v>0.7449211409298</v>
      </c>
      <c r="L472">
        <f>VLOOKUP(G472,MedianHouseholdIncome!B:C,2,FALSE)</f>
        <v>124187</v>
      </c>
      <c r="M472">
        <f>VLOOKUP(G472,DataForModel!B:O,14,FALSE)</f>
        <v>14.8772569755837</v>
      </c>
      <c r="N472">
        <f>VLOOKUP(G472,DataForModel!B:H,7,FALSE)</f>
        <v>5.2225999999999999</v>
      </c>
      <c r="O472" s="2">
        <f t="shared" si="36"/>
        <v>3.284383137970166</v>
      </c>
      <c r="P472" s="1">
        <f t="shared" si="37"/>
        <v>2.9487179487179489</v>
      </c>
      <c r="Q472" s="1">
        <f t="shared" si="38"/>
        <v>2.2307732866082128</v>
      </c>
      <c r="R472" s="1">
        <f t="shared" si="39"/>
        <v>3.3356565509897873</v>
      </c>
      <c r="S472" s="1"/>
    </row>
    <row r="473" spans="7:19" x14ac:dyDescent="0.2">
      <c r="G473">
        <v>6075015400</v>
      </c>
      <c r="H473" s="2">
        <f>$B$3+$B$4*DataForModel!L473+Index!$B$5*DataForModel!Q473+Index!$B$6*DataForModel!R473+Index!$B$7*DataForModel!T473+Index!$B$8*DataForModel!U473+Index!$B$9*DataForModel!AA473+Index!$B$10*DataForModel!AU473+Index!$B$11*DataForModel!AH473+Index!$B$12*DataForModel!AU473+Index!$B$13*DataForModel!AX473+Index!$B$14*DataForModel!AZ473+Index!$B$15*DataForModel!BA473+Index!$B$16*DataForModel!BI473</f>
        <v>9.0360024159061698</v>
      </c>
      <c r="I473" s="2">
        <f>$B$3+$B$4*DataForModel!L473+Index!$B$5*DataForModel!Q473+Index!$B$6*DataForModel!R473+Index!$B$7*DataForModel!T473+Index!$B$8*DataForModel!U473+Index!$B$9*DataForModel!AA473+Index!$B$10*DataForModel!AU473+Index!$B$11*DataForModel!AH473+Index!$B$12*DataForModel!AU473+Index!$B$13*DataForModel!AX473+Index!$B$14*DataForModel!AZ473+Index!$B$15*DataForModel!BA473+Index!$B$16*DataForModel!BI473</f>
        <v>9.0360024159061698</v>
      </c>
      <c r="J473">
        <v>7.1</v>
      </c>
      <c r="K473">
        <f t="shared" si="35"/>
        <v>1.9360024159061702</v>
      </c>
      <c r="L473">
        <f>VLOOKUP(G473,MedianHouseholdIncome!B:C,2,FALSE)</f>
        <v>116099</v>
      </c>
      <c r="M473">
        <f>VLOOKUP(G473,DataForModel!B:O,14,FALSE)</f>
        <v>13.9461740615855</v>
      </c>
      <c r="N473">
        <f>VLOOKUP(G473,DataForModel!B:H,7,FALSE)</f>
        <v>4.17</v>
      </c>
      <c r="O473" s="2">
        <f t="shared" si="36"/>
        <v>3.9130564312755749</v>
      </c>
      <c r="P473" s="1">
        <f t="shared" si="37"/>
        <v>3.0341880341880341</v>
      </c>
      <c r="Q473" s="1">
        <f t="shared" si="38"/>
        <v>2.0758182409310946</v>
      </c>
      <c r="R473" s="1">
        <f t="shared" si="39"/>
        <v>2.3167320071632544</v>
      </c>
      <c r="S473" s="1"/>
    </row>
    <row r="474" spans="7:19" x14ac:dyDescent="0.2">
      <c r="G474">
        <v>6075015500</v>
      </c>
      <c r="H474" s="2">
        <f>$B$3+$B$4*DataForModel!L474+Index!$B$5*DataForModel!Q474+Index!$B$6*DataForModel!R474+Index!$B$7*DataForModel!T474+Index!$B$8*DataForModel!U474+Index!$B$9*DataForModel!AA474+Index!$B$10*DataForModel!AU474+Index!$B$11*DataForModel!AH474+Index!$B$12*DataForModel!AU474+Index!$B$13*DataForModel!AX474+Index!$B$14*DataForModel!AZ474+Index!$B$15*DataForModel!BA474+Index!$B$16*DataForModel!BI474</f>
        <v>12.86815583471452</v>
      </c>
      <c r="I474" s="2">
        <f>$B$3+$B$4*DataForModel!L474+Index!$B$5*DataForModel!Q474+Index!$B$6*DataForModel!R474+Index!$B$7*DataForModel!T474+Index!$B$8*DataForModel!U474+Index!$B$9*DataForModel!AA474+Index!$B$10*DataForModel!AU474+Index!$B$11*DataForModel!AH474+Index!$B$12*DataForModel!AU474+Index!$B$13*DataForModel!AX474+Index!$B$14*DataForModel!AZ474+Index!$B$15*DataForModel!BA474+Index!$B$16*DataForModel!BI474</f>
        <v>12.86815583471452</v>
      </c>
      <c r="J474">
        <v>10.4</v>
      </c>
      <c r="K474">
        <f t="shared" si="35"/>
        <v>2.4681558347145192</v>
      </c>
      <c r="L474">
        <f>VLOOKUP(G474,MedianHouseholdIncome!B:C,2,FALSE)</f>
        <v>71044</v>
      </c>
      <c r="M474">
        <f>VLOOKUP(G474,DataForModel!B:O,14,FALSE)</f>
        <v>16.4230758287936</v>
      </c>
      <c r="N474">
        <f>VLOOKUP(G474,DataForModel!B:H,7,FALSE)</f>
        <v>8.1380999999999997</v>
      </c>
      <c r="O474" s="2">
        <f t="shared" si="36"/>
        <v>5.6449268500580807</v>
      </c>
      <c r="P474" s="1">
        <f t="shared" si="37"/>
        <v>4.4444444444444446</v>
      </c>
      <c r="Q474" s="1">
        <f t="shared" si="38"/>
        <v>2.4880354781987615</v>
      </c>
      <c r="R474" s="1">
        <f t="shared" si="39"/>
        <v>6.1578819999031982</v>
      </c>
      <c r="S474" s="1"/>
    </row>
    <row r="475" spans="7:19" x14ac:dyDescent="0.2">
      <c r="G475">
        <v>6075015600</v>
      </c>
      <c r="H475" s="2">
        <f>$B$3+$B$4*DataForModel!L475+Index!$B$5*DataForModel!Q475+Index!$B$6*DataForModel!R475+Index!$B$7*DataForModel!T475+Index!$B$8*DataForModel!U475+Index!$B$9*DataForModel!AA475+Index!$B$10*DataForModel!AU475+Index!$B$11*DataForModel!AH475+Index!$B$12*DataForModel!AU475+Index!$B$13*DataForModel!AX475+Index!$B$14*DataForModel!AZ475+Index!$B$15*DataForModel!BA475+Index!$B$16*DataForModel!BI475</f>
        <v>10.8415602230228</v>
      </c>
      <c r="I475" s="2">
        <f>$B$3+$B$4*DataForModel!L475+Index!$B$5*DataForModel!Q475+Index!$B$6*DataForModel!R475+Index!$B$7*DataForModel!T475+Index!$B$8*DataForModel!U475+Index!$B$9*DataForModel!AA475+Index!$B$10*DataForModel!AU475+Index!$B$11*DataForModel!AH475+Index!$B$12*DataForModel!AU475+Index!$B$13*DataForModel!AX475+Index!$B$14*DataForModel!AZ475+Index!$B$15*DataForModel!BA475+Index!$B$16*DataForModel!BI475</f>
        <v>10.8415602230228</v>
      </c>
      <c r="J475">
        <v>7.8</v>
      </c>
      <c r="K475">
        <f t="shared" si="35"/>
        <v>3.0415602230227998</v>
      </c>
      <c r="L475">
        <f>VLOOKUP(G475,MedianHouseholdIncome!B:C,2,FALSE)</f>
        <v>115833</v>
      </c>
      <c r="M475">
        <f>VLOOKUP(G475,DataForModel!B:O,14,FALSE)</f>
        <v>10.944481322723</v>
      </c>
      <c r="N475">
        <f>VLOOKUP(G475,DataForModel!B:H,7,FALSE)</f>
        <v>6.4118000000000004</v>
      </c>
      <c r="O475" s="2">
        <f t="shared" si="36"/>
        <v>4.7290446796060586</v>
      </c>
      <c r="P475" s="1">
        <f t="shared" si="37"/>
        <v>3.3333333333333339</v>
      </c>
      <c r="Q475" s="1">
        <f t="shared" si="38"/>
        <v>1.5762629076023027</v>
      </c>
      <c r="R475" s="1">
        <f t="shared" si="39"/>
        <v>4.4868108997628378</v>
      </c>
      <c r="S475" s="1"/>
    </row>
    <row r="476" spans="7:19" x14ac:dyDescent="0.2">
      <c r="G476">
        <v>6075015700</v>
      </c>
      <c r="H476" s="2">
        <f>$B$3+$B$4*DataForModel!L476+Index!$B$5*DataForModel!Q476+Index!$B$6*DataForModel!R476+Index!$B$7*DataForModel!T476+Index!$B$8*DataForModel!U476+Index!$B$9*DataForModel!AA476+Index!$B$10*DataForModel!AU476+Index!$B$11*DataForModel!AH476+Index!$B$12*DataForModel!AU476+Index!$B$13*DataForModel!AX476+Index!$B$14*DataForModel!AZ476+Index!$B$15*DataForModel!BA476+Index!$B$16*DataForModel!BI476</f>
        <v>9.1063437496935684</v>
      </c>
      <c r="I476" s="2">
        <f>$B$3+$B$4*DataForModel!L476+Index!$B$5*DataForModel!Q476+Index!$B$6*DataForModel!R476+Index!$B$7*DataForModel!T476+Index!$B$8*DataForModel!U476+Index!$B$9*DataForModel!AA476+Index!$B$10*DataForModel!AU476+Index!$B$11*DataForModel!AH476+Index!$B$12*DataForModel!AU476+Index!$B$13*DataForModel!AX476+Index!$B$14*DataForModel!AZ476+Index!$B$15*DataForModel!BA476+Index!$B$16*DataForModel!BI476</f>
        <v>9.1063437496935684</v>
      </c>
      <c r="J476">
        <v>6.6</v>
      </c>
      <c r="K476">
        <f t="shared" si="35"/>
        <v>2.5063437496935688</v>
      </c>
      <c r="L476">
        <f>VLOOKUP(G476,MedianHouseholdIncome!B:C,2,FALSE)</f>
        <v>111889</v>
      </c>
      <c r="M476">
        <f>VLOOKUP(G476,DataForModel!B:O,14,FALSE)</f>
        <v>11.3350785396005</v>
      </c>
      <c r="N476">
        <f>VLOOKUP(G476,DataForModel!B:H,7,FALSE)</f>
        <v>5.5517000000000003</v>
      </c>
      <c r="O476" s="2">
        <f t="shared" si="36"/>
        <v>3.9448458879831776</v>
      </c>
      <c r="P476" s="1">
        <f t="shared" si="37"/>
        <v>2.8205128205128203</v>
      </c>
      <c r="Q476" s="1">
        <f t="shared" si="38"/>
        <v>1.6412678697519201</v>
      </c>
      <c r="R476" s="1">
        <f t="shared" si="39"/>
        <v>3.6542277721310685</v>
      </c>
      <c r="S476" s="1"/>
    </row>
    <row r="477" spans="7:19" x14ac:dyDescent="0.2">
      <c r="G477">
        <v>6075015801</v>
      </c>
      <c r="H477" s="2">
        <f>$B$3+$B$4*DataForModel!L477+Index!$B$5*DataForModel!Q477+Index!$B$6*DataForModel!R477+Index!$B$7*DataForModel!T477+Index!$B$8*DataForModel!U477+Index!$B$9*DataForModel!AA477+Index!$B$10*DataForModel!AU477+Index!$B$11*DataForModel!AH477+Index!$B$12*DataForModel!AU477+Index!$B$13*DataForModel!AX477+Index!$B$14*DataForModel!AZ477+Index!$B$15*DataForModel!BA477+Index!$B$16*DataForModel!BI477</f>
        <v>12.200657184176038</v>
      </c>
      <c r="I477" s="2">
        <f>$B$3+$B$4*DataForModel!L477+Index!$B$5*DataForModel!Q477+Index!$B$6*DataForModel!R477+Index!$B$7*DataForModel!T477+Index!$B$8*DataForModel!U477+Index!$B$9*DataForModel!AA477+Index!$B$10*DataForModel!AU477+Index!$B$11*DataForModel!AH477+Index!$B$12*DataForModel!AU477+Index!$B$13*DataForModel!AX477+Index!$B$14*DataForModel!AZ477+Index!$B$15*DataForModel!BA477+Index!$B$16*DataForModel!BI477</f>
        <v>12.200657184176038</v>
      </c>
      <c r="J477">
        <v>10.9</v>
      </c>
      <c r="K477">
        <f t="shared" si="35"/>
        <v>1.3006571841760373</v>
      </c>
      <c r="L477">
        <f>VLOOKUP(G477,MedianHouseholdIncome!B:C,2,FALSE)</f>
        <v>65869</v>
      </c>
      <c r="M477">
        <f>VLOOKUP(G477,DataForModel!B:O,14,FALSE)</f>
        <v>23.038614038169499</v>
      </c>
      <c r="N477">
        <f>VLOOKUP(G477,DataForModel!B:H,7,FALSE)</f>
        <v>8.3766999999999996</v>
      </c>
      <c r="O477" s="2">
        <f t="shared" si="36"/>
        <v>5.3432632575278216</v>
      </c>
      <c r="P477" s="1">
        <f t="shared" si="37"/>
        <v>4.6581196581196584</v>
      </c>
      <c r="Q477" s="1">
        <f t="shared" si="38"/>
        <v>3.589023381639707</v>
      </c>
      <c r="R477" s="1">
        <f t="shared" si="39"/>
        <v>6.3888485552490195</v>
      </c>
      <c r="S477" s="1"/>
    </row>
    <row r="478" spans="7:19" x14ac:dyDescent="0.2">
      <c r="G478">
        <v>6075015802</v>
      </c>
      <c r="H478" s="2">
        <f>$B$3+$B$4*DataForModel!L478+Index!$B$5*DataForModel!Q478+Index!$B$6*DataForModel!R478+Index!$B$7*DataForModel!T478+Index!$B$8*DataForModel!U478+Index!$B$9*DataForModel!AA478+Index!$B$10*DataForModel!AU478+Index!$B$11*DataForModel!AH478+Index!$B$12*DataForModel!AU478+Index!$B$13*DataForModel!AX478+Index!$B$14*DataForModel!AZ478+Index!$B$15*DataForModel!BA478+Index!$B$16*DataForModel!BI478</f>
        <v>7.350863922439979</v>
      </c>
      <c r="I478" s="2">
        <f>$B$3+$B$4*DataForModel!L478+Index!$B$5*DataForModel!Q478+Index!$B$6*DataForModel!R478+Index!$B$7*DataForModel!T478+Index!$B$8*DataForModel!U478+Index!$B$9*DataForModel!AA478+Index!$B$10*DataForModel!AU478+Index!$B$11*DataForModel!AH478+Index!$B$12*DataForModel!AU478+Index!$B$13*DataForModel!AX478+Index!$B$14*DataForModel!AZ478+Index!$B$15*DataForModel!BA478+Index!$B$16*DataForModel!BI478</f>
        <v>7.350863922439979</v>
      </c>
      <c r="J478">
        <v>6.9</v>
      </c>
      <c r="K478">
        <f t="shared" si="35"/>
        <v>0.45086392243997864</v>
      </c>
      <c r="L478">
        <f>VLOOKUP(G478,MedianHouseholdIncome!B:C,2,FALSE)</f>
        <v>83383</v>
      </c>
      <c r="M478">
        <f>VLOOKUP(G478,DataForModel!B:O,14,FALSE)</f>
        <v>8.6114075580130098</v>
      </c>
      <c r="N478">
        <f>VLOOKUP(G478,DataForModel!B:H,7,FALSE)</f>
        <v>4.4695</v>
      </c>
      <c r="O478" s="2">
        <f t="shared" si="36"/>
        <v>3.1514894506682758</v>
      </c>
      <c r="P478" s="1">
        <f t="shared" si="37"/>
        <v>2.9487179487179489</v>
      </c>
      <c r="Q478" s="1">
        <f t="shared" si="38"/>
        <v>1.1879821794915273</v>
      </c>
      <c r="R478" s="1">
        <f t="shared" si="39"/>
        <v>2.6066502105416003</v>
      </c>
      <c r="S478" s="1"/>
    </row>
    <row r="479" spans="7:19" x14ac:dyDescent="0.2">
      <c r="G479">
        <v>6075015900</v>
      </c>
      <c r="H479" s="2">
        <f>$B$3+$B$4*DataForModel!L479+Index!$B$5*DataForModel!Q479+Index!$B$6*DataForModel!R479+Index!$B$7*DataForModel!T479+Index!$B$8*DataForModel!U479+Index!$B$9*DataForModel!AA479+Index!$B$10*DataForModel!AU479+Index!$B$11*DataForModel!AH479+Index!$B$12*DataForModel!AU479+Index!$B$13*DataForModel!AX479+Index!$B$14*DataForModel!AZ479+Index!$B$15*DataForModel!BA479+Index!$B$16*DataForModel!BI479</f>
        <v>11.87879434725097</v>
      </c>
      <c r="I479" s="2">
        <f>$B$3+$B$4*DataForModel!L479+Index!$B$5*DataForModel!Q479+Index!$B$6*DataForModel!R479+Index!$B$7*DataForModel!T479+Index!$B$8*DataForModel!U479+Index!$B$9*DataForModel!AA479+Index!$B$10*DataForModel!AU479+Index!$B$11*DataForModel!AH479+Index!$B$12*DataForModel!AU479+Index!$B$13*DataForModel!AX479+Index!$B$14*DataForModel!AZ479+Index!$B$15*DataForModel!BA479+Index!$B$16*DataForModel!BI479</f>
        <v>11.87879434725097</v>
      </c>
      <c r="J479">
        <v>9.3000000000000007</v>
      </c>
      <c r="K479">
        <f t="shared" si="35"/>
        <v>2.5787943472509696</v>
      </c>
      <c r="L479">
        <f>VLOOKUP(G479,MedianHouseholdIncome!B:C,2,FALSE)</f>
        <v>43844</v>
      </c>
      <c r="M479">
        <f>VLOOKUP(G479,DataForModel!B:O,14,FALSE)</f>
        <v>18.798645140814799</v>
      </c>
      <c r="N479">
        <f>VLOOKUP(G479,DataForModel!B:H,7,FALSE)</f>
        <v>7.851</v>
      </c>
      <c r="O479" s="2">
        <f t="shared" si="36"/>
        <v>5.1978033384546238</v>
      </c>
      <c r="P479" s="1">
        <f t="shared" si="37"/>
        <v>3.9743589743589745</v>
      </c>
      <c r="Q479" s="1">
        <f t="shared" si="38"/>
        <v>2.8833885082234505</v>
      </c>
      <c r="R479" s="1">
        <f t="shared" si="39"/>
        <v>5.8799670877498666</v>
      </c>
      <c r="S479" s="1"/>
    </row>
    <row r="480" spans="7:19" x14ac:dyDescent="0.2">
      <c r="G480">
        <v>6075016000</v>
      </c>
      <c r="H480" s="2">
        <f>$B$3+$B$4*DataForModel!L480+Index!$B$5*DataForModel!Q480+Index!$B$6*DataForModel!R480+Index!$B$7*DataForModel!T480+Index!$B$8*DataForModel!U480+Index!$B$9*DataForModel!AA480+Index!$B$10*DataForModel!AU480+Index!$B$11*DataForModel!AH480+Index!$B$12*DataForModel!AU480+Index!$B$13*DataForModel!AX480+Index!$B$14*DataForModel!AZ480+Index!$B$15*DataForModel!BA480+Index!$B$16*DataForModel!BI480</f>
        <v>10.688139713169861</v>
      </c>
      <c r="I480" s="2">
        <f>$B$3+$B$4*DataForModel!L480+Index!$B$5*DataForModel!Q480+Index!$B$6*DataForModel!R480+Index!$B$7*DataForModel!T480+Index!$B$8*DataForModel!U480+Index!$B$9*DataForModel!AA480+Index!$B$10*DataForModel!AU480+Index!$B$11*DataForModel!AH480+Index!$B$12*DataForModel!AU480+Index!$B$13*DataForModel!AX480+Index!$B$14*DataForModel!AZ480+Index!$B$15*DataForModel!BA480+Index!$B$16*DataForModel!BI480</f>
        <v>10.688139713169861</v>
      </c>
      <c r="J480">
        <v>9.1</v>
      </c>
      <c r="K480">
        <f t="shared" si="35"/>
        <v>1.5881397131698609</v>
      </c>
      <c r="L480">
        <f>VLOOKUP(G480,MedianHouseholdIncome!B:C,2,FALSE)</f>
        <v>79083</v>
      </c>
      <c r="M480">
        <f>VLOOKUP(G480,DataForModel!B:O,14,FALSE)</f>
        <v>18.989283425384201</v>
      </c>
      <c r="N480">
        <f>VLOOKUP(G480,DataForModel!B:H,7,FALSE)</f>
        <v>6.7808000000000002</v>
      </c>
      <c r="O480" s="2">
        <f t="shared" si="36"/>
        <v>4.6597091354327098</v>
      </c>
      <c r="P480" s="1">
        <f t="shared" si="37"/>
        <v>3.8888888888888888</v>
      </c>
      <c r="Q480" s="1">
        <f t="shared" si="38"/>
        <v>2.9151153970419861</v>
      </c>
      <c r="R480" s="1">
        <f t="shared" si="39"/>
        <v>4.8440056144426693</v>
      </c>
      <c r="S480" s="1"/>
    </row>
    <row r="481" spans="7:19" x14ac:dyDescent="0.2">
      <c r="G481">
        <v>6075016100</v>
      </c>
      <c r="H481" s="2">
        <f>$B$3+$B$4*DataForModel!L481+Index!$B$5*DataForModel!Q481+Index!$B$6*DataForModel!R481+Index!$B$7*DataForModel!T481+Index!$B$8*DataForModel!U481+Index!$B$9*DataForModel!AA481+Index!$B$10*DataForModel!AU481+Index!$B$11*DataForModel!AH481+Index!$B$12*DataForModel!AU481+Index!$B$13*DataForModel!AX481+Index!$B$14*DataForModel!AZ481+Index!$B$15*DataForModel!BA481+Index!$B$16*DataForModel!BI481</f>
        <v>15.851814459496499</v>
      </c>
      <c r="I481" s="2">
        <f>$B$3+$B$4*DataForModel!L481+Index!$B$5*DataForModel!Q481+Index!$B$6*DataForModel!R481+Index!$B$7*DataForModel!T481+Index!$B$8*DataForModel!U481+Index!$B$9*DataForModel!AA481+Index!$B$10*DataForModel!AU481+Index!$B$11*DataForModel!AH481+Index!$B$12*DataForModel!AU481+Index!$B$13*DataForModel!AX481+Index!$B$14*DataForModel!AZ481+Index!$B$15*DataForModel!BA481+Index!$B$16*DataForModel!BI481</f>
        <v>15.851814459496499</v>
      </c>
      <c r="J481">
        <v>14.6</v>
      </c>
      <c r="K481">
        <f t="shared" si="35"/>
        <v>1.2518144594964991</v>
      </c>
      <c r="L481">
        <f>VLOOKUP(G481,MedianHouseholdIncome!B:C,2,FALSE)</f>
        <v>28287</v>
      </c>
      <c r="M481">
        <f>VLOOKUP(G481,DataForModel!B:O,14,FALSE)</f>
        <v>24.641511452095699</v>
      </c>
      <c r="N481">
        <f>VLOOKUP(G481,DataForModel!B:H,7,FALSE)</f>
        <v>9.0915999999999997</v>
      </c>
      <c r="O481" s="2">
        <f t="shared" si="36"/>
        <v>6.9933358377159998</v>
      </c>
      <c r="P481" s="1">
        <f t="shared" si="37"/>
        <v>6.2393162393162394</v>
      </c>
      <c r="Q481" s="1">
        <f t="shared" si="38"/>
        <v>3.8557848464421318</v>
      </c>
      <c r="R481" s="1">
        <f t="shared" si="39"/>
        <v>7.0808770146653108</v>
      </c>
      <c r="S481" s="1"/>
    </row>
    <row r="482" spans="7:19" x14ac:dyDescent="0.2">
      <c r="G482">
        <v>6075016200</v>
      </c>
      <c r="H482" s="2">
        <f>$B$3+$B$4*DataForModel!L482+Index!$B$5*DataForModel!Q482+Index!$B$6*DataForModel!R482+Index!$B$7*DataForModel!T482+Index!$B$8*DataForModel!U482+Index!$B$9*DataForModel!AA482+Index!$B$10*DataForModel!AU482+Index!$B$11*DataForModel!AH482+Index!$B$12*DataForModel!AU482+Index!$B$13*DataForModel!AX482+Index!$B$14*DataForModel!AZ482+Index!$B$15*DataForModel!BA482+Index!$B$16*DataForModel!BI482</f>
        <v>7.80061015952412</v>
      </c>
      <c r="I482" s="2">
        <f>$B$3+$B$4*DataForModel!L482+Index!$B$5*DataForModel!Q482+Index!$B$6*DataForModel!R482+Index!$B$7*DataForModel!T482+Index!$B$8*DataForModel!U482+Index!$B$9*DataForModel!AA482+Index!$B$10*DataForModel!AU482+Index!$B$11*DataForModel!AH482+Index!$B$12*DataForModel!AU482+Index!$B$13*DataForModel!AX482+Index!$B$14*DataForModel!AZ482+Index!$B$15*DataForModel!BA482+Index!$B$16*DataForModel!BI482</f>
        <v>7.80061015952412</v>
      </c>
      <c r="J482">
        <v>7.6</v>
      </c>
      <c r="K482">
        <f t="shared" si="35"/>
        <v>0.20061015952412031</v>
      </c>
      <c r="L482">
        <f>VLOOKUP(G482,MedianHouseholdIncome!B:C,2,FALSE)</f>
        <v>55978</v>
      </c>
      <c r="M482">
        <f>VLOOKUP(G482,DataForModel!B:O,14,FALSE)</f>
        <v>19.558000133284398</v>
      </c>
      <c r="N482">
        <f>VLOOKUP(G482,DataForModel!B:H,7,FALSE)</f>
        <v>5.6105999999999998</v>
      </c>
      <c r="O482" s="2">
        <f t="shared" si="36"/>
        <v>3.3547438924507702</v>
      </c>
      <c r="P482" s="1">
        <f t="shared" si="37"/>
        <v>3.2478632478632479</v>
      </c>
      <c r="Q482" s="1">
        <f t="shared" si="38"/>
        <v>3.0097638135525977</v>
      </c>
      <c r="R482" s="1">
        <f t="shared" si="39"/>
        <v>3.7112434054498813</v>
      </c>
      <c r="S482" s="1"/>
    </row>
    <row r="483" spans="7:19" x14ac:dyDescent="0.2">
      <c r="G483">
        <v>6075016300</v>
      </c>
      <c r="H483" s="2">
        <f>$B$3+$B$4*DataForModel!L483+Index!$B$5*DataForModel!Q483+Index!$B$6*DataForModel!R483+Index!$B$7*DataForModel!T483+Index!$B$8*DataForModel!U483+Index!$B$9*DataForModel!AA483+Index!$B$10*DataForModel!AU483+Index!$B$11*DataForModel!AH483+Index!$B$12*DataForModel!AU483+Index!$B$13*DataForModel!AX483+Index!$B$14*DataForModel!AZ483+Index!$B$15*DataForModel!BA483+Index!$B$16*DataForModel!BI483</f>
        <v>9.4933139455679889</v>
      </c>
      <c r="I483" s="2">
        <f>$B$3+$B$4*DataForModel!L483+Index!$B$5*DataForModel!Q483+Index!$B$6*DataForModel!R483+Index!$B$7*DataForModel!T483+Index!$B$8*DataForModel!U483+Index!$B$9*DataForModel!AA483+Index!$B$10*DataForModel!AU483+Index!$B$11*DataForModel!AH483+Index!$B$12*DataForModel!AU483+Index!$B$13*DataForModel!AX483+Index!$B$14*DataForModel!AZ483+Index!$B$15*DataForModel!BA483+Index!$B$16*DataForModel!BI483</f>
        <v>9.4933139455679889</v>
      </c>
      <c r="J483">
        <v>7.6</v>
      </c>
      <c r="K483">
        <f t="shared" si="35"/>
        <v>1.8933139455679893</v>
      </c>
      <c r="L483">
        <f>VLOOKUP(G483,MedianHouseholdIncome!B:C,2,FALSE)</f>
        <v>83218</v>
      </c>
      <c r="M483">
        <f>VLOOKUP(G483,DataForModel!B:O,14,FALSE)</f>
        <v>17.179308731554801</v>
      </c>
      <c r="N483">
        <f>VLOOKUP(G483,DataForModel!B:H,7,FALSE)</f>
        <v>5.2164000000000001</v>
      </c>
      <c r="O483" s="2">
        <f t="shared" si="36"/>
        <v>4.1197298662435742</v>
      </c>
      <c r="P483" s="1">
        <f t="shared" si="37"/>
        <v>3.2478632478632479</v>
      </c>
      <c r="Q483" s="1">
        <f t="shared" si="38"/>
        <v>2.6138911911843055</v>
      </c>
      <c r="R483" s="1">
        <f t="shared" si="39"/>
        <v>3.3296549053772804</v>
      </c>
      <c r="S483" s="1"/>
    </row>
    <row r="484" spans="7:19" x14ac:dyDescent="0.2">
      <c r="G484">
        <v>6075016400</v>
      </c>
      <c r="H484" s="2">
        <f>$B$3+$B$4*DataForModel!L484+Index!$B$5*DataForModel!Q484+Index!$B$6*DataForModel!R484+Index!$B$7*DataForModel!T484+Index!$B$8*DataForModel!U484+Index!$B$9*DataForModel!AA484+Index!$B$10*DataForModel!AU484+Index!$B$11*DataForModel!AH484+Index!$B$12*DataForModel!AU484+Index!$B$13*DataForModel!AX484+Index!$B$14*DataForModel!AZ484+Index!$B$15*DataForModel!BA484+Index!$B$16*DataForModel!BI484</f>
        <v>8.5900354964486088</v>
      </c>
      <c r="I484" s="2">
        <f>$B$3+$B$4*DataForModel!L484+Index!$B$5*DataForModel!Q484+Index!$B$6*DataForModel!R484+Index!$B$7*DataForModel!T484+Index!$B$8*DataForModel!U484+Index!$B$9*DataForModel!AA484+Index!$B$10*DataForModel!AU484+Index!$B$11*DataForModel!AH484+Index!$B$12*DataForModel!AU484+Index!$B$13*DataForModel!AX484+Index!$B$14*DataForModel!AZ484+Index!$B$15*DataForModel!BA484+Index!$B$16*DataForModel!BI484</f>
        <v>8.5900354964486088</v>
      </c>
      <c r="J484">
        <v>7.5</v>
      </c>
      <c r="K484">
        <f t="shared" si="35"/>
        <v>1.0900354964486088</v>
      </c>
      <c r="L484">
        <f>VLOOKUP(G484,MedianHouseholdIncome!B:C,2,FALSE)</f>
        <v>99486</v>
      </c>
      <c r="M484">
        <f>VLOOKUP(G484,DataForModel!B:O,14,FALSE)</f>
        <v>13.251234606236199</v>
      </c>
      <c r="N484">
        <f>VLOOKUP(G484,DataForModel!B:H,7,FALSE)</f>
        <v>4.9009</v>
      </c>
      <c r="O484" s="2">
        <f t="shared" si="36"/>
        <v>3.7115099817588741</v>
      </c>
      <c r="P484" s="1">
        <f t="shared" si="37"/>
        <v>3.2051282051282053</v>
      </c>
      <c r="Q484" s="1">
        <f t="shared" si="38"/>
        <v>1.9601632617369524</v>
      </c>
      <c r="R484" s="1">
        <f t="shared" si="39"/>
        <v>3.0242485842892401</v>
      </c>
      <c r="S484" s="1"/>
    </row>
    <row r="485" spans="7:19" x14ac:dyDescent="0.2">
      <c r="G485">
        <v>6075016500</v>
      </c>
      <c r="H485" s="2">
        <f>$B$3+$B$4*DataForModel!L485+Index!$B$5*DataForModel!Q485+Index!$B$6*DataForModel!R485+Index!$B$7*DataForModel!T485+Index!$B$8*DataForModel!U485+Index!$B$9*DataForModel!AA485+Index!$B$10*DataForModel!AU485+Index!$B$11*DataForModel!AH485+Index!$B$12*DataForModel!AU485+Index!$B$13*DataForModel!AX485+Index!$B$14*DataForModel!AZ485+Index!$B$15*DataForModel!BA485+Index!$B$16*DataForModel!BI485</f>
        <v>9.8895394931069784</v>
      </c>
      <c r="I485" s="2">
        <f>$B$3+$B$4*DataForModel!L485+Index!$B$5*DataForModel!Q485+Index!$B$6*DataForModel!R485+Index!$B$7*DataForModel!T485+Index!$B$8*DataForModel!U485+Index!$B$9*DataForModel!AA485+Index!$B$10*DataForModel!AU485+Index!$B$11*DataForModel!AH485+Index!$B$12*DataForModel!AU485+Index!$B$13*DataForModel!AX485+Index!$B$14*DataForModel!AZ485+Index!$B$15*DataForModel!BA485+Index!$B$16*DataForModel!BI485</f>
        <v>9.8895394931069784</v>
      </c>
      <c r="J485">
        <v>7.6</v>
      </c>
      <c r="K485">
        <f t="shared" si="35"/>
        <v>2.2895394931069788</v>
      </c>
      <c r="L485">
        <f>VLOOKUP(G485,MedianHouseholdIncome!B:C,2,FALSE)</f>
        <v>94890</v>
      </c>
      <c r="M485">
        <f>VLOOKUP(G485,DataForModel!B:O,14,FALSE)</f>
        <v>9.98005564692129</v>
      </c>
      <c r="N485">
        <f>VLOOKUP(G485,DataForModel!B:H,7,FALSE)</f>
        <v>5.7312000000000003</v>
      </c>
      <c r="O485" s="2">
        <f t="shared" si="36"/>
        <v>4.2987966284407051</v>
      </c>
      <c r="P485" s="1">
        <f t="shared" si="37"/>
        <v>3.2478632478632479</v>
      </c>
      <c r="Q485" s="1">
        <f t="shared" si="38"/>
        <v>1.415758808129236</v>
      </c>
      <c r="R485" s="1">
        <f t="shared" si="39"/>
        <v>3.8279850926867045</v>
      </c>
      <c r="S485" s="1"/>
    </row>
    <row r="486" spans="7:19" x14ac:dyDescent="0.2">
      <c r="G486">
        <v>6075016600</v>
      </c>
      <c r="H486" s="2">
        <f>$B$3+$B$4*DataForModel!L486+Index!$B$5*DataForModel!Q486+Index!$B$6*DataForModel!R486+Index!$B$7*DataForModel!T486+Index!$B$8*DataForModel!U486+Index!$B$9*DataForModel!AA486+Index!$B$10*DataForModel!AU486+Index!$B$11*DataForModel!AH486+Index!$B$12*DataForModel!AU486+Index!$B$13*DataForModel!AX486+Index!$B$14*DataForModel!AZ486+Index!$B$15*DataForModel!BA486+Index!$B$16*DataForModel!BI486</f>
        <v>9.540679846557099</v>
      </c>
      <c r="I486" s="2">
        <f>$B$3+$B$4*DataForModel!L486+Index!$B$5*DataForModel!Q486+Index!$B$6*DataForModel!R486+Index!$B$7*DataForModel!T486+Index!$B$8*DataForModel!U486+Index!$B$9*DataForModel!AA486+Index!$B$10*DataForModel!AU486+Index!$B$11*DataForModel!AH486+Index!$B$12*DataForModel!AU486+Index!$B$13*DataForModel!AX486+Index!$B$14*DataForModel!AZ486+Index!$B$15*DataForModel!BA486+Index!$B$16*DataForModel!BI486</f>
        <v>9.540679846557099</v>
      </c>
      <c r="J486">
        <v>6.8</v>
      </c>
      <c r="K486">
        <f t="shared" si="35"/>
        <v>2.7406798465570992</v>
      </c>
      <c r="L486">
        <f>VLOOKUP(G486,MedianHouseholdIncome!B:C,2,FALSE)</f>
        <v>109184</v>
      </c>
      <c r="M486">
        <f>VLOOKUP(G486,DataForModel!B:O,14,FALSE)</f>
        <v>12.3174330976349</v>
      </c>
      <c r="N486">
        <f>VLOOKUP(G486,DataForModel!B:H,7,FALSE)</f>
        <v>4.6226000000000003</v>
      </c>
      <c r="O486" s="2">
        <f t="shared" si="36"/>
        <v>4.1411360036856211</v>
      </c>
      <c r="P486" s="1">
        <f t="shared" si="37"/>
        <v>2.9059829059829063</v>
      </c>
      <c r="Q486" s="1">
        <f t="shared" si="38"/>
        <v>1.8047557752035286</v>
      </c>
      <c r="R486" s="1">
        <f t="shared" si="39"/>
        <v>2.7548521368762402</v>
      </c>
      <c r="S486" s="1"/>
    </row>
    <row r="487" spans="7:19" x14ac:dyDescent="0.2">
      <c r="G487">
        <v>6075016700</v>
      </c>
      <c r="H487" s="2">
        <f>$B$3+$B$4*DataForModel!L487+Index!$B$5*DataForModel!Q487+Index!$B$6*DataForModel!R487+Index!$B$7*DataForModel!T487+Index!$B$8*DataForModel!U487+Index!$B$9*DataForModel!AA487+Index!$B$10*DataForModel!AU487+Index!$B$11*DataForModel!AH487+Index!$B$12*DataForModel!AU487+Index!$B$13*DataForModel!AX487+Index!$B$14*DataForModel!AZ487+Index!$B$15*DataForModel!BA487+Index!$B$16*DataForModel!BI487</f>
        <v>7.9200972653191615</v>
      </c>
      <c r="I487" s="2">
        <f>$B$3+$B$4*DataForModel!L487+Index!$B$5*DataForModel!Q487+Index!$B$6*DataForModel!R487+Index!$B$7*DataForModel!T487+Index!$B$8*DataForModel!U487+Index!$B$9*DataForModel!AA487+Index!$B$10*DataForModel!AU487+Index!$B$11*DataForModel!AH487+Index!$B$12*DataForModel!AU487+Index!$B$13*DataForModel!AX487+Index!$B$14*DataForModel!AZ487+Index!$B$15*DataForModel!BA487+Index!$B$16*DataForModel!BI487</f>
        <v>7.9200972653191615</v>
      </c>
      <c r="J487">
        <v>6</v>
      </c>
      <c r="K487">
        <f t="shared" si="35"/>
        <v>1.9200972653191615</v>
      </c>
      <c r="L487">
        <f>VLOOKUP(G487,MedianHouseholdIncome!B:C,2,FALSE)</f>
        <v>122330</v>
      </c>
      <c r="M487">
        <f>VLOOKUP(G487,DataForModel!B:O,14,FALSE)</f>
        <v>9.2064794726929406</v>
      </c>
      <c r="N487">
        <f>VLOOKUP(G487,DataForModel!B:H,7,FALSE)</f>
        <v>3.6781000000000001</v>
      </c>
      <c r="O487" s="2">
        <f t="shared" si="36"/>
        <v>3.4087438661826974</v>
      </c>
      <c r="P487" s="1">
        <f t="shared" si="37"/>
        <v>2.5641025641025643</v>
      </c>
      <c r="Q487" s="1">
        <f t="shared" si="38"/>
        <v>1.287016749167432</v>
      </c>
      <c r="R487" s="1">
        <f t="shared" si="39"/>
        <v>1.8405691883258313</v>
      </c>
      <c r="S487" s="1"/>
    </row>
    <row r="488" spans="7:19" x14ac:dyDescent="0.2">
      <c r="G488">
        <v>6075016801</v>
      </c>
      <c r="H488" s="2">
        <f>$B$3+$B$4*DataForModel!L488+Index!$B$5*DataForModel!Q488+Index!$B$6*DataForModel!R488+Index!$B$7*DataForModel!T488+Index!$B$8*DataForModel!U488+Index!$B$9*DataForModel!AA488+Index!$B$10*DataForModel!AU488+Index!$B$11*DataForModel!AH488+Index!$B$12*DataForModel!AU488+Index!$B$13*DataForModel!AX488+Index!$B$14*DataForModel!AZ488+Index!$B$15*DataForModel!BA488+Index!$B$16*DataForModel!BI488</f>
        <v>9.2020126616024385</v>
      </c>
      <c r="I488" s="2">
        <f>$B$3+$B$4*DataForModel!L488+Index!$B$5*DataForModel!Q488+Index!$B$6*DataForModel!R488+Index!$B$7*DataForModel!T488+Index!$B$8*DataForModel!U488+Index!$B$9*DataForModel!AA488+Index!$B$10*DataForModel!AU488+Index!$B$11*DataForModel!AH488+Index!$B$12*DataForModel!AU488+Index!$B$13*DataForModel!AX488+Index!$B$14*DataForModel!AZ488+Index!$B$15*DataForModel!BA488+Index!$B$16*DataForModel!BI488</f>
        <v>9.2020126616024385</v>
      </c>
      <c r="J488">
        <v>7.1</v>
      </c>
      <c r="K488">
        <f t="shared" si="35"/>
        <v>2.1020126616024388</v>
      </c>
      <c r="L488">
        <f>VLOOKUP(G488,MedianHouseholdIncome!B:C,2,FALSE)</f>
        <v>96978</v>
      </c>
      <c r="M488">
        <f>VLOOKUP(G488,DataForModel!B:O,14,FALSE)</f>
        <v>8.77767600575622</v>
      </c>
      <c r="N488">
        <f>VLOOKUP(G488,DataForModel!B:H,7,FALSE)</f>
        <v>3.7698</v>
      </c>
      <c r="O488" s="2">
        <f t="shared" si="36"/>
        <v>3.9880816722602077</v>
      </c>
      <c r="P488" s="1">
        <f t="shared" si="37"/>
        <v>3.0341880341880341</v>
      </c>
      <c r="Q488" s="1">
        <f t="shared" si="38"/>
        <v>1.2156533294260461</v>
      </c>
      <c r="R488" s="1">
        <f t="shared" si="39"/>
        <v>1.9293354629495183</v>
      </c>
      <c r="S488" s="1"/>
    </row>
    <row r="489" spans="7:19" x14ac:dyDescent="0.2">
      <c r="G489">
        <v>6075016802</v>
      </c>
      <c r="H489" s="2">
        <f>$B$3+$B$4*DataForModel!L489+Index!$B$5*DataForModel!Q489+Index!$B$6*DataForModel!R489+Index!$B$7*DataForModel!T489+Index!$B$8*DataForModel!U489+Index!$B$9*DataForModel!AA489+Index!$B$10*DataForModel!AU489+Index!$B$11*DataForModel!AH489+Index!$B$12*DataForModel!AU489+Index!$B$13*DataForModel!AX489+Index!$B$14*DataForModel!AZ489+Index!$B$15*DataForModel!BA489+Index!$B$16*DataForModel!BI489</f>
        <v>10.188895720046689</v>
      </c>
      <c r="I489" s="2">
        <f>$B$3+$B$4*DataForModel!L489+Index!$B$5*DataForModel!Q489+Index!$B$6*DataForModel!R489+Index!$B$7*DataForModel!T489+Index!$B$8*DataForModel!U489+Index!$B$9*DataForModel!AA489+Index!$B$10*DataForModel!AU489+Index!$B$11*DataForModel!AH489+Index!$B$12*DataForModel!AU489+Index!$B$13*DataForModel!AX489+Index!$B$14*DataForModel!AZ489+Index!$B$15*DataForModel!BA489+Index!$B$16*DataForModel!BI489</f>
        <v>10.188895720046689</v>
      </c>
      <c r="J489">
        <v>7.7</v>
      </c>
      <c r="K489">
        <f t="shared" si="35"/>
        <v>2.4888957200466892</v>
      </c>
      <c r="L489">
        <f>VLOOKUP(G489,MedianHouseholdIncome!B:C,2,FALSE)</f>
        <v>86244</v>
      </c>
      <c r="M489">
        <f>VLOOKUP(G489,DataForModel!B:O,14,FALSE)</f>
        <v>23.404538283847</v>
      </c>
      <c r="N489">
        <f>VLOOKUP(G489,DataForModel!B:H,7,FALSE)</f>
        <v>6.7438000000000002</v>
      </c>
      <c r="O489" s="2">
        <f t="shared" si="36"/>
        <v>4.4340851039935565</v>
      </c>
      <c r="P489" s="1">
        <f t="shared" si="37"/>
        <v>3.2905982905982913</v>
      </c>
      <c r="Q489" s="1">
        <f t="shared" si="38"/>
        <v>3.6499221559065842</v>
      </c>
      <c r="R489" s="1">
        <f t="shared" si="39"/>
        <v>4.8081893422390012</v>
      </c>
      <c r="S489" s="1"/>
    </row>
    <row r="490" spans="7:19" x14ac:dyDescent="0.2">
      <c r="G490">
        <v>6075016900</v>
      </c>
      <c r="H490" s="2">
        <f>$B$3+$B$4*DataForModel!L490+Index!$B$5*DataForModel!Q490+Index!$B$6*DataForModel!R490+Index!$B$7*DataForModel!T490+Index!$B$8*DataForModel!U490+Index!$B$9*DataForModel!AA490+Index!$B$10*DataForModel!AU490+Index!$B$11*DataForModel!AH490+Index!$B$12*DataForModel!AU490+Index!$B$13*DataForModel!AX490+Index!$B$14*DataForModel!AZ490+Index!$B$15*DataForModel!BA490+Index!$B$16*DataForModel!BI490</f>
        <v>8.3994207172019291</v>
      </c>
      <c r="I490" s="2">
        <f>$B$3+$B$4*DataForModel!L490+Index!$B$5*DataForModel!Q490+Index!$B$6*DataForModel!R490+Index!$B$7*DataForModel!T490+Index!$B$8*DataForModel!U490+Index!$B$9*DataForModel!AA490+Index!$B$10*DataForModel!AU490+Index!$B$11*DataForModel!AH490+Index!$B$12*DataForModel!AU490+Index!$B$13*DataForModel!AX490+Index!$B$14*DataForModel!AZ490+Index!$B$15*DataForModel!BA490+Index!$B$16*DataForModel!BI490</f>
        <v>8.3994207172019291</v>
      </c>
      <c r="J490">
        <v>7</v>
      </c>
      <c r="K490">
        <f t="shared" si="35"/>
        <v>1.3994207172019291</v>
      </c>
      <c r="L490">
        <f>VLOOKUP(G490,MedianHouseholdIncome!B:C,2,FALSE)</f>
        <v>113537</v>
      </c>
      <c r="M490">
        <f>VLOOKUP(G490,DataForModel!B:O,14,FALSE)</f>
        <v>9.6437887998430707</v>
      </c>
      <c r="N490">
        <f>VLOOKUP(G490,DataForModel!B:H,7,FALSE)</f>
        <v>4.6468999999999996</v>
      </c>
      <c r="O490" s="2">
        <f t="shared" si="36"/>
        <v>3.6253651797423787</v>
      </c>
      <c r="P490" s="1">
        <f t="shared" si="37"/>
        <v>2.9914529914529915</v>
      </c>
      <c r="Q490" s="1">
        <f t="shared" si="38"/>
        <v>1.3597957527822588</v>
      </c>
      <c r="R490" s="1">
        <f t="shared" si="39"/>
        <v>2.7783747156478382</v>
      </c>
      <c r="S490" s="1"/>
    </row>
    <row r="491" spans="7:19" x14ac:dyDescent="0.2">
      <c r="G491">
        <v>6075017000</v>
      </c>
      <c r="H491" s="2">
        <f>$B$3+$B$4*DataForModel!L491+Index!$B$5*DataForModel!Q491+Index!$B$6*DataForModel!R491+Index!$B$7*DataForModel!T491+Index!$B$8*DataForModel!U491+Index!$B$9*DataForModel!AA491+Index!$B$10*DataForModel!AU491+Index!$B$11*DataForModel!AH491+Index!$B$12*DataForModel!AU491+Index!$B$13*DataForModel!AX491+Index!$B$14*DataForModel!AZ491+Index!$B$15*DataForModel!BA491+Index!$B$16*DataForModel!BI491</f>
        <v>7.1477526433027885</v>
      </c>
      <c r="I491" s="2">
        <f>$B$3+$B$4*DataForModel!L491+Index!$B$5*DataForModel!Q491+Index!$B$6*DataForModel!R491+Index!$B$7*DataForModel!T491+Index!$B$8*DataForModel!U491+Index!$B$9*DataForModel!AA491+Index!$B$10*DataForModel!AU491+Index!$B$11*DataForModel!AH491+Index!$B$12*DataForModel!AU491+Index!$B$13*DataForModel!AX491+Index!$B$14*DataForModel!AZ491+Index!$B$15*DataForModel!BA491+Index!$B$16*DataForModel!BI491</f>
        <v>7.1477526433027885</v>
      </c>
      <c r="J491">
        <v>6.8</v>
      </c>
      <c r="K491">
        <f t="shared" si="35"/>
        <v>0.34775264330278866</v>
      </c>
      <c r="L491">
        <f>VLOOKUP(G491,MedianHouseholdIncome!B:C,2,FALSE)</f>
        <v>148294</v>
      </c>
      <c r="M491">
        <f>VLOOKUP(G491,DataForModel!B:O,14,FALSE)</f>
        <v>8.1309462380712496</v>
      </c>
      <c r="N491">
        <f>VLOOKUP(G491,DataForModel!B:H,7,FALSE)</f>
        <v>3.3239000000000001</v>
      </c>
      <c r="O491" s="2">
        <f t="shared" si="36"/>
        <v>3.0596970880941905</v>
      </c>
      <c r="P491" s="1">
        <f t="shared" si="37"/>
        <v>2.9059829059829063</v>
      </c>
      <c r="Q491" s="1">
        <f t="shared" si="38"/>
        <v>1.108021625325663</v>
      </c>
      <c r="R491" s="1">
        <f t="shared" si="39"/>
        <v>1.4977009825274674</v>
      </c>
      <c r="S491" s="1"/>
    </row>
    <row r="492" spans="7:19" x14ac:dyDescent="0.2">
      <c r="G492">
        <v>6075017101</v>
      </c>
      <c r="H492" s="2">
        <f>$B$3+$B$4*DataForModel!L492+Index!$B$5*DataForModel!Q492+Index!$B$6*DataForModel!R492+Index!$B$7*DataForModel!T492+Index!$B$8*DataForModel!U492+Index!$B$9*DataForModel!AA492+Index!$B$10*DataForModel!AU492+Index!$B$11*DataForModel!AH492+Index!$B$12*DataForModel!AU492+Index!$B$13*DataForModel!AX492+Index!$B$14*DataForModel!AZ492+Index!$B$15*DataForModel!BA492+Index!$B$16*DataForModel!BI492</f>
        <v>7.0294122108533399</v>
      </c>
      <c r="I492" s="2">
        <f>$B$3+$B$4*DataForModel!L492+Index!$B$5*DataForModel!Q492+Index!$B$6*DataForModel!R492+Index!$B$7*DataForModel!T492+Index!$B$8*DataForModel!U492+Index!$B$9*DataForModel!AA492+Index!$B$10*DataForModel!AU492+Index!$B$11*DataForModel!AH492+Index!$B$12*DataForModel!AU492+Index!$B$13*DataForModel!AX492+Index!$B$14*DataForModel!AZ492+Index!$B$15*DataForModel!BA492+Index!$B$16*DataForModel!BI492</f>
        <v>7.0294122108533399</v>
      </c>
      <c r="J492">
        <v>6.4</v>
      </c>
      <c r="K492">
        <f t="shared" si="35"/>
        <v>0.62941221085333954</v>
      </c>
      <c r="L492">
        <f>VLOOKUP(G492,MedianHouseholdIncome!B:C,2,FALSE)</f>
        <v>157529</v>
      </c>
      <c r="M492">
        <f>VLOOKUP(G492,DataForModel!B:O,14,FALSE)</f>
        <v>5.22943668400627</v>
      </c>
      <c r="N492">
        <f>VLOOKUP(G492,DataForModel!B:H,7,FALSE)</f>
        <v>3.5164</v>
      </c>
      <c r="O492" s="2">
        <f t="shared" si="36"/>
        <v>3.0062153320404725</v>
      </c>
      <c r="P492" s="1">
        <f t="shared" si="37"/>
        <v>2.7350427350427351</v>
      </c>
      <c r="Q492" s="1">
        <f t="shared" si="38"/>
        <v>0.62513923244394398</v>
      </c>
      <c r="R492" s="1">
        <f t="shared" si="39"/>
        <v>1.6840423987222302</v>
      </c>
      <c r="S492" s="1"/>
    </row>
    <row r="493" spans="7:19" x14ac:dyDescent="0.2">
      <c r="G493">
        <v>6075017102</v>
      </c>
      <c r="H493" s="2">
        <f>$B$3+$B$4*DataForModel!L493+Index!$B$5*DataForModel!Q493+Index!$B$6*DataForModel!R493+Index!$B$7*DataForModel!T493+Index!$B$8*DataForModel!U493+Index!$B$9*DataForModel!AA493+Index!$B$10*DataForModel!AU493+Index!$B$11*DataForModel!AH493+Index!$B$12*DataForModel!AU493+Index!$B$13*DataForModel!AX493+Index!$B$14*DataForModel!AZ493+Index!$B$15*DataForModel!BA493+Index!$B$16*DataForModel!BI493</f>
        <v>8.1509542120599896</v>
      </c>
      <c r="I493" s="2">
        <f>$B$3+$B$4*DataForModel!L493+Index!$B$5*DataForModel!Q493+Index!$B$6*DataForModel!R493+Index!$B$7*DataForModel!T493+Index!$B$8*DataForModel!U493+Index!$B$9*DataForModel!AA493+Index!$B$10*DataForModel!AU493+Index!$B$11*DataForModel!AH493+Index!$B$12*DataForModel!AU493+Index!$B$13*DataForModel!AX493+Index!$B$14*DataForModel!AZ493+Index!$B$15*DataForModel!BA493+Index!$B$16*DataForModel!BI493</f>
        <v>8.1509542120599896</v>
      </c>
      <c r="J493">
        <v>6.2</v>
      </c>
      <c r="K493">
        <f t="shared" si="35"/>
        <v>1.9509542120599894</v>
      </c>
      <c r="L493">
        <f>VLOOKUP(G493,MedianHouseholdIncome!B:C,2,FALSE)</f>
        <v>148703</v>
      </c>
      <c r="M493">
        <f>VLOOKUP(G493,DataForModel!B:O,14,FALSE)</f>
        <v>6.6375495468843901</v>
      </c>
      <c r="N493">
        <f>VLOOKUP(G493,DataForModel!B:H,7,FALSE)</f>
        <v>3.5893000000000002</v>
      </c>
      <c r="O493" s="2">
        <f t="shared" si="36"/>
        <v>3.5130753668654693</v>
      </c>
      <c r="P493" s="1">
        <f t="shared" si="37"/>
        <v>2.6495726495726495</v>
      </c>
      <c r="Q493" s="1">
        <f t="shared" si="38"/>
        <v>0.85948376793634262</v>
      </c>
      <c r="R493" s="1">
        <f t="shared" si="39"/>
        <v>1.7546101350370265</v>
      </c>
      <c r="S493" s="1"/>
    </row>
    <row r="494" spans="7:19" x14ac:dyDescent="0.2">
      <c r="G494">
        <v>6075017601</v>
      </c>
      <c r="H494" s="2">
        <f>$B$3+$B$4*DataForModel!L494+Index!$B$5*DataForModel!Q494+Index!$B$6*DataForModel!R494+Index!$B$7*DataForModel!T494+Index!$B$8*DataForModel!U494+Index!$B$9*DataForModel!AA494+Index!$B$10*DataForModel!AU494+Index!$B$11*DataForModel!AH494+Index!$B$12*DataForModel!AU494+Index!$B$13*DataForModel!AX494+Index!$B$14*DataForModel!AZ494+Index!$B$15*DataForModel!BA494+Index!$B$16*DataForModel!BI494</f>
        <v>16.477574912269489</v>
      </c>
      <c r="I494" s="2">
        <f>$B$3+$B$4*DataForModel!L494+Index!$B$5*DataForModel!Q494+Index!$B$6*DataForModel!R494+Index!$B$7*DataForModel!T494+Index!$B$8*DataForModel!U494+Index!$B$9*DataForModel!AA494+Index!$B$10*DataForModel!AU494+Index!$B$11*DataForModel!AH494+Index!$B$12*DataForModel!AU494+Index!$B$13*DataForModel!AX494+Index!$B$14*DataForModel!AZ494+Index!$B$15*DataForModel!BA494+Index!$B$16*DataForModel!BI494</f>
        <v>16.477574912269489</v>
      </c>
      <c r="J494">
        <v>13.6</v>
      </c>
      <c r="K494">
        <f t="shared" si="35"/>
        <v>2.8775749122694894</v>
      </c>
      <c r="L494">
        <f>VLOOKUP(G494,MedianHouseholdIncome!B:C,2,FALSE)</f>
        <v>32747</v>
      </c>
      <c r="M494">
        <f>VLOOKUP(G494,DataForModel!B:O,14,FALSE)</f>
        <v>41.933512114283801</v>
      </c>
      <c r="N494">
        <f>VLOOKUP(G494,DataForModel!B:H,7,FALSE)</f>
        <v>8.1926000000000005</v>
      </c>
      <c r="O494" s="2">
        <f t="shared" si="36"/>
        <v>7.2761366285409368</v>
      </c>
      <c r="P494" s="1">
        <f t="shared" si="37"/>
        <v>5.8119658119658126</v>
      </c>
      <c r="Q494" s="1">
        <f t="shared" si="38"/>
        <v>6.7335981025699319</v>
      </c>
      <c r="R494" s="1">
        <f t="shared" si="39"/>
        <v>6.2106384008518472</v>
      </c>
      <c r="S494" s="1"/>
    </row>
    <row r="495" spans="7:19" x14ac:dyDescent="0.2">
      <c r="G495">
        <v>6075017700</v>
      </c>
      <c r="H495" s="2">
        <f>$B$3+$B$4*DataForModel!L495+Index!$B$5*DataForModel!Q495+Index!$B$6*DataForModel!R495+Index!$B$7*DataForModel!T495+Index!$B$8*DataForModel!U495+Index!$B$9*DataForModel!AA495+Index!$B$10*DataForModel!AU495+Index!$B$11*DataForModel!AH495+Index!$B$12*DataForModel!AU495+Index!$B$13*DataForModel!AX495+Index!$B$14*DataForModel!AZ495+Index!$B$15*DataForModel!BA495+Index!$B$16*DataForModel!BI495</f>
        <v>11.503344870200889</v>
      </c>
      <c r="I495" s="2">
        <f>$B$3+$B$4*DataForModel!L495+Index!$B$5*DataForModel!Q495+Index!$B$6*DataForModel!R495+Index!$B$7*DataForModel!T495+Index!$B$8*DataForModel!U495+Index!$B$9*DataForModel!AA495+Index!$B$10*DataForModel!AU495+Index!$B$11*DataForModel!AH495+Index!$B$12*DataForModel!AU495+Index!$B$13*DataForModel!AX495+Index!$B$14*DataForModel!AZ495+Index!$B$15*DataForModel!BA495+Index!$B$16*DataForModel!BI495</f>
        <v>11.503344870200889</v>
      </c>
      <c r="J495">
        <v>9.5</v>
      </c>
      <c r="K495">
        <f t="shared" si="35"/>
        <v>2.0033448702008894</v>
      </c>
      <c r="L495">
        <f>VLOOKUP(G495,MedianHouseholdIncome!B:C,2,FALSE)</f>
        <v>116000</v>
      </c>
      <c r="M495">
        <f>VLOOKUP(G495,DataForModel!B:O,14,FALSE)</f>
        <v>32.313751378973798</v>
      </c>
      <c r="N495">
        <f>VLOOKUP(G495,DataForModel!B:H,7,FALSE)</f>
        <v>7.0715000000000003</v>
      </c>
      <c r="O495" s="2">
        <f t="shared" si="36"/>
        <v>5.0281259346588776</v>
      </c>
      <c r="P495" s="1">
        <f t="shared" si="37"/>
        <v>4.0598290598290596</v>
      </c>
      <c r="Q495" s="1">
        <f t="shared" si="38"/>
        <v>5.1326338471504682</v>
      </c>
      <c r="R495" s="1">
        <f t="shared" si="39"/>
        <v>5.1254053530806836</v>
      </c>
      <c r="S495" s="1"/>
    </row>
    <row r="496" spans="7:19" x14ac:dyDescent="0.2">
      <c r="G496">
        <v>6075017801</v>
      </c>
      <c r="H496" s="2">
        <f>$B$3+$B$4*DataForModel!L496+Index!$B$5*DataForModel!Q496+Index!$B$6*DataForModel!R496+Index!$B$7*DataForModel!T496+Index!$B$8*DataForModel!U496+Index!$B$9*DataForModel!AA496+Index!$B$10*DataForModel!AU496+Index!$B$11*DataForModel!AH496+Index!$B$12*DataForModel!AU496+Index!$B$13*DataForModel!AX496+Index!$B$14*DataForModel!AZ496+Index!$B$15*DataForModel!BA496+Index!$B$16*DataForModel!BI496</f>
        <v>18.756968743168272</v>
      </c>
      <c r="I496" s="2">
        <f>$B$3+$B$4*DataForModel!L496+Index!$B$5*DataForModel!Q496+Index!$B$6*DataForModel!R496+Index!$B$7*DataForModel!T496+Index!$B$8*DataForModel!U496+Index!$B$9*DataForModel!AA496+Index!$B$10*DataForModel!AU496+Index!$B$11*DataForModel!AH496+Index!$B$12*DataForModel!AU496+Index!$B$13*DataForModel!AX496+Index!$B$14*DataForModel!AZ496+Index!$B$15*DataForModel!BA496+Index!$B$16*DataForModel!BI496</f>
        <v>18.756968743168272</v>
      </c>
      <c r="J496">
        <v>18.3</v>
      </c>
      <c r="K496">
        <f t="shared" si="35"/>
        <v>0.45696874316827163</v>
      </c>
      <c r="L496">
        <f>VLOOKUP(G496,MedianHouseholdIncome!B:C,2,FALSE)</f>
        <v>23693</v>
      </c>
      <c r="M496">
        <f>VLOOKUP(G496,DataForModel!B:O,14,FALSE)</f>
        <v>42.843929524292598</v>
      </c>
      <c r="N496">
        <f>VLOOKUP(G496,DataForModel!B:H,7,FALSE)</f>
        <v>8.2096999999999998</v>
      </c>
      <c r="O496" s="2">
        <f t="shared" si="36"/>
        <v>8.3062662494256063</v>
      </c>
      <c r="P496" s="1">
        <f t="shared" si="37"/>
        <v>7.8205128205128212</v>
      </c>
      <c r="Q496" s="1">
        <f t="shared" si="38"/>
        <v>6.8851139012514553</v>
      </c>
      <c r="R496" s="1">
        <f t="shared" si="39"/>
        <v>6.2271913266540828</v>
      </c>
      <c r="S496" s="1"/>
    </row>
    <row r="497" spans="7:19" x14ac:dyDescent="0.2">
      <c r="G497">
        <v>6075017802</v>
      </c>
      <c r="H497" s="2">
        <f>$B$3+$B$4*DataForModel!L497+Index!$B$5*DataForModel!Q497+Index!$B$6*DataForModel!R497+Index!$B$7*DataForModel!T497+Index!$B$8*DataForModel!U497+Index!$B$9*DataForModel!AA497+Index!$B$10*DataForModel!AU497+Index!$B$11*DataForModel!AH497+Index!$B$12*DataForModel!AU497+Index!$B$13*DataForModel!AX497+Index!$B$14*DataForModel!AZ497+Index!$B$15*DataForModel!BA497+Index!$B$16*DataForModel!BI497</f>
        <v>13.492917590355757</v>
      </c>
      <c r="I497" s="2">
        <f>$B$3+$B$4*DataForModel!L497+Index!$B$5*DataForModel!Q497+Index!$B$6*DataForModel!R497+Index!$B$7*DataForModel!T497+Index!$B$8*DataForModel!U497+Index!$B$9*DataForModel!AA497+Index!$B$10*DataForModel!AU497+Index!$B$11*DataForModel!AH497+Index!$B$12*DataForModel!AU497+Index!$B$13*DataForModel!AX497+Index!$B$14*DataForModel!AZ497+Index!$B$15*DataForModel!BA497+Index!$B$16*DataForModel!BI497</f>
        <v>13.492917590355757</v>
      </c>
      <c r="J497">
        <v>9.9</v>
      </c>
      <c r="K497">
        <f t="shared" si="35"/>
        <v>3.5929175903557571</v>
      </c>
      <c r="L497">
        <f>VLOOKUP(G497,MedianHouseholdIncome!B:C,2,FALSE)</f>
        <v>84665</v>
      </c>
      <c r="M497">
        <f>VLOOKUP(G497,DataForModel!B:O,14,FALSE)</f>
        <v>32.781441005309603</v>
      </c>
      <c r="N497">
        <f>VLOOKUP(G497,DataForModel!B:H,7,FALSE)</f>
        <v>7.7496</v>
      </c>
      <c r="O497" s="2">
        <f t="shared" si="36"/>
        <v>5.927276298300721</v>
      </c>
      <c r="P497" s="1">
        <f t="shared" si="37"/>
        <v>4.2307692307692317</v>
      </c>
      <c r="Q497" s="1">
        <f t="shared" si="38"/>
        <v>5.2104688780827608</v>
      </c>
      <c r="R497" s="1">
        <f t="shared" si="39"/>
        <v>5.7818111417646767</v>
      </c>
      <c r="S497" s="1"/>
    </row>
    <row r="498" spans="7:19" x14ac:dyDescent="0.2">
      <c r="G498">
        <v>6075017902</v>
      </c>
      <c r="H498" s="2">
        <f>$B$3+$B$4*DataForModel!L498+Index!$B$5*DataForModel!Q498+Index!$B$6*DataForModel!R498+Index!$B$7*DataForModel!T498+Index!$B$8*DataForModel!U498+Index!$B$9*DataForModel!AA498+Index!$B$10*DataForModel!AU498+Index!$B$11*DataForModel!AH498+Index!$B$12*DataForModel!AU498+Index!$B$13*DataForModel!AX498+Index!$B$14*DataForModel!AZ498+Index!$B$15*DataForModel!BA498+Index!$B$16*DataForModel!BI498</f>
        <v>15.15681359899043</v>
      </c>
      <c r="I498" s="2">
        <f>$B$3+$B$4*DataForModel!L498+Index!$B$5*DataForModel!Q498+Index!$B$6*DataForModel!R498+Index!$B$7*DataForModel!T498+Index!$B$8*DataForModel!U498+Index!$B$9*DataForModel!AA498+Index!$B$10*DataForModel!AU498+Index!$B$11*DataForModel!AH498+Index!$B$12*DataForModel!AU498+Index!$B$13*DataForModel!AX498+Index!$B$14*DataForModel!AZ498+Index!$B$15*DataForModel!BA498+Index!$B$16*DataForModel!BI498</f>
        <v>15.15681359899043</v>
      </c>
      <c r="J498">
        <v>12.1</v>
      </c>
      <c r="K498">
        <f t="shared" si="35"/>
        <v>3.0568135989904306</v>
      </c>
      <c r="L498">
        <f>VLOOKUP(G498,MedianHouseholdIncome!B:C,2,FALSE)</f>
        <v>40604</v>
      </c>
      <c r="M498">
        <f>VLOOKUP(G498,DataForModel!B:O,14,FALSE)</f>
        <v>49.087359314232103</v>
      </c>
      <c r="N498">
        <f>VLOOKUP(G498,DataForModel!B:H,7,FALSE)</f>
        <v>8.5861000000000001</v>
      </c>
      <c r="O498" s="2">
        <f t="shared" si="36"/>
        <v>6.679243133224765</v>
      </c>
      <c r="P498" s="1">
        <f t="shared" si="37"/>
        <v>5.1709401709401712</v>
      </c>
      <c r="Q498" s="1">
        <f t="shared" si="38"/>
        <v>7.9241738321523325</v>
      </c>
      <c r="R498" s="1">
        <f t="shared" si="39"/>
        <v>6.591549295774648</v>
      </c>
      <c r="S498" s="1"/>
    </row>
    <row r="499" spans="7:19" x14ac:dyDescent="0.2">
      <c r="G499">
        <v>6075018000</v>
      </c>
      <c r="H499" s="2">
        <f>$B$3+$B$4*DataForModel!L499+Index!$B$5*DataForModel!Q499+Index!$B$6*DataForModel!R499+Index!$B$7*DataForModel!T499+Index!$B$8*DataForModel!U499+Index!$B$9*DataForModel!AA499+Index!$B$10*DataForModel!AU499+Index!$B$11*DataForModel!AH499+Index!$B$12*DataForModel!AU499+Index!$B$13*DataForModel!AX499+Index!$B$14*DataForModel!AZ499+Index!$B$15*DataForModel!BA499+Index!$B$16*DataForModel!BI499</f>
        <v>10.33838674270844</v>
      </c>
      <c r="I499" s="2">
        <f>$B$3+$B$4*DataForModel!L499+Index!$B$5*DataForModel!Q499+Index!$B$6*DataForModel!R499+Index!$B$7*DataForModel!T499+Index!$B$8*DataForModel!U499+Index!$B$9*DataForModel!AA499+Index!$B$10*DataForModel!AU499+Index!$B$11*DataForModel!AH499+Index!$B$12*DataForModel!AU499+Index!$B$13*DataForModel!AX499+Index!$B$14*DataForModel!AZ499+Index!$B$15*DataForModel!BA499+Index!$B$16*DataForModel!BI499</f>
        <v>10.33838674270844</v>
      </c>
      <c r="J499">
        <v>8.9</v>
      </c>
      <c r="K499">
        <f t="shared" si="35"/>
        <v>1.43838674270844</v>
      </c>
      <c r="L499">
        <f>VLOOKUP(G499,MedianHouseholdIncome!B:C,2,FALSE)</f>
        <v>163514</v>
      </c>
      <c r="M499">
        <f>VLOOKUP(G499,DataForModel!B:O,14,FALSE)</f>
        <v>31.820470682149299</v>
      </c>
      <c r="N499">
        <f>VLOOKUP(G499,DataForModel!B:H,7,FALSE)</f>
        <v>6.8320999999999996</v>
      </c>
      <c r="O499" s="2">
        <f t="shared" si="36"/>
        <v>4.5016447895611389</v>
      </c>
      <c r="P499" s="1">
        <f t="shared" si="37"/>
        <v>3.8034188034188037</v>
      </c>
      <c r="Q499" s="1">
        <f t="shared" si="38"/>
        <v>5.0505398340836276</v>
      </c>
      <c r="R499" s="1">
        <f t="shared" si="39"/>
        <v>4.8936643918493772</v>
      </c>
      <c r="S499" s="1"/>
    </row>
    <row r="500" spans="7:19" x14ac:dyDescent="0.2">
      <c r="G500">
        <v>6075020100</v>
      </c>
      <c r="H500" s="2">
        <f>$B$3+$B$4*DataForModel!L500+Index!$B$5*DataForModel!Q500+Index!$B$6*DataForModel!R500+Index!$B$7*DataForModel!T500+Index!$B$8*DataForModel!U500+Index!$B$9*DataForModel!AA500+Index!$B$10*DataForModel!AU500+Index!$B$11*DataForModel!AH500+Index!$B$12*DataForModel!AU500+Index!$B$13*DataForModel!AX500+Index!$B$14*DataForModel!AZ500+Index!$B$15*DataForModel!BA500+Index!$B$16*DataForModel!BI500</f>
        <v>16.060482582647889</v>
      </c>
      <c r="I500" s="2">
        <f>$B$3+$B$4*DataForModel!L500+Index!$B$5*DataForModel!Q500+Index!$B$6*DataForModel!R500+Index!$B$7*DataForModel!T500+Index!$B$8*DataForModel!U500+Index!$B$9*DataForModel!AA500+Index!$B$10*DataForModel!AU500+Index!$B$11*DataForModel!AH500+Index!$B$12*DataForModel!AU500+Index!$B$13*DataForModel!AX500+Index!$B$14*DataForModel!AZ500+Index!$B$15*DataForModel!BA500+Index!$B$16*DataForModel!BI500</f>
        <v>16.060482582647889</v>
      </c>
      <c r="J500">
        <v>14</v>
      </c>
      <c r="K500">
        <f t="shared" si="35"/>
        <v>2.0604825826478894</v>
      </c>
      <c r="L500">
        <f>VLOOKUP(G500,MedianHouseholdIncome!B:C,2,FALSE)</f>
        <v>47152</v>
      </c>
      <c r="M500">
        <f>VLOOKUP(G500,DataForModel!B:O,14,FALSE)</f>
        <v>32.213622098130799</v>
      </c>
      <c r="N500">
        <f>VLOOKUP(G500,DataForModel!B:H,7,FALSE)</f>
        <v>9.0215999999999994</v>
      </c>
      <c r="O500" s="2">
        <f t="shared" si="36"/>
        <v>7.0876395125258496</v>
      </c>
      <c r="P500" s="1">
        <f t="shared" si="37"/>
        <v>5.982905982905983</v>
      </c>
      <c r="Q500" s="1">
        <f t="shared" si="38"/>
        <v>5.1159698776442317</v>
      </c>
      <c r="R500" s="1">
        <f t="shared" si="39"/>
        <v>7.0131164996853972</v>
      </c>
      <c r="S500" s="1"/>
    </row>
    <row r="501" spans="7:19" x14ac:dyDescent="0.2">
      <c r="G501">
        <v>6075020200</v>
      </c>
      <c r="H501" s="2">
        <f>$B$3+$B$4*DataForModel!L501+Index!$B$5*DataForModel!Q501+Index!$B$6*DataForModel!R501+Index!$B$7*DataForModel!T501+Index!$B$8*DataForModel!U501+Index!$B$9*DataForModel!AA501+Index!$B$10*DataForModel!AU501+Index!$B$11*DataForModel!AH501+Index!$B$12*DataForModel!AU501+Index!$B$13*DataForModel!AX501+Index!$B$14*DataForModel!AZ501+Index!$B$15*DataForModel!BA501+Index!$B$16*DataForModel!BI501</f>
        <v>12.29689702617655</v>
      </c>
      <c r="I501" s="2">
        <f>$B$3+$B$4*DataForModel!L501+Index!$B$5*DataForModel!Q501+Index!$B$6*DataForModel!R501+Index!$B$7*DataForModel!T501+Index!$B$8*DataForModel!U501+Index!$B$9*DataForModel!AA501+Index!$B$10*DataForModel!AU501+Index!$B$11*DataForModel!AH501+Index!$B$12*DataForModel!AU501+Index!$B$13*DataForModel!AX501+Index!$B$14*DataForModel!AZ501+Index!$B$15*DataForModel!BA501+Index!$B$16*DataForModel!BI501</f>
        <v>12.29689702617655</v>
      </c>
      <c r="J501">
        <v>8.3000000000000007</v>
      </c>
      <c r="K501">
        <f t="shared" si="35"/>
        <v>3.9968970261765495</v>
      </c>
      <c r="L501">
        <f>VLOOKUP(G501,MedianHouseholdIncome!B:C,2,FALSE)</f>
        <v>68296</v>
      </c>
      <c r="M501">
        <f>VLOOKUP(G501,DataForModel!B:O,14,FALSE)</f>
        <v>23.343261231324998</v>
      </c>
      <c r="N501">
        <f>VLOOKUP(G501,DataForModel!B:H,7,FALSE)</f>
        <v>7.0669000000000004</v>
      </c>
      <c r="O501" s="2">
        <f t="shared" si="36"/>
        <v>5.3867570630343931</v>
      </c>
      <c r="P501" s="1">
        <f t="shared" si="37"/>
        <v>3.5470085470085477</v>
      </c>
      <c r="Q501" s="1">
        <f t="shared" si="38"/>
        <v>3.6397241506271918</v>
      </c>
      <c r="R501" s="1">
        <f t="shared" si="39"/>
        <v>5.1209525192391459</v>
      </c>
      <c r="S501" s="1"/>
    </row>
    <row r="502" spans="7:19" x14ac:dyDescent="0.2">
      <c r="G502">
        <v>6075020300</v>
      </c>
      <c r="H502" s="2">
        <f>$B$3+$B$4*DataForModel!L502+Index!$B$5*DataForModel!Q502+Index!$B$6*DataForModel!R502+Index!$B$7*DataForModel!T502+Index!$B$8*DataForModel!U502+Index!$B$9*DataForModel!AA502+Index!$B$10*DataForModel!AU502+Index!$B$11*DataForModel!AH502+Index!$B$12*DataForModel!AU502+Index!$B$13*DataForModel!AX502+Index!$B$14*DataForModel!AZ502+Index!$B$15*DataForModel!BA502+Index!$B$16*DataForModel!BI502</f>
        <v>8.3603871985753706</v>
      </c>
      <c r="I502" s="2">
        <f>$B$3+$B$4*DataForModel!L502+Index!$B$5*DataForModel!Q502+Index!$B$6*DataForModel!R502+Index!$B$7*DataForModel!T502+Index!$B$8*DataForModel!U502+Index!$B$9*DataForModel!AA502+Index!$B$10*DataForModel!AU502+Index!$B$11*DataForModel!AH502+Index!$B$12*DataForModel!AU502+Index!$B$13*DataForModel!AX502+Index!$B$14*DataForModel!AZ502+Index!$B$15*DataForModel!BA502+Index!$B$16*DataForModel!BI502</f>
        <v>8.3603871985753706</v>
      </c>
      <c r="J502">
        <v>7.1</v>
      </c>
      <c r="K502">
        <f t="shared" si="35"/>
        <v>1.260387198575371</v>
      </c>
      <c r="L502">
        <f>VLOOKUP(G502,MedianHouseholdIncome!B:C,2,FALSE)</f>
        <v>131587</v>
      </c>
      <c r="M502">
        <f>VLOOKUP(G502,DataForModel!B:O,14,FALSE)</f>
        <v>6.2953405423348103</v>
      </c>
      <c r="N502">
        <f>VLOOKUP(G502,DataForModel!B:H,7,FALSE)</f>
        <v>5.6215000000000002</v>
      </c>
      <c r="O502" s="2">
        <f t="shared" si="36"/>
        <v>3.6077247074380741</v>
      </c>
      <c r="P502" s="1">
        <f t="shared" si="37"/>
        <v>3.0341880341880341</v>
      </c>
      <c r="Q502" s="1">
        <f t="shared" si="38"/>
        <v>0.80253179176550304</v>
      </c>
      <c r="R502" s="1">
        <f t="shared" si="39"/>
        <v>3.7217946856396105</v>
      </c>
      <c r="S502" s="1"/>
    </row>
    <row r="503" spans="7:19" x14ac:dyDescent="0.2">
      <c r="G503">
        <v>6075020401</v>
      </c>
      <c r="H503" s="2">
        <f>$B$3+$B$4*DataForModel!L503+Index!$B$5*DataForModel!Q503+Index!$B$6*DataForModel!R503+Index!$B$7*DataForModel!T503+Index!$B$8*DataForModel!U503+Index!$B$9*DataForModel!AA503+Index!$B$10*DataForModel!AU503+Index!$B$11*DataForModel!AH503+Index!$B$12*DataForModel!AU503+Index!$B$13*DataForModel!AX503+Index!$B$14*DataForModel!AZ503+Index!$B$15*DataForModel!BA503+Index!$B$16*DataForModel!BI503</f>
        <v>6.6041711460811694</v>
      </c>
      <c r="I503" s="2">
        <f>$B$3+$B$4*DataForModel!L503+Index!$B$5*DataForModel!Q503+Index!$B$6*DataForModel!R503+Index!$B$7*DataForModel!T503+Index!$B$8*DataForModel!U503+Index!$B$9*DataForModel!AA503+Index!$B$10*DataForModel!AU503+Index!$B$11*DataForModel!AH503+Index!$B$12*DataForModel!AU503+Index!$B$13*DataForModel!AX503+Index!$B$14*DataForModel!AZ503+Index!$B$15*DataForModel!BA503+Index!$B$16*DataForModel!BI503</f>
        <v>6.6041711460811694</v>
      </c>
      <c r="J503">
        <v>6.8</v>
      </c>
      <c r="K503">
        <f t="shared" si="35"/>
        <v>0.19582885391883043</v>
      </c>
      <c r="L503">
        <f>VLOOKUP(G503,MedianHouseholdIncome!B:C,2,FALSE)</f>
        <v>169322</v>
      </c>
      <c r="M503">
        <f>VLOOKUP(G503,DataForModel!B:O,14,FALSE)</f>
        <v>2.30598386156041</v>
      </c>
      <c r="N503">
        <f>VLOOKUP(G503,DataForModel!B:H,7,FALSE)</f>
        <v>3.0192999999999999</v>
      </c>
      <c r="O503" s="2">
        <f t="shared" si="36"/>
        <v>2.8140355468273044</v>
      </c>
      <c r="P503" s="1">
        <f t="shared" si="37"/>
        <v>2.9059829059829063</v>
      </c>
      <c r="Q503" s="1">
        <f t="shared" si="38"/>
        <v>0.13860494121553146</v>
      </c>
      <c r="R503" s="1">
        <f t="shared" si="39"/>
        <v>1.2028459416291561</v>
      </c>
      <c r="S503" s="1"/>
    </row>
    <row r="504" spans="7:19" x14ac:dyDescent="0.2">
      <c r="G504">
        <v>6075020402</v>
      </c>
      <c r="H504" s="2">
        <f>$B$3+$B$4*DataForModel!L504+Index!$B$5*DataForModel!Q504+Index!$B$6*DataForModel!R504+Index!$B$7*DataForModel!T504+Index!$B$8*DataForModel!U504+Index!$B$9*DataForModel!AA504+Index!$B$10*DataForModel!AU504+Index!$B$11*DataForModel!AH504+Index!$B$12*DataForModel!AU504+Index!$B$13*DataForModel!AX504+Index!$B$14*DataForModel!AZ504+Index!$B$15*DataForModel!BA504+Index!$B$16*DataForModel!BI504</f>
        <v>7.9596596935633608</v>
      </c>
      <c r="I504" s="2">
        <f>$B$3+$B$4*DataForModel!L504+Index!$B$5*DataForModel!Q504+Index!$B$6*DataForModel!R504+Index!$B$7*DataForModel!T504+Index!$B$8*DataForModel!U504+Index!$B$9*DataForModel!AA504+Index!$B$10*DataForModel!AU504+Index!$B$11*DataForModel!AH504+Index!$B$12*DataForModel!AU504+Index!$B$13*DataForModel!AX504+Index!$B$14*DataForModel!AZ504+Index!$B$15*DataForModel!BA504+Index!$B$16*DataForModel!BI504</f>
        <v>7.9596596935633608</v>
      </c>
      <c r="J504">
        <v>7.7</v>
      </c>
      <c r="K504">
        <f t="shared" si="35"/>
        <v>0.25965969356336061</v>
      </c>
      <c r="L504">
        <f>VLOOKUP(G504,MedianHouseholdIncome!B:C,2,FALSE)</f>
        <v>107667</v>
      </c>
      <c r="M504">
        <f>VLOOKUP(G504,DataForModel!B:O,14,FALSE)</f>
        <v>6.0145807075359503</v>
      </c>
      <c r="N504">
        <f>VLOOKUP(G504,DataForModel!B:H,7,FALSE)</f>
        <v>4.4538000000000002</v>
      </c>
      <c r="O504" s="2">
        <f t="shared" si="36"/>
        <v>3.4266233693453452</v>
      </c>
      <c r="P504" s="1">
        <f t="shared" si="37"/>
        <v>3.2905982905982913</v>
      </c>
      <c r="Q504" s="1">
        <f t="shared" si="38"/>
        <v>0.75580646540467389</v>
      </c>
      <c r="R504" s="1">
        <f t="shared" si="39"/>
        <v>2.5914524950389621</v>
      </c>
      <c r="S504" s="1"/>
    </row>
    <row r="505" spans="7:19" x14ac:dyDescent="0.2">
      <c r="G505">
        <v>6075020500</v>
      </c>
      <c r="H505" s="2">
        <f>$B$3+$B$4*DataForModel!L505+Index!$B$5*DataForModel!Q505+Index!$B$6*DataForModel!R505+Index!$B$7*DataForModel!T505+Index!$B$8*DataForModel!U505+Index!$B$9*DataForModel!AA505+Index!$B$10*DataForModel!AU505+Index!$B$11*DataForModel!AH505+Index!$B$12*DataForModel!AU505+Index!$B$13*DataForModel!AX505+Index!$B$14*DataForModel!AZ505+Index!$B$15*DataForModel!BA505+Index!$B$16*DataForModel!BI505</f>
        <v>6.6022419709804083</v>
      </c>
      <c r="I505" s="2">
        <f>$B$3+$B$4*DataForModel!L505+Index!$B$5*DataForModel!Q505+Index!$B$6*DataForModel!R505+Index!$B$7*DataForModel!T505+Index!$B$8*DataForModel!U505+Index!$B$9*DataForModel!AA505+Index!$B$10*DataForModel!AU505+Index!$B$11*DataForModel!AH505+Index!$B$12*DataForModel!AU505+Index!$B$13*DataForModel!AX505+Index!$B$14*DataForModel!AZ505+Index!$B$15*DataForModel!BA505+Index!$B$16*DataForModel!BI505</f>
        <v>6.6022419709804083</v>
      </c>
      <c r="J505">
        <v>7.3</v>
      </c>
      <c r="K505">
        <f t="shared" si="35"/>
        <v>0.6977580290195915</v>
      </c>
      <c r="L505">
        <f>VLOOKUP(G505,MedianHouseholdIncome!B:C,2,FALSE)</f>
        <v>122778</v>
      </c>
      <c r="M505">
        <f>VLOOKUP(G505,DataForModel!B:O,14,FALSE)</f>
        <v>3.49524488835422</v>
      </c>
      <c r="N505">
        <f>VLOOKUP(G505,DataForModel!B:H,7,FALSE)</f>
        <v>3.8527999999999998</v>
      </c>
      <c r="O505" s="2">
        <f t="shared" si="36"/>
        <v>2.8131636920437089</v>
      </c>
      <c r="P505" s="1">
        <f t="shared" si="37"/>
        <v>3.1196581196581197</v>
      </c>
      <c r="Q505" s="1">
        <f t="shared" si="38"/>
        <v>0.33652716055636234</v>
      </c>
      <c r="R505" s="1">
        <f t="shared" si="39"/>
        <v>2.0096800735685587</v>
      </c>
      <c r="S505" s="1"/>
    </row>
    <row r="506" spans="7:19" x14ac:dyDescent="0.2">
      <c r="G506">
        <v>6075020600</v>
      </c>
      <c r="H506" s="2">
        <f>$B$3+$B$4*DataForModel!L506+Index!$B$5*DataForModel!Q506+Index!$B$6*DataForModel!R506+Index!$B$7*DataForModel!T506+Index!$B$8*DataForModel!U506+Index!$B$9*DataForModel!AA506+Index!$B$10*DataForModel!AU506+Index!$B$11*DataForModel!AH506+Index!$B$12*DataForModel!AU506+Index!$B$13*DataForModel!AX506+Index!$B$14*DataForModel!AZ506+Index!$B$15*DataForModel!BA506+Index!$B$16*DataForModel!BI506</f>
        <v>8.2575021840323899</v>
      </c>
      <c r="I506" s="2">
        <f>$B$3+$B$4*DataForModel!L506+Index!$B$5*DataForModel!Q506+Index!$B$6*DataForModel!R506+Index!$B$7*DataForModel!T506+Index!$B$8*DataForModel!U506+Index!$B$9*DataForModel!AA506+Index!$B$10*DataForModel!AU506+Index!$B$11*DataForModel!AH506+Index!$B$12*DataForModel!AU506+Index!$B$13*DataForModel!AX506+Index!$B$14*DataForModel!AZ506+Index!$B$15*DataForModel!BA506+Index!$B$16*DataForModel!BI506</f>
        <v>8.2575021840323899</v>
      </c>
      <c r="J506">
        <v>7.1</v>
      </c>
      <c r="K506">
        <f t="shared" si="35"/>
        <v>1.1575021840323902</v>
      </c>
      <c r="L506">
        <f>VLOOKUP(G506,MedianHouseholdIncome!B:C,2,FALSE)</f>
        <v>141357</v>
      </c>
      <c r="M506">
        <f>VLOOKUP(G506,DataForModel!B:O,14,FALSE)</f>
        <v>4.2968662010337297</v>
      </c>
      <c r="N506">
        <f>VLOOKUP(G506,DataForModel!B:H,7,FALSE)</f>
        <v>4.7309000000000001</v>
      </c>
      <c r="O506" s="2">
        <f t="shared" si="36"/>
        <v>3.5612277398718839</v>
      </c>
      <c r="P506" s="1">
        <f t="shared" si="37"/>
        <v>3.0341880341880341</v>
      </c>
      <c r="Q506" s="1">
        <f t="shared" si="38"/>
        <v>0.46993661878453169</v>
      </c>
      <c r="R506" s="1">
        <f t="shared" si="39"/>
        <v>2.8596873336237354</v>
      </c>
      <c r="S506" s="1"/>
    </row>
    <row r="507" spans="7:19" x14ac:dyDescent="0.2">
      <c r="G507">
        <v>6075020700</v>
      </c>
      <c r="H507" s="2">
        <f>$B$3+$B$4*DataForModel!L507+Index!$B$5*DataForModel!Q507+Index!$B$6*DataForModel!R507+Index!$B$7*DataForModel!T507+Index!$B$8*DataForModel!U507+Index!$B$9*DataForModel!AA507+Index!$B$10*DataForModel!AU507+Index!$B$11*DataForModel!AH507+Index!$B$12*DataForModel!AU507+Index!$B$13*DataForModel!AX507+Index!$B$14*DataForModel!AZ507+Index!$B$15*DataForModel!BA507+Index!$B$16*DataForModel!BI507</f>
        <v>7.9774616084395289</v>
      </c>
      <c r="I507" s="2">
        <f>$B$3+$B$4*DataForModel!L507+Index!$B$5*DataForModel!Q507+Index!$B$6*DataForModel!R507+Index!$B$7*DataForModel!T507+Index!$B$8*DataForModel!U507+Index!$B$9*DataForModel!AA507+Index!$B$10*DataForModel!AU507+Index!$B$11*DataForModel!AH507+Index!$B$12*DataForModel!AU507+Index!$B$13*DataForModel!AX507+Index!$B$14*DataForModel!AZ507+Index!$B$15*DataForModel!BA507+Index!$B$16*DataForModel!BI507</f>
        <v>7.9774616084395289</v>
      </c>
      <c r="J507">
        <v>6.6</v>
      </c>
      <c r="K507">
        <f t="shared" si="35"/>
        <v>1.3774616084395293</v>
      </c>
      <c r="L507">
        <f>VLOOKUP(G507,MedianHouseholdIncome!B:C,2,FALSE)</f>
        <v>133047</v>
      </c>
      <c r="M507">
        <f>VLOOKUP(G507,DataForModel!B:O,14,FALSE)</f>
        <v>11.314007631069201</v>
      </c>
      <c r="N507">
        <f>VLOOKUP(G507,DataForModel!B:H,7,FALSE)</f>
        <v>4.4180000000000001</v>
      </c>
      <c r="O507" s="2">
        <f t="shared" si="36"/>
        <v>3.434668613468506</v>
      </c>
      <c r="P507" s="1">
        <f t="shared" si="37"/>
        <v>2.8205128205128203</v>
      </c>
      <c r="Q507" s="1">
        <f t="shared" si="38"/>
        <v>1.6377611534919194</v>
      </c>
      <c r="R507" s="1">
        <f t="shared" si="39"/>
        <v>2.5567978316635207</v>
      </c>
      <c r="S507" s="1"/>
    </row>
    <row r="508" spans="7:19" x14ac:dyDescent="0.2">
      <c r="G508">
        <v>6075020800</v>
      </c>
      <c r="H508" s="2">
        <f>$B$3+$B$4*DataForModel!L508+Index!$B$5*DataForModel!Q508+Index!$B$6*DataForModel!R508+Index!$B$7*DataForModel!T508+Index!$B$8*DataForModel!U508+Index!$B$9*DataForModel!AA508+Index!$B$10*DataForModel!AU508+Index!$B$11*DataForModel!AH508+Index!$B$12*DataForModel!AU508+Index!$B$13*DataForModel!AX508+Index!$B$14*DataForModel!AZ508+Index!$B$15*DataForModel!BA508+Index!$B$16*DataForModel!BI508</f>
        <v>13.873835432412331</v>
      </c>
      <c r="I508" s="2">
        <f>$B$3+$B$4*DataForModel!L508+Index!$B$5*DataForModel!Q508+Index!$B$6*DataForModel!R508+Index!$B$7*DataForModel!T508+Index!$B$8*DataForModel!U508+Index!$B$9*DataForModel!AA508+Index!$B$10*DataForModel!AU508+Index!$B$11*DataForModel!AH508+Index!$B$12*DataForModel!AU508+Index!$B$13*DataForModel!AX508+Index!$B$14*DataForModel!AZ508+Index!$B$15*DataForModel!BA508+Index!$B$16*DataForModel!BI508</f>
        <v>13.873835432412331</v>
      </c>
      <c r="J508">
        <v>10.4</v>
      </c>
      <c r="K508">
        <f t="shared" si="35"/>
        <v>3.4738354324123311</v>
      </c>
      <c r="L508">
        <f>VLOOKUP(G508,MedianHouseholdIncome!B:C,2,FALSE)</f>
        <v>56550</v>
      </c>
      <c r="M508">
        <f>VLOOKUP(G508,DataForModel!B:O,14,FALSE)</f>
        <v>23.895096565793999</v>
      </c>
      <c r="N508">
        <f>VLOOKUP(G508,DataForModel!B:H,7,FALSE)</f>
        <v>8.1378000000000004</v>
      </c>
      <c r="O508" s="2">
        <f t="shared" si="36"/>
        <v>6.0994250278913498</v>
      </c>
      <c r="P508" s="1">
        <f t="shared" si="37"/>
        <v>4.4444444444444446</v>
      </c>
      <c r="Q508" s="1">
        <f t="shared" si="38"/>
        <v>3.7315630923297105</v>
      </c>
      <c r="R508" s="1">
        <f t="shared" si="39"/>
        <v>6.1575915976961424</v>
      </c>
      <c r="S508" s="1"/>
    </row>
    <row r="509" spans="7:19" x14ac:dyDescent="0.2">
      <c r="G509">
        <v>6075020900</v>
      </c>
      <c r="H509" s="2">
        <f>$B$3+$B$4*DataForModel!L509+Index!$B$5*DataForModel!Q509+Index!$B$6*DataForModel!R509+Index!$B$7*DataForModel!T509+Index!$B$8*DataForModel!U509+Index!$B$9*DataForModel!AA509+Index!$B$10*DataForModel!AU509+Index!$B$11*DataForModel!AH509+Index!$B$12*DataForModel!AU509+Index!$B$13*DataForModel!AX509+Index!$B$14*DataForModel!AZ509+Index!$B$15*DataForModel!BA509+Index!$B$16*DataForModel!BI509</f>
        <v>12.937243224869132</v>
      </c>
      <c r="I509" s="2">
        <f>$B$3+$B$4*DataForModel!L509+Index!$B$5*DataForModel!Q509+Index!$B$6*DataForModel!R509+Index!$B$7*DataForModel!T509+Index!$B$8*DataForModel!U509+Index!$B$9*DataForModel!AA509+Index!$B$10*DataForModel!AU509+Index!$B$11*DataForModel!AH509+Index!$B$12*DataForModel!AU509+Index!$B$13*DataForModel!AX509+Index!$B$14*DataForModel!AZ509+Index!$B$15*DataForModel!BA509+Index!$B$16*DataForModel!BI509</f>
        <v>12.937243224869132</v>
      </c>
      <c r="J509">
        <v>10.5</v>
      </c>
      <c r="K509">
        <f t="shared" si="35"/>
        <v>2.4372432248691318</v>
      </c>
      <c r="L509">
        <f>VLOOKUP(G509,MedianHouseholdIncome!B:C,2,FALSE)</f>
        <v>67479</v>
      </c>
      <c r="M509">
        <f>VLOOKUP(G509,DataForModel!B:O,14,FALSE)</f>
        <v>23.682843876747398</v>
      </c>
      <c r="N509">
        <f>VLOOKUP(G509,DataForModel!B:H,7,FALSE)</f>
        <v>8.7880000000000003</v>
      </c>
      <c r="O509" s="2">
        <f t="shared" si="36"/>
        <v>5.6761496102775455</v>
      </c>
      <c r="P509" s="1">
        <f t="shared" si="37"/>
        <v>4.4871794871794872</v>
      </c>
      <c r="Q509" s="1">
        <f t="shared" si="38"/>
        <v>3.6962390361883783</v>
      </c>
      <c r="R509" s="1">
        <f t="shared" si="39"/>
        <v>6.7869899811238561</v>
      </c>
      <c r="S509" s="1"/>
    </row>
    <row r="510" spans="7:19" x14ac:dyDescent="0.2">
      <c r="G510">
        <v>6075021000</v>
      </c>
      <c r="H510" s="2">
        <f>$B$3+$B$4*DataForModel!L510+Index!$B$5*DataForModel!Q510+Index!$B$6*DataForModel!R510+Index!$B$7*DataForModel!T510+Index!$B$8*DataForModel!U510+Index!$B$9*DataForModel!AA510+Index!$B$10*DataForModel!AU510+Index!$B$11*DataForModel!AH510+Index!$B$12*DataForModel!AU510+Index!$B$13*DataForModel!AX510+Index!$B$14*DataForModel!AZ510+Index!$B$15*DataForModel!BA510+Index!$B$16*DataForModel!BI510</f>
        <v>8.2192496192942386</v>
      </c>
      <c r="I510" s="2">
        <f>$B$3+$B$4*DataForModel!L510+Index!$B$5*DataForModel!Q510+Index!$B$6*DataForModel!R510+Index!$B$7*DataForModel!T510+Index!$B$8*DataForModel!U510+Index!$B$9*DataForModel!AA510+Index!$B$10*DataForModel!AU510+Index!$B$11*DataForModel!AH510+Index!$B$12*DataForModel!AU510+Index!$B$13*DataForModel!AX510+Index!$B$14*DataForModel!AZ510+Index!$B$15*DataForModel!BA510+Index!$B$16*DataForModel!BI510</f>
        <v>8.2192496192942386</v>
      </c>
      <c r="J510">
        <v>6.7</v>
      </c>
      <c r="K510">
        <f t="shared" si="35"/>
        <v>1.5192496192942384</v>
      </c>
      <c r="L510">
        <f>VLOOKUP(G510,MedianHouseholdIncome!B:C,2,FALSE)</f>
        <v>117250</v>
      </c>
      <c r="M510">
        <f>VLOOKUP(G510,DataForModel!B:O,14,FALSE)</f>
        <v>9.4119000853084493</v>
      </c>
      <c r="N510">
        <f>VLOOKUP(G510,DataForModel!B:H,7,FALSE)</f>
        <v>5.5007000000000001</v>
      </c>
      <c r="O510" s="2">
        <f t="shared" si="36"/>
        <v>3.5439402051433899</v>
      </c>
      <c r="P510" s="1">
        <f t="shared" si="37"/>
        <v>2.8632478632478637</v>
      </c>
      <c r="Q510" s="1">
        <f t="shared" si="38"/>
        <v>1.3212037801313783</v>
      </c>
      <c r="R510" s="1">
        <f t="shared" si="39"/>
        <v>3.6048593969314169</v>
      </c>
      <c r="S510" s="1"/>
    </row>
    <row r="511" spans="7:19" x14ac:dyDescent="0.2">
      <c r="G511">
        <v>6075021100</v>
      </c>
      <c r="H511" s="2">
        <f>$B$3+$B$4*DataForModel!L511+Index!$B$5*DataForModel!Q511+Index!$B$6*DataForModel!R511+Index!$B$7*DataForModel!T511+Index!$B$8*DataForModel!U511+Index!$B$9*DataForModel!AA511+Index!$B$10*DataForModel!AU511+Index!$B$11*DataForModel!AH511+Index!$B$12*DataForModel!AU511+Index!$B$13*DataForModel!AX511+Index!$B$14*DataForModel!AZ511+Index!$B$15*DataForModel!BA511+Index!$B$16*DataForModel!BI511</f>
        <v>7.4643132750236401</v>
      </c>
      <c r="I511" s="2">
        <f>$B$3+$B$4*DataForModel!L511+Index!$B$5*DataForModel!Q511+Index!$B$6*DataForModel!R511+Index!$B$7*DataForModel!T511+Index!$B$8*DataForModel!U511+Index!$B$9*DataForModel!AA511+Index!$B$10*DataForModel!AU511+Index!$B$11*DataForModel!AH511+Index!$B$12*DataForModel!AU511+Index!$B$13*DataForModel!AX511+Index!$B$14*DataForModel!AZ511+Index!$B$15*DataForModel!BA511+Index!$B$16*DataForModel!BI511</f>
        <v>7.4643132750236401</v>
      </c>
      <c r="J511">
        <v>6.8</v>
      </c>
      <c r="K511">
        <f t="shared" si="35"/>
        <v>0.66431327502364024</v>
      </c>
      <c r="L511">
        <f>VLOOKUP(G511,MedianHouseholdIncome!B:C,2,FALSE)</f>
        <v>154063</v>
      </c>
      <c r="M511">
        <f>VLOOKUP(G511,DataForModel!B:O,14,FALSE)</f>
        <v>5.2568237410560501</v>
      </c>
      <c r="N511">
        <f>VLOOKUP(G511,DataForModel!B:H,7,FALSE)</f>
        <v>4.1456</v>
      </c>
      <c r="O511" s="2">
        <f t="shared" si="36"/>
        <v>3.2027607742028037</v>
      </c>
      <c r="P511" s="1">
        <f t="shared" si="37"/>
        <v>2.9059829059829063</v>
      </c>
      <c r="Q511" s="1">
        <f t="shared" si="38"/>
        <v>0.62969711081579294</v>
      </c>
      <c r="R511" s="1">
        <f t="shared" si="39"/>
        <v>2.2931126276559697</v>
      </c>
      <c r="S511" s="1"/>
    </row>
    <row r="512" spans="7:19" x14ac:dyDescent="0.2">
      <c r="G512">
        <v>6075021200</v>
      </c>
      <c r="H512" s="2">
        <f>$B$3+$B$4*DataForModel!L512+Index!$B$5*DataForModel!Q512+Index!$B$6*DataForModel!R512+Index!$B$7*DataForModel!T512+Index!$B$8*DataForModel!U512+Index!$B$9*DataForModel!AA512+Index!$B$10*DataForModel!AU512+Index!$B$11*DataForModel!AH512+Index!$B$12*DataForModel!AU512+Index!$B$13*DataForModel!AX512+Index!$B$14*DataForModel!AZ512+Index!$B$15*DataForModel!BA512+Index!$B$16*DataForModel!BI512</f>
        <v>6.8427083635069881</v>
      </c>
      <c r="I512" s="2">
        <f>$B$3+$B$4*DataForModel!L512+Index!$B$5*DataForModel!Q512+Index!$B$6*DataForModel!R512+Index!$B$7*DataForModel!T512+Index!$B$8*DataForModel!U512+Index!$B$9*DataForModel!AA512+Index!$B$10*DataForModel!AU512+Index!$B$11*DataForModel!AH512+Index!$B$12*DataForModel!AU512+Index!$B$13*DataForModel!AX512+Index!$B$14*DataForModel!AZ512+Index!$B$15*DataForModel!BA512+Index!$B$16*DataForModel!BI512</f>
        <v>6.8427083635069881</v>
      </c>
      <c r="J512">
        <v>6.7</v>
      </c>
      <c r="K512">
        <f t="shared" si="35"/>
        <v>0.1427083635069879</v>
      </c>
      <c r="L512">
        <f>VLOOKUP(G512,MedianHouseholdIncome!B:C,2,FALSE)</f>
        <v>177094</v>
      </c>
      <c r="M512">
        <f>VLOOKUP(G512,DataForModel!B:O,14,FALSE)</f>
        <v>4.2736776882060896</v>
      </c>
      <c r="N512">
        <f>VLOOKUP(G512,DataForModel!B:H,7,FALSE)</f>
        <v>3.3007</v>
      </c>
      <c r="O512" s="2">
        <f t="shared" si="36"/>
        <v>2.9218380029113638</v>
      </c>
      <c r="P512" s="1">
        <f t="shared" si="37"/>
        <v>2.8632478632478637</v>
      </c>
      <c r="Q512" s="1">
        <f t="shared" si="38"/>
        <v>0.46607748120358111</v>
      </c>
      <c r="R512" s="1">
        <f t="shared" si="39"/>
        <v>1.4752432118484098</v>
      </c>
      <c r="S512" s="1"/>
    </row>
    <row r="513" spans="7:19" x14ac:dyDescent="0.2">
      <c r="G513">
        <v>6075021300</v>
      </c>
      <c r="H513" s="2">
        <f>$B$3+$B$4*DataForModel!L513+Index!$B$5*DataForModel!Q513+Index!$B$6*DataForModel!R513+Index!$B$7*DataForModel!T513+Index!$B$8*DataForModel!U513+Index!$B$9*DataForModel!AA513+Index!$B$10*DataForModel!AU513+Index!$B$11*DataForModel!AH513+Index!$B$12*DataForModel!AU513+Index!$B$13*DataForModel!AX513+Index!$B$14*DataForModel!AZ513+Index!$B$15*DataForModel!BA513+Index!$B$16*DataForModel!BI513</f>
        <v>6.2898885390090209</v>
      </c>
      <c r="I513" s="2">
        <f>$B$3+$B$4*DataForModel!L513+Index!$B$5*DataForModel!Q513+Index!$B$6*DataForModel!R513+Index!$B$7*DataForModel!T513+Index!$B$8*DataForModel!U513+Index!$B$9*DataForModel!AA513+Index!$B$10*DataForModel!AU513+Index!$B$11*DataForModel!AH513+Index!$B$12*DataForModel!AU513+Index!$B$13*DataForModel!AX513+Index!$B$14*DataForModel!AZ513+Index!$B$15*DataForModel!BA513+Index!$B$16*DataForModel!BI513</f>
        <v>6.2898885390090209</v>
      </c>
      <c r="J513">
        <v>6.7</v>
      </c>
      <c r="K513">
        <f t="shared" si="35"/>
        <v>0.41011146099097928</v>
      </c>
      <c r="L513">
        <f>VLOOKUP(G513,MedianHouseholdIncome!B:C,2,FALSE)</f>
        <v>161071</v>
      </c>
      <c r="M513">
        <f>VLOOKUP(G513,DataForModel!B:O,14,FALSE)</f>
        <v>4.6079151123227398</v>
      </c>
      <c r="N513">
        <f>VLOOKUP(G513,DataForModel!B:H,7,FALSE)</f>
        <v>2.6861000000000002</v>
      </c>
      <c r="O513" s="2">
        <f t="shared" si="36"/>
        <v>2.6720013715631641</v>
      </c>
      <c r="P513" s="1">
        <f t="shared" si="37"/>
        <v>2.8632478632478637</v>
      </c>
      <c r="Q513" s="1">
        <f t="shared" si="38"/>
        <v>0.52170279076768511</v>
      </c>
      <c r="R513" s="1">
        <f t="shared" si="39"/>
        <v>0.88030589032476669</v>
      </c>
      <c r="S513" s="1"/>
    </row>
    <row r="514" spans="7:19" x14ac:dyDescent="0.2">
      <c r="G514">
        <v>6075021400</v>
      </c>
      <c r="H514" s="2">
        <f>$B$3+$B$4*DataForModel!L514+Index!$B$5*DataForModel!Q514+Index!$B$6*DataForModel!R514+Index!$B$7*DataForModel!T514+Index!$B$8*DataForModel!U514+Index!$B$9*DataForModel!AA514+Index!$B$10*DataForModel!AU514+Index!$B$11*DataForModel!AH514+Index!$B$12*DataForModel!AU514+Index!$B$13*DataForModel!AX514+Index!$B$14*DataForModel!AZ514+Index!$B$15*DataForModel!BA514+Index!$B$16*DataForModel!BI514</f>
        <v>7.3054822026250905</v>
      </c>
      <c r="I514" s="2">
        <f>$B$3+$B$4*DataForModel!L514+Index!$B$5*DataForModel!Q514+Index!$B$6*DataForModel!R514+Index!$B$7*DataForModel!T514+Index!$B$8*DataForModel!U514+Index!$B$9*DataForModel!AA514+Index!$B$10*DataForModel!AU514+Index!$B$11*DataForModel!AH514+Index!$B$12*DataForModel!AU514+Index!$B$13*DataForModel!AX514+Index!$B$14*DataForModel!AZ514+Index!$B$15*DataForModel!BA514+Index!$B$16*DataForModel!BI514</f>
        <v>7.3054822026250905</v>
      </c>
      <c r="J514">
        <v>6.3</v>
      </c>
      <c r="K514">
        <f t="shared" ref="K514:K577" si="40">ABS(J514-H514)</f>
        <v>1.0054822026250907</v>
      </c>
      <c r="L514">
        <f>VLOOKUP(G514,MedianHouseholdIncome!B:C,2,FALSE)</f>
        <v>147251</v>
      </c>
      <c r="M514">
        <f>VLOOKUP(G514,DataForModel!B:O,14,FALSE)</f>
        <v>3.66915936799648</v>
      </c>
      <c r="N514">
        <f>VLOOKUP(G514,DataForModel!B:H,7,FALSE)</f>
        <v>3.0007000000000001</v>
      </c>
      <c r="O514" s="2">
        <f t="shared" ref="O514:O577" si="41">((H514-$B$22)/$B$24)*$B$25</f>
        <v>3.1309800269810268</v>
      </c>
      <c r="P514" s="1">
        <f t="shared" ref="P514:P577" si="42">((J514-$C$22)/$C$24)*$C$25</f>
        <v>2.6923076923076921</v>
      </c>
      <c r="Q514" s="1">
        <f t="shared" ref="Q514:Q577" si="43">((M514-$D$22)/$D$24)*$D$25</f>
        <v>0.36547079783261327</v>
      </c>
      <c r="R514" s="1">
        <f t="shared" ref="R514:R577" si="44">((N514-$E$22)/$E$24)*$E$25</f>
        <v>1.1848410047916365</v>
      </c>
      <c r="S514" s="1"/>
    </row>
    <row r="515" spans="7:19" x14ac:dyDescent="0.2">
      <c r="G515">
        <v>6075021500</v>
      </c>
      <c r="H515" s="2">
        <f>$B$3+$B$4*DataForModel!L515+Index!$B$5*DataForModel!Q515+Index!$B$6*DataForModel!R515+Index!$B$7*DataForModel!T515+Index!$B$8*DataForModel!U515+Index!$B$9*DataForModel!AA515+Index!$B$10*DataForModel!AU515+Index!$B$11*DataForModel!AH515+Index!$B$12*DataForModel!AU515+Index!$B$13*DataForModel!AX515+Index!$B$14*DataForModel!AZ515+Index!$B$15*DataForModel!BA515+Index!$B$16*DataForModel!BI515</f>
        <v>7.9944723077822495</v>
      </c>
      <c r="I515" s="2">
        <f>$B$3+$B$4*DataForModel!L515+Index!$B$5*DataForModel!Q515+Index!$B$6*DataForModel!R515+Index!$B$7*DataForModel!T515+Index!$B$8*DataForModel!U515+Index!$B$9*DataForModel!AA515+Index!$B$10*DataForModel!AU515+Index!$B$11*DataForModel!AH515+Index!$B$12*DataForModel!AU515+Index!$B$13*DataForModel!AX515+Index!$B$14*DataForModel!AZ515+Index!$B$15*DataForModel!BA515+Index!$B$16*DataForModel!BI515</f>
        <v>7.9944723077822495</v>
      </c>
      <c r="J515">
        <v>6.6</v>
      </c>
      <c r="K515">
        <f t="shared" si="40"/>
        <v>1.3944723077822498</v>
      </c>
      <c r="L515">
        <f>VLOOKUP(G515,MedianHouseholdIncome!B:C,2,FALSE)</f>
        <v>128583</v>
      </c>
      <c r="M515">
        <f>VLOOKUP(G515,DataForModel!B:O,14,FALSE)</f>
        <v>5.1252585646474804</v>
      </c>
      <c r="N515">
        <f>VLOOKUP(G515,DataForModel!B:H,7,FALSE)</f>
        <v>3.4771000000000001</v>
      </c>
      <c r="O515" s="2">
        <f t="shared" si="41"/>
        <v>3.4423562824563576</v>
      </c>
      <c r="P515" s="1">
        <f t="shared" si="42"/>
        <v>2.8205128205128203</v>
      </c>
      <c r="Q515" s="1">
        <f t="shared" si="43"/>
        <v>0.60780143685012566</v>
      </c>
      <c r="R515" s="1">
        <f t="shared" si="44"/>
        <v>1.645999709597793</v>
      </c>
      <c r="S515" s="1"/>
    </row>
    <row r="516" spans="7:19" x14ac:dyDescent="0.2">
      <c r="G516">
        <v>6075021600</v>
      </c>
      <c r="H516" s="2">
        <f>$B$3+$B$4*DataForModel!L516+Index!$B$5*DataForModel!Q516+Index!$B$6*DataForModel!R516+Index!$B$7*DataForModel!T516+Index!$B$8*DataForModel!U516+Index!$B$9*DataForModel!AA516+Index!$B$10*DataForModel!AU516+Index!$B$11*DataForModel!AH516+Index!$B$12*DataForModel!AU516+Index!$B$13*DataForModel!AX516+Index!$B$14*DataForModel!AZ516+Index!$B$15*DataForModel!BA516+Index!$B$16*DataForModel!BI516</f>
        <v>8.363410812042039</v>
      </c>
      <c r="I516" s="2">
        <f>$B$3+$B$4*DataForModel!L516+Index!$B$5*DataForModel!Q516+Index!$B$6*DataForModel!R516+Index!$B$7*DataForModel!T516+Index!$B$8*DataForModel!U516+Index!$B$9*DataForModel!AA516+Index!$B$10*DataForModel!AU516+Index!$B$11*DataForModel!AH516+Index!$B$12*DataForModel!AU516+Index!$B$13*DataForModel!AX516+Index!$B$14*DataForModel!AZ516+Index!$B$15*DataForModel!BA516+Index!$B$16*DataForModel!BI516</f>
        <v>8.363410812042039</v>
      </c>
      <c r="J516">
        <v>8</v>
      </c>
      <c r="K516">
        <f t="shared" si="40"/>
        <v>0.36341081204203896</v>
      </c>
      <c r="L516">
        <f>VLOOKUP(G516,MedianHouseholdIncome!B:C,2,FALSE)</f>
        <v>116359</v>
      </c>
      <c r="M516">
        <f>VLOOKUP(G516,DataForModel!B:O,14,FALSE)</f>
        <v>6.5659923040064196</v>
      </c>
      <c r="N516">
        <f>VLOOKUP(G516,DataForModel!B:H,7,FALSE)</f>
        <v>4.2554999999999996</v>
      </c>
      <c r="O516" s="2">
        <f t="shared" si="41"/>
        <v>3.6090911732729367</v>
      </c>
      <c r="P516" s="1">
        <f t="shared" si="42"/>
        <v>3.4188034188034191</v>
      </c>
      <c r="Q516" s="1">
        <f t="shared" si="43"/>
        <v>0.84757488670570069</v>
      </c>
      <c r="R516" s="1">
        <f t="shared" si="44"/>
        <v>2.3994966361744345</v>
      </c>
      <c r="S516" s="1"/>
    </row>
    <row r="517" spans="7:19" x14ac:dyDescent="0.2">
      <c r="G517">
        <v>6075021700</v>
      </c>
      <c r="H517" s="2">
        <f>$B$3+$B$4*DataForModel!L517+Index!$B$5*DataForModel!Q517+Index!$B$6*DataForModel!R517+Index!$B$7*DataForModel!T517+Index!$B$8*DataForModel!U517+Index!$B$9*DataForModel!AA517+Index!$B$10*DataForModel!AU517+Index!$B$11*DataForModel!AH517+Index!$B$12*DataForModel!AU517+Index!$B$13*DataForModel!AX517+Index!$B$14*DataForModel!AZ517+Index!$B$15*DataForModel!BA517+Index!$B$16*DataForModel!BI517</f>
        <v>9.6920332718659807</v>
      </c>
      <c r="I517" s="2">
        <f>$B$3+$B$4*DataForModel!L517+Index!$B$5*DataForModel!Q517+Index!$B$6*DataForModel!R517+Index!$B$7*DataForModel!T517+Index!$B$8*DataForModel!U517+Index!$B$9*DataForModel!AA517+Index!$B$10*DataForModel!AU517+Index!$B$11*DataForModel!AH517+Index!$B$12*DataForModel!AU517+Index!$B$13*DataForModel!AX517+Index!$B$14*DataForModel!AZ517+Index!$B$15*DataForModel!BA517+Index!$B$16*DataForModel!BI517</f>
        <v>9.6920332718659807</v>
      </c>
      <c r="J517">
        <v>9</v>
      </c>
      <c r="K517">
        <f t="shared" si="40"/>
        <v>0.69203327186598074</v>
      </c>
      <c r="L517">
        <f>VLOOKUP(G517,MedianHouseholdIncome!B:C,2,FALSE)</f>
        <v>114714</v>
      </c>
      <c r="M517">
        <f>VLOOKUP(G517,DataForModel!B:O,14,FALSE)</f>
        <v>6.2540544131240701</v>
      </c>
      <c r="N517">
        <f>VLOOKUP(G517,DataForModel!B:H,7,FALSE)</f>
        <v>4.5094000000000003</v>
      </c>
      <c r="O517" s="2">
        <f t="shared" si="41"/>
        <v>4.2095373674690588</v>
      </c>
      <c r="P517" s="1">
        <f t="shared" si="42"/>
        <v>3.8461538461538463</v>
      </c>
      <c r="Q517" s="1">
        <f t="shared" si="43"/>
        <v>0.79566076670264374</v>
      </c>
      <c r="R517" s="1">
        <f t="shared" si="44"/>
        <v>2.6452737040801511</v>
      </c>
      <c r="S517" s="1"/>
    </row>
    <row r="518" spans="7:19" x14ac:dyDescent="0.2">
      <c r="G518">
        <v>6075021800</v>
      </c>
      <c r="H518" s="2">
        <f>$B$3+$B$4*DataForModel!L518+Index!$B$5*DataForModel!Q518+Index!$B$6*DataForModel!R518+Index!$B$7*DataForModel!T518+Index!$B$8*DataForModel!U518+Index!$B$9*DataForModel!AA518+Index!$B$10*DataForModel!AU518+Index!$B$11*DataForModel!AH518+Index!$B$12*DataForModel!AU518+Index!$B$13*DataForModel!AX518+Index!$B$14*DataForModel!AZ518+Index!$B$15*DataForModel!BA518+Index!$B$16*DataForModel!BI518</f>
        <v>7.580081873048969</v>
      </c>
      <c r="I518" s="2">
        <f>$B$3+$B$4*DataForModel!L518+Index!$B$5*DataForModel!Q518+Index!$B$6*DataForModel!R518+Index!$B$7*DataForModel!T518+Index!$B$8*DataForModel!U518+Index!$B$9*DataForModel!AA518+Index!$B$10*DataForModel!AU518+Index!$B$11*DataForModel!AH518+Index!$B$12*DataForModel!AU518+Index!$B$13*DataForModel!AX518+Index!$B$14*DataForModel!AZ518+Index!$B$15*DataForModel!BA518+Index!$B$16*DataForModel!BI518</f>
        <v>7.580081873048969</v>
      </c>
      <c r="J518">
        <v>7.4</v>
      </c>
      <c r="K518">
        <f t="shared" si="40"/>
        <v>0.18008187304896861</v>
      </c>
      <c r="L518">
        <f>VLOOKUP(G518,MedianHouseholdIncome!B:C,2,FALSE)</f>
        <v>137742</v>
      </c>
      <c r="M518">
        <f>VLOOKUP(G518,DataForModel!B:O,14,FALSE)</f>
        <v>4.2554896901792301</v>
      </c>
      <c r="N518">
        <f>VLOOKUP(G518,DataForModel!B:H,7,FALSE)</f>
        <v>3.6745000000000001</v>
      </c>
      <c r="O518" s="2">
        <f t="shared" si="41"/>
        <v>3.2550802375520389</v>
      </c>
      <c r="P518" s="1">
        <f t="shared" si="42"/>
        <v>3.1623931623931627</v>
      </c>
      <c r="Q518" s="1">
        <f t="shared" si="43"/>
        <v>0.46305055199818401</v>
      </c>
      <c r="R518" s="1">
        <f t="shared" si="44"/>
        <v>1.8370843618411501</v>
      </c>
      <c r="S518" s="1"/>
    </row>
    <row r="519" spans="7:19" x14ac:dyDescent="0.2">
      <c r="G519">
        <v>6075022600</v>
      </c>
      <c r="H519" s="2">
        <f>$B$3+$B$4*DataForModel!L519+Index!$B$5*DataForModel!Q519+Index!$B$6*DataForModel!R519+Index!$B$7*DataForModel!T519+Index!$B$8*DataForModel!U519+Index!$B$9*DataForModel!AA519+Index!$B$10*DataForModel!AU519+Index!$B$11*DataForModel!AH519+Index!$B$12*DataForModel!AU519+Index!$B$13*DataForModel!AX519+Index!$B$14*DataForModel!AZ519+Index!$B$15*DataForModel!BA519+Index!$B$16*DataForModel!BI519</f>
        <v>5.5915277980460996</v>
      </c>
      <c r="I519" s="2">
        <f>$B$3+$B$4*DataForModel!L519+Index!$B$5*DataForModel!Q519+Index!$B$6*DataForModel!R519+Index!$B$7*DataForModel!T519+Index!$B$8*DataForModel!U519+Index!$B$9*DataForModel!AA519+Index!$B$10*DataForModel!AU519+Index!$B$11*DataForModel!AH519+Index!$B$12*DataForModel!AU519+Index!$B$13*DataForModel!AX519+Index!$B$14*DataForModel!AZ519+Index!$B$15*DataForModel!BA519+Index!$B$16*DataForModel!BI519</f>
        <v>5.5915277980460996</v>
      </c>
      <c r="J519">
        <v>5.5</v>
      </c>
      <c r="K519">
        <f t="shared" si="40"/>
        <v>9.1527798046099562E-2</v>
      </c>
      <c r="L519">
        <f>VLOOKUP(G519,MedianHouseholdIncome!B:C,2,FALSE)</f>
        <v>165468</v>
      </c>
      <c r="M519">
        <f>VLOOKUP(G519,DataForModel!B:O,14,FALSE)</f>
        <v>14.625681309960999</v>
      </c>
      <c r="N519">
        <f>VLOOKUP(G519,DataForModel!B:H,7,FALSE)</f>
        <v>3.1023000000000001</v>
      </c>
      <c r="O519" s="2">
        <f t="shared" si="41"/>
        <v>2.3563902316289975</v>
      </c>
      <c r="P519" s="1">
        <f t="shared" si="42"/>
        <v>2.3504273504273505</v>
      </c>
      <c r="Q519" s="1">
        <f t="shared" si="43"/>
        <v>2.1889049221782191</v>
      </c>
      <c r="R519" s="1">
        <f t="shared" si="44"/>
        <v>1.283190552248197</v>
      </c>
      <c r="S519" s="1"/>
    </row>
    <row r="520" spans="7:19" x14ac:dyDescent="0.2">
      <c r="G520">
        <v>6075022702</v>
      </c>
      <c r="H520" s="2">
        <f>$B$3+$B$4*DataForModel!L520+Index!$B$5*DataForModel!Q520+Index!$B$6*DataForModel!R520+Index!$B$7*DataForModel!T520+Index!$B$8*DataForModel!U520+Index!$B$9*DataForModel!AA520+Index!$B$10*DataForModel!AU520+Index!$B$11*DataForModel!AH520+Index!$B$12*DataForModel!AU520+Index!$B$13*DataForModel!AX520+Index!$B$14*DataForModel!AZ520+Index!$B$15*DataForModel!BA520+Index!$B$16*DataForModel!BI520</f>
        <v>6.2877908966465688</v>
      </c>
      <c r="I520" s="2">
        <f>$B$3+$B$4*DataForModel!L520+Index!$B$5*DataForModel!Q520+Index!$B$6*DataForModel!R520+Index!$B$7*DataForModel!T520+Index!$B$8*DataForModel!U520+Index!$B$9*DataForModel!AA520+Index!$B$10*DataForModel!AU520+Index!$B$11*DataForModel!AH520+Index!$B$12*DataForModel!AU520+Index!$B$13*DataForModel!AX520+Index!$B$14*DataForModel!AZ520+Index!$B$15*DataForModel!BA520+Index!$B$16*DataForModel!BI520</f>
        <v>6.2877908966465688</v>
      </c>
      <c r="J520">
        <v>6.6</v>
      </c>
      <c r="K520">
        <f t="shared" si="40"/>
        <v>0.31220910335343088</v>
      </c>
      <c r="L520">
        <f>VLOOKUP(G520,MedianHouseholdIncome!B:C,2,FALSE)</f>
        <v>173826</v>
      </c>
      <c r="M520">
        <f>VLOOKUP(G520,DataForModel!B:O,14,FALSE)</f>
        <v>17.4008992205951</v>
      </c>
      <c r="N520">
        <f>VLOOKUP(G520,DataForModel!B:H,7,FALSE)</f>
        <v>3.3904000000000001</v>
      </c>
      <c r="O520" s="2">
        <f t="shared" si="41"/>
        <v>2.6710533811359314</v>
      </c>
      <c r="P520" s="1">
        <f t="shared" si="42"/>
        <v>2.8205128205128203</v>
      </c>
      <c r="Q520" s="1">
        <f t="shared" si="43"/>
        <v>2.6507692863943322</v>
      </c>
      <c r="R520" s="1">
        <f t="shared" si="44"/>
        <v>1.5620734717583853</v>
      </c>
      <c r="S520" s="1"/>
    </row>
    <row r="521" spans="7:19" x14ac:dyDescent="0.2">
      <c r="G521">
        <v>6075022704</v>
      </c>
      <c r="H521" s="2">
        <f>$B$3+$B$4*DataForModel!L521+Index!$B$5*DataForModel!Q521+Index!$B$6*DataForModel!R521+Index!$B$7*DataForModel!T521+Index!$B$8*DataForModel!U521+Index!$B$9*DataForModel!AA521+Index!$B$10*DataForModel!AU521+Index!$B$11*DataForModel!AH521+Index!$B$12*DataForModel!AU521+Index!$B$13*DataForModel!AX521+Index!$B$14*DataForModel!AZ521+Index!$B$15*DataForModel!BA521+Index!$B$16*DataForModel!BI521</f>
        <v>7.277956703109651</v>
      </c>
      <c r="I521" s="2">
        <f>$B$3+$B$4*DataForModel!L521+Index!$B$5*DataForModel!Q521+Index!$B$6*DataForModel!R521+Index!$B$7*DataForModel!T521+Index!$B$8*DataForModel!U521+Index!$B$9*DataForModel!AA521+Index!$B$10*DataForModel!AU521+Index!$B$11*DataForModel!AH521+Index!$B$12*DataForModel!AU521+Index!$B$13*DataForModel!AX521+Index!$B$14*DataForModel!AZ521+Index!$B$15*DataForModel!BA521+Index!$B$16*DataForModel!BI521</f>
        <v>7.277956703109651</v>
      </c>
      <c r="J521">
        <v>6.4</v>
      </c>
      <c r="K521">
        <f t="shared" si="40"/>
        <v>0.87795670310965068</v>
      </c>
      <c r="L521">
        <f>VLOOKUP(G521,MedianHouseholdIncome!B:C,2,FALSE)</f>
        <v>178772</v>
      </c>
      <c r="M521">
        <f>VLOOKUP(G521,DataForModel!B:O,14,FALSE)</f>
        <v>16.075201353528801</v>
      </c>
      <c r="N521">
        <f>VLOOKUP(G521,DataForModel!B:H,7,FALSE)</f>
        <v>3.1124000000000001</v>
      </c>
      <c r="O521" s="2">
        <f t="shared" si="41"/>
        <v>3.1185403897423312</v>
      </c>
      <c r="P521" s="1">
        <f t="shared" si="42"/>
        <v>2.7350427350427351</v>
      </c>
      <c r="Q521" s="1">
        <f t="shared" si="43"/>
        <v>2.4301406286701779</v>
      </c>
      <c r="R521" s="1">
        <f t="shared" si="44"/>
        <v>1.2929674265524418</v>
      </c>
      <c r="S521" s="1"/>
    </row>
    <row r="522" spans="7:19" x14ac:dyDescent="0.2">
      <c r="G522">
        <v>6075022801</v>
      </c>
      <c r="H522" s="2">
        <f>$B$3+$B$4*DataForModel!L522+Index!$B$5*DataForModel!Q522+Index!$B$6*DataForModel!R522+Index!$B$7*DataForModel!T522+Index!$B$8*DataForModel!U522+Index!$B$9*DataForModel!AA522+Index!$B$10*DataForModel!AU522+Index!$B$11*DataForModel!AH522+Index!$B$12*DataForModel!AU522+Index!$B$13*DataForModel!AX522+Index!$B$14*DataForModel!AZ522+Index!$B$15*DataForModel!BA522+Index!$B$16*DataForModel!BI522</f>
        <v>11.514086415264256</v>
      </c>
      <c r="I522" s="2">
        <f>$B$3+$B$4*DataForModel!L522+Index!$B$5*DataForModel!Q522+Index!$B$6*DataForModel!R522+Index!$B$7*DataForModel!T522+Index!$B$8*DataForModel!U522+Index!$B$9*DataForModel!AA522+Index!$B$10*DataForModel!AU522+Index!$B$11*DataForModel!AH522+Index!$B$12*DataForModel!AU522+Index!$B$13*DataForModel!AX522+Index!$B$14*DataForModel!AZ522+Index!$B$15*DataForModel!BA522+Index!$B$16*DataForModel!BI522</f>
        <v>11.514086415264256</v>
      </c>
      <c r="J522">
        <v>9</v>
      </c>
      <c r="K522">
        <f t="shared" si="40"/>
        <v>2.5140864152642557</v>
      </c>
      <c r="L522">
        <f>VLOOKUP(G522,MedianHouseholdIncome!B:C,2,FALSE)</f>
        <v>103924</v>
      </c>
      <c r="M522">
        <f>VLOOKUP(G522,DataForModel!B:O,14,FALSE)</f>
        <v>23.5914177334157</v>
      </c>
      <c r="N522">
        <f>VLOOKUP(G522,DataForModel!B:H,7,FALSE)</f>
        <v>7.0058999999999996</v>
      </c>
      <c r="O522" s="2">
        <f t="shared" si="41"/>
        <v>5.0329803760431799</v>
      </c>
      <c r="P522" s="1">
        <f t="shared" si="42"/>
        <v>3.8461538461538463</v>
      </c>
      <c r="Q522" s="1">
        <f t="shared" si="43"/>
        <v>3.681023482339139</v>
      </c>
      <c r="R522" s="1">
        <f t="shared" si="44"/>
        <v>5.061904070470935</v>
      </c>
      <c r="S522" s="1"/>
    </row>
    <row r="523" spans="7:19" x14ac:dyDescent="0.2">
      <c r="G523">
        <v>6075022802</v>
      </c>
      <c r="H523" s="2">
        <f>$B$3+$B$4*DataForModel!L523+Index!$B$5*DataForModel!Q523+Index!$B$6*DataForModel!R523+Index!$B$7*DataForModel!T523+Index!$B$8*DataForModel!U523+Index!$B$9*DataForModel!AA523+Index!$B$10*DataForModel!AU523+Index!$B$11*DataForModel!AH523+Index!$B$12*DataForModel!AU523+Index!$B$13*DataForModel!AX523+Index!$B$14*DataForModel!AZ523+Index!$B$15*DataForModel!BA523+Index!$B$16*DataForModel!BI523</f>
        <v>12.712217531726768</v>
      </c>
      <c r="I523" s="2">
        <f>$B$3+$B$4*DataForModel!L523+Index!$B$5*DataForModel!Q523+Index!$B$6*DataForModel!R523+Index!$B$7*DataForModel!T523+Index!$B$8*DataForModel!U523+Index!$B$9*DataForModel!AA523+Index!$B$10*DataForModel!AU523+Index!$B$11*DataForModel!AH523+Index!$B$12*DataForModel!AU523+Index!$B$13*DataForModel!AX523+Index!$B$14*DataForModel!AZ523+Index!$B$15*DataForModel!BA523+Index!$B$16*DataForModel!BI523</f>
        <v>12.712217531726768</v>
      </c>
      <c r="J523">
        <v>14</v>
      </c>
      <c r="K523">
        <f t="shared" si="40"/>
        <v>1.2877824682732317</v>
      </c>
      <c r="L523">
        <f>VLOOKUP(G523,MedianHouseholdIncome!B:C,2,FALSE)</f>
        <v>65870</v>
      </c>
      <c r="M523">
        <f>VLOOKUP(G523,DataForModel!B:O,14,FALSE)</f>
        <v>35.350378034969097</v>
      </c>
      <c r="N523">
        <f>VLOOKUP(G523,DataForModel!B:H,7,FALSE)</f>
        <v>8.2018000000000004</v>
      </c>
      <c r="O523" s="2">
        <f t="shared" si="41"/>
        <v>5.5744534361352081</v>
      </c>
      <c r="P523" s="1">
        <f t="shared" si="42"/>
        <v>5.982905982905983</v>
      </c>
      <c r="Q523" s="1">
        <f t="shared" si="43"/>
        <v>5.6380030415689761</v>
      </c>
      <c r="R523" s="1">
        <f t="shared" si="44"/>
        <v>6.2195440685349208</v>
      </c>
      <c r="S523" s="1"/>
    </row>
    <row r="524" spans="7:19" x14ac:dyDescent="0.2">
      <c r="G524">
        <v>6075022803</v>
      </c>
      <c r="H524" s="2">
        <f>$B$3+$B$4*DataForModel!L524+Index!$B$5*DataForModel!Q524+Index!$B$6*DataForModel!R524+Index!$B$7*DataForModel!T524+Index!$B$8*DataForModel!U524+Index!$B$9*DataForModel!AA524+Index!$B$10*DataForModel!AU524+Index!$B$11*DataForModel!AH524+Index!$B$12*DataForModel!AU524+Index!$B$13*DataForModel!AX524+Index!$B$14*DataForModel!AZ524+Index!$B$15*DataForModel!BA524+Index!$B$16*DataForModel!BI524</f>
        <v>12.816865532417351</v>
      </c>
      <c r="I524" s="2">
        <f>$B$3+$B$4*DataForModel!L524+Index!$B$5*DataForModel!Q524+Index!$B$6*DataForModel!R524+Index!$B$7*DataForModel!T524+Index!$B$8*DataForModel!U524+Index!$B$9*DataForModel!AA524+Index!$B$10*DataForModel!AU524+Index!$B$11*DataForModel!AH524+Index!$B$12*DataForModel!AU524+Index!$B$13*DataForModel!AX524+Index!$B$14*DataForModel!AZ524+Index!$B$15*DataForModel!BA524+Index!$B$16*DataForModel!BI524</f>
        <v>12.816865532417351</v>
      </c>
      <c r="J524">
        <v>9.3000000000000007</v>
      </c>
      <c r="K524">
        <f t="shared" si="40"/>
        <v>3.5168655324173503</v>
      </c>
      <c r="L524">
        <f>VLOOKUP(G524,MedianHouseholdIncome!B:C,2,FALSE)</f>
        <v>84451</v>
      </c>
      <c r="M524">
        <f>VLOOKUP(G524,DataForModel!B:O,14,FALSE)</f>
        <v>21.105947671690199</v>
      </c>
      <c r="N524">
        <f>VLOOKUP(G524,DataForModel!B:H,7,FALSE)</f>
        <v>7.6711</v>
      </c>
      <c r="O524" s="2">
        <f t="shared" si="41"/>
        <v>5.6217471524804976</v>
      </c>
      <c r="P524" s="1">
        <f t="shared" si="42"/>
        <v>3.9743589743589745</v>
      </c>
      <c r="Q524" s="1">
        <f t="shared" si="43"/>
        <v>3.2673802705977089</v>
      </c>
      <c r="R524" s="1">
        <f t="shared" si="44"/>
        <v>5.7058225642514877</v>
      </c>
      <c r="S524" s="1"/>
    </row>
    <row r="525" spans="7:19" x14ac:dyDescent="0.2">
      <c r="G525">
        <v>6075022901</v>
      </c>
      <c r="H525" s="2">
        <f>$B$3+$B$4*DataForModel!L525+Index!$B$5*DataForModel!Q525+Index!$B$6*DataForModel!R525+Index!$B$7*DataForModel!T525+Index!$B$8*DataForModel!U525+Index!$B$9*DataForModel!AA525+Index!$B$10*DataForModel!AU525+Index!$B$11*DataForModel!AH525+Index!$B$12*DataForModel!AU525+Index!$B$13*DataForModel!AX525+Index!$B$14*DataForModel!AZ525+Index!$B$15*DataForModel!BA525+Index!$B$16*DataForModel!BI525</f>
        <v>16.201004439754954</v>
      </c>
      <c r="I525" s="2">
        <f>$B$3+$B$4*DataForModel!L525+Index!$B$5*DataForModel!Q525+Index!$B$6*DataForModel!R525+Index!$B$7*DataForModel!T525+Index!$B$8*DataForModel!U525+Index!$B$9*DataForModel!AA525+Index!$B$10*DataForModel!AU525+Index!$B$11*DataForModel!AH525+Index!$B$12*DataForModel!AU525+Index!$B$13*DataForModel!AX525+Index!$B$14*DataForModel!AZ525+Index!$B$15*DataForModel!BA525+Index!$B$16*DataForModel!BI525</f>
        <v>16.201004439754954</v>
      </c>
      <c r="J525">
        <v>11.9</v>
      </c>
      <c r="K525">
        <f t="shared" si="40"/>
        <v>4.3010044397549532</v>
      </c>
      <c r="L525">
        <f>VLOOKUP(G525,MedianHouseholdIncome!B:C,2,FALSE)</f>
        <v>68158</v>
      </c>
      <c r="M525">
        <f>VLOOKUP(G525,DataForModel!B:O,14,FALSE)</f>
        <v>22.418138377113401</v>
      </c>
      <c r="N525">
        <f>VLOOKUP(G525,DataForModel!B:H,7,FALSE)</f>
        <v>8.7832000000000008</v>
      </c>
      <c r="O525" s="2">
        <f t="shared" si="41"/>
        <v>7.151145750642951</v>
      </c>
      <c r="P525" s="1">
        <f t="shared" si="42"/>
        <v>5.0854700854700861</v>
      </c>
      <c r="Q525" s="1">
        <f t="shared" si="43"/>
        <v>3.4857610051585146</v>
      </c>
      <c r="R525" s="1">
        <f t="shared" si="44"/>
        <v>6.7823435458109484</v>
      </c>
      <c r="S525" s="1"/>
    </row>
    <row r="526" spans="7:19" x14ac:dyDescent="0.2">
      <c r="G526">
        <v>6075022902</v>
      </c>
      <c r="H526" s="2">
        <f>$B$3+$B$4*DataForModel!L526+Index!$B$5*DataForModel!Q526+Index!$B$6*DataForModel!R526+Index!$B$7*DataForModel!T526+Index!$B$8*DataForModel!U526+Index!$B$9*DataForModel!AA526+Index!$B$10*DataForModel!AU526+Index!$B$11*DataForModel!AH526+Index!$B$12*DataForModel!AU526+Index!$B$13*DataForModel!AX526+Index!$B$14*DataForModel!AZ526+Index!$B$15*DataForModel!BA526+Index!$B$16*DataForModel!BI526</f>
        <v>11.7255952817787</v>
      </c>
      <c r="I526" s="2">
        <f>$B$3+$B$4*DataForModel!L526+Index!$B$5*DataForModel!Q526+Index!$B$6*DataForModel!R526+Index!$B$7*DataForModel!T526+Index!$B$8*DataForModel!U526+Index!$B$9*DataForModel!AA526+Index!$B$10*DataForModel!AU526+Index!$B$11*DataForModel!AH526+Index!$B$12*DataForModel!AU526+Index!$B$13*DataForModel!AX526+Index!$B$14*DataForModel!AZ526+Index!$B$15*DataForModel!BA526+Index!$B$16*DataForModel!BI526</f>
        <v>11.7255952817787</v>
      </c>
      <c r="J526">
        <v>8.8000000000000007</v>
      </c>
      <c r="K526">
        <f t="shared" si="40"/>
        <v>2.9255952817786994</v>
      </c>
      <c r="L526">
        <f>VLOOKUP(G526,MedianHouseholdIncome!B:C,2,FALSE)</f>
        <v>100602</v>
      </c>
      <c r="M526">
        <f>VLOOKUP(G526,DataForModel!B:O,14,FALSE)</f>
        <v>14.490925095413401</v>
      </c>
      <c r="N526">
        <f>VLOOKUP(G526,DataForModel!B:H,7,FALSE)</f>
        <v>6.3098999999999998</v>
      </c>
      <c r="O526" s="2">
        <f t="shared" si="41"/>
        <v>5.1285678719478964</v>
      </c>
      <c r="P526" s="1">
        <f t="shared" si="42"/>
        <v>3.7606837606837611</v>
      </c>
      <c r="Q526" s="1">
        <f t="shared" si="43"/>
        <v>2.1664781811580966</v>
      </c>
      <c r="R526" s="1">
        <f t="shared" si="44"/>
        <v>4.3881709500992203</v>
      </c>
      <c r="S526" s="1"/>
    </row>
    <row r="527" spans="7:19" x14ac:dyDescent="0.2">
      <c r="G527">
        <v>6075022903</v>
      </c>
      <c r="H527" s="2">
        <f>$B$3+$B$4*DataForModel!L527+Index!$B$5*DataForModel!Q527+Index!$B$6*DataForModel!R527+Index!$B$7*DataForModel!T527+Index!$B$8*DataForModel!U527+Index!$B$9*DataForModel!AA527+Index!$B$10*DataForModel!AU527+Index!$B$11*DataForModel!AH527+Index!$B$12*DataForModel!AU527+Index!$B$13*DataForModel!AX527+Index!$B$14*DataForModel!AZ527+Index!$B$15*DataForModel!BA527+Index!$B$16*DataForModel!BI527</f>
        <v>11.631587754083329</v>
      </c>
      <c r="I527" s="2">
        <f>$B$3+$B$4*DataForModel!L527+Index!$B$5*DataForModel!Q527+Index!$B$6*DataForModel!R527+Index!$B$7*DataForModel!T527+Index!$B$8*DataForModel!U527+Index!$B$9*DataForModel!AA527+Index!$B$10*DataForModel!AU527+Index!$B$11*DataForModel!AH527+Index!$B$12*DataForModel!AU527+Index!$B$13*DataForModel!AX527+Index!$B$14*DataForModel!AZ527+Index!$B$15*DataForModel!BA527+Index!$B$16*DataForModel!BI527</f>
        <v>11.631587754083329</v>
      </c>
      <c r="J527">
        <v>8.9</v>
      </c>
      <c r="K527">
        <f t="shared" si="40"/>
        <v>2.7315877540833284</v>
      </c>
      <c r="L527">
        <f>VLOOKUP(G527,MedianHouseholdIncome!B:C,2,FALSE)</f>
        <v>77582</v>
      </c>
      <c r="M527">
        <f>VLOOKUP(G527,DataForModel!B:O,14,FALSE)</f>
        <v>23.703964344523399</v>
      </c>
      <c r="N527">
        <f>VLOOKUP(G527,DataForModel!B:H,7,FALSE)</f>
        <v>5.8948</v>
      </c>
      <c r="O527" s="2">
        <f t="shared" si="41"/>
        <v>5.0860829193467252</v>
      </c>
      <c r="P527" s="1">
        <f t="shared" si="42"/>
        <v>3.8034188034188037</v>
      </c>
      <c r="Q527" s="1">
        <f t="shared" si="43"/>
        <v>3.6997540003228817</v>
      </c>
      <c r="R527" s="1">
        <f t="shared" si="44"/>
        <v>3.9863510962683311</v>
      </c>
      <c r="S527" s="1"/>
    </row>
    <row r="528" spans="7:19" x14ac:dyDescent="0.2">
      <c r="G528">
        <v>6075023001</v>
      </c>
      <c r="H528" s="2">
        <f>$B$3+$B$4*DataForModel!L528+Index!$B$5*DataForModel!Q528+Index!$B$6*DataForModel!R528+Index!$B$7*DataForModel!T528+Index!$B$8*DataForModel!U528+Index!$B$9*DataForModel!AA528+Index!$B$10*DataForModel!AU528+Index!$B$11*DataForModel!AH528+Index!$B$12*DataForModel!AU528+Index!$B$13*DataForModel!AX528+Index!$B$14*DataForModel!AZ528+Index!$B$15*DataForModel!BA528+Index!$B$16*DataForModel!BI528</f>
        <v>15.107179103781611</v>
      </c>
      <c r="I528" s="2">
        <f>$B$3+$B$4*DataForModel!L528+Index!$B$5*DataForModel!Q528+Index!$B$6*DataForModel!R528+Index!$B$7*DataForModel!T528+Index!$B$8*DataForModel!U528+Index!$B$9*DataForModel!AA528+Index!$B$10*DataForModel!AU528+Index!$B$11*DataForModel!AH528+Index!$B$12*DataForModel!AU528+Index!$B$13*DataForModel!AX528+Index!$B$14*DataForModel!AZ528+Index!$B$15*DataForModel!BA528+Index!$B$16*DataForModel!BI528</f>
        <v>15.107179103781611</v>
      </c>
      <c r="J528">
        <v>12.5</v>
      </c>
      <c r="K528">
        <f t="shared" si="40"/>
        <v>2.6071791037816112</v>
      </c>
      <c r="L528">
        <f>VLOOKUP(G528,MedianHouseholdIncome!B:C,2,FALSE)</f>
        <v>68310</v>
      </c>
      <c r="M528">
        <f>VLOOKUP(G528,DataForModel!B:O,14,FALSE)</f>
        <v>39.040718756547498</v>
      </c>
      <c r="N528">
        <f>VLOOKUP(G528,DataForModel!B:H,7,FALSE)</f>
        <v>8.5825999999999993</v>
      </c>
      <c r="O528" s="2">
        <f t="shared" si="41"/>
        <v>6.6568117468451229</v>
      </c>
      <c r="P528" s="1">
        <f t="shared" si="42"/>
        <v>5.3418803418803416</v>
      </c>
      <c r="Q528" s="1">
        <f t="shared" si="43"/>
        <v>6.2521662986528845</v>
      </c>
      <c r="R528" s="1">
        <f t="shared" si="44"/>
        <v>6.5881612700256511</v>
      </c>
      <c r="S528" s="1"/>
    </row>
    <row r="529" spans="7:19" x14ac:dyDescent="0.2">
      <c r="G529">
        <v>6075023003</v>
      </c>
      <c r="H529" s="2">
        <f>$B$3+$B$4*DataForModel!L529+Index!$B$5*DataForModel!Q529+Index!$B$6*DataForModel!R529+Index!$B$7*DataForModel!T529+Index!$B$8*DataForModel!U529+Index!$B$9*DataForModel!AA529+Index!$B$10*DataForModel!AU529+Index!$B$11*DataForModel!AH529+Index!$B$12*DataForModel!AU529+Index!$B$13*DataForModel!AX529+Index!$B$14*DataForModel!AZ529+Index!$B$15*DataForModel!BA529+Index!$B$16*DataForModel!BI529</f>
        <v>13.073021544790262</v>
      </c>
      <c r="I529" s="2">
        <f>$B$3+$B$4*DataForModel!L529+Index!$B$5*DataForModel!Q529+Index!$B$6*DataForModel!R529+Index!$B$7*DataForModel!T529+Index!$B$8*DataForModel!U529+Index!$B$9*DataForModel!AA529+Index!$B$10*DataForModel!AU529+Index!$B$11*DataForModel!AH529+Index!$B$12*DataForModel!AU529+Index!$B$13*DataForModel!AX529+Index!$B$14*DataForModel!AZ529+Index!$B$15*DataForModel!BA529+Index!$B$16*DataForModel!BI529</f>
        <v>13.073021544790262</v>
      </c>
      <c r="J529">
        <v>11.1</v>
      </c>
      <c r="K529">
        <f t="shared" si="40"/>
        <v>1.9730215447902619</v>
      </c>
      <c r="L529">
        <f>VLOOKUP(G529,MedianHouseholdIncome!B:C,2,FALSE)</f>
        <v>109466</v>
      </c>
      <c r="M529">
        <f>VLOOKUP(G529,DataForModel!B:O,14,FALSE)</f>
        <v>35.132360838450701</v>
      </c>
      <c r="N529">
        <f>VLOOKUP(G529,DataForModel!B:H,7,FALSE)</f>
        <v>7.3352000000000004</v>
      </c>
      <c r="O529" s="2">
        <f t="shared" si="41"/>
        <v>5.7375120950437521</v>
      </c>
      <c r="P529" s="1">
        <f t="shared" si="42"/>
        <v>4.7435897435897436</v>
      </c>
      <c r="Q529" s="1">
        <f t="shared" si="43"/>
        <v>5.6017196299232435</v>
      </c>
      <c r="R529" s="1">
        <f t="shared" si="44"/>
        <v>5.3806688930835875</v>
      </c>
      <c r="S529" s="1"/>
    </row>
    <row r="530" spans="7:19" x14ac:dyDescent="0.2">
      <c r="G530">
        <v>6075023102</v>
      </c>
      <c r="H530" s="2">
        <f>$B$3+$B$4*DataForModel!L530+Index!$B$5*DataForModel!Q530+Index!$B$6*DataForModel!R530+Index!$B$7*DataForModel!T530+Index!$B$8*DataForModel!U530+Index!$B$9*DataForModel!AA530+Index!$B$10*DataForModel!AU530+Index!$B$11*DataForModel!AH530+Index!$B$12*DataForModel!AU530+Index!$B$13*DataForModel!AX530+Index!$B$14*DataForModel!AZ530+Index!$B$15*DataForModel!BA530+Index!$B$16*DataForModel!BI530</f>
        <v>15.873299150434759</v>
      </c>
      <c r="I530" s="2">
        <f>$B$3+$B$4*DataForModel!L530+Index!$B$5*DataForModel!Q530+Index!$B$6*DataForModel!R530+Index!$B$7*DataForModel!T530+Index!$B$8*DataForModel!U530+Index!$B$9*DataForModel!AA530+Index!$B$10*DataForModel!AU530+Index!$B$11*DataForModel!AH530+Index!$B$12*DataForModel!AU530+Index!$B$13*DataForModel!AX530+Index!$B$14*DataForModel!AZ530+Index!$B$15*DataForModel!BA530+Index!$B$16*DataForModel!BI530</f>
        <v>15.873299150434759</v>
      </c>
      <c r="J530">
        <v>16.8</v>
      </c>
      <c r="K530">
        <f t="shared" si="40"/>
        <v>0.92670084956524157</v>
      </c>
      <c r="L530">
        <f>VLOOKUP(G530,MedianHouseholdIncome!B:C,2,FALSE)</f>
        <v>37827</v>
      </c>
      <c r="M530">
        <f>VLOOKUP(G530,DataForModel!B:O,14,FALSE)</f>
        <v>47.146066498082398</v>
      </c>
      <c r="N530">
        <f>VLOOKUP(G530,DataForModel!B:H,7,FALSE)</f>
        <v>8.7573000000000008</v>
      </c>
      <c r="O530" s="2">
        <f t="shared" si="41"/>
        <v>7.0030454439415841</v>
      </c>
      <c r="P530" s="1">
        <f t="shared" si="42"/>
        <v>7.1794871794871806</v>
      </c>
      <c r="Q530" s="1">
        <f t="shared" si="43"/>
        <v>7.6010950681919827</v>
      </c>
      <c r="R530" s="1">
        <f t="shared" si="44"/>
        <v>6.7572721552683799</v>
      </c>
      <c r="S530" s="1"/>
    </row>
    <row r="531" spans="7:19" x14ac:dyDescent="0.2">
      <c r="G531">
        <v>6075023103</v>
      </c>
      <c r="H531" s="2">
        <f>$B$3+$B$4*DataForModel!L531+Index!$B$5*DataForModel!Q531+Index!$B$6*DataForModel!R531+Index!$B$7*DataForModel!T531+Index!$B$8*DataForModel!U531+Index!$B$9*DataForModel!AA531+Index!$B$10*DataForModel!AU531+Index!$B$11*DataForModel!AH531+Index!$B$12*DataForModel!AU531+Index!$B$13*DataForModel!AX531+Index!$B$14*DataForModel!AZ531+Index!$B$15*DataForModel!BA531+Index!$B$16*DataForModel!BI531</f>
        <v>17.722440349950958</v>
      </c>
      <c r="I531" s="2">
        <f>$B$3+$B$4*DataForModel!L531+Index!$B$5*DataForModel!Q531+Index!$B$6*DataForModel!R531+Index!$B$7*DataForModel!T531+Index!$B$8*DataForModel!U531+Index!$B$9*DataForModel!AA531+Index!$B$10*DataForModel!AU531+Index!$B$11*DataForModel!AH531+Index!$B$12*DataForModel!AU531+Index!$B$13*DataForModel!AX531+Index!$B$14*DataForModel!AZ531+Index!$B$15*DataForModel!BA531+Index!$B$16*DataForModel!BI531</f>
        <v>17.722440349950958</v>
      </c>
      <c r="J531">
        <v>21.9</v>
      </c>
      <c r="K531">
        <f t="shared" si="40"/>
        <v>4.1775596500490408</v>
      </c>
      <c r="L531">
        <f>VLOOKUP(G531,MedianHouseholdIncome!B:C,2,FALSE)</f>
        <v>30644</v>
      </c>
      <c r="M531">
        <f>VLOOKUP(G531,DataForModel!B:O,14,FALSE)</f>
        <v>51.583250832705502</v>
      </c>
      <c r="N531">
        <f>VLOOKUP(G531,DataForModel!B:H,7,FALSE)</f>
        <v>9.4023000000000003</v>
      </c>
      <c r="O531" s="2">
        <f t="shared" si="41"/>
        <v>7.8387303953519973</v>
      </c>
      <c r="P531" s="1">
        <f t="shared" si="42"/>
        <v>9.3589743589743595</v>
      </c>
      <c r="Q531" s="1">
        <f t="shared" si="43"/>
        <v>8.3395514300393092</v>
      </c>
      <c r="R531" s="1">
        <f t="shared" si="44"/>
        <v>7.3816369004404434</v>
      </c>
      <c r="S531" s="1"/>
    </row>
    <row r="532" spans="7:19" x14ac:dyDescent="0.2">
      <c r="G532">
        <v>6075023200</v>
      </c>
      <c r="H532" s="2">
        <f>$B$3+$B$4*DataForModel!L532+Index!$B$5*DataForModel!Q532+Index!$B$6*DataForModel!R532+Index!$B$7*DataForModel!T532+Index!$B$8*DataForModel!U532+Index!$B$9*DataForModel!AA532+Index!$B$10*DataForModel!AU532+Index!$B$11*DataForModel!AH532+Index!$B$12*DataForModel!AU532+Index!$B$13*DataForModel!AX532+Index!$B$14*DataForModel!AZ532+Index!$B$15*DataForModel!BA532+Index!$B$16*DataForModel!BI532</f>
        <v>16.216849975341329</v>
      </c>
      <c r="I532" s="2">
        <f>$B$3+$B$4*DataForModel!L532+Index!$B$5*DataForModel!Q532+Index!$B$6*DataForModel!R532+Index!$B$7*DataForModel!T532+Index!$B$8*DataForModel!U532+Index!$B$9*DataForModel!AA532+Index!$B$10*DataForModel!AU532+Index!$B$11*DataForModel!AH532+Index!$B$12*DataForModel!AU532+Index!$B$13*DataForModel!AX532+Index!$B$14*DataForModel!AZ532+Index!$B$15*DataForModel!BA532+Index!$B$16*DataForModel!BI532</f>
        <v>16.216849975341329</v>
      </c>
      <c r="J532">
        <v>14.1</v>
      </c>
      <c r="K532">
        <f t="shared" si="40"/>
        <v>2.1168499753413297</v>
      </c>
      <c r="L532">
        <f>VLOOKUP(G532,MedianHouseholdIncome!B:C,2,FALSE)</f>
        <v>63531</v>
      </c>
      <c r="M532">
        <f>VLOOKUP(G532,DataForModel!B:O,14,FALSE)</f>
        <v>50.355248281442002</v>
      </c>
      <c r="N532">
        <f>VLOOKUP(G532,DataForModel!B:H,7,FALSE)</f>
        <v>9.6151999999999997</v>
      </c>
      <c r="O532" s="2">
        <f t="shared" si="41"/>
        <v>7.158306845555571</v>
      </c>
      <c r="P532" s="1">
        <f t="shared" si="42"/>
        <v>6.0256410256410255</v>
      </c>
      <c r="Q532" s="1">
        <f t="shared" si="43"/>
        <v>8.1351816703091657</v>
      </c>
      <c r="R532" s="1">
        <f t="shared" si="44"/>
        <v>7.5877256667150661</v>
      </c>
      <c r="S532" s="1"/>
    </row>
    <row r="533" spans="7:19" x14ac:dyDescent="0.2">
      <c r="G533">
        <v>6075023300</v>
      </c>
      <c r="H533" s="2">
        <f>$B$3+$B$4*DataForModel!L533+Index!$B$5*DataForModel!Q533+Index!$B$6*DataForModel!R533+Index!$B$7*DataForModel!T533+Index!$B$8*DataForModel!U533+Index!$B$9*DataForModel!AA533+Index!$B$10*DataForModel!AU533+Index!$B$11*DataForModel!AH533+Index!$B$12*DataForModel!AU533+Index!$B$13*DataForModel!AX533+Index!$B$14*DataForModel!AZ533+Index!$B$15*DataForModel!BA533+Index!$B$16*DataForModel!BI533</f>
        <v>14.028116314858242</v>
      </c>
      <c r="I533" s="2">
        <f>$B$3+$B$4*DataForModel!L533+Index!$B$5*DataForModel!Q533+Index!$B$6*DataForModel!R533+Index!$B$7*DataForModel!T533+Index!$B$8*DataForModel!U533+Index!$B$9*DataForModel!AA533+Index!$B$10*DataForModel!AU533+Index!$B$11*DataForModel!AH533+Index!$B$12*DataForModel!AU533+Index!$B$13*DataForModel!AX533+Index!$B$14*DataForModel!AZ533+Index!$B$15*DataForModel!BA533+Index!$B$16*DataForModel!BI533</f>
        <v>14.028116314858242</v>
      </c>
      <c r="J533">
        <v>11.1</v>
      </c>
      <c r="K533">
        <f t="shared" si="40"/>
        <v>2.9281163148582419</v>
      </c>
      <c r="L533">
        <f>VLOOKUP(G533,MedianHouseholdIncome!B:C,2,FALSE)</f>
        <v>116327</v>
      </c>
      <c r="M533">
        <f>VLOOKUP(G533,DataForModel!B:O,14,FALSE)</f>
        <v>40.594864730492802</v>
      </c>
      <c r="N533">
        <f>VLOOKUP(G533,DataForModel!B:H,7,FALSE)</f>
        <v>9.1450999999999993</v>
      </c>
      <c r="O533" s="2">
        <f t="shared" si="41"/>
        <v>6.1691494014460027</v>
      </c>
      <c r="P533" s="1">
        <f t="shared" si="42"/>
        <v>4.7435897435897436</v>
      </c>
      <c r="Q533" s="1">
        <f t="shared" si="43"/>
        <v>6.510814327481464</v>
      </c>
      <c r="R533" s="1">
        <f t="shared" si="44"/>
        <v>7.1326654082571022</v>
      </c>
      <c r="S533" s="1"/>
    </row>
    <row r="534" spans="7:19" x14ac:dyDescent="0.2">
      <c r="G534">
        <v>6075023400</v>
      </c>
      <c r="H534" s="2">
        <f>$B$3+$B$4*DataForModel!L534+Index!$B$5*DataForModel!Q534+Index!$B$6*DataForModel!R534+Index!$B$7*DataForModel!T534+Index!$B$8*DataForModel!U534+Index!$B$9*DataForModel!AA534+Index!$B$10*DataForModel!AU534+Index!$B$11*DataForModel!AH534+Index!$B$12*DataForModel!AU534+Index!$B$13*DataForModel!AX534+Index!$B$14*DataForModel!AZ534+Index!$B$15*DataForModel!BA534+Index!$B$16*DataForModel!BI534</f>
        <v>16.510999497938919</v>
      </c>
      <c r="I534" s="2">
        <f>$B$3+$B$4*DataForModel!L534+Index!$B$5*DataForModel!Q534+Index!$B$6*DataForModel!R534+Index!$B$7*DataForModel!T534+Index!$B$8*DataForModel!U534+Index!$B$9*DataForModel!AA534+Index!$B$10*DataForModel!AU534+Index!$B$11*DataForModel!AH534+Index!$B$12*DataForModel!AU534+Index!$B$13*DataForModel!AX534+Index!$B$14*DataForModel!AZ534+Index!$B$15*DataForModel!BA534+Index!$B$16*DataForModel!BI534</f>
        <v>16.510999497938919</v>
      </c>
      <c r="J534">
        <v>16.3</v>
      </c>
      <c r="K534">
        <f t="shared" si="40"/>
        <v>0.21099949793891781</v>
      </c>
      <c r="L534">
        <f>VLOOKUP(G534,MedianHouseholdIncome!B:C,2,FALSE)</f>
        <v>50407</v>
      </c>
      <c r="M534">
        <f>VLOOKUP(G534,DataForModel!B:O,14,FALSE)</f>
        <v>48.245196070808603</v>
      </c>
      <c r="N534">
        <f>VLOOKUP(G534,DataForModel!B:H,7,FALSE)</f>
        <v>10.309799999999999</v>
      </c>
      <c r="O534" s="2">
        <f t="shared" si="41"/>
        <v>7.2912422479811276</v>
      </c>
      <c r="P534" s="1">
        <f t="shared" si="42"/>
        <v>6.9658119658119668</v>
      </c>
      <c r="Q534" s="1">
        <f t="shared" si="43"/>
        <v>7.7840172017488127</v>
      </c>
      <c r="R534" s="1">
        <f t="shared" si="44"/>
        <v>8.2601035767871824</v>
      </c>
      <c r="S534" s="1"/>
    </row>
    <row r="535" spans="7:19" x14ac:dyDescent="0.2">
      <c r="G535">
        <v>6075025100</v>
      </c>
      <c r="H535" s="2">
        <f>$B$3+$B$4*DataForModel!L535+Index!$B$5*DataForModel!Q535+Index!$B$6*DataForModel!R535+Index!$B$7*DataForModel!T535+Index!$B$8*DataForModel!U535+Index!$B$9*DataForModel!AA535+Index!$B$10*DataForModel!AU535+Index!$B$11*DataForModel!AH535+Index!$B$12*DataForModel!AU535+Index!$B$13*DataForModel!AX535+Index!$B$14*DataForModel!AZ535+Index!$B$15*DataForModel!BA535+Index!$B$16*DataForModel!BI535</f>
        <v>8.8586930763827088</v>
      </c>
      <c r="I535" s="2">
        <f>$B$3+$B$4*DataForModel!L535+Index!$B$5*DataForModel!Q535+Index!$B$6*DataForModel!R535+Index!$B$7*DataForModel!T535+Index!$B$8*DataForModel!U535+Index!$B$9*DataForModel!AA535+Index!$B$10*DataForModel!AU535+Index!$B$11*DataForModel!AH535+Index!$B$12*DataForModel!AU535+Index!$B$13*DataForModel!AX535+Index!$B$14*DataForModel!AZ535+Index!$B$15*DataForModel!BA535+Index!$B$16*DataForModel!BI535</f>
        <v>8.8586930763827088</v>
      </c>
      <c r="J535">
        <v>8.1999999999999993</v>
      </c>
      <c r="K535">
        <f t="shared" si="40"/>
        <v>0.65869307638270946</v>
      </c>
      <c r="L535">
        <f>VLOOKUP(G535,MedianHouseholdIncome!B:C,2,FALSE)</f>
        <v>111382</v>
      </c>
      <c r="M535">
        <f>VLOOKUP(G535,DataForModel!B:O,14,FALSE)</f>
        <v>25.074687091435301</v>
      </c>
      <c r="N535">
        <f>VLOOKUP(G535,DataForModel!B:H,7,FALSE)</f>
        <v>4.3574999999999999</v>
      </c>
      <c r="O535" s="2">
        <f t="shared" si="41"/>
        <v>3.8329247751191691</v>
      </c>
      <c r="P535" s="1">
        <f t="shared" si="42"/>
        <v>3.5042735042735043</v>
      </c>
      <c r="Q535" s="1">
        <f t="shared" si="43"/>
        <v>3.9278759029645292</v>
      </c>
      <c r="R535" s="1">
        <f t="shared" si="44"/>
        <v>2.4982333865737378</v>
      </c>
      <c r="S535" s="1"/>
    </row>
    <row r="536" spans="7:19" x14ac:dyDescent="0.2">
      <c r="G536">
        <v>6075025200</v>
      </c>
      <c r="H536" s="2">
        <f>$B$3+$B$4*DataForModel!L536+Index!$B$5*DataForModel!Q536+Index!$B$6*DataForModel!R536+Index!$B$7*DataForModel!T536+Index!$B$8*DataForModel!U536+Index!$B$9*DataForModel!AA536+Index!$B$10*DataForModel!AU536+Index!$B$11*DataForModel!AH536+Index!$B$12*DataForModel!AU536+Index!$B$13*DataForModel!AX536+Index!$B$14*DataForModel!AZ536+Index!$B$15*DataForModel!BA536+Index!$B$16*DataForModel!BI536</f>
        <v>10.339101483442914</v>
      </c>
      <c r="I536" s="2">
        <f>$B$3+$B$4*DataForModel!L536+Index!$B$5*DataForModel!Q536+Index!$B$6*DataForModel!R536+Index!$B$7*DataForModel!T536+Index!$B$8*DataForModel!U536+Index!$B$9*DataForModel!AA536+Index!$B$10*DataForModel!AU536+Index!$B$11*DataForModel!AH536+Index!$B$12*DataForModel!AU536+Index!$B$13*DataForModel!AX536+Index!$B$14*DataForModel!AZ536+Index!$B$15*DataForModel!BA536+Index!$B$16*DataForModel!BI536</f>
        <v>10.339101483442914</v>
      </c>
      <c r="J536">
        <v>8.6</v>
      </c>
      <c r="K536">
        <f t="shared" si="40"/>
        <v>1.7391014834429139</v>
      </c>
      <c r="L536">
        <f>VLOOKUP(G536,MedianHouseholdIncome!B:C,2,FALSE)</f>
        <v>145000</v>
      </c>
      <c r="M536">
        <f>VLOOKUP(G536,DataForModel!B:O,14,FALSE)</f>
        <v>17.584700056561299</v>
      </c>
      <c r="N536">
        <f>VLOOKUP(G536,DataForModel!B:H,7,FALSE)</f>
        <v>4.88</v>
      </c>
      <c r="O536" s="2">
        <f t="shared" si="41"/>
        <v>4.5019678033342974</v>
      </c>
      <c r="P536" s="1">
        <f t="shared" si="42"/>
        <v>3.6752136752136755</v>
      </c>
      <c r="Q536" s="1">
        <f t="shared" si="43"/>
        <v>2.6813582559742102</v>
      </c>
      <c r="R536" s="1">
        <f t="shared" si="44"/>
        <v>3.0040172305309518</v>
      </c>
      <c r="S536" s="1"/>
    </row>
    <row r="537" spans="7:19" x14ac:dyDescent="0.2">
      <c r="G537">
        <v>6075025300</v>
      </c>
      <c r="H537" s="2">
        <f>$B$3+$B$4*DataForModel!L537+Index!$B$5*DataForModel!Q537+Index!$B$6*DataForModel!R537+Index!$B$7*DataForModel!T537+Index!$B$8*DataForModel!U537+Index!$B$9*DataForModel!AA537+Index!$B$10*DataForModel!AU537+Index!$B$11*DataForModel!AH537+Index!$B$12*DataForModel!AU537+Index!$B$13*DataForModel!AX537+Index!$B$14*DataForModel!AZ537+Index!$B$15*DataForModel!BA537+Index!$B$16*DataForModel!BI537</f>
        <v>10.010686777021839</v>
      </c>
      <c r="I537" s="2">
        <f>$B$3+$B$4*DataForModel!L537+Index!$B$5*DataForModel!Q537+Index!$B$6*DataForModel!R537+Index!$B$7*DataForModel!T537+Index!$B$8*DataForModel!U537+Index!$B$9*DataForModel!AA537+Index!$B$10*DataForModel!AU537+Index!$B$11*DataForModel!AH537+Index!$B$12*DataForModel!AU537+Index!$B$13*DataForModel!AX537+Index!$B$14*DataForModel!AZ537+Index!$B$15*DataForModel!BA537+Index!$B$16*DataForModel!BI537</f>
        <v>10.010686777021839</v>
      </c>
      <c r="J537">
        <v>8.4</v>
      </c>
      <c r="K537">
        <f t="shared" si="40"/>
        <v>1.6106867770218383</v>
      </c>
      <c r="L537">
        <f>VLOOKUP(G537,MedianHouseholdIncome!B:C,2,FALSE)</f>
        <v>121569</v>
      </c>
      <c r="M537">
        <f>VLOOKUP(G537,DataForModel!B:O,14,FALSE)</f>
        <v>13.5714068452764</v>
      </c>
      <c r="N537">
        <f>VLOOKUP(G537,DataForModel!B:H,7,FALSE)</f>
        <v>5.3468</v>
      </c>
      <c r="O537" s="2">
        <f t="shared" si="41"/>
        <v>4.353546888776898</v>
      </c>
      <c r="P537" s="1">
        <f t="shared" si="42"/>
        <v>3.5897435897435903</v>
      </c>
      <c r="Q537" s="1">
        <f t="shared" si="43"/>
        <v>2.0134477793444954</v>
      </c>
      <c r="R537" s="1">
        <f t="shared" si="44"/>
        <v>3.4558830647112915</v>
      </c>
      <c r="S537" s="1"/>
    </row>
    <row r="538" spans="7:19" x14ac:dyDescent="0.2">
      <c r="G538">
        <v>6075025401</v>
      </c>
      <c r="H538" s="2">
        <f>$B$3+$B$4*DataForModel!L538+Index!$B$5*DataForModel!Q538+Index!$B$6*DataForModel!R538+Index!$B$7*DataForModel!T538+Index!$B$8*DataForModel!U538+Index!$B$9*DataForModel!AA538+Index!$B$10*DataForModel!AU538+Index!$B$11*DataForModel!AH538+Index!$B$12*DataForModel!AU538+Index!$B$13*DataForModel!AX538+Index!$B$14*DataForModel!AZ538+Index!$B$15*DataForModel!BA538+Index!$B$16*DataForModel!BI538</f>
        <v>11.896314389861971</v>
      </c>
      <c r="I538" s="2">
        <f>$B$3+$B$4*DataForModel!L538+Index!$B$5*DataForModel!Q538+Index!$B$6*DataForModel!R538+Index!$B$7*DataForModel!T538+Index!$B$8*DataForModel!U538+Index!$B$9*DataForModel!AA538+Index!$B$10*DataForModel!AU538+Index!$B$11*DataForModel!AH538+Index!$B$12*DataForModel!AU538+Index!$B$13*DataForModel!AX538+Index!$B$14*DataForModel!AZ538+Index!$B$15*DataForModel!BA538+Index!$B$16*DataForModel!BI538</f>
        <v>11.896314389861971</v>
      </c>
      <c r="J538">
        <v>10</v>
      </c>
      <c r="K538">
        <f t="shared" si="40"/>
        <v>1.8963143898619705</v>
      </c>
      <c r="L538">
        <f>VLOOKUP(G538,MedianHouseholdIncome!B:C,2,FALSE)</f>
        <v>95472</v>
      </c>
      <c r="M538">
        <f>VLOOKUP(G538,DataForModel!B:O,14,FALSE)</f>
        <v>16.538759522523101</v>
      </c>
      <c r="N538">
        <f>VLOOKUP(G538,DataForModel!B:H,7,FALSE)</f>
        <v>7.2784000000000004</v>
      </c>
      <c r="O538" s="2">
        <f t="shared" si="41"/>
        <v>5.2057211956533669</v>
      </c>
      <c r="P538" s="1">
        <f t="shared" si="42"/>
        <v>4.2735042735042743</v>
      </c>
      <c r="Q538" s="1">
        <f t="shared" si="43"/>
        <v>2.507288083714823</v>
      </c>
      <c r="R538" s="1">
        <f t="shared" si="44"/>
        <v>5.3256860752141719</v>
      </c>
      <c r="S538" s="1"/>
    </row>
    <row r="539" spans="7:19" x14ac:dyDescent="0.2">
      <c r="G539">
        <v>6075025402</v>
      </c>
      <c r="H539" s="2">
        <f>$B$3+$B$4*DataForModel!L539+Index!$B$5*DataForModel!Q539+Index!$B$6*DataForModel!R539+Index!$B$7*DataForModel!T539+Index!$B$8*DataForModel!U539+Index!$B$9*DataForModel!AA539+Index!$B$10*DataForModel!AU539+Index!$B$11*DataForModel!AH539+Index!$B$12*DataForModel!AU539+Index!$B$13*DataForModel!AX539+Index!$B$14*DataForModel!AZ539+Index!$B$15*DataForModel!BA539+Index!$B$16*DataForModel!BI539</f>
        <v>10.231427203498232</v>
      </c>
      <c r="I539" s="2">
        <f>$B$3+$B$4*DataForModel!L539+Index!$B$5*DataForModel!Q539+Index!$B$6*DataForModel!R539+Index!$B$7*DataForModel!T539+Index!$B$8*DataForModel!U539+Index!$B$9*DataForModel!AA539+Index!$B$10*DataForModel!AU539+Index!$B$11*DataForModel!AH539+Index!$B$12*DataForModel!AU539+Index!$B$13*DataForModel!AX539+Index!$B$14*DataForModel!AZ539+Index!$B$15*DataForModel!BA539+Index!$B$16*DataForModel!BI539</f>
        <v>10.231427203498232</v>
      </c>
      <c r="J539">
        <v>8</v>
      </c>
      <c r="K539">
        <f t="shared" si="40"/>
        <v>2.2314272034982316</v>
      </c>
      <c r="L539">
        <f>VLOOKUP(G539,MedianHouseholdIncome!B:C,2,FALSE)</f>
        <v>84091</v>
      </c>
      <c r="M539">
        <f>VLOOKUP(G539,DataForModel!B:O,14,FALSE)</f>
        <v>17.408216321763501</v>
      </c>
      <c r="N539">
        <f>VLOOKUP(G539,DataForModel!B:H,7,FALSE)</f>
        <v>4.7404999999999999</v>
      </c>
      <c r="O539" s="2">
        <f t="shared" si="41"/>
        <v>4.4533064164011282</v>
      </c>
      <c r="P539" s="1">
        <f t="shared" si="42"/>
        <v>3.4188034188034191</v>
      </c>
      <c r="Q539" s="1">
        <f t="shared" si="43"/>
        <v>2.6519870315905196</v>
      </c>
      <c r="R539" s="1">
        <f t="shared" si="44"/>
        <v>2.868980204249552</v>
      </c>
      <c r="S539" s="1"/>
    </row>
    <row r="540" spans="7:19" x14ac:dyDescent="0.2">
      <c r="G540">
        <v>6075025403</v>
      </c>
      <c r="H540" s="2">
        <f>$B$3+$B$4*DataForModel!L540+Index!$B$5*DataForModel!Q540+Index!$B$6*DataForModel!R540+Index!$B$7*DataForModel!T540+Index!$B$8*DataForModel!U540+Index!$B$9*DataForModel!AA540+Index!$B$10*DataForModel!AU540+Index!$B$11*DataForModel!AH540+Index!$B$12*DataForModel!AU540+Index!$B$13*DataForModel!AX540+Index!$B$14*DataForModel!AZ540+Index!$B$15*DataForModel!BA540+Index!$B$16*DataForModel!BI540</f>
        <v>12.978911275543391</v>
      </c>
      <c r="I540" s="2">
        <f>$B$3+$B$4*DataForModel!L540+Index!$B$5*DataForModel!Q540+Index!$B$6*DataForModel!R540+Index!$B$7*DataForModel!T540+Index!$B$8*DataForModel!U540+Index!$B$9*DataForModel!AA540+Index!$B$10*DataForModel!AU540+Index!$B$11*DataForModel!AH540+Index!$B$12*DataForModel!AU540+Index!$B$13*DataForModel!AX540+Index!$B$14*DataForModel!AZ540+Index!$B$15*DataForModel!BA540+Index!$B$16*DataForModel!BI540</f>
        <v>12.978911275543391</v>
      </c>
      <c r="J540">
        <v>11.8</v>
      </c>
      <c r="K540">
        <f t="shared" si="40"/>
        <v>1.1789112755433901</v>
      </c>
      <c r="L540">
        <f>VLOOKUP(G540,MedianHouseholdIncome!B:C,2,FALSE)</f>
        <v>84624</v>
      </c>
      <c r="M540">
        <f>VLOOKUP(G540,DataForModel!B:O,14,FALSE)</f>
        <v>19.329458198597901</v>
      </c>
      <c r="N540">
        <f>VLOOKUP(G540,DataForModel!B:H,7,FALSE)</f>
        <v>8.2506000000000004</v>
      </c>
      <c r="O540" s="2">
        <f t="shared" si="41"/>
        <v>5.6949807103104675</v>
      </c>
      <c r="P540" s="1">
        <f t="shared" si="42"/>
        <v>5.0427350427350435</v>
      </c>
      <c r="Q540" s="1">
        <f t="shared" si="43"/>
        <v>2.9717288271984703</v>
      </c>
      <c r="R540" s="1">
        <f t="shared" si="44"/>
        <v>6.2667828275494895</v>
      </c>
      <c r="S540" s="1"/>
    </row>
    <row r="541" spans="7:19" x14ac:dyDescent="0.2">
      <c r="G541">
        <v>6075025500</v>
      </c>
      <c r="H541" s="2">
        <f>$B$3+$B$4*DataForModel!L541+Index!$B$5*DataForModel!Q541+Index!$B$6*DataForModel!R541+Index!$B$7*DataForModel!T541+Index!$B$8*DataForModel!U541+Index!$B$9*DataForModel!AA541+Index!$B$10*DataForModel!AU541+Index!$B$11*DataForModel!AH541+Index!$B$12*DataForModel!AU541+Index!$B$13*DataForModel!AX541+Index!$B$14*DataForModel!AZ541+Index!$B$15*DataForModel!BA541+Index!$B$16*DataForModel!BI541</f>
        <v>12.835249284801087</v>
      </c>
      <c r="I541" s="2">
        <f>$B$3+$B$4*DataForModel!L541+Index!$B$5*DataForModel!Q541+Index!$B$6*DataForModel!R541+Index!$B$7*DataForModel!T541+Index!$B$8*DataForModel!U541+Index!$B$9*DataForModel!AA541+Index!$B$10*DataForModel!AU541+Index!$B$11*DataForModel!AH541+Index!$B$12*DataForModel!AU541+Index!$B$13*DataForModel!AX541+Index!$B$14*DataForModel!AZ541+Index!$B$15*DataForModel!BA541+Index!$B$16*DataForModel!BI541</f>
        <v>12.835249284801087</v>
      </c>
      <c r="J541">
        <v>9.5</v>
      </c>
      <c r="K541">
        <f t="shared" si="40"/>
        <v>3.3352492848010868</v>
      </c>
      <c r="L541">
        <f>VLOOKUP(G541,MedianHouseholdIncome!B:C,2,FALSE)</f>
        <v>107353</v>
      </c>
      <c r="M541">
        <f>VLOOKUP(G541,DataForModel!B:O,14,FALSE)</f>
        <v>20.772002051523899</v>
      </c>
      <c r="N541">
        <f>VLOOKUP(G541,DataForModel!B:H,7,FALSE)</f>
        <v>6.6879999999999997</v>
      </c>
      <c r="O541" s="2">
        <f t="shared" si="41"/>
        <v>5.6300553472368318</v>
      </c>
      <c r="P541" s="1">
        <f t="shared" si="42"/>
        <v>4.0598290598290596</v>
      </c>
      <c r="Q541" s="1">
        <f t="shared" si="43"/>
        <v>3.2118035243718164</v>
      </c>
      <c r="R541" s="1">
        <f t="shared" si="44"/>
        <v>4.7541745317264406</v>
      </c>
      <c r="S541" s="1"/>
    </row>
    <row r="542" spans="7:19" x14ac:dyDescent="0.2">
      <c r="G542">
        <v>6075025600</v>
      </c>
      <c r="H542" s="2">
        <f>$B$3+$B$4*DataForModel!L542+Index!$B$5*DataForModel!Q542+Index!$B$6*DataForModel!R542+Index!$B$7*DataForModel!T542+Index!$B$8*DataForModel!U542+Index!$B$9*DataForModel!AA542+Index!$B$10*DataForModel!AU542+Index!$B$11*DataForModel!AH542+Index!$B$12*DataForModel!AU542+Index!$B$13*DataForModel!AX542+Index!$B$14*DataForModel!AZ542+Index!$B$15*DataForModel!BA542+Index!$B$16*DataForModel!BI542</f>
        <v>13.111080437076168</v>
      </c>
      <c r="I542" s="2">
        <f>$B$3+$B$4*DataForModel!L542+Index!$B$5*DataForModel!Q542+Index!$B$6*DataForModel!R542+Index!$B$7*DataForModel!T542+Index!$B$8*DataForModel!U542+Index!$B$9*DataForModel!AA542+Index!$B$10*DataForModel!AU542+Index!$B$11*DataForModel!AH542+Index!$B$12*DataForModel!AU542+Index!$B$13*DataForModel!AX542+Index!$B$14*DataForModel!AZ542+Index!$B$15*DataForModel!BA542+Index!$B$16*DataForModel!BI542</f>
        <v>13.111080437076168</v>
      </c>
      <c r="J542">
        <v>9.8000000000000007</v>
      </c>
      <c r="K542">
        <f t="shared" si="40"/>
        <v>3.3110804370761677</v>
      </c>
      <c r="L542">
        <f>VLOOKUP(G542,MedianHouseholdIncome!B:C,2,FALSE)</f>
        <v>97179</v>
      </c>
      <c r="M542">
        <f>VLOOKUP(G542,DataForModel!B:O,14,FALSE)</f>
        <v>14.1850848770878</v>
      </c>
      <c r="N542">
        <f>VLOOKUP(G542,DataForModel!B:H,7,FALSE)</f>
        <v>6.6173999999999999</v>
      </c>
      <c r="O542" s="2">
        <f t="shared" si="41"/>
        <v>5.7547121031118227</v>
      </c>
      <c r="P542" s="1">
        <f t="shared" si="42"/>
        <v>4.1880341880341891</v>
      </c>
      <c r="Q542" s="1">
        <f t="shared" si="43"/>
        <v>2.1155788635054531</v>
      </c>
      <c r="R542" s="1">
        <f t="shared" si="44"/>
        <v>4.6858332123324136</v>
      </c>
      <c r="S542" s="1"/>
    </row>
    <row r="543" spans="7:19" x14ac:dyDescent="0.2">
      <c r="G543">
        <v>6075025701</v>
      </c>
      <c r="H543" s="2">
        <f>$B$3+$B$4*DataForModel!L543+Index!$B$5*DataForModel!Q543+Index!$B$6*DataForModel!R543+Index!$B$7*DataForModel!T543+Index!$B$8*DataForModel!U543+Index!$B$9*DataForModel!AA543+Index!$B$10*DataForModel!AU543+Index!$B$11*DataForModel!AH543+Index!$B$12*DataForModel!AU543+Index!$B$13*DataForModel!AX543+Index!$B$14*DataForModel!AZ543+Index!$B$15*DataForModel!BA543+Index!$B$16*DataForModel!BI543</f>
        <v>14.171452511037488</v>
      </c>
      <c r="I543" s="2">
        <f>$B$3+$B$4*DataForModel!L543+Index!$B$5*DataForModel!Q543+Index!$B$6*DataForModel!R543+Index!$B$7*DataForModel!T543+Index!$B$8*DataForModel!U543+Index!$B$9*DataForModel!AA543+Index!$B$10*DataForModel!AU543+Index!$B$11*DataForModel!AH543+Index!$B$12*DataForModel!AU543+Index!$B$13*DataForModel!AX543+Index!$B$14*DataForModel!AZ543+Index!$B$15*DataForModel!BA543+Index!$B$16*DataForModel!BI543</f>
        <v>14.171452511037488</v>
      </c>
      <c r="J543">
        <v>11</v>
      </c>
      <c r="K543">
        <f t="shared" si="40"/>
        <v>3.1714525110374883</v>
      </c>
      <c r="L543">
        <f>VLOOKUP(G543,MedianHouseholdIncome!B:C,2,FALSE)</f>
        <v>99142</v>
      </c>
      <c r="M543">
        <f>VLOOKUP(G543,DataForModel!B:O,14,FALSE)</f>
        <v>24.4498028937168</v>
      </c>
      <c r="N543">
        <f>VLOOKUP(G543,DataForModel!B:H,7,FALSE)</f>
        <v>8.2373999999999992</v>
      </c>
      <c r="O543" s="2">
        <f t="shared" si="41"/>
        <v>6.2339275277301116</v>
      </c>
      <c r="P543" s="1">
        <f t="shared" si="42"/>
        <v>4.700854700854701</v>
      </c>
      <c r="Q543" s="1">
        <f t="shared" si="43"/>
        <v>3.8238798377971612</v>
      </c>
      <c r="R543" s="1">
        <f t="shared" si="44"/>
        <v>6.2540051304389896</v>
      </c>
      <c r="S543" s="1"/>
    </row>
    <row r="544" spans="7:19" x14ac:dyDescent="0.2">
      <c r="G544">
        <v>6075025702</v>
      </c>
      <c r="H544" s="2">
        <f>$B$3+$B$4*DataForModel!L544+Index!$B$5*DataForModel!Q544+Index!$B$6*DataForModel!R544+Index!$B$7*DataForModel!T544+Index!$B$8*DataForModel!U544+Index!$B$9*DataForModel!AA544+Index!$B$10*DataForModel!AU544+Index!$B$11*DataForModel!AH544+Index!$B$12*DataForModel!AU544+Index!$B$13*DataForModel!AX544+Index!$B$14*DataForModel!AZ544+Index!$B$15*DataForModel!BA544+Index!$B$16*DataForModel!BI544</f>
        <v>15.18102702522051</v>
      </c>
      <c r="I544" s="2">
        <f>$B$3+$B$4*DataForModel!L544+Index!$B$5*DataForModel!Q544+Index!$B$6*DataForModel!R544+Index!$B$7*DataForModel!T544+Index!$B$8*DataForModel!U544+Index!$B$9*DataForModel!AA544+Index!$B$10*DataForModel!AU544+Index!$B$11*DataForModel!AH544+Index!$B$12*DataForModel!AU544+Index!$B$13*DataForModel!AX544+Index!$B$14*DataForModel!AZ544+Index!$B$15*DataForModel!BA544+Index!$B$16*DataForModel!BI544</f>
        <v>15.18102702522051</v>
      </c>
      <c r="J544">
        <v>12</v>
      </c>
      <c r="K544">
        <f t="shared" si="40"/>
        <v>3.1810270252205104</v>
      </c>
      <c r="L544">
        <f>VLOOKUP(G544,MedianHouseholdIncome!B:C,2,FALSE)</f>
        <v>80987</v>
      </c>
      <c r="M544">
        <f>VLOOKUP(G544,DataForModel!B:O,14,FALSE)</f>
        <v>35.247362592540597</v>
      </c>
      <c r="N544">
        <f>VLOOKUP(G544,DataForModel!B:H,7,FALSE)</f>
        <v>8.9809000000000001</v>
      </c>
      <c r="O544" s="2">
        <f t="shared" si="41"/>
        <v>6.690185940581963</v>
      </c>
      <c r="P544" s="1">
        <f t="shared" si="42"/>
        <v>5.1282051282051286</v>
      </c>
      <c r="Q544" s="1">
        <f t="shared" si="43"/>
        <v>5.6208587439484656</v>
      </c>
      <c r="R544" s="1">
        <f t="shared" si="44"/>
        <v>6.9737186002613614</v>
      </c>
      <c r="S544" s="1"/>
    </row>
    <row r="545" spans="7:19" x14ac:dyDescent="0.2">
      <c r="G545">
        <v>6075025800</v>
      </c>
      <c r="H545" s="2">
        <f>$B$3+$B$4*DataForModel!L545+Index!$B$5*DataForModel!Q545+Index!$B$6*DataForModel!R545+Index!$B$7*DataForModel!T545+Index!$B$8*DataForModel!U545+Index!$B$9*DataForModel!AA545+Index!$B$10*DataForModel!AU545+Index!$B$11*DataForModel!AH545+Index!$B$12*DataForModel!AU545+Index!$B$13*DataForModel!AX545+Index!$B$14*DataForModel!AZ545+Index!$B$15*DataForModel!BA545+Index!$B$16*DataForModel!BI545</f>
        <v>13.632708915596712</v>
      </c>
      <c r="I545" s="2">
        <f>$B$3+$B$4*DataForModel!L545+Index!$B$5*DataForModel!Q545+Index!$B$6*DataForModel!R545+Index!$B$7*DataForModel!T545+Index!$B$8*DataForModel!U545+Index!$B$9*DataForModel!AA545+Index!$B$10*DataForModel!AU545+Index!$B$11*DataForModel!AH545+Index!$B$12*DataForModel!AU545+Index!$B$13*DataForModel!AX545+Index!$B$14*DataForModel!AZ545+Index!$B$15*DataForModel!BA545+Index!$B$16*DataForModel!BI545</f>
        <v>13.632708915596712</v>
      </c>
      <c r="J545">
        <v>13</v>
      </c>
      <c r="K545">
        <f t="shared" si="40"/>
        <v>0.63270891559671227</v>
      </c>
      <c r="L545">
        <f>VLOOKUP(G545,MedianHouseholdIncome!B:C,2,FALSE)</f>
        <v>74554</v>
      </c>
      <c r="M545">
        <f>VLOOKUP(G545,DataForModel!B:O,14,FALSE)</f>
        <v>29.060397806516601</v>
      </c>
      <c r="N545">
        <f>VLOOKUP(G545,DataForModel!B:H,7,FALSE)</f>
        <v>8.3873999999999995</v>
      </c>
      <c r="O545" s="2">
        <f t="shared" si="41"/>
        <v>5.9904523861366021</v>
      </c>
      <c r="P545" s="1">
        <f t="shared" si="42"/>
        <v>5.5555555555555554</v>
      </c>
      <c r="Q545" s="1">
        <f t="shared" si="43"/>
        <v>4.5911959753511198</v>
      </c>
      <c r="R545" s="1">
        <f t="shared" si="44"/>
        <v>6.3992062339673774</v>
      </c>
      <c r="S545" s="1"/>
    </row>
    <row r="546" spans="7:19" x14ac:dyDescent="0.2">
      <c r="G546">
        <v>6075025900</v>
      </c>
      <c r="H546" s="2">
        <f>$B$3+$B$4*DataForModel!L546+Index!$B$5*DataForModel!Q546+Index!$B$6*DataForModel!R546+Index!$B$7*DataForModel!T546+Index!$B$8*DataForModel!U546+Index!$B$9*DataForModel!AA546+Index!$B$10*DataForModel!AU546+Index!$B$11*DataForModel!AH546+Index!$B$12*DataForModel!AU546+Index!$B$13*DataForModel!AX546+Index!$B$14*DataForModel!AZ546+Index!$B$15*DataForModel!BA546+Index!$B$16*DataForModel!BI546</f>
        <v>11.727598856063301</v>
      </c>
      <c r="I546" s="2">
        <f>$B$3+$B$4*DataForModel!L546+Index!$B$5*DataForModel!Q546+Index!$B$6*DataForModel!R546+Index!$B$7*DataForModel!T546+Index!$B$8*DataForModel!U546+Index!$B$9*DataForModel!AA546+Index!$B$10*DataForModel!AU546+Index!$B$11*DataForModel!AH546+Index!$B$12*DataForModel!AU546+Index!$B$13*DataForModel!AX546+Index!$B$14*DataForModel!AZ546+Index!$B$15*DataForModel!BA546+Index!$B$16*DataForModel!BI546</f>
        <v>11.727598856063301</v>
      </c>
      <c r="J546">
        <v>10</v>
      </c>
      <c r="K546">
        <f t="shared" si="40"/>
        <v>1.7275988560633007</v>
      </c>
      <c r="L546">
        <f>VLOOKUP(G546,MedianHouseholdIncome!B:C,2,FALSE)</f>
        <v>108952</v>
      </c>
      <c r="M546">
        <f>VLOOKUP(G546,DataForModel!B:O,14,FALSE)</f>
        <v>20.824797419580101</v>
      </c>
      <c r="N546">
        <f>VLOOKUP(G546,DataForModel!B:H,7,FALSE)</f>
        <v>6.7648999999999999</v>
      </c>
      <c r="O546" s="2">
        <f t="shared" si="41"/>
        <v>5.1294733500580119</v>
      </c>
      <c r="P546" s="1">
        <f t="shared" si="42"/>
        <v>4.2735042735042743</v>
      </c>
      <c r="Q546" s="1">
        <f t="shared" si="43"/>
        <v>3.2205899692154434</v>
      </c>
      <c r="R546" s="1">
        <f t="shared" si="44"/>
        <v>4.8286142974686603</v>
      </c>
      <c r="S546" s="1"/>
    </row>
    <row r="547" spans="7:19" x14ac:dyDescent="0.2">
      <c r="G547">
        <v>6075026001</v>
      </c>
      <c r="H547" s="2">
        <f>$B$3+$B$4*DataForModel!L547+Index!$B$5*DataForModel!Q547+Index!$B$6*DataForModel!R547+Index!$B$7*DataForModel!T547+Index!$B$8*DataForModel!U547+Index!$B$9*DataForModel!AA547+Index!$B$10*DataForModel!AU547+Index!$B$11*DataForModel!AH547+Index!$B$12*DataForModel!AU547+Index!$B$13*DataForModel!AX547+Index!$B$14*DataForModel!AZ547+Index!$B$15*DataForModel!BA547+Index!$B$16*DataForModel!BI547</f>
        <v>15.084589660075491</v>
      </c>
      <c r="I547" s="2">
        <f>$B$3+$B$4*DataForModel!L547+Index!$B$5*DataForModel!Q547+Index!$B$6*DataForModel!R547+Index!$B$7*DataForModel!T547+Index!$B$8*DataForModel!U547+Index!$B$9*DataForModel!AA547+Index!$B$10*DataForModel!AU547+Index!$B$11*DataForModel!AH547+Index!$B$12*DataForModel!AU547+Index!$B$13*DataForModel!AX547+Index!$B$14*DataForModel!AZ547+Index!$B$15*DataForModel!BA547+Index!$B$16*DataForModel!BI547</f>
        <v>15.084589660075491</v>
      </c>
      <c r="J547">
        <v>12.1</v>
      </c>
      <c r="K547">
        <f t="shared" si="40"/>
        <v>2.9845896600754909</v>
      </c>
      <c r="L547">
        <f>VLOOKUP(G547,MedianHouseholdIncome!B:C,2,FALSE)</f>
        <v>85911</v>
      </c>
      <c r="M547">
        <f>VLOOKUP(G547,DataForModel!B:O,14,FALSE)</f>
        <v>15.2516812716446</v>
      </c>
      <c r="N547">
        <f>VLOOKUP(G547,DataForModel!B:H,7,FALSE)</f>
        <v>8.0122999999999998</v>
      </c>
      <c r="O547" s="2">
        <f t="shared" si="41"/>
        <v>6.6466028681662648</v>
      </c>
      <c r="P547" s="1">
        <f t="shared" si="42"/>
        <v>5.1709401709401712</v>
      </c>
      <c r="Q547" s="1">
        <f t="shared" si="43"/>
        <v>2.2930866778502432</v>
      </c>
      <c r="R547" s="1">
        <f t="shared" si="44"/>
        <v>6.0361066744107248</v>
      </c>
      <c r="S547" s="1"/>
    </row>
    <row r="548" spans="7:19" x14ac:dyDescent="0.2">
      <c r="G548">
        <v>6075026002</v>
      </c>
      <c r="H548" s="2">
        <f>$B$3+$B$4*DataForModel!L548+Index!$B$5*DataForModel!Q548+Index!$B$6*DataForModel!R548+Index!$B$7*DataForModel!T548+Index!$B$8*DataForModel!U548+Index!$B$9*DataForModel!AA548+Index!$B$10*DataForModel!AU548+Index!$B$11*DataForModel!AH548+Index!$B$12*DataForModel!AU548+Index!$B$13*DataForModel!AX548+Index!$B$14*DataForModel!AZ548+Index!$B$15*DataForModel!BA548+Index!$B$16*DataForModel!BI548</f>
        <v>10.898108084535799</v>
      </c>
      <c r="I548" s="2">
        <f>$B$3+$B$4*DataForModel!L548+Index!$B$5*DataForModel!Q548+Index!$B$6*DataForModel!R548+Index!$B$7*DataForModel!T548+Index!$B$8*DataForModel!U548+Index!$B$9*DataForModel!AA548+Index!$B$10*DataForModel!AU548+Index!$B$11*DataForModel!AH548+Index!$B$12*DataForModel!AU548+Index!$B$13*DataForModel!AX548+Index!$B$14*DataForModel!AZ548+Index!$B$15*DataForModel!BA548+Index!$B$16*DataForModel!BI548</f>
        <v>10.898108084535799</v>
      </c>
      <c r="J548">
        <v>11</v>
      </c>
      <c r="K548">
        <f t="shared" si="40"/>
        <v>0.10189191546420062</v>
      </c>
      <c r="L548">
        <f>VLOOKUP(G548,MedianHouseholdIncome!B:C,2,FALSE)</f>
        <v>78804</v>
      </c>
      <c r="M548">
        <f>VLOOKUP(G548,DataForModel!B:O,14,FALSE)</f>
        <v>10.608973085320599</v>
      </c>
      <c r="N548">
        <f>VLOOKUP(G548,DataForModel!B:H,7,FALSE)</f>
        <v>6.9546000000000001</v>
      </c>
      <c r="O548" s="2">
        <f t="shared" si="41"/>
        <v>4.7546004332246667</v>
      </c>
      <c r="P548" s="1">
        <f t="shared" si="42"/>
        <v>4.700854700854701</v>
      </c>
      <c r="Q548" s="1">
        <f t="shared" si="43"/>
        <v>1.5204261035216737</v>
      </c>
      <c r="R548" s="1">
        <f t="shared" si="44"/>
        <v>5.0122452930642272</v>
      </c>
      <c r="S548" s="1"/>
    </row>
    <row r="549" spans="7:19" x14ac:dyDescent="0.2">
      <c r="G549">
        <v>6075026003</v>
      </c>
      <c r="H549" s="2">
        <f>$B$3+$B$4*DataForModel!L549+Index!$B$5*DataForModel!Q549+Index!$B$6*DataForModel!R549+Index!$B$7*DataForModel!T549+Index!$B$8*DataForModel!U549+Index!$B$9*DataForModel!AA549+Index!$B$10*DataForModel!AU549+Index!$B$11*DataForModel!AH549+Index!$B$12*DataForModel!AU549+Index!$B$13*DataForModel!AX549+Index!$B$14*DataForModel!AZ549+Index!$B$15*DataForModel!BA549+Index!$B$16*DataForModel!BI549</f>
        <v>13.233778142174991</v>
      </c>
      <c r="I549" s="2">
        <f>$B$3+$B$4*DataForModel!L549+Index!$B$5*DataForModel!Q549+Index!$B$6*DataForModel!R549+Index!$B$7*DataForModel!T549+Index!$B$8*DataForModel!U549+Index!$B$9*DataForModel!AA549+Index!$B$10*DataForModel!AU549+Index!$B$11*DataForModel!AH549+Index!$B$12*DataForModel!AU549+Index!$B$13*DataForModel!AX549+Index!$B$14*DataForModel!AZ549+Index!$B$15*DataForModel!BA549+Index!$B$16*DataForModel!BI549</f>
        <v>13.233778142174991</v>
      </c>
      <c r="J549">
        <v>10.7</v>
      </c>
      <c r="K549">
        <f t="shared" si="40"/>
        <v>2.5337781421749916</v>
      </c>
      <c r="L549">
        <f>VLOOKUP(G549,MedianHouseholdIncome!B:C,2,FALSE)</f>
        <v>72414</v>
      </c>
      <c r="M549">
        <f>VLOOKUP(G549,DataForModel!B:O,14,FALSE)</f>
        <v>15.0016757317809</v>
      </c>
      <c r="N549">
        <f>VLOOKUP(G549,DataForModel!B:H,7,FALSE)</f>
        <v>6.9257999999999997</v>
      </c>
      <c r="O549" s="2">
        <f t="shared" si="41"/>
        <v>5.8101630474477703</v>
      </c>
      <c r="P549" s="1">
        <f t="shared" si="42"/>
        <v>4.5726495726495724</v>
      </c>
      <c r="Q549" s="1">
        <f t="shared" si="43"/>
        <v>2.2514796208774559</v>
      </c>
      <c r="R549" s="1">
        <f t="shared" si="44"/>
        <v>4.9843666811867768</v>
      </c>
      <c r="S549" s="1"/>
    </row>
    <row r="550" spans="7:19" x14ac:dyDescent="0.2">
      <c r="G550">
        <v>6075026004</v>
      </c>
      <c r="H550" s="2">
        <f>$B$3+$B$4*DataForModel!L550+Index!$B$5*DataForModel!Q550+Index!$B$6*DataForModel!R550+Index!$B$7*DataForModel!T550+Index!$B$8*DataForModel!U550+Index!$B$9*DataForModel!AA550+Index!$B$10*DataForModel!AU550+Index!$B$11*DataForModel!AH550+Index!$B$12*DataForModel!AU550+Index!$B$13*DataForModel!AX550+Index!$B$14*DataForModel!AZ550+Index!$B$15*DataForModel!BA550+Index!$B$16*DataForModel!BI550</f>
        <v>12.781157741260101</v>
      </c>
      <c r="I550" s="2">
        <f>$B$3+$B$4*DataForModel!L550+Index!$B$5*DataForModel!Q550+Index!$B$6*DataForModel!R550+Index!$B$7*DataForModel!T550+Index!$B$8*DataForModel!U550+Index!$B$9*DataForModel!AA550+Index!$B$10*DataForModel!AU550+Index!$B$11*DataForModel!AH550+Index!$B$12*DataForModel!AU550+Index!$B$13*DataForModel!AX550+Index!$B$14*DataForModel!AZ550+Index!$B$15*DataForModel!BA550+Index!$B$16*DataForModel!BI550</f>
        <v>12.781157741260101</v>
      </c>
      <c r="J550">
        <v>10.8</v>
      </c>
      <c r="K550">
        <f t="shared" si="40"/>
        <v>1.9811577412601</v>
      </c>
      <c r="L550">
        <f>VLOOKUP(G550,MedianHouseholdIncome!B:C,2,FALSE)</f>
        <v>88483</v>
      </c>
      <c r="M550">
        <f>VLOOKUP(G550,DataForModel!B:O,14,FALSE)</f>
        <v>18.510767349297701</v>
      </c>
      <c r="N550">
        <f>VLOOKUP(G550,DataForModel!B:H,7,FALSE)</f>
        <v>6.9301000000000004</v>
      </c>
      <c r="O550" s="2">
        <f t="shared" si="41"/>
        <v>5.6056096808120142</v>
      </c>
      <c r="P550" s="1">
        <f t="shared" si="42"/>
        <v>4.6153846153846159</v>
      </c>
      <c r="Q550" s="1">
        <f t="shared" si="43"/>
        <v>2.8354785791899491</v>
      </c>
      <c r="R550" s="1">
        <f t="shared" si="44"/>
        <v>4.9885291128212579</v>
      </c>
      <c r="S550" s="1"/>
    </row>
    <row r="551" spans="7:19" x14ac:dyDescent="0.2">
      <c r="G551">
        <v>6075026100</v>
      </c>
      <c r="H551" s="2">
        <f>$B$3+$B$4*DataForModel!L551+Index!$B$5*DataForModel!Q551+Index!$B$6*DataForModel!R551+Index!$B$7*DataForModel!T551+Index!$B$8*DataForModel!U551+Index!$B$9*DataForModel!AA551+Index!$B$10*DataForModel!AU551+Index!$B$11*DataForModel!AH551+Index!$B$12*DataForModel!AU551+Index!$B$13*DataForModel!AX551+Index!$B$14*DataForModel!AZ551+Index!$B$15*DataForModel!BA551+Index!$B$16*DataForModel!BI551</f>
        <v>14.416597136041027</v>
      </c>
      <c r="I551" s="2">
        <f>$B$3+$B$4*DataForModel!L551+Index!$B$5*DataForModel!Q551+Index!$B$6*DataForModel!R551+Index!$B$7*DataForModel!T551+Index!$B$8*DataForModel!U551+Index!$B$9*DataForModel!AA551+Index!$B$10*DataForModel!AU551+Index!$B$11*DataForModel!AH551+Index!$B$12*DataForModel!AU551+Index!$B$13*DataForModel!AX551+Index!$B$14*DataForModel!AZ551+Index!$B$15*DataForModel!BA551+Index!$B$16*DataForModel!BI551</f>
        <v>14.416597136041027</v>
      </c>
      <c r="J551">
        <v>10.8</v>
      </c>
      <c r="K551">
        <f t="shared" si="40"/>
        <v>3.6165971360410261</v>
      </c>
      <c r="L551">
        <f>VLOOKUP(G551,MedianHouseholdIncome!B:C,2,FALSE)</f>
        <v>74249</v>
      </c>
      <c r="M551">
        <f>VLOOKUP(G551,DataForModel!B:O,14,FALSE)</f>
        <v>23.185638764703</v>
      </c>
      <c r="N551">
        <f>VLOOKUP(G551,DataForModel!B:H,7,FALSE)</f>
        <v>7.4812000000000003</v>
      </c>
      <c r="O551" s="2">
        <f t="shared" si="41"/>
        <v>6.3447160787008023</v>
      </c>
      <c r="P551" s="1">
        <f t="shared" si="42"/>
        <v>4.6153846153846159</v>
      </c>
      <c r="Q551" s="1">
        <f t="shared" si="43"/>
        <v>3.613491904123741</v>
      </c>
      <c r="R551" s="1">
        <f t="shared" si="44"/>
        <v>5.5219979671845509</v>
      </c>
      <c r="S551" s="1"/>
    </row>
    <row r="552" spans="7:19" x14ac:dyDescent="0.2">
      <c r="G552">
        <v>6075026200</v>
      </c>
      <c r="H552" s="2">
        <f>$B$3+$B$4*DataForModel!L552+Index!$B$5*DataForModel!Q552+Index!$B$6*DataForModel!R552+Index!$B$7*DataForModel!T552+Index!$B$8*DataForModel!U552+Index!$B$9*DataForModel!AA552+Index!$B$10*DataForModel!AU552+Index!$B$11*DataForModel!AH552+Index!$B$12*DataForModel!AU552+Index!$B$13*DataForModel!AX552+Index!$B$14*DataForModel!AZ552+Index!$B$15*DataForModel!BA552+Index!$B$16*DataForModel!BI552</f>
        <v>13.794692944387753</v>
      </c>
      <c r="I552" s="2">
        <f>$B$3+$B$4*DataForModel!L552+Index!$B$5*DataForModel!Q552+Index!$B$6*DataForModel!R552+Index!$B$7*DataForModel!T552+Index!$B$8*DataForModel!U552+Index!$B$9*DataForModel!AA552+Index!$B$10*DataForModel!AU552+Index!$B$11*DataForModel!AH552+Index!$B$12*DataForModel!AU552+Index!$B$13*DataForModel!AX552+Index!$B$14*DataForModel!AZ552+Index!$B$15*DataForModel!BA552+Index!$B$16*DataForModel!BI552</f>
        <v>13.794692944387753</v>
      </c>
      <c r="J552">
        <v>10.7</v>
      </c>
      <c r="K552">
        <f t="shared" si="40"/>
        <v>3.094692944387754</v>
      </c>
      <c r="L552">
        <f>VLOOKUP(G552,MedianHouseholdIncome!B:C,2,FALSE)</f>
        <v>96890</v>
      </c>
      <c r="M552">
        <f>VLOOKUP(G552,DataForModel!B:O,14,FALSE)</f>
        <v>17.791473247420399</v>
      </c>
      <c r="N552">
        <f>VLOOKUP(G552,DataForModel!B:H,7,FALSE)</f>
        <v>8.1994000000000007</v>
      </c>
      <c r="O552" s="2">
        <f t="shared" si="41"/>
        <v>6.0636580533214133</v>
      </c>
      <c r="P552" s="1">
        <f t="shared" si="42"/>
        <v>4.5726495726495724</v>
      </c>
      <c r="Q552" s="1">
        <f t="shared" si="43"/>
        <v>2.7157703891501788</v>
      </c>
      <c r="R552" s="1">
        <f t="shared" si="44"/>
        <v>6.2172208508784665</v>
      </c>
      <c r="S552" s="1"/>
    </row>
    <row r="553" spans="7:19" x14ac:dyDescent="0.2">
      <c r="G553">
        <v>6075026301</v>
      </c>
      <c r="H553" s="2">
        <f>$B$3+$B$4*DataForModel!L553+Index!$B$5*DataForModel!Q553+Index!$B$6*DataForModel!R553+Index!$B$7*DataForModel!T553+Index!$B$8*DataForModel!U553+Index!$B$9*DataForModel!AA553+Index!$B$10*DataForModel!AU553+Index!$B$11*DataForModel!AH553+Index!$B$12*DataForModel!AU553+Index!$B$13*DataForModel!AX553+Index!$B$14*DataForModel!AZ553+Index!$B$15*DataForModel!BA553+Index!$B$16*DataForModel!BI553</f>
        <v>14.518502590334339</v>
      </c>
      <c r="I553" s="2">
        <f>$B$3+$B$4*DataForModel!L553+Index!$B$5*DataForModel!Q553+Index!$B$6*DataForModel!R553+Index!$B$7*DataForModel!T553+Index!$B$8*DataForModel!U553+Index!$B$9*DataForModel!AA553+Index!$B$10*DataForModel!AU553+Index!$B$11*DataForModel!AH553+Index!$B$12*DataForModel!AU553+Index!$B$13*DataForModel!AX553+Index!$B$14*DataForModel!AZ553+Index!$B$15*DataForModel!BA553+Index!$B$16*DataForModel!BI553</f>
        <v>14.518502590334339</v>
      </c>
      <c r="J553">
        <v>11.5</v>
      </c>
      <c r="K553">
        <f t="shared" si="40"/>
        <v>3.0185025903343394</v>
      </c>
      <c r="L553">
        <f>VLOOKUP(G553,MedianHouseholdIncome!B:C,2,FALSE)</f>
        <v>72754</v>
      </c>
      <c r="M553">
        <f>VLOOKUP(G553,DataForModel!B:O,14,FALSE)</f>
        <v>15.312053897665701</v>
      </c>
      <c r="N553">
        <f>VLOOKUP(G553,DataForModel!B:H,7,FALSE)</f>
        <v>8.3789999999999996</v>
      </c>
      <c r="O553" s="2">
        <f t="shared" si="41"/>
        <v>6.3907703522424031</v>
      </c>
      <c r="P553" s="1">
        <f t="shared" si="42"/>
        <v>4.9145299145299148</v>
      </c>
      <c r="Q553" s="1">
        <f t="shared" si="43"/>
        <v>2.3031341643652468</v>
      </c>
      <c r="R553" s="1">
        <f t="shared" si="44"/>
        <v>6.3910749721697879</v>
      </c>
      <c r="S553" s="1"/>
    </row>
    <row r="554" spans="7:19" x14ac:dyDescent="0.2">
      <c r="G554">
        <v>6075026302</v>
      </c>
      <c r="H554" s="2">
        <f>$B$3+$B$4*DataForModel!L554+Index!$B$5*DataForModel!Q554+Index!$B$6*DataForModel!R554+Index!$B$7*DataForModel!T554+Index!$B$8*DataForModel!U554+Index!$B$9*DataForModel!AA554+Index!$B$10*DataForModel!AU554+Index!$B$11*DataForModel!AH554+Index!$B$12*DataForModel!AU554+Index!$B$13*DataForModel!AX554+Index!$B$14*DataForModel!AZ554+Index!$B$15*DataForModel!BA554+Index!$B$16*DataForModel!BI554</f>
        <v>12.990479978787828</v>
      </c>
      <c r="I554" s="2">
        <f>$B$3+$B$4*DataForModel!L554+Index!$B$5*DataForModel!Q554+Index!$B$6*DataForModel!R554+Index!$B$7*DataForModel!T554+Index!$B$8*DataForModel!U554+Index!$B$9*DataForModel!AA554+Index!$B$10*DataForModel!AU554+Index!$B$11*DataForModel!AH554+Index!$B$12*DataForModel!AU554+Index!$B$13*DataForModel!AX554+Index!$B$14*DataForModel!AZ554+Index!$B$15*DataForModel!BA554+Index!$B$16*DataForModel!BI554</f>
        <v>12.990479978787828</v>
      </c>
      <c r="J554">
        <v>10.4</v>
      </c>
      <c r="K554">
        <f t="shared" si="40"/>
        <v>2.5904799787878279</v>
      </c>
      <c r="L554">
        <f>VLOOKUP(G554,MedianHouseholdIncome!B:C,2,FALSE)</f>
        <v>84964</v>
      </c>
      <c r="M554">
        <f>VLOOKUP(G554,DataForModel!B:O,14,FALSE)</f>
        <v>13.6384211909795</v>
      </c>
      <c r="N554">
        <f>VLOOKUP(G554,DataForModel!B:H,7,FALSE)</f>
        <v>7.0416999999999996</v>
      </c>
      <c r="O554" s="2">
        <f t="shared" si="41"/>
        <v>5.7002089704407579</v>
      </c>
      <c r="P554" s="1">
        <f t="shared" si="42"/>
        <v>4.4444444444444446</v>
      </c>
      <c r="Q554" s="1">
        <f t="shared" si="43"/>
        <v>2.0246006110024788</v>
      </c>
      <c r="R554" s="1">
        <f t="shared" si="44"/>
        <v>5.0965587338463774</v>
      </c>
      <c r="S554" s="1"/>
    </row>
    <row r="555" spans="7:19" x14ac:dyDescent="0.2">
      <c r="G555">
        <v>6075026303</v>
      </c>
      <c r="H555" s="2">
        <f>$B$3+$B$4*DataForModel!L555+Index!$B$5*DataForModel!Q555+Index!$B$6*DataForModel!R555+Index!$B$7*DataForModel!T555+Index!$B$8*DataForModel!U555+Index!$B$9*DataForModel!AA555+Index!$B$10*DataForModel!AU555+Index!$B$11*DataForModel!AH555+Index!$B$12*DataForModel!AU555+Index!$B$13*DataForModel!AX555+Index!$B$14*DataForModel!AZ555+Index!$B$15*DataForModel!BA555+Index!$B$16*DataForModel!BI555</f>
        <v>13.05512477480195</v>
      </c>
      <c r="I555" s="2">
        <f>$B$3+$B$4*DataForModel!L555+Index!$B$5*DataForModel!Q555+Index!$B$6*DataForModel!R555+Index!$B$7*DataForModel!T555+Index!$B$8*DataForModel!U555+Index!$B$9*DataForModel!AA555+Index!$B$10*DataForModel!AU555+Index!$B$11*DataForModel!AH555+Index!$B$12*DataForModel!AU555+Index!$B$13*DataForModel!AX555+Index!$B$14*DataForModel!AZ555+Index!$B$15*DataForModel!BA555+Index!$B$16*DataForModel!BI555</f>
        <v>13.05512477480195</v>
      </c>
      <c r="J555">
        <v>12.6</v>
      </c>
      <c r="K555">
        <f t="shared" si="40"/>
        <v>0.45512477480195024</v>
      </c>
      <c r="L555">
        <f>VLOOKUP(G555,MedianHouseholdIncome!B:C,2,FALSE)</f>
        <v>101860</v>
      </c>
      <c r="M555">
        <f>VLOOKUP(G555,DataForModel!B:O,14,FALSE)</f>
        <v>13.343377729535799</v>
      </c>
      <c r="N555">
        <f>VLOOKUP(G555,DataForModel!B:H,7,FALSE)</f>
        <v>8.4110999999999994</v>
      </c>
      <c r="O555" s="2">
        <f t="shared" si="41"/>
        <v>5.7294239829179716</v>
      </c>
      <c r="P555" s="1">
        <f t="shared" si="42"/>
        <v>5.3846153846153841</v>
      </c>
      <c r="Q555" s="1">
        <f t="shared" si="43"/>
        <v>1.975498138647549</v>
      </c>
      <c r="R555" s="1">
        <f t="shared" si="44"/>
        <v>6.4221480083248625</v>
      </c>
      <c r="S555" s="1"/>
    </row>
    <row r="556" spans="7:19" x14ac:dyDescent="0.2">
      <c r="G556">
        <v>6075026401</v>
      </c>
      <c r="H556" s="2">
        <f>$B$3+$B$4*DataForModel!L556+Index!$B$5*DataForModel!Q556+Index!$B$6*DataForModel!R556+Index!$B$7*DataForModel!T556+Index!$B$8*DataForModel!U556+Index!$B$9*DataForModel!AA556+Index!$B$10*DataForModel!AU556+Index!$B$11*DataForModel!AH556+Index!$B$12*DataForModel!AU556+Index!$B$13*DataForModel!AX556+Index!$B$14*DataForModel!AZ556+Index!$B$15*DataForModel!BA556+Index!$B$16*DataForModel!BI556</f>
        <v>14.96579835925691</v>
      </c>
      <c r="I556" s="2">
        <f>$B$3+$B$4*DataForModel!L556+Index!$B$5*DataForModel!Q556+Index!$B$6*DataForModel!R556+Index!$B$7*DataForModel!T556+Index!$B$8*DataForModel!U556+Index!$B$9*DataForModel!AA556+Index!$B$10*DataForModel!AU556+Index!$B$11*DataForModel!AH556+Index!$B$12*DataForModel!AU556+Index!$B$13*DataForModel!AX556+Index!$B$14*DataForModel!AZ556+Index!$B$15*DataForModel!BA556+Index!$B$16*DataForModel!BI556</f>
        <v>14.96579835925691</v>
      </c>
      <c r="J556">
        <v>12.5</v>
      </c>
      <c r="K556">
        <f t="shared" si="40"/>
        <v>2.4657983592569099</v>
      </c>
      <c r="L556">
        <f>VLOOKUP(G556,MedianHouseholdIncome!B:C,2,FALSE)</f>
        <v>65995</v>
      </c>
      <c r="M556">
        <f>VLOOKUP(G556,DataForModel!B:O,14,FALSE)</f>
        <v>34.980094207978503</v>
      </c>
      <c r="N556">
        <f>VLOOKUP(G556,DataForModel!B:H,7,FALSE)</f>
        <v>9.4987999999999992</v>
      </c>
      <c r="O556" s="2">
        <f t="shared" si="41"/>
        <v>6.5929173505440701</v>
      </c>
      <c r="P556" s="1">
        <f t="shared" si="42"/>
        <v>5.3418803418803416</v>
      </c>
      <c r="Q556" s="1">
        <f t="shared" si="43"/>
        <v>5.5763787259874142</v>
      </c>
      <c r="R556" s="1">
        <f t="shared" si="44"/>
        <v>7.4750496103770381</v>
      </c>
      <c r="S556" s="1"/>
    </row>
    <row r="557" spans="7:19" x14ac:dyDescent="0.2">
      <c r="G557">
        <v>6075026402</v>
      </c>
      <c r="H557" s="2">
        <f>$B$3+$B$4*DataForModel!L557+Index!$B$5*DataForModel!Q557+Index!$B$6*DataForModel!R557+Index!$B$7*DataForModel!T557+Index!$B$8*DataForModel!U557+Index!$B$9*DataForModel!AA557+Index!$B$10*DataForModel!AU557+Index!$B$11*DataForModel!AH557+Index!$B$12*DataForModel!AU557+Index!$B$13*DataForModel!AX557+Index!$B$14*DataForModel!AZ557+Index!$B$15*DataForModel!BA557+Index!$B$16*DataForModel!BI557</f>
        <v>11.539437808222708</v>
      </c>
      <c r="I557" s="2">
        <f>$B$3+$B$4*DataForModel!L557+Index!$B$5*DataForModel!Q557+Index!$B$6*DataForModel!R557+Index!$B$7*DataForModel!T557+Index!$B$8*DataForModel!U557+Index!$B$9*DataForModel!AA557+Index!$B$10*DataForModel!AU557+Index!$B$11*DataForModel!AH557+Index!$B$12*DataForModel!AU557+Index!$B$13*DataForModel!AX557+Index!$B$14*DataForModel!AZ557+Index!$B$15*DataForModel!BA557+Index!$B$16*DataForModel!BI557</f>
        <v>11.539437808222708</v>
      </c>
      <c r="J557">
        <v>9.6</v>
      </c>
      <c r="K557">
        <f t="shared" si="40"/>
        <v>1.9394378082227082</v>
      </c>
      <c r="L557">
        <f>VLOOKUP(G557,MedianHouseholdIncome!B:C,2,FALSE)</f>
        <v>92200</v>
      </c>
      <c r="M557">
        <f>VLOOKUP(G557,DataForModel!B:O,14,FALSE)</f>
        <v>33.435446099901299</v>
      </c>
      <c r="N557">
        <f>VLOOKUP(G557,DataForModel!B:H,7,FALSE)</f>
        <v>6.7096999999999998</v>
      </c>
      <c r="O557" s="2">
        <f t="shared" si="41"/>
        <v>5.0444374662849709</v>
      </c>
      <c r="P557" s="1">
        <f t="shared" si="42"/>
        <v>4.1025641025641022</v>
      </c>
      <c r="Q557" s="1">
        <f t="shared" si="43"/>
        <v>5.3193113751170484</v>
      </c>
      <c r="R557" s="1">
        <f t="shared" si="44"/>
        <v>4.7751802913702139</v>
      </c>
      <c r="S557" s="1"/>
    </row>
    <row r="558" spans="7:19" x14ac:dyDescent="0.2">
      <c r="G558">
        <v>6075026403</v>
      </c>
      <c r="H558" s="2">
        <f>$B$3+$B$4*DataForModel!L558+Index!$B$5*DataForModel!Q558+Index!$B$6*DataForModel!R558+Index!$B$7*DataForModel!T558+Index!$B$8*DataForModel!U558+Index!$B$9*DataForModel!AA558+Index!$B$10*DataForModel!AU558+Index!$B$11*DataForModel!AH558+Index!$B$12*DataForModel!AU558+Index!$B$13*DataForModel!AX558+Index!$B$14*DataForModel!AZ558+Index!$B$15*DataForModel!BA558+Index!$B$16*DataForModel!BI558</f>
        <v>14.284602665124016</v>
      </c>
      <c r="I558" s="2">
        <f>$B$3+$B$4*DataForModel!L558+Index!$B$5*DataForModel!Q558+Index!$B$6*DataForModel!R558+Index!$B$7*DataForModel!T558+Index!$B$8*DataForModel!U558+Index!$B$9*DataForModel!AA558+Index!$B$10*DataForModel!AU558+Index!$B$11*DataForModel!AH558+Index!$B$12*DataForModel!AU558+Index!$B$13*DataForModel!AX558+Index!$B$14*DataForModel!AZ558+Index!$B$15*DataForModel!BA558+Index!$B$16*DataForModel!BI558</f>
        <v>14.284602665124016</v>
      </c>
      <c r="J558">
        <v>11.7</v>
      </c>
      <c r="K558">
        <f t="shared" si="40"/>
        <v>2.5846026651240166</v>
      </c>
      <c r="L558">
        <f>VLOOKUP(G558,MedianHouseholdIncome!B:C,2,FALSE)</f>
        <v>51563</v>
      </c>
      <c r="M558">
        <f>VLOOKUP(G558,DataForModel!B:O,14,FALSE)</f>
        <v>35.837792089386397</v>
      </c>
      <c r="N558">
        <f>VLOOKUP(G558,DataForModel!B:H,7,FALSE)</f>
        <v>8.6278000000000006</v>
      </c>
      <c r="O558" s="2">
        <f t="shared" si="41"/>
        <v>6.2850636340721353</v>
      </c>
      <c r="P558" s="1">
        <f t="shared" si="42"/>
        <v>5</v>
      </c>
      <c r="Q558" s="1">
        <f t="shared" si="43"/>
        <v>5.7191207013717724</v>
      </c>
      <c r="R558" s="1">
        <f t="shared" si="44"/>
        <v>6.6319152025555397</v>
      </c>
      <c r="S558" s="1"/>
    </row>
    <row r="559" spans="7:19" x14ac:dyDescent="0.2">
      <c r="G559">
        <v>6075026404</v>
      </c>
      <c r="H559" s="2">
        <f>$B$3+$B$4*DataForModel!L559+Index!$B$5*DataForModel!Q559+Index!$B$6*DataForModel!R559+Index!$B$7*DataForModel!T559+Index!$B$8*DataForModel!U559+Index!$B$9*DataForModel!AA559+Index!$B$10*DataForModel!AU559+Index!$B$11*DataForModel!AH559+Index!$B$12*DataForModel!AU559+Index!$B$13*DataForModel!AX559+Index!$B$14*DataForModel!AZ559+Index!$B$15*DataForModel!BA559+Index!$B$16*DataForModel!BI559</f>
        <v>15.485274554657289</v>
      </c>
      <c r="I559" s="2">
        <f>$B$3+$B$4*DataForModel!L559+Index!$B$5*DataForModel!Q559+Index!$B$6*DataForModel!R559+Index!$B$7*DataForModel!T559+Index!$B$8*DataForModel!U559+Index!$B$9*DataForModel!AA559+Index!$B$10*DataForModel!AU559+Index!$B$11*DataForModel!AH559+Index!$B$12*DataForModel!AU559+Index!$B$13*DataForModel!AX559+Index!$B$14*DataForModel!AZ559+Index!$B$15*DataForModel!BA559+Index!$B$16*DataForModel!BI559</f>
        <v>15.485274554657289</v>
      </c>
      <c r="J559">
        <v>13.8</v>
      </c>
      <c r="K559">
        <f t="shared" si="40"/>
        <v>1.6852745546572887</v>
      </c>
      <c r="L559">
        <f>VLOOKUP(G559,MedianHouseholdIncome!B:C,2,FALSE)</f>
        <v>50000</v>
      </c>
      <c r="M559">
        <f>VLOOKUP(G559,DataForModel!B:O,14,FALSE)</f>
        <v>32.409046608012297</v>
      </c>
      <c r="N559">
        <f>VLOOKUP(G559,DataForModel!B:H,7,FALSE)</f>
        <v>9.1212</v>
      </c>
      <c r="O559" s="2">
        <f t="shared" si="41"/>
        <v>6.8276849492680682</v>
      </c>
      <c r="P559" s="1">
        <f t="shared" si="42"/>
        <v>5.8974358974358978</v>
      </c>
      <c r="Q559" s="1">
        <f t="shared" si="43"/>
        <v>5.1484933118087373</v>
      </c>
      <c r="R559" s="1">
        <f t="shared" si="44"/>
        <v>7.1095300324282462</v>
      </c>
      <c r="S559" s="1"/>
    </row>
    <row r="560" spans="7:19" x14ac:dyDescent="0.2">
      <c r="G560">
        <v>6075030101</v>
      </c>
      <c r="H560" s="2">
        <f>$B$3+$B$4*DataForModel!L560+Index!$B$5*DataForModel!Q560+Index!$B$6*DataForModel!R560+Index!$B$7*DataForModel!T560+Index!$B$8*DataForModel!U560+Index!$B$9*DataForModel!AA560+Index!$B$10*DataForModel!AU560+Index!$B$11*DataForModel!AH560+Index!$B$12*DataForModel!AU560+Index!$B$13*DataForModel!AX560+Index!$B$14*DataForModel!AZ560+Index!$B$15*DataForModel!BA560+Index!$B$16*DataForModel!BI560</f>
        <v>9.5179596978983803</v>
      </c>
      <c r="I560" s="2">
        <f>$B$3+$B$4*DataForModel!L560+Index!$B$5*DataForModel!Q560+Index!$B$6*DataForModel!R560+Index!$B$7*DataForModel!T560+Index!$B$8*DataForModel!U560+Index!$B$9*DataForModel!AA560+Index!$B$10*DataForModel!AU560+Index!$B$11*DataForModel!AH560+Index!$B$12*DataForModel!AU560+Index!$B$13*DataForModel!AX560+Index!$B$14*DataForModel!AZ560+Index!$B$15*DataForModel!BA560+Index!$B$16*DataForModel!BI560</f>
        <v>9.5179596978983803</v>
      </c>
      <c r="J560">
        <v>6.8</v>
      </c>
      <c r="K560">
        <f t="shared" si="40"/>
        <v>2.7179596978983804</v>
      </c>
      <c r="L560">
        <f>VLOOKUP(G560,MedianHouseholdIncome!B:C,2,FALSE)</f>
        <v>104377</v>
      </c>
      <c r="M560">
        <f>VLOOKUP(G560,DataForModel!B:O,14,FALSE)</f>
        <v>8.2364933567294702</v>
      </c>
      <c r="N560">
        <f>VLOOKUP(G560,DataForModel!B:H,7,FALSE)</f>
        <v>4.9221000000000004</v>
      </c>
      <c r="O560" s="2">
        <f t="shared" si="41"/>
        <v>4.1308680553359398</v>
      </c>
      <c r="P560" s="1">
        <f t="shared" si="42"/>
        <v>2.9059829059829063</v>
      </c>
      <c r="Q560" s="1">
        <f t="shared" si="43"/>
        <v>1.1255872559981686</v>
      </c>
      <c r="R560" s="1">
        <f t="shared" si="44"/>
        <v>3.044770340254586</v>
      </c>
      <c r="S560" s="1"/>
    </row>
    <row r="561" spans="7:19" x14ac:dyDescent="0.2">
      <c r="G561">
        <v>6075030102</v>
      </c>
      <c r="H561" s="2">
        <f>$B$3+$B$4*DataForModel!L561+Index!$B$5*DataForModel!Q561+Index!$B$6*DataForModel!R561+Index!$B$7*DataForModel!T561+Index!$B$8*DataForModel!U561+Index!$B$9*DataForModel!AA561+Index!$B$10*DataForModel!AU561+Index!$B$11*DataForModel!AH561+Index!$B$12*DataForModel!AU561+Index!$B$13*DataForModel!AX561+Index!$B$14*DataForModel!AZ561+Index!$B$15*DataForModel!BA561+Index!$B$16*DataForModel!BI561</f>
        <v>8.073371540741169</v>
      </c>
      <c r="I561" s="2">
        <f>$B$3+$B$4*DataForModel!L561+Index!$B$5*DataForModel!Q561+Index!$B$6*DataForModel!R561+Index!$B$7*DataForModel!T561+Index!$B$8*DataForModel!U561+Index!$B$9*DataForModel!AA561+Index!$B$10*DataForModel!AU561+Index!$B$11*DataForModel!AH561+Index!$B$12*DataForModel!AU561+Index!$B$13*DataForModel!AX561+Index!$B$14*DataForModel!AZ561+Index!$B$15*DataForModel!BA561+Index!$B$16*DataForModel!BI561</f>
        <v>8.073371540741169</v>
      </c>
      <c r="J561">
        <v>6.4</v>
      </c>
      <c r="K561">
        <f t="shared" si="40"/>
        <v>1.6733715407411687</v>
      </c>
      <c r="L561">
        <f>VLOOKUP(G561,MedianHouseholdIncome!B:C,2,FALSE)</f>
        <v>136497</v>
      </c>
      <c r="M561">
        <f>VLOOKUP(G561,DataForModel!B:O,14,FALSE)</f>
        <v>5.0336930524055896</v>
      </c>
      <c r="N561">
        <f>VLOOKUP(G561,DataForModel!B:H,7,FALSE)</f>
        <v>5.0022000000000002</v>
      </c>
      <c r="O561" s="2">
        <f t="shared" si="41"/>
        <v>3.4780133224265035</v>
      </c>
      <c r="P561" s="1">
        <f t="shared" si="42"/>
        <v>2.7350427350427351</v>
      </c>
      <c r="Q561" s="1">
        <f t="shared" si="43"/>
        <v>0.59256268859411543</v>
      </c>
      <c r="R561" s="1">
        <f t="shared" si="44"/>
        <v>3.1223077295387447</v>
      </c>
      <c r="S561" s="1"/>
    </row>
    <row r="562" spans="7:19" x14ac:dyDescent="0.2">
      <c r="G562">
        <v>6075030201</v>
      </c>
      <c r="H562" s="2">
        <f>$B$3+$B$4*DataForModel!L562+Index!$B$5*DataForModel!Q562+Index!$B$6*DataForModel!R562+Index!$B$7*DataForModel!T562+Index!$B$8*DataForModel!U562+Index!$B$9*DataForModel!AA562+Index!$B$10*DataForModel!AU562+Index!$B$11*DataForModel!AH562+Index!$B$12*DataForModel!AU562+Index!$B$13*DataForModel!AX562+Index!$B$14*DataForModel!AZ562+Index!$B$15*DataForModel!BA562+Index!$B$16*DataForModel!BI562</f>
        <v>9.9068198365916</v>
      </c>
      <c r="I562" s="2">
        <f>$B$3+$B$4*DataForModel!L562+Index!$B$5*DataForModel!Q562+Index!$B$6*DataForModel!R562+Index!$B$7*DataForModel!T562+Index!$B$8*DataForModel!U562+Index!$B$9*DataForModel!AA562+Index!$B$10*DataForModel!AU562+Index!$B$11*DataForModel!AH562+Index!$B$12*DataForModel!AU562+Index!$B$13*DataForModel!AX562+Index!$B$14*DataForModel!AZ562+Index!$B$15*DataForModel!BA562+Index!$B$16*DataForModel!BI562</f>
        <v>9.9068198365916</v>
      </c>
      <c r="J562">
        <v>7.2</v>
      </c>
      <c r="K562">
        <f t="shared" si="40"/>
        <v>2.7068198365915999</v>
      </c>
      <c r="L562">
        <f>VLOOKUP(G562,MedianHouseholdIncome!B:C,2,FALSE)</f>
        <v>105425</v>
      </c>
      <c r="M562">
        <f>VLOOKUP(G562,DataForModel!B:O,14,FALSE)</f>
        <v>7.8496335361022496</v>
      </c>
      <c r="N562">
        <f>VLOOKUP(G562,DataForModel!B:H,7,FALSE)</f>
        <v>5.0731000000000002</v>
      </c>
      <c r="O562" s="2">
        <f t="shared" si="41"/>
        <v>4.3066061580802373</v>
      </c>
      <c r="P562" s="1">
        <f t="shared" si="42"/>
        <v>3.0769230769230771</v>
      </c>
      <c r="Q562" s="1">
        <f t="shared" si="43"/>
        <v>1.0612042883003545</v>
      </c>
      <c r="R562" s="1">
        <f t="shared" si="44"/>
        <v>3.1909394511398288</v>
      </c>
      <c r="S562" s="1"/>
    </row>
    <row r="563" spans="7:19" x14ac:dyDescent="0.2">
      <c r="G563">
        <v>6075030202</v>
      </c>
      <c r="H563" s="2">
        <f>$B$3+$B$4*DataForModel!L563+Index!$B$5*DataForModel!Q563+Index!$B$6*DataForModel!R563+Index!$B$7*DataForModel!T563+Index!$B$8*DataForModel!U563+Index!$B$9*DataForModel!AA563+Index!$B$10*DataForModel!AU563+Index!$B$11*DataForModel!AH563+Index!$B$12*DataForModel!AU563+Index!$B$13*DataForModel!AX563+Index!$B$14*DataForModel!AZ563+Index!$B$15*DataForModel!BA563+Index!$B$16*DataForModel!BI563</f>
        <v>8.9417038405683904</v>
      </c>
      <c r="I563" s="2">
        <f>$B$3+$B$4*DataForModel!L563+Index!$B$5*DataForModel!Q563+Index!$B$6*DataForModel!R563+Index!$B$7*DataForModel!T563+Index!$B$8*DataForModel!U563+Index!$B$9*DataForModel!AA563+Index!$B$10*DataForModel!AU563+Index!$B$11*DataForModel!AH563+Index!$B$12*DataForModel!AU563+Index!$B$13*DataForModel!AX563+Index!$B$14*DataForModel!AZ563+Index!$B$15*DataForModel!BA563+Index!$B$16*DataForModel!BI563</f>
        <v>8.9417038405683904</v>
      </c>
      <c r="J563">
        <v>6.7</v>
      </c>
      <c r="K563">
        <f t="shared" si="40"/>
        <v>2.2417038405683902</v>
      </c>
      <c r="L563">
        <f>VLOOKUP(G563,MedianHouseholdIncome!B:C,2,FALSE)</f>
        <v>96636</v>
      </c>
      <c r="M563">
        <f>VLOOKUP(G563,DataForModel!B:O,14,FALSE)</f>
        <v>8.4182787443565505</v>
      </c>
      <c r="N563">
        <f>VLOOKUP(G563,DataForModel!B:H,7,FALSE)</f>
        <v>5.1132</v>
      </c>
      <c r="O563" s="2">
        <f t="shared" si="41"/>
        <v>3.8704399451090006</v>
      </c>
      <c r="P563" s="1">
        <f t="shared" si="42"/>
        <v>2.8632478632478637</v>
      </c>
      <c r="Q563" s="1">
        <f t="shared" si="43"/>
        <v>1.1558408055152865</v>
      </c>
      <c r="R563" s="1">
        <f t="shared" si="44"/>
        <v>3.2297565461497508</v>
      </c>
      <c r="S563" s="1"/>
    </row>
    <row r="564" spans="7:19" x14ac:dyDescent="0.2">
      <c r="G564">
        <v>6075030301</v>
      </c>
      <c r="H564" s="2">
        <f>$B$3+$B$4*DataForModel!L564+Index!$B$5*DataForModel!Q564+Index!$B$6*DataForModel!R564+Index!$B$7*DataForModel!T564+Index!$B$8*DataForModel!U564+Index!$B$9*DataForModel!AA564+Index!$B$10*DataForModel!AU564+Index!$B$11*DataForModel!AH564+Index!$B$12*DataForModel!AU564+Index!$B$13*DataForModel!AX564+Index!$B$14*DataForModel!AZ564+Index!$B$15*DataForModel!BA564+Index!$B$16*DataForModel!BI564</f>
        <v>10.673764703103346</v>
      </c>
      <c r="I564" s="2">
        <f>$B$3+$B$4*DataForModel!L564+Index!$B$5*DataForModel!Q564+Index!$B$6*DataForModel!R564+Index!$B$7*DataForModel!T564+Index!$B$8*DataForModel!U564+Index!$B$9*DataForModel!AA564+Index!$B$10*DataForModel!AU564+Index!$B$11*DataForModel!AH564+Index!$B$12*DataForModel!AU564+Index!$B$13*DataForModel!AX564+Index!$B$14*DataForModel!AZ564+Index!$B$15*DataForModel!BA564+Index!$B$16*DataForModel!BI564</f>
        <v>10.673764703103346</v>
      </c>
      <c r="J564">
        <v>7.4</v>
      </c>
      <c r="K564">
        <f t="shared" si="40"/>
        <v>3.2737647031033461</v>
      </c>
      <c r="L564">
        <f>VLOOKUP(G564,MedianHouseholdIncome!B:C,2,FALSE)</f>
        <v>119153</v>
      </c>
      <c r="M564">
        <f>VLOOKUP(G564,DataForModel!B:O,14,FALSE)</f>
        <v>9.0333516811766597</v>
      </c>
      <c r="N564">
        <f>VLOOKUP(G564,DataForModel!B:H,7,FALSE)</f>
        <v>5.5511999999999997</v>
      </c>
      <c r="O564" s="2">
        <f t="shared" si="41"/>
        <v>4.6532126171613628</v>
      </c>
      <c r="P564" s="1">
        <f t="shared" si="42"/>
        <v>3.1623931623931627</v>
      </c>
      <c r="Q564" s="1">
        <f t="shared" si="43"/>
        <v>1.2582040361006817</v>
      </c>
      <c r="R564" s="1">
        <f t="shared" si="44"/>
        <v>3.6537437684526397</v>
      </c>
      <c r="S564" s="1"/>
    </row>
    <row r="565" spans="7:19" x14ac:dyDescent="0.2">
      <c r="G565">
        <v>6075030302</v>
      </c>
      <c r="H565" s="2">
        <f>$B$3+$B$4*DataForModel!L565+Index!$B$5*DataForModel!Q565+Index!$B$6*DataForModel!R565+Index!$B$7*DataForModel!T565+Index!$B$8*DataForModel!U565+Index!$B$9*DataForModel!AA565+Index!$B$10*DataForModel!AU565+Index!$B$11*DataForModel!AH565+Index!$B$12*DataForModel!AU565+Index!$B$13*DataForModel!AX565+Index!$B$14*DataForModel!AZ565+Index!$B$15*DataForModel!BA565+Index!$B$16*DataForModel!BI565</f>
        <v>9.3106553579887308</v>
      </c>
      <c r="I565" s="2">
        <f>$B$3+$B$4*DataForModel!L565+Index!$B$5*DataForModel!Q565+Index!$B$6*DataForModel!R565+Index!$B$7*DataForModel!T565+Index!$B$8*DataForModel!U565+Index!$B$9*DataForModel!AA565+Index!$B$10*DataForModel!AU565+Index!$B$11*DataForModel!AH565+Index!$B$12*DataForModel!AU565+Index!$B$13*DataForModel!AX565+Index!$B$14*DataForModel!AZ565+Index!$B$15*DataForModel!BA565+Index!$B$16*DataForModel!BI565</f>
        <v>9.3106553579887308</v>
      </c>
      <c r="J565">
        <v>8</v>
      </c>
      <c r="K565">
        <f t="shared" si="40"/>
        <v>1.3106553579887308</v>
      </c>
      <c r="L565">
        <f>VLOOKUP(G565,MedianHouseholdIncome!B:C,2,FALSE)</f>
        <v>154222</v>
      </c>
      <c r="M565">
        <f>VLOOKUP(G565,DataForModel!B:O,14,FALSE)</f>
        <v>6.0290540807964899</v>
      </c>
      <c r="N565">
        <f>VLOOKUP(G565,DataForModel!B:H,7,FALSE)</f>
        <v>4.4260000000000002</v>
      </c>
      <c r="O565" s="2">
        <f t="shared" si="41"/>
        <v>4.0371807169813092</v>
      </c>
      <c r="P565" s="1">
        <f t="shared" si="42"/>
        <v>3.4188034188034191</v>
      </c>
      <c r="Q565" s="1">
        <f t="shared" si="43"/>
        <v>0.75821518989201131</v>
      </c>
      <c r="R565" s="1">
        <f t="shared" si="44"/>
        <v>2.5645418905183681</v>
      </c>
      <c r="S565" s="1"/>
    </row>
    <row r="566" spans="7:19" x14ac:dyDescent="0.2">
      <c r="G566">
        <v>6075030400</v>
      </c>
      <c r="H566" s="2">
        <f>$B$3+$B$4*DataForModel!L566+Index!$B$5*DataForModel!Q566+Index!$B$6*DataForModel!R566+Index!$B$7*DataForModel!T566+Index!$B$8*DataForModel!U566+Index!$B$9*DataForModel!AA566+Index!$B$10*DataForModel!AU566+Index!$B$11*DataForModel!AH566+Index!$B$12*DataForModel!AU566+Index!$B$13*DataForModel!AX566+Index!$B$14*DataForModel!AZ566+Index!$B$15*DataForModel!BA566+Index!$B$16*DataForModel!BI566</f>
        <v>9.2821495377258785</v>
      </c>
      <c r="I566" s="2">
        <f>$B$3+$B$4*DataForModel!L566+Index!$B$5*DataForModel!Q566+Index!$B$6*DataForModel!R566+Index!$B$7*DataForModel!T566+Index!$B$8*DataForModel!U566+Index!$B$9*DataForModel!AA566+Index!$B$10*DataForModel!AU566+Index!$B$11*DataForModel!AH566+Index!$B$12*DataForModel!AU566+Index!$B$13*DataForModel!AX566+Index!$B$14*DataForModel!AZ566+Index!$B$15*DataForModel!BA566+Index!$B$16*DataForModel!BI566</f>
        <v>9.2821495377258785</v>
      </c>
      <c r="J566">
        <v>8.5</v>
      </c>
      <c r="K566">
        <f t="shared" si="40"/>
        <v>0.78214953772587847</v>
      </c>
      <c r="L566">
        <f>VLOOKUP(G566,MedianHouseholdIncome!B:C,2,FALSE)</f>
        <v>183249</v>
      </c>
      <c r="M566">
        <f>VLOOKUP(G566,DataForModel!B:O,14,FALSE)</f>
        <v>5.9312677571045098</v>
      </c>
      <c r="N566">
        <f>VLOOKUP(G566,DataForModel!B:H,7,FALSE)</f>
        <v>3.9209000000000001</v>
      </c>
      <c r="O566" s="2">
        <f t="shared" si="41"/>
        <v>4.0242980420252215</v>
      </c>
      <c r="P566" s="1">
        <f t="shared" si="42"/>
        <v>3.6324786324786329</v>
      </c>
      <c r="Q566" s="1">
        <f t="shared" si="43"/>
        <v>0.74194114595190586</v>
      </c>
      <c r="R566" s="1">
        <f t="shared" si="44"/>
        <v>2.0756013745704465</v>
      </c>
      <c r="S566" s="1"/>
    </row>
    <row r="567" spans="7:19" x14ac:dyDescent="0.2">
      <c r="G567">
        <v>6075030500</v>
      </c>
      <c r="H567" s="2">
        <f>$B$3+$B$4*DataForModel!L567+Index!$B$5*DataForModel!Q567+Index!$B$6*DataForModel!R567+Index!$B$7*DataForModel!T567+Index!$B$8*DataForModel!U567+Index!$B$9*DataForModel!AA567+Index!$B$10*DataForModel!AU567+Index!$B$11*DataForModel!AH567+Index!$B$12*DataForModel!AU567+Index!$B$13*DataForModel!AX567+Index!$B$14*DataForModel!AZ567+Index!$B$15*DataForModel!BA567+Index!$B$16*DataForModel!BI567</f>
        <v>9.0313252342076495</v>
      </c>
      <c r="I567" s="2">
        <f>$B$3+$B$4*DataForModel!L567+Index!$B$5*DataForModel!Q567+Index!$B$6*DataForModel!R567+Index!$B$7*DataForModel!T567+Index!$B$8*DataForModel!U567+Index!$B$9*DataForModel!AA567+Index!$B$10*DataForModel!AU567+Index!$B$11*DataForModel!AH567+Index!$B$12*DataForModel!AU567+Index!$B$13*DataForModel!AX567+Index!$B$14*DataForModel!AZ567+Index!$B$15*DataForModel!BA567+Index!$B$16*DataForModel!BI567</f>
        <v>9.0313252342076495</v>
      </c>
      <c r="J567">
        <v>10</v>
      </c>
      <c r="K567">
        <f t="shared" si="40"/>
        <v>0.96867476579235046</v>
      </c>
      <c r="L567">
        <f>VLOOKUP(G567,MedianHouseholdIncome!B:C,2,FALSE)</f>
        <v>135930</v>
      </c>
      <c r="M567">
        <f>VLOOKUP(G567,DataForModel!B:O,14,FALSE)</f>
        <v>5.4011482077286397</v>
      </c>
      <c r="N567">
        <f>VLOOKUP(G567,DataForModel!B:H,7,FALSE)</f>
        <v>6.8758999999999997</v>
      </c>
      <c r="O567" s="2">
        <f t="shared" si="41"/>
        <v>3.9109426660522972</v>
      </c>
      <c r="P567" s="1">
        <f t="shared" si="42"/>
        <v>4.2735042735042743</v>
      </c>
      <c r="Q567" s="1">
        <f t="shared" si="43"/>
        <v>0.65371624379455595</v>
      </c>
      <c r="R567" s="1">
        <f t="shared" si="44"/>
        <v>4.9360631140796665</v>
      </c>
      <c r="S567" s="1"/>
    </row>
    <row r="568" spans="7:19" x14ac:dyDescent="0.2">
      <c r="G568">
        <v>6075030600</v>
      </c>
      <c r="H568" s="2">
        <f>$B$3+$B$4*DataForModel!L568+Index!$B$5*DataForModel!Q568+Index!$B$6*DataForModel!R568+Index!$B$7*DataForModel!T568+Index!$B$8*DataForModel!U568+Index!$B$9*DataForModel!AA568+Index!$B$10*DataForModel!AU568+Index!$B$11*DataForModel!AH568+Index!$B$12*DataForModel!AU568+Index!$B$13*DataForModel!AX568+Index!$B$14*DataForModel!AZ568+Index!$B$15*DataForModel!BA568+Index!$B$16*DataForModel!BI568</f>
        <v>7.75092849009717</v>
      </c>
      <c r="I568" s="2">
        <f>$B$3+$B$4*DataForModel!L568+Index!$B$5*DataForModel!Q568+Index!$B$6*DataForModel!R568+Index!$B$7*DataForModel!T568+Index!$B$8*DataForModel!U568+Index!$B$9*DataForModel!AA568+Index!$B$10*DataForModel!AU568+Index!$B$11*DataForModel!AH568+Index!$B$12*DataForModel!AU568+Index!$B$13*DataForModel!AX568+Index!$B$14*DataForModel!AZ568+Index!$B$15*DataForModel!BA568+Index!$B$16*DataForModel!BI568</f>
        <v>7.75092849009717</v>
      </c>
      <c r="J568">
        <v>7.8</v>
      </c>
      <c r="K568">
        <f t="shared" si="40"/>
        <v>4.9071509902829824E-2</v>
      </c>
      <c r="L568">
        <f>VLOOKUP(G568,MedianHouseholdIncome!B:C,2,FALSE)</f>
        <v>176190</v>
      </c>
      <c r="M568">
        <f>VLOOKUP(G568,DataForModel!B:O,14,FALSE)</f>
        <v>3.9211289060066798</v>
      </c>
      <c r="N568">
        <f>VLOOKUP(G568,DataForModel!B:H,7,FALSE)</f>
        <v>4.2070999999999996</v>
      </c>
      <c r="O568" s="2">
        <f t="shared" si="41"/>
        <v>3.3322911865611866</v>
      </c>
      <c r="P568" s="1">
        <f t="shared" si="42"/>
        <v>3.3333333333333339</v>
      </c>
      <c r="Q568" s="1">
        <f t="shared" si="43"/>
        <v>0.40740471229352071</v>
      </c>
      <c r="R568" s="1">
        <f t="shared" si="44"/>
        <v>2.3526450801026084</v>
      </c>
      <c r="S568" s="1"/>
    </row>
    <row r="569" spans="7:19" x14ac:dyDescent="0.2">
      <c r="G569">
        <v>6075030700</v>
      </c>
      <c r="H569" s="2">
        <f>$B$3+$B$4*DataForModel!L569+Index!$B$5*DataForModel!Q569+Index!$B$6*DataForModel!R569+Index!$B$7*DataForModel!T569+Index!$B$8*DataForModel!U569+Index!$B$9*DataForModel!AA569+Index!$B$10*DataForModel!AU569+Index!$B$11*DataForModel!AH569+Index!$B$12*DataForModel!AU569+Index!$B$13*DataForModel!AX569+Index!$B$14*DataForModel!AZ569+Index!$B$15*DataForModel!BA569+Index!$B$16*DataForModel!BI569</f>
        <v>10.503054693677219</v>
      </c>
      <c r="I569" s="2">
        <f>$B$3+$B$4*DataForModel!L569+Index!$B$5*DataForModel!Q569+Index!$B$6*DataForModel!R569+Index!$B$7*DataForModel!T569+Index!$B$8*DataForModel!U569+Index!$B$9*DataForModel!AA569+Index!$B$10*DataForModel!AU569+Index!$B$11*DataForModel!AH569+Index!$B$12*DataForModel!AU569+Index!$B$13*DataForModel!AX569+Index!$B$14*DataForModel!AZ569+Index!$B$15*DataForModel!BA569+Index!$B$16*DataForModel!BI569</f>
        <v>10.503054693677219</v>
      </c>
      <c r="J569">
        <v>9.1</v>
      </c>
      <c r="K569">
        <f t="shared" si="40"/>
        <v>1.4030546936772197</v>
      </c>
      <c r="L569">
        <f>VLOOKUP(G569,MedianHouseholdIncome!B:C,2,FALSE)</f>
        <v>163378</v>
      </c>
      <c r="M569">
        <f>VLOOKUP(G569,DataForModel!B:O,14,FALSE)</f>
        <v>5.1254678138920697</v>
      </c>
      <c r="N569">
        <f>VLOOKUP(G569,DataForModel!B:H,7,FALSE)</f>
        <v>3.2793000000000001</v>
      </c>
      <c r="O569" s="2">
        <f t="shared" si="41"/>
        <v>4.5760634054246552</v>
      </c>
      <c r="P569" s="1">
        <f t="shared" si="42"/>
        <v>3.8888888888888888</v>
      </c>
      <c r="Q569" s="1">
        <f t="shared" si="43"/>
        <v>0.60783626105940469</v>
      </c>
      <c r="R569" s="1">
        <f t="shared" si="44"/>
        <v>1.4545278544116935</v>
      </c>
      <c r="S569" s="1"/>
    </row>
    <row r="570" spans="7:19" x14ac:dyDescent="0.2">
      <c r="G570">
        <v>6075030800</v>
      </c>
      <c r="H570" s="2">
        <f>$B$3+$B$4*DataForModel!L570+Index!$B$5*DataForModel!Q570+Index!$B$6*DataForModel!R570+Index!$B$7*DataForModel!T570+Index!$B$8*DataForModel!U570+Index!$B$9*DataForModel!AA570+Index!$B$10*DataForModel!AU570+Index!$B$11*DataForModel!AH570+Index!$B$12*DataForModel!AU570+Index!$B$13*DataForModel!AX570+Index!$B$14*DataForModel!AZ570+Index!$B$15*DataForModel!BA570+Index!$B$16*DataForModel!BI570</f>
        <v>8.7912142808425315</v>
      </c>
      <c r="I570" s="2">
        <f>$B$3+$B$4*DataForModel!L570+Index!$B$5*DataForModel!Q570+Index!$B$6*DataForModel!R570+Index!$B$7*DataForModel!T570+Index!$B$8*DataForModel!U570+Index!$B$9*DataForModel!AA570+Index!$B$10*DataForModel!AU570+Index!$B$11*DataForModel!AH570+Index!$B$12*DataForModel!AU570+Index!$B$13*DataForModel!AX570+Index!$B$14*DataForModel!AZ570+Index!$B$15*DataForModel!BA570+Index!$B$16*DataForModel!BI570</f>
        <v>8.7912142808425315</v>
      </c>
      <c r="J570">
        <v>7.8</v>
      </c>
      <c r="K570">
        <f t="shared" si="40"/>
        <v>0.99121428084253171</v>
      </c>
      <c r="L570">
        <f>VLOOKUP(G570,MedianHouseholdIncome!B:C,2,FALSE)</f>
        <v>162449</v>
      </c>
      <c r="M570">
        <f>VLOOKUP(G570,DataForModel!B:O,14,FALSE)</f>
        <v>5.6852147411023797</v>
      </c>
      <c r="N570">
        <f>VLOOKUP(G570,DataForModel!B:H,7,FALSE)</f>
        <v>4.7537000000000003</v>
      </c>
      <c r="O570" s="2">
        <f t="shared" si="41"/>
        <v>3.8024289892987131</v>
      </c>
      <c r="P570" s="1">
        <f t="shared" si="42"/>
        <v>3.3333333333333339</v>
      </c>
      <c r="Q570" s="1">
        <f t="shared" si="43"/>
        <v>0.70099188594467443</v>
      </c>
      <c r="R570" s="1">
        <f t="shared" si="44"/>
        <v>2.8817579013600501</v>
      </c>
      <c r="S570" s="1"/>
    </row>
    <row r="571" spans="7:19" x14ac:dyDescent="0.2">
      <c r="G571">
        <v>6075030900</v>
      </c>
      <c r="H571" s="2">
        <f>$B$3+$B$4*DataForModel!L571+Index!$B$5*DataForModel!Q571+Index!$B$6*DataForModel!R571+Index!$B$7*DataForModel!T571+Index!$B$8*DataForModel!U571+Index!$B$9*DataForModel!AA571+Index!$B$10*DataForModel!AU571+Index!$B$11*DataForModel!AH571+Index!$B$12*DataForModel!AU571+Index!$B$13*DataForModel!AX571+Index!$B$14*DataForModel!AZ571+Index!$B$15*DataForModel!BA571+Index!$B$16*DataForModel!BI571</f>
        <v>10.30063359094</v>
      </c>
      <c r="I571" s="2">
        <f>$B$3+$B$4*DataForModel!L571+Index!$B$5*DataForModel!Q571+Index!$B$6*DataForModel!R571+Index!$B$7*DataForModel!T571+Index!$B$8*DataForModel!U571+Index!$B$9*DataForModel!AA571+Index!$B$10*DataForModel!AU571+Index!$B$11*DataForModel!AH571+Index!$B$12*DataForModel!AU571+Index!$B$13*DataForModel!AX571+Index!$B$14*DataForModel!AZ571+Index!$B$15*DataForModel!BA571+Index!$B$16*DataForModel!BI571</f>
        <v>10.30063359094</v>
      </c>
      <c r="J571">
        <v>8.9</v>
      </c>
      <c r="K571">
        <f t="shared" si="40"/>
        <v>1.4006335909400001</v>
      </c>
      <c r="L571">
        <f>VLOOKUP(G571,MedianHouseholdIncome!B:C,2,FALSE)</f>
        <v>175765</v>
      </c>
      <c r="M571">
        <f>VLOOKUP(G571,DataForModel!B:O,14,FALSE)</f>
        <v>7.9633804812495601</v>
      </c>
      <c r="N571">
        <f>VLOOKUP(G571,DataForModel!B:H,7,FALSE)</f>
        <v>5.1860999999999997</v>
      </c>
      <c r="O571" s="2">
        <f t="shared" si="41"/>
        <v>4.484582955229909</v>
      </c>
      <c r="P571" s="1">
        <f t="shared" si="42"/>
        <v>3.8034188034188037</v>
      </c>
      <c r="Q571" s="1">
        <f t="shared" si="43"/>
        <v>1.0801345713245023</v>
      </c>
      <c r="R571" s="1">
        <f t="shared" si="44"/>
        <v>3.3003242824645462</v>
      </c>
      <c r="S571" s="1"/>
    </row>
    <row r="572" spans="7:19" x14ac:dyDescent="0.2">
      <c r="G572">
        <v>6075031000</v>
      </c>
      <c r="H572" s="2">
        <f>$B$3+$B$4*DataForModel!L572+Index!$B$5*DataForModel!Q572+Index!$B$6*DataForModel!R572+Index!$B$7*DataForModel!T572+Index!$B$8*DataForModel!U572+Index!$B$9*DataForModel!AA572+Index!$B$10*DataForModel!AU572+Index!$B$11*DataForModel!AH572+Index!$B$12*DataForModel!AU572+Index!$B$13*DataForModel!AX572+Index!$B$14*DataForModel!AZ572+Index!$B$15*DataForModel!BA572+Index!$B$16*DataForModel!BI572</f>
        <v>9.1190147160290707</v>
      </c>
      <c r="I572" s="2">
        <f>$B$3+$B$4*DataForModel!L572+Index!$B$5*DataForModel!Q572+Index!$B$6*DataForModel!R572+Index!$B$7*DataForModel!T572+Index!$B$8*DataForModel!U572+Index!$B$9*DataForModel!AA572+Index!$B$10*DataForModel!AU572+Index!$B$11*DataForModel!AH572+Index!$B$12*DataForModel!AU572+Index!$B$13*DataForModel!AX572+Index!$B$14*DataForModel!AZ572+Index!$B$15*DataForModel!BA572+Index!$B$16*DataForModel!BI572</f>
        <v>9.1190147160290707</v>
      </c>
      <c r="J572">
        <v>8.1999999999999993</v>
      </c>
      <c r="K572">
        <f t="shared" si="40"/>
        <v>0.91901471602907137</v>
      </c>
      <c r="L572">
        <f>VLOOKUP(G572,MedianHouseholdIncome!B:C,2,FALSE)</f>
        <v>122354</v>
      </c>
      <c r="M572">
        <f>VLOOKUP(G572,DataForModel!B:O,14,FALSE)</f>
        <v>8.5720071634731898</v>
      </c>
      <c r="N572">
        <f>VLOOKUP(G572,DataForModel!B:H,7,FALSE)</f>
        <v>5.1360000000000001</v>
      </c>
      <c r="O572" s="2">
        <f t="shared" si="41"/>
        <v>3.9505722954036484</v>
      </c>
      <c r="P572" s="1">
        <f t="shared" si="42"/>
        <v>3.5042735042735043</v>
      </c>
      <c r="Q572" s="1">
        <f t="shared" si="43"/>
        <v>1.1814249869538647</v>
      </c>
      <c r="R572" s="1">
        <f t="shared" si="44"/>
        <v>3.2518271138860655</v>
      </c>
      <c r="S572" s="1"/>
    </row>
    <row r="573" spans="7:19" x14ac:dyDescent="0.2">
      <c r="G573">
        <v>6075031100</v>
      </c>
      <c r="H573" s="2">
        <f>$B$3+$B$4*DataForModel!L573+Index!$B$5*DataForModel!Q573+Index!$B$6*DataForModel!R573+Index!$B$7*DataForModel!T573+Index!$B$8*DataForModel!U573+Index!$B$9*DataForModel!AA573+Index!$B$10*DataForModel!AU573+Index!$B$11*DataForModel!AH573+Index!$B$12*DataForModel!AU573+Index!$B$13*DataForModel!AX573+Index!$B$14*DataForModel!AZ573+Index!$B$15*DataForModel!BA573+Index!$B$16*DataForModel!BI573</f>
        <v>10.315810757623032</v>
      </c>
      <c r="I573" s="2">
        <f>$B$3+$B$4*DataForModel!L573+Index!$B$5*DataForModel!Q573+Index!$B$6*DataForModel!R573+Index!$B$7*DataForModel!T573+Index!$B$8*DataForModel!U573+Index!$B$9*DataForModel!AA573+Index!$B$10*DataForModel!AU573+Index!$B$11*DataForModel!AH573+Index!$B$12*DataForModel!AU573+Index!$B$13*DataForModel!AX573+Index!$B$14*DataForModel!AZ573+Index!$B$15*DataForModel!BA573+Index!$B$16*DataForModel!BI573</f>
        <v>10.315810757623032</v>
      </c>
      <c r="J573">
        <v>8.1999999999999993</v>
      </c>
      <c r="K573">
        <f t="shared" si="40"/>
        <v>2.1158107576230325</v>
      </c>
      <c r="L573">
        <f>VLOOKUP(G573,MedianHouseholdIncome!B:C,2,FALSE)</f>
        <v>132300</v>
      </c>
      <c r="M573">
        <f>VLOOKUP(G573,DataForModel!B:O,14,FALSE)</f>
        <v>9.7150673480697805</v>
      </c>
      <c r="N573">
        <f>VLOOKUP(G573,DataForModel!B:H,7,FALSE)</f>
        <v>4.9180000000000001</v>
      </c>
      <c r="O573" s="2">
        <f t="shared" si="41"/>
        <v>4.4914419932554397</v>
      </c>
      <c r="P573" s="1">
        <f t="shared" si="42"/>
        <v>3.5042735042735043</v>
      </c>
      <c r="Q573" s="1">
        <f t="shared" si="43"/>
        <v>1.3716582523837604</v>
      </c>
      <c r="R573" s="1">
        <f t="shared" si="44"/>
        <v>3.0408015100914767</v>
      </c>
      <c r="S573" s="1"/>
    </row>
    <row r="574" spans="7:19" x14ac:dyDescent="0.2">
      <c r="G574">
        <v>6075031201</v>
      </c>
      <c r="H574" s="2">
        <f>$B$3+$B$4*DataForModel!L574+Index!$B$5*DataForModel!Q574+Index!$B$6*DataForModel!R574+Index!$B$7*DataForModel!T574+Index!$B$8*DataForModel!U574+Index!$B$9*DataForModel!AA574+Index!$B$10*DataForModel!AU574+Index!$B$11*DataForModel!AH574+Index!$B$12*DataForModel!AU574+Index!$B$13*DataForModel!AX574+Index!$B$14*DataForModel!AZ574+Index!$B$15*DataForModel!BA574+Index!$B$16*DataForModel!BI574</f>
        <v>13.333123938621469</v>
      </c>
      <c r="I574" s="2">
        <f>$B$3+$B$4*DataForModel!L574+Index!$B$5*DataForModel!Q574+Index!$B$6*DataForModel!R574+Index!$B$7*DataForModel!T574+Index!$B$8*DataForModel!U574+Index!$B$9*DataForModel!AA574+Index!$B$10*DataForModel!AU574+Index!$B$11*DataForModel!AH574+Index!$B$12*DataForModel!AU574+Index!$B$13*DataForModel!AX574+Index!$B$14*DataForModel!AZ574+Index!$B$15*DataForModel!BA574+Index!$B$16*DataForModel!BI574</f>
        <v>13.333123938621469</v>
      </c>
      <c r="J574">
        <v>11</v>
      </c>
      <c r="K574">
        <f t="shared" si="40"/>
        <v>2.3331239386214691</v>
      </c>
      <c r="L574">
        <f>VLOOKUP(G574,MedianHouseholdIncome!B:C,2,FALSE)</f>
        <v>74256</v>
      </c>
      <c r="M574">
        <f>VLOOKUP(G574,DataForModel!B:O,14,FALSE)</f>
        <v>23.2359050264307</v>
      </c>
      <c r="N574">
        <f>VLOOKUP(G574,DataForModel!B:H,7,FALSE)</f>
        <v>8.5138999999999996</v>
      </c>
      <c r="O574" s="2">
        <f t="shared" si="41"/>
        <v>5.855060531262378</v>
      </c>
      <c r="P574" s="1">
        <f t="shared" si="42"/>
        <v>4.700854700854701</v>
      </c>
      <c r="Q574" s="1">
        <f t="shared" si="43"/>
        <v>3.6218574436100011</v>
      </c>
      <c r="R574" s="1">
        <f t="shared" si="44"/>
        <v>6.52165916460965</v>
      </c>
      <c r="S574" s="1"/>
    </row>
    <row r="575" spans="7:19" x14ac:dyDescent="0.2">
      <c r="G575">
        <v>6075031202</v>
      </c>
      <c r="H575" s="2">
        <f>$B$3+$B$4*DataForModel!L575+Index!$B$5*DataForModel!Q575+Index!$B$6*DataForModel!R575+Index!$B$7*DataForModel!T575+Index!$B$8*DataForModel!U575+Index!$B$9*DataForModel!AA575+Index!$B$10*DataForModel!AU575+Index!$B$11*DataForModel!AH575+Index!$B$12*DataForModel!AU575+Index!$B$13*DataForModel!AX575+Index!$B$14*DataForModel!AZ575+Index!$B$15*DataForModel!BA575+Index!$B$16*DataForModel!BI575</f>
        <v>13.152853791286999</v>
      </c>
      <c r="I575" s="2">
        <f>$B$3+$B$4*DataForModel!L575+Index!$B$5*DataForModel!Q575+Index!$B$6*DataForModel!R575+Index!$B$7*DataForModel!T575+Index!$B$8*DataForModel!U575+Index!$B$9*DataForModel!AA575+Index!$B$10*DataForModel!AU575+Index!$B$11*DataForModel!AH575+Index!$B$12*DataForModel!AU575+Index!$B$13*DataForModel!AX575+Index!$B$14*DataForModel!AZ575+Index!$B$15*DataForModel!BA575+Index!$B$16*DataForModel!BI575</f>
        <v>13.152853791286999</v>
      </c>
      <c r="J575">
        <v>10</v>
      </c>
      <c r="K575">
        <f t="shared" si="40"/>
        <v>3.1528537912869989</v>
      </c>
      <c r="L575">
        <f>VLOOKUP(G575,MedianHouseholdIncome!B:C,2,FALSE)</f>
        <v>105417</v>
      </c>
      <c r="M575">
        <f>VLOOKUP(G575,DataForModel!B:O,14,FALSE)</f>
        <v>20.1303744596451</v>
      </c>
      <c r="N575">
        <f>VLOOKUP(G575,DataForModel!B:H,7,FALSE)</f>
        <v>7.5788000000000002</v>
      </c>
      <c r="O575" s="2">
        <f t="shared" si="41"/>
        <v>5.7735907931183315</v>
      </c>
      <c r="P575" s="1">
        <f t="shared" si="42"/>
        <v>4.2735042735042743</v>
      </c>
      <c r="Q575" s="1">
        <f t="shared" si="43"/>
        <v>3.1050209475330459</v>
      </c>
      <c r="R575" s="1">
        <f t="shared" si="44"/>
        <v>5.6164754852136873</v>
      </c>
      <c r="S575" s="1"/>
    </row>
    <row r="576" spans="7:19" x14ac:dyDescent="0.2">
      <c r="G576">
        <v>6075031301</v>
      </c>
      <c r="H576" s="2">
        <f>$B$3+$B$4*DataForModel!L576+Index!$B$5*DataForModel!Q576+Index!$B$6*DataForModel!R576+Index!$B$7*DataForModel!T576+Index!$B$8*DataForModel!U576+Index!$B$9*DataForModel!AA576+Index!$B$10*DataForModel!AU576+Index!$B$11*DataForModel!AH576+Index!$B$12*DataForModel!AU576+Index!$B$13*DataForModel!AX576+Index!$B$14*DataForModel!AZ576+Index!$B$15*DataForModel!BA576+Index!$B$16*DataForModel!BI576</f>
        <v>12.363606006286938</v>
      </c>
      <c r="I576" s="2">
        <f>$B$3+$B$4*DataForModel!L576+Index!$B$5*DataForModel!Q576+Index!$B$6*DataForModel!R576+Index!$B$7*DataForModel!T576+Index!$B$8*DataForModel!U576+Index!$B$9*DataForModel!AA576+Index!$B$10*DataForModel!AU576+Index!$B$11*DataForModel!AH576+Index!$B$12*DataForModel!AU576+Index!$B$13*DataForModel!AX576+Index!$B$14*DataForModel!AZ576+Index!$B$15*DataForModel!BA576+Index!$B$16*DataForModel!BI576</f>
        <v>12.363606006286938</v>
      </c>
      <c r="J576">
        <v>11</v>
      </c>
      <c r="K576">
        <f t="shared" si="40"/>
        <v>1.363606006286938</v>
      </c>
      <c r="L576">
        <f>VLOOKUP(G576,MedianHouseholdIncome!B:C,2,FALSE)</f>
        <v>113312</v>
      </c>
      <c r="M576">
        <f>VLOOKUP(G576,DataForModel!B:O,14,FALSE)</f>
        <v>11.9606501693351</v>
      </c>
      <c r="N576">
        <f>VLOOKUP(G576,DataForModel!B:H,7,FALSE)</f>
        <v>7.2359999999999998</v>
      </c>
      <c r="O576" s="2">
        <f t="shared" si="41"/>
        <v>5.4169049450981168</v>
      </c>
      <c r="P576" s="1">
        <f t="shared" si="42"/>
        <v>4.700854700854701</v>
      </c>
      <c r="Q576" s="1">
        <f t="shared" si="43"/>
        <v>1.7453783404763581</v>
      </c>
      <c r="R576" s="1">
        <f t="shared" si="44"/>
        <v>5.2846425632834801</v>
      </c>
      <c r="S576" s="1"/>
    </row>
    <row r="577" spans="7:19" x14ac:dyDescent="0.2">
      <c r="G577">
        <v>6075031302</v>
      </c>
      <c r="H577" s="2">
        <f>$B$3+$B$4*DataForModel!L577+Index!$B$5*DataForModel!Q577+Index!$B$6*DataForModel!R577+Index!$B$7*DataForModel!T577+Index!$B$8*DataForModel!U577+Index!$B$9*DataForModel!AA577+Index!$B$10*DataForModel!AU577+Index!$B$11*DataForModel!AH577+Index!$B$12*DataForModel!AU577+Index!$B$13*DataForModel!AX577+Index!$B$14*DataForModel!AZ577+Index!$B$15*DataForModel!BA577+Index!$B$16*DataForModel!BI577</f>
        <v>14.535267737689061</v>
      </c>
      <c r="I577" s="2">
        <f>$B$3+$B$4*DataForModel!L577+Index!$B$5*DataForModel!Q577+Index!$B$6*DataForModel!R577+Index!$B$7*DataForModel!T577+Index!$B$8*DataForModel!U577+Index!$B$9*DataForModel!AA577+Index!$B$10*DataForModel!AU577+Index!$B$11*DataForModel!AH577+Index!$B$12*DataForModel!AU577+Index!$B$13*DataForModel!AX577+Index!$B$14*DataForModel!AZ577+Index!$B$15*DataForModel!BA577+Index!$B$16*DataForModel!BI577</f>
        <v>14.535267737689061</v>
      </c>
      <c r="J577">
        <v>10.4</v>
      </c>
      <c r="K577">
        <f t="shared" si="40"/>
        <v>4.1352677376890608</v>
      </c>
      <c r="L577">
        <f>VLOOKUP(G577,MedianHouseholdIncome!B:C,2,FALSE)</f>
        <v>94122</v>
      </c>
      <c r="M577">
        <f>VLOOKUP(G577,DataForModel!B:O,14,FALSE)</f>
        <v>18.643746107877998</v>
      </c>
      <c r="N577">
        <f>VLOOKUP(G577,DataForModel!B:H,7,FALSE)</f>
        <v>8.5556999999999999</v>
      </c>
      <c r="O577" s="2">
        <f t="shared" si="41"/>
        <v>6.3983470485791596</v>
      </c>
      <c r="P577" s="1">
        <f t="shared" si="42"/>
        <v>4.4444444444444446</v>
      </c>
      <c r="Q577" s="1">
        <f t="shared" si="43"/>
        <v>2.8576095079183177</v>
      </c>
      <c r="R577" s="1">
        <f t="shared" si="44"/>
        <v>6.5621218721262276</v>
      </c>
      <c r="S577" s="1"/>
    </row>
    <row r="578" spans="7:19" x14ac:dyDescent="0.2">
      <c r="G578">
        <v>6075031400</v>
      </c>
      <c r="H578" s="2">
        <f>$B$3+$B$4*DataForModel!L578+Index!$B$5*DataForModel!Q578+Index!$B$6*DataForModel!R578+Index!$B$7*DataForModel!T578+Index!$B$8*DataForModel!U578+Index!$B$9*DataForModel!AA578+Index!$B$10*DataForModel!AU578+Index!$B$11*DataForModel!AH578+Index!$B$12*DataForModel!AU578+Index!$B$13*DataForModel!AX578+Index!$B$14*DataForModel!AZ578+Index!$B$15*DataForModel!BA578+Index!$B$16*DataForModel!BI578</f>
        <v>15.466434314262701</v>
      </c>
      <c r="I578" s="2">
        <f>$B$3+$B$4*DataForModel!L578+Index!$B$5*DataForModel!Q578+Index!$B$6*DataForModel!R578+Index!$B$7*DataForModel!T578+Index!$B$8*DataForModel!U578+Index!$B$9*DataForModel!AA578+Index!$B$10*DataForModel!AU578+Index!$B$11*DataForModel!AH578+Index!$B$12*DataForModel!AU578+Index!$B$13*DataForModel!AX578+Index!$B$14*DataForModel!AZ578+Index!$B$15*DataForModel!BA578+Index!$B$16*DataForModel!BI578</f>
        <v>15.466434314262701</v>
      </c>
      <c r="J578">
        <v>13.2</v>
      </c>
      <c r="K578">
        <f t="shared" ref="K578:K641" si="45">ABS(J578-H578)</f>
        <v>2.2664343142627015</v>
      </c>
      <c r="L578">
        <f>VLOOKUP(G578,MedianHouseholdIncome!B:C,2,FALSE)</f>
        <v>74479</v>
      </c>
      <c r="M578">
        <f>VLOOKUP(G578,DataForModel!B:O,14,FALSE)</f>
        <v>21.403358826998399</v>
      </c>
      <c r="N578">
        <f>VLOOKUP(G578,DataForModel!B:H,7,FALSE)</f>
        <v>9.3815000000000008</v>
      </c>
      <c r="O578" s="2">
        <f t="shared" ref="O578:O641" si="46">((H578-$B$22)/$B$24)*$B$25</f>
        <v>6.8191704532507647</v>
      </c>
      <c r="P578" s="1">
        <f t="shared" ref="P578:P641" si="47">((J578-$C$22)/$C$24)*$C$25</f>
        <v>5.6410256410256405</v>
      </c>
      <c r="Q578" s="1">
        <f t="shared" ref="Q578:Q641" si="48">((M578-$D$22)/$D$24)*$D$25</f>
        <v>3.3168767853149319</v>
      </c>
      <c r="R578" s="1">
        <f t="shared" ref="R578:R641" si="49">((N578-$E$22)/$E$24)*$E$25</f>
        <v>7.3615023474178409</v>
      </c>
      <c r="S578" s="1"/>
    </row>
    <row r="579" spans="7:19" x14ac:dyDescent="0.2">
      <c r="G579">
        <v>6075032601</v>
      </c>
      <c r="H579" s="2">
        <f>$B$3+$B$4*DataForModel!L579+Index!$B$5*DataForModel!Q579+Index!$B$6*DataForModel!R579+Index!$B$7*DataForModel!T579+Index!$B$8*DataForModel!U579+Index!$B$9*DataForModel!AA579+Index!$B$10*DataForModel!AU579+Index!$B$11*DataForModel!AH579+Index!$B$12*DataForModel!AU579+Index!$B$13*DataForModel!AX579+Index!$B$14*DataForModel!AZ579+Index!$B$15*DataForModel!BA579+Index!$B$16*DataForModel!BI579</f>
        <v>10.595947085948092</v>
      </c>
      <c r="I579" s="2">
        <f>$B$3+$B$4*DataForModel!L579+Index!$B$5*DataForModel!Q579+Index!$B$6*DataForModel!R579+Index!$B$7*DataForModel!T579+Index!$B$8*DataForModel!U579+Index!$B$9*DataForModel!AA579+Index!$B$10*DataForModel!AU579+Index!$B$11*DataForModel!AH579+Index!$B$12*DataForModel!AU579+Index!$B$13*DataForModel!AX579+Index!$B$14*DataForModel!AZ579+Index!$B$15*DataForModel!BA579+Index!$B$16*DataForModel!BI579</f>
        <v>10.595947085948092</v>
      </c>
      <c r="J579">
        <v>7.7</v>
      </c>
      <c r="K579">
        <f t="shared" si="45"/>
        <v>2.8959470859480918</v>
      </c>
      <c r="L579">
        <f>VLOOKUP(G579,MedianHouseholdIncome!B:C,2,FALSE)</f>
        <v>94397</v>
      </c>
      <c r="M579">
        <f>VLOOKUP(G579,DataForModel!B:O,14,FALSE)</f>
        <v>10.0012091761824</v>
      </c>
      <c r="N579">
        <f>VLOOKUP(G579,DataForModel!B:H,7,FALSE)</f>
        <v>5.9569999999999999</v>
      </c>
      <c r="O579" s="2">
        <f t="shared" si="46"/>
        <v>4.618044393324114</v>
      </c>
      <c r="P579" s="1">
        <f t="shared" si="47"/>
        <v>3.2905982905982913</v>
      </c>
      <c r="Q579" s="1">
        <f t="shared" si="48"/>
        <v>1.4192792745061906</v>
      </c>
      <c r="R579" s="1">
        <f t="shared" si="49"/>
        <v>4.0465611538647686</v>
      </c>
      <c r="S579" s="1"/>
    </row>
    <row r="580" spans="7:19" x14ac:dyDescent="0.2">
      <c r="G580">
        <v>6075032602</v>
      </c>
      <c r="H580" s="2">
        <f>$B$3+$B$4*DataForModel!L580+Index!$B$5*DataForModel!Q580+Index!$B$6*DataForModel!R580+Index!$B$7*DataForModel!T580+Index!$B$8*DataForModel!U580+Index!$B$9*DataForModel!AA580+Index!$B$10*DataForModel!AU580+Index!$B$11*DataForModel!AH580+Index!$B$12*DataForModel!AU580+Index!$B$13*DataForModel!AX580+Index!$B$14*DataForModel!AZ580+Index!$B$15*DataForModel!BA580+Index!$B$16*DataForModel!BI580</f>
        <v>11.606224546833941</v>
      </c>
      <c r="I580" s="2">
        <f>$B$3+$B$4*DataForModel!L580+Index!$B$5*DataForModel!Q580+Index!$B$6*DataForModel!R580+Index!$B$7*DataForModel!T580+Index!$B$8*DataForModel!U580+Index!$B$9*DataForModel!AA580+Index!$B$10*DataForModel!AU580+Index!$B$11*DataForModel!AH580+Index!$B$12*DataForModel!AU580+Index!$B$13*DataForModel!AX580+Index!$B$14*DataForModel!AZ580+Index!$B$15*DataForModel!BA580+Index!$B$16*DataForModel!BI580</f>
        <v>11.606224546833941</v>
      </c>
      <c r="J580">
        <v>10</v>
      </c>
      <c r="K580">
        <f t="shared" si="45"/>
        <v>1.6062245468339409</v>
      </c>
      <c r="L580">
        <f>VLOOKUP(G580,MedianHouseholdIncome!B:C,2,FALSE)</f>
        <v>89106</v>
      </c>
      <c r="M580">
        <f>VLOOKUP(G580,DataForModel!B:O,14,FALSE)</f>
        <v>12.105590706540999</v>
      </c>
      <c r="N580">
        <f>VLOOKUP(G580,DataForModel!B:H,7,FALSE)</f>
        <v>7.3697999999999997</v>
      </c>
      <c r="O580" s="2">
        <f t="shared" si="46"/>
        <v>5.0746204898560165</v>
      </c>
      <c r="P580" s="1">
        <f t="shared" si="47"/>
        <v>4.2735042735042743</v>
      </c>
      <c r="Q580" s="1">
        <f t="shared" si="48"/>
        <v>1.7695000027102437</v>
      </c>
      <c r="R580" s="1">
        <f t="shared" si="49"/>
        <v>5.4141619476308014</v>
      </c>
      <c r="S580" s="1"/>
    </row>
    <row r="581" spans="7:19" x14ac:dyDescent="0.2">
      <c r="G581">
        <v>6075032700</v>
      </c>
      <c r="H581" s="2">
        <f>$B$3+$B$4*DataForModel!L581+Index!$B$5*DataForModel!Q581+Index!$B$6*DataForModel!R581+Index!$B$7*DataForModel!T581+Index!$B$8*DataForModel!U581+Index!$B$9*DataForModel!AA581+Index!$B$10*DataForModel!AU581+Index!$B$11*DataForModel!AH581+Index!$B$12*DataForModel!AU581+Index!$B$13*DataForModel!AX581+Index!$B$14*DataForModel!AZ581+Index!$B$15*DataForModel!BA581+Index!$B$16*DataForModel!BI581</f>
        <v>12.141356916978301</v>
      </c>
      <c r="I581" s="2">
        <f>$B$3+$B$4*DataForModel!L581+Index!$B$5*DataForModel!Q581+Index!$B$6*DataForModel!R581+Index!$B$7*DataForModel!T581+Index!$B$8*DataForModel!U581+Index!$B$9*DataForModel!AA581+Index!$B$10*DataForModel!AU581+Index!$B$11*DataForModel!AH581+Index!$B$12*DataForModel!AU581+Index!$B$13*DataForModel!AX581+Index!$B$14*DataForModel!AZ581+Index!$B$15*DataForModel!BA581+Index!$B$16*DataForModel!BI581</f>
        <v>12.141356916978301</v>
      </c>
      <c r="J581">
        <v>9</v>
      </c>
      <c r="K581">
        <f t="shared" si="45"/>
        <v>3.1413569169783013</v>
      </c>
      <c r="L581">
        <f>VLOOKUP(G581,MedianHouseholdIncome!B:C,2,FALSE)</f>
        <v>102500</v>
      </c>
      <c r="M581">
        <f>VLOOKUP(G581,DataForModel!B:O,14,FALSE)</f>
        <v>7.6051599974556101</v>
      </c>
      <c r="N581">
        <f>VLOOKUP(G581,DataForModel!B:H,7,FALSE)</f>
        <v>5.8023999999999996</v>
      </c>
      <c r="O581" s="2">
        <f t="shared" si="46"/>
        <v>5.3164636053840431</v>
      </c>
      <c r="P581" s="1">
        <f t="shared" si="47"/>
        <v>3.8461538461538463</v>
      </c>
      <c r="Q581" s="1">
        <f t="shared" si="48"/>
        <v>1.0205178920854734</v>
      </c>
      <c r="R581" s="1">
        <f t="shared" si="49"/>
        <v>3.8969072164948448</v>
      </c>
      <c r="S581" s="1"/>
    </row>
    <row r="582" spans="7:19" x14ac:dyDescent="0.2">
      <c r="G582">
        <v>6075032801</v>
      </c>
      <c r="H582" s="2">
        <f>$B$3+$B$4*DataForModel!L582+Index!$B$5*DataForModel!Q582+Index!$B$6*DataForModel!R582+Index!$B$7*DataForModel!T582+Index!$B$8*DataForModel!U582+Index!$B$9*DataForModel!AA582+Index!$B$10*DataForModel!AU582+Index!$B$11*DataForModel!AH582+Index!$B$12*DataForModel!AU582+Index!$B$13*DataForModel!AX582+Index!$B$14*DataForModel!AZ582+Index!$B$15*DataForModel!BA582+Index!$B$16*DataForModel!BI582</f>
        <v>11.634618930143059</v>
      </c>
      <c r="I582" s="2">
        <f>$B$3+$B$4*DataForModel!L582+Index!$B$5*DataForModel!Q582+Index!$B$6*DataForModel!R582+Index!$B$7*DataForModel!T582+Index!$B$8*DataForModel!U582+Index!$B$9*DataForModel!AA582+Index!$B$10*DataForModel!AU582+Index!$B$11*DataForModel!AH582+Index!$B$12*DataForModel!AU582+Index!$B$13*DataForModel!AX582+Index!$B$14*DataForModel!AZ582+Index!$B$15*DataForModel!BA582+Index!$B$16*DataForModel!BI582</f>
        <v>11.634618930143059</v>
      </c>
      <c r="J582">
        <v>9.1999999999999993</v>
      </c>
      <c r="K582">
        <f t="shared" si="45"/>
        <v>2.4346189301430599</v>
      </c>
      <c r="L582">
        <f>VLOOKUP(G582,MedianHouseholdIncome!B:C,2,FALSE)</f>
        <v>93799</v>
      </c>
      <c r="M582">
        <f>VLOOKUP(G582,DataForModel!B:O,14,FALSE)</f>
        <v>10.7849291360899</v>
      </c>
      <c r="N582">
        <f>VLOOKUP(G582,DataForModel!B:H,7,FALSE)</f>
        <v>6.8901000000000003</v>
      </c>
      <c r="O582" s="2">
        <f t="shared" si="46"/>
        <v>5.0874528029547763</v>
      </c>
      <c r="P582" s="1">
        <f t="shared" si="47"/>
        <v>3.9316239316239314</v>
      </c>
      <c r="Q582" s="1">
        <f t="shared" si="48"/>
        <v>1.5497095083336485</v>
      </c>
      <c r="R582" s="1">
        <f t="shared" si="49"/>
        <v>4.9498088185470213</v>
      </c>
      <c r="S582" s="1"/>
    </row>
    <row r="583" spans="7:19" x14ac:dyDescent="0.2">
      <c r="G583">
        <v>6075032802</v>
      </c>
      <c r="H583" s="2">
        <f>$B$3+$B$4*DataForModel!L583+Index!$B$5*DataForModel!Q583+Index!$B$6*DataForModel!R583+Index!$B$7*DataForModel!T583+Index!$B$8*DataForModel!U583+Index!$B$9*DataForModel!AA583+Index!$B$10*DataForModel!AU583+Index!$B$11*DataForModel!AH583+Index!$B$12*DataForModel!AU583+Index!$B$13*DataForModel!AX583+Index!$B$14*DataForModel!AZ583+Index!$B$15*DataForModel!BA583+Index!$B$16*DataForModel!BI583</f>
        <v>10.72733094364502</v>
      </c>
      <c r="I583" s="2">
        <f>$B$3+$B$4*DataForModel!L583+Index!$B$5*DataForModel!Q583+Index!$B$6*DataForModel!R583+Index!$B$7*DataForModel!T583+Index!$B$8*DataForModel!U583+Index!$B$9*DataForModel!AA583+Index!$B$10*DataForModel!AU583+Index!$B$11*DataForModel!AH583+Index!$B$12*DataForModel!AU583+Index!$B$13*DataForModel!AX583+Index!$B$14*DataForModel!AZ583+Index!$B$15*DataForModel!BA583+Index!$B$16*DataForModel!BI583</f>
        <v>10.72733094364502</v>
      </c>
      <c r="J583">
        <v>8.6999999999999993</v>
      </c>
      <c r="K583">
        <f t="shared" si="45"/>
        <v>2.0273309436450209</v>
      </c>
      <c r="L583">
        <f>VLOOKUP(G583,MedianHouseholdIncome!B:C,2,FALSE)</f>
        <v>89394</v>
      </c>
      <c r="M583">
        <f>VLOOKUP(G583,DataForModel!B:O,14,FALSE)</f>
        <v>11.444699291097001</v>
      </c>
      <c r="N583">
        <f>VLOOKUP(G583,DataForModel!B:H,7,FALSE)</f>
        <v>5.6063000000000001</v>
      </c>
      <c r="O583" s="2">
        <f t="shared" si="46"/>
        <v>4.6774208826718704</v>
      </c>
      <c r="P583" s="1">
        <f t="shared" si="47"/>
        <v>3.7179487179487181</v>
      </c>
      <c r="Q583" s="1">
        <f t="shared" si="48"/>
        <v>1.6595114528957224</v>
      </c>
      <c r="R583" s="1">
        <f t="shared" si="49"/>
        <v>3.7070809738154011</v>
      </c>
      <c r="S583" s="1"/>
    </row>
    <row r="584" spans="7:19" x14ac:dyDescent="0.2">
      <c r="G584">
        <v>6075032901</v>
      </c>
      <c r="H584" s="2">
        <f>$B$3+$B$4*DataForModel!L584+Index!$B$5*DataForModel!Q584+Index!$B$6*DataForModel!R584+Index!$B$7*DataForModel!T584+Index!$B$8*DataForModel!U584+Index!$B$9*DataForModel!AA584+Index!$B$10*DataForModel!AU584+Index!$B$11*DataForModel!AH584+Index!$B$12*DataForModel!AU584+Index!$B$13*DataForModel!AX584+Index!$B$14*DataForModel!AZ584+Index!$B$15*DataForModel!BA584+Index!$B$16*DataForModel!BI584</f>
        <v>11.323716826728662</v>
      </c>
      <c r="I584" s="2">
        <f>$B$3+$B$4*DataForModel!L584+Index!$B$5*DataForModel!Q584+Index!$B$6*DataForModel!R584+Index!$B$7*DataForModel!T584+Index!$B$8*DataForModel!U584+Index!$B$9*DataForModel!AA584+Index!$B$10*DataForModel!AU584+Index!$B$11*DataForModel!AH584+Index!$B$12*DataForModel!AU584+Index!$B$13*DataForModel!AX584+Index!$B$14*DataForModel!AZ584+Index!$B$15*DataForModel!BA584+Index!$B$16*DataForModel!BI584</f>
        <v>11.323716826728662</v>
      </c>
      <c r="J584">
        <v>8.9</v>
      </c>
      <c r="K584">
        <f t="shared" si="45"/>
        <v>2.4237168267286613</v>
      </c>
      <c r="L584">
        <f>VLOOKUP(G584,MedianHouseholdIncome!B:C,2,FALSE)</f>
        <v>93790</v>
      </c>
      <c r="M584">
        <f>VLOOKUP(G584,DataForModel!B:O,14,FALSE)</f>
        <v>10.3657972106835</v>
      </c>
      <c r="N584">
        <f>VLOOKUP(G584,DataForModel!B:H,7,FALSE)</f>
        <v>6.2138999999999998</v>
      </c>
      <c r="O584" s="2">
        <f t="shared" si="46"/>
        <v>4.946946383405403</v>
      </c>
      <c r="P584" s="1">
        <f t="shared" si="47"/>
        <v>3.8034188034188037</v>
      </c>
      <c r="Q584" s="1">
        <f t="shared" si="48"/>
        <v>1.4799556704426731</v>
      </c>
      <c r="R584" s="1">
        <f t="shared" si="49"/>
        <v>4.2952422438410522</v>
      </c>
      <c r="S584" s="1"/>
    </row>
    <row r="585" spans="7:19" x14ac:dyDescent="0.2">
      <c r="G585">
        <v>6075032902</v>
      </c>
      <c r="H585" s="2">
        <f>$B$3+$B$4*DataForModel!L585+Index!$B$5*DataForModel!Q585+Index!$B$6*DataForModel!R585+Index!$B$7*DataForModel!T585+Index!$B$8*DataForModel!U585+Index!$B$9*DataForModel!AA585+Index!$B$10*DataForModel!AU585+Index!$B$11*DataForModel!AH585+Index!$B$12*DataForModel!AU585+Index!$B$13*DataForModel!AX585+Index!$B$14*DataForModel!AZ585+Index!$B$15*DataForModel!BA585+Index!$B$16*DataForModel!BI585</f>
        <v>11.85382806888841</v>
      </c>
      <c r="I585" s="2">
        <f>$B$3+$B$4*DataForModel!L585+Index!$B$5*DataForModel!Q585+Index!$B$6*DataForModel!R585+Index!$B$7*DataForModel!T585+Index!$B$8*DataForModel!U585+Index!$B$9*DataForModel!AA585+Index!$B$10*DataForModel!AU585+Index!$B$11*DataForModel!AH585+Index!$B$12*DataForModel!AU585+Index!$B$13*DataForModel!AX585+Index!$B$14*DataForModel!AZ585+Index!$B$15*DataForModel!BA585+Index!$B$16*DataForModel!BI585</f>
        <v>11.85382806888841</v>
      </c>
      <c r="J585">
        <v>10.3</v>
      </c>
      <c r="K585">
        <f t="shared" si="45"/>
        <v>1.553828068888409</v>
      </c>
      <c r="L585">
        <f>VLOOKUP(G585,MedianHouseholdIncome!B:C,2,FALSE)</f>
        <v>129331</v>
      </c>
      <c r="M585">
        <f>VLOOKUP(G585,DataForModel!B:O,14,FALSE)</f>
        <v>9.7712157719551307</v>
      </c>
      <c r="N585">
        <f>VLOOKUP(G585,DataForModel!B:H,7,FALSE)</f>
        <v>7.617</v>
      </c>
      <c r="O585" s="2">
        <f t="shared" si="46"/>
        <v>5.1865202935872157</v>
      </c>
      <c r="P585" s="1">
        <f t="shared" si="47"/>
        <v>4.4017094017094021</v>
      </c>
      <c r="Q585" s="1">
        <f t="shared" si="48"/>
        <v>1.381002728001395</v>
      </c>
      <c r="R585" s="1">
        <f t="shared" si="49"/>
        <v>5.653453366245583</v>
      </c>
      <c r="S585" s="1"/>
    </row>
    <row r="586" spans="7:19" x14ac:dyDescent="0.2">
      <c r="G586">
        <v>6075033000</v>
      </c>
      <c r="H586" s="2">
        <f>$B$3+$B$4*DataForModel!L586+Index!$B$5*DataForModel!Q586+Index!$B$6*DataForModel!R586+Index!$B$7*DataForModel!T586+Index!$B$8*DataForModel!U586+Index!$B$9*DataForModel!AA586+Index!$B$10*DataForModel!AU586+Index!$B$11*DataForModel!AH586+Index!$B$12*DataForModel!AU586+Index!$B$13*DataForModel!AX586+Index!$B$14*DataForModel!AZ586+Index!$B$15*DataForModel!BA586+Index!$B$16*DataForModel!BI586</f>
        <v>13.134197230629459</v>
      </c>
      <c r="I586" s="2">
        <f>$B$3+$B$4*DataForModel!L586+Index!$B$5*DataForModel!Q586+Index!$B$6*DataForModel!R586+Index!$B$7*DataForModel!T586+Index!$B$8*DataForModel!U586+Index!$B$9*DataForModel!AA586+Index!$B$10*DataForModel!AU586+Index!$B$11*DataForModel!AH586+Index!$B$12*DataForModel!AU586+Index!$B$13*DataForModel!AX586+Index!$B$14*DataForModel!AZ586+Index!$B$15*DataForModel!BA586+Index!$B$16*DataForModel!BI586</f>
        <v>13.134197230629459</v>
      </c>
      <c r="J586">
        <v>9.3000000000000007</v>
      </c>
      <c r="K586">
        <f t="shared" si="45"/>
        <v>3.8341972306294583</v>
      </c>
      <c r="L586">
        <f>VLOOKUP(G586,MedianHouseholdIncome!B:C,2,FALSE)</f>
        <v>136005</v>
      </c>
      <c r="M586">
        <f>VLOOKUP(G586,DataForModel!B:O,14,FALSE)</f>
        <v>8.0590595506230596</v>
      </c>
      <c r="N586">
        <f>VLOOKUP(G586,DataForModel!B:H,7,FALSE)</f>
        <v>6.4413</v>
      </c>
      <c r="O586" s="2">
        <f t="shared" si="46"/>
        <v>5.7651593077397889</v>
      </c>
      <c r="P586" s="1">
        <f t="shared" si="47"/>
        <v>3.9743589743589745</v>
      </c>
      <c r="Q586" s="1">
        <f t="shared" si="48"/>
        <v>1.0960579164339621</v>
      </c>
      <c r="R586" s="1">
        <f t="shared" si="49"/>
        <v>4.5153671167900873</v>
      </c>
      <c r="S586" s="1"/>
    </row>
    <row r="587" spans="7:19" x14ac:dyDescent="0.2">
      <c r="G587">
        <v>6075033100</v>
      </c>
      <c r="H587" s="2">
        <f>$B$3+$B$4*DataForModel!L587+Index!$B$5*DataForModel!Q587+Index!$B$6*DataForModel!R587+Index!$B$7*DataForModel!T587+Index!$B$8*DataForModel!U587+Index!$B$9*DataForModel!AA587+Index!$B$10*DataForModel!AU587+Index!$B$11*DataForModel!AH587+Index!$B$12*DataForModel!AU587+Index!$B$13*DataForModel!AX587+Index!$B$14*DataForModel!AZ587+Index!$B$15*DataForModel!BA587+Index!$B$16*DataForModel!BI587</f>
        <v>9.9068977672529499</v>
      </c>
      <c r="I587" s="2">
        <f>$B$3+$B$4*DataForModel!L587+Index!$B$5*DataForModel!Q587+Index!$B$6*DataForModel!R587+Index!$B$7*DataForModel!T587+Index!$B$8*DataForModel!U587+Index!$B$9*DataForModel!AA587+Index!$B$10*DataForModel!AU587+Index!$B$11*DataForModel!AH587+Index!$B$12*DataForModel!AU587+Index!$B$13*DataForModel!AX587+Index!$B$14*DataForModel!AZ587+Index!$B$15*DataForModel!BA587+Index!$B$16*DataForModel!BI587</f>
        <v>9.9068977672529499</v>
      </c>
      <c r="J587">
        <v>7.9</v>
      </c>
      <c r="K587">
        <f t="shared" si="45"/>
        <v>2.0068977672529495</v>
      </c>
      <c r="L587">
        <f>VLOOKUP(G587,MedianHouseholdIncome!B:C,2,FALSE)</f>
        <v>138542</v>
      </c>
      <c r="M587">
        <f>VLOOKUP(G587,DataForModel!B:O,14,FALSE)</f>
        <v>12.518900784104501</v>
      </c>
      <c r="N587">
        <f>VLOOKUP(G587,DataForModel!B:H,7,FALSE)</f>
        <v>5.1642999999999999</v>
      </c>
      <c r="O587" s="2">
        <f t="shared" si="46"/>
        <v>4.3066413773922934</v>
      </c>
      <c r="P587" s="1">
        <f t="shared" si="47"/>
        <v>3.3760683760683765</v>
      </c>
      <c r="Q587" s="1">
        <f t="shared" si="48"/>
        <v>1.8382849422519323</v>
      </c>
      <c r="R587" s="1">
        <f t="shared" si="49"/>
        <v>3.2792217220850879</v>
      </c>
      <c r="S587" s="1"/>
    </row>
    <row r="588" spans="7:19" x14ac:dyDescent="0.2">
      <c r="G588">
        <v>6075033201</v>
      </c>
      <c r="H588" s="2">
        <f>$B$3+$B$4*DataForModel!L588+Index!$B$5*DataForModel!Q588+Index!$B$6*DataForModel!R588+Index!$B$7*DataForModel!T588+Index!$B$8*DataForModel!U588+Index!$B$9*DataForModel!AA588+Index!$B$10*DataForModel!AU588+Index!$B$11*DataForModel!AH588+Index!$B$12*DataForModel!AU588+Index!$B$13*DataForModel!AX588+Index!$B$14*DataForModel!AZ588+Index!$B$15*DataForModel!BA588+Index!$B$16*DataForModel!BI588</f>
        <v>11.735206310975572</v>
      </c>
      <c r="I588" s="2">
        <f>$B$3+$B$4*DataForModel!L588+Index!$B$5*DataForModel!Q588+Index!$B$6*DataForModel!R588+Index!$B$7*DataForModel!T588+Index!$B$8*DataForModel!U588+Index!$B$9*DataForModel!AA588+Index!$B$10*DataForModel!AU588+Index!$B$11*DataForModel!AH588+Index!$B$12*DataForModel!AU588+Index!$B$13*DataForModel!AX588+Index!$B$14*DataForModel!AZ588+Index!$B$15*DataForModel!BA588+Index!$B$16*DataForModel!BI588</f>
        <v>11.735206310975572</v>
      </c>
      <c r="J588">
        <v>9.9</v>
      </c>
      <c r="K588">
        <f t="shared" si="45"/>
        <v>1.8352063109755719</v>
      </c>
      <c r="L588">
        <f>VLOOKUP(G588,MedianHouseholdIncome!B:C,2,FALSE)</f>
        <v>41456</v>
      </c>
      <c r="M588">
        <f>VLOOKUP(G588,DataForModel!B:O,14,FALSE)</f>
        <v>21.382758372779598</v>
      </c>
      <c r="N588">
        <f>VLOOKUP(G588,DataForModel!B:H,7,FALSE)</f>
        <v>7.6447000000000003</v>
      </c>
      <c r="O588" s="2">
        <f t="shared" si="46"/>
        <v>5.1329113977259677</v>
      </c>
      <c r="P588" s="1">
        <f t="shared" si="47"/>
        <v>4.2307692307692317</v>
      </c>
      <c r="Q588" s="1">
        <f t="shared" si="48"/>
        <v>3.3134483641974866</v>
      </c>
      <c r="R588" s="1">
        <f t="shared" si="49"/>
        <v>5.6802671700304916</v>
      </c>
      <c r="S588" s="1"/>
    </row>
    <row r="589" spans="7:19" x14ac:dyDescent="0.2">
      <c r="G589">
        <v>6075033203</v>
      </c>
      <c r="H589" s="2">
        <f>$B$3+$B$4*DataForModel!L589+Index!$B$5*DataForModel!Q589+Index!$B$6*DataForModel!R589+Index!$B$7*DataForModel!T589+Index!$B$8*DataForModel!U589+Index!$B$9*DataForModel!AA589+Index!$B$10*DataForModel!AU589+Index!$B$11*DataForModel!AH589+Index!$B$12*DataForModel!AU589+Index!$B$13*DataForModel!AX589+Index!$B$14*DataForModel!AZ589+Index!$B$15*DataForModel!BA589+Index!$B$16*DataForModel!BI589</f>
        <v>11.853921401196928</v>
      </c>
      <c r="I589" s="2">
        <f>$B$3+$B$4*DataForModel!L589+Index!$B$5*DataForModel!Q589+Index!$B$6*DataForModel!R589+Index!$B$7*DataForModel!T589+Index!$B$8*DataForModel!U589+Index!$B$9*DataForModel!AA589+Index!$B$10*DataForModel!AU589+Index!$B$11*DataForModel!AH589+Index!$B$12*DataForModel!AU589+Index!$B$13*DataForModel!AX589+Index!$B$14*DataForModel!AZ589+Index!$B$15*DataForModel!BA589+Index!$B$16*DataForModel!BI589</f>
        <v>11.853921401196928</v>
      </c>
      <c r="J589">
        <v>9.1999999999999993</v>
      </c>
      <c r="K589">
        <f t="shared" si="45"/>
        <v>2.6539214011969285</v>
      </c>
      <c r="L589">
        <f>VLOOKUP(G589,MedianHouseholdIncome!B:C,2,FALSE)</f>
        <v>70263</v>
      </c>
      <c r="M589">
        <f>VLOOKUP(G589,DataForModel!B:O,14,FALSE)</f>
        <v>16.3439252386489</v>
      </c>
      <c r="N589">
        <f>VLOOKUP(G589,DataForModel!B:H,7,FALSE)</f>
        <v>6.5632000000000001</v>
      </c>
      <c r="O589" s="2">
        <f t="shared" si="46"/>
        <v>5.1865624733870757</v>
      </c>
      <c r="P589" s="1">
        <f t="shared" si="47"/>
        <v>3.9316239316239314</v>
      </c>
      <c r="Q589" s="1">
        <f t="shared" si="48"/>
        <v>2.4748628776420869</v>
      </c>
      <c r="R589" s="1">
        <f t="shared" si="49"/>
        <v>4.633367213590823</v>
      </c>
      <c r="S589" s="1"/>
    </row>
    <row r="590" spans="7:19" x14ac:dyDescent="0.2">
      <c r="G590">
        <v>6075033204</v>
      </c>
      <c r="H590" s="2">
        <f>$B$3+$B$4*DataForModel!L590+Index!$B$5*DataForModel!Q590+Index!$B$6*DataForModel!R590+Index!$B$7*DataForModel!T590+Index!$B$8*DataForModel!U590+Index!$B$9*DataForModel!AA590+Index!$B$10*DataForModel!AU590+Index!$B$11*DataForModel!AH590+Index!$B$12*DataForModel!AU590+Index!$B$13*DataForModel!AX590+Index!$B$14*DataForModel!AZ590+Index!$B$15*DataForModel!BA590+Index!$B$16*DataForModel!BI590</f>
        <v>13.517493799771458</v>
      </c>
      <c r="I590" s="2">
        <f>$B$3+$B$4*DataForModel!L590+Index!$B$5*DataForModel!Q590+Index!$B$6*DataForModel!R590+Index!$B$7*DataForModel!T590+Index!$B$8*DataForModel!U590+Index!$B$9*DataForModel!AA590+Index!$B$10*DataForModel!AU590+Index!$B$11*DataForModel!AH590+Index!$B$12*DataForModel!AU590+Index!$B$13*DataForModel!AX590+Index!$B$14*DataForModel!AZ590+Index!$B$15*DataForModel!BA590+Index!$B$16*DataForModel!BI590</f>
        <v>13.517493799771458</v>
      </c>
      <c r="J590">
        <v>9.8000000000000007</v>
      </c>
      <c r="K590">
        <f t="shared" si="45"/>
        <v>3.7174937997714572</v>
      </c>
      <c r="L590">
        <f>VLOOKUP(G590,MedianHouseholdIncome!B:C,2,FALSE)</f>
        <v>50641</v>
      </c>
      <c r="M590">
        <f>VLOOKUP(G590,DataForModel!B:O,14,FALSE)</f>
        <v>21.0601583735221</v>
      </c>
      <c r="N590">
        <f>VLOOKUP(G590,DataForModel!B:H,7,FALSE)</f>
        <v>7.2834000000000003</v>
      </c>
      <c r="O590" s="2">
        <f t="shared" si="46"/>
        <v>5.9383830587670303</v>
      </c>
      <c r="P590" s="1">
        <f t="shared" si="47"/>
        <v>4.1880341880341891</v>
      </c>
      <c r="Q590" s="1">
        <f t="shared" si="48"/>
        <v>3.2597598077125154</v>
      </c>
      <c r="R590" s="1">
        <f t="shared" si="49"/>
        <v>5.3305261119984513</v>
      </c>
      <c r="S590" s="1"/>
    </row>
    <row r="591" spans="7:19" x14ac:dyDescent="0.2">
      <c r="G591">
        <v>6075035100</v>
      </c>
      <c r="H591" s="2">
        <f>$B$3+$B$4*DataForModel!L591+Index!$B$5*DataForModel!Q591+Index!$B$6*DataForModel!R591+Index!$B$7*DataForModel!T591+Index!$B$8*DataForModel!U591+Index!$B$9*DataForModel!AA591+Index!$B$10*DataForModel!AU591+Index!$B$11*DataForModel!AH591+Index!$B$12*DataForModel!AU591+Index!$B$13*DataForModel!AX591+Index!$B$14*DataForModel!AZ591+Index!$B$15*DataForModel!BA591+Index!$B$16*DataForModel!BI591</f>
        <v>12.444432451754921</v>
      </c>
      <c r="I591" s="2">
        <f>$B$3+$B$4*DataForModel!L591+Index!$B$5*DataForModel!Q591+Index!$B$6*DataForModel!R591+Index!$B$7*DataForModel!T591+Index!$B$8*DataForModel!U591+Index!$B$9*DataForModel!AA591+Index!$B$10*DataForModel!AU591+Index!$B$11*DataForModel!AH591+Index!$B$12*DataForModel!AU591+Index!$B$13*DataForModel!AX591+Index!$B$14*DataForModel!AZ591+Index!$B$15*DataForModel!BA591+Index!$B$16*DataForModel!BI591</f>
        <v>12.444432451754921</v>
      </c>
      <c r="J591">
        <v>8.3000000000000007</v>
      </c>
      <c r="K591">
        <f t="shared" si="45"/>
        <v>4.1444324517549198</v>
      </c>
      <c r="L591">
        <f>VLOOKUP(G591,MedianHouseholdIncome!B:C,2,FALSE)</f>
        <v>117083</v>
      </c>
      <c r="M591">
        <f>VLOOKUP(G591,DataForModel!B:O,14,FALSE)</f>
        <v>6.2762597421660198</v>
      </c>
      <c r="N591">
        <f>VLOOKUP(G591,DataForModel!B:H,7,FALSE)</f>
        <v>5.9969000000000001</v>
      </c>
      <c r="O591" s="2">
        <f t="shared" si="46"/>
        <v>5.4534329528950654</v>
      </c>
      <c r="P591" s="1">
        <f t="shared" si="47"/>
        <v>3.5470085470085477</v>
      </c>
      <c r="Q591" s="1">
        <f t="shared" si="48"/>
        <v>0.79935627837431156</v>
      </c>
      <c r="R591" s="1">
        <f t="shared" si="49"/>
        <v>4.0851846474033202</v>
      </c>
      <c r="S591" s="1"/>
    </row>
    <row r="592" spans="7:19" x14ac:dyDescent="0.2">
      <c r="G592">
        <v>6075035201</v>
      </c>
      <c r="H592" s="2">
        <f>$B$3+$B$4*DataForModel!L592+Index!$B$5*DataForModel!Q592+Index!$B$6*DataForModel!R592+Index!$B$7*DataForModel!T592+Index!$B$8*DataForModel!U592+Index!$B$9*DataForModel!AA592+Index!$B$10*DataForModel!AU592+Index!$B$11*DataForModel!AH592+Index!$B$12*DataForModel!AU592+Index!$B$13*DataForModel!AX592+Index!$B$14*DataForModel!AZ592+Index!$B$15*DataForModel!BA592+Index!$B$16*DataForModel!BI592</f>
        <v>12.004093183229299</v>
      </c>
      <c r="I592" s="2">
        <f>$B$3+$B$4*DataForModel!L592+Index!$B$5*DataForModel!Q592+Index!$B$6*DataForModel!R592+Index!$B$7*DataForModel!T592+Index!$B$8*DataForModel!U592+Index!$B$9*DataForModel!AA592+Index!$B$10*DataForModel!AU592+Index!$B$11*DataForModel!AH592+Index!$B$12*DataForModel!AU592+Index!$B$13*DataForModel!AX592+Index!$B$14*DataForModel!AZ592+Index!$B$15*DataForModel!BA592+Index!$B$16*DataForModel!BI592</f>
        <v>12.004093183229299</v>
      </c>
      <c r="J592">
        <v>8.6999999999999993</v>
      </c>
      <c r="K592">
        <f t="shared" si="45"/>
        <v>3.3040931832293001</v>
      </c>
      <c r="L592">
        <f>VLOOKUP(G592,MedianHouseholdIncome!B:C,2,FALSE)</f>
        <v>84804</v>
      </c>
      <c r="M592">
        <f>VLOOKUP(G592,DataForModel!B:O,14,FALSE)</f>
        <v>10.666284729118701</v>
      </c>
      <c r="N592">
        <f>VLOOKUP(G592,DataForModel!B:H,7,FALSE)</f>
        <v>6.0063000000000004</v>
      </c>
      <c r="O592" s="2">
        <f t="shared" si="46"/>
        <v>5.2544298154828404</v>
      </c>
      <c r="P592" s="1">
        <f t="shared" si="47"/>
        <v>3.7179487179487181</v>
      </c>
      <c r="Q592" s="1">
        <f t="shared" si="48"/>
        <v>1.5299641674782236</v>
      </c>
      <c r="R592" s="1">
        <f t="shared" si="49"/>
        <v>4.0942839165577656</v>
      </c>
      <c r="S592" s="1"/>
    </row>
    <row r="593" spans="7:19" x14ac:dyDescent="0.2">
      <c r="G593">
        <v>6075035202</v>
      </c>
      <c r="H593" s="2">
        <f>$B$3+$B$4*DataForModel!L593+Index!$B$5*DataForModel!Q593+Index!$B$6*DataForModel!R593+Index!$B$7*DataForModel!T593+Index!$B$8*DataForModel!U593+Index!$B$9*DataForModel!AA593+Index!$B$10*DataForModel!AU593+Index!$B$11*DataForModel!AH593+Index!$B$12*DataForModel!AU593+Index!$B$13*DataForModel!AX593+Index!$B$14*DataForModel!AZ593+Index!$B$15*DataForModel!BA593+Index!$B$16*DataForModel!BI593</f>
        <v>11.60832981011966</v>
      </c>
      <c r="I593" s="2">
        <f>$B$3+$B$4*DataForModel!L593+Index!$B$5*DataForModel!Q593+Index!$B$6*DataForModel!R593+Index!$B$7*DataForModel!T593+Index!$B$8*DataForModel!U593+Index!$B$9*DataForModel!AA593+Index!$B$10*DataForModel!AU593+Index!$B$11*DataForModel!AH593+Index!$B$12*DataForModel!AU593+Index!$B$13*DataForModel!AX593+Index!$B$14*DataForModel!AZ593+Index!$B$15*DataForModel!BA593+Index!$B$16*DataForModel!BI593</f>
        <v>11.60832981011966</v>
      </c>
      <c r="J593">
        <v>9.6</v>
      </c>
      <c r="K593">
        <f t="shared" si="45"/>
        <v>2.0083298101196601</v>
      </c>
      <c r="L593">
        <f>VLOOKUP(G593,MedianHouseholdIncome!B:C,2,FALSE)</f>
        <v>90015</v>
      </c>
      <c r="M593">
        <f>VLOOKUP(G593,DataForModel!B:O,14,FALSE)</f>
        <v>11.220338149154101</v>
      </c>
      <c r="N593">
        <f>VLOOKUP(G593,DataForModel!B:H,7,FALSE)</f>
        <v>6.1707000000000001</v>
      </c>
      <c r="O593" s="2">
        <f t="shared" si="46"/>
        <v>5.0755719244176891</v>
      </c>
      <c r="P593" s="1">
        <f t="shared" si="47"/>
        <v>4.1025641025641022</v>
      </c>
      <c r="Q593" s="1">
        <f t="shared" si="48"/>
        <v>1.622172253050842</v>
      </c>
      <c r="R593" s="1">
        <f t="shared" si="49"/>
        <v>4.2534243260248781</v>
      </c>
      <c r="S593" s="1"/>
    </row>
    <row r="594" spans="7:19" x14ac:dyDescent="0.2">
      <c r="G594">
        <v>6075035300</v>
      </c>
      <c r="H594" s="2">
        <f>$B$3+$B$4*DataForModel!L594+Index!$B$5*DataForModel!Q594+Index!$B$6*DataForModel!R594+Index!$B$7*DataForModel!T594+Index!$B$8*DataForModel!U594+Index!$B$9*DataForModel!AA594+Index!$B$10*DataForModel!AU594+Index!$B$11*DataForModel!AH594+Index!$B$12*DataForModel!AU594+Index!$B$13*DataForModel!AX594+Index!$B$14*DataForModel!AZ594+Index!$B$15*DataForModel!BA594+Index!$B$16*DataForModel!BI594</f>
        <v>13.72827624960436</v>
      </c>
      <c r="I594" s="2">
        <f>$B$3+$B$4*DataForModel!L594+Index!$B$5*DataForModel!Q594+Index!$B$6*DataForModel!R594+Index!$B$7*DataForModel!T594+Index!$B$8*DataForModel!U594+Index!$B$9*DataForModel!AA594+Index!$B$10*DataForModel!AU594+Index!$B$11*DataForModel!AH594+Index!$B$12*DataForModel!AU594+Index!$B$13*DataForModel!AX594+Index!$B$14*DataForModel!AZ594+Index!$B$15*DataForModel!BA594+Index!$B$16*DataForModel!BI594</f>
        <v>13.72827624960436</v>
      </c>
      <c r="J594">
        <v>10.1</v>
      </c>
      <c r="K594">
        <f t="shared" si="45"/>
        <v>3.6282762496043599</v>
      </c>
      <c r="L594">
        <f>VLOOKUP(G594,MedianHouseholdIncome!B:C,2,FALSE)</f>
        <v>98994</v>
      </c>
      <c r="M594">
        <f>VLOOKUP(G594,DataForModel!B:O,14,FALSE)</f>
        <v>13.665520383863599</v>
      </c>
      <c r="N594">
        <f>VLOOKUP(G594,DataForModel!B:H,7,FALSE)</f>
        <v>6.6711</v>
      </c>
      <c r="O594" s="2">
        <f t="shared" si="46"/>
        <v>6.0336422641716059</v>
      </c>
      <c r="P594" s="1">
        <f t="shared" si="47"/>
        <v>4.3162393162393169</v>
      </c>
      <c r="Q594" s="1">
        <f t="shared" si="48"/>
        <v>2.0291105817129678</v>
      </c>
      <c r="R594" s="1">
        <f t="shared" si="49"/>
        <v>4.7378152073955757</v>
      </c>
      <c r="S594" s="1"/>
    </row>
    <row r="595" spans="7:19" x14ac:dyDescent="0.2">
      <c r="G595">
        <v>6075035400</v>
      </c>
      <c r="H595" s="2">
        <f>$B$3+$B$4*DataForModel!L595+Index!$B$5*DataForModel!Q595+Index!$B$6*DataForModel!R595+Index!$B$7*DataForModel!T595+Index!$B$8*DataForModel!U595+Index!$B$9*DataForModel!AA595+Index!$B$10*DataForModel!AU595+Index!$B$11*DataForModel!AH595+Index!$B$12*DataForModel!AU595+Index!$B$13*DataForModel!AX595+Index!$B$14*DataForModel!AZ595+Index!$B$15*DataForModel!BA595+Index!$B$16*DataForModel!BI595</f>
        <v>13.488227195577302</v>
      </c>
      <c r="I595" s="2">
        <f>$B$3+$B$4*DataForModel!L595+Index!$B$5*DataForModel!Q595+Index!$B$6*DataForModel!R595+Index!$B$7*DataForModel!T595+Index!$B$8*DataForModel!U595+Index!$B$9*DataForModel!AA595+Index!$B$10*DataForModel!AU595+Index!$B$11*DataForModel!AH595+Index!$B$12*DataForModel!AU595+Index!$B$13*DataForModel!AX595+Index!$B$14*DataForModel!AZ595+Index!$B$15*DataForModel!BA595+Index!$B$16*DataForModel!BI595</f>
        <v>13.488227195577302</v>
      </c>
      <c r="J595">
        <v>9.8000000000000007</v>
      </c>
      <c r="K595">
        <f t="shared" si="45"/>
        <v>3.6882271955773014</v>
      </c>
      <c r="L595">
        <f>VLOOKUP(G595,MedianHouseholdIncome!B:C,2,FALSE)</f>
        <v>104841</v>
      </c>
      <c r="M595">
        <f>VLOOKUP(G595,DataForModel!B:O,14,FALSE)</f>
        <v>12.0190054657016</v>
      </c>
      <c r="N595">
        <f>VLOOKUP(G595,DataForModel!B:H,7,FALSE)</f>
        <v>7.0368000000000004</v>
      </c>
      <c r="O595" s="2">
        <f t="shared" si="46"/>
        <v>5.9251565616718702</v>
      </c>
      <c r="P595" s="1">
        <f t="shared" si="47"/>
        <v>4.1880341880341891</v>
      </c>
      <c r="Q595" s="1">
        <f t="shared" si="48"/>
        <v>1.7550900938315384</v>
      </c>
      <c r="R595" s="1">
        <f t="shared" si="49"/>
        <v>5.0918154977977839</v>
      </c>
      <c r="S595" s="1"/>
    </row>
    <row r="596" spans="7:19" x14ac:dyDescent="0.2">
      <c r="G596">
        <v>6075040100</v>
      </c>
      <c r="H596" s="2">
        <f>$B$3+$B$4*DataForModel!L596+Index!$B$5*DataForModel!Q596+Index!$B$6*DataForModel!R596+Index!$B$7*DataForModel!T596+Index!$B$8*DataForModel!U596+Index!$B$9*DataForModel!AA596+Index!$B$10*DataForModel!AU596+Index!$B$11*DataForModel!AH596+Index!$B$12*DataForModel!AU596+Index!$B$13*DataForModel!AX596+Index!$B$14*DataForModel!AZ596+Index!$B$15*DataForModel!BA596+Index!$B$16*DataForModel!BI596</f>
        <v>10.395796835965079</v>
      </c>
      <c r="I596" s="2">
        <f>$B$3+$B$4*DataForModel!L596+Index!$B$5*DataForModel!Q596+Index!$B$6*DataForModel!R596+Index!$B$7*DataForModel!T596+Index!$B$8*DataForModel!U596+Index!$B$9*DataForModel!AA596+Index!$B$10*DataForModel!AU596+Index!$B$11*DataForModel!AH596+Index!$B$12*DataForModel!AU596+Index!$B$13*DataForModel!AX596+Index!$B$14*DataForModel!AZ596+Index!$B$15*DataForModel!BA596+Index!$B$16*DataForModel!BI596</f>
        <v>10.395796835965079</v>
      </c>
      <c r="J596">
        <v>8.1</v>
      </c>
      <c r="K596">
        <f t="shared" si="45"/>
        <v>2.2957968359650796</v>
      </c>
      <c r="L596">
        <f>VLOOKUP(G596,MedianHouseholdIncome!B:C,2,FALSE)</f>
        <v>90231</v>
      </c>
      <c r="M596">
        <f>VLOOKUP(G596,DataForModel!B:O,14,FALSE)</f>
        <v>16.354543889444301</v>
      </c>
      <c r="N596">
        <f>VLOOKUP(G596,DataForModel!B:H,7,FALSE)</f>
        <v>6.6265000000000001</v>
      </c>
      <c r="O596" s="2">
        <f t="shared" si="46"/>
        <v>4.5275902127695957</v>
      </c>
      <c r="P596" s="1">
        <f t="shared" si="47"/>
        <v>3.4615384615384617</v>
      </c>
      <c r="Q596" s="1">
        <f t="shared" si="48"/>
        <v>2.4766300817162814</v>
      </c>
      <c r="R596" s="1">
        <f t="shared" si="49"/>
        <v>4.6946420792798023</v>
      </c>
      <c r="S596" s="1"/>
    </row>
    <row r="597" spans="7:19" x14ac:dyDescent="0.2">
      <c r="G597">
        <v>6075040200</v>
      </c>
      <c r="H597" s="2">
        <f>$B$3+$B$4*DataForModel!L597+Index!$B$5*DataForModel!Q597+Index!$B$6*DataForModel!R597+Index!$B$7*DataForModel!T597+Index!$B$8*DataForModel!U597+Index!$B$9*DataForModel!AA597+Index!$B$10*DataForModel!AU597+Index!$B$11*DataForModel!AH597+Index!$B$12*DataForModel!AU597+Index!$B$13*DataForModel!AX597+Index!$B$14*DataForModel!AZ597+Index!$B$15*DataForModel!BA597+Index!$B$16*DataForModel!BI597</f>
        <v>10.932210086975898</v>
      </c>
      <c r="I597" s="2">
        <f>$B$3+$B$4*DataForModel!L597+Index!$B$5*DataForModel!Q597+Index!$B$6*DataForModel!R597+Index!$B$7*DataForModel!T597+Index!$B$8*DataForModel!U597+Index!$B$9*DataForModel!AA597+Index!$B$10*DataForModel!AU597+Index!$B$11*DataForModel!AH597+Index!$B$12*DataForModel!AU597+Index!$B$13*DataForModel!AX597+Index!$B$14*DataForModel!AZ597+Index!$B$15*DataForModel!BA597+Index!$B$16*DataForModel!BI597</f>
        <v>10.932210086975898</v>
      </c>
      <c r="J597">
        <v>9.4</v>
      </c>
      <c r="K597">
        <f t="shared" si="45"/>
        <v>1.5322100869758977</v>
      </c>
      <c r="L597">
        <f>VLOOKUP(G597,MedianHouseholdIncome!B:C,2,FALSE)</f>
        <v>116194</v>
      </c>
      <c r="M597">
        <f>VLOOKUP(G597,DataForModel!B:O,14,FALSE)</f>
        <v>13.0259331458882</v>
      </c>
      <c r="N597">
        <f>VLOOKUP(G597,DataForModel!B:H,7,FALSE)</f>
        <v>6.4451000000000001</v>
      </c>
      <c r="O597" s="2">
        <f t="shared" si="46"/>
        <v>4.7700121985671986</v>
      </c>
      <c r="P597" s="1">
        <f t="shared" si="47"/>
        <v>4.017094017094017</v>
      </c>
      <c r="Q597" s="1">
        <f t="shared" si="48"/>
        <v>1.9226675698340365</v>
      </c>
      <c r="R597" s="1">
        <f t="shared" si="49"/>
        <v>4.51904554474614</v>
      </c>
      <c r="S597" s="1"/>
    </row>
    <row r="598" spans="7:19" x14ac:dyDescent="0.2">
      <c r="G598">
        <v>6075042601</v>
      </c>
      <c r="H598" s="2">
        <f>$B$3+$B$4*DataForModel!L598+Index!$B$5*DataForModel!Q598+Index!$B$6*DataForModel!R598+Index!$B$7*DataForModel!T598+Index!$B$8*DataForModel!U598+Index!$B$9*DataForModel!AA598+Index!$B$10*DataForModel!AU598+Index!$B$11*DataForModel!AH598+Index!$B$12*DataForModel!AU598+Index!$B$13*DataForModel!AX598+Index!$B$14*DataForModel!AZ598+Index!$B$15*DataForModel!BA598+Index!$B$16*DataForModel!BI598</f>
        <v>12.85270614122396</v>
      </c>
      <c r="I598" s="2">
        <f>$B$3+$B$4*DataForModel!L598+Index!$B$5*DataForModel!Q598+Index!$B$6*DataForModel!R598+Index!$B$7*DataForModel!T598+Index!$B$8*DataForModel!U598+Index!$B$9*DataForModel!AA598+Index!$B$10*DataForModel!AU598+Index!$B$11*DataForModel!AH598+Index!$B$12*DataForModel!AU598+Index!$B$13*DataForModel!AX598+Index!$B$14*DataForModel!AZ598+Index!$B$15*DataForModel!BA598+Index!$B$16*DataForModel!BI598</f>
        <v>12.85270614122396</v>
      </c>
      <c r="J598">
        <v>11.3</v>
      </c>
      <c r="K598">
        <f t="shared" si="45"/>
        <v>1.5527061412239593</v>
      </c>
      <c r="L598">
        <f>VLOOKUP(G598,MedianHouseholdIncome!B:C,2,FALSE)</f>
        <v>88049</v>
      </c>
      <c r="M598">
        <f>VLOOKUP(G598,DataForModel!B:O,14,FALSE)</f>
        <v>12.607669635316</v>
      </c>
      <c r="N598">
        <f>VLOOKUP(G598,DataForModel!B:H,7,FALSE)</f>
        <v>6.5042999999999997</v>
      </c>
      <c r="O598" s="2">
        <f t="shared" si="46"/>
        <v>5.6379446486137876</v>
      </c>
      <c r="P598" s="1">
        <f t="shared" si="47"/>
        <v>4.8290598290598297</v>
      </c>
      <c r="Q598" s="1">
        <f t="shared" si="48"/>
        <v>1.8530582574823846</v>
      </c>
      <c r="R598" s="1">
        <f t="shared" si="49"/>
        <v>4.5763515802720098</v>
      </c>
      <c r="S598" s="1"/>
    </row>
    <row r="599" spans="7:19" x14ac:dyDescent="0.2">
      <c r="G599">
        <v>6075042602</v>
      </c>
      <c r="H599" s="2">
        <f>$B$3+$B$4*DataForModel!L599+Index!$B$5*DataForModel!Q599+Index!$B$6*DataForModel!R599+Index!$B$7*DataForModel!T599+Index!$B$8*DataForModel!U599+Index!$B$9*DataForModel!AA599+Index!$B$10*DataForModel!AU599+Index!$B$11*DataForModel!AH599+Index!$B$12*DataForModel!AU599+Index!$B$13*DataForModel!AX599+Index!$B$14*DataForModel!AZ599+Index!$B$15*DataForModel!BA599+Index!$B$16*DataForModel!BI599</f>
        <v>8.5794339433830693</v>
      </c>
      <c r="I599" s="2">
        <f>$B$3+$B$4*DataForModel!L599+Index!$B$5*DataForModel!Q599+Index!$B$6*DataForModel!R599+Index!$B$7*DataForModel!T599+Index!$B$8*DataForModel!U599+Index!$B$9*DataForModel!AA599+Index!$B$10*DataForModel!AU599+Index!$B$11*DataForModel!AH599+Index!$B$12*DataForModel!AU599+Index!$B$13*DataForModel!AX599+Index!$B$14*DataForModel!AZ599+Index!$B$15*DataForModel!BA599+Index!$B$16*DataForModel!BI599</f>
        <v>8.5794339433830693</v>
      </c>
      <c r="J599">
        <v>7.7</v>
      </c>
      <c r="K599">
        <f t="shared" si="45"/>
        <v>0.87943394338306913</v>
      </c>
      <c r="L599">
        <f>VLOOKUP(G599,MedianHouseholdIncome!B:C,2,FALSE)</f>
        <v>81771</v>
      </c>
      <c r="M599">
        <f>VLOOKUP(G599,DataForModel!B:O,14,FALSE)</f>
        <v>9.7118178347229893</v>
      </c>
      <c r="N599">
        <f>VLOOKUP(G599,DataForModel!B:H,7,FALSE)</f>
        <v>5.0773999999999999</v>
      </c>
      <c r="O599" s="2">
        <f t="shared" si="46"/>
        <v>3.7067188071526465</v>
      </c>
      <c r="P599" s="1">
        <f t="shared" si="47"/>
        <v>3.2905982905982913</v>
      </c>
      <c r="Q599" s="1">
        <f t="shared" si="48"/>
        <v>1.371117453619751</v>
      </c>
      <c r="R599" s="1">
        <f t="shared" si="49"/>
        <v>3.195101882774309</v>
      </c>
      <c r="S599" s="1"/>
    </row>
    <row r="600" spans="7:19" x14ac:dyDescent="0.2">
      <c r="G600">
        <v>6075042700</v>
      </c>
      <c r="H600" s="2">
        <f>$B$3+$B$4*DataForModel!L600+Index!$B$5*DataForModel!Q600+Index!$B$6*DataForModel!R600+Index!$B$7*DataForModel!T600+Index!$B$8*DataForModel!U600+Index!$B$9*DataForModel!AA600+Index!$B$10*DataForModel!AU600+Index!$B$11*DataForModel!AH600+Index!$B$12*DataForModel!AU600+Index!$B$13*DataForModel!AX600+Index!$B$14*DataForModel!AZ600+Index!$B$15*DataForModel!BA600+Index!$B$16*DataForModel!BI600</f>
        <v>12.919808731979472</v>
      </c>
      <c r="I600" s="2">
        <f>$B$3+$B$4*DataForModel!L600+Index!$B$5*DataForModel!Q600+Index!$B$6*DataForModel!R600+Index!$B$7*DataForModel!T600+Index!$B$8*DataForModel!U600+Index!$B$9*DataForModel!AA600+Index!$B$10*DataForModel!AU600+Index!$B$11*DataForModel!AH600+Index!$B$12*DataForModel!AU600+Index!$B$13*DataForModel!AX600+Index!$B$14*DataForModel!AZ600+Index!$B$15*DataForModel!BA600+Index!$B$16*DataForModel!BI600</f>
        <v>12.919808731979472</v>
      </c>
      <c r="J600">
        <v>9.6999999999999993</v>
      </c>
      <c r="K600">
        <f t="shared" si="45"/>
        <v>3.219808731979473</v>
      </c>
      <c r="L600">
        <f>VLOOKUP(G600,MedianHouseholdIncome!B:C,2,FALSE)</f>
        <v>91801</v>
      </c>
      <c r="M600">
        <f>VLOOKUP(G600,DataForModel!B:O,14,FALSE)</f>
        <v>12.558973805049201</v>
      </c>
      <c r="N600">
        <f>VLOOKUP(G600,DataForModel!B:H,7,FALSE)</f>
        <v>7.0210999999999997</v>
      </c>
      <c r="O600" s="2">
        <f t="shared" si="46"/>
        <v>5.6682704156832262</v>
      </c>
      <c r="P600" s="1">
        <f t="shared" si="47"/>
        <v>4.1452991452991448</v>
      </c>
      <c r="Q600" s="1">
        <f t="shared" si="48"/>
        <v>1.8449540763296288</v>
      </c>
      <c r="R600" s="1">
        <f t="shared" si="49"/>
        <v>5.0766177822951448</v>
      </c>
      <c r="S600" s="1"/>
    </row>
    <row r="601" spans="7:19" x14ac:dyDescent="0.2">
      <c r="G601">
        <v>6075042800</v>
      </c>
      <c r="H601" s="2">
        <f>$B$3+$B$4*DataForModel!L601+Index!$B$5*DataForModel!Q601+Index!$B$6*DataForModel!R601+Index!$B$7*DataForModel!T601+Index!$B$8*DataForModel!U601+Index!$B$9*DataForModel!AA601+Index!$B$10*DataForModel!AU601+Index!$B$11*DataForModel!AH601+Index!$B$12*DataForModel!AU601+Index!$B$13*DataForModel!AX601+Index!$B$14*DataForModel!AZ601+Index!$B$15*DataForModel!BA601+Index!$B$16*DataForModel!BI601</f>
        <v>7.0488134373498497</v>
      </c>
      <c r="I601" s="2">
        <f>$B$3+$B$4*DataForModel!L601+Index!$B$5*DataForModel!Q601+Index!$B$6*DataForModel!R601+Index!$B$7*DataForModel!T601+Index!$B$8*DataForModel!U601+Index!$B$9*DataForModel!AA601+Index!$B$10*DataForModel!AU601+Index!$B$11*DataForModel!AH601+Index!$B$12*DataForModel!AU601+Index!$B$13*DataForModel!AX601+Index!$B$14*DataForModel!AZ601+Index!$B$15*DataForModel!BA601+Index!$B$16*DataForModel!BI601</f>
        <v>7.0488134373498497</v>
      </c>
      <c r="J601">
        <v>7.9</v>
      </c>
      <c r="K601">
        <f t="shared" si="45"/>
        <v>0.85118656265015069</v>
      </c>
      <c r="L601">
        <f>VLOOKUP(G601,MedianHouseholdIncome!B:C,2,FALSE)</f>
        <v>177273</v>
      </c>
      <c r="M601">
        <f>VLOOKUP(G601,DataForModel!B:O,14,FALSE)</f>
        <v>7.3887361944735197</v>
      </c>
      <c r="N601">
        <f>VLOOKUP(G601,DataForModel!B:H,7,FALSE)</f>
        <v>3.7787999999999999</v>
      </c>
      <c r="O601" s="2">
        <f t="shared" si="46"/>
        <v>3.0149833552862262</v>
      </c>
      <c r="P601" s="1">
        <f t="shared" si="47"/>
        <v>3.3760683760683765</v>
      </c>
      <c r="Q601" s="1">
        <f t="shared" si="48"/>
        <v>0.98449966022608137</v>
      </c>
      <c r="R601" s="1">
        <f t="shared" si="49"/>
        <v>1.9380475291612216</v>
      </c>
      <c r="S601" s="1"/>
    </row>
    <row r="602" spans="7:19" x14ac:dyDescent="0.2">
      <c r="G602">
        <v>6075045100</v>
      </c>
      <c r="H602" s="2">
        <f>$B$3+$B$4*DataForModel!L602+Index!$B$5*DataForModel!Q602+Index!$B$6*DataForModel!R602+Index!$B$7*DataForModel!T602+Index!$B$8*DataForModel!U602+Index!$B$9*DataForModel!AA602+Index!$B$10*DataForModel!AU602+Index!$B$11*DataForModel!AH602+Index!$B$12*DataForModel!AU602+Index!$B$13*DataForModel!AX602+Index!$B$14*DataForModel!AZ602+Index!$B$15*DataForModel!BA602+Index!$B$16*DataForModel!BI602</f>
        <v>10.981704370117408</v>
      </c>
      <c r="I602" s="2">
        <f>$B$3+$B$4*DataForModel!L602+Index!$B$5*DataForModel!Q602+Index!$B$6*DataForModel!R602+Index!$B$7*DataForModel!T602+Index!$B$8*DataForModel!U602+Index!$B$9*DataForModel!AA602+Index!$B$10*DataForModel!AU602+Index!$B$11*DataForModel!AH602+Index!$B$12*DataForModel!AU602+Index!$B$13*DataForModel!AX602+Index!$B$14*DataForModel!AZ602+Index!$B$15*DataForModel!BA602+Index!$B$16*DataForModel!BI602</f>
        <v>10.981704370117408</v>
      </c>
      <c r="J602">
        <v>8.5</v>
      </c>
      <c r="K602">
        <f t="shared" si="45"/>
        <v>2.4817043701174075</v>
      </c>
      <c r="L602">
        <f>VLOOKUP(G602,MedianHouseholdIncome!B:C,2,FALSE)</f>
        <v>88938</v>
      </c>
      <c r="M602">
        <f>VLOOKUP(G602,DataForModel!B:O,14,FALSE)</f>
        <v>13.9512639353096</v>
      </c>
      <c r="N602">
        <f>VLOOKUP(G602,DataForModel!B:H,7,FALSE)</f>
        <v>5.7884000000000002</v>
      </c>
      <c r="O602" s="2">
        <f t="shared" si="46"/>
        <v>4.7923802187124576</v>
      </c>
      <c r="P602" s="1">
        <f t="shared" si="47"/>
        <v>3.6324786324786329</v>
      </c>
      <c r="Q602" s="1">
        <f t="shared" si="48"/>
        <v>2.0766653208243575</v>
      </c>
      <c r="R602" s="1">
        <f t="shared" si="49"/>
        <v>3.8833551134988626</v>
      </c>
      <c r="S602" s="1"/>
    </row>
    <row r="603" spans="7:19" x14ac:dyDescent="0.2">
      <c r="G603">
        <v>6075045200</v>
      </c>
      <c r="H603" s="2">
        <f>$B$3+$B$4*DataForModel!L603+Index!$B$5*DataForModel!Q603+Index!$B$6*DataForModel!R603+Index!$B$7*DataForModel!T603+Index!$B$8*DataForModel!U603+Index!$B$9*DataForModel!AA603+Index!$B$10*DataForModel!AU603+Index!$B$11*DataForModel!AH603+Index!$B$12*DataForModel!AU603+Index!$B$13*DataForModel!AX603+Index!$B$14*DataForModel!AZ603+Index!$B$15*DataForModel!BA603+Index!$B$16*DataForModel!BI603</f>
        <v>12.543841683735014</v>
      </c>
      <c r="I603" s="2">
        <f>$B$3+$B$4*DataForModel!L603+Index!$B$5*DataForModel!Q603+Index!$B$6*DataForModel!R603+Index!$B$7*DataForModel!T603+Index!$B$8*DataForModel!U603+Index!$B$9*DataForModel!AA603+Index!$B$10*DataForModel!AU603+Index!$B$11*DataForModel!AH603+Index!$B$12*DataForModel!AU603+Index!$B$13*DataForModel!AX603+Index!$B$14*DataForModel!AZ603+Index!$B$15*DataForModel!BA603+Index!$B$16*DataForModel!BI603</f>
        <v>12.543841683735014</v>
      </c>
      <c r="J603">
        <v>8.5</v>
      </c>
      <c r="K603">
        <f t="shared" si="45"/>
        <v>4.043841683735014</v>
      </c>
      <c r="L603">
        <f>VLOOKUP(G603,MedianHouseholdIncome!B:C,2,FALSE)</f>
        <v>88068</v>
      </c>
      <c r="M603">
        <f>VLOOKUP(G603,DataForModel!B:O,14,FALSE)</f>
        <v>12.0549809732687</v>
      </c>
      <c r="N603">
        <f>VLOOKUP(G603,DataForModel!B:H,7,FALSE)</f>
        <v>6.0913000000000004</v>
      </c>
      <c r="O603" s="2">
        <f t="shared" si="46"/>
        <v>5.4983591052185146</v>
      </c>
      <c r="P603" s="1">
        <f t="shared" si="47"/>
        <v>3.6324786324786329</v>
      </c>
      <c r="Q603" s="1">
        <f t="shared" si="48"/>
        <v>1.7610773011301659</v>
      </c>
      <c r="R603" s="1">
        <f t="shared" si="49"/>
        <v>4.1765645418905182</v>
      </c>
      <c r="S603" s="1"/>
    </row>
    <row r="604" spans="7:19" x14ac:dyDescent="0.2">
      <c r="G604">
        <v>6075047600</v>
      </c>
      <c r="H604" s="2">
        <f>$B$3+$B$4*DataForModel!L604+Index!$B$5*DataForModel!Q604+Index!$B$6*DataForModel!R604+Index!$B$7*DataForModel!T604+Index!$B$8*DataForModel!U604+Index!$B$9*DataForModel!AA604+Index!$B$10*DataForModel!AU604+Index!$B$11*DataForModel!AH604+Index!$B$12*DataForModel!AU604+Index!$B$13*DataForModel!AX604+Index!$B$14*DataForModel!AZ604+Index!$B$15*DataForModel!BA604+Index!$B$16*DataForModel!BI604</f>
        <v>10.83795908055764</v>
      </c>
      <c r="I604" s="2">
        <f>$B$3+$B$4*DataForModel!L604+Index!$B$5*DataForModel!Q604+Index!$B$6*DataForModel!R604+Index!$B$7*DataForModel!T604+Index!$B$8*DataForModel!U604+Index!$B$9*DataForModel!AA604+Index!$B$10*DataForModel!AU604+Index!$B$11*DataForModel!AH604+Index!$B$12*DataForModel!AU604+Index!$B$13*DataForModel!AX604+Index!$B$14*DataForModel!AZ604+Index!$B$15*DataForModel!BA604+Index!$B$16*DataForModel!BI604</f>
        <v>10.83795908055764</v>
      </c>
      <c r="J604">
        <v>8.1</v>
      </c>
      <c r="K604">
        <f t="shared" si="45"/>
        <v>2.7379590805576406</v>
      </c>
      <c r="L604">
        <f>VLOOKUP(G604,MedianHouseholdIncome!B:C,2,FALSE)</f>
        <v>89976</v>
      </c>
      <c r="M604">
        <f>VLOOKUP(G604,DataForModel!B:O,14,FALSE)</f>
        <v>10.110158362805899</v>
      </c>
      <c r="N604">
        <f>VLOOKUP(G604,DataForModel!B:H,7,FALSE)</f>
        <v>5.0168999999999997</v>
      </c>
      <c r="O604" s="2">
        <f t="shared" si="46"/>
        <v>4.7274172102885155</v>
      </c>
      <c r="P604" s="1">
        <f t="shared" si="47"/>
        <v>3.4615384615384617</v>
      </c>
      <c r="Q604" s="1">
        <f t="shared" si="48"/>
        <v>1.4374110927749144</v>
      </c>
      <c r="R604" s="1">
        <f t="shared" si="49"/>
        <v>3.1365374376845261</v>
      </c>
      <c r="S604" s="1"/>
    </row>
    <row r="605" spans="7:19" x14ac:dyDescent="0.2">
      <c r="G605">
        <v>6075047701</v>
      </c>
      <c r="H605" s="2">
        <f>$B$3+$B$4*DataForModel!L605+Index!$B$5*DataForModel!Q605+Index!$B$6*DataForModel!R605+Index!$B$7*DataForModel!T605+Index!$B$8*DataForModel!U605+Index!$B$9*DataForModel!AA605+Index!$B$10*DataForModel!AU605+Index!$B$11*DataForModel!AH605+Index!$B$12*DataForModel!AU605+Index!$B$13*DataForModel!AX605+Index!$B$14*DataForModel!AZ605+Index!$B$15*DataForModel!BA605+Index!$B$16*DataForModel!BI605</f>
        <v>10.956981969758518</v>
      </c>
      <c r="I605" s="2">
        <f>$B$3+$B$4*DataForModel!L605+Index!$B$5*DataForModel!Q605+Index!$B$6*DataForModel!R605+Index!$B$7*DataForModel!T605+Index!$B$8*DataForModel!U605+Index!$B$9*DataForModel!AA605+Index!$B$10*DataForModel!AU605+Index!$B$11*DataForModel!AH605+Index!$B$12*DataForModel!AU605+Index!$B$13*DataForModel!AX605+Index!$B$14*DataForModel!AZ605+Index!$B$15*DataForModel!BA605+Index!$B$16*DataForModel!BI605</f>
        <v>10.956981969758518</v>
      </c>
      <c r="J605">
        <v>9.1999999999999993</v>
      </c>
      <c r="K605">
        <f t="shared" si="45"/>
        <v>1.7569819697585185</v>
      </c>
      <c r="L605">
        <f>VLOOKUP(G605,MedianHouseholdIncome!B:C,2,FALSE)</f>
        <v>84178</v>
      </c>
      <c r="M605">
        <f>VLOOKUP(G605,DataForModel!B:O,14,FALSE)</f>
        <v>11.653361290332199</v>
      </c>
      <c r="N605">
        <f>VLOOKUP(G605,DataForModel!B:H,7,FALSE)</f>
        <v>5.6795999999999998</v>
      </c>
      <c r="O605" s="2">
        <f t="shared" si="46"/>
        <v>4.7812073899700804</v>
      </c>
      <c r="P605" s="1">
        <f t="shared" si="47"/>
        <v>3.9316239316239314</v>
      </c>
      <c r="Q605" s="1">
        <f t="shared" si="48"/>
        <v>1.6942379301368589</v>
      </c>
      <c r="R605" s="1">
        <f t="shared" si="49"/>
        <v>3.7780359130729391</v>
      </c>
      <c r="S605" s="1"/>
    </row>
    <row r="606" spans="7:19" x14ac:dyDescent="0.2">
      <c r="G606">
        <v>6075047702</v>
      </c>
      <c r="H606" s="2">
        <f>$B$3+$B$4*DataForModel!L606+Index!$B$5*DataForModel!Q606+Index!$B$6*DataForModel!R606+Index!$B$7*DataForModel!T606+Index!$B$8*DataForModel!U606+Index!$B$9*DataForModel!AA606+Index!$B$10*DataForModel!AU606+Index!$B$11*DataForModel!AH606+Index!$B$12*DataForModel!AU606+Index!$B$13*DataForModel!AX606+Index!$B$14*DataForModel!AZ606+Index!$B$15*DataForModel!BA606+Index!$B$16*DataForModel!BI606</f>
        <v>10.917243550422789</v>
      </c>
      <c r="I606" s="2">
        <f>$B$3+$B$4*DataForModel!L606+Index!$B$5*DataForModel!Q606+Index!$B$6*DataForModel!R606+Index!$B$7*DataForModel!T606+Index!$B$8*DataForModel!U606+Index!$B$9*DataForModel!AA606+Index!$B$10*DataForModel!AU606+Index!$B$11*DataForModel!AH606+Index!$B$12*DataForModel!AU606+Index!$B$13*DataForModel!AX606+Index!$B$14*DataForModel!AZ606+Index!$B$15*DataForModel!BA606+Index!$B$16*DataForModel!BI606</f>
        <v>10.917243550422789</v>
      </c>
      <c r="J606">
        <v>8.9</v>
      </c>
      <c r="K606">
        <f t="shared" si="45"/>
        <v>2.0172435504227888</v>
      </c>
      <c r="L606">
        <f>VLOOKUP(G606,MedianHouseholdIncome!B:C,2,FALSE)</f>
        <v>105952</v>
      </c>
      <c r="M606">
        <f>VLOOKUP(G606,DataForModel!B:O,14,FALSE)</f>
        <v>11.202197490163</v>
      </c>
      <c r="N606">
        <f>VLOOKUP(G606,DataForModel!B:H,7,FALSE)</f>
        <v>5.7590000000000003</v>
      </c>
      <c r="O606" s="2">
        <f t="shared" si="46"/>
        <v>4.7632483509089232</v>
      </c>
      <c r="P606" s="1">
        <f t="shared" si="47"/>
        <v>3.8034188034188037</v>
      </c>
      <c r="Q606" s="1">
        <f t="shared" si="48"/>
        <v>1.619153202222696</v>
      </c>
      <c r="R606" s="1">
        <f t="shared" si="49"/>
        <v>3.854895697207299</v>
      </c>
      <c r="S606" s="1"/>
    </row>
    <row r="607" spans="7:19" x14ac:dyDescent="0.2">
      <c r="G607">
        <v>6075047801</v>
      </c>
      <c r="H607" s="2">
        <f>$B$3+$B$4*DataForModel!L607+Index!$B$5*DataForModel!Q607+Index!$B$6*DataForModel!R607+Index!$B$7*DataForModel!T607+Index!$B$8*DataForModel!U607+Index!$B$9*DataForModel!AA607+Index!$B$10*DataForModel!AU607+Index!$B$11*DataForModel!AH607+Index!$B$12*DataForModel!AU607+Index!$B$13*DataForModel!AX607+Index!$B$14*DataForModel!AZ607+Index!$B$15*DataForModel!BA607+Index!$B$16*DataForModel!BI607</f>
        <v>11.13280816999538</v>
      </c>
      <c r="I607" s="2">
        <f>$B$3+$B$4*DataForModel!L607+Index!$B$5*DataForModel!Q607+Index!$B$6*DataForModel!R607+Index!$B$7*DataForModel!T607+Index!$B$8*DataForModel!U607+Index!$B$9*DataForModel!AA607+Index!$B$10*DataForModel!AU607+Index!$B$11*DataForModel!AH607+Index!$B$12*DataForModel!AU607+Index!$B$13*DataForModel!AX607+Index!$B$14*DataForModel!AZ607+Index!$B$15*DataForModel!BA607+Index!$B$16*DataForModel!BI607</f>
        <v>11.13280816999538</v>
      </c>
      <c r="J607">
        <v>9</v>
      </c>
      <c r="K607">
        <f t="shared" si="45"/>
        <v>2.1328081699953803</v>
      </c>
      <c r="L607">
        <f>VLOOKUP(G607,MedianHouseholdIncome!B:C,2,FALSE)</f>
        <v>87414</v>
      </c>
      <c r="M607">
        <f>VLOOKUP(G607,DataForModel!B:O,14,FALSE)</f>
        <v>16.0205143399149</v>
      </c>
      <c r="N607">
        <f>VLOOKUP(G607,DataForModel!B:H,7,FALSE)</f>
        <v>6.6345000000000001</v>
      </c>
      <c r="O607" s="2">
        <f t="shared" si="46"/>
        <v>4.8606687689280879</v>
      </c>
      <c r="P607" s="1">
        <f t="shared" si="47"/>
        <v>3.8461538461538463</v>
      </c>
      <c r="Q607" s="1">
        <f t="shared" si="48"/>
        <v>2.4210393675847408</v>
      </c>
      <c r="R607" s="1">
        <f t="shared" si="49"/>
        <v>4.7023861381346501</v>
      </c>
      <c r="S607" s="1"/>
    </row>
    <row r="608" spans="7:19" x14ac:dyDescent="0.2">
      <c r="G608">
        <v>6075047802</v>
      </c>
      <c r="H608" s="2">
        <f>$B$3+$B$4*DataForModel!L608+Index!$B$5*DataForModel!Q608+Index!$B$6*DataForModel!R608+Index!$B$7*DataForModel!T608+Index!$B$8*DataForModel!U608+Index!$B$9*DataForModel!AA608+Index!$B$10*DataForModel!AU608+Index!$B$11*DataForModel!AH608+Index!$B$12*DataForModel!AU608+Index!$B$13*DataForModel!AX608+Index!$B$14*DataForModel!AZ608+Index!$B$15*DataForModel!BA608+Index!$B$16*DataForModel!BI608</f>
        <v>11.423519468627507</v>
      </c>
      <c r="I608" s="2">
        <f>$B$3+$B$4*DataForModel!L608+Index!$B$5*DataForModel!Q608+Index!$B$6*DataForModel!R608+Index!$B$7*DataForModel!T608+Index!$B$8*DataForModel!U608+Index!$B$9*DataForModel!AA608+Index!$B$10*DataForModel!AU608+Index!$B$11*DataForModel!AH608+Index!$B$12*DataForModel!AU608+Index!$B$13*DataForModel!AX608+Index!$B$14*DataForModel!AZ608+Index!$B$15*DataForModel!BA608+Index!$B$16*DataForModel!BI608</f>
        <v>11.423519468627507</v>
      </c>
      <c r="J608">
        <v>9.6</v>
      </c>
      <c r="K608">
        <f t="shared" si="45"/>
        <v>1.8235194686275076</v>
      </c>
      <c r="L608">
        <f>VLOOKUP(G608,MedianHouseholdIncome!B:C,2,FALSE)</f>
        <v>91168</v>
      </c>
      <c r="M608">
        <f>VLOOKUP(G608,DataForModel!B:O,14,FALSE)</f>
        <v>14.2839307409065</v>
      </c>
      <c r="N608">
        <f>VLOOKUP(G608,DataForModel!B:H,7,FALSE)</f>
        <v>6.7251000000000003</v>
      </c>
      <c r="O608" s="2">
        <f t="shared" si="46"/>
        <v>4.9920503300200201</v>
      </c>
      <c r="P608" s="1">
        <f t="shared" si="47"/>
        <v>4.1025641025641022</v>
      </c>
      <c r="Q608" s="1">
        <f t="shared" si="48"/>
        <v>2.1320292409237744</v>
      </c>
      <c r="R608" s="1">
        <f t="shared" si="49"/>
        <v>4.7900876046657954</v>
      </c>
      <c r="S608" s="1"/>
    </row>
    <row r="609" spans="7:19" x14ac:dyDescent="0.2">
      <c r="G609">
        <v>6075047901</v>
      </c>
      <c r="H609" s="2">
        <f>$B$3+$B$4*DataForModel!L609+Index!$B$5*DataForModel!Q609+Index!$B$6*DataForModel!R609+Index!$B$7*DataForModel!T609+Index!$B$8*DataForModel!U609+Index!$B$9*DataForModel!AA609+Index!$B$10*DataForModel!AU609+Index!$B$11*DataForModel!AH609+Index!$B$12*DataForModel!AU609+Index!$B$13*DataForModel!AX609+Index!$B$14*DataForModel!AZ609+Index!$B$15*DataForModel!BA609+Index!$B$16*DataForModel!BI609</f>
        <v>11.78945799483086</v>
      </c>
      <c r="I609" s="2">
        <f>$B$3+$B$4*DataForModel!L609+Index!$B$5*DataForModel!Q609+Index!$B$6*DataForModel!R609+Index!$B$7*DataForModel!T609+Index!$B$8*DataForModel!U609+Index!$B$9*DataForModel!AA609+Index!$B$10*DataForModel!AU609+Index!$B$11*DataForModel!AH609+Index!$B$12*DataForModel!AU609+Index!$B$13*DataForModel!AX609+Index!$B$14*DataForModel!AZ609+Index!$B$15*DataForModel!BA609+Index!$B$16*DataForModel!BI609</f>
        <v>11.78945799483086</v>
      </c>
      <c r="J609">
        <v>9.4</v>
      </c>
      <c r="K609">
        <f t="shared" si="45"/>
        <v>2.3894579948308596</v>
      </c>
      <c r="L609">
        <f>VLOOKUP(G609,MedianHouseholdIncome!B:C,2,FALSE)</f>
        <v>93468</v>
      </c>
      <c r="M609">
        <f>VLOOKUP(G609,DataForModel!B:O,14,FALSE)</f>
        <v>10.316729447992</v>
      </c>
      <c r="N609">
        <f>VLOOKUP(G609,DataForModel!B:H,7,FALSE)</f>
        <v>6.6181999999999999</v>
      </c>
      <c r="O609" s="2">
        <f t="shared" si="46"/>
        <v>5.1574294365855211</v>
      </c>
      <c r="P609" s="1">
        <f t="shared" si="47"/>
        <v>4.017094017094017</v>
      </c>
      <c r="Q609" s="1">
        <f t="shared" si="48"/>
        <v>1.4717895906072203</v>
      </c>
      <c r="R609" s="1">
        <f t="shared" si="49"/>
        <v>4.6866076182178977</v>
      </c>
      <c r="S609" s="1"/>
    </row>
    <row r="610" spans="7:19" x14ac:dyDescent="0.2">
      <c r="G610">
        <v>6075047902</v>
      </c>
      <c r="H610" s="2">
        <f>$B$3+$B$4*DataForModel!L610+Index!$B$5*DataForModel!Q610+Index!$B$6*DataForModel!R610+Index!$B$7*DataForModel!T610+Index!$B$8*DataForModel!U610+Index!$B$9*DataForModel!AA610+Index!$B$10*DataForModel!AU610+Index!$B$11*DataForModel!AH610+Index!$B$12*DataForModel!AU610+Index!$B$13*DataForModel!AX610+Index!$B$14*DataForModel!AZ610+Index!$B$15*DataForModel!BA610+Index!$B$16*DataForModel!BI610</f>
        <v>11.087320914315661</v>
      </c>
      <c r="I610" s="2">
        <f>$B$3+$B$4*DataForModel!L610+Index!$B$5*DataForModel!Q610+Index!$B$6*DataForModel!R610+Index!$B$7*DataForModel!T610+Index!$B$8*DataForModel!U610+Index!$B$9*DataForModel!AA610+Index!$B$10*DataForModel!AU610+Index!$B$11*DataForModel!AH610+Index!$B$12*DataForModel!AU610+Index!$B$13*DataForModel!AX610+Index!$B$14*DataForModel!AZ610+Index!$B$15*DataForModel!BA610+Index!$B$16*DataForModel!BI610</f>
        <v>11.087320914315661</v>
      </c>
      <c r="J610">
        <v>9.4</v>
      </c>
      <c r="K610">
        <f t="shared" si="45"/>
        <v>1.6873209143156611</v>
      </c>
      <c r="L610">
        <f>VLOOKUP(G610,MedianHouseholdIncome!B:C,2,FALSE)</f>
        <v>100235</v>
      </c>
      <c r="M610">
        <f>VLOOKUP(G610,DataForModel!B:O,14,FALSE)</f>
        <v>16.675725932170799</v>
      </c>
      <c r="N610">
        <f>VLOOKUP(G610,DataForModel!B:H,7,FALSE)</f>
        <v>5.9024999999999999</v>
      </c>
      <c r="O610" s="2">
        <f t="shared" si="46"/>
        <v>4.8401116502708179</v>
      </c>
      <c r="P610" s="1">
        <f t="shared" si="47"/>
        <v>4.017094017094017</v>
      </c>
      <c r="Q610" s="1">
        <f t="shared" si="48"/>
        <v>2.5300826554378206</v>
      </c>
      <c r="R610" s="1">
        <f t="shared" si="49"/>
        <v>3.9938047529161218</v>
      </c>
      <c r="S610" s="1"/>
    </row>
    <row r="611" spans="7:19" x14ac:dyDescent="0.2">
      <c r="G611">
        <v>6075060100</v>
      </c>
      <c r="H611" s="2">
        <f>$B$3+$B$4*DataForModel!L611+Index!$B$5*DataForModel!Q611+Index!$B$6*DataForModel!R611+Index!$B$7*DataForModel!T611+Index!$B$8*DataForModel!U611+Index!$B$9*DataForModel!AA611+Index!$B$10*DataForModel!AU611+Index!$B$11*DataForModel!AH611+Index!$B$12*DataForModel!AU611+Index!$B$13*DataForModel!AX611+Index!$B$14*DataForModel!AZ611+Index!$B$15*DataForModel!BA611+Index!$B$16*DataForModel!BI611</f>
        <v>7.5290395451734016</v>
      </c>
      <c r="I611" s="2">
        <f>$B$3+$B$4*DataForModel!L611+Index!$B$5*DataForModel!Q611+Index!$B$6*DataForModel!R611+Index!$B$7*DataForModel!T611+Index!$B$8*DataForModel!U611+Index!$B$9*DataForModel!AA611+Index!$B$10*DataForModel!AU611+Index!$B$11*DataForModel!AH611+Index!$B$12*DataForModel!AU611+Index!$B$13*DataForModel!AX611+Index!$B$14*DataForModel!AZ611+Index!$B$15*DataForModel!BA611+Index!$B$16*DataForModel!BI611</f>
        <v>7.5290395451734016</v>
      </c>
      <c r="J611">
        <v>5</v>
      </c>
      <c r="K611">
        <f t="shared" si="45"/>
        <v>2.5290395451734016</v>
      </c>
      <c r="L611">
        <f>VLOOKUP(G611,MedianHouseholdIncome!B:C,2,FALSE)</f>
        <v>144898</v>
      </c>
      <c r="M611">
        <f>VLOOKUP(G611,DataForModel!B:O,14,FALSE)</f>
        <v>2.98227917645728</v>
      </c>
      <c r="N611">
        <f>VLOOKUP(G611,DataForModel!B:H,7,FALSE)</f>
        <v>3.7463000000000002</v>
      </c>
      <c r="O611" s="2">
        <f t="shared" si="46"/>
        <v>3.2320126073993345</v>
      </c>
      <c r="P611" s="1">
        <f t="shared" si="47"/>
        <v>2.1367521367521372</v>
      </c>
      <c r="Q611" s="1">
        <f t="shared" si="48"/>
        <v>0.25115707791091962</v>
      </c>
      <c r="R611" s="1">
        <f t="shared" si="49"/>
        <v>1.9065872900634044</v>
      </c>
      <c r="S611" s="1"/>
    </row>
    <row r="612" spans="7:19" x14ac:dyDescent="0.2">
      <c r="G612">
        <v>6075060400</v>
      </c>
      <c r="H612" s="2">
        <f>$B$3+$B$4*DataForModel!L612+Index!$B$5*DataForModel!Q612+Index!$B$6*DataForModel!R612+Index!$B$7*DataForModel!T612+Index!$B$8*DataForModel!U612+Index!$B$9*DataForModel!AA612+Index!$B$10*DataForModel!AU612+Index!$B$11*DataForModel!AH612+Index!$B$12*DataForModel!AU612+Index!$B$13*DataForModel!AX612+Index!$B$14*DataForModel!AZ612+Index!$B$15*DataForModel!BA612+Index!$B$16*DataForModel!BI612</f>
        <v>11.12077759702556</v>
      </c>
      <c r="I612" s="2">
        <f>$B$3+$B$4*DataForModel!L612+Index!$B$5*DataForModel!Q612+Index!$B$6*DataForModel!R612+Index!$B$7*DataForModel!T612+Index!$B$8*DataForModel!U612+Index!$B$9*DataForModel!AA612+Index!$B$10*DataForModel!AU612+Index!$B$11*DataForModel!AH612+Index!$B$12*DataForModel!AU612+Index!$B$13*DataForModel!AX612+Index!$B$14*DataForModel!AZ612+Index!$B$15*DataForModel!BA612+Index!$B$16*DataForModel!BI612</f>
        <v>11.12077759702556</v>
      </c>
      <c r="J612">
        <v>9.4</v>
      </c>
      <c r="K612">
        <f t="shared" si="45"/>
        <v>1.7207775970255597</v>
      </c>
      <c r="L612">
        <f>VLOOKUP(G612,MedianHouseholdIncome!B:C,2,FALSE)</f>
        <v>70930</v>
      </c>
      <c r="M612">
        <f>VLOOKUP(G612,DataForModel!B:O,14,FALSE)</f>
        <v>15.629077283081401</v>
      </c>
      <c r="N612">
        <f>VLOOKUP(G612,DataForModel!B:H,7,FALSE)</f>
        <v>7.4965000000000002</v>
      </c>
      <c r="O612" s="2">
        <f t="shared" si="46"/>
        <v>4.8552317753711032</v>
      </c>
      <c r="P612" s="1">
        <f t="shared" si="47"/>
        <v>4.017094017094017</v>
      </c>
      <c r="Q612" s="1">
        <f t="shared" si="48"/>
        <v>2.3558946354567607</v>
      </c>
      <c r="R612" s="1">
        <f t="shared" si="49"/>
        <v>5.5368084797444457</v>
      </c>
      <c r="S612" s="1"/>
    </row>
    <row r="613" spans="7:19" x14ac:dyDescent="0.2">
      <c r="G613">
        <v>6075060502</v>
      </c>
      <c r="H613" s="2">
        <f>$B$3+$B$4*DataForModel!L613+Index!$B$5*DataForModel!Q613+Index!$B$6*DataForModel!R613+Index!$B$7*DataForModel!T613+Index!$B$8*DataForModel!U613+Index!$B$9*DataForModel!AA613+Index!$B$10*DataForModel!AU613+Index!$B$11*DataForModel!AH613+Index!$B$12*DataForModel!AU613+Index!$B$13*DataForModel!AX613+Index!$B$14*DataForModel!AZ613+Index!$B$15*DataForModel!BA613+Index!$B$16*DataForModel!BI613</f>
        <v>18.594484987647895</v>
      </c>
      <c r="I613" s="2">
        <f>$B$3+$B$4*DataForModel!L613+Index!$B$5*DataForModel!Q613+Index!$B$6*DataForModel!R613+Index!$B$7*DataForModel!T613+Index!$B$8*DataForModel!U613+Index!$B$9*DataForModel!AA613+Index!$B$10*DataForModel!AU613+Index!$B$11*DataForModel!AH613+Index!$B$12*DataForModel!AU613+Index!$B$13*DataForModel!AX613+Index!$B$14*DataForModel!AZ613+Index!$B$15*DataForModel!BA613+Index!$B$16*DataForModel!BI613</f>
        <v>18.594484987647895</v>
      </c>
      <c r="J613">
        <v>16.8</v>
      </c>
      <c r="K613">
        <f t="shared" si="45"/>
        <v>1.7944849876478948</v>
      </c>
      <c r="L613">
        <f>VLOOKUP(G613,MedianHouseholdIncome!B:C,2,FALSE)</f>
        <v>33083</v>
      </c>
      <c r="M613">
        <f>VLOOKUP(G613,DataForModel!B:O,14,FALSE)</f>
        <v>23.936730558912</v>
      </c>
      <c r="N613">
        <f>VLOOKUP(G613,DataForModel!B:H,7,FALSE)</f>
        <v>11.384499999999999</v>
      </c>
      <c r="O613" s="2">
        <f t="shared" si="46"/>
        <v>8.2328347400457087</v>
      </c>
      <c r="P613" s="1">
        <f t="shared" si="47"/>
        <v>7.1794871794871806</v>
      </c>
      <c r="Q613" s="1">
        <f t="shared" si="48"/>
        <v>3.738492010483323</v>
      </c>
      <c r="R613" s="1">
        <f t="shared" si="49"/>
        <v>9.3004210832002308</v>
      </c>
      <c r="S613" s="1"/>
    </row>
    <row r="614" spans="7:19" x14ac:dyDescent="0.2">
      <c r="G614">
        <v>6075060700</v>
      </c>
      <c r="H614" s="2">
        <f>$B$3+$B$4*DataForModel!L614+Index!$B$5*DataForModel!Q614+Index!$B$6*DataForModel!R614+Index!$B$7*DataForModel!T614+Index!$B$8*DataForModel!U614+Index!$B$9*DataForModel!AA614+Index!$B$10*DataForModel!AU614+Index!$B$11*DataForModel!AH614+Index!$B$12*DataForModel!AU614+Index!$B$13*DataForModel!AX614+Index!$B$14*DataForModel!AZ614+Index!$B$15*DataForModel!BA614+Index!$B$16*DataForModel!BI614</f>
        <v>11.466492776132998</v>
      </c>
      <c r="I614" s="2">
        <f>$B$3+$B$4*DataForModel!L614+Index!$B$5*DataForModel!Q614+Index!$B$6*DataForModel!R614+Index!$B$7*DataForModel!T614+Index!$B$8*DataForModel!U614+Index!$B$9*DataForModel!AA614+Index!$B$10*DataForModel!AU614+Index!$B$11*DataForModel!AH614+Index!$B$12*DataForModel!AU614+Index!$B$13*DataForModel!AX614+Index!$B$14*DataForModel!AZ614+Index!$B$15*DataForModel!BA614+Index!$B$16*DataForModel!BI614</f>
        <v>11.466492776132998</v>
      </c>
      <c r="J614">
        <v>6</v>
      </c>
      <c r="K614">
        <f t="shared" si="45"/>
        <v>5.4664927761329984</v>
      </c>
      <c r="L614">
        <f>VLOOKUP(G614,MedianHouseholdIncome!B:C,2,FALSE)</f>
        <v>123145</v>
      </c>
      <c r="M614">
        <f>VLOOKUP(G614,DataForModel!B:O,14,FALSE)</f>
        <v>18.371837611294101</v>
      </c>
      <c r="N614">
        <f>VLOOKUP(G614,DataForModel!B:H,7,FALSE)</f>
        <v>6.1520999999999999</v>
      </c>
      <c r="O614" s="2">
        <f t="shared" si="46"/>
        <v>5.0114713165861433</v>
      </c>
      <c r="P614" s="1">
        <f t="shared" si="47"/>
        <v>2.5641025641025643</v>
      </c>
      <c r="Q614" s="1">
        <f t="shared" si="48"/>
        <v>2.8123572614484234</v>
      </c>
      <c r="R614" s="1">
        <f t="shared" si="49"/>
        <v>4.2354193891873573</v>
      </c>
      <c r="S614" s="1"/>
    </row>
    <row r="615" spans="7:19" x14ac:dyDescent="0.2">
      <c r="G615">
        <v>6075061000</v>
      </c>
      <c r="H615" s="2">
        <f>$B$3+$B$4*DataForModel!L615+Index!$B$5*DataForModel!Q615+Index!$B$6*DataForModel!R615+Index!$B$7*DataForModel!T615+Index!$B$8*DataForModel!U615+Index!$B$9*DataForModel!AA615+Index!$B$10*DataForModel!AU615+Index!$B$11*DataForModel!AH615+Index!$B$12*DataForModel!AU615+Index!$B$13*DataForModel!AX615+Index!$B$14*DataForModel!AZ615+Index!$B$15*DataForModel!BA615+Index!$B$16*DataForModel!BI615</f>
        <v>10.138590239454489</v>
      </c>
      <c r="I615" s="2">
        <f>$B$3+$B$4*DataForModel!L615+Index!$B$5*DataForModel!Q615+Index!$B$6*DataForModel!R615+Index!$B$7*DataForModel!T615+Index!$B$8*DataForModel!U615+Index!$B$9*DataForModel!AA615+Index!$B$10*DataForModel!AU615+Index!$B$11*DataForModel!AH615+Index!$B$12*DataForModel!AU615+Index!$B$13*DataForModel!AX615+Index!$B$14*DataForModel!AZ615+Index!$B$15*DataForModel!BA615+Index!$B$16*DataForModel!BI615</f>
        <v>10.138590239454489</v>
      </c>
      <c r="J615">
        <v>7.6</v>
      </c>
      <c r="K615">
        <f t="shared" si="45"/>
        <v>2.5385902394544893</v>
      </c>
      <c r="L615">
        <f>VLOOKUP(G615,MedianHouseholdIncome!B:C,2,FALSE)</f>
        <v>119580</v>
      </c>
      <c r="M615">
        <f>VLOOKUP(G615,DataForModel!B:O,14,FALSE)</f>
        <v>34.053505404025699</v>
      </c>
      <c r="N615">
        <f>VLOOKUP(G615,DataForModel!B:H,7,FALSE)</f>
        <v>7.8743999999999996</v>
      </c>
      <c r="O615" s="2">
        <f t="shared" si="46"/>
        <v>4.4113504782573658</v>
      </c>
      <c r="P615" s="1">
        <f t="shared" si="47"/>
        <v>3.2478632478632479</v>
      </c>
      <c r="Q615" s="1">
        <f t="shared" si="48"/>
        <v>5.4221716105073732</v>
      </c>
      <c r="R615" s="1">
        <f t="shared" si="49"/>
        <v>5.9026184599002942</v>
      </c>
      <c r="S615" s="1"/>
    </row>
    <row r="616" spans="7:19" x14ac:dyDescent="0.2">
      <c r="G616">
        <v>6075061100</v>
      </c>
      <c r="H616" s="2">
        <f>$B$3+$B$4*DataForModel!L616+Index!$B$5*DataForModel!Q616+Index!$B$6*DataForModel!R616+Index!$B$7*DataForModel!T616+Index!$B$8*DataForModel!U616+Index!$B$9*DataForModel!AA616+Index!$B$10*DataForModel!AU616+Index!$B$11*DataForModel!AH616+Index!$B$12*DataForModel!AU616+Index!$B$13*DataForModel!AX616+Index!$B$14*DataForModel!AZ616+Index!$B$15*DataForModel!BA616+Index!$B$16*DataForModel!BI616</f>
        <v>22.5047361929857</v>
      </c>
      <c r="I616" s="2">
        <f>$B$3+$B$4*DataForModel!L616+Index!$B$5*DataForModel!Q616+Index!$B$6*DataForModel!R616+Index!$B$7*DataForModel!T616+Index!$B$8*DataForModel!U616+Index!$B$9*DataForModel!AA616+Index!$B$10*DataForModel!AU616+Index!$B$11*DataForModel!AH616+Index!$B$12*DataForModel!AU616+Index!$B$13*DataForModel!AX616+Index!$B$14*DataForModel!AZ616+Index!$B$15*DataForModel!BA616+Index!$B$16*DataForModel!BI616</f>
        <v>22.5047361929857</v>
      </c>
      <c r="J616">
        <v>21.2</v>
      </c>
      <c r="K616">
        <f t="shared" si="45"/>
        <v>1.3047361929857004</v>
      </c>
      <c r="L616">
        <f>VLOOKUP(G616,MedianHouseholdIncome!B:C,2,FALSE)</f>
        <v>20942</v>
      </c>
      <c r="M616">
        <f>VLOOKUP(G616,DataForModel!B:O,14,FALSE)</f>
        <v>27.4860542643281</v>
      </c>
      <c r="N616">
        <f>VLOOKUP(G616,DataForModel!B:H,7,FALSE)</f>
        <v>10.2905</v>
      </c>
      <c r="O616" s="2">
        <f t="shared" si="46"/>
        <v>10</v>
      </c>
      <c r="P616" s="1">
        <f t="shared" si="47"/>
        <v>9.0598290598290596</v>
      </c>
      <c r="Q616" s="1">
        <f t="shared" si="48"/>
        <v>4.3291865755182632</v>
      </c>
      <c r="R616" s="1">
        <f t="shared" si="49"/>
        <v>8.2414210347998633</v>
      </c>
      <c r="S616" s="1"/>
    </row>
    <row r="617" spans="7:19" x14ac:dyDescent="0.2">
      <c r="G617">
        <v>6075061200</v>
      </c>
      <c r="H617" s="2">
        <f>$B$3+$B$4*DataForModel!L617+Index!$B$5*DataForModel!Q617+Index!$B$6*DataForModel!R617+Index!$B$7*DataForModel!T617+Index!$B$8*DataForModel!U617+Index!$B$9*DataForModel!AA617+Index!$B$10*DataForModel!AU617+Index!$B$11*DataForModel!AH617+Index!$B$12*DataForModel!AU617+Index!$B$13*DataForModel!AX617+Index!$B$14*DataForModel!AZ617+Index!$B$15*DataForModel!BA617+Index!$B$16*DataForModel!BI617</f>
        <v>16.522291694189381</v>
      </c>
      <c r="I617" s="2">
        <f>$B$3+$B$4*DataForModel!L617+Index!$B$5*DataForModel!Q617+Index!$B$6*DataForModel!R617+Index!$B$7*DataForModel!T617+Index!$B$8*DataForModel!U617+Index!$B$9*DataForModel!AA617+Index!$B$10*DataForModel!AU617+Index!$B$11*DataForModel!AH617+Index!$B$12*DataForModel!AU617+Index!$B$13*DataForModel!AX617+Index!$B$14*DataForModel!AZ617+Index!$B$15*DataForModel!BA617+Index!$B$16*DataForModel!BI617</f>
        <v>16.522291694189381</v>
      </c>
      <c r="J617">
        <v>14.7</v>
      </c>
      <c r="K617">
        <f t="shared" si="45"/>
        <v>1.8222916941893814</v>
      </c>
      <c r="L617">
        <f>VLOOKUP(G617,MedianHouseholdIncome!B:C,2,FALSE)</f>
        <v>60586</v>
      </c>
      <c r="M617">
        <f>VLOOKUP(G617,DataForModel!B:O,14,FALSE)</f>
        <v>44.193285010482398</v>
      </c>
      <c r="N617">
        <f>VLOOKUP(G617,DataForModel!B:H,7,FALSE)</f>
        <v>10.2363</v>
      </c>
      <c r="O617" s="2">
        <f t="shared" si="46"/>
        <v>7.296345545921465</v>
      </c>
      <c r="P617" s="1">
        <f t="shared" si="47"/>
        <v>6.2820512820512819</v>
      </c>
      <c r="Q617" s="1">
        <f t="shared" si="48"/>
        <v>7.1096797673560665</v>
      </c>
      <c r="R617" s="1">
        <f t="shared" si="49"/>
        <v>8.1889550360582728</v>
      </c>
      <c r="S617" s="1"/>
    </row>
    <row r="618" spans="7:19" x14ac:dyDescent="0.2">
      <c r="G618">
        <v>6075061400</v>
      </c>
      <c r="H618" s="2">
        <f>$B$3+$B$4*DataForModel!L618+Index!$B$5*DataForModel!Q618+Index!$B$6*DataForModel!R618+Index!$B$7*DataForModel!T618+Index!$B$8*DataForModel!U618+Index!$B$9*DataForModel!AA618+Index!$B$10*DataForModel!AU618+Index!$B$11*DataForModel!AH618+Index!$B$12*DataForModel!AU618+Index!$B$13*DataForModel!AX618+Index!$B$14*DataForModel!AZ618+Index!$B$15*DataForModel!BA618+Index!$B$16*DataForModel!BI618</f>
        <v>11.908888481541307</v>
      </c>
      <c r="I618" s="2">
        <f>$B$3+$B$4*DataForModel!L618+Index!$B$5*DataForModel!Q618+Index!$B$6*DataForModel!R618+Index!$B$7*DataForModel!T618+Index!$B$8*DataForModel!U618+Index!$B$9*DataForModel!AA618+Index!$B$10*DataForModel!AU618+Index!$B$11*DataForModel!AH618+Index!$B$12*DataForModel!AU618+Index!$B$13*DataForModel!AX618+Index!$B$14*DataForModel!AZ618+Index!$B$15*DataForModel!BA618+Index!$B$16*DataForModel!BI618</f>
        <v>11.908888481541307</v>
      </c>
      <c r="J618">
        <v>9.1</v>
      </c>
      <c r="K618">
        <f t="shared" si="45"/>
        <v>2.8088884815413078</v>
      </c>
      <c r="L618">
        <f>VLOOKUP(G618,MedianHouseholdIncome!B:C,2,FALSE)</f>
        <v>112750</v>
      </c>
      <c r="M618">
        <f>VLOOKUP(G618,DataForModel!B:O,14,FALSE)</f>
        <v>34.955006731663097</v>
      </c>
      <c r="N618">
        <f>VLOOKUP(G618,DataForModel!B:H,7,FALSE)</f>
        <v>6.8624999999999998</v>
      </c>
      <c r="O618" s="2">
        <f t="shared" si="46"/>
        <v>5.2114038223758827</v>
      </c>
      <c r="P618" s="1">
        <f t="shared" si="47"/>
        <v>3.8888888888888888</v>
      </c>
      <c r="Q618" s="1">
        <f t="shared" si="48"/>
        <v>5.5722035542815087</v>
      </c>
      <c r="R618" s="1">
        <f t="shared" si="49"/>
        <v>4.9230918154977967</v>
      </c>
      <c r="S618" s="1"/>
    </row>
    <row r="619" spans="7:19" x14ac:dyDescent="0.2">
      <c r="G619">
        <v>6075061500</v>
      </c>
      <c r="H619" s="2">
        <f>$B$3+$B$4*DataForModel!L619+Index!$B$5*DataForModel!Q619+Index!$B$6*DataForModel!R619+Index!$B$7*DataForModel!T619+Index!$B$8*DataForModel!U619+Index!$B$9*DataForModel!AA619+Index!$B$10*DataForModel!AU619+Index!$B$11*DataForModel!AH619+Index!$B$12*DataForModel!AU619+Index!$B$13*DataForModel!AX619+Index!$B$14*DataForModel!AZ619+Index!$B$15*DataForModel!BA619+Index!$B$16*DataForModel!BI619</f>
        <v>10.503299202017478</v>
      </c>
      <c r="I619" s="2">
        <f>$B$3+$B$4*DataForModel!L619+Index!$B$5*DataForModel!Q619+Index!$B$6*DataForModel!R619+Index!$B$7*DataForModel!T619+Index!$B$8*DataForModel!U619+Index!$B$9*DataForModel!AA619+Index!$B$10*DataForModel!AU619+Index!$B$11*DataForModel!AH619+Index!$B$12*DataForModel!AU619+Index!$B$13*DataForModel!AX619+Index!$B$14*DataForModel!AZ619+Index!$B$15*DataForModel!BA619+Index!$B$16*DataForModel!BI619</f>
        <v>10.503299202017478</v>
      </c>
      <c r="J619">
        <v>6.5</v>
      </c>
      <c r="K619">
        <f t="shared" si="45"/>
        <v>4.0032992020174785</v>
      </c>
      <c r="L619">
        <f>VLOOKUP(G619,MedianHouseholdIncome!B:C,2,FALSE)</f>
        <v>149331</v>
      </c>
      <c r="M619">
        <f>VLOOKUP(G619,DataForModel!B:O,14,FALSE)</f>
        <v>16.587948741050099</v>
      </c>
      <c r="N619">
        <f>VLOOKUP(G619,DataForModel!B:H,7,FALSE)</f>
        <v>4.9511000000000003</v>
      </c>
      <c r="O619" s="2">
        <f t="shared" si="46"/>
        <v>4.5761739064185774</v>
      </c>
      <c r="P619" s="1">
        <f t="shared" si="47"/>
        <v>2.7777777777777777</v>
      </c>
      <c r="Q619" s="1">
        <f t="shared" si="48"/>
        <v>2.5154743767818304</v>
      </c>
      <c r="R619" s="1">
        <f t="shared" si="49"/>
        <v>3.0728425536034076</v>
      </c>
      <c r="S619" s="1"/>
    </row>
    <row r="620" spans="7:19" hidden="1" x14ac:dyDescent="0.2">
      <c r="G620">
        <v>6075980200</v>
      </c>
      <c r="H620" s="2">
        <f>$B$3+$B$4*DataForModel!L620+Index!$B$5*DataForModel!Q620+Index!$B$6*DataForModel!R620+Index!$B$7*DataForModel!T620+Index!$B$8*DataForModel!U620+Index!$B$9*DataForModel!AA620+Index!$B$10*DataForModel!AU620+Index!$B$11*DataForModel!AH620+Index!$B$12*DataForModel!AU620+Index!$B$13*DataForModel!AX620+Index!$B$14*DataForModel!AZ620+Index!$B$15*DataForModel!BA620+Index!$B$16*DataForModel!BI620</f>
        <v>4.3993474359657014</v>
      </c>
      <c r="I620" s="2"/>
      <c r="J620">
        <v>11.6</v>
      </c>
      <c r="K620">
        <f t="shared" si="45"/>
        <v>7.2006525640342982</v>
      </c>
      <c r="L620">
        <f>VLOOKUP(G620,MedianHouseholdIncome!B:C,2,FALSE)</f>
        <v>94444</v>
      </c>
      <c r="M620" t="str">
        <f>VLOOKUP(G620,DataForModel!B:O,14,FALSE)</f>
        <v>NA</v>
      </c>
      <c r="N620">
        <f>VLOOKUP(G620,DataForModel!B:H,7,FALSE)</f>
        <v>6.4598000000000004</v>
      </c>
      <c r="O620" s="2">
        <f t="shared" si="46"/>
        <v>1.8176065042325875</v>
      </c>
      <c r="P620" s="1">
        <f t="shared" si="47"/>
        <v>4.9572649572649574</v>
      </c>
      <c r="Q620" s="1" t="e">
        <f t="shared" si="48"/>
        <v>#VALUE!</v>
      </c>
      <c r="R620" s="1">
        <f t="shared" si="49"/>
        <v>4.5332752528919222</v>
      </c>
      <c r="S620" s="1"/>
    </row>
    <row r="621" spans="7:19" hidden="1" x14ac:dyDescent="0.2">
      <c r="G621">
        <v>6075980300</v>
      </c>
      <c r="H621" s="2">
        <f>$B$3+$B$4*DataForModel!L621+Index!$B$5*DataForModel!Q621+Index!$B$6*DataForModel!R621+Index!$B$7*DataForModel!T621+Index!$B$8*DataForModel!U621+Index!$B$9*DataForModel!AA621+Index!$B$10*DataForModel!AU621+Index!$B$11*DataForModel!AH621+Index!$B$12*DataForModel!AU621+Index!$B$13*DataForModel!AX621+Index!$B$14*DataForModel!AZ621+Index!$B$15*DataForModel!BA621+Index!$B$16*DataForModel!BI621</f>
        <v>3.7910516334835602</v>
      </c>
      <c r="I621" s="2"/>
      <c r="J621">
        <v>4.7</v>
      </c>
      <c r="K621">
        <f t="shared" si="45"/>
        <v>0.90894836651643995</v>
      </c>
      <c r="L621">
        <f>VLOOKUP(G621,MedianHouseholdIncome!B:C,2,FALSE)</f>
        <v>121667</v>
      </c>
      <c r="M621" t="str">
        <f>VLOOKUP(G621,DataForModel!B:O,14,FALSE)</f>
        <v>NA</v>
      </c>
      <c r="N621">
        <f>VLOOKUP(G621,DataForModel!B:H,7,FALSE)</f>
        <v>2.2461000000000002</v>
      </c>
      <c r="O621" s="2">
        <f t="shared" si="46"/>
        <v>1.5426985370781878</v>
      </c>
      <c r="P621" s="1">
        <f t="shared" si="47"/>
        <v>2.0085470085470085</v>
      </c>
      <c r="Q621" s="1" t="e">
        <f t="shared" si="48"/>
        <v>#VALUE!</v>
      </c>
      <c r="R621" s="1">
        <f t="shared" si="49"/>
        <v>0.45438265330816541</v>
      </c>
      <c r="S621" s="1"/>
    </row>
    <row r="622" spans="7:19" x14ac:dyDescent="0.2">
      <c r="G622">
        <v>6075980501</v>
      </c>
      <c r="H622" s="2">
        <f>$B$3+$B$4*DataForModel!L622+Index!$B$5*DataForModel!Q622+Index!$B$6*DataForModel!R622+Index!$B$7*DataForModel!T622+Index!$B$8*DataForModel!U622+Index!$B$9*DataForModel!AA622+Index!$B$10*DataForModel!AU622+Index!$B$11*DataForModel!AH622+Index!$B$12*DataForModel!AU622+Index!$B$13*DataForModel!AX622+Index!$B$14*DataForModel!AZ622+Index!$B$15*DataForModel!BA622+Index!$B$16*DataForModel!BI622</f>
        <v>18.18804859413196</v>
      </c>
      <c r="I622" s="2">
        <f>$B$3+$B$4*DataForModel!L622+Index!$B$5*DataForModel!Q622+Index!$B$6*DataForModel!R622+Index!$B$7*DataForModel!T622+Index!$B$8*DataForModel!U622+Index!$B$9*DataForModel!AA622+Index!$B$10*DataForModel!AU622+Index!$B$11*DataForModel!AH622+Index!$B$12*DataForModel!AU622+Index!$B$13*DataForModel!AX622+Index!$B$14*DataForModel!AZ622+Index!$B$15*DataForModel!BA622+Index!$B$16*DataForModel!BI622</f>
        <v>18.18804859413196</v>
      </c>
      <c r="J622">
        <v>16.8</v>
      </c>
      <c r="K622">
        <f t="shared" si="45"/>
        <v>1.3880485941319591</v>
      </c>
      <c r="L622">
        <f>VLOOKUP(G622,MedianHouseholdIncome!B:C,2,FALSE)</f>
        <v>27292</v>
      </c>
      <c r="M622">
        <f>VLOOKUP(G622,DataForModel!B:O,14,FALSE)</f>
        <v>28.510203001966399</v>
      </c>
      <c r="N622">
        <f>VLOOKUP(G622,DataForModel!B:H,7,FALSE)</f>
        <v>11.838200000000001</v>
      </c>
      <c r="O622" s="2">
        <f t="shared" si="46"/>
        <v>8.0491533760397296</v>
      </c>
      <c r="P622" s="1">
        <f t="shared" si="47"/>
        <v>7.1794871794871806</v>
      </c>
      <c r="Q622" s="1">
        <f t="shared" si="48"/>
        <v>4.4996300580857165</v>
      </c>
      <c r="R622" s="1">
        <f t="shared" si="49"/>
        <v>9.7396060210057591</v>
      </c>
      <c r="S622" s="1"/>
    </row>
    <row r="623" spans="7:19" x14ac:dyDescent="0.2">
      <c r="G623">
        <v>6075980600</v>
      </c>
      <c r="H623" s="2">
        <f>$B$3+$B$4*DataForModel!L623+Index!$B$5*DataForModel!Q623+Index!$B$6*DataForModel!R623+Index!$B$7*DataForModel!T623+Index!$B$8*DataForModel!U623+Index!$B$9*DataForModel!AA623+Index!$B$10*DataForModel!AU623+Index!$B$11*DataForModel!AH623+Index!$B$12*DataForModel!AU623+Index!$B$13*DataForModel!AX623+Index!$B$14*DataForModel!AZ623+Index!$B$15*DataForModel!BA623+Index!$B$16*DataForModel!BI623</f>
        <v>15.144759428032369</v>
      </c>
      <c r="I623" s="2">
        <f>$B$3+$B$4*DataForModel!L623+Index!$B$5*DataForModel!Q623+Index!$B$6*DataForModel!R623+Index!$B$7*DataForModel!T623+Index!$B$8*DataForModel!U623+Index!$B$9*DataForModel!AA623+Index!$B$10*DataForModel!AU623+Index!$B$11*DataForModel!AH623+Index!$B$12*DataForModel!AU623+Index!$B$13*DataForModel!AX623+Index!$B$14*DataForModel!AZ623+Index!$B$15*DataForModel!BA623+Index!$B$16*DataForModel!BI623</f>
        <v>15.144759428032369</v>
      </c>
      <c r="J623">
        <v>16.7</v>
      </c>
      <c r="K623">
        <f t="shared" si="45"/>
        <v>1.5552405719676301</v>
      </c>
      <c r="L623">
        <f>VLOOKUP(G623,MedianHouseholdIncome!B:C,2,FALSE)</f>
        <v>97500</v>
      </c>
      <c r="M623">
        <f>VLOOKUP(G623,DataForModel!B:O,14,FALSE)</f>
        <v>50.949246880424397</v>
      </c>
      <c r="N623">
        <f>VLOOKUP(G623,DataForModel!B:H,7,FALSE)</f>
        <v>8.3579000000000008</v>
      </c>
      <c r="O623" s="2">
        <f t="shared" si="46"/>
        <v>6.6737954749961679</v>
      </c>
      <c r="P623" s="1">
        <f t="shared" si="47"/>
        <v>7.1367521367521372</v>
      </c>
      <c r="Q623" s="1">
        <f t="shared" si="48"/>
        <v>8.2340376139138183</v>
      </c>
      <c r="R623" s="1">
        <f t="shared" si="49"/>
        <v>6.3706500169401288</v>
      </c>
      <c r="S623" s="1"/>
    </row>
    <row r="624" spans="7:19" hidden="1" x14ac:dyDescent="0.2">
      <c r="G624">
        <v>6075980900</v>
      </c>
      <c r="H624" s="2">
        <f>$B$3+$B$4*DataForModel!L624+Index!$B$5*DataForModel!Q624+Index!$B$6*DataForModel!R624+Index!$B$7*DataForModel!T624+Index!$B$8*DataForModel!U624+Index!$B$9*DataForModel!AA624+Index!$B$10*DataForModel!AU624+Index!$B$11*DataForModel!AH624+Index!$B$12*DataForModel!AU624+Index!$B$13*DataForModel!AX624+Index!$B$14*DataForModel!AZ624+Index!$B$15*DataForModel!BA624+Index!$B$16*DataForModel!BI624</f>
        <v>7.5046887344062192</v>
      </c>
      <c r="I624" s="2"/>
      <c r="J624">
        <v>7.4</v>
      </c>
      <c r="K624">
        <f t="shared" si="45"/>
        <v>0.10468873440621884</v>
      </c>
      <c r="L624">
        <f>VLOOKUP(G624,MedianHouseholdIncome!B:C,2,FALSE)</f>
        <v>210889</v>
      </c>
      <c r="M624" t="str">
        <f>VLOOKUP(G624,DataForModel!B:O,14,FALSE)</f>
        <v>NA</v>
      </c>
      <c r="N624">
        <f>VLOOKUP(G624,DataForModel!B:H,7,FALSE)</f>
        <v>5.0827</v>
      </c>
      <c r="O624" s="2">
        <f t="shared" si="46"/>
        <v>3.2210077116574078</v>
      </c>
      <c r="P624" s="1">
        <f t="shared" si="47"/>
        <v>3.1623931623931627</v>
      </c>
      <c r="Q624" s="1" t="e">
        <f t="shared" si="48"/>
        <v>#VALUE!</v>
      </c>
      <c r="R624" s="1">
        <f t="shared" si="49"/>
        <v>3.2002323217656454</v>
      </c>
      <c r="S624" s="1"/>
    </row>
    <row r="625" spans="7:19" x14ac:dyDescent="0.2">
      <c r="G625">
        <v>6081600200</v>
      </c>
      <c r="H625" s="2">
        <f>$B$3+$B$4*DataForModel!L625+Index!$B$5*DataForModel!Q625+Index!$B$6*DataForModel!R625+Index!$B$7*DataForModel!T625+Index!$B$8*DataForModel!U625+Index!$B$9*DataForModel!AA625+Index!$B$10*DataForModel!AU625+Index!$B$11*DataForModel!AH625+Index!$B$12*DataForModel!AU625+Index!$B$13*DataForModel!AX625+Index!$B$14*DataForModel!AZ625+Index!$B$15*DataForModel!BA625+Index!$B$16*DataForModel!BI625</f>
        <v>13.227946754475138</v>
      </c>
      <c r="I625" s="2">
        <f>$B$3+$B$4*DataForModel!L625+Index!$B$5*DataForModel!Q625+Index!$B$6*DataForModel!R625+Index!$B$7*DataForModel!T625+Index!$B$8*DataForModel!U625+Index!$B$9*DataForModel!AA625+Index!$B$10*DataForModel!AU625+Index!$B$11*DataForModel!AH625+Index!$B$12*DataForModel!AU625+Index!$B$13*DataForModel!AX625+Index!$B$14*DataForModel!AZ625+Index!$B$15*DataForModel!BA625+Index!$B$16*DataForModel!BI625</f>
        <v>13.227946754475138</v>
      </c>
      <c r="J625">
        <v>11.3</v>
      </c>
      <c r="K625">
        <f t="shared" si="45"/>
        <v>1.927946754475137</v>
      </c>
      <c r="L625">
        <f>VLOOKUP(G625,MedianHouseholdIncome!B:C,2,FALSE)</f>
        <v>77761</v>
      </c>
      <c r="M625">
        <f>VLOOKUP(G625,DataForModel!B:O,14,FALSE)</f>
        <v>35.6741241797138</v>
      </c>
      <c r="N625">
        <f>VLOOKUP(G625,DataForModel!B:H,7,FALSE)</f>
        <v>8.9454999999999991</v>
      </c>
      <c r="O625" s="2">
        <f t="shared" si="46"/>
        <v>5.8075276603027088</v>
      </c>
      <c r="P625" s="1">
        <f t="shared" si="47"/>
        <v>4.8290598290598297</v>
      </c>
      <c r="Q625" s="1">
        <f t="shared" si="48"/>
        <v>5.6918823447894447</v>
      </c>
      <c r="R625" s="1">
        <f t="shared" si="49"/>
        <v>6.9394511398286616</v>
      </c>
      <c r="S625" s="1"/>
    </row>
    <row r="626" spans="7:19" x14ac:dyDescent="0.2">
      <c r="G626">
        <v>6081600300</v>
      </c>
      <c r="H626" s="2">
        <f>$B$3+$B$4*DataForModel!L626+Index!$B$5*DataForModel!Q626+Index!$B$6*DataForModel!R626+Index!$B$7*DataForModel!T626+Index!$B$8*DataForModel!U626+Index!$B$9*DataForModel!AA626+Index!$B$10*DataForModel!AU626+Index!$B$11*DataForModel!AH626+Index!$B$12*DataForModel!AU626+Index!$B$13*DataForModel!AX626+Index!$B$14*DataForModel!AZ626+Index!$B$15*DataForModel!BA626+Index!$B$16*DataForModel!BI626</f>
        <v>10.647598607394729</v>
      </c>
      <c r="I626" s="2">
        <f>$B$3+$B$4*DataForModel!L626+Index!$B$5*DataForModel!Q626+Index!$B$6*DataForModel!R626+Index!$B$7*DataForModel!T626+Index!$B$8*DataForModel!U626+Index!$B$9*DataForModel!AA626+Index!$B$10*DataForModel!AU626+Index!$B$11*DataForModel!AH626+Index!$B$12*DataForModel!AU626+Index!$B$13*DataForModel!AX626+Index!$B$14*DataForModel!AZ626+Index!$B$15*DataForModel!BA626+Index!$B$16*DataForModel!BI626</f>
        <v>10.647598607394729</v>
      </c>
      <c r="J626">
        <v>10</v>
      </c>
      <c r="K626">
        <f t="shared" si="45"/>
        <v>0.64759860739472863</v>
      </c>
      <c r="L626">
        <f>VLOOKUP(G626,MedianHouseholdIncome!B:C,2,FALSE)</f>
        <v>117120</v>
      </c>
      <c r="M626">
        <f>VLOOKUP(G626,DataForModel!B:O,14,FALSE)</f>
        <v>16.624144468790401</v>
      </c>
      <c r="N626">
        <f>VLOOKUP(G626,DataForModel!B:H,7,FALSE)</f>
        <v>5.7070999999999996</v>
      </c>
      <c r="O626" s="2">
        <f t="shared" si="46"/>
        <v>4.6413873371737777</v>
      </c>
      <c r="P626" s="1">
        <f t="shared" si="47"/>
        <v>4.2735042735042743</v>
      </c>
      <c r="Q626" s="1">
        <f t="shared" si="48"/>
        <v>2.5214982341214851</v>
      </c>
      <c r="R626" s="1">
        <f t="shared" si="49"/>
        <v>3.8046561153864769</v>
      </c>
      <c r="S626" s="1"/>
    </row>
    <row r="627" spans="7:19" x14ac:dyDescent="0.2">
      <c r="G627">
        <v>6081600401</v>
      </c>
      <c r="H627" s="2">
        <f>$B$3+$B$4*DataForModel!L627+Index!$B$5*DataForModel!Q627+Index!$B$6*DataForModel!R627+Index!$B$7*DataForModel!T627+Index!$B$8*DataForModel!U627+Index!$B$9*DataForModel!AA627+Index!$B$10*DataForModel!AU627+Index!$B$11*DataForModel!AH627+Index!$B$12*DataForModel!AU627+Index!$B$13*DataForModel!AX627+Index!$B$14*DataForModel!AZ627+Index!$B$15*DataForModel!BA627+Index!$B$16*DataForModel!BI627</f>
        <v>11.13328889585943</v>
      </c>
      <c r="I627" s="2">
        <f>$B$3+$B$4*DataForModel!L627+Index!$B$5*DataForModel!Q627+Index!$B$6*DataForModel!R627+Index!$B$7*DataForModel!T627+Index!$B$8*DataForModel!U627+Index!$B$9*DataForModel!AA627+Index!$B$10*DataForModel!AU627+Index!$B$11*DataForModel!AH627+Index!$B$12*DataForModel!AU627+Index!$B$13*DataForModel!AX627+Index!$B$14*DataForModel!AZ627+Index!$B$15*DataForModel!BA627+Index!$B$16*DataForModel!BI627</f>
        <v>11.13328889585943</v>
      </c>
      <c r="J627">
        <v>8.3000000000000007</v>
      </c>
      <c r="K627">
        <f t="shared" si="45"/>
        <v>2.8332888958594289</v>
      </c>
      <c r="L627">
        <f>VLOOKUP(G627,MedianHouseholdIncome!B:C,2,FALSE)</f>
        <v>120833</v>
      </c>
      <c r="M627">
        <f>VLOOKUP(G627,DataForModel!B:O,14,FALSE)</f>
        <v>9.8456526509635793</v>
      </c>
      <c r="N627">
        <f>VLOOKUP(G627,DataForModel!B:H,7,FALSE)</f>
        <v>5.7069999999999999</v>
      </c>
      <c r="O627" s="2">
        <f t="shared" si="46"/>
        <v>4.8608860240357252</v>
      </c>
      <c r="P627" s="1">
        <f t="shared" si="47"/>
        <v>3.5470085470085477</v>
      </c>
      <c r="Q627" s="1">
        <f t="shared" si="48"/>
        <v>1.3933908513504598</v>
      </c>
      <c r="R627" s="1">
        <f t="shared" si="49"/>
        <v>3.804559314650791</v>
      </c>
      <c r="S627" s="1"/>
    </row>
    <row r="628" spans="7:19" x14ac:dyDescent="0.2">
      <c r="G628">
        <v>6081600402</v>
      </c>
      <c r="H628" s="2">
        <f>$B$3+$B$4*DataForModel!L628+Index!$B$5*DataForModel!Q628+Index!$B$6*DataForModel!R628+Index!$B$7*DataForModel!T628+Index!$B$8*DataForModel!U628+Index!$B$9*DataForModel!AA628+Index!$B$10*DataForModel!AU628+Index!$B$11*DataForModel!AH628+Index!$B$12*DataForModel!AU628+Index!$B$13*DataForModel!AX628+Index!$B$14*DataForModel!AZ628+Index!$B$15*DataForModel!BA628+Index!$B$16*DataForModel!BI628</f>
        <v>12.718828329015778</v>
      </c>
      <c r="I628" s="2">
        <f>$B$3+$B$4*DataForModel!L628+Index!$B$5*DataForModel!Q628+Index!$B$6*DataForModel!R628+Index!$B$7*DataForModel!T628+Index!$B$8*DataForModel!U628+Index!$B$9*DataForModel!AA628+Index!$B$10*DataForModel!AU628+Index!$B$11*DataForModel!AH628+Index!$B$12*DataForModel!AU628+Index!$B$13*DataForModel!AX628+Index!$B$14*DataForModel!AZ628+Index!$B$15*DataForModel!BA628+Index!$B$16*DataForModel!BI628</f>
        <v>12.718828329015778</v>
      </c>
      <c r="J628">
        <v>10.9</v>
      </c>
      <c r="K628">
        <f t="shared" si="45"/>
        <v>1.8188283290157781</v>
      </c>
      <c r="L628">
        <f>VLOOKUP(G628,MedianHouseholdIncome!B:C,2,FALSE)</f>
        <v>93978</v>
      </c>
      <c r="M628">
        <f>VLOOKUP(G628,DataForModel!B:O,14,FALSE)</f>
        <v>15.4237223724129</v>
      </c>
      <c r="N628">
        <f>VLOOKUP(G628,DataForModel!B:H,7,FALSE)</f>
        <v>7.0618999999999996</v>
      </c>
      <c r="O628" s="2">
        <f t="shared" si="46"/>
        <v>5.5774410629387727</v>
      </c>
      <c r="P628" s="1">
        <f t="shared" si="47"/>
        <v>4.6581196581196584</v>
      </c>
      <c r="Q628" s="1">
        <f t="shared" si="48"/>
        <v>2.3217185389091237</v>
      </c>
      <c r="R628" s="1">
        <f t="shared" si="49"/>
        <v>5.1161124824548665</v>
      </c>
      <c r="S628" s="1"/>
    </row>
    <row r="629" spans="7:19" x14ac:dyDescent="0.2">
      <c r="G629">
        <v>6081600500</v>
      </c>
      <c r="H629" s="2">
        <f>$B$3+$B$4*DataForModel!L629+Index!$B$5*DataForModel!Q629+Index!$B$6*DataForModel!R629+Index!$B$7*DataForModel!T629+Index!$B$8*DataForModel!U629+Index!$B$9*DataForModel!AA629+Index!$B$10*DataForModel!AU629+Index!$B$11*DataForModel!AH629+Index!$B$12*DataForModel!AU629+Index!$B$13*DataForModel!AX629+Index!$B$14*DataForModel!AZ629+Index!$B$15*DataForModel!BA629+Index!$B$16*DataForModel!BI629</f>
        <v>11.497295007031401</v>
      </c>
      <c r="I629" s="2">
        <f>$B$3+$B$4*DataForModel!L629+Index!$B$5*DataForModel!Q629+Index!$B$6*DataForModel!R629+Index!$B$7*DataForModel!T629+Index!$B$8*DataForModel!U629+Index!$B$9*DataForModel!AA629+Index!$B$10*DataForModel!AU629+Index!$B$11*DataForModel!AH629+Index!$B$12*DataForModel!AU629+Index!$B$13*DataForModel!AX629+Index!$B$14*DataForModel!AZ629+Index!$B$15*DataForModel!BA629+Index!$B$16*DataForModel!BI629</f>
        <v>11.497295007031401</v>
      </c>
      <c r="J629">
        <v>8.9</v>
      </c>
      <c r="K629">
        <f t="shared" si="45"/>
        <v>2.5972950070314003</v>
      </c>
      <c r="L629">
        <f>VLOOKUP(G629,MedianHouseholdIncome!B:C,2,FALSE)</f>
        <v>109473</v>
      </c>
      <c r="M629">
        <f>VLOOKUP(G629,DataForModel!B:O,14,FALSE)</f>
        <v>20.140892661817301</v>
      </c>
      <c r="N629">
        <f>VLOOKUP(G629,DataForModel!B:H,7,FALSE)</f>
        <v>5.1806000000000001</v>
      </c>
      <c r="O629" s="2">
        <f t="shared" si="46"/>
        <v>5.025391811591283</v>
      </c>
      <c r="P629" s="1">
        <f t="shared" si="47"/>
        <v>3.8034188034188037</v>
      </c>
      <c r="Q629" s="1">
        <f t="shared" si="48"/>
        <v>3.1067714344913293</v>
      </c>
      <c r="R629" s="1">
        <f t="shared" si="49"/>
        <v>3.2950002420018394</v>
      </c>
      <c r="S629" s="1"/>
    </row>
    <row r="630" spans="7:19" x14ac:dyDescent="0.2">
      <c r="G630">
        <v>6081600600</v>
      </c>
      <c r="H630" s="2">
        <f>$B$3+$B$4*DataForModel!L630+Index!$B$5*DataForModel!Q630+Index!$B$6*DataForModel!R630+Index!$B$7*DataForModel!T630+Index!$B$8*DataForModel!U630+Index!$B$9*DataForModel!AA630+Index!$B$10*DataForModel!AU630+Index!$B$11*DataForModel!AH630+Index!$B$12*DataForModel!AU630+Index!$B$13*DataForModel!AX630+Index!$B$14*DataForModel!AZ630+Index!$B$15*DataForModel!BA630+Index!$B$16*DataForModel!BI630</f>
        <v>12.844323049776248</v>
      </c>
      <c r="I630" s="2">
        <f>$B$3+$B$4*DataForModel!L630+Index!$B$5*DataForModel!Q630+Index!$B$6*DataForModel!R630+Index!$B$7*DataForModel!T630+Index!$B$8*DataForModel!U630+Index!$B$9*DataForModel!AA630+Index!$B$10*DataForModel!AU630+Index!$B$11*DataForModel!AH630+Index!$B$12*DataForModel!AU630+Index!$B$13*DataForModel!AX630+Index!$B$14*DataForModel!AZ630+Index!$B$15*DataForModel!BA630+Index!$B$16*DataForModel!BI630</f>
        <v>12.844323049776248</v>
      </c>
      <c r="J630">
        <v>9.6999999999999993</v>
      </c>
      <c r="K630">
        <f t="shared" si="45"/>
        <v>3.1443230497762489</v>
      </c>
      <c r="L630">
        <f>VLOOKUP(G630,MedianHouseholdIncome!B:C,2,FALSE)</f>
        <v>75842</v>
      </c>
      <c r="M630">
        <f>VLOOKUP(G630,DataForModel!B:O,14,FALSE)</f>
        <v>29.2269564800377</v>
      </c>
      <c r="N630">
        <f>VLOOKUP(G630,DataForModel!B:H,7,FALSE)</f>
        <v>7.9663000000000004</v>
      </c>
      <c r="O630" s="2">
        <f t="shared" si="46"/>
        <v>5.6341560664487353</v>
      </c>
      <c r="P630" s="1">
        <f t="shared" si="47"/>
        <v>4.1452991452991448</v>
      </c>
      <c r="Q630" s="1">
        <f t="shared" si="48"/>
        <v>4.6189154259772236</v>
      </c>
      <c r="R630" s="1">
        <f t="shared" si="49"/>
        <v>5.9915783359953529</v>
      </c>
      <c r="S630" s="1"/>
    </row>
    <row r="631" spans="7:19" x14ac:dyDescent="0.2">
      <c r="G631">
        <v>6081600700</v>
      </c>
      <c r="H631" s="2">
        <f>$B$3+$B$4*DataForModel!L631+Index!$B$5*DataForModel!Q631+Index!$B$6*DataForModel!R631+Index!$B$7*DataForModel!T631+Index!$B$8*DataForModel!U631+Index!$B$9*DataForModel!AA631+Index!$B$10*DataForModel!AU631+Index!$B$11*DataForModel!AH631+Index!$B$12*DataForModel!AU631+Index!$B$13*DataForModel!AX631+Index!$B$14*DataForModel!AZ631+Index!$B$15*DataForModel!BA631+Index!$B$16*DataForModel!BI631</f>
        <v>14.614684304678986</v>
      </c>
      <c r="I631" s="2">
        <f>$B$3+$B$4*DataForModel!L631+Index!$B$5*DataForModel!Q631+Index!$B$6*DataForModel!R631+Index!$B$7*DataForModel!T631+Index!$B$8*DataForModel!U631+Index!$B$9*DataForModel!AA631+Index!$B$10*DataForModel!AU631+Index!$B$11*DataForModel!AH631+Index!$B$12*DataForModel!AU631+Index!$B$13*DataForModel!AX631+Index!$B$14*DataForModel!AZ631+Index!$B$15*DataForModel!BA631+Index!$B$16*DataForModel!BI631</f>
        <v>14.614684304678986</v>
      </c>
      <c r="J631">
        <v>9.8000000000000007</v>
      </c>
      <c r="K631">
        <f t="shared" si="45"/>
        <v>4.8146843046789858</v>
      </c>
      <c r="L631">
        <f>VLOOKUP(G631,MedianHouseholdIncome!B:C,2,FALSE)</f>
        <v>89558</v>
      </c>
      <c r="M631">
        <f>VLOOKUP(G631,DataForModel!B:O,14,FALSE)</f>
        <v>21.742543195246199</v>
      </c>
      <c r="N631">
        <f>VLOOKUP(G631,DataForModel!B:H,7,FALSE)</f>
        <v>8.0554000000000006</v>
      </c>
      <c r="O631" s="2">
        <f t="shared" si="46"/>
        <v>6.4342378880366988</v>
      </c>
      <c r="P631" s="1">
        <f t="shared" si="47"/>
        <v>4.1880341880341891</v>
      </c>
      <c r="Q631" s="1">
        <f t="shared" si="48"/>
        <v>3.3733253877805378</v>
      </c>
      <c r="R631" s="1">
        <f t="shared" si="49"/>
        <v>6.0778277914912158</v>
      </c>
      <c r="S631" s="1"/>
    </row>
    <row r="632" spans="7:19" x14ac:dyDescent="0.2">
      <c r="G632">
        <v>6081600800</v>
      </c>
      <c r="H632" s="2">
        <f>$B$3+$B$4*DataForModel!L632+Index!$B$5*DataForModel!Q632+Index!$B$6*DataForModel!R632+Index!$B$7*DataForModel!T632+Index!$B$8*DataForModel!U632+Index!$B$9*DataForModel!AA632+Index!$B$10*DataForModel!AU632+Index!$B$11*DataForModel!AH632+Index!$B$12*DataForModel!AU632+Index!$B$13*DataForModel!AX632+Index!$B$14*DataForModel!AZ632+Index!$B$15*DataForModel!BA632+Index!$B$16*DataForModel!BI632</f>
        <v>13.626071933186079</v>
      </c>
      <c r="I632" s="2">
        <f>$B$3+$B$4*DataForModel!L632+Index!$B$5*DataForModel!Q632+Index!$B$6*DataForModel!R632+Index!$B$7*DataForModel!T632+Index!$B$8*DataForModel!U632+Index!$B$9*DataForModel!AA632+Index!$B$10*DataForModel!AU632+Index!$B$11*DataForModel!AH632+Index!$B$12*DataForModel!AU632+Index!$B$13*DataForModel!AX632+Index!$B$14*DataForModel!AZ632+Index!$B$15*DataForModel!BA632+Index!$B$16*DataForModel!BI632</f>
        <v>13.626071933186079</v>
      </c>
      <c r="J632">
        <v>8.8000000000000007</v>
      </c>
      <c r="K632">
        <f t="shared" si="45"/>
        <v>4.8260719331860784</v>
      </c>
      <c r="L632">
        <f>VLOOKUP(G632,MedianHouseholdIncome!B:C,2,FALSE)</f>
        <v>57906</v>
      </c>
      <c r="M632">
        <f>VLOOKUP(G632,DataForModel!B:O,14,FALSE)</f>
        <v>29.094774495018001</v>
      </c>
      <c r="N632">
        <f>VLOOKUP(G632,DataForModel!B:H,7,FALSE)</f>
        <v>8.6989999999999998</v>
      </c>
      <c r="O632" s="2">
        <f t="shared" si="46"/>
        <v>5.9874529254546429</v>
      </c>
      <c r="P632" s="1">
        <f t="shared" si="47"/>
        <v>3.7606837606837611</v>
      </c>
      <c r="Q632" s="1">
        <f t="shared" si="48"/>
        <v>4.5969170999221722</v>
      </c>
      <c r="R632" s="1">
        <f t="shared" si="49"/>
        <v>6.70083732636368</v>
      </c>
      <c r="S632" s="1"/>
    </row>
    <row r="633" spans="7:19" x14ac:dyDescent="0.2">
      <c r="G633">
        <v>6081600900</v>
      </c>
      <c r="H633" s="2">
        <f>$B$3+$B$4*DataForModel!L633+Index!$B$5*DataForModel!Q633+Index!$B$6*DataForModel!R633+Index!$B$7*DataForModel!T633+Index!$B$8*DataForModel!U633+Index!$B$9*DataForModel!AA633+Index!$B$10*DataForModel!AU633+Index!$B$11*DataForModel!AH633+Index!$B$12*DataForModel!AU633+Index!$B$13*DataForModel!AX633+Index!$B$14*DataForModel!AZ633+Index!$B$15*DataForModel!BA633+Index!$B$16*DataForModel!BI633</f>
        <v>10.281764223349624</v>
      </c>
      <c r="I633" s="2">
        <f>$B$3+$B$4*DataForModel!L633+Index!$B$5*DataForModel!Q633+Index!$B$6*DataForModel!R633+Index!$B$7*DataForModel!T633+Index!$B$8*DataForModel!U633+Index!$B$9*DataForModel!AA633+Index!$B$10*DataForModel!AU633+Index!$B$11*DataForModel!AH633+Index!$B$12*DataForModel!AU633+Index!$B$13*DataForModel!AX633+Index!$B$14*DataForModel!AZ633+Index!$B$15*DataForModel!BA633+Index!$B$16*DataForModel!BI633</f>
        <v>10.281764223349624</v>
      </c>
      <c r="J633">
        <v>9.6999999999999993</v>
      </c>
      <c r="K633">
        <f t="shared" si="45"/>
        <v>0.58176422334962474</v>
      </c>
      <c r="L633">
        <f>VLOOKUP(G633,MedianHouseholdIncome!B:C,2,FALSE)</f>
        <v>120614</v>
      </c>
      <c r="M633">
        <f>VLOOKUP(G633,DataForModel!B:O,14,FALSE)</f>
        <v>22.6165883629969</v>
      </c>
      <c r="N633">
        <f>VLOOKUP(G633,DataForModel!B:H,7,FALSE)</f>
        <v>5.2487000000000004</v>
      </c>
      <c r="O633" s="2">
        <f t="shared" si="46"/>
        <v>4.4760552957185453</v>
      </c>
      <c r="P633" s="1">
        <f t="shared" si="47"/>
        <v>4.1452991452991448</v>
      </c>
      <c r="Q633" s="1">
        <f t="shared" si="48"/>
        <v>3.5187879527749768</v>
      </c>
      <c r="R633" s="1">
        <f t="shared" si="49"/>
        <v>3.3609215430037271</v>
      </c>
      <c r="S633" s="1"/>
    </row>
    <row r="634" spans="7:19" x14ac:dyDescent="0.2">
      <c r="G634">
        <v>6081601000</v>
      </c>
      <c r="H634" s="2">
        <f>$B$3+$B$4*DataForModel!L634+Index!$B$5*DataForModel!Q634+Index!$B$6*DataForModel!R634+Index!$B$7*DataForModel!T634+Index!$B$8*DataForModel!U634+Index!$B$9*DataForModel!AA634+Index!$B$10*DataForModel!AU634+Index!$B$11*DataForModel!AH634+Index!$B$12*DataForModel!AU634+Index!$B$13*DataForModel!AX634+Index!$B$14*DataForModel!AZ634+Index!$B$15*DataForModel!BA634+Index!$B$16*DataForModel!BI634</f>
        <v>11.405059885406791</v>
      </c>
      <c r="I634" s="2">
        <f>$B$3+$B$4*DataForModel!L634+Index!$B$5*DataForModel!Q634+Index!$B$6*DataForModel!R634+Index!$B$7*DataForModel!T634+Index!$B$8*DataForModel!U634+Index!$B$9*DataForModel!AA634+Index!$B$10*DataForModel!AU634+Index!$B$11*DataForModel!AH634+Index!$B$12*DataForModel!AU634+Index!$B$13*DataForModel!AX634+Index!$B$14*DataForModel!AZ634+Index!$B$15*DataForModel!BA634+Index!$B$16*DataForModel!BI634</f>
        <v>11.405059885406791</v>
      </c>
      <c r="J634">
        <v>8.1</v>
      </c>
      <c r="K634">
        <f t="shared" si="45"/>
        <v>3.3050598854067914</v>
      </c>
      <c r="L634">
        <f>VLOOKUP(G634,MedianHouseholdIncome!B:C,2,FALSE)</f>
        <v>131464</v>
      </c>
      <c r="M634">
        <f>VLOOKUP(G634,DataForModel!B:O,14,FALSE)</f>
        <v>17.728483537824001</v>
      </c>
      <c r="N634">
        <f>VLOOKUP(G634,DataForModel!B:H,7,FALSE)</f>
        <v>5.5187999999999997</v>
      </c>
      <c r="O634" s="2">
        <f t="shared" si="46"/>
        <v>4.9837078649281725</v>
      </c>
      <c r="P634" s="1">
        <f t="shared" si="47"/>
        <v>3.4615384615384617</v>
      </c>
      <c r="Q634" s="1">
        <f t="shared" si="48"/>
        <v>2.7052873557049777</v>
      </c>
      <c r="R634" s="1">
        <f t="shared" si="49"/>
        <v>3.6223803300905084</v>
      </c>
      <c r="S634" s="1"/>
    </row>
    <row r="635" spans="7:19" x14ac:dyDescent="0.2">
      <c r="G635">
        <v>6081601100</v>
      </c>
      <c r="H635" s="2">
        <f>$B$3+$B$4*DataForModel!L635+Index!$B$5*DataForModel!Q635+Index!$B$6*DataForModel!R635+Index!$B$7*DataForModel!T635+Index!$B$8*DataForModel!U635+Index!$B$9*DataForModel!AA635+Index!$B$10*DataForModel!AU635+Index!$B$11*DataForModel!AH635+Index!$B$12*DataForModel!AU635+Index!$B$13*DataForModel!AX635+Index!$B$14*DataForModel!AZ635+Index!$B$15*DataForModel!BA635+Index!$B$16*DataForModel!BI635</f>
        <v>11.993301231265622</v>
      </c>
      <c r="I635" s="2">
        <f>$B$3+$B$4*DataForModel!L635+Index!$B$5*DataForModel!Q635+Index!$B$6*DataForModel!R635+Index!$B$7*DataForModel!T635+Index!$B$8*DataForModel!U635+Index!$B$9*DataForModel!AA635+Index!$B$10*DataForModel!AU635+Index!$B$11*DataForModel!AH635+Index!$B$12*DataForModel!AU635+Index!$B$13*DataForModel!AX635+Index!$B$14*DataForModel!AZ635+Index!$B$15*DataForModel!BA635+Index!$B$16*DataForModel!BI635</f>
        <v>11.993301231265622</v>
      </c>
      <c r="J635">
        <v>9.1999999999999993</v>
      </c>
      <c r="K635">
        <f t="shared" si="45"/>
        <v>2.7933012312656231</v>
      </c>
      <c r="L635">
        <f>VLOOKUP(G635,MedianHouseholdIncome!B:C,2,FALSE)</f>
        <v>112703</v>
      </c>
      <c r="M635">
        <f>VLOOKUP(G635,DataForModel!B:O,14,FALSE)</f>
        <v>18.526537826018799</v>
      </c>
      <c r="N635">
        <f>VLOOKUP(G635,DataForModel!B:H,7,FALSE)</f>
        <v>6.1304999999999996</v>
      </c>
      <c r="O635" s="2">
        <f t="shared" si="46"/>
        <v>5.2495525936380449</v>
      </c>
      <c r="P635" s="1">
        <f t="shared" si="47"/>
        <v>3.9316239316239314</v>
      </c>
      <c r="Q635" s="1">
        <f t="shared" si="48"/>
        <v>2.8381031735240603</v>
      </c>
      <c r="R635" s="1">
        <f t="shared" si="49"/>
        <v>4.2145104302792697</v>
      </c>
      <c r="S635" s="1"/>
    </row>
    <row r="636" spans="7:19" x14ac:dyDescent="0.2">
      <c r="G636">
        <v>6081601200</v>
      </c>
      <c r="H636" s="2">
        <f>$B$3+$B$4*DataForModel!L636+Index!$B$5*DataForModel!Q636+Index!$B$6*DataForModel!R636+Index!$B$7*DataForModel!T636+Index!$B$8*DataForModel!U636+Index!$B$9*DataForModel!AA636+Index!$B$10*DataForModel!AU636+Index!$B$11*DataForModel!AH636+Index!$B$12*DataForModel!AU636+Index!$B$13*DataForModel!AX636+Index!$B$14*DataForModel!AZ636+Index!$B$15*DataForModel!BA636+Index!$B$16*DataForModel!BI636</f>
        <v>9.4024371471810539</v>
      </c>
      <c r="I636" s="2">
        <f>$B$3+$B$4*DataForModel!L636+Index!$B$5*DataForModel!Q636+Index!$B$6*DataForModel!R636+Index!$B$7*DataForModel!T636+Index!$B$8*DataForModel!U636+Index!$B$9*DataForModel!AA636+Index!$B$10*DataForModel!AU636+Index!$B$11*DataForModel!AH636+Index!$B$12*DataForModel!AU636+Index!$B$13*DataForModel!AX636+Index!$B$14*DataForModel!AZ636+Index!$B$15*DataForModel!BA636+Index!$B$16*DataForModel!BI636</f>
        <v>9.4024371471810539</v>
      </c>
      <c r="J636">
        <v>8.9</v>
      </c>
      <c r="K636">
        <f t="shared" si="45"/>
        <v>0.50243714718105359</v>
      </c>
      <c r="L636">
        <f>VLOOKUP(G636,MedianHouseholdIncome!B:C,2,FALSE)</f>
        <v>90398</v>
      </c>
      <c r="M636">
        <f>VLOOKUP(G636,DataForModel!B:O,14,FALSE)</f>
        <v>26.880112267132098</v>
      </c>
      <c r="N636">
        <f>VLOOKUP(G636,DataForModel!B:H,7,FALSE)</f>
        <v>6.6124999999999998</v>
      </c>
      <c r="O636" s="2">
        <f t="shared" si="46"/>
        <v>4.0786597884884568</v>
      </c>
      <c r="P636" s="1">
        <f t="shared" si="47"/>
        <v>3.8034188034188037</v>
      </c>
      <c r="Q636" s="1">
        <f t="shared" si="48"/>
        <v>4.2283429573597058</v>
      </c>
      <c r="R636" s="1">
        <f t="shared" si="49"/>
        <v>4.6810899762838192</v>
      </c>
      <c r="S636" s="1"/>
    </row>
    <row r="637" spans="7:19" x14ac:dyDescent="0.2">
      <c r="G637">
        <v>6081601300</v>
      </c>
      <c r="H637" s="2">
        <f>$B$3+$B$4*DataForModel!L637+Index!$B$5*DataForModel!Q637+Index!$B$6*DataForModel!R637+Index!$B$7*DataForModel!T637+Index!$B$8*DataForModel!U637+Index!$B$9*DataForModel!AA637+Index!$B$10*DataForModel!AU637+Index!$B$11*DataForModel!AH637+Index!$B$12*DataForModel!AU637+Index!$B$13*DataForModel!AX637+Index!$B$14*DataForModel!AZ637+Index!$B$15*DataForModel!BA637+Index!$B$16*DataForModel!BI637</f>
        <v>14.543303360861609</v>
      </c>
      <c r="I637" s="2">
        <f>$B$3+$B$4*DataForModel!L637+Index!$B$5*DataForModel!Q637+Index!$B$6*DataForModel!R637+Index!$B$7*DataForModel!T637+Index!$B$8*DataForModel!U637+Index!$B$9*DataForModel!AA637+Index!$B$10*DataForModel!AU637+Index!$B$11*DataForModel!AH637+Index!$B$12*DataForModel!AU637+Index!$B$13*DataForModel!AX637+Index!$B$14*DataForModel!AZ637+Index!$B$15*DataForModel!BA637+Index!$B$16*DataForModel!BI637</f>
        <v>14.543303360861609</v>
      </c>
      <c r="J637">
        <v>11.6</v>
      </c>
      <c r="K637">
        <f t="shared" si="45"/>
        <v>2.9433033608616093</v>
      </c>
      <c r="L637">
        <f>VLOOKUP(G637,MedianHouseholdIncome!B:C,2,FALSE)</f>
        <v>61116</v>
      </c>
      <c r="M637">
        <f>VLOOKUP(G637,DataForModel!B:O,14,FALSE)</f>
        <v>36.661513675937201</v>
      </c>
      <c r="N637">
        <f>VLOOKUP(G637,DataForModel!B:H,7,FALSE)</f>
        <v>9.4228000000000005</v>
      </c>
      <c r="O637" s="2">
        <f t="shared" si="46"/>
        <v>6.4019785989238613</v>
      </c>
      <c r="P637" s="1">
        <f t="shared" si="47"/>
        <v>4.9572649572649574</v>
      </c>
      <c r="Q637" s="1">
        <f t="shared" si="48"/>
        <v>5.8562081875131566</v>
      </c>
      <c r="R637" s="1">
        <f t="shared" si="49"/>
        <v>7.4014810512559892</v>
      </c>
      <c r="S637" s="1"/>
    </row>
    <row r="638" spans="7:19" x14ac:dyDescent="0.2">
      <c r="G638">
        <v>6081601400</v>
      </c>
      <c r="H638" s="2">
        <f>$B$3+$B$4*DataForModel!L638+Index!$B$5*DataForModel!Q638+Index!$B$6*DataForModel!R638+Index!$B$7*DataForModel!T638+Index!$B$8*DataForModel!U638+Index!$B$9*DataForModel!AA638+Index!$B$10*DataForModel!AU638+Index!$B$11*DataForModel!AH638+Index!$B$12*DataForModel!AU638+Index!$B$13*DataForModel!AX638+Index!$B$14*DataForModel!AZ638+Index!$B$15*DataForModel!BA638+Index!$B$16*DataForModel!BI638</f>
        <v>13.438952339132678</v>
      </c>
      <c r="I638" s="2">
        <f>$B$3+$B$4*DataForModel!L638+Index!$B$5*DataForModel!Q638+Index!$B$6*DataForModel!R638+Index!$B$7*DataForModel!T638+Index!$B$8*DataForModel!U638+Index!$B$9*DataForModel!AA638+Index!$B$10*DataForModel!AU638+Index!$B$11*DataForModel!AH638+Index!$B$12*DataForModel!AU638+Index!$B$13*DataForModel!AX638+Index!$B$14*DataForModel!AZ638+Index!$B$15*DataForModel!BA638+Index!$B$16*DataForModel!BI638</f>
        <v>13.438952339132678</v>
      </c>
      <c r="J638">
        <v>9.6999999999999993</v>
      </c>
      <c r="K638">
        <f t="shared" si="45"/>
        <v>3.7389523391326787</v>
      </c>
      <c r="L638">
        <f>VLOOKUP(G638,MedianHouseholdIncome!B:C,2,FALSE)</f>
        <v>100163</v>
      </c>
      <c r="M638">
        <f>VLOOKUP(G638,DataForModel!B:O,14,FALSE)</f>
        <v>25.518427733471199</v>
      </c>
      <c r="N638">
        <f>VLOOKUP(G638,DataForModel!B:H,7,FALSE)</f>
        <v>7.7095000000000002</v>
      </c>
      <c r="O638" s="2">
        <f t="shared" si="46"/>
        <v>5.9028877073385981</v>
      </c>
      <c r="P638" s="1">
        <f t="shared" si="47"/>
        <v>4.1452991452991448</v>
      </c>
      <c r="Q638" s="1">
        <f t="shared" si="48"/>
        <v>4.0017252352009063</v>
      </c>
      <c r="R638" s="1">
        <f t="shared" si="49"/>
        <v>5.742994046754756</v>
      </c>
      <c r="S638" s="1"/>
    </row>
    <row r="639" spans="7:19" x14ac:dyDescent="0.2">
      <c r="G639">
        <v>6081601501</v>
      </c>
      <c r="H639" s="2">
        <f>$B$3+$B$4*DataForModel!L639+Index!$B$5*DataForModel!Q639+Index!$B$6*DataForModel!R639+Index!$B$7*DataForModel!T639+Index!$B$8*DataForModel!U639+Index!$B$9*DataForModel!AA639+Index!$B$10*DataForModel!AU639+Index!$B$11*DataForModel!AH639+Index!$B$12*DataForModel!AU639+Index!$B$13*DataForModel!AX639+Index!$B$14*DataForModel!AZ639+Index!$B$15*DataForModel!BA639+Index!$B$16*DataForModel!BI639</f>
        <v>11.622791182159459</v>
      </c>
      <c r="I639" s="2">
        <f>$B$3+$B$4*DataForModel!L639+Index!$B$5*DataForModel!Q639+Index!$B$6*DataForModel!R639+Index!$B$7*DataForModel!T639+Index!$B$8*DataForModel!U639+Index!$B$9*DataForModel!AA639+Index!$B$10*DataForModel!AU639+Index!$B$11*DataForModel!AH639+Index!$B$12*DataForModel!AU639+Index!$B$13*DataForModel!AX639+Index!$B$14*DataForModel!AZ639+Index!$B$15*DataForModel!BA639+Index!$B$16*DataForModel!BI639</f>
        <v>11.622791182159459</v>
      </c>
      <c r="J639">
        <v>8.8000000000000007</v>
      </c>
      <c r="K639">
        <f t="shared" si="45"/>
        <v>2.8227911821594578</v>
      </c>
      <c r="L639">
        <f>VLOOKUP(G639,MedianHouseholdIncome!B:C,2,FALSE)</f>
        <v>128922</v>
      </c>
      <c r="M639">
        <f>VLOOKUP(G639,DataForModel!B:O,14,FALSE)</f>
        <v>20.727837239200799</v>
      </c>
      <c r="N639">
        <f>VLOOKUP(G639,DataForModel!B:H,7,FALSE)</f>
        <v>6.7268999999999997</v>
      </c>
      <c r="O639" s="2">
        <f t="shared" si="46"/>
        <v>5.0821074723756112</v>
      </c>
      <c r="P639" s="1">
        <f t="shared" si="47"/>
        <v>3.7606837606837611</v>
      </c>
      <c r="Q639" s="1">
        <f t="shared" si="48"/>
        <v>3.2044534157961362</v>
      </c>
      <c r="R639" s="1">
        <f t="shared" si="49"/>
        <v>4.7918300179081355</v>
      </c>
      <c r="S639" s="1"/>
    </row>
    <row r="640" spans="7:19" x14ac:dyDescent="0.2">
      <c r="G640">
        <v>6081601502</v>
      </c>
      <c r="H640" s="2">
        <f>$B$3+$B$4*DataForModel!L640+Index!$B$5*DataForModel!Q640+Index!$B$6*DataForModel!R640+Index!$B$7*DataForModel!T640+Index!$B$8*DataForModel!U640+Index!$B$9*DataForModel!AA640+Index!$B$10*DataForModel!AU640+Index!$B$11*DataForModel!AH640+Index!$B$12*DataForModel!AU640+Index!$B$13*DataForModel!AX640+Index!$B$14*DataForModel!AZ640+Index!$B$15*DataForModel!BA640+Index!$B$16*DataForModel!BI640</f>
        <v>12.090225412943971</v>
      </c>
      <c r="I640" s="2">
        <f>$B$3+$B$4*DataForModel!L640+Index!$B$5*DataForModel!Q640+Index!$B$6*DataForModel!R640+Index!$B$7*DataForModel!T640+Index!$B$8*DataForModel!U640+Index!$B$9*DataForModel!AA640+Index!$B$10*DataForModel!AU640+Index!$B$11*DataForModel!AH640+Index!$B$12*DataForModel!AU640+Index!$B$13*DataForModel!AX640+Index!$B$14*DataForModel!AZ640+Index!$B$15*DataForModel!BA640+Index!$B$16*DataForModel!BI640</f>
        <v>12.090225412943971</v>
      </c>
      <c r="J640">
        <v>10</v>
      </c>
      <c r="K640">
        <f t="shared" si="45"/>
        <v>2.0902254129439708</v>
      </c>
      <c r="L640">
        <f>VLOOKUP(G640,MedianHouseholdIncome!B:C,2,FALSE)</f>
        <v>72679</v>
      </c>
      <c r="M640">
        <f>VLOOKUP(G640,DataForModel!B:O,14,FALSE)</f>
        <v>24.003521179152202</v>
      </c>
      <c r="N640">
        <f>VLOOKUP(G640,DataForModel!B:H,7,FALSE)</f>
        <v>8.7241</v>
      </c>
      <c r="O640" s="2">
        <f t="shared" si="46"/>
        <v>5.293355673726011</v>
      </c>
      <c r="P640" s="1">
        <f t="shared" si="47"/>
        <v>4.2735042735042743</v>
      </c>
      <c r="Q640" s="1">
        <f t="shared" si="48"/>
        <v>3.7496076087340535</v>
      </c>
      <c r="R640" s="1">
        <f t="shared" si="49"/>
        <v>6.7251343110207626</v>
      </c>
      <c r="S640" s="1"/>
    </row>
    <row r="641" spans="7:19" x14ac:dyDescent="0.2">
      <c r="G641">
        <v>6081601601</v>
      </c>
      <c r="H641" s="2">
        <f>$B$3+$B$4*DataForModel!L641+Index!$B$5*DataForModel!Q641+Index!$B$6*DataForModel!R641+Index!$B$7*DataForModel!T641+Index!$B$8*DataForModel!U641+Index!$B$9*DataForModel!AA641+Index!$B$10*DataForModel!AU641+Index!$B$11*DataForModel!AH641+Index!$B$12*DataForModel!AU641+Index!$B$13*DataForModel!AX641+Index!$B$14*DataForModel!AZ641+Index!$B$15*DataForModel!BA641+Index!$B$16*DataForModel!BI641</f>
        <v>10.824126041639854</v>
      </c>
      <c r="I641" s="2">
        <f>$B$3+$B$4*DataForModel!L641+Index!$B$5*DataForModel!Q641+Index!$B$6*DataForModel!R641+Index!$B$7*DataForModel!T641+Index!$B$8*DataForModel!U641+Index!$B$9*DataForModel!AA641+Index!$B$10*DataForModel!AU641+Index!$B$11*DataForModel!AH641+Index!$B$12*DataForModel!AU641+Index!$B$13*DataForModel!AX641+Index!$B$14*DataForModel!AZ641+Index!$B$15*DataForModel!BA641+Index!$B$16*DataForModel!BI641</f>
        <v>10.824126041639854</v>
      </c>
      <c r="J641">
        <v>13.2</v>
      </c>
      <c r="K641">
        <f t="shared" si="45"/>
        <v>2.3758739583601454</v>
      </c>
      <c r="L641">
        <f>VLOOKUP(G641,MedianHouseholdIncome!B:C,2,FALSE)</f>
        <v>86690</v>
      </c>
      <c r="M641">
        <f>VLOOKUP(G641,DataForModel!B:O,14,FALSE)</f>
        <v>28.240425960146801</v>
      </c>
      <c r="N641">
        <f>VLOOKUP(G641,DataForModel!B:H,7,FALSE)</f>
        <v>7.1992000000000003</v>
      </c>
      <c r="O641" s="2">
        <f t="shared" si="46"/>
        <v>4.7211656257914019</v>
      </c>
      <c r="P641" s="1">
        <f t="shared" si="47"/>
        <v>5.6410256410256405</v>
      </c>
      <c r="Q641" s="1">
        <f t="shared" si="48"/>
        <v>4.4547325379945306</v>
      </c>
      <c r="R641" s="1">
        <f t="shared" si="49"/>
        <v>5.2490198925511837</v>
      </c>
      <c r="S641" s="1"/>
    </row>
    <row r="642" spans="7:19" x14ac:dyDescent="0.2">
      <c r="G642">
        <v>6081601603</v>
      </c>
      <c r="H642" s="2">
        <f>$B$3+$B$4*DataForModel!L642+Index!$B$5*DataForModel!Q642+Index!$B$6*DataForModel!R642+Index!$B$7*DataForModel!T642+Index!$B$8*DataForModel!U642+Index!$B$9*DataForModel!AA642+Index!$B$10*DataForModel!AU642+Index!$B$11*DataForModel!AH642+Index!$B$12*DataForModel!AU642+Index!$B$13*DataForModel!AX642+Index!$B$14*DataForModel!AZ642+Index!$B$15*DataForModel!BA642+Index!$B$16*DataForModel!BI642</f>
        <v>10.658001033455081</v>
      </c>
      <c r="I642" s="2">
        <f>$B$3+$B$4*DataForModel!L642+Index!$B$5*DataForModel!Q642+Index!$B$6*DataForModel!R642+Index!$B$7*DataForModel!T642+Index!$B$8*DataForModel!U642+Index!$B$9*DataForModel!AA642+Index!$B$10*DataForModel!AU642+Index!$B$11*DataForModel!AH642+Index!$B$12*DataForModel!AU642+Index!$B$13*DataForModel!AX642+Index!$B$14*DataForModel!AZ642+Index!$B$15*DataForModel!BA642+Index!$B$16*DataForModel!BI642</f>
        <v>10.658001033455081</v>
      </c>
      <c r="J642">
        <v>8.1</v>
      </c>
      <c r="K642">
        <f t="shared" ref="K642:K705" si="50">ABS(J642-H642)</f>
        <v>2.5580010334550813</v>
      </c>
      <c r="L642">
        <f>VLOOKUP(G642,MedianHouseholdIncome!B:C,2,FALSE)</f>
        <v>129861</v>
      </c>
      <c r="M642">
        <f>VLOOKUP(G642,DataForModel!B:O,14,FALSE)</f>
        <v>16.371637496408098</v>
      </c>
      <c r="N642">
        <f>VLOOKUP(G642,DataForModel!B:H,7,FALSE)</f>
        <v>5.8398000000000003</v>
      </c>
      <c r="O642" s="2">
        <f t="shared" ref="O642:O705" si="51">((H642-$B$22)/$B$24)*$B$25</f>
        <v>4.6460885200358932</v>
      </c>
      <c r="P642" s="1">
        <f t="shared" ref="P642:P705" si="52">((J642-$C$22)/$C$24)*$C$25</f>
        <v>3.4615384615384617</v>
      </c>
      <c r="Q642" s="1">
        <f t="shared" ref="Q642:Q705" si="53">((M642-$D$22)/$D$24)*$D$25</f>
        <v>2.4794748773924127</v>
      </c>
      <c r="R642" s="1">
        <f t="shared" ref="R642:R705" si="54">((N642-$E$22)/$E$24)*$E$25</f>
        <v>3.9331106916412568</v>
      </c>
      <c r="S642" s="1"/>
    </row>
    <row r="643" spans="7:19" x14ac:dyDescent="0.2">
      <c r="G643">
        <v>6081601604</v>
      </c>
      <c r="H643" s="2">
        <f>$B$3+$B$4*DataForModel!L643+Index!$B$5*DataForModel!Q643+Index!$B$6*DataForModel!R643+Index!$B$7*DataForModel!T643+Index!$B$8*DataForModel!U643+Index!$B$9*DataForModel!AA643+Index!$B$10*DataForModel!AU643+Index!$B$11*DataForModel!AH643+Index!$B$12*DataForModel!AU643+Index!$B$13*DataForModel!AX643+Index!$B$14*DataForModel!AZ643+Index!$B$15*DataForModel!BA643+Index!$B$16*DataForModel!BI643</f>
        <v>8.9736823410409272</v>
      </c>
      <c r="I643" s="2">
        <f>$B$3+$B$4*DataForModel!L643+Index!$B$5*DataForModel!Q643+Index!$B$6*DataForModel!R643+Index!$B$7*DataForModel!T643+Index!$B$8*DataForModel!U643+Index!$B$9*DataForModel!AA643+Index!$B$10*DataForModel!AU643+Index!$B$11*DataForModel!AH643+Index!$B$12*DataForModel!AU643+Index!$B$13*DataForModel!AX643+Index!$B$14*DataForModel!AZ643+Index!$B$15*DataForModel!BA643+Index!$B$16*DataForModel!BI643</f>
        <v>8.9736823410409272</v>
      </c>
      <c r="J643">
        <v>9</v>
      </c>
      <c r="K643">
        <f t="shared" si="50"/>
        <v>2.6317658959072787E-2</v>
      </c>
      <c r="L643">
        <f>VLOOKUP(G643,MedianHouseholdIncome!B:C,2,FALSE)</f>
        <v>94544</v>
      </c>
      <c r="M643">
        <f>VLOOKUP(G643,DataForModel!B:O,14,FALSE)</f>
        <v>14.2722503266631</v>
      </c>
      <c r="N643">
        <f>VLOOKUP(G643,DataForModel!B:H,7,FALSE)</f>
        <v>4.5986000000000002</v>
      </c>
      <c r="O643" s="2">
        <f t="shared" si="51"/>
        <v>3.8848920332570347</v>
      </c>
      <c r="P643" s="1">
        <f t="shared" si="52"/>
        <v>3.8461538461538463</v>
      </c>
      <c r="Q643" s="1">
        <f t="shared" si="53"/>
        <v>2.1300853333561425</v>
      </c>
      <c r="R643" s="1">
        <f t="shared" si="54"/>
        <v>2.7316199603116988</v>
      </c>
      <c r="S643" s="1"/>
    </row>
    <row r="644" spans="7:19" x14ac:dyDescent="0.2">
      <c r="G644">
        <v>6081601605</v>
      </c>
      <c r="H644" s="2">
        <f>$B$3+$B$4*DataForModel!L644+Index!$B$5*DataForModel!Q644+Index!$B$6*DataForModel!R644+Index!$B$7*DataForModel!T644+Index!$B$8*DataForModel!U644+Index!$B$9*DataForModel!AA644+Index!$B$10*DataForModel!AU644+Index!$B$11*DataForModel!AH644+Index!$B$12*DataForModel!AU644+Index!$B$13*DataForModel!AX644+Index!$B$14*DataForModel!AZ644+Index!$B$15*DataForModel!BA644+Index!$B$16*DataForModel!BI644</f>
        <v>10.698541579658237</v>
      </c>
      <c r="I644" s="2">
        <f>$B$3+$B$4*DataForModel!L644+Index!$B$5*DataForModel!Q644+Index!$B$6*DataForModel!R644+Index!$B$7*DataForModel!T644+Index!$B$8*DataForModel!U644+Index!$B$9*DataForModel!AA644+Index!$B$10*DataForModel!AU644+Index!$B$11*DataForModel!AH644+Index!$B$12*DataForModel!AU644+Index!$B$13*DataForModel!AX644+Index!$B$14*DataForModel!AZ644+Index!$B$15*DataForModel!BA644+Index!$B$16*DataForModel!BI644</f>
        <v>10.698541579658237</v>
      </c>
      <c r="J644">
        <v>8.3000000000000007</v>
      </c>
      <c r="K644">
        <f t="shared" si="50"/>
        <v>2.3985415796582359</v>
      </c>
      <c r="L644">
        <f>VLOOKUP(G644,MedianHouseholdIncome!B:C,2,FALSE)</f>
        <v>119984</v>
      </c>
      <c r="M644">
        <f>VLOOKUP(G644,DataForModel!B:O,14,FALSE)</f>
        <v>18.907257754142901</v>
      </c>
      <c r="N644">
        <f>VLOOKUP(G644,DataForModel!B:H,7,FALSE)</f>
        <v>5.0038</v>
      </c>
      <c r="O644" s="2">
        <f t="shared" si="51"/>
        <v>4.6644100654066829</v>
      </c>
      <c r="P644" s="1">
        <f t="shared" si="52"/>
        <v>3.5470085470085477</v>
      </c>
      <c r="Q644" s="1">
        <f t="shared" si="53"/>
        <v>2.9014643124363069</v>
      </c>
      <c r="R644" s="1">
        <f t="shared" si="54"/>
        <v>3.1238565413097135</v>
      </c>
      <c r="S644" s="1"/>
    </row>
    <row r="645" spans="7:19" x14ac:dyDescent="0.2">
      <c r="G645">
        <v>6081605800</v>
      </c>
      <c r="H645" s="2">
        <f>$B$3+$B$4*DataForModel!L645+Index!$B$5*DataForModel!Q645+Index!$B$6*DataForModel!R645+Index!$B$7*DataForModel!T645+Index!$B$8*DataForModel!U645+Index!$B$9*DataForModel!AA645+Index!$B$10*DataForModel!AU645+Index!$B$11*DataForModel!AH645+Index!$B$12*DataForModel!AU645+Index!$B$13*DataForModel!AX645+Index!$B$14*DataForModel!AZ645+Index!$B$15*DataForModel!BA645+Index!$B$16*DataForModel!BI645</f>
        <v>7.19247829489845</v>
      </c>
      <c r="I645" s="2">
        <f>$B$3+$B$4*DataForModel!L645+Index!$B$5*DataForModel!Q645+Index!$B$6*DataForModel!R645+Index!$B$7*DataForModel!T645+Index!$B$8*DataForModel!U645+Index!$B$9*DataForModel!AA645+Index!$B$10*DataForModel!AU645+Index!$B$11*DataForModel!AH645+Index!$B$12*DataForModel!AU645+Index!$B$13*DataForModel!AX645+Index!$B$14*DataForModel!AZ645+Index!$B$15*DataForModel!BA645+Index!$B$16*DataForModel!BI645</f>
        <v>7.19247829489845</v>
      </c>
      <c r="J645">
        <v>7.8</v>
      </c>
      <c r="K645">
        <f t="shared" si="50"/>
        <v>0.60752170510154979</v>
      </c>
      <c r="L645">
        <f>VLOOKUP(G645,MedianHouseholdIncome!B:C,2,FALSE)</f>
        <v>166216</v>
      </c>
      <c r="M645">
        <f>VLOOKUP(G645,DataForModel!B:O,14,FALSE)</f>
        <v>3.2428670107586099</v>
      </c>
      <c r="N645">
        <f>VLOOKUP(G645,DataForModel!B:H,7,FALSE)</f>
        <v>3.5087999999999999</v>
      </c>
      <c r="O645" s="2">
        <f t="shared" si="51"/>
        <v>3.0799100139596129</v>
      </c>
      <c r="P645" s="1">
        <f t="shared" si="52"/>
        <v>3.3333333333333339</v>
      </c>
      <c r="Q645" s="1">
        <f t="shared" si="53"/>
        <v>0.29452528836778341</v>
      </c>
      <c r="R645" s="1">
        <f t="shared" si="54"/>
        <v>1.6766855428101253</v>
      </c>
      <c r="S645" s="1"/>
    </row>
    <row r="646" spans="7:19" x14ac:dyDescent="0.2">
      <c r="G646">
        <v>6081605900</v>
      </c>
      <c r="H646" s="2">
        <f>$B$3+$B$4*DataForModel!L646+Index!$B$5*DataForModel!Q646+Index!$B$6*DataForModel!R646+Index!$B$7*DataForModel!T646+Index!$B$8*DataForModel!U646+Index!$B$9*DataForModel!AA646+Index!$B$10*DataForModel!AU646+Index!$B$11*DataForModel!AH646+Index!$B$12*DataForModel!AU646+Index!$B$13*DataForModel!AX646+Index!$B$14*DataForModel!AZ646+Index!$B$15*DataForModel!BA646+Index!$B$16*DataForModel!BI646</f>
        <v>11.564926757531939</v>
      </c>
      <c r="I646" s="2">
        <f>$B$3+$B$4*DataForModel!L646+Index!$B$5*DataForModel!Q646+Index!$B$6*DataForModel!R646+Index!$B$7*DataForModel!T646+Index!$B$8*DataForModel!U646+Index!$B$9*DataForModel!AA646+Index!$B$10*DataForModel!AU646+Index!$B$11*DataForModel!AH646+Index!$B$12*DataForModel!AU646+Index!$B$13*DataForModel!AX646+Index!$B$14*DataForModel!AZ646+Index!$B$15*DataForModel!BA646+Index!$B$16*DataForModel!BI646</f>
        <v>11.564926757531939</v>
      </c>
      <c r="J646">
        <v>10.5</v>
      </c>
      <c r="K646">
        <f t="shared" si="50"/>
        <v>1.0649267575319392</v>
      </c>
      <c r="L646">
        <f>VLOOKUP(G646,MedianHouseholdIncome!B:C,2,FALSE)</f>
        <v>74323</v>
      </c>
      <c r="M646">
        <f>VLOOKUP(G646,DataForModel!B:O,14,FALSE)</f>
        <v>17.188025506458199</v>
      </c>
      <c r="N646">
        <f>VLOOKUP(G646,DataForModel!B:H,7,FALSE)</f>
        <v>7.8468</v>
      </c>
      <c r="O646" s="2">
        <f t="shared" si="51"/>
        <v>5.0559567225594835</v>
      </c>
      <c r="P646" s="1">
        <f t="shared" si="52"/>
        <v>4.4871794871794872</v>
      </c>
      <c r="Q646" s="1">
        <f t="shared" si="53"/>
        <v>2.6153418764380101</v>
      </c>
      <c r="R646" s="1">
        <f t="shared" si="54"/>
        <v>5.8759014568510715</v>
      </c>
      <c r="S646" s="1"/>
    </row>
    <row r="647" spans="7:19" x14ac:dyDescent="0.2">
      <c r="G647">
        <v>6081606000</v>
      </c>
      <c r="H647" s="2">
        <f>$B$3+$B$4*DataForModel!L647+Index!$B$5*DataForModel!Q647+Index!$B$6*DataForModel!R647+Index!$B$7*DataForModel!T647+Index!$B$8*DataForModel!U647+Index!$B$9*DataForModel!AA647+Index!$B$10*DataForModel!AU647+Index!$B$11*DataForModel!AH647+Index!$B$12*DataForModel!AU647+Index!$B$13*DataForModel!AX647+Index!$B$14*DataForModel!AZ647+Index!$B$15*DataForModel!BA647+Index!$B$16*DataForModel!BI647</f>
        <v>12.829265032445701</v>
      </c>
      <c r="I647" s="2">
        <f>$B$3+$B$4*DataForModel!L647+Index!$B$5*DataForModel!Q647+Index!$B$6*DataForModel!R647+Index!$B$7*DataForModel!T647+Index!$B$8*DataForModel!U647+Index!$B$9*DataForModel!AA647+Index!$B$10*DataForModel!AU647+Index!$B$11*DataForModel!AH647+Index!$B$12*DataForModel!AU647+Index!$B$13*DataForModel!AX647+Index!$B$14*DataForModel!AZ647+Index!$B$15*DataForModel!BA647+Index!$B$16*DataForModel!BI647</f>
        <v>12.829265032445701</v>
      </c>
      <c r="J647">
        <v>11.2</v>
      </c>
      <c r="K647">
        <f t="shared" si="50"/>
        <v>1.6292650324457014</v>
      </c>
      <c r="L647">
        <f>VLOOKUP(G647,MedianHouseholdIncome!B:C,2,FALSE)</f>
        <v>75400</v>
      </c>
      <c r="M647">
        <f>VLOOKUP(G647,DataForModel!B:O,14,FALSE)</f>
        <v>24.952802130374</v>
      </c>
      <c r="N647">
        <f>VLOOKUP(G647,DataForModel!B:H,7,FALSE)</f>
        <v>7.7842000000000002</v>
      </c>
      <c r="O647" s="2">
        <f t="shared" si="51"/>
        <v>5.6273508757556119</v>
      </c>
      <c r="P647" s="1">
        <f t="shared" si="52"/>
        <v>4.7863247863247862</v>
      </c>
      <c r="Q647" s="1">
        <f t="shared" si="53"/>
        <v>3.907591254385268</v>
      </c>
      <c r="R647" s="1">
        <f t="shared" si="54"/>
        <v>5.8153041963118923</v>
      </c>
      <c r="S647" s="1"/>
    </row>
    <row r="648" spans="7:19" x14ac:dyDescent="0.2">
      <c r="G648">
        <v>6081606100</v>
      </c>
      <c r="H648" s="2">
        <f>$B$3+$B$4*DataForModel!L648+Index!$B$5*DataForModel!Q648+Index!$B$6*DataForModel!R648+Index!$B$7*DataForModel!T648+Index!$B$8*DataForModel!U648+Index!$B$9*DataForModel!AA648+Index!$B$10*DataForModel!AU648+Index!$B$11*DataForModel!AH648+Index!$B$12*DataForModel!AU648+Index!$B$13*DataForModel!AX648+Index!$B$14*DataForModel!AZ648+Index!$B$15*DataForModel!BA648+Index!$B$16*DataForModel!BI648</f>
        <v>13.879301337645343</v>
      </c>
      <c r="I648" s="2">
        <f>$B$3+$B$4*DataForModel!L648+Index!$B$5*DataForModel!Q648+Index!$B$6*DataForModel!R648+Index!$B$7*DataForModel!T648+Index!$B$8*DataForModel!U648+Index!$B$9*DataForModel!AA648+Index!$B$10*DataForModel!AU648+Index!$B$11*DataForModel!AH648+Index!$B$12*DataForModel!AU648+Index!$B$13*DataForModel!AX648+Index!$B$14*DataForModel!AZ648+Index!$B$15*DataForModel!BA648+Index!$B$16*DataForModel!BI648</f>
        <v>13.879301337645343</v>
      </c>
      <c r="J648">
        <v>12.1</v>
      </c>
      <c r="K648">
        <f t="shared" si="50"/>
        <v>1.779301337645343</v>
      </c>
      <c r="L648">
        <f>VLOOKUP(G648,MedianHouseholdIncome!B:C,2,FALSE)</f>
        <v>105000</v>
      </c>
      <c r="M648">
        <f>VLOOKUP(G648,DataForModel!B:O,14,FALSE)</f>
        <v>22.789666450495901</v>
      </c>
      <c r="N648">
        <f>VLOOKUP(G648,DataForModel!B:H,7,FALSE)</f>
        <v>7.0698999999999996</v>
      </c>
      <c r="O648" s="2">
        <f t="shared" si="51"/>
        <v>6.1018952420373873</v>
      </c>
      <c r="P648" s="1">
        <f t="shared" si="52"/>
        <v>5.1709401709401712</v>
      </c>
      <c r="Q648" s="1">
        <f t="shared" si="53"/>
        <v>3.5475923938735141</v>
      </c>
      <c r="R648" s="1">
        <f t="shared" si="54"/>
        <v>5.1238565413097135</v>
      </c>
      <c r="S648" s="1"/>
    </row>
    <row r="649" spans="7:19" x14ac:dyDescent="0.2">
      <c r="G649">
        <v>6081606200</v>
      </c>
      <c r="H649" s="2">
        <f>$B$3+$B$4*DataForModel!L649+Index!$B$5*DataForModel!Q649+Index!$B$6*DataForModel!R649+Index!$B$7*DataForModel!T649+Index!$B$8*DataForModel!U649+Index!$B$9*DataForModel!AA649+Index!$B$10*DataForModel!AU649+Index!$B$11*DataForModel!AH649+Index!$B$12*DataForModel!AU649+Index!$B$13*DataForModel!AX649+Index!$B$14*DataForModel!AZ649+Index!$B$15*DataForModel!BA649+Index!$B$16*DataForModel!BI649</f>
        <v>17.271333677857893</v>
      </c>
      <c r="I649" s="2">
        <f>$B$3+$B$4*DataForModel!L649+Index!$B$5*DataForModel!Q649+Index!$B$6*DataForModel!R649+Index!$B$7*DataForModel!T649+Index!$B$8*DataForModel!U649+Index!$B$9*DataForModel!AA649+Index!$B$10*DataForModel!AU649+Index!$B$11*DataForModel!AH649+Index!$B$12*DataForModel!AU649+Index!$B$13*DataForModel!AX649+Index!$B$14*DataForModel!AZ649+Index!$B$15*DataForModel!BA649+Index!$B$16*DataForModel!BI649</f>
        <v>17.271333677857893</v>
      </c>
      <c r="J649">
        <v>11.7</v>
      </c>
      <c r="K649">
        <f t="shared" si="50"/>
        <v>5.5713336778578935</v>
      </c>
      <c r="L649">
        <f>VLOOKUP(G649,MedianHouseholdIncome!B:C,2,FALSE)</f>
        <v>81493</v>
      </c>
      <c r="M649">
        <f>VLOOKUP(G649,DataForModel!B:O,14,FALSE)</f>
        <v>31.422621389657301</v>
      </c>
      <c r="N649">
        <f>VLOOKUP(G649,DataForModel!B:H,7,FALSE)</f>
        <v>8.673</v>
      </c>
      <c r="O649" s="2">
        <f t="shared" si="51"/>
        <v>7.6348611302857927</v>
      </c>
      <c r="P649" s="1">
        <f t="shared" si="52"/>
        <v>5</v>
      </c>
      <c r="Q649" s="1">
        <f t="shared" si="53"/>
        <v>4.9843279485857197</v>
      </c>
      <c r="R649" s="1">
        <f t="shared" si="54"/>
        <v>6.6756691350854256</v>
      </c>
      <c r="S649" s="1"/>
    </row>
    <row r="650" spans="7:19" x14ac:dyDescent="0.2">
      <c r="G650">
        <v>6081606300</v>
      </c>
      <c r="H650" s="2">
        <f>$B$3+$B$4*DataForModel!L650+Index!$B$5*DataForModel!Q650+Index!$B$6*DataForModel!R650+Index!$B$7*DataForModel!T650+Index!$B$8*DataForModel!U650+Index!$B$9*DataForModel!AA650+Index!$B$10*DataForModel!AU650+Index!$B$11*DataForModel!AH650+Index!$B$12*DataForModel!AU650+Index!$B$13*DataForModel!AX650+Index!$B$14*DataForModel!AZ650+Index!$B$15*DataForModel!BA650+Index!$B$16*DataForModel!BI650</f>
        <v>11.477086770507366</v>
      </c>
      <c r="I650" s="2">
        <f>$B$3+$B$4*DataForModel!L650+Index!$B$5*DataForModel!Q650+Index!$B$6*DataForModel!R650+Index!$B$7*DataForModel!T650+Index!$B$8*DataForModel!U650+Index!$B$9*DataForModel!AA650+Index!$B$10*DataForModel!AU650+Index!$B$11*DataForModel!AH650+Index!$B$12*DataForModel!AU650+Index!$B$13*DataForModel!AX650+Index!$B$14*DataForModel!AZ650+Index!$B$15*DataForModel!BA650+Index!$B$16*DataForModel!BI650</f>
        <v>11.477086770507366</v>
      </c>
      <c r="J650">
        <v>11.4</v>
      </c>
      <c r="K650">
        <f t="shared" si="50"/>
        <v>7.7086770507365898E-2</v>
      </c>
      <c r="L650">
        <f>VLOOKUP(G650,MedianHouseholdIncome!B:C,2,FALSE)</f>
        <v>89392</v>
      </c>
      <c r="M650">
        <f>VLOOKUP(G650,DataForModel!B:O,14,FALSE)</f>
        <v>21.503470415828499</v>
      </c>
      <c r="N650">
        <f>VLOOKUP(G650,DataForModel!B:H,7,FALSE)</f>
        <v>7.5208000000000004</v>
      </c>
      <c r="O650" s="2">
        <f t="shared" si="51"/>
        <v>5.0162590751825675</v>
      </c>
      <c r="P650" s="1">
        <f t="shared" si="52"/>
        <v>4.8717948717948723</v>
      </c>
      <c r="Q650" s="1">
        <f t="shared" si="53"/>
        <v>3.3335378104360598</v>
      </c>
      <c r="R650" s="1">
        <f t="shared" si="54"/>
        <v>5.560331058516045</v>
      </c>
      <c r="S650" s="1"/>
    </row>
    <row r="651" spans="7:19" x14ac:dyDescent="0.2">
      <c r="G651">
        <v>6081606400</v>
      </c>
      <c r="H651" s="2">
        <f>$B$3+$B$4*DataForModel!L651+Index!$B$5*DataForModel!Q651+Index!$B$6*DataForModel!R651+Index!$B$7*DataForModel!T651+Index!$B$8*DataForModel!U651+Index!$B$9*DataForModel!AA651+Index!$B$10*DataForModel!AU651+Index!$B$11*DataForModel!AH651+Index!$B$12*DataForModel!AU651+Index!$B$13*DataForModel!AX651+Index!$B$14*DataForModel!AZ651+Index!$B$15*DataForModel!BA651+Index!$B$16*DataForModel!BI651</f>
        <v>9.30756596017841</v>
      </c>
      <c r="I651" s="2">
        <f>$B$3+$B$4*DataForModel!L651+Index!$B$5*DataForModel!Q651+Index!$B$6*DataForModel!R651+Index!$B$7*DataForModel!T651+Index!$B$8*DataForModel!U651+Index!$B$9*DataForModel!AA651+Index!$B$10*DataForModel!AU651+Index!$B$11*DataForModel!AH651+Index!$B$12*DataForModel!AU651+Index!$B$13*DataForModel!AX651+Index!$B$14*DataForModel!AZ651+Index!$B$15*DataForModel!BA651+Index!$B$16*DataForModel!BI651</f>
        <v>9.30756596017841</v>
      </c>
      <c r="J651">
        <v>9.3000000000000007</v>
      </c>
      <c r="K651">
        <f t="shared" si="50"/>
        <v>7.56596017840927E-3</v>
      </c>
      <c r="L651">
        <f>VLOOKUP(G651,MedianHouseholdIncome!B:C,2,FALSE)</f>
        <v>102807</v>
      </c>
      <c r="M651">
        <f>VLOOKUP(G651,DataForModel!B:O,14,FALSE)</f>
        <v>8.9961118182085098</v>
      </c>
      <c r="N651">
        <f>VLOOKUP(G651,DataForModel!B:H,7,FALSE)</f>
        <v>6.0895999999999999</v>
      </c>
      <c r="O651" s="2">
        <f t="shared" si="51"/>
        <v>4.0357845211366214</v>
      </c>
      <c r="P651" s="1">
        <f t="shared" si="52"/>
        <v>3.9743589743589745</v>
      </c>
      <c r="Q651" s="1">
        <f t="shared" si="53"/>
        <v>1.2520064090360199</v>
      </c>
      <c r="R651" s="1">
        <f t="shared" si="54"/>
        <v>4.1749189293838631</v>
      </c>
      <c r="S651" s="1"/>
    </row>
    <row r="652" spans="7:19" x14ac:dyDescent="0.2">
      <c r="G652">
        <v>6081606500</v>
      </c>
      <c r="H652" s="2">
        <f>$B$3+$B$4*DataForModel!L652+Index!$B$5*DataForModel!Q652+Index!$B$6*DataForModel!R652+Index!$B$7*DataForModel!T652+Index!$B$8*DataForModel!U652+Index!$B$9*DataForModel!AA652+Index!$B$10*DataForModel!AU652+Index!$B$11*DataForModel!AH652+Index!$B$12*DataForModel!AU652+Index!$B$13*DataForModel!AX652+Index!$B$14*DataForModel!AZ652+Index!$B$15*DataForModel!BA652+Index!$B$16*DataForModel!BI652</f>
        <v>7.1070966215387559</v>
      </c>
      <c r="I652" s="2">
        <f>$B$3+$B$4*DataForModel!L652+Index!$B$5*DataForModel!Q652+Index!$B$6*DataForModel!R652+Index!$B$7*DataForModel!T652+Index!$B$8*DataForModel!U652+Index!$B$9*DataForModel!AA652+Index!$B$10*DataForModel!AU652+Index!$B$11*DataForModel!AH652+Index!$B$12*DataForModel!AU652+Index!$B$13*DataForModel!AX652+Index!$B$14*DataForModel!AZ652+Index!$B$15*DataForModel!BA652+Index!$B$16*DataForModel!BI652</f>
        <v>7.1070966215387559</v>
      </c>
      <c r="J652">
        <v>7.7</v>
      </c>
      <c r="K652">
        <f t="shared" si="50"/>
        <v>0.5929033784612443</v>
      </c>
      <c r="L652">
        <f>VLOOKUP(G652,MedianHouseholdIncome!B:C,2,FALSE)</f>
        <v>203870</v>
      </c>
      <c r="M652">
        <f>VLOOKUP(G652,DataForModel!B:O,14,FALSE)</f>
        <v>9.4881526167953396</v>
      </c>
      <c r="N652">
        <f>VLOOKUP(G652,DataForModel!B:H,7,FALSE)</f>
        <v>2.9799000000000002</v>
      </c>
      <c r="O652" s="2">
        <f t="shared" si="51"/>
        <v>3.0413233556927355</v>
      </c>
      <c r="P652" s="1">
        <f t="shared" si="52"/>
        <v>3.2905982905982913</v>
      </c>
      <c r="Q652" s="1">
        <f t="shared" si="53"/>
        <v>1.3338940726089932</v>
      </c>
      <c r="R652" s="1">
        <f t="shared" si="54"/>
        <v>1.1647064517690335</v>
      </c>
      <c r="S652" s="1"/>
    </row>
    <row r="653" spans="7:19" x14ac:dyDescent="0.2">
      <c r="G653">
        <v>6081606600</v>
      </c>
      <c r="H653" s="2">
        <f>$B$3+$B$4*DataForModel!L653+Index!$B$5*DataForModel!Q653+Index!$B$6*DataForModel!R653+Index!$B$7*DataForModel!T653+Index!$B$8*DataForModel!U653+Index!$B$9*DataForModel!AA653+Index!$B$10*DataForModel!AU653+Index!$B$11*DataForModel!AH653+Index!$B$12*DataForModel!AU653+Index!$B$13*DataForModel!AX653+Index!$B$14*DataForModel!AZ653+Index!$B$15*DataForModel!BA653+Index!$B$16*DataForModel!BI653</f>
        <v>9.8161250820873107</v>
      </c>
      <c r="I653" s="2">
        <f>$B$3+$B$4*DataForModel!L653+Index!$B$5*DataForModel!Q653+Index!$B$6*DataForModel!R653+Index!$B$7*DataForModel!T653+Index!$B$8*DataForModel!U653+Index!$B$9*DataForModel!AA653+Index!$B$10*DataForModel!AU653+Index!$B$11*DataForModel!AH653+Index!$B$12*DataForModel!AU653+Index!$B$13*DataForModel!AX653+Index!$B$14*DataForModel!AZ653+Index!$B$15*DataForModel!BA653+Index!$B$16*DataForModel!BI653</f>
        <v>9.8161250820873107</v>
      </c>
      <c r="J653">
        <v>9.4</v>
      </c>
      <c r="K653">
        <f t="shared" si="50"/>
        <v>0.41612508208731036</v>
      </c>
      <c r="L653">
        <f>VLOOKUP(G653,MedianHouseholdIncome!B:C,2,FALSE)</f>
        <v>125253</v>
      </c>
      <c r="M653">
        <f>VLOOKUP(G653,DataForModel!B:O,14,FALSE)</f>
        <v>17.322667535318502</v>
      </c>
      <c r="N653">
        <f>VLOOKUP(G653,DataForModel!B:H,7,FALSE)</f>
        <v>5.8798000000000004</v>
      </c>
      <c r="O653" s="2">
        <f t="shared" si="51"/>
        <v>4.2656183516699278</v>
      </c>
      <c r="P653" s="1">
        <f t="shared" si="52"/>
        <v>4.017094017094017</v>
      </c>
      <c r="Q653" s="1">
        <f t="shared" si="53"/>
        <v>2.6377496141576477</v>
      </c>
      <c r="R653" s="1">
        <f t="shared" si="54"/>
        <v>3.971830985915493</v>
      </c>
      <c r="S653" s="1"/>
    </row>
    <row r="654" spans="7:19" x14ac:dyDescent="0.2">
      <c r="G654">
        <v>6081606700</v>
      </c>
      <c r="H654" s="2">
        <f>$B$3+$B$4*DataForModel!L654+Index!$B$5*DataForModel!Q654+Index!$B$6*DataForModel!R654+Index!$B$7*DataForModel!T654+Index!$B$8*DataForModel!U654+Index!$B$9*DataForModel!AA654+Index!$B$10*DataForModel!AU654+Index!$B$11*DataForModel!AH654+Index!$B$12*DataForModel!AU654+Index!$B$13*DataForModel!AX654+Index!$B$14*DataForModel!AZ654+Index!$B$15*DataForModel!BA654+Index!$B$16*DataForModel!BI654</f>
        <v>6.9206080426805601</v>
      </c>
      <c r="I654" s="2">
        <f>$B$3+$B$4*DataForModel!L654+Index!$B$5*DataForModel!Q654+Index!$B$6*DataForModel!R654+Index!$B$7*DataForModel!T654+Index!$B$8*DataForModel!U654+Index!$B$9*DataForModel!AA654+Index!$B$10*DataForModel!AU654+Index!$B$11*DataForModel!AH654+Index!$B$12*DataForModel!AU654+Index!$B$13*DataForModel!AX654+Index!$B$14*DataForModel!AZ654+Index!$B$15*DataForModel!BA654+Index!$B$16*DataForModel!BI654</f>
        <v>6.9206080426805601</v>
      </c>
      <c r="J654">
        <v>8.6</v>
      </c>
      <c r="K654">
        <f t="shared" si="50"/>
        <v>1.6793919573194396</v>
      </c>
      <c r="L654">
        <f>VLOOKUP(G654,MedianHouseholdIncome!B:C,2,FALSE)</f>
        <v>169291</v>
      </c>
      <c r="M654">
        <f>VLOOKUP(G654,DataForModel!B:O,14,FALSE)</f>
        <v>9.9216778639691796</v>
      </c>
      <c r="N654">
        <f>VLOOKUP(G654,DataForModel!B:H,7,FALSE)</f>
        <v>3.0813999999999999</v>
      </c>
      <c r="O654" s="2">
        <f t="shared" si="51"/>
        <v>2.9570433131505638</v>
      </c>
      <c r="P654" s="1">
        <f t="shared" si="52"/>
        <v>3.6752136752136755</v>
      </c>
      <c r="Q654" s="1">
        <f t="shared" si="53"/>
        <v>1.4060433124543892</v>
      </c>
      <c r="R654" s="1">
        <f t="shared" si="54"/>
        <v>1.2629591984899082</v>
      </c>
      <c r="S654" s="1"/>
    </row>
    <row r="655" spans="7:19" x14ac:dyDescent="0.2">
      <c r="G655">
        <v>6081606800</v>
      </c>
      <c r="H655" s="2">
        <f>$B$3+$B$4*DataForModel!L655+Index!$B$5*DataForModel!Q655+Index!$B$6*DataForModel!R655+Index!$B$7*DataForModel!T655+Index!$B$8*DataForModel!U655+Index!$B$9*DataForModel!AA655+Index!$B$10*DataForModel!AU655+Index!$B$11*DataForModel!AH655+Index!$B$12*DataForModel!AU655+Index!$B$13*DataForModel!AX655+Index!$B$14*DataForModel!AZ655+Index!$B$15*DataForModel!BA655+Index!$B$16*DataForModel!BI655</f>
        <v>7.471819403598972</v>
      </c>
      <c r="I655" s="2">
        <f>$B$3+$B$4*DataForModel!L655+Index!$B$5*DataForModel!Q655+Index!$B$6*DataForModel!R655+Index!$B$7*DataForModel!T655+Index!$B$8*DataForModel!U655+Index!$B$9*DataForModel!AA655+Index!$B$10*DataForModel!AU655+Index!$B$11*DataForModel!AH655+Index!$B$12*DataForModel!AU655+Index!$B$13*DataForModel!AX655+Index!$B$14*DataForModel!AZ655+Index!$B$15*DataForModel!BA655+Index!$B$16*DataForModel!BI655</f>
        <v>7.471819403598972</v>
      </c>
      <c r="J655">
        <v>7.9</v>
      </c>
      <c r="K655">
        <f t="shared" si="50"/>
        <v>0.42818059640102835</v>
      </c>
      <c r="L655">
        <f>VLOOKUP(G655,MedianHouseholdIncome!B:C,2,FALSE)</f>
        <v>163981</v>
      </c>
      <c r="M655">
        <f>VLOOKUP(G655,DataForModel!B:O,14,FALSE)</f>
        <v>10.531490738058199</v>
      </c>
      <c r="N655">
        <f>VLOOKUP(G655,DataForModel!B:H,7,FALSE)</f>
        <v>3.9478</v>
      </c>
      <c r="O655" s="2">
        <f t="shared" si="51"/>
        <v>3.2061530293185285</v>
      </c>
      <c r="P655" s="1">
        <f t="shared" si="52"/>
        <v>3.3760683760683765</v>
      </c>
      <c r="Q655" s="1">
        <f t="shared" si="53"/>
        <v>1.5075311395193178</v>
      </c>
      <c r="R655" s="1">
        <f t="shared" si="54"/>
        <v>2.1016407724698709</v>
      </c>
      <c r="S655" s="1"/>
    </row>
    <row r="656" spans="7:19" x14ac:dyDescent="0.2">
      <c r="G656">
        <v>6081606900</v>
      </c>
      <c r="H656" s="2">
        <f>$B$3+$B$4*DataForModel!L656+Index!$B$5*DataForModel!Q656+Index!$B$6*DataForModel!R656+Index!$B$7*DataForModel!T656+Index!$B$8*DataForModel!U656+Index!$B$9*DataForModel!AA656+Index!$B$10*DataForModel!AU656+Index!$B$11*DataForModel!AH656+Index!$B$12*DataForModel!AU656+Index!$B$13*DataForModel!AX656+Index!$B$14*DataForModel!AZ656+Index!$B$15*DataForModel!BA656+Index!$B$16*DataForModel!BI656</f>
        <v>5.8862874971413497</v>
      </c>
      <c r="I656" s="2">
        <f>$B$3+$B$4*DataForModel!L656+Index!$B$5*DataForModel!Q656+Index!$B$6*DataForModel!R656+Index!$B$7*DataForModel!T656+Index!$B$8*DataForModel!U656+Index!$B$9*DataForModel!AA656+Index!$B$10*DataForModel!AU656+Index!$B$11*DataForModel!AH656+Index!$B$12*DataForModel!AU656+Index!$B$13*DataForModel!AX656+Index!$B$14*DataForModel!AZ656+Index!$B$15*DataForModel!BA656+Index!$B$16*DataForModel!BI656</f>
        <v>5.8862874971413497</v>
      </c>
      <c r="J656">
        <v>8.5</v>
      </c>
      <c r="K656">
        <f t="shared" si="50"/>
        <v>2.6137125028586503</v>
      </c>
      <c r="L656">
        <f>VLOOKUP(G656,MedianHouseholdIncome!B:C,2,FALSE)</f>
        <v>172115</v>
      </c>
      <c r="M656">
        <f>VLOOKUP(G656,DataForModel!B:O,14,FALSE)</f>
        <v>7.71868433537235</v>
      </c>
      <c r="N656">
        <f>VLOOKUP(G656,DataForModel!B:H,7,FALSE)</f>
        <v>4.0129999999999999</v>
      </c>
      <c r="O656" s="2">
        <f t="shared" si="51"/>
        <v>2.489601391966894</v>
      </c>
      <c r="P656" s="1">
        <f t="shared" si="52"/>
        <v>3.6324786324786329</v>
      </c>
      <c r="Q656" s="1">
        <f t="shared" si="53"/>
        <v>1.0394111278036697</v>
      </c>
      <c r="R656" s="1">
        <f t="shared" si="54"/>
        <v>2.164754852136876</v>
      </c>
      <c r="S656" s="1"/>
    </row>
    <row r="657" spans="7:19" x14ac:dyDescent="0.2">
      <c r="G657">
        <v>6081607000</v>
      </c>
      <c r="H657" s="2">
        <f>$B$3+$B$4*DataForModel!L657+Index!$B$5*DataForModel!Q657+Index!$B$6*DataForModel!R657+Index!$B$7*DataForModel!T657+Index!$B$8*DataForModel!U657+Index!$B$9*DataForModel!AA657+Index!$B$10*DataForModel!AU657+Index!$B$11*DataForModel!AH657+Index!$B$12*DataForModel!AU657+Index!$B$13*DataForModel!AX657+Index!$B$14*DataForModel!AZ657+Index!$B$15*DataForModel!BA657+Index!$B$16*DataForModel!BI657</f>
        <v>8.0277079191370504</v>
      </c>
      <c r="I657" s="2">
        <f>$B$3+$B$4*DataForModel!L657+Index!$B$5*DataForModel!Q657+Index!$B$6*DataForModel!R657+Index!$B$7*DataForModel!T657+Index!$B$8*DataForModel!U657+Index!$B$9*DataForModel!AA657+Index!$B$10*DataForModel!AU657+Index!$B$11*DataForModel!AH657+Index!$B$12*DataForModel!AU657+Index!$B$13*DataForModel!AX657+Index!$B$14*DataForModel!AZ657+Index!$B$15*DataForModel!BA657+Index!$B$16*DataForModel!BI657</f>
        <v>8.0277079191370504</v>
      </c>
      <c r="J657">
        <v>8.8000000000000007</v>
      </c>
      <c r="K657">
        <f t="shared" si="50"/>
        <v>0.77229208086295031</v>
      </c>
      <c r="L657">
        <f>VLOOKUP(G657,MedianHouseholdIncome!B:C,2,FALSE)</f>
        <v>182216</v>
      </c>
      <c r="M657">
        <f>VLOOKUP(G657,DataForModel!B:O,14,FALSE)</f>
        <v>8.6790752580386705</v>
      </c>
      <c r="N657">
        <f>VLOOKUP(G657,DataForModel!B:H,7,FALSE)</f>
        <v>4.9363999999999999</v>
      </c>
      <c r="O657" s="2">
        <f t="shared" si="51"/>
        <v>3.4573764984719864</v>
      </c>
      <c r="P657" s="1">
        <f t="shared" si="52"/>
        <v>3.7606837606837611</v>
      </c>
      <c r="Q657" s="1">
        <f t="shared" si="53"/>
        <v>1.1992437453421088</v>
      </c>
      <c r="R657" s="1">
        <f t="shared" si="54"/>
        <v>3.0586128454576249</v>
      </c>
      <c r="S657" s="1"/>
    </row>
    <row r="658" spans="7:19" x14ac:dyDescent="0.2">
      <c r="G658">
        <v>6081607100</v>
      </c>
      <c r="H658" s="2">
        <f>$B$3+$B$4*DataForModel!L658+Index!$B$5*DataForModel!Q658+Index!$B$6*DataForModel!R658+Index!$B$7*DataForModel!T658+Index!$B$8*DataForModel!U658+Index!$B$9*DataForModel!AA658+Index!$B$10*DataForModel!AU658+Index!$B$11*DataForModel!AH658+Index!$B$12*DataForModel!AU658+Index!$B$13*DataForModel!AX658+Index!$B$14*DataForModel!AZ658+Index!$B$15*DataForModel!BA658+Index!$B$16*DataForModel!BI658</f>
        <v>8.9264526604617718</v>
      </c>
      <c r="I658" s="2">
        <f>$B$3+$B$4*DataForModel!L658+Index!$B$5*DataForModel!Q658+Index!$B$6*DataForModel!R658+Index!$B$7*DataForModel!T658+Index!$B$8*DataForModel!U658+Index!$B$9*DataForModel!AA658+Index!$B$10*DataForModel!AU658+Index!$B$11*DataForModel!AH658+Index!$B$12*DataForModel!AU658+Index!$B$13*DataForModel!AX658+Index!$B$14*DataForModel!AZ658+Index!$B$15*DataForModel!BA658+Index!$B$16*DataForModel!BI658</f>
        <v>8.9264526604617718</v>
      </c>
      <c r="J658">
        <v>8.6999999999999993</v>
      </c>
      <c r="K658">
        <f t="shared" si="50"/>
        <v>0.22645266046177248</v>
      </c>
      <c r="L658">
        <f>VLOOKUP(G658,MedianHouseholdIncome!B:C,2,FALSE)</f>
        <v>153361</v>
      </c>
      <c r="M658">
        <f>VLOOKUP(G658,DataForModel!B:O,14,FALSE)</f>
        <v>7.5075425237553404</v>
      </c>
      <c r="N658">
        <f>VLOOKUP(G658,DataForModel!B:H,7,FALSE)</f>
        <v>3.8521000000000001</v>
      </c>
      <c r="O658" s="2">
        <f t="shared" si="51"/>
        <v>3.8635474580941183</v>
      </c>
      <c r="P658" s="1">
        <f t="shared" si="52"/>
        <v>3.7179487179487181</v>
      </c>
      <c r="Q658" s="1">
        <f t="shared" si="53"/>
        <v>1.0042719489275695</v>
      </c>
      <c r="R658" s="1">
        <f t="shared" si="54"/>
        <v>2.00900246841876</v>
      </c>
      <c r="S658" s="1"/>
    </row>
    <row r="659" spans="7:19" x14ac:dyDescent="0.2">
      <c r="G659">
        <v>6081607200</v>
      </c>
      <c r="H659" s="2">
        <f>$B$3+$B$4*DataForModel!L659+Index!$B$5*DataForModel!Q659+Index!$B$6*DataForModel!R659+Index!$B$7*DataForModel!T659+Index!$B$8*DataForModel!U659+Index!$B$9*DataForModel!AA659+Index!$B$10*DataForModel!AU659+Index!$B$11*DataForModel!AH659+Index!$B$12*DataForModel!AU659+Index!$B$13*DataForModel!AX659+Index!$B$14*DataForModel!AZ659+Index!$B$15*DataForModel!BA659+Index!$B$16*DataForModel!BI659</f>
        <v>11.181983132325501</v>
      </c>
      <c r="I659" s="2">
        <f>$B$3+$B$4*DataForModel!L659+Index!$B$5*DataForModel!Q659+Index!$B$6*DataForModel!R659+Index!$B$7*DataForModel!T659+Index!$B$8*DataForModel!U659+Index!$B$9*DataForModel!AA659+Index!$B$10*DataForModel!AU659+Index!$B$11*DataForModel!AH659+Index!$B$12*DataForModel!AU659+Index!$B$13*DataForModel!AX659+Index!$B$14*DataForModel!AZ659+Index!$B$15*DataForModel!BA659+Index!$B$16*DataForModel!BI659</f>
        <v>11.181983132325501</v>
      </c>
      <c r="J659">
        <v>8.9</v>
      </c>
      <c r="K659">
        <f t="shared" si="50"/>
        <v>2.2819831323255002</v>
      </c>
      <c r="L659">
        <f>VLOOKUP(G659,MedianHouseholdIncome!B:C,2,FALSE)</f>
        <v>92628</v>
      </c>
      <c r="M659">
        <f>VLOOKUP(G659,DataForModel!B:O,14,FALSE)</f>
        <v>12.3278134577888</v>
      </c>
      <c r="N659">
        <f>VLOOKUP(G659,DataForModel!B:H,7,FALSE)</f>
        <v>7.1562999999999999</v>
      </c>
      <c r="O659" s="2">
        <f t="shared" si="51"/>
        <v>4.882892477975405</v>
      </c>
      <c r="P659" s="1">
        <f t="shared" si="52"/>
        <v>3.8034188034188037</v>
      </c>
      <c r="Q659" s="1">
        <f t="shared" si="53"/>
        <v>1.8064833218673217</v>
      </c>
      <c r="R659" s="1">
        <f t="shared" si="54"/>
        <v>5.2074923769420645</v>
      </c>
      <c r="S659" s="1"/>
    </row>
    <row r="660" spans="7:19" x14ac:dyDescent="0.2">
      <c r="G660">
        <v>6081607300</v>
      </c>
      <c r="H660" s="2">
        <f>$B$3+$B$4*DataForModel!L660+Index!$B$5*DataForModel!Q660+Index!$B$6*DataForModel!R660+Index!$B$7*DataForModel!T660+Index!$B$8*DataForModel!U660+Index!$B$9*DataForModel!AA660+Index!$B$10*DataForModel!AU660+Index!$B$11*DataForModel!AH660+Index!$B$12*DataForModel!AU660+Index!$B$13*DataForModel!AX660+Index!$B$14*DataForModel!AZ660+Index!$B$15*DataForModel!BA660+Index!$B$16*DataForModel!BI660</f>
        <v>8.3950656959381842</v>
      </c>
      <c r="I660" s="2">
        <f>$B$3+$B$4*DataForModel!L660+Index!$B$5*DataForModel!Q660+Index!$B$6*DataForModel!R660+Index!$B$7*DataForModel!T660+Index!$B$8*DataForModel!U660+Index!$B$9*DataForModel!AA660+Index!$B$10*DataForModel!AU660+Index!$B$11*DataForModel!AH660+Index!$B$12*DataForModel!AU660+Index!$B$13*DataForModel!AX660+Index!$B$14*DataForModel!AZ660+Index!$B$15*DataForModel!BA660+Index!$B$16*DataForModel!BI660</f>
        <v>8.3950656959381842</v>
      </c>
      <c r="J660">
        <v>8.6</v>
      </c>
      <c r="K660">
        <f t="shared" si="50"/>
        <v>0.20493430406181545</v>
      </c>
      <c r="L660">
        <f>VLOOKUP(G660,MedianHouseholdIncome!B:C,2,FALSE)</f>
        <v>169545</v>
      </c>
      <c r="M660">
        <f>VLOOKUP(G660,DataForModel!B:O,14,FALSE)</f>
        <v>14.545899492336201</v>
      </c>
      <c r="N660">
        <f>VLOOKUP(G660,DataForModel!B:H,7,FALSE)</f>
        <v>4.4055</v>
      </c>
      <c r="O660" s="2">
        <f t="shared" si="51"/>
        <v>3.6233970089319851</v>
      </c>
      <c r="P660" s="1">
        <f t="shared" si="52"/>
        <v>3.6752136752136755</v>
      </c>
      <c r="Q660" s="1">
        <f t="shared" si="53"/>
        <v>2.1756272698785253</v>
      </c>
      <c r="R660" s="1">
        <f t="shared" si="54"/>
        <v>2.5446977397028214</v>
      </c>
      <c r="S660" s="1"/>
    </row>
    <row r="661" spans="7:19" x14ac:dyDescent="0.2">
      <c r="G661">
        <v>6081607400</v>
      </c>
      <c r="H661" s="2">
        <f>$B$3+$B$4*DataForModel!L661+Index!$B$5*DataForModel!Q661+Index!$B$6*DataForModel!R661+Index!$B$7*DataForModel!T661+Index!$B$8*DataForModel!U661+Index!$B$9*DataForModel!AA661+Index!$B$10*DataForModel!AU661+Index!$B$11*DataForModel!AH661+Index!$B$12*DataForModel!AU661+Index!$B$13*DataForModel!AX661+Index!$B$14*DataForModel!AZ661+Index!$B$15*DataForModel!BA661+Index!$B$16*DataForModel!BI661</f>
        <v>10.343329419080328</v>
      </c>
      <c r="I661" s="2">
        <f>$B$3+$B$4*DataForModel!L661+Index!$B$5*DataForModel!Q661+Index!$B$6*DataForModel!R661+Index!$B$7*DataForModel!T661+Index!$B$8*DataForModel!U661+Index!$B$9*DataForModel!AA661+Index!$B$10*DataForModel!AU661+Index!$B$11*DataForModel!AH661+Index!$B$12*DataForModel!AU661+Index!$B$13*DataForModel!AX661+Index!$B$14*DataForModel!AZ661+Index!$B$15*DataForModel!BA661+Index!$B$16*DataForModel!BI661</f>
        <v>10.343329419080328</v>
      </c>
      <c r="J661">
        <v>10.199999999999999</v>
      </c>
      <c r="K661">
        <f t="shared" si="50"/>
        <v>0.14332941908032915</v>
      </c>
      <c r="L661">
        <f>VLOOKUP(G661,MedianHouseholdIncome!B:C,2,FALSE)</f>
        <v>83624</v>
      </c>
      <c r="M661">
        <f>VLOOKUP(G661,DataForModel!B:O,14,FALSE)</f>
        <v>26.414802196203599</v>
      </c>
      <c r="N661">
        <f>VLOOKUP(G661,DataForModel!B:H,7,FALSE)</f>
        <v>6.8410000000000002</v>
      </c>
      <c r="O661" s="2">
        <f t="shared" si="51"/>
        <v>4.5038785401610175</v>
      </c>
      <c r="P661" s="1">
        <f t="shared" si="52"/>
        <v>4.3589743589743595</v>
      </c>
      <c r="Q661" s="1">
        <f t="shared" si="53"/>
        <v>4.150903942841512</v>
      </c>
      <c r="R661" s="1">
        <f t="shared" si="54"/>
        <v>4.9022796573253959</v>
      </c>
      <c r="S661" s="1"/>
    </row>
    <row r="662" spans="7:19" x14ac:dyDescent="0.2">
      <c r="G662">
        <v>6081607500</v>
      </c>
      <c r="H662" s="2">
        <f>$B$3+$B$4*DataForModel!L662+Index!$B$5*DataForModel!Q662+Index!$B$6*DataForModel!R662+Index!$B$7*DataForModel!T662+Index!$B$8*DataForModel!U662+Index!$B$9*DataForModel!AA662+Index!$B$10*DataForModel!AU662+Index!$B$11*DataForModel!AH662+Index!$B$12*DataForModel!AU662+Index!$B$13*DataForModel!AX662+Index!$B$14*DataForModel!AZ662+Index!$B$15*DataForModel!BA662+Index!$B$16*DataForModel!BI662</f>
        <v>9.4571780012057687</v>
      </c>
      <c r="I662" s="2">
        <f>$B$3+$B$4*DataForModel!L662+Index!$B$5*DataForModel!Q662+Index!$B$6*DataForModel!R662+Index!$B$7*DataForModel!T662+Index!$B$8*DataForModel!U662+Index!$B$9*DataForModel!AA662+Index!$B$10*DataForModel!AU662+Index!$B$11*DataForModel!AH662+Index!$B$12*DataForModel!AU662+Index!$B$13*DataForModel!AX662+Index!$B$14*DataForModel!AZ662+Index!$B$15*DataForModel!BA662+Index!$B$16*DataForModel!BI662</f>
        <v>9.4571780012057687</v>
      </c>
      <c r="J662">
        <v>8.1</v>
      </c>
      <c r="K662">
        <f t="shared" si="50"/>
        <v>1.357178001205769</v>
      </c>
      <c r="L662">
        <f>VLOOKUP(G662,MedianHouseholdIncome!B:C,2,FALSE)</f>
        <v>132143</v>
      </c>
      <c r="M662">
        <f>VLOOKUP(G662,DataForModel!B:O,14,FALSE)</f>
        <v>19.613998094690899</v>
      </c>
      <c r="N662">
        <f>VLOOKUP(G662,DataForModel!B:H,7,FALSE)</f>
        <v>5.7161</v>
      </c>
      <c r="O662" s="2">
        <f t="shared" si="51"/>
        <v>4.1033988987023102</v>
      </c>
      <c r="P662" s="1">
        <f t="shared" si="52"/>
        <v>3.4615384615384617</v>
      </c>
      <c r="Q662" s="1">
        <f t="shared" si="53"/>
        <v>3.019083248521401</v>
      </c>
      <c r="R662" s="1">
        <f t="shared" si="54"/>
        <v>3.8133681815981801</v>
      </c>
      <c r="S662" s="1"/>
    </row>
    <row r="663" spans="7:19" x14ac:dyDescent="0.2">
      <c r="G663">
        <v>6081607600</v>
      </c>
      <c r="H663" s="2">
        <f>$B$3+$B$4*DataForModel!L663+Index!$B$5*DataForModel!Q663+Index!$B$6*DataForModel!R663+Index!$B$7*DataForModel!T663+Index!$B$8*DataForModel!U663+Index!$B$9*DataForModel!AA663+Index!$B$10*DataForModel!AU663+Index!$B$11*DataForModel!AH663+Index!$B$12*DataForModel!AU663+Index!$B$13*DataForModel!AX663+Index!$B$14*DataForModel!AZ663+Index!$B$15*DataForModel!BA663+Index!$B$16*DataForModel!BI663</f>
        <v>11.141824123898198</v>
      </c>
      <c r="I663" s="2">
        <f>$B$3+$B$4*DataForModel!L663+Index!$B$5*DataForModel!Q663+Index!$B$6*DataForModel!R663+Index!$B$7*DataForModel!T663+Index!$B$8*DataForModel!U663+Index!$B$9*DataForModel!AA663+Index!$B$10*DataForModel!AU663+Index!$B$11*DataForModel!AH663+Index!$B$12*DataForModel!AU663+Index!$B$13*DataForModel!AX663+Index!$B$14*DataForModel!AZ663+Index!$B$15*DataForModel!BA663+Index!$B$16*DataForModel!BI663</f>
        <v>11.141824123898198</v>
      </c>
      <c r="J663">
        <v>10.199999999999999</v>
      </c>
      <c r="K663">
        <f t="shared" si="50"/>
        <v>0.94182412389819881</v>
      </c>
      <c r="L663">
        <f>VLOOKUP(G663,MedianHouseholdIncome!B:C,2,FALSE)</f>
        <v>106833</v>
      </c>
      <c r="M663">
        <f>VLOOKUP(G663,DataForModel!B:O,14,FALSE)</f>
        <v>21.6333901067092</v>
      </c>
      <c r="N663">
        <f>VLOOKUP(G663,DataForModel!B:H,7,FALSE)</f>
        <v>5.6595000000000004</v>
      </c>
      <c r="O663" s="2">
        <f t="shared" si="51"/>
        <v>4.8647433615017457</v>
      </c>
      <c r="P663" s="1">
        <f t="shared" si="52"/>
        <v>4.3589743589743595</v>
      </c>
      <c r="Q663" s="1">
        <f t="shared" si="53"/>
        <v>3.355159635229652</v>
      </c>
      <c r="R663" s="1">
        <f t="shared" si="54"/>
        <v>3.7585789652001358</v>
      </c>
      <c r="S663" s="1"/>
    </row>
    <row r="664" spans="7:19" x14ac:dyDescent="0.2">
      <c r="G664">
        <v>6081607701</v>
      </c>
      <c r="H664" s="2">
        <f>$B$3+$B$4*DataForModel!L664+Index!$B$5*DataForModel!Q664+Index!$B$6*DataForModel!R664+Index!$B$7*DataForModel!T664+Index!$B$8*DataForModel!U664+Index!$B$9*DataForModel!AA664+Index!$B$10*DataForModel!AU664+Index!$B$11*DataForModel!AH664+Index!$B$12*DataForModel!AU664+Index!$B$13*DataForModel!AX664+Index!$B$14*DataForModel!AZ664+Index!$B$15*DataForModel!BA664+Index!$B$16*DataForModel!BI664</f>
        <v>13.878927931398</v>
      </c>
      <c r="I664" s="2">
        <f>$B$3+$B$4*DataForModel!L664+Index!$B$5*DataForModel!Q664+Index!$B$6*DataForModel!R664+Index!$B$7*DataForModel!T664+Index!$B$8*DataForModel!U664+Index!$B$9*DataForModel!AA664+Index!$B$10*DataForModel!AU664+Index!$B$11*DataForModel!AH664+Index!$B$12*DataForModel!AU664+Index!$B$13*DataForModel!AX664+Index!$B$14*DataForModel!AZ664+Index!$B$15*DataForModel!BA664+Index!$B$16*DataForModel!BI664</f>
        <v>13.878927931398</v>
      </c>
      <c r="J664">
        <v>12.8</v>
      </c>
      <c r="K664">
        <f t="shared" si="50"/>
        <v>1.0789279313979989</v>
      </c>
      <c r="L664">
        <f>VLOOKUP(G664,MedianHouseholdIncome!B:C,2,FALSE)</f>
        <v>101604</v>
      </c>
      <c r="M664">
        <f>VLOOKUP(G664,DataForModel!B:O,14,FALSE)</f>
        <v>24.617415869234801</v>
      </c>
      <c r="N664">
        <f>VLOOKUP(G664,DataForModel!B:H,7,FALSE)</f>
        <v>7.6714000000000002</v>
      </c>
      <c r="O664" s="2">
        <f t="shared" si="51"/>
        <v>6.10172648803323</v>
      </c>
      <c r="P664" s="1">
        <f t="shared" si="52"/>
        <v>5.4700854700854702</v>
      </c>
      <c r="Q664" s="1">
        <f t="shared" si="53"/>
        <v>3.8517747501481354</v>
      </c>
      <c r="R664" s="1">
        <f t="shared" si="54"/>
        <v>5.7061129664585453</v>
      </c>
      <c r="S664" s="1"/>
    </row>
    <row r="665" spans="7:19" x14ac:dyDescent="0.2">
      <c r="G665">
        <v>6081607702</v>
      </c>
      <c r="H665" s="2">
        <f>$B$3+$B$4*DataForModel!L665+Index!$B$5*DataForModel!Q665+Index!$B$6*DataForModel!R665+Index!$B$7*DataForModel!T665+Index!$B$8*DataForModel!U665+Index!$B$9*DataForModel!AA665+Index!$B$10*DataForModel!AU665+Index!$B$11*DataForModel!AH665+Index!$B$12*DataForModel!AU665+Index!$B$13*DataForModel!AX665+Index!$B$14*DataForModel!AZ665+Index!$B$15*DataForModel!BA665+Index!$B$16*DataForModel!BI665</f>
        <v>11.5901607703995</v>
      </c>
      <c r="I665" s="2">
        <f>$B$3+$B$4*DataForModel!L665+Index!$B$5*DataForModel!Q665+Index!$B$6*DataForModel!R665+Index!$B$7*DataForModel!T665+Index!$B$8*DataForModel!U665+Index!$B$9*DataForModel!AA665+Index!$B$10*DataForModel!AU665+Index!$B$11*DataForModel!AH665+Index!$B$12*DataForModel!AU665+Index!$B$13*DataForModel!AX665+Index!$B$14*DataForModel!AZ665+Index!$B$15*DataForModel!BA665+Index!$B$16*DataForModel!BI665</f>
        <v>11.5901607703995</v>
      </c>
      <c r="J665">
        <v>10.6</v>
      </c>
      <c r="K665">
        <f t="shared" si="50"/>
        <v>0.99016077039950012</v>
      </c>
      <c r="L665">
        <f>VLOOKUP(G665,MedianHouseholdIncome!B:C,2,FALSE)</f>
        <v>115000</v>
      </c>
      <c r="M665">
        <f>VLOOKUP(G665,DataForModel!B:O,14,FALSE)</f>
        <v>20.5228961522009</v>
      </c>
      <c r="N665">
        <f>VLOOKUP(G665,DataForModel!B:H,7,FALSE)</f>
        <v>6.0456000000000003</v>
      </c>
      <c r="O665" s="2">
        <f t="shared" si="51"/>
        <v>5.0673607650537154</v>
      </c>
      <c r="P665" s="1">
        <f t="shared" si="52"/>
        <v>4.5299145299145298</v>
      </c>
      <c r="Q665" s="1">
        <f t="shared" si="53"/>
        <v>3.1703461896621925</v>
      </c>
      <c r="R665" s="1">
        <f t="shared" si="54"/>
        <v>4.132326605682203</v>
      </c>
      <c r="S665" s="1"/>
    </row>
    <row r="666" spans="7:19" x14ac:dyDescent="0.2">
      <c r="G666">
        <v>6081607800</v>
      </c>
      <c r="H666" s="2">
        <f>$B$3+$B$4*DataForModel!L666+Index!$B$5*DataForModel!Q666+Index!$B$6*DataForModel!R666+Index!$B$7*DataForModel!T666+Index!$B$8*DataForModel!U666+Index!$B$9*DataForModel!AA666+Index!$B$10*DataForModel!AU666+Index!$B$11*DataForModel!AH666+Index!$B$12*DataForModel!AU666+Index!$B$13*DataForModel!AX666+Index!$B$14*DataForModel!AZ666+Index!$B$15*DataForModel!BA666+Index!$B$16*DataForModel!BI666</f>
        <v>10.48673758950139</v>
      </c>
      <c r="I666" s="2">
        <f>$B$3+$B$4*DataForModel!L666+Index!$B$5*DataForModel!Q666+Index!$B$6*DataForModel!R666+Index!$B$7*DataForModel!T666+Index!$B$8*DataForModel!U666+Index!$B$9*DataForModel!AA666+Index!$B$10*DataForModel!AU666+Index!$B$11*DataForModel!AH666+Index!$B$12*DataForModel!AU666+Index!$B$13*DataForModel!AX666+Index!$B$14*DataForModel!AZ666+Index!$B$15*DataForModel!BA666+Index!$B$16*DataForModel!BI666</f>
        <v>10.48673758950139</v>
      </c>
      <c r="J666">
        <v>10.6</v>
      </c>
      <c r="K666">
        <f t="shared" si="50"/>
        <v>0.11326241049860997</v>
      </c>
      <c r="L666">
        <f>VLOOKUP(G666,MedianHouseholdIncome!B:C,2,FALSE)</f>
        <v>141912</v>
      </c>
      <c r="M666">
        <f>VLOOKUP(G666,DataForModel!B:O,14,FALSE)</f>
        <v>14.038952542559599</v>
      </c>
      <c r="N666">
        <f>VLOOKUP(G666,DataForModel!B:H,7,FALSE)</f>
        <v>5.3398000000000003</v>
      </c>
      <c r="O666" s="2">
        <f t="shared" si="51"/>
        <v>4.5686891938642269</v>
      </c>
      <c r="P666" s="1">
        <f t="shared" si="52"/>
        <v>4.5299145299145298</v>
      </c>
      <c r="Q666" s="1">
        <f t="shared" si="53"/>
        <v>2.0912588569504136</v>
      </c>
      <c r="R666" s="1">
        <f t="shared" si="54"/>
        <v>3.4491070132133004</v>
      </c>
      <c r="S666" s="1"/>
    </row>
    <row r="667" spans="7:19" x14ac:dyDescent="0.2">
      <c r="G667">
        <v>6081607900</v>
      </c>
      <c r="H667" s="2">
        <f>$B$3+$B$4*DataForModel!L667+Index!$B$5*DataForModel!Q667+Index!$B$6*DataForModel!R667+Index!$B$7*DataForModel!T667+Index!$B$8*DataForModel!U667+Index!$B$9*DataForModel!AA667+Index!$B$10*DataForModel!AU667+Index!$B$11*DataForModel!AH667+Index!$B$12*DataForModel!AU667+Index!$B$13*DataForModel!AX667+Index!$B$14*DataForModel!AZ667+Index!$B$15*DataForModel!BA667+Index!$B$16*DataForModel!BI667</f>
        <v>7.8069257717803202</v>
      </c>
      <c r="I667" s="2">
        <f>$B$3+$B$4*DataForModel!L667+Index!$B$5*DataForModel!Q667+Index!$B$6*DataForModel!R667+Index!$B$7*DataForModel!T667+Index!$B$8*DataForModel!U667+Index!$B$9*DataForModel!AA667+Index!$B$10*DataForModel!AU667+Index!$B$11*DataForModel!AH667+Index!$B$12*DataForModel!AU667+Index!$B$13*DataForModel!AX667+Index!$B$14*DataForModel!AZ667+Index!$B$15*DataForModel!BA667+Index!$B$16*DataForModel!BI667</f>
        <v>7.8069257717803202</v>
      </c>
      <c r="J667">
        <v>7.6</v>
      </c>
      <c r="K667">
        <f t="shared" si="50"/>
        <v>0.20692577178032057</v>
      </c>
      <c r="L667">
        <f>VLOOKUP(G667,MedianHouseholdIncome!B:C,2,FALSE)</f>
        <v>143642</v>
      </c>
      <c r="M667">
        <f>VLOOKUP(G667,DataForModel!B:O,14,FALSE)</f>
        <v>12.0925444139866</v>
      </c>
      <c r="N667">
        <f>VLOOKUP(G667,DataForModel!B:H,7,FALSE)</f>
        <v>4.3925999999999998</v>
      </c>
      <c r="O667" s="2">
        <f t="shared" si="51"/>
        <v>3.35759811587234</v>
      </c>
      <c r="P667" s="1">
        <f t="shared" si="52"/>
        <v>3.2478632478632479</v>
      </c>
      <c r="Q667" s="1">
        <f t="shared" si="53"/>
        <v>1.7673287794729886</v>
      </c>
      <c r="R667" s="1">
        <f t="shared" si="54"/>
        <v>2.5322104447993805</v>
      </c>
      <c r="S667" s="1"/>
    </row>
    <row r="668" spans="7:19" x14ac:dyDescent="0.2">
      <c r="G668">
        <v>6081608400</v>
      </c>
      <c r="H668" s="2">
        <f>$B$3+$B$4*DataForModel!L668+Index!$B$5*DataForModel!Q668+Index!$B$6*DataForModel!R668+Index!$B$7*DataForModel!T668+Index!$B$8*DataForModel!U668+Index!$B$9*DataForModel!AA668+Index!$B$10*DataForModel!AU668+Index!$B$11*DataForModel!AH668+Index!$B$12*DataForModel!AU668+Index!$B$13*DataForModel!AX668+Index!$B$14*DataForModel!AZ668+Index!$B$15*DataForModel!BA668+Index!$B$16*DataForModel!BI668</f>
        <v>10.457153831574541</v>
      </c>
      <c r="I668" s="2">
        <f>$B$3+$B$4*DataForModel!L668+Index!$B$5*DataForModel!Q668+Index!$B$6*DataForModel!R668+Index!$B$7*DataForModel!T668+Index!$B$8*DataForModel!U668+Index!$B$9*DataForModel!AA668+Index!$B$10*DataForModel!AU668+Index!$B$11*DataForModel!AH668+Index!$B$12*DataForModel!AU668+Index!$B$13*DataForModel!AX668+Index!$B$14*DataForModel!AZ668+Index!$B$15*DataForModel!BA668+Index!$B$16*DataForModel!BI668</f>
        <v>10.457153831574541</v>
      </c>
      <c r="J668">
        <v>8.1</v>
      </c>
      <c r="K668">
        <f t="shared" si="50"/>
        <v>2.3571538315745411</v>
      </c>
      <c r="L668">
        <f>VLOOKUP(G668,MedianHouseholdIncome!B:C,2,FALSE)</f>
        <v>98602</v>
      </c>
      <c r="M668">
        <f>VLOOKUP(G668,DataForModel!B:O,14,FALSE)</f>
        <v>13.0609659137951</v>
      </c>
      <c r="N668">
        <f>VLOOKUP(G668,DataForModel!B:H,7,FALSE)</f>
        <v>5.4519000000000002</v>
      </c>
      <c r="O668" s="2">
        <f t="shared" si="51"/>
        <v>4.5553193650420116</v>
      </c>
      <c r="P668" s="1">
        <f t="shared" si="52"/>
        <v>3.4615384615384617</v>
      </c>
      <c r="Q668" s="1">
        <f t="shared" si="53"/>
        <v>1.9284978821183625</v>
      </c>
      <c r="R668" s="1">
        <f t="shared" si="54"/>
        <v>3.5576206379168478</v>
      </c>
      <c r="S668" s="1"/>
    </row>
    <row r="669" spans="7:19" x14ac:dyDescent="0.2">
      <c r="G669">
        <v>6081608501</v>
      </c>
      <c r="H669" s="2">
        <f>$B$3+$B$4*DataForModel!L669+Index!$B$5*DataForModel!Q669+Index!$B$6*DataForModel!R669+Index!$B$7*DataForModel!T669+Index!$B$8*DataForModel!U669+Index!$B$9*DataForModel!AA669+Index!$B$10*DataForModel!AU669+Index!$B$11*DataForModel!AH669+Index!$B$12*DataForModel!AU669+Index!$B$13*DataForModel!AX669+Index!$B$14*DataForModel!AZ669+Index!$B$15*DataForModel!BA669+Index!$B$16*DataForModel!BI669</f>
        <v>10.446230071787852</v>
      </c>
      <c r="I669" s="2">
        <f>$B$3+$B$4*DataForModel!L669+Index!$B$5*DataForModel!Q669+Index!$B$6*DataForModel!R669+Index!$B$7*DataForModel!T669+Index!$B$8*DataForModel!U669+Index!$B$9*DataForModel!AA669+Index!$B$10*DataForModel!AU669+Index!$B$11*DataForModel!AH669+Index!$B$12*DataForModel!AU669+Index!$B$13*DataForModel!AX669+Index!$B$14*DataForModel!AZ669+Index!$B$15*DataForModel!BA669+Index!$B$16*DataForModel!BI669</f>
        <v>10.446230071787852</v>
      </c>
      <c r="J669">
        <v>9.8000000000000007</v>
      </c>
      <c r="K669">
        <f t="shared" si="50"/>
        <v>0.6462300717878513</v>
      </c>
      <c r="L669">
        <f>VLOOKUP(G669,MedianHouseholdIncome!B:C,2,FALSE)</f>
        <v>111765</v>
      </c>
      <c r="M669">
        <f>VLOOKUP(G669,DataForModel!B:O,14,FALSE)</f>
        <v>14.1543111438388</v>
      </c>
      <c r="N669">
        <f>VLOOKUP(G669,DataForModel!B:H,7,FALSE)</f>
        <v>5.6783000000000001</v>
      </c>
      <c r="O669" s="2">
        <f t="shared" si="51"/>
        <v>4.5503825751046358</v>
      </c>
      <c r="P669" s="1">
        <f t="shared" si="52"/>
        <v>4.1880341880341891</v>
      </c>
      <c r="Q669" s="1">
        <f t="shared" si="53"/>
        <v>2.1104573591049727</v>
      </c>
      <c r="R669" s="1">
        <f t="shared" si="54"/>
        <v>3.7767775035090265</v>
      </c>
      <c r="S669" s="1"/>
    </row>
    <row r="670" spans="7:19" x14ac:dyDescent="0.2">
      <c r="G670">
        <v>6081608502</v>
      </c>
      <c r="H670" s="2">
        <f>$B$3+$B$4*DataForModel!L670+Index!$B$5*DataForModel!Q670+Index!$B$6*DataForModel!R670+Index!$B$7*DataForModel!T670+Index!$B$8*DataForModel!U670+Index!$B$9*DataForModel!AA670+Index!$B$10*DataForModel!AU670+Index!$B$11*DataForModel!AH670+Index!$B$12*DataForModel!AU670+Index!$B$13*DataForModel!AX670+Index!$B$14*DataForModel!AZ670+Index!$B$15*DataForModel!BA670+Index!$B$16*DataForModel!BI670</f>
        <v>7.8092868895729399</v>
      </c>
      <c r="I670" s="2">
        <f>$B$3+$B$4*DataForModel!L670+Index!$B$5*DataForModel!Q670+Index!$B$6*DataForModel!R670+Index!$B$7*DataForModel!T670+Index!$B$8*DataForModel!U670+Index!$B$9*DataForModel!AA670+Index!$B$10*DataForModel!AU670+Index!$B$11*DataForModel!AH670+Index!$B$12*DataForModel!AU670+Index!$B$13*DataForModel!AX670+Index!$B$14*DataForModel!AZ670+Index!$B$15*DataForModel!BA670+Index!$B$16*DataForModel!BI670</f>
        <v>7.8092868895729399</v>
      </c>
      <c r="J670">
        <v>7.7</v>
      </c>
      <c r="K670">
        <f t="shared" si="50"/>
        <v>0.10928688957293975</v>
      </c>
      <c r="L670">
        <f>VLOOKUP(G670,MedianHouseholdIncome!B:C,2,FALSE)</f>
        <v>107625</v>
      </c>
      <c r="M670">
        <f>VLOOKUP(G670,DataForModel!B:O,14,FALSE)</f>
        <v>11.4856966713061</v>
      </c>
      <c r="N670">
        <f>VLOOKUP(G670,DataForModel!B:H,7,FALSE)</f>
        <v>3.9607999999999999</v>
      </c>
      <c r="O670" s="2">
        <f t="shared" si="51"/>
        <v>3.3586651791167887</v>
      </c>
      <c r="P670" s="1">
        <f t="shared" si="52"/>
        <v>3.2905982905982913</v>
      </c>
      <c r="Q670" s="1">
        <f t="shared" si="53"/>
        <v>1.6663344230388042</v>
      </c>
      <c r="R670" s="1">
        <f t="shared" si="54"/>
        <v>2.1142248681089972</v>
      </c>
      <c r="S670" s="1"/>
    </row>
    <row r="671" spans="7:19" x14ac:dyDescent="0.2">
      <c r="G671">
        <v>6081609603</v>
      </c>
      <c r="H671" s="2">
        <f>$B$3+$B$4*DataForModel!L671+Index!$B$5*DataForModel!Q671+Index!$B$6*DataForModel!R671+Index!$B$7*DataForModel!T671+Index!$B$8*DataForModel!U671+Index!$B$9*DataForModel!AA671+Index!$B$10*DataForModel!AU671+Index!$B$11*DataForModel!AH671+Index!$B$12*DataForModel!AU671+Index!$B$13*DataForModel!AX671+Index!$B$14*DataForModel!AZ671+Index!$B$15*DataForModel!BA671+Index!$B$16*DataForModel!BI671</f>
        <v>6.1869945588744057</v>
      </c>
      <c r="I671" s="2">
        <f>$B$3+$B$4*DataForModel!L671+Index!$B$5*DataForModel!Q671+Index!$B$6*DataForModel!R671+Index!$B$7*DataForModel!T671+Index!$B$8*DataForModel!U671+Index!$B$9*DataForModel!AA671+Index!$B$10*DataForModel!AU671+Index!$B$11*DataForModel!AH671+Index!$B$12*DataForModel!AU671+Index!$B$13*DataForModel!AX671+Index!$B$14*DataForModel!AZ671+Index!$B$15*DataForModel!BA671+Index!$B$16*DataForModel!BI671</f>
        <v>6.1869945588744057</v>
      </c>
      <c r="J671">
        <v>8.6999999999999993</v>
      </c>
      <c r="K671">
        <f t="shared" si="50"/>
        <v>2.5130054411255935</v>
      </c>
      <c r="L671">
        <f>VLOOKUP(G671,MedianHouseholdIncome!B:C,2,FALSE)</f>
        <v>170997</v>
      </c>
      <c r="M671">
        <f>VLOOKUP(G671,DataForModel!B:O,14,FALSE)</f>
        <v>5.7190935330790804</v>
      </c>
      <c r="N671">
        <f>VLOOKUP(G671,DataForModel!B:H,7,FALSE)</f>
        <v>4.9584999999999999</v>
      </c>
      <c r="O671" s="2">
        <f t="shared" si="51"/>
        <v>2.62550035216469</v>
      </c>
      <c r="P671" s="1">
        <f t="shared" si="52"/>
        <v>3.7179487179487181</v>
      </c>
      <c r="Q671" s="1">
        <f t="shared" si="53"/>
        <v>0.70663014831562954</v>
      </c>
      <c r="R671" s="1">
        <f t="shared" si="54"/>
        <v>3.0800058080441413</v>
      </c>
      <c r="S671" s="1"/>
    </row>
    <row r="672" spans="7:19" x14ac:dyDescent="0.2">
      <c r="G672">
        <v>6081609700</v>
      </c>
      <c r="H672" s="2">
        <f>$B$3+$B$4*DataForModel!L672+Index!$B$5*DataForModel!Q672+Index!$B$6*DataForModel!R672+Index!$B$7*DataForModel!T672+Index!$B$8*DataForModel!U672+Index!$B$9*DataForModel!AA672+Index!$B$10*DataForModel!AU672+Index!$B$11*DataForModel!AH672+Index!$B$12*DataForModel!AU672+Index!$B$13*DataForModel!AX672+Index!$B$14*DataForModel!AZ672+Index!$B$15*DataForModel!BA672+Index!$B$16*DataForModel!BI672</f>
        <v>6.1478757428896813</v>
      </c>
      <c r="I672" s="2">
        <f>$B$3+$B$4*DataForModel!L672+Index!$B$5*DataForModel!Q672+Index!$B$6*DataForModel!R672+Index!$B$7*DataForModel!T672+Index!$B$8*DataForModel!U672+Index!$B$9*DataForModel!AA672+Index!$B$10*DataForModel!AU672+Index!$B$11*DataForModel!AH672+Index!$B$12*DataForModel!AU672+Index!$B$13*DataForModel!AX672+Index!$B$14*DataForModel!AZ672+Index!$B$15*DataForModel!BA672+Index!$B$16*DataForModel!BI672</f>
        <v>6.1478757428896813</v>
      </c>
      <c r="J672">
        <v>8.5</v>
      </c>
      <c r="K672">
        <f t="shared" si="50"/>
        <v>2.3521242571103187</v>
      </c>
      <c r="L672">
        <f>VLOOKUP(G672,MedianHouseholdIncome!B:C,2,FALSE)</f>
        <v>218352</v>
      </c>
      <c r="M672">
        <f>VLOOKUP(G672,DataForModel!B:O,14,FALSE)</f>
        <v>4.3613103256298302</v>
      </c>
      <c r="N672">
        <f>VLOOKUP(G672,DataForModel!B:H,7,FALSE)</f>
        <v>3.0836999999999999</v>
      </c>
      <c r="O672" s="2">
        <f t="shared" si="51"/>
        <v>2.6078213313068015</v>
      </c>
      <c r="P672" s="1">
        <f t="shared" si="52"/>
        <v>3.6324786324786329</v>
      </c>
      <c r="Q672" s="1">
        <f t="shared" si="53"/>
        <v>0.48066170257704771</v>
      </c>
      <c r="R672" s="1">
        <f t="shared" si="54"/>
        <v>1.2651856154106769</v>
      </c>
      <c r="S672" s="1"/>
    </row>
    <row r="673" spans="7:19" x14ac:dyDescent="0.2">
      <c r="G673">
        <v>6081609800</v>
      </c>
      <c r="H673" s="2">
        <f>$B$3+$B$4*DataForModel!L673+Index!$B$5*DataForModel!Q673+Index!$B$6*DataForModel!R673+Index!$B$7*DataForModel!T673+Index!$B$8*DataForModel!U673+Index!$B$9*DataForModel!AA673+Index!$B$10*DataForModel!AU673+Index!$B$11*DataForModel!AH673+Index!$B$12*DataForModel!AU673+Index!$B$13*DataForModel!AX673+Index!$B$14*DataForModel!AZ673+Index!$B$15*DataForModel!BA673+Index!$B$16*DataForModel!BI673</f>
        <v>8.5888765138988745</v>
      </c>
      <c r="I673" s="2">
        <f>$B$3+$B$4*DataForModel!L673+Index!$B$5*DataForModel!Q673+Index!$B$6*DataForModel!R673+Index!$B$7*DataForModel!T673+Index!$B$8*DataForModel!U673+Index!$B$9*DataForModel!AA673+Index!$B$10*DataForModel!AU673+Index!$B$11*DataForModel!AH673+Index!$B$12*DataForModel!AU673+Index!$B$13*DataForModel!AX673+Index!$B$14*DataForModel!AZ673+Index!$B$15*DataForModel!BA673+Index!$B$16*DataForModel!BI673</f>
        <v>8.5888765138988745</v>
      </c>
      <c r="J673">
        <v>9.1999999999999993</v>
      </c>
      <c r="K673">
        <f t="shared" si="50"/>
        <v>0.61112348610112477</v>
      </c>
      <c r="L673">
        <f>VLOOKUP(G673,MedianHouseholdIncome!B:C,2,FALSE)</f>
        <v>143083</v>
      </c>
      <c r="M673">
        <f>VLOOKUP(G673,DataForModel!B:O,14,FALSE)</f>
        <v>3.39704431580518</v>
      </c>
      <c r="N673">
        <f>VLOOKUP(G673,DataForModel!B:H,7,FALSE)</f>
        <v>4.1673</v>
      </c>
      <c r="O673" s="2">
        <f t="shared" si="51"/>
        <v>3.7109862011649342</v>
      </c>
      <c r="P673" s="1">
        <f t="shared" si="52"/>
        <v>3.9316239316239314</v>
      </c>
      <c r="Q673" s="1">
        <f t="shared" si="53"/>
        <v>0.32018417544076916</v>
      </c>
      <c r="R673" s="1">
        <f t="shared" si="54"/>
        <v>2.3141183872997435</v>
      </c>
      <c r="S673" s="1"/>
    </row>
    <row r="674" spans="7:19" x14ac:dyDescent="0.2">
      <c r="G674">
        <v>6081609900</v>
      </c>
      <c r="H674" s="2">
        <f>$B$3+$B$4*DataForModel!L674+Index!$B$5*DataForModel!Q674+Index!$B$6*DataForModel!R674+Index!$B$7*DataForModel!T674+Index!$B$8*DataForModel!U674+Index!$B$9*DataForModel!AA674+Index!$B$10*DataForModel!AU674+Index!$B$11*DataForModel!AH674+Index!$B$12*DataForModel!AU674+Index!$B$13*DataForModel!AX674+Index!$B$14*DataForModel!AZ674+Index!$B$15*DataForModel!BA674+Index!$B$16*DataForModel!BI674</f>
        <v>8.0049712546731886</v>
      </c>
      <c r="I674" s="2">
        <f>$B$3+$B$4*DataForModel!L674+Index!$B$5*DataForModel!Q674+Index!$B$6*DataForModel!R674+Index!$B$7*DataForModel!T674+Index!$B$8*DataForModel!U674+Index!$B$9*DataForModel!AA674+Index!$B$10*DataForModel!AU674+Index!$B$11*DataForModel!AH674+Index!$B$12*DataForModel!AU674+Index!$B$13*DataForModel!AX674+Index!$B$14*DataForModel!AZ674+Index!$B$15*DataForModel!BA674+Index!$B$16*DataForModel!BI674</f>
        <v>8.0049712546731886</v>
      </c>
      <c r="J674">
        <v>9</v>
      </c>
      <c r="K674">
        <f t="shared" si="50"/>
        <v>0.9950287453268114</v>
      </c>
      <c r="L674">
        <f>VLOOKUP(G674,MedianHouseholdIncome!B:C,2,FALSE)</f>
        <v>148200</v>
      </c>
      <c r="M674">
        <f>VLOOKUP(G674,DataForModel!B:O,14,FALSE)</f>
        <v>4.6574109608149596</v>
      </c>
      <c r="N674">
        <f>VLOOKUP(G674,DataForModel!B:H,7,FALSE)</f>
        <v>3.8191999999999999</v>
      </c>
      <c r="O674" s="2">
        <f t="shared" si="51"/>
        <v>3.447101086111541</v>
      </c>
      <c r="P674" s="1">
        <f t="shared" si="52"/>
        <v>3.8461538461538463</v>
      </c>
      <c r="Q674" s="1">
        <f t="shared" si="53"/>
        <v>0.52994011458560941</v>
      </c>
      <c r="R674" s="1">
        <f t="shared" si="54"/>
        <v>1.9771550263782003</v>
      </c>
      <c r="S674" s="1"/>
    </row>
    <row r="675" spans="7:19" x14ac:dyDescent="0.2">
      <c r="G675">
        <v>6081610000</v>
      </c>
      <c r="H675" s="2">
        <f>$B$3+$B$4*DataForModel!L675+Index!$B$5*DataForModel!Q675+Index!$B$6*DataForModel!R675+Index!$B$7*DataForModel!T675+Index!$B$8*DataForModel!U675+Index!$B$9*DataForModel!AA675+Index!$B$10*DataForModel!AU675+Index!$B$11*DataForModel!AH675+Index!$B$12*DataForModel!AU675+Index!$B$13*DataForModel!AX675+Index!$B$14*DataForModel!AZ675+Index!$B$15*DataForModel!BA675+Index!$B$16*DataForModel!BI675</f>
        <v>9.1332424563538996</v>
      </c>
      <c r="I675" s="2">
        <f>$B$3+$B$4*DataForModel!L675+Index!$B$5*DataForModel!Q675+Index!$B$6*DataForModel!R675+Index!$B$7*DataForModel!T675+Index!$B$8*DataForModel!U675+Index!$B$9*DataForModel!AA675+Index!$B$10*DataForModel!AU675+Index!$B$11*DataForModel!AH675+Index!$B$12*DataForModel!AU675+Index!$B$13*DataForModel!AX675+Index!$B$14*DataForModel!AZ675+Index!$B$15*DataForModel!BA675+Index!$B$16*DataForModel!BI675</f>
        <v>9.1332424563538996</v>
      </c>
      <c r="J675">
        <v>8.4</v>
      </c>
      <c r="K675">
        <f t="shared" si="50"/>
        <v>0.73324245635389929</v>
      </c>
      <c r="L675">
        <f>VLOOKUP(G675,MedianHouseholdIncome!B:C,2,FALSE)</f>
        <v>97500</v>
      </c>
      <c r="M675">
        <f>VLOOKUP(G675,DataForModel!B:O,14,FALSE)</f>
        <v>11.342089557386499</v>
      </c>
      <c r="N675">
        <f>VLOOKUP(G675,DataForModel!B:H,7,FALSE)</f>
        <v>4.9692999999999996</v>
      </c>
      <c r="O675" s="2">
        <f t="shared" si="51"/>
        <v>3.9570022578560273</v>
      </c>
      <c r="P675" s="1">
        <f t="shared" si="52"/>
        <v>3.5897435897435903</v>
      </c>
      <c r="Q675" s="1">
        <f t="shared" si="53"/>
        <v>1.6424346751619854</v>
      </c>
      <c r="R675" s="1">
        <f t="shared" si="54"/>
        <v>3.0904602874981846</v>
      </c>
      <c r="S675" s="1"/>
    </row>
    <row r="676" spans="7:19" x14ac:dyDescent="0.2">
      <c r="G676">
        <v>6081610100</v>
      </c>
      <c r="H676" s="2">
        <f>$B$3+$B$4*DataForModel!L676+Index!$B$5*DataForModel!Q676+Index!$B$6*DataForModel!R676+Index!$B$7*DataForModel!T676+Index!$B$8*DataForModel!U676+Index!$B$9*DataForModel!AA676+Index!$B$10*DataForModel!AU676+Index!$B$11*DataForModel!AH676+Index!$B$12*DataForModel!AU676+Index!$B$13*DataForModel!AX676+Index!$B$14*DataForModel!AZ676+Index!$B$15*DataForModel!BA676+Index!$B$16*DataForModel!BI676</f>
        <v>10.290576936453649</v>
      </c>
      <c r="I676" s="2">
        <f>$B$3+$B$4*DataForModel!L676+Index!$B$5*DataForModel!Q676+Index!$B$6*DataForModel!R676+Index!$B$7*DataForModel!T676+Index!$B$8*DataForModel!U676+Index!$B$9*DataForModel!AA676+Index!$B$10*DataForModel!AU676+Index!$B$11*DataForModel!AH676+Index!$B$12*DataForModel!AU676+Index!$B$13*DataForModel!AX676+Index!$B$14*DataForModel!AZ676+Index!$B$15*DataForModel!BA676+Index!$B$16*DataForModel!BI676</f>
        <v>10.290576936453649</v>
      </c>
      <c r="J676">
        <v>9.6</v>
      </c>
      <c r="K676">
        <f t="shared" si="50"/>
        <v>0.69057693645364893</v>
      </c>
      <c r="L676">
        <f>VLOOKUP(G676,MedianHouseholdIncome!B:C,2,FALSE)</f>
        <v>78906</v>
      </c>
      <c r="M676">
        <f>VLOOKUP(G676,DataForModel!B:O,14,FALSE)</f>
        <v>22.709730219046701</v>
      </c>
      <c r="N676">
        <f>VLOOKUP(G676,DataForModel!B:H,7,FALSE)</f>
        <v>5.3472</v>
      </c>
      <c r="O676" s="2">
        <f t="shared" si="51"/>
        <v>4.4800380373956319</v>
      </c>
      <c r="P676" s="1">
        <f t="shared" si="52"/>
        <v>4.1025641025641022</v>
      </c>
      <c r="Q676" s="1">
        <f t="shared" si="53"/>
        <v>3.5342890433241223</v>
      </c>
      <c r="R676" s="1">
        <f t="shared" si="54"/>
        <v>3.456270267654034</v>
      </c>
      <c r="S676" s="1"/>
    </row>
    <row r="677" spans="7:19" x14ac:dyDescent="0.2">
      <c r="G677">
        <v>6081610201</v>
      </c>
      <c r="H677" s="2">
        <f>$B$3+$B$4*DataForModel!L677+Index!$B$5*DataForModel!Q677+Index!$B$6*DataForModel!R677+Index!$B$7*DataForModel!T677+Index!$B$8*DataForModel!U677+Index!$B$9*DataForModel!AA677+Index!$B$10*DataForModel!AU677+Index!$B$11*DataForModel!AH677+Index!$B$12*DataForModel!AU677+Index!$B$13*DataForModel!AX677+Index!$B$14*DataForModel!AZ677+Index!$B$15*DataForModel!BA677+Index!$B$16*DataForModel!BI677</f>
        <v>16.950656629940948</v>
      </c>
      <c r="I677" s="2">
        <f>$B$3+$B$4*DataForModel!L677+Index!$B$5*DataForModel!Q677+Index!$B$6*DataForModel!R677+Index!$B$7*DataForModel!T677+Index!$B$8*DataForModel!U677+Index!$B$9*DataForModel!AA677+Index!$B$10*DataForModel!AU677+Index!$B$11*DataForModel!AH677+Index!$B$12*DataForModel!AU677+Index!$B$13*DataForModel!AX677+Index!$B$14*DataForModel!AZ677+Index!$B$15*DataForModel!BA677+Index!$B$16*DataForModel!BI677</f>
        <v>16.950656629940948</v>
      </c>
      <c r="J677">
        <v>14.6</v>
      </c>
      <c r="K677">
        <f t="shared" si="50"/>
        <v>2.3506566299409482</v>
      </c>
      <c r="L677">
        <f>VLOOKUP(G677,MedianHouseholdIncome!B:C,2,FALSE)</f>
        <v>56600</v>
      </c>
      <c r="M677">
        <f>VLOOKUP(G677,DataForModel!B:O,14,FALSE)</f>
        <v>42.974955028814598</v>
      </c>
      <c r="N677">
        <f>VLOOKUP(G677,DataForModel!B:H,7,FALSE)</f>
        <v>8.8600999999999992</v>
      </c>
      <c r="O677" s="2">
        <f t="shared" si="51"/>
        <v>7.4899371064865168</v>
      </c>
      <c r="P677" s="1">
        <f t="shared" si="52"/>
        <v>6.2393162393162394</v>
      </c>
      <c r="Q677" s="1">
        <f t="shared" si="53"/>
        <v>6.9069197605716415</v>
      </c>
      <c r="R677" s="1">
        <f t="shared" si="54"/>
        <v>6.8567833115531664</v>
      </c>
      <c r="S677" s="1"/>
    </row>
    <row r="678" spans="7:19" x14ac:dyDescent="0.2">
      <c r="G678">
        <v>6081610202</v>
      </c>
      <c r="H678" s="2">
        <f>$B$3+$B$4*DataForModel!L678+Index!$B$5*DataForModel!Q678+Index!$B$6*DataForModel!R678+Index!$B$7*DataForModel!T678+Index!$B$8*DataForModel!U678+Index!$B$9*DataForModel!AA678+Index!$B$10*DataForModel!AU678+Index!$B$11*DataForModel!AH678+Index!$B$12*DataForModel!AU678+Index!$B$13*DataForModel!AX678+Index!$B$14*DataForModel!AZ678+Index!$B$15*DataForModel!BA678+Index!$B$16*DataForModel!BI678</f>
        <v>11.829574210271701</v>
      </c>
      <c r="I678" s="2">
        <f>$B$3+$B$4*DataForModel!L678+Index!$B$5*DataForModel!Q678+Index!$B$6*DataForModel!R678+Index!$B$7*DataForModel!T678+Index!$B$8*DataForModel!U678+Index!$B$9*DataForModel!AA678+Index!$B$10*DataForModel!AU678+Index!$B$11*DataForModel!AH678+Index!$B$12*DataForModel!AU678+Index!$B$13*DataForModel!AX678+Index!$B$14*DataForModel!AZ678+Index!$B$15*DataForModel!BA678+Index!$B$16*DataForModel!BI678</f>
        <v>11.829574210271701</v>
      </c>
      <c r="J678">
        <v>12.2</v>
      </c>
      <c r="K678">
        <f t="shared" si="50"/>
        <v>0.37042578972829787</v>
      </c>
      <c r="L678">
        <f>VLOOKUP(G678,MedianHouseholdIncome!B:C,2,FALSE)</f>
        <v>39313</v>
      </c>
      <c r="M678">
        <f>VLOOKUP(G678,DataForModel!B:O,14,FALSE)</f>
        <v>35.338488526998098</v>
      </c>
      <c r="N678">
        <f>VLOOKUP(G678,DataForModel!B:H,7,FALSE)</f>
        <v>8.5031999999999996</v>
      </c>
      <c r="O678" s="2">
        <f t="shared" si="51"/>
        <v>5.1755592135653528</v>
      </c>
      <c r="P678" s="1">
        <f t="shared" si="52"/>
        <v>5.2136752136752138</v>
      </c>
      <c r="Q678" s="1">
        <f t="shared" si="53"/>
        <v>5.636024335673909</v>
      </c>
      <c r="R678" s="1">
        <f t="shared" si="54"/>
        <v>6.5113014858912921</v>
      </c>
      <c r="S678" s="1"/>
    </row>
    <row r="679" spans="7:19" x14ac:dyDescent="0.2">
      <c r="G679">
        <v>6081610203</v>
      </c>
      <c r="H679" s="2">
        <f>$B$3+$B$4*DataForModel!L679+Index!$B$5*DataForModel!Q679+Index!$B$6*DataForModel!R679+Index!$B$7*DataForModel!T679+Index!$B$8*DataForModel!U679+Index!$B$9*DataForModel!AA679+Index!$B$10*DataForModel!AU679+Index!$B$11*DataForModel!AH679+Index!$B$12*DataForModel!AU679+Index!$B$13*DataForModel!AX679+Index!$B$14*DataForModel!AZ679+Index!$B$15*DataForModel!BA679+Index!$B$16*DataForModel!BI679</f>
        <v>16.770650750534276</v>
      </c>
      <c r="I679" s="2">
        <f>$B$3+$B$4*DataForModel!L679+Index!$B$5*DataForModel!Q679+Index!$B$6*DataForModel!R679+Index!$B$7*DataForModel!T679+Index!$B$8*DataForModel!U679+Index!$B$9*DataForModel!AA679+Index!$B$10*DataForModel!AU679+Index!$B$11*DataForModel!AH679+Index!$B$12*DataForModel!AU679+Index!$B$13*DataForModel!AX679+Index!$B$14*DataForModel!AZ679+Index!$B$15*DataForModel!BA679+Index!$B$16*DataForModel!BI679</f>
        <v>16.770650750534276</v>
      </c>
      <c r="J679">
        <v>15.8</v>
      </c>
      <c r="K679">
        <f t="shared" si="50"/>
        <v>0.97065075053427563</v>
      </c>
      <c r="L679">
        <f>VLOOKUP(G679,MedianHouseholdIncome!B:C,2,FALSE)</f>
        <v>59604</v>
      </c>
      <c r="M679">
        <f>VLOOKUP(G679,DataForModel!B:O,14,FALSE)</f>
        <v>27.8614036911484</v>
      </c>
      <c r="N679">
        <f>VLOOKUP(G679,DataForModel!B:H,7,FALSE)</f>
        <v>9.5747</v>
      </c>
      <c r="O679" s="2">
        <f t="shared" si="51"/>
        <v>7.408586799314242</v>
      </c>
      <c r="P679" s="1">
        <f t="shared" si="52"/>
        <v>6.752136752136753</v>
      </c>
      <c r="Q679" s="1">
        <f t="shared" si="53"/>
        <v>4.3916539312213789</v>
      </c>
      <c r="R679" s="1">
        <f t="shared" si="54"/>
        <v>7.548521368762402</v>
      </c>
      <c r="S679" s="1"/>
    </row>
    <row r="680" spans="7:19" x14ac:dyDescent="0.2">
      <c r="G680">
        <v>6081610302</v>
      </c>
      <c r="H680" s="2">
        <f>$B$3+$B$4*DataForModel!L680+Index!$B$5*DataForModel!Q680+Index!$B$6*DataForModel!R680+Index!$B$7*DataForModel!T680+Index!$B$8*DataForModel!U680+Index!$B$9*DataForModel!AA680+Index!$B$10*DataForModel!AU680+Index!$B$11*DataForModel!AH680+Index!$B$12*DataForModel!AU680+Index!$B$13*DataForModel!AX680+Index!$B$14*DataForModel!AZ680+Index!$B$15*DataForModel!BA680+Index!$B$16*DataForModel!BI680</f>
        <v>9.4747301322024349</v>
      </c>
      <c r="I680" s="2">
        <f>$B$3+$B$4*DataForModel!L680+Index!$B$5*DataForModel!Q680+Index!$B$6*DataForModel!R680+Index!$B$7*DataForModel!T680+Index!$B$8*DataForModel!U680+Index!$B$9*DataForModel!AA680+Index!$B$10*DataForModel!AU680+Index!$B$11*DataForModel!AH680+Index!$B$12*DataForModel!AU680+Index!$B$13*DataForModel!AX680+Index!$B$14*DataForModel!AZ680+Index!$B$15*DataForModel!BA680+Index!$B$16*DataForModel!BI680</f>
        <v>9.4747301322024349</v>
      </c>
      <c r="J680">
        <v>14.7</v>
      </c>
      <c r="K680">
        <f t="shared" si="50"/>
        <v>5.2252698677975644</v>
      </c>
      <c r="L680">
        <f>VLOOKUP(G680,MedianHouseholdIncome!B:C,2,FALSE)</f>
        <v>49259</v>
      </c>
      <c r="M680">
        <f>VLOOKUP(G680,DataForModel!B:O,14,FALSE)</f>
        <v>32.431348589925101</v>
      </c>
      <c r="N680">
        <f>VLOOKUP(G680,DataForModel!B:H,7,FALSE)</f>
        <v>8.8361000000000001</v>
      </c>
      <c r="O680" s="2">
        <f t="shared" si="51"/>
        <v>4.1113312576497698</v>
      </c>
      <c r="P680" s="1">
        <f t="shared" si="52"/>
        <v>6.2820512820512819</v>
      </c>
      <c r="Q680" s="1">
        <f t="shared" si="53"/>
        <v>5.1522049088899777</v>
      </c>
      <c r="R680" s="1">
        <f t="shared" si="54"/>
        <v>6.8335511349886255</v>
      </c>
      <c r="S680" s="1"/>
    </row>
    <row r="681" spans="7:19" x14ac:dyDescent="0.2">
      <c r="G681">
        <v>6081610303</v>
      </c>
      <c r="H681" s="2">
        <f>$B$3+$B$4*DataForModel!L681+Index!$B$5*DataForModel!Q681+Index!$B$6*DataForModel!R681+Index!$B$7*DataForModel!T681+Index!$B$8*DataForModel!U681+Index!$B$9*DataForModel!AA681+Index!$B$10*DataForModel!AU681+Index!$B$11*DataForModel!AH681+Index!$B$12*DataForModel!AU681+Index!$B$13*DataForModel!AX681+Index!$B$14*DataForModel!AZ681+Index!$B$15*DataForModel!BA681+Index!$B$16*DataForModel!BI681</f>
        <v>8.8553569162238279</v>
      </c>
      <c r="I681" s="2">
        <f>$B$3+$B$4*DataForModel!L681+Index!$B$5*DataForModel!Q681+Index!$B$6*DataForModel!R681+Index!$B$7*DataForModel!T681+Index!$B$8*DataForModel!U681+Index!$B$9*DataForModel!AA681+Index!$B$10*DataForModel!AU681+Index!$B$11*DataForModel!AH681+Index!$B$12*DataForModel!AU681+Index!$B$13*DataForModel!AX681+Index!$B$14*DataForModel!AZ681+Index!$B$15*DataForModel!BA681+Index!$B$16*DataForModel!BI681</f>
        <v>8.8553569162238279</v>
      </c>
      <c r="J681">
        <v>6</v>
      </c>
      <c r="K681">
        <f t="shared" si="50"/>
        <v>2.8553569162238279</v>
      </c>
      <c r="L681">
        <f>VLOOKUP(G681,MedianHouseholdIncome!B:C,2,FALSE)</f>
        <v>190635</v>
      </c>
      <c r="M681">
        <f>VLOOKUP(G681,DataForModel!B:O,14,FALSE)</f>
        <v>4.5808480051997504</v>
      </c>
      <c r="N681">
        <f>VLOOKUP(G681,DataForModel!B:H,7,FALSE)</f>
        <v>3.2584</v>
      </c>
      <c r="O681" s="2">
        <f t="shared" si="51"/>
        <v>3.8314170596234565</v>
      </c>
      <c r="P681" s="1">
        <f t="shared" si="52"/>
        <v>2.5641025641025643</v>
      </c>
      <c r="Q681" s="1">
        <f t="shared" si="53"/>
        <v>0.51719815991522988</v>
      </c>
      <c r="R681" s="1">
        <f t="shared" si="54"/>
        <v>1.4342965006534047</v>
      </c>
      <c r="S681" s="1"/>
    </row>
    <row r="682" spans="7:19" x14ac:dyDescent="0.2">
      <c r="G682">
        <v>6081610304</v>
      </c>
      <c r="H682" s="2">
        <f>$B$3+$B$4*DataForModel!L682+Index!$B$5*DataForModel!Q682+Index!$B$6*DataForModel!R682+Index!$B$7*DataForModel!T682+Index!$B$8*DataForModel!U682+Index!$B$9*DataForModel!AA682+Index!$B$10*DataForModel!AU682+Index!$B$11*DataForModel!AH682+Index!$B$12*DataForModel!AU682+Index!$B$13*DataForModel!AX682+Index!$B$14*DataForModel!AZ682+Index!$B$15*DataForModel!BA682+Index!$B$16*DataForModel!BI682</f>
        <v>8.0997543765002327</v>
      </c>
      <c r="I682" s="2">
        <f>$B$3+$B$4*DataForModel!L682+Index!$B$5*DataForModel!Q682+Index!$B$6*DataForModel!R682+Index!$B$7*DataForModel!T682+Index!$B$8*DataForModel!U682+Index!$B$9*DataForModel!AA682+Index!$B$10*DataForModel!AU682+Index!$B$11*DataForModel!AH682+Index!$B$12*DataForModel!AU682+Index!$B$13*DataForModel!AX682+Index!$B$14*DataForModel!AZ682+Index!$B$15*DataForModel!BA682+Index!$B$16*DataForModel!BI682</f>
        <v>8.0997543765002327</v>
      </c>
      <c r="J682">
        <v>7.8</v>
      </c>
      <c r="K682">
        <f t="shared" si="50"/>
        <v>0.29975437650023284</v>
      </c>
      <c r="L682">
        <f>VLOOKUP(G682,MedianHouseholdIncome!B:C,2,FALSE)</f>
        <v>150760</v>
      </c>
      <c r="M682">
        <f>VLOOKUP(G682,DataForModel!B:O,14,FALSE)</f>
        <v>8.3572864754207998</v>
      </c>
      <c r="N682">
        <f>VLOOKUP(G682,DataForModel!B:H,7,FALSE)</f>
        <v>4.4306000000000001</v>
      </c>
      <c r="O682" s="2">
        <f t="shared" si="51"/>
        <v>3.4899365540462144</v>
      </c>
      <c r="P682" s="1">
        <f t="shared" si="52"/>
        <v>3.3333333333333339</v>
      </c>
      <c r="Q682" s="1">
        <f t="shared" si="53"/>
        <v>1.1456901952132392</v>
      </c>
      <c r="R682" s="1">
        <f t="shared" si="54"/>
        <v>2.5689947243599049</v>
      </c>
      <c r="S682" s="1"/>
    </row>
    <row r="683" spans="7:19" x14ac:dyDescent="0.2">
      <c r="G683">
        <v>6081610400</v>
      </c>
      <c r="H683" s="2">
        <f>$B$3+$B$4*DataForModel!L683+Index!$B$5*DataForModel!Q683+Index!$B$6*DataForModel!R683+Index!$B$7*DataForModel!T683+Index!$B$8*DataForModel!U683+Index!$B$9*DataForModel!AA683+Index!$B$10*DataForModel!AU683+Index!$B$11*DataForModel!AH683+Index!$B$12*DataForModel!AU683+Index!$B$13*DataForModel!AX683+Index!$B$14*DataForModel!AZ683+Index!$B$15*DataForModel!BA683+Index!$B$16*DataForModel!BI683</f>
        <v>16.491628568204799</v>
      </c>
      <c r="I683" s="2">
        <f>$B$3+$B$4*DataForModel!L683+Index!$B$5*DataForModel!Q683+Index!$B$6*DataForModel!R683+Index!$B$7*DataForModel!T683+Index!$B$8*DataForModel!U683+Index!$B$9*DataForModel!AA683+Index!$B$10*DataForModel!AU683+Index!$B$11*DataForModel!AH683+Index!$B$12*DataForModel!AU683+Index!$B$13*DataForModel!AX683+Index!$B$14*DataForModel!AZ683+Index!$B$15*DataForModel!BA683+Index!$B$16*DataForModel!BI683</f>
        <v>16.491628568204799</v>
      </c>
      <c r="J683">
        <v>14.7</v>
      </c>
      <c r="K683">
        <f t="shared" si="50"/>
        <v>1.7916285682047999</v>
      </c>
      <c r="L683">
        <f>VLOOKUP(G683,MedianHouseholdIncome!B:C,2,FALSE)</f>
        <v>57975</v>
      </c>
      <c r="M683">
        <f>VLOOKUP(G683,DataForModel!B:O,14,FALSE)</f>
        <v>31.7988139473714</v>
      </c>
      <c r="N683">
        <f>VLOOKUP(G683,DataForModel!B:H,7,FALSE)</f>
        <v>8.3518000000000008</v>
      </c>
      <c r="O683" s="2">
        <f t="shared" si="51"/>
        <v>7.2824879167932943</v>
      </c>
      <c r="P683" s="1">
        <f t="shared" si="52"/>
        <v>6.2820512820512819</v>
      </c>
      <c r="Q683" s="1">
        <f t="shared" si="53"/>
        <v>5.0469356219600083</v>
      </c>
      <c r="R683" s="1">
        <f t="shared" si="54"/>
        <v>6.3647451720633086</v>
      </c>
      <c r="S683" s="1"/>
    </row>
    <row r="684" spans="7:19" x14ac:dyDescent="0.2">
      <c r="G684">
        <v>6081610500</v>
      </c>
      <c r="H684" s="2">
        <f>$B$3+$B$4*DataForModel!L684+Index!$B$5*DataForModel!Q684+Index!$B$6*DataForModel!R684+Index!$B$7*DataForModel!T684+Index!$B$8*DataForModel!U684+Index!$B$9*DataForModel!AA684+Index!$B$10*DataForModel!AU684+Index!$B$11*DataForModel!AH684+Index!$B$12*DataForModel!AU684+Index!$B$13*DataForModel!AX684+Index!$B$14*DataForModel!AZ684+Index!$B$15*DataForModel!BA684+Index!$B$16*DataForModel!BI684</f>
        <v>15.540333800404721</v>
      </c>
      <c r="I684" s="2">
        <f>$B$3+$B$4*DataForModel!L684+Index!$B$5*DataForModel!Q684+Index!$B$6*DataForModel!R684+Index!$B$7*DataForModel!T684+Index!$B$8*DataForModel!U684+Index!$B$9*DataForModel!AA684+Index!$B$10*DataForModel!AU684+Index!$B$11*DataForModel!AH684+Index!$B$12*DataForModel!AU684+Index!$B$13*DataForModel!AX684+Index!$B$14*DataForModel!AZ684+Index!$B$15*DataForModel!BA684+Index!$B$16*DataForModel!BI684</f>
        <v>15.540333800404721</v>
      </c>
      <c r="J684">
        <v>0</v>
      </c>
      <c r="K684">
        <f t="shared" si="50"/>
        <v>15.540333800404721</v>
      </c>
      <c r="L684">
        <f>VLOOKUP(G684,MedianHouseholdIncome!B:C,2,FALSE)</f>
        <v>62579</v>
      </c>
      <c r="M684">
        <f>VLOOKUP(G684,DataForModel!B:O,14,FALSE)</f>
        <v>35.142004297831299</v>
      </c>
      <c r="N684">
        <f>VLOOKUP(G684,DataForModel!B:H,7,FALSE)</f>
        <v>9.5320999999999998</v>
      </c>
      <c r="O684" s="2">
        <f t="shared" si="51"/>
        <v>6.8525679506955273</v>
      </c>
      <c r="P684" s="1">
        <f t="shared" si="52"/>
        <v>0</v>
      </c>
      <c r="Q684" s="1">
        <f t="shared" si="53"/>
        <v>5.6033245382148031</v>
      </c>
      <c r="R684" s="1">
        <f t="shared" si="54"/>
        <v>7.5072842553603403</v>
      </c>
      <c r="S684" s="1"/>
    </row>
    <row r="685" spans="7:19" x14ac:dyDescent="0.2">
      <c r="G685">
        <v>6081610700</v>
      </c>
      <c r="H685" s="2">
        <f>$B$3+$B$4*DataForModel!L685+Index!$B$5*DataForModel!Q685+Index!$B$6*DataForModel!R685+Index!$B$7*DataForModel!T685+Index!$B$8*DataForModel!U685+Index!$B$9*DataForModel!AA685+Index!$B$10*DataForModel!AU685+Index!$B$11*DataForModel!AH685+Index!$B$12*DataForModel!AU685+Index!$B$13*DataForModel!AX685+Index!$B$14*DataForModel!AZ685+Index!$B$15*DataForModel!BA685+Index!$B$16*DataForModel!BI685</f>
        <v>11.308460429816749</v>
      </c>
      <c r="I685" s="2">
        <f>$B$3+$B$4*DataForModel!L685+Index!$B$5*DataForModel!Q685+Index!$B$6*DataForModel!R685+Index!$B$7*DataForModel!T685+Index!$B$8*DataForModel!U685+Index!$B$9*DataForModel!AA685+Index!$B$10*DataForModel!AU685+Index!$B$11*DataForModel!AH685+Index!$B$12*DataForModel!AU685+Index!$B$13*DataForModel!AX685+Index!$B$14*DataForModel!AZ685+Index!$B$15*DataForModel!BA685+Index!$B$16*DataForModel!BI685</f>
        <v>11.308460429816749</v>
      </c>
      <c r="J685">
        <v>10.4</v>
      </c>
      <c r="K685">
        <f t="shared" si="50"/>
        <v>0.90846042981674913</v>
      </c>
      <c r="L685">
        <f>VLOOKUP(G685,MedianHouseholdIncome!B:C,2,FALSE)</f>
        <v>72186</v>
      </c>
      <c r="M685">
        <f>VLOOKUP(G685,DataForModel!B:O,14,FALSE)</f>
        <v>22.111080251574698</v>
      </c>
      <c r="N685">
        <f>VLOOKUP(G685,DataForModel!B:H,7,FALSE)</f>
        <v>6.6188000000000002</v>
      </c>
      <c r="O685" s="2">
        <f t="shared" si="51"/>
        <v>4.9400515387524555</v>
      </c>
      <c r="P685" s="1">
        <f t="shared" si="52"/>
        <v>4.4444444444444446</v>
      </c>
      <c r="Q685" s="1">
        <f t="shared" si="53"/>
        <v>3.434658997858151</v>
      </c>
      <c r="R685" s="1">
        <f t="shared" si="54"/>
        <v>4.687188422632012</v>
      </c>
      <c r="S685" s="1"/>
    </row>
    <row r="686" spans="7:19" x14ac:dyDescent="0.2">
      <c r="G686">
        <v>6081610800</v>
      </c>
      <c r="H686" s="2">
        <f>$B$3+$B$4*DataForModel!L686+Index!$B$5*DataForModel!Q686+Index!$B$6*DataForModel!R686+Index!$B$7*DataForModel!T686+Index!$B$8*DataForModel!U686+Index!$B$9*DataForModel!AA686+Index!$B$10*DataForModel!AU686+Index!$B$11*DataForModel!AH686+Index!$B$12*DataForModel!AU686+Index!$B$13*DataForModel!AX686+Index!$B$14*DataForModel!AZ686+Index!$B$15*DataForModel!BA686+Index!$B$16*DataForModel!BI686</f>
        <v>13.994372384912547</v>
      </c>
      <c r="I686" s="2">
        <f>$B$3+$B$4*DataForModel!L686+Index!$B$5*DataForModel!Q686+Index!$B$6*DataForModel!R686+Index!$B$7*DataForModel!T686+Index!$B$8*DataForModel!U686+Index!$B$9*DataForModel!AA686+Index!$B$10*DataForModel!AU686+Index!$B$11*DataForModel!AH686+Index!$B$12*DataForModel!AU686+Index!$B$13*DataForModel!AX686+Index!$B$14*DataForModel!AZ686+Index!$B$15*DataForModel!BA686+Index!$B$16*DataForModel!BI686</f>
        <v>13.994372384912547</v>
      </c>
      <c r="J686">
        <v>11.8</v>
      </c>
      <c r="K686">
        <f t="shared" si="50"/>
        <v>2.1943723849125458</v>
      </c>
      <c r="L686">
        <f>VLOOKUP(G686,MedianHouseholdIncome!B:C,2,FALSE)</f>
        <v>54593</v>
      </c>
      <c r="M686">
        <f>VLOOKUP(G686,DataForModel!B:O,14,FALSE)</f>
        <v>20.864358958645099</v>
      </c>
      <c r="N686">
        <f>VLOOKUP(G686,DataForModel!B:H,7,FALSE)</f>
        <v>7.7159000000000004</v>
      </c>
      <c r="O686" s="2">
        <f t="shared" si="51"/>
        <v>6.1538994603033572</v>
      </c>
      <c r="P686" s="1">
        <f t="shared" si="52"/>
        <v>5.0427350427350435</v>
      </c>
      <c r="Q686" s="1">
        <f t="shared" si="53"/>
        <v>3.2271739801565849</v>
      </c>
      <c r="R686" s="1">
        <f t="shared" si="54"/>
        <v>5.7491892938386338</v>
      </c>
      <c r="S686" s="1"/>
    </row>
    <row r="687" spans="7:19" x14ac:dyDescent="0.2">
      <c r="G687">
        <v>6081610900</v>
      </c>
      <c r="H687" s="2">
        <f>$B$3+$B$4*DataForModel!L687+Index!$B$5*DataForModel!Q687+Index!$B$6*DataForModel!R687+Index!$B$7*DataForModel!T687+Index!$B$8*DataForModel!U687+Index!$B$9*DataForModel!AA687+Index!$B$10*DataForModel!AU687+Index!$B$11*DataForModel!AH687+Index!$B$12*DataForModel!AU687+Index!$B$13*DataForModel!AX687+Index!$B$14*DataForModel!AZ687+Index!$B$15*DataForModel!BA687+Index!$B$16*DataForModel!BI687</f>
        <v>14.452418538790074</v>
      </c>
      <c r="I687" s="2">
        <f>$B$3+$B$4*DataForModel!L687+Index!$B$5*DataForModel!Q687+Index!$B$6*DataForModel!R687+Index!$B$7*DataForModel!T687+Index!$B$8*DataForModel!U687+Index!$B$9*DataForModel!AA687+Index!$B$10*DataForModel!AU687+Index!$B$11*DataForModel!AH687+Index!$B$12*DataForModel!AU687+Index!$B$13*DataForModel!AX687+Index!$B$14*DataForModel!AZ687+Index!$B$15*DataForModel!BA687+Index!$B$16*DataForModel!BI687</f>
        <v>14.452418538790074</v>
      </c>
      <c r="J687">
        <v>11.9</v>
      </c>
      <c r="K687">
        <f t="shared" si="50"/>
        <v>2.5524185387900733</v>
      </c>
      <c r="L687">
        <f>VLOOKUP(G687,MedianHouseholdIncome!B:C,2,FALSE)</f>
        <v>66021</v>
      </c>
      <c r="M687">
        <f>VLOOKUP(G687,DataForModel!B:O,14,FALSE)</f>
        <v>18.7930573605327</v>
      </c>
      <c r="N687">
        <f>VLOOKUP(G687,DataForModel!B:H,7,FALSE)</f>
        <v>7.2225999999999999</v>
      </c>
      <c r="O687" s="2">
        <f t="shared" si="51"/>
        <v>6.3609048950138138</v>
      </c>
      <c r="P687" s="1">
        <f t="shared" si="52"/>
        <v>5.0854700854700861</v>
      </c>
      <c r="Q687" s="1">
        <f t="shared" si="53"/>
        <v>2.8824585644603031</v>
      </c>
      <c r="R687" s="1">
        <f t="shared" si="54"/>
        <v>5.2716712647016113</v>
      </c>
      <c r="S687" s="1"/>
    </row>
    <row r="688" spans="7:19" x14ac:dyDescent="0.2">
      <c r="G688">
        <v>6081611000</v>
      </c>
      <c r="H688" s="2">
        <f>$B$3+$B$4*DataForModel!L688+Index!$B$5*DataForModel!Q688+Index!$B$6*DataForModel!R688+Index!$B$7*DataForModel!T688+Index!$B$8*DataForModel!U688+Index!$B$9*DataForModel!AA688+Index!$B$10*DataForModel!AU688+Index!$B$11*DataForModel!AH688+Index!$B$12*DataForModel!AU688+Index!$B$13*DataForModel!AX688+Index!$B$14*DataForModel!AZ688+Index!$B$15*DataForModel!BA688+Index!$B$16*DataForModel!BI688</f>
        <v>10.699580414844743</v>
      </c>
      <c r="I688" s="2">
        <f>$B$3+$B$4*DataForModel!L688+Index!$B$5*DataForModel!Q688+Index!$B$6*DataForModel!R688+Index!$B$7*DataForModel!T688+Index!$B$8*DataForModel!U688+Index!$B$9*DataForModel!AA688+Index!$B$10*DataForModel!AU688+Index!$B$11*DataForModel!AH688+Index!$B$12*DataForModel!AU688+Index!$B$13*DataForModel!AX688+Index!$B$14*DataForModel!AZ688+Index!$B$15*DataForModel!BA688+Index!$B$16*DataForModel!BI688</f>
        <v>10.699580414844743</v>
      </c>
      <c r="J688">
        <v>10</v>
      </c>
      <c r="K688">
        <f t="shared" si="50"/>
        <v>0.69958041484474265</v>
      </c>
      <c r="L688">
        <f>VLOOKUP(G688,MedianHouseholdIncome!B:C,2,FALSE)</f>
        <v>94301</v>
      </c>
      <c r="M688">
        <f>VLOOKUP(G688,DataForModel!B:O,14,FALSE)</f>
        <v>11.080418905290401</v>
      </c>
      <c r="N688">
        <f>VLOOKUP(G688,DataForModel!B:H,7,FALSE)</f>
        <v>4.9321999999999999</v>
      </c>
      <c r="O688" s="2">
        <f t="shared" si="51"/>
        <v>4.6648795476358318</v>
      </c>
      <c r="P688" s="1">
        <f t="shared" si="52"/>
        <v>4.2735042735042743</v>
      </c>
      <c r="Q688" s="1">
        <f t="shared" si="53"/>
        <v>1.5988862572517082</v>
      </c>
      <c r="R688" s="1">
        <f t="shared" si="54"/>
        <v>3.0545472145588306</v>
      </c>
      <c r="S688" s="1"/>
    </row>
    <row r="689" spans="7:19" x14ac:dyDescent="0.2">
      <c r="G689">
        <v>6081611100</v>
      </c>
      <c r="H689" s="2">
        <f>$B$3+$B$4*DataForModel!L689+Index!$B$5*DataForModel!Q689+Index!$B$6*DataForModel!R689+Index!$B$7*DataForModel!T689+Index!$B$8*DataForModel!U689+Index!$B$9*DataForModel!AA689+Index!$B$10*DataForModel!AU689+Index!$B$11*DataForModel!AH689+Index!$B$12*DataForModel!AU689+Index!$B$13*DataForModel!AX689+Index!$B$14*DataForModel!AZ689+Index!$B$15*DataForModel!BA689+Index!$B$16*DataForModel!BI689</f>
        <v>9.1977991754418174</v>
      </c>
      <c r="I689" s="2">
        <f>$B$3+$B$4*DataForModel!L689+Index!$B$5*DataForModel!Q689+Index!$B$6*DataForModel!R689+Index!$B$7*DataForModel!T689+Index!$B$8*DataForModel!U689+Index!$B$9*DataForModel!AA689+Index!$B$10*DataForModel!AU689+Index!$B$11*DataForModel!AH689+Index!$B$12*DataForModel!AU689+Index!$B$13*DataForModel!AX689+Index!$B$14*DataForModel!AZ689+Index!$B$15*DataForModel!BA689+Index!$B$16*DataForModel!BI689</f>
        <v>9.1977991754418174</v>
      </c>
      <c r="J689">
        <v>8.9</v>
      </c>
      <c r="K689">
        <f t="shared" si="50"/>
        <v>0.297799175441817</v>
      </c>
      <c r="L689">
        <f>VLOOKUP(G689,MedianHouseholdIncome!B:C,2,FALSE)</f>
        <v>143421</v>
      </c>
      <c r="M689">
        <f>VLOOKUP(G689,DataForModel!B:O,14,FALSE)</f>
        <v>5.2898605014169897</v>
      </c>
      <c r="N689">
        <f>VLOOKUP(G689,DataForModel!B:H,7,FALSE)</f>
        <v>4.4131</v>
      </c>
      <c r="O689" s="2">
        <f t="shared" si="51"/>
        <v>3.9861774656056119</v>
      </c>
      <c r="P689" s="1">
        <f t="shared" si="52"/>
        <v>3.8034188034188037</v>
      </c>
      <c r="Q689" s="1">
        <f t="shared" si="53"/>
        <v>0.63519523846241766</v>
      </c>
      <c r="R689" s="1">
        <f t="shared" si="54"/>
        <v>2.5520545956149263</v>
      </c>
      <c r="S689" s="1"/>
    </row>
    <row r="690" spans="7:19" x14ac:dyDescent="0.2">
      <c r="G690">
        <v>6081611200</v>
      </c>
      <c r="H690" s="2">
        <f>$B$3+$B$4*DataForModel!L690+Index!$B$5*DataForModel!Q690+Index!$B$6*DataForModel!R690+Index!$B$7*DataForModel!T690+Index!$B$8*DataForModel!U690+Index!$B$9*DataForModel!AA690+Index!$B$10*DataForModel!AU690+Index!$B$11*DataForModel!AH690+Index!$B$12*DataForModel!AU690+Index!$B$13*DataForModel!AX690+Index!$B$14*DataForModel!AZ690+Index!$B$15*DataForModel!BA690+Index!$B$16*DataForModel!BI690</f>
        <v>8.665464564666145</v>
      </c>
      <c r="I690" s="2">
        <f>$B$3+$B$4*DataForModel!L690+Index!$B$5*DataForModel!Q690+Index!$B$6*DataForModel!R690+Index!$B$7*DataForModel!T690+Index!$B$8*DataForModel!U690+Index!$B$9*DataForModel!AA690+Index!$B$10*DataForModel!AU690+Index!$B$11*DataForModel!AH690+Index!$B$12*DataForModel!AU690+Index!$B$13*DataForModel!AX690+Index!$B$14*DataForModel!AZ690+Index!$B$15*DataForModel!BA690+Index!$B$16*DataForModel!BI690</f>
        <v>8.665464564666145</v>
      </c>
      <c r="J690">
        <v>8.6</v>
      </c>
      <c r="K690">
        <f t="shared" si="50"/>
        <v>6.5464564666145364E-2</v>
      </c>
      <c r="L690">
        <f>VLOOKUP(G690,MedianHouseholdIncome!B:C,2,FALSE)</f>
        <v>149800</v>
      </c>
      <c r="M690">
        <f>VLOOKUP(G690,DataForModel!B:O,14,FALSE)</f>
        <v>7.20032522417217</v>
      </c>
      <c r="N690">
        <f>VLOOKUP(G690,DataForModel!B:H,7,FALSE)</f>
        <v>3.5615000000000001</v>
      </c>
      <c r="O690" s="2">
        <f t="shared" si="51"/>
        <v>3.7455987453561561</v>
      </c>
      <c r="P690" s="1">
        <f t="shared" si="52"/>
        <v>3.6752136752136755</v>
      </c>
      <c r="Q690" s="1">
        <f t="shared" si="53"/>
        <v>0.95314345116007293</v>
      </c>
      <c r="R690" s="1">
        <f t="shared" si="54"/>
        <v>1.727699530516432</v>
      </c>
      <c r="S690" s="1"/>
    </row>
    <row r="691" spans="7:19" x14ac:dyDescent="0.2">
      <c r="G691">
        <v>6081611300</v>
      </c>
      <c r="H691" s="2">
        <f>$B$3+$B$4*DataForModel!L691+Index!$B$5*DataForModel!Q691+Index!$B$6*DataForModel!R691+Index!$B$7*DataForModel!T691+Index!$B$8*DataForModel!U691+Index!$B$9*DataForModel!AA691+Index!$B$10*DataForModel!AU691+Index!$B$11*DataForModel!AH691+Index!$B$12*DataForModel!AU691+Index!$B$13*DataForModel!AX691+Index!$B$14*DataForModel!AZ691+Index!$B$15*DataForModel!BA691+Index!$B$16*DataForModel!BI691</f>
        <v>8.5555093947022129</v>
      </c>
      <c r="I691" s="2">
        <f>$B$3+$B$4*DataForModel!L691+Index!$B$5*DataForModel!Q691+Index!$B$6*DataForModel!R691+Index!$B$7*DataForModel!T691+Index!$B$8*DataForModel!U691+Index!$B$9*DataForModel!AA691+Index!$B$10*DataForModel!AU691+Index!$B$11*DataForModel!AH691+Index!$B$12*DataForModel!AU691+Index!$B$13*DataForModel!AX691+Index!$B$14*DataForModel!AZ691+Index!$B$15*DataForModel!BA691+Index!$B$16*DataForModel!BI691</f>
        <v>8.5555093947022129</v>
      </c>
      <c r="J691">
        <v>9.4</v>
      </c>
      <c r="K691">
        <f t="shared" si="50"/>
        <v>0.84449060529778741</v>
      </c>
      <c r="L691">
        <f>VLOOKUP(G691,MedianHouseholdIncome!B:C,2,FALSE)</f>
        <v>125191</v>
      </c>
      <c r="M691">
        <f>VLOOKUP(G691,DataForModel!B:O,14,FALSE)</f>
        <v>9.1724409224293701</v>
      </c>
      <c r="N691">
        <f>VLOOKUP(G691,DataForModel!B:H,7,FALSE)</f>
        <v>5.8578000000000001</v>
      </c>
      <c r="O691" s="2">
        <f t="shared" si="51"/>
        <v>3.6959065526276218</v>
      </c>
      <c r="P691" s="1">
        <f t="shared" si="52"/>
        <v>4.017094017094017</v>
      </c>
      <c r="Q691" s="1">
        <f t="shared" si="53"/>
        <v>1.2813518990970714</v>
      </c>
      <c r="R691" s="1">
        <f t="shared" si="54"/>
        <v>3.9505348240646625</v>
      </c>
      <c r="S691" s="1"/>
    </row>
    <row r="692" spans="7:19" x14ac:dyDescent="0.2">
      <c r="G692">
        <v>6085500100</v>
      </c>
      <c r="H692" s="2">
        <f>$B$3+$B$4*DataForModel!L692+Index!$B$5*DataForModel!Q692+Index!$B$6*DataForModel!R692+Index!$B$7*DataForModel!T692+Index!$B$8*DataForModel!U692+Index!$B$9*DataForModel!AA692+Index!$B$10*DataForModel!AU692+Index!$B$11*DataForModel!AH692+Index!$B$12*DataForModel!AU692+Index!$B$13*DataForModel!AX692+Index!$B$14*DataForModel!AZ692+Index!$B$15*DataForModel!BA692+Index!$B$16*DataForModel!BI692</f>
        <v>14.263573519698859</v>
      </c>
      <c r="I692" s="2">
        <f>$B$3+$B$4*DataForModel!L692+Index!$B$5*DataForModel!Q692+Index!$B$6*DataForModel!R692+Index!$B$7*DataForModel!T692+Index!$B$8*DataForModel!U692+Index!$B$9*DataForModel!AA692+Index!$B$10*DataForModel!AU692+Index!$B$11*DataForModel!AH692+Index!$B$12*DataForModel!AU692+Index!$B$13*DataForModel!AX692+Index!$B$14*DataForModel!AZ692+Index!$B$15*DataForModel!BA692+Index!$B$16*DataForModel!BI692</f>
        <v>14.263573519698859</v>
      </c>
      <c r="J692">
        <v>11.2</v>
      </c>
      <c r="K692">
        <f t="shared" si="50"/>
        <v>3.0635735196988598</v>
      </c>
      <c r="L692">
        <f>VLOOKUP(G692,MedianHouseholdIncome!B:C,2,FALSE)</f>
        <v>77484</v>
      </c>
      <c r="M692">
        <f>VLOOKUP(G692,DataForModel!B:O,14,FALSE)</f>
        <v>50.034215633404102</v>
      </c>
      <c r="N692">
        <f>VLOOKUP(G692,DataForModel!B:H,7,FALSE)</f>
        <v>7.7291999999999996</v>
      </c>
      <c r="O692" s="2">
        <f t="shared" si="51"/>
        <v>6.2755599031632023</v>
      </c>
      <c r="P692" s="1">
        <f t="shared" si="52"/>
        <v>4.7863247863247862</v>
      </c>
      <c r="Q692" s="1">
        <f t="shared" si="53"/>
        <v>8.0817539595299568</v>
      </c>
      <c r="R692" s="1">
        <f t="shared" si="54"/>
        <v>5.7620637916848159</v>
      </c>
      <c r="S692" s="1"/>
    </row>
    <row r="693" spans="7:19" x14ac:dyDescent="0.2">
      <c r="G693">
        <v>6085500200</v>
      </c>
      <c r="H693" s="2">
        <f>$B$3+$B$4*DataForModel!L693+Index!$B$5*DataForModel!Q693+Index!$B$6*DataForModel!R693+Index!$B$7*DataForModel!T693+Index!$B$8*DataForModel!U693+Index!$B$9*DataForModel!AA693+Index!$B$10*DataForModel!AU693+Index!$B$11*DataForModel!AH693+Index!$B$12*DataForModel!AU693+Index!$B$13*DataForModel!AX693+Index!$B$14*DataForModel!AZ693+Index!$B$15*DataForModel!BA693+Index!$B$16*DataForModel!BI693</f>
        <v>12.236737319856449</v>
      </c>
      <c r="I693" s="2">
        <f>$B$3+$B$4*DataForModel!L693+Index!$B$5*DataForModel!Q693+Index!$B$6*DataForModel!R693+Index!$B$7*DataForModel!T693+Index!$B$8*DataForModel!U693+Index!$B$9*DataForModel!AA693+Index!$B$10*DataForModel!AU693+Index!$B$11*DataForModel!AH693+Index!$B$12*DataForModel!AU693+Index!$B$13*DataForModel!AX693+Index!$B$14*DataForModel!AZ693+Index!$B$15*DataForModel!BA693+Index!$B$16*DataForModel!BI693</f>
        <v>12.236737319856449</v>
      </c>
      <c r="J693">
        <v>9.1</v>
      </c>
      <c r="K693">
        <f t="shared" si="50"/>
        <v>3.136737319856449</v>
      </c>
      <c r="L693">
        <f>VLOOKUP(G693,MedianHouseholdIncome!B:C,2,FALSE)</f>
        <v>92440</v>
      </c>
      <c r="M693">
        <f>VLOOKUP(G693,DataForModel!B:O,14,FALSE)</f>
        <v>26.386880382519699</v>
      </c>
      <c r="N693">
        <f>VLOOKUP(G693,DataForModel!B:H,7,FALSE)</f>
        <v>6.4737</v>
      </c>
      <c r="O693" s="2">
        <f t="shared" si="51"/>
        <v>5.3595690033739762</v>
      </c>
      <c r="P693" s="1">
        <f t="shared" si="52"/>
        <v>3.8888888888888888</v>
      </c>
      <c r="Q693" s="1">
        <f t="shared" si="53"/>
        <v>4.1462570678428108</v>
      </c>
      <c r="R693" s="1">
        <f t="shared" si="54"/>
        <v>4.5467305551522195</v>
      </c>
      <c r="S693" s="1"/>
    </row>
    <row r="694" spans="7:19" x14ac:dyDescent="0.2">
      <c r="G694">
        <v>6085500300</v>
      </c>
      <c r="H694" s="2">
        <f>$B$3+$B$4*DataForModel!L694+Index!$B$5*DataForModel!Q694+Index!$B$6*DataForModel!R694+Index!$B$7*DataForModel!T694+Index!$B$8*DataForModel!U694+Index!$B$9*DataForModel!AA694+Index!$B$10*DataForModel!AU694+Index!$B$11*DataForModel!AH694+Index!$B$12*DataForModel!AU694+Index!$B$13*DataForModel!AX694+Index!$B$14*DataForModel!AZ694+Index!$B$15*DataForModel!BA694+Index!$B$16*DataForModel!BI694</f>
        <v>10.068384356944669</v>
      </c>
      <c r="I694" s="2">
        <f>$B$3+$B$4*DataForModel!L694+Index!$B$5*DataForModel!Q694+Index!$B$6*DataForModel!R694+Index!$B$7*DataForModel!T694+Index!$B$8*DataForModel!U694+Index!$B$9*DataForModel!AA694+Index!$B$10*DataForModel!AU694+Index!$B$11*DataForModel!AH694+Index!$B$12*DataForModel!AU694+Index!$B$13*DataForModel!AX694+Index!$B$14*DataForModel!AZ694+Index!$B$15*DataForModel!BA694+Index!$B$16*DataForModel!BI694</f>
        <v>10.068384356944669</v>
      </c>
      <c r="J694">
        <v>9.6999999999999993</v>
      </c>
      <c r="K694">
        <f t="shared" si="50"/>
        <v>0.36838435694467009</v>
      </c>
      <c r="L694">
        <f>VLOOKUP(G694,MedianHouseholdIncome!B:C,2,FALSE)</f>
        <v>117016</v>
      </c>
      <c r="M694">
        <f>VLOOKUP(G694,DataForModel!B:O,14,FALSE)</f>
        <v>29.9175455152468</v>
      </c>
      <c r="N694">
        <f>VLOOKUP(G694,DataForModel!B:H,7,FALSE)</f>
        <v>5.6547000000000001</v>
      </c>
      <c r="O694" s="2">
        <f t="shared" si="51"/>
        <v>4.3796222362338284</v>
      </c>
      <c r="P694" s="1">
        <f t="shared" si="52"/>
        <v>4.1452991452991448</v>
      </c>
      <c r="Q694" s="1">
        <f t="shared" si="53"/>
        <v>4.7338463885006643</v>
      </c>
      <c r="R694" s="1">
        <f t="shared" si="54"/>
        <v>3.7539325298872273</v>
      </c>
      <c r="S694" s="1"/>
    </row>
    <row r="695" spans="7:19" x14ac:dyDescent="0.2">
      <c r="G695">
        <v>6085500400</v>
      </c>
      <c r="H695" s="2">
        <f>$B$3+$B$4*DataForModel!L695+Index!$B$5*DataForModel!Q695+Index!$B$6*DataForModel!R695+Index!$B$7*DataForModel!T695+Index!$B$8*DataForModel!U695+Index!$B$9*DataForModel!AA695+Index!$B$10*DataForModel!AU695+Index!$B$11*DataForModel!AH695+Index!$B$12*DataForModel!AU695+Index!$B$13*DataForModel!AX695+Index!$B$14*DataForModel!AZ695+Index!$B$15*DataForModel!BA695+Index!$B$16*DataForModel!BI695</f>
        <v>10.023854393347762</v>
      </c>
      <c r="I695" s="2">
        <f>$B$3+$B$4*DataForModel!L695+Index!$B$5*DataForModel!Q695+Index!$B$6*DataForModel!R695+Index!$B$7*DataForModel!T695+Index!$B$8*DataForModel!U695+Index!$B$9*DataForModel!AA695+Index!$B$10*DataForModel!AU695+Index!$B$11*DataForModel!AH695+Index!$B$12*DataForModel!AU695+Index!$B$13*DataForModel!AX695+Index!$B$14*DataForModel!AZ695+Index!$B$15*DataForModel!BA695+Index!$B$16*DataForModel!BI695</f>
        <v>10.023854393347762</v>
      </c>
      <c r="J695">
        <v>10.199999999999999</v>
      </c>
      <c r="K695">
        <f t="shared" si="50"/>
        <v>0.17614560665223777</v>
      </c>
      <c r="L695">
        <f>VLOOKUP(G695,MedianHouseholdIncome!B:C,2,FALSE)</f>
        <v>77143</v>
      </c>
      <c r="M695">
        <f>VLOOKUP(G695,DataForModel!B:O,14,FALSE)</f>
        <v>21.620421079308301</v>
      </c>
      <c r="N695">
        <f>VLOOKUP(G695,DataForModel!B:H,7,FALSE)</f>
        <v>6.4931000000000001</v>
      </c>
      <c r="O695" s="2">
        <f t="shared" si="51"/>
        <v>4.3594977479175618</v>
      </c>
      <c r="P695" s="1">
        <f t="shared" si="52"/>
        <v>4.3589743589743595</v>
      </c>
      <c r="Q695" s="1">
        <f t="shared" si="53"/>
        <v>3.3530012708100272</v>
      </c>
      <c r="R695" s="1">
        <f t="shared" si="54"/>
        <v>4.5655098978752235</v>
      </c>
      <c r="S695" s="1"/>
    </row>
    <row r="696" spans="7:19" x14ac:dyDescent="0.2">
      <c r="G696">
        <v>6085500500</v>
      </c>
      <c r="H696" s="2">
        <f>$B$3+$B$4*DataForModel!L696+Index!$B$5*DataForModel!Q696+Index!$B$6*DataForModel!R696+Index!$B$7*DataForModel!T696+Index!$B$8*DataForModel!U696+Index!$B$9*DataForModel!AA696+Index!$B$10*DataForModel!AU696+Index!$B$11*DataForModel!AH696+Index!$B$12*DataForModel!AU696+Index!$B$13*DataForModel!AX696+Index!$B$14*DataForModel!AZ696+Index!$B$15*DataForModel!BA696+Index!$B$16*DataForModel!BI696</f>
        <v>10.0245994437246</v>
      </c>
      <c r="I696" s="2">
        <f>$B$3+$B$4*DataForModel!L696+Index!$B$5*DataForModel!Q696+Index!$B$6*DataForModel!R696+Index!$B$7*DataForModel!T696+Index!$B$8*DataForModel!U696+Index!$B$9*DataForModel!AA696+Index!$B$10*DataForModel!AU696+Index!$B$11*DataForModel!AH696+Index!$B$12*DataForModel!AU696+Index!$B$13*DataForModel!AX696+Index!$B$14*DataForModel!AZ696+Index!$B$15*DataForModel!BA696+Index!$B$16*DataForModel!BI696</f>
        <v>10.0245994437246</v>
      </c>
      <c r="J696">
        <v>9.3000000000000007</v>
      </c>
      <c r="K696">
        <f t="shared" si="50"/>
        <v>0.72459944372459972</v>
      </c>
      <c r="L696">
        <f>VLOOKUP(G696,MedianHouseholdIncome!B:C,2,FALSE)</f>
        <v>129600</v>
      </c>
      <c r="M696">
        <f>VLOOKUP(G696,DataForModel!B:O,14,FALSE)</f>
        <v>18.463315471781002</v>
      </c>
      <c r="N696">
        <f>VLOOKUP(G696,DataForModel!B:H,7,FALSE)</f>
        <v>5.3901000000000003</v>
      </c>
      <c r="O696" s="2">
        <f t="shared" si="51"/>
        <v>4.3598344595695062</v>
      </c>
      <c r="P696" s="1">
        <f t="shared" si="52"/>
        <v>3.9743589743589745</v>
      </c>
      <c r="Q696" s="1">
        <f t="shared" si="53"/>
        <v>2.8275814223014279</v>
      </c>
      <c r="R696" s="1">
        <f t="shared" si="54"/>
        <v>3.4977977832631528</v>
      </c>
      <c r="S696" s="1"/>
    </row>
    <row r="697" spans="7:19" x14ac:dyDescent="0.2">
      <c r="G697">
        <v>6085500600</v>
      </c>
      <c r="H697" s="2">
        <f>$B$3+$B$4*DataForModel!L697+Index!$B$5*DataForModel!Q697+Index!$B$6*DataForModel!R697+Index!$B$7*DataForModel!T697+Index!$B$8*DataForModel!U697+Index!$B$9*DataForModel!AA697+Index!$B$10*DataForModel!AU697+Index!$B$11*DataForModel!AH697+Index!$B$12*DataForModel!AU697+Index!$B$13*DataForModel!AX697+Index!$B$14*DataForModel!AZ697+Index!$B$15*DataForModel!BA697+Index!$B$16*DataForModel!BI697</f>
        <v>9.5015074962273598</v>
      </c>
      <c r="I697" s="2">
        <f>$B$3+$B$4*DataForModel!L697+Index!$B$5*DataForModel!Q697+Index!$B$6*DataForModel!R697+Index!$B$7*DataForModel!T697+Index!$B$8*DataForModel!U697+Index!$B$9*DataForModel!AA697+Index!$B$10*DataForModel!AU697+Index!$B$11*DataForModel!AH697+Index!$B$12*DataForModel!AU697+Index!$B$13*DataForModel!AX697+Index!$B$14*DataForModel!AZ697+Index!$B$15*DataForModel!BA697+Index!$B$16*DataForModel!BI697</f>
        <v>9.5015074962273598</v>
      </c>
      <c r="J697">
        <v>8</v>
      </c>
      <c r="K697">
        <f t="shared" si="50"/>
        <v>1.5015074962273598</v>
      </c>
      <c r="L697">
        <f>VLOOKUP(G697,MedianHouseholdIncome!B:C,2,FALSE)</f>
        <v>94686</v>
      </c>
      <c r="M697">
        <f>VLOOKUP(G697,DataForModel!B:O,14,FALSE)</f>
        <v>18.843134674086301</v>
      </c>
      <c r="N697">
        <f>VLOOKUP(G697,DataForModel!B:H,7,FALSE)</f>
        <v>6.0178000000000003</v>
      </c>
      <c r="O697" s="2">
        <f t="shared" si="51"/>
        <v>4.1234327889768121</v>
      </c>
      <c r="P697" s="1">
        <f t="shared" si="52"/>
        <v>3.4188034188034191</v>
      </c>
      <c r="Q697" s="1">
        <f t="shared" si="53"/>
        <v>2.8907926583336012</v>
      </c>
      <c r="R697" s="1">
        <f t="shared" si="54"/>
        <v>4.1054160011616085</v>
      </c>
      <c r="S697" s="1"/>
    </row>
    <row r="698" spans="7:19" x14ac:dyDescent="0.2">
      <c r="G698">
        <v>6085500800</v>
      </c>
      <c r="H698" s="2">
        <f>$B$3+$B$4*DataForModel!L698+Index!$B$5*DataForModel!Q698+Index!$B$6*DataForModel!R698+Index!$B$7*DataForModel!T698+Index!$B$8*DataForModel!U698+Index!$B$9*DataForModel!AA698+Index!$B$10*DataForModel!AU698+Index!$B$11*DataForModel!AH698+Index!$B$12*DataForModel!AU698+Index!$B$13*DataForModel!AX698+Index!$B$14*DataForModel!AZ698+Index!$B$15*DataForModel!BA698+Index!$B$16*DataForModel!BI698</f>
        <v>10.449722774724718</v>
      </c>
      <c r="I698" s="2">
        <f>$B$3+$B$4*DataForModel!L698+Index!$B$5*DataForModel!Q698+Index!$B$6*DataForModel!R698+Index!$B$7*DataForModel!T698+Index!$B$8*DataForModel!U698+Index!$B$9*DataForModel!AA698+Index!$B$10*DataForModel!AU698+Index!$B$11*DataForModel!AH698+Index!$B$12*DataForModel!AU698+Index!$B$13*DataForModel!AX698+Index!$B$14*DataForModel!AZ698+Index!$B$15*DataForModel!BA698+Index!$B$16*DataForModel!BI698</f>
        <v>10.449722774724718</v>
      </c>
      <c r="J698">
        <v>10.3</v>
      </c>
      <c r="K698">
        <f t="shared" si="50"/>
        <v>0.14972277472471696</v>
      </c>
      <c r="L698">
        <f>VLOOKUP(G698,MedianHouseholdIncome!B:C,2,FALSE)</f>
        <v>66204</v>
      </c>
      <c r="M698">
        <f>VLOOKUP(G698,DataForModel!B:O,14,FALSE)</f>
        <v>31.601283755718601</v>
      </c>
      <c r="N698">
        <f>VLOOKUP(G698,DataForModel!B:H,7,FALSE)</f>
        <v>7.1943000000000001</v>
      </c>
      <c r="O698" s="2">
        <f t="shared" si="51"/>
        <v>4.5519610371954977</v>
      </c>
      <c r="P698" s="1">
        <f t="shared" si="52"/>
        <v>4.4017094017094021</v>
      </c>
      <c r="Q698" s="1">
        <f t="shared" si="53"/>
        <v>5.0140617506752978</v>
      </c>
      <c r="R698" s="1">
        <f t="shared" si="54"/>
        <v>5.2442766565025885</v>
      </c>
      <c r="S698" s="1"/>
    </row>
    <row r="699" spans="7:19" x14ac:dyDescent="0.2">
      <c r="G699">
        <v>6085500901</v>
      </c>
      <c r="H699" s="2">
        <f>$B$3+$B$4*DataForModel!L699+Index!$B$5*DataForModel!Q699+Index!$B$6*DataForModel!R699+Index!$B$7*DataForModel!T699+Index!$B$8*DataForModel!U699+Index!$B$9*DataForModel!AA699+Index!$B$10*DataForModel!AU699+Index!$B$11*DataForModel!AH699+Index!$B$12*DataForModel!AU699+Index!$B$13*DataForModel!AX699+Index!$B$14*DataForModel!AZ699+Index!$B$15*DataForModel!BA699+Index!$B$16*DataForModel!BI699</f>
        <v>11.313297013506821</v>
      </c>
      <c r="I699" s="2">
        <f>$B$3+$B$4*DataForModel!L699+Index!$B$5*DataForModel!Q699+Index!$B$6*DataForModel!R699+Index!$B$7*DataForModel!T699+Index!$B$8*DataForModel!U699+Index!$B$9*DataForModel!AA699+Index!$B$10*DataForModel!AU699+Index!$B$11*DataForModel!AH699+Index!$B$12*DataForModel!AU699+Index!$B$13*DataForModel!AX699+Index!$B$14*DataForModel!AZ699+Index!$B$15*DataForModel!BA699+Index!$B$16*DataForModel!BI699</f>
        <v>11.313297013506821</v>
      </c>
      <c r="J699">
        <v>7.9</v>
      </c>
      <c r="K699">
        <f t="shared" si="50"/>
        <v>3.4132970135068206</v>
      </c>
      <c r="L699">
        <f>VLOOKUP(G699,MedianHouseholdIncome!B:C,2,FALSE)</f>
        <v>55242</v>
      </c>
      <c r="M699">
        <f>VLOOKUP(G699,DataForModel!B:O,14,FALSE)</f>
        <v>28.025479423819998</v>
      </c>
      <c r="N699">
        <f>VLOOKUP(G699,DataForModel!B:H,7,FALSE)</f>
        <v>7.423</v>
      </c>
      <c r="O699" s="2">
        <f t="shared" si="51"/>
        <v>4.9422373427392401</v>
      </c>
      <c r="P699" s="1">
        <f t="shared" si="52"/>
        <v>3.3760683760683765</v>
      </c>
      <c r="Q699" s="1">
        <f t="shared" si="53"/>
        <v>4.4189601595587229</v>
      </c>
      <c r="R699" s="1">
        <f t="shared" si="54"/>
        <v>5.465659939015536</v>
      </c>
      <c r="S699" s="1"/>
    </row>
    <row r="700" spans="7:19" x14ac:dyDescent="0.2">
      <c r="G700">
        <v>6085500902</v>
      </c>
      <c r="H700" s="2">
        <f>$B$3+$B$4*DataForModel!L700+Index!$B$5*DataForModel!Q700+Index!$B$6*DataForModel!R700+Index!$B$7*DataForModel!T700+Index!$B$8*DataForModel!U700+Index!$B$9*DataForModel!AA700+Index!$B$10*DataForModel!AU700+Index!$B$11*DataForModel!AH700+Index!$B$12*DataForModel!AU700+Index!$B$13*DataForModel!AX700+Index!$B$14*DataForModel!AZ700+Index!$B$15*DataForModel!BA700+Index!$B$16*DataForModel!BI700</f>
        <v>11.302597876349598</v>
      </c>
      <c r="I700" s="2">
        <f>$B$3+$B$4*DataForModel!L700+Index!$B$5*DataForModel!Q700+Index!$B$6*DataForModel!R700+Index!$B$7*DataForModel!T700+Index!$B$8*DataForModel!U700+Index!$B$9*DataForModel!AA700+Index!$B$10*DataForModel!AU700+Index!$B$11*DataForModel!AH700+Index!$B$12*DataForModel!AU700+Index!$B$13*DataForModel!AX700+Index!$B$14*DataForModel!AZ700+Index!$B$15*DataForModel!BA700+Index!$B$16*DataForModel!BI700</f>
        <v>11.302597876349598</v>
      </c>
      <c r="J700">
        <v>9.3000000000000007</v>
      </c>
      <c r="K700">
        <f t="shared" si="50"/>
        <v>2.0025978763495971</v>
      </c>
      <c r="L700">
        <f>VLOOKUP(G700,MedianHouseholdIncome!B:C,2,FALSE)</f>
        <v>23696</v>
      </c>
      <c r="M700">
        <f>VLOOKUP(G700,DataForModel!B:O,14,FALSE)</f>
        <v>30.334656014187502</v>
      </c>
      <c r="N700">
        <f>VLOOKUP(G700,DataForModel!B:H,7,FALSE)</f>
        <v>8.5772999999999993</v>
      </c>
      <c r="O700" s="2">
        <f t="shared" si="51"/>
        <v>4.9374020668188789</v>
      </c>
      <c r="P700" s="1">
        <f t="shared" si="52"/>
        <v>3.9743589743589745</v>
      </c>
      <c r="Q700" s="1">
        <f t="shared" si="53"/>
        <v>4.8032638114219139</v>
      </c>
      <c r="R700" s="1">
        <f t="shared" si="54"/>
        <v>6.5830308310343142</v>
      </c>
      <c r="S700" s="1"/>
    </row>
    <row r="701" spans="7:19" x14ac:dyDescent="0.2">
      <c r="G701">
        <v>6085501000</v>
      </c>
      <c r="H701" s="2">
        <f>$B$3+$B$4*DataForModel!L701+Index!$B$5*DataForModel!Q701+Index!$B$6*DataForModel!R701+Index!$B$7*DataForModel!T701+Index!$B$8*DataForModel!U701+Index!$B$9*DataForModel!AA701+Index!$B$10*DataForModel!AU701+Index!$B$11*DataForModel!AH701+Index!$B$12*DataForModel!AU701+Index!$B$13*DataForModel!AX701+Index!$B$14*DataForModel!AZ701+Index!$B$15*DataForModel!BA701+Index!$B$16*DataForModel!BI701</f>
        <v>16.537190049345348</v>
      </c>
      <c r="I701" s="2">
        <f>$B$3+$B$4*DataForModel!L701+Index!$B$5*DataForModel!Q701+Index!$B$6*DataForModel!R701+Index!$B$7*DataForModel!T701+Index!$B$8*DataForModel!U701+Index!$B$9*DataForModel!AA701+Index!$B$10*DataForModel!AU701+Index!$B$11*DataForModel!AH701+Index!$B$12*DataForModel!AU701+Index!$B$13*DataForModel!AX701+Index!$B$14*DataForModel!AZ701+Index!$B$15*DataForModel!BA701+Index!$B$16*DataForModel!BI701</f>
        <v>16.537190049345348</v>
      </c>
      <c r="J701">
        <v>12.4</v>
      </c>
      <c r="K701">
        <f t="shared" si="50"/>
        <v>4.1371900493453477</v>
      </c>
      <c r="L701">
        <f>VLOOKUP(G701,MedianHouseholdIncome!B:C,2,FALSE)</f>
        <v>38750</v>
      </c>
      <c r="M701">
        <f>VLOOKUP(G701,DataForModel!B:O,14,FALSE)</f>
        <v>38.304687071826201</v>
      </c>
      <c r="N701">
        <f>VLOOKUP(G701,DataForModel!B:H,7,FALSE)</f>
        <v>9.8472000000000008</v>
      </c>
      <c r="O701" s="2">
        <f t="shared" si="51"/>
        <v>7.3030785802662024</v>
      </c>
      <c r="P701" s="1">
        <f t="shared" si="52"/>
        <v>5.299145299145299</v>
      </c>
      <c r="Q701" s="1">
        <f t="shared" si="53"/>
        <v>6.1296725640873557</v>
      </c>
      <c r="R701" s="1">
        <f t="shared" si="54"/>
        <v>7.8123033735056389</v>
      </c>
      <c r="S701" s="1"/>
    </row>
    <row r="702" spans="7:19" x14ac:dyDescent="0.2">
      <c r="G702">
        <v>6085501101</v>
      </c>
      <c r="H702" s="2">
        <f>$B$3+$B$4*DataForModel!L702+Index!$B$5*DataForModel!Q702+Index!$B$6*DataForModel!R702+Index!$B$7*DataForModel!T702+Index!$B$8*DataForModel!U702+Index!$B$9*DataForModel!AA702+Index!$B$10*DataForModel!AU702+Index!$B$11*DataForModel!AH702+Index!$B$12*DataForModel!AU702+Index!$B$13*DataForModel!AX702+Index!$B$14*DataForModel!AZ702+Index!$B$15*DataForModel!BA702+Index!$B$16*DataForModel!BI702</f>
        <v>12.10031376077893</v>
      </c>
      <c r="I702" s="2">
        <f>$B$3+$B$4*DataForModel!L702+Index!$B$5*DataForModel!Q702+Index!$B$6*DataForModel!R702+Index!$B$7*DataForModel!T702+Index!$B$8*DataForModel!U702+Index!$B$9*DataForModel!AA702+Index!$B$10*DataForModel!AU702+Index!$B$11*DataForModel!AH702+Index!$B$12*DataForModel!AU702+Index!$B$13*DataForModel!AX702+Index!$B$14*DataForModel!AZ702+Index!$B$15*DataForModel!BA702+Index!$B$16*DataForModel!BI702</f>
        <v>12.10031376077893</v>
      </c>
      <c r="J702">
        <v>10.4</v>
      </c>
      <c r="K702">
        <f t="shared" si="50"/>
        <v>1.7003137607789292</v>
      </c>
      <c r="L702">
        <f>VLOOKUP(G702,MedianHouseholdIncome!B:C,2,FALSE)</f>
        <v>69836</v>
      </c>
      <c r="M702">
        <f>VLOOKUP(G702,DataForModel!B:O,14,FALSE)</f>
        <v>30.210061065552399</v>
      </c>
      <c r="N702">
        <f>VLOOKUP(G702,DataForModel!B:H,7,FALSE)</f>
        <v>7.5784000000000002</v>
      </c>
      <c r="O702" s="2">
        <f t="shared" si="51"/>
        <v>5.2979149147793585</v>
      </c>
      <c r="P702" s="1">
        <f t="shared" si="52"/>
        <v>4.4444444444444446</v>
      </c>
      <c r="Q702" s="1">
        <f t="shared" si="53"/>
        <v>4.7825281544072391</v>
      </c>
      <c r="R702" s="1">
        <f t="shared" si="54"/>
        <v>5.6160882822709457</v>
      </c>
      <c r="S702" s="1"/>
    </row>
    <row r="703" spans="7:19" x14ac:dyDescent="0.2">
      <c r="G703">
        <v>6085501102</v>
      </c>
      <c r="H703" s="2">
        <f>$B$3+$B$4*DataForModel!L703+Index!$B$5*DataForModel!Q703+Index!$B$6*DataForModel!R703+Index!$B$7*DataForModel!T703+Index!$B$8*DataForModel!U703+Index!$B$9*DataForModel!AA703+Index!$B$10*DataForModel!AU703+Index!$B$11*DataForModel!AH703+Index!$B$12*DataForModel!AU703+Index!$B$13*DataForModel!AX703+Index!$B$14*DataForModel!AZ703+Index!$B$15*DataForModel!BA703+Index!$B$16*DataForModel!BI703</f>
        <v>13.75008484399196</v>
      </c>
      <c r="I703" s="2">
        <f>$B$3+$B$4*DataForModel!L703+Index!$B$5*DataForModel!Q703+Index!$B$6*DataForModel!R703+Index!$B$7*DataForModel!T703+Index!$B$8*DataForModel!U703+Index!$B$9*DataForModel!AA703+Index!$B$10*DataForModel!AU703+Index!$B$11*DataForModel!AH703+Index!$B$12*DataForModel!AU703+Index!$B$13*DataForModel!AX703+Index!$B$14*DataForModel!AZ703+Index!$B$15*DataForModel!BA703+Index!$B$16*DataForModel!BI703</f>
        <v>13.75008484399196</v>
      </c>
      <c r="J703">
        <v>12.9</v>
      </c>
      <c r="K703">
        <f t="shared" si="50"/>
        <v>0.85008484399195972</v>
      </c>
      <c r="L703">
        <f>VLOOKUP(G703,MedianHouseholdIncome!B:C,2,FALSE)</f>
        <v>70281</v>
      </c>
      <c r="M703">
        <f>VLOOKUP(G703,DataForModel!B:O,14,FALSE)</f>
        <v>43.538416582055902</v>
      </c>
      <c r="N703">
        <f>VLOOKUP(G703,DataForModel!B:H,7,FALSE)</f>
        <v>6.5663</v>
      </c>
      <c r="O703" s="2">
        <f t="shared" si="51"/>
        <v>6.0434982525330669</v>
      </c>
      <c r="P703" s="1">
        <f t="shared" si="52"/>
        <v>5.5128205128205128</v>
      </c>
      <c r="Q703" s="1">
        <f t="shared" si="53"/>
        <v>7.0006935903854437</v>
      </c>
      <c r="R703" s="1">
        <f t="shared" si="54"/>
        <v>4.6363680363970765</v>
      </c>
      <c r="S703" s="1"/>
    </row>
    <row r="704" spans="7:19" x14ac:dyDescent="0.2">
      <c r="G704">
        <v>6085501200</v>
      </c>
      <c r="H704" s="2">
        <f>$B$3+$B$4*DataForModel!L704+Index!$B$5*DataForModel!Q704+Index!$B$6*DataForModel!R704+Index!$B$7*DataForModel!T704+Index!$B$8*DataForModel!U704+Index!$B$9*DataForModel!AA704+Index!$B$10*DataForModel!AU704+Index!$B$11*DataForModel!AH704+Index!$B$12*DataForModel!AU704+Index!$B$13*DataForModel!AX704+Index!$B$14*DataForModel!AZ704+Index!$B$15*DataForModel!BA704+Index!$B$16*DataForModel!BI704</f>
        <v>14.454182082471688</v>
      </c>
      <c r="I704" s="2">
        <f>$B$3+$B$4*DataForModel!L704+Index!$B$5*DataForModel!Q704+Index!$B$6*DataForModel!R704+Index!$B$7*DataForModel!T704+Index!$B$8*DataForModel!U704+Index!$B$9*DataForModel!AA704+Index!$B$10*DataForModel!AU704+Index!$B$11*DataForModel!AH704+Index!$B$12*DataForModel!AU704+Index!$B$13*DataForModel!AX704+Index!$B$14*DataForModel!AZ704+Index!$B$15*DataForModel!BA704+Index!$B$16*DataForModel!BI704</f>
        <v>14.454182082471688</v>
      </c>
      <c r="J704">
        <v>11.7</v>
      </c>
      <c r="K704">
        <f t="shared" si="50"/>
        <v>2.7541820824716883</v>
      </c>
      <c r="L704">
        <f>VLOOKUP(G704,MedianHouseholdIncome!B:C,2,FALSE)</f>
        <v>58654</v>
      </c>
      <c r="M704">
        <f>VLOOKUP(G704,DataForModel!B:O,14,FALSE)</f>
        <v>32.855572522860697</v>
      </c>
      <c r="N704">
        <f>VLOOKUP(G704,DataForModel!B:H,7,FALSE)</f>
        <v>7.8209</v>
      </c>
      <c r="O704" s="2">
        <f t="shared" si="51"/>
        <v>6.3617018957600351</v>
      </c>
      <c r="P704" s="1">
        <f t="shared" si="52"/>
        <v>5</v>
      </c>
      <c r="Q704" s="1">
        <f t="shared" si="53"/>
        <v>5.2228061817917482</v>
      </c>
      <c r="R704" s="1">
        <f t="shared" si="54"/>
        <v>5.8508300663085038</v>
      </c>
      <c r="S704" s="1"/>
    </row>
    <row r="705" spans="7:19" x14ac:dyDescent="0.2">
      <c r="G705">
        <v>6085501300</v>
      </c>
      <c r="H705" s="2">
        <f>$B$3+$B$4*DataForModel!L705+Index!$B$5*DataForModel!Q705+Index!$B$6*DataForModel!R705+Index!$B$7*DataForModel!T705+Index!$B$8*DataForModel!U705+Index!$B$9*DataForModel!AA705+Index!$B$10*DataForModel!AU705+Index!$B$11*DataForModel!AH705+Index!$B$12*DataForModel!AU705+Index!$B$13*DataForModel!AX705+Index!$B$14*DataForModel!AZ705+Index!$B$15*DataForModel!BA705+Index!$B$16*DataForModel!BI705</f>
        <v>12.80434768453325</v>
      </c>
      <c r="I705" s="2">
        <f>$B$3+$B$4*DataForModel!L705+Index!$B$5*DataForModel!Q705+Index!$B$6*DataForModel!R705+Index!$B$7*DataForModel!T705+Index!$B$8*DataForModel!U705+Index!$B$9*DataForModel!AA705+Index!$B$10*DataForModel!AU705+Index!$B$11*DataForModel!AH705+Index!$B$12*DataForModel!AU705+Index!$B$13*DataForModel!AX705+Index!$B$14*DataForModel!AZ705+Index!$B$15*DataForModel!BA705+Index!$B$16*DataForModel!BI705</f>
        <v>12.80434768453325</v>
      </c>
      <c r="J705">
        <v>12.1</v>
      </c>
      <c r="K705">
        <f t="shared" si="50"/>
        <v>0.70434768453324992</v>
      </c>
      <c r="L705">
        <f>VLOOKUP(G705,MedianHouseholdIncome!B:C,2,FALSE)</f>
        <v>96516</v>
      </c>
      <c r="M705">
        <f>VLOOKUP(G705,DataForModel!B:O,14,FALSE)</f>
        <v>22.230149006665801</v>
      </c>
      <c r="N705">
        <f>VLOOKUP(G705,DataForModel!B:H,7,FALSE)</f>
        <v>7.1866000000000003</v>
      </c>
      <c r="O705" s="2">
        <f t="shared" si="51"/>
        <v>5.6160899440945045</v>
      </c>
      <c r="P705" s="1">
        <f t="shared" si="52"/>
        <v>5.1709401709401712</v>
      </c>
      <c r="Q705" s="1">
        <f t="shared" si="53"/>
        <v>3.4544749606542369</v>
      </c>
      <c r="R705" s="1">
        <f t="shared" si="54"/>
        <v>5.236822999854799</v>
      </c>
      <c r="S705" s="1"/>
    </row>
    <row r="706" spans="7:19" x14ac:dyDescent="0.2">
      <c r="G706">
        <v>6085501401</v>
      </c>
      <c r="H706" s="2">
        <f>$B$3+$B$4*DataForModel!L706+Index!$B$5*DataForModel!Q706+Index!$B$6*DataForModel!R706+Index!$B$7*DataForModel!T706+Index!$B$8*DataForModel!U706+Index!$B$9*DataForModel!AA706+Index!$B$10*DataForModel!AU706+Index!$B$11*DataForModel!AH706+Index!$B$12*DataForModel!AU706+Index!$B$13*DataForModel!AX706+Index!$B$14*DataForModel!AZ706+Index!$B$15*DataForModel!BA706+Index!$B$16*DataForModel!BI706</f>
        <v>15.702308875622728</v>
      </c>
      <c r="I706" s="2">
        <f>$B$3+$B$4*DataForModel!L706+Index!$B$5*DataForModel!Q706+Index!$B$6*DataForModel!R706+Index!$B$7*DataForModel!T706+Index!$B$8*DataForModel!U706+Index!$B$9*DataForModel!AA706+Index!$B$10*DataForModel!AU706+Index!$B$11*DataForModel!AH706+Index!$B$12*DataForModel!AU706+Index!$B$13*DataForModel!AX706+Index!$B$14*DataForModel!AZ706+Index!$B$15*DataForModel!BA706+Index!$B$16*DataForModel!BI706</f>
        <v>15.702308875622728</v>
      </c>
      <c r="J706">
        <v>14.8</v>
      </c>
      <c r="K706">
        <f t="shared" ref="K706:K769" si="55">ABS(J706-H706)</f>
        <v>0.90230887562272777</v>
      </c>
      <c r="L706">
        <f>VLOOKUP(G706,MedianHouseholdIncome!B:C,2,FALSE)</f>
        <v>52140</v>
      </c>
      <c r="M706">
        <f>VLOOKUP(G706,DataForModel!B:O,14,FALSE)</f>
        <v>42.852166313438701</v>
      </c>
      <c r="N706">
        <f>VLOOKUP(G706,DataForModel!B:H,7,FALSE)</f>
        <v>10.3384</v>
      </c>
      <c r="O706" s="2">
        <f t="shared" ref="O706:O769" si="56">((H706-$B$22)/$B$24)*$B$25</f>
        <v>6.9257695714796386</v>
      </c>
      <c r="P706" s="1">
        <f t="shared" ref="P706:P769" si="57">((J706-$C$22)/$C$24)*$C$25</f>
        <v>6.3247863247863254</v>
      </c>
      <c r="Q706" s="1">
        <f t="shared" ref="Q706:Q769" si="58">((M706-$D$22)/$D$24)*$D$25</f>
        <v>6.8864847050962874</v>
      </c>
      <c r="R706" s="1">
        <f t="shared" ref="R706:R769" si="59">((N706-$E$22)/$E$24)*$E$25</f>
        <v>8.2877885871932619</v>
      </c>
      <c r="S706" s="1"/>
    </row>
    <row r="707" spans="7:19" x14ac:dyDescent="0.2">
      <c r="G707">
        <v>6085501402</v>
      </c>
      <c r="H707" s="2">
        <f>$B$3+$B$4*DataForModel!L707+Index!$B$5*DataForModel!Q707+Index!$B$6*DataForModel!R707+Index!$B$7*DataForModel!T707+Index!$B$8*DataForModel!U707+Index!$B$9*DataForModel!AA707+Index!$B$10*DataForModel!AU707+Index!$B$11*DataForModel!AH707+Index!$B$12*DataForModel!AU707+Index!$B$13*DataForModel!AX707+Index!$B$14*DataForModel!AZ707+Index!$B$15*DataForModel!BA707+Index!$B$16*DataForModel!BI707</f>
        <v>15.642257999965508</v>
      </c>
      <c r="I707" s="2">
        <f>$B$3+$B$4*DataForModel!L707+Index!$B$5*DataForModel!Q707+Index!$B$6*DataForModel!R707+Index!$B$7*DataForModel!T707+Index!$B$8*DataForModel!U707+Index!$B$9*DataForModel!AA707+Index!$B$10*DataForModel!AU707+Index!$B$11*DataForModel!AH707+Index!$B$12*DataForModel!AU707+Index!$B$13*DataForModel!AX707+Index!$B$14*DataForModel!AZ707+Index!$B$15*DataForModel!BA707+Index!$B$16*DataForModel!BI707</f>
        <v>15.642257999965508</v>
      </c>
      <c r="J707">
        <v>15.5</v>
      </c>
      <c r="K707">
        <f t="shared" si="55"/>
        <v>0.14225799996550847</v>
      </c>
      <c r="L707">
        <f>VLOOKUP(G707,MedianHouseholdIncome!B:C,2,FALSE)</f>
        <v>70280</v>
      </c>
      <c r="M707">
        <f>VLOOKUP(G707,DataForModel!B:O,14,FALSE)</f>
        <v>32.308262453745499</v>
      </c>
      <c r="N707">
        <f>VLOOKUP(G707,DataForModel!B:H,7,FALSE)</f>
        <v>8.6152999999999995</v>
      </c>
      <c r="O707" s="2">
        <f t="shared" si="56"/>
        <v>6.898630695811903</v>
      </c>
      <c r="P707" s="1">
        <f t="shared" si="57"/>
        <v>6.6239316239316253</v>
      </c>
      <c r="Q707" s="1">
        <f t="shared" si="58"/>
        <v>5.1317203552941768</v>
      </c>
      <c r="R707" s="1">
        <f t="shared" si="59"/>
        <v>6.61981511059484</v>
      </c>
      <c r="S707" s="1"/>
    </row>
    <row r="708" spans="7:19" x14ac:dyDescent="0.2">
      <c r="G708">
        <v>6085501501</v>
      </c>
      <c r="H708" s="2">
        <f>$B$3+$B$4*DataForModel!L708+Index!$B$5*DataForModel!Q708+Index!$B$6*DataForModel!R708+Index!$B$7*DataForModel!T708+Index!$B$8*DataForModel!U708+Index!$B$9*DataForModel!AA708+Index!$B$10*DataForModel!AU708+Index!$B$11*DataForModel!AH708+Index!$B$12*DataForModel!AU708+Index!$B$13*DataForModel!AX708+Index!$B$14*DataForModel!AZ708+Index!$B$15*DataForModel!BA708+Index!$B$16*DataForModel!BI708</f>
        <v>17.904997874085417</v>
      </c>
      <c r="I708" s="2">
        <f>$B$3+$B$4*DataForModel!L708+Index!$B$5*DataForModel!Q708+Index!$B$6*DataForModel!R708+Index!$B$7*DataForModel!T708+Index!$B$8*DataForModel!U708+Index!$B$9*DataForModel!AA708+Index!$B$10*DataForModel!AU708+Index!$B$11*DataForModel!AH708+Index!$B$12*DataForModel!AU708+Index!$B$13*DataForModel!AX708+Index!$B$14*DataForModel!AZ708+Index!$B$15*DataForModel!BA708+Index!$B$16*DataForModel!BI708</f>
        <v>17.904997874085417</v>
      </c>
      <c r="J708">
        <v>14.3</v>
      </c>
      <c r="K708">
        <f t="shared" si="55"/>
        <v>3.6049978740854165</v>
      </c>
      <c r="L708">
        <f>VLOOKUP(G708,MedianHouseholdIncome!B:C,2,FALSE)</f>
        <v>65559</v>
      </c>
      <c r="M708">
        <f>VLOOKUP(G708,DataForModel!B:O,14,FALSE)</f>
        <v>41.3606501432565</v>
      </c>
      <c r="N708">
        <f>VLOOKUP(G708,DataForModel!B:H,7,FALSE)</f>
        <v>9.5913000000000004</v>
      </c>
      <c r="O708" s="2">
        <f t="shared" si="56"/>
        <v>7.9212338708712418</v>
      </c>
      <c r="P708" s="1">
        <f t="shared" si="57"/>
        <v>6.1111111111111116</v>
      </c>
      <c r="Q708" s="1">
        <f t="shared" si="58"/>
        <v>6.6382598125501548</v>
      </c>
      <c r="R708" s="1">
        <f t="shared" si="59"/>
        <v>7.5645902908862102</v>
      </c>
      <c r="S708" s="1"/>
    </row>
    <row r="709" spans="7:19" x14ac:dyDescent="0.2">
      <c r="G709">
        <v>6085501502</v>
      </c>
      <c r="H709" s="2">
        <f>$B$3+$B$4*DataForModel!L709+Index!$B$5*DataForModel!Q709+Index!$B$6*DataForModel!R709+Index!$B$7*DataForModel!T709+Index!$B$8*DataForModel!U709+Index!$B$9*DataForModel!AA709+Index!$B$10*DataForModel!AU709+Index!$B$11*DataForModel!AH709+Index!$B$12*DataForModel!AU709+Index!$B$13*DataForModel!AX709+Index!$B$14*DataForModel!AZ709+Index!$B$15*DataForModel!BA709+Index!$B$16*DataForModel!BI709</f>
        <v>16.655513598590751</v>
      </c>
      <c r="I709" s="2">
        <f>$B$3+$B$4*DataForModel!L709+Index!$B$5*DataForModel!Q709+Index!$B$6*DataForModel!R709+Index!$B$7*DataForModel!T709+Index!$B$8*DataForModel!U709+Index!$B$9*DataForModel!AA709+Index!$B$10*DataForModel!AU709+Index!$B$11*DataForModel!AH709+Index!$B$12*DataForModel!AU709+Index!$B$13*DataForModel!AX709+Index!$B$14*DataForModel!AZ709+Index!$B$15*DataForModel!BA709+Index!$B$16*DataForModel!BI709</f>
        <v>16.655513598590751</v>
      </c>
      <c r="J709">
        <v>14.1</v>
      </c>
      <c r="K709">
        <f t="shared" si="55"/>
        <v>2.5555135985907516</v>
      </c>
      <c r="L709">
        <f>VLOOKUP(G709,MedianHouseholdIncome!B:C,2,FALSE)</f>
        <v>64679</v>
      </c>
      <c r="M709">
        <f>VLOOKUP(G709,DataForModel!B:O,14,FALSE)</f>
        <v>39.055691547346598</v>
      </c>
      <c r="N709">
        <f>VLOOKUP(G709,DataForModel!B:H,7,FALSE)</f>
        <v>9.2650000000000006</v>
      </c>
      <c r="O709" s="2">
        <f t="shared" si="56"/>
        <v>7.3565527062700582</v>
      </c>
      <c r="P709" s="1">
        <f t="shared" si="57"/>
        <v>6.0256410256410255</v>
      </c>
      <c r="Q709" s="1">
        <f t="shared" si="58"/>
        <v>6.2546581384743529</v>
      </c>
      <c r="R709" s="1">
        <f t="shared" si="59"/>
        <v>7.2487294903441271</v>
      </c>
      <c r="S709" s="1"/>
    </row>
    <row r="710" spans="7:19" x14ac:dyDescent="0.2">
      <c r="G710">
        <v>6085501600</v>
      </c>
      <c r="H710" s="2">
        <f>$B$3+$B$4*DataForModel!L710+Index!$B$5*DataForModel!Q710+Index!$B$6*DataForModel!R710+Index!$B$7*DataForModel!T710+Index!$B$8*DataForModel!U710+Index!$B$9*DataForModel!AA710+Index!$B$10*DataForModel!AU710+Index!$B$11*DataForModel!AH710+Index!$B$12*DataForModel!AU710+Index!$B$13*DataForModel!AX710+Index!$B$14*DataForModel!AZ710+Index!$B$15*DataForModel!BA710+Index!$B$16*DataForModel!BI710</f>
        <v>14.224594212757271</v>
      </c>
      <c r="I710" s="2">
        <f>$B$3+$B$4*DataForModel!L710+Index!$B$5*DataForModel!Q710+Index!$B$6*DataForModel!R710+Index!$B$7*DataForModel!T710+Index!$B$8*DataForModel!U710+Index!$B$9*DataForModel!AA710+Index!$B$10*DataForModel!AU710+Index!$B$11*DataForModel!AH710+Index!$B$12*DataForModel!AU710+Index!$B$13*DataForModel!AX710+Index!$B$14*DataForModel!AZ710+Index!$B$15*DataForModel!BA710+Index!$B$16*DataForModel!BI710</f>
        <v>14.224594212757271</v>
      </c>
      <c r="J710">
        <v>10.8</v>
      </c>
      <c r="K710">
        <f t="shared" si="55"/>
        <v>3.4245942127572704</v>
      </c>
      <c r="L710">
        <f>VLOOKUP(G710,MedianHouseholdIncome!B:C,2,FALSE)</f>
        <v>42014</v>
      </c>
      <c r="M710">
        <f>VLOOKUP(G710,DataForModel!B:O,14,FALSE)</f>
        <v>45.890606783232798</v>
      </c>
      <c r="N710">
        <f>VLOOKUP(G710,DataForModel!B:H,7,FALSE)</f>
        <v>7.87</v>
      </c>
      <c r="O710" s="2">
        <f t="shared" si="56"/>
        <v>6.2579439308210061</v>
      </c>
      <c r="P710" s="1">
        <f t="shared" si="57"/>
        <v>4.6153846153846159</v>
      </c>
      <c r="Q710" s="1">
        <f t="shared" si="58"/>
        <v>7.3921557626419325</v>
      </c>
      <c r="R710" s="1">
        <f t="shared" si="59"/>
        <v>5.8983592275301291</v>
      </c>
      <c r="S710" s="1"/>
    </row>
    <row r="711" spans="7:19" x14ac:dyDescent="0.2">
      <c r="G711">
        <v>6085501700</v>
      </c>
      <c r="H711" s="2">
        <f>$B$3+$B$4*DataForModel!L711+Index!$B$5*DataForModel!Q711+Index!$B$6*DataForModel!R711+Index!$B$7*DataForModel!T711+Index!$B$8*DataForModel!U711+Index!$B$9*DataForModel!AA711+Index!$B$10*DataForModel!AU711+Index!$B$11*DataForModel!AH711+Index!$B$12*DataForModel!AU711+Index!$B$13*DataForModel!AX711+Index!$B$14*DataForModel!AZ711+Index!$B$15*DataForModel!BA711+Index!$B$16*DataForModel!BI711</f>
        <v>17.625333727124019</v>
      </c>
      <c r="I711" s="2">
        <f>$B$3+$B$4*DataForModel!L711+Index!$B$5*DataForModel!Q711+Index!$B$6*DataForModel!R711+Index!$B$7*DataForModel!T711+Index!$B$8*DataForModel!U711+Index!$B$9*DataForModel!AA711+Index!$B$10*DataForModel!AU711+Index!$B$11*DataForModel!AH711+Index!$B$12*DataForModel!AU711+Index!$B$13*DataForModel!AX711+Index!$B$14*DataForModel!AZ711+Index!$B$15*DataForModel!BA711+Index!$B$16*DataForModel!BI711</f>
        <v>17.625333727124019</v>
      </c>
      <c r="J711">
        <v>16</v>
      </c>
      <c r="K711">
        <f t="shared" si="55"/>
        <v>1.6253337271240191</v>
      </c>
      <c r="L711">
        <f>VLOOKUP(G711,MedianHouseholdIncome!B:C,2,FALSE)</f>
        <v>56189</v>
      </c>
      <c r="M711">
        <f>VLOOKUP(G711,DataForModel!B:O,14,FALSE)</f>
        <v>34.5025675817215</v>
      </c>
      <c r="N711">
        <f>VLOOKUP(G711,DataForModel!B:H,7,FALSE)</f>
        <v>9.9893999999999998</v>
      </c>
      <c r="O711" s="2">
        <f t="shared" si="56"/>
        <v>7.7948448643822745</v>
      </c>
      <c r="P711" s="1">
        <f t="shared" si="57"/>
        <v>6.8376068376068382</v>
      </c>
      <c r="Q711" s="1">
        <f t="shared" si="58"/>
        <v>5.4969065768681169</v>
      </c>
      <c r="R711" s="1">
        <f t="shared" si="59"/>
        <v>7.9499540196505496</v>
      </c>
      <c r="S711" s="1"/>
    </row>
    <row r="712" spans="7:19" x14ac:dyDescent="0.2">
      <c r="G712">
        <v>6085501800</v>
      </c>
      <c r="H712" s="2">
        <f>$B$3+$B$4*DataForModel!L712+Index!$B$5*DataForModel!Q712+Index!$B$6*DataForModel!R712+Index!$B$7*DataForModel!T712+Index!$B$8*DataForModel!U712+Index!$B$9*DataForModel!AA712+Index!$B$10*DataForModel!AU712+Index!$B$11*DataForModel!AH712+Index!$B$12*DataForModel!AU712+Index!$B$13*DataForModel!AX712+Index!$B$14*DataForModel!AZ712+Index!$B$15*DataForModel!BA712+Index!$B$16*DataForModel!BI712</f>
        <v>12.778072512420803</v>
      </c>
      <c r="I712" s="2">
        <f>$B$3+$B$4*DataForModel!L712+Index!$B$5*DataForModel!Q712+Index!$B$6*DataForModel!R712+Index!$B$7*DataForModel!T712+Index!$B$8*DataForModel!U712+Index!$B$9*DataForModel!AA712+Index!$B$10*DataForModel!AU712+Index!$B$11*DataForModel!AH712+Index!$B$12*DataForModel!AU712+Index!$B$13*DataForModel!AX712+Index!$B$14*DataForModel!AZ712+Index!$B$15*DataForModel!BA712+Index!$B$16*DataForModel!BI712</f>
        <v>12.778072512420803</v>
      </c>
      <c r="J712">
        <v>11.3</v>
      </c>
      <c r="K712">
        <f t="shared" si="55"/>
        <v>1.4780725124208018</v>
      </c>
      <c r="L712">
        <f>VLOOKUP(G712,MedianHouseholdIncome!B:C,2,FALSE)</f>
        <v>99156</v>
      </c>
      <c r="M712">
        <f>VLOOKUP(G712,DataForModel!B:O,14,FALSE)</f>
        <v>21.194829799273499</v>
      </c>
      <c r="N712">
        <f>VLOOKUP(G712,DataForModel!B:H,7,FALSE)</f>
        <v>6.2984</v>
      </c>
      <c r="O712" s="2">
        <f t="shared" si="56"/>
        <v>5.6042153690561918</v>
      </c>
      <c r="P712" s="1">
        <f t="shared" si="57"/>
        <v>4.8290598290598297</v>
      </c>
      <c r="Q712" s="1">
        <f t="shared" si="58"/>
        <v>3.2821724377962322</v>
      </c>
      <c r="R712" s="1">
        <f t="shared" si="59"/>
        <v>4.3770388654953774</v>
      </c>
      <c r="S712" s="1"/>
    </row>
    <row r="713" spans="7:19" x14ac:dyDescent="0.2">
      <c r="G713">
        <v>6085501900</v>
      </c>
      <c r="H713" s="2">
        <f>$B$3+$B$4*DataForModel!L713+Index!$B$5*DataForModel!Q713+Index!$B$6*DataForModel!R713+Index!$B$7*DataForModel!T713+Index!$B$8*DataForModel!U713+Index!$B$9*DataForModel!AA713+Index!$B$10*DataForModel!AU713+Index!$B$11*DataForModel!AH713+Index!$B$12*DataForModel!AU713+Index!$B$13*DataForModel!AX713+Index!$B$14*DataForModel!AZ713+Index!$B$15*DataForModel!BA713+Index!$B$16*DataForModel!BI713</f>
        <v>10.913479982914359</v>
      </c>
      <c r="I713" s="2">
        <f>$B$3+$B$4*DataForModel!L713+Index!$B$5*DataForModel!Q713+Index!$B$6*DataForModel!R713+Index!$B$7*DataForModel!T713+Index!$B$8*DataForModel!U713+Index!$B$9*DataForModel!AA713+Index!$B$10*DataForModel!AU713+Index!$B$11*DataForModel!AH713+Index!$B$12*DataForModel!AU713+Index!$B$13*DataForModel!AX713+Index!$B$14*DataForModel!AZ713+Index!$B$15*DataForModel!BA713+Index!$B$16*DataForModel!BI713</f>
        <v>10.913479982914359</v>
      </c>
      <c r="J713">
        <v>8.5</v>
      </c>
      <c r="K713">
        <f t="shared" si="55"/>
        <v>2.4134799829143585</v>
      </c>
      <c r="L713">
        <f>VLOOKUP(G713,MedianHouseholdIncome!B:C,2,FALSE)</f>
        <v>71094</v>
      </c>
      <c r="M713">
        <f>VLOOKUP(G713,DataForModel!B:O,14,FALSE)</f>
        <v>25.534120845528999</v>
      </c>
      <c r="N713">
        <f>VLOOKUP(G713,DataForModel!B:H,7,FALSE)</f>
        <v>6.133</v>
      </c>
      <c r="O713" s="2">
        <f t="shared" si="56"/>
        <v>4.7615474766159096</v>
      </c>
      <c r="P713" s="1">
        <f t="shared" si="57"/>
        <v>3.6324786324786329</v>
      </c>
      <c r="Q713" s="1">
        <f t="shared" si="58"/>
        <v>4.0043369541565141</v>
      </c>
      <c r="R713" s="1">
        <f t="shared" si="59"/>
        <v>4.2169304486714099</v>
      </c>
      <c r="S713" s="1"/>
    </row>
    <row r="714" spans="7:19" x14ac:dyDescent="0.2">
      <c r="G714">
        <v>6085502001</v>
      </c>
      <c r="H714" s="2">
        <f>$B$3+$B$4*DataForModel!L714+Index!$B$5*DataForModel!Q714+Index!$B$6*DataForModel!R714+Index!$B$7*DataForModel!T714+Index!$B$8*DataForModel!U714+Index!$B$9*DataForModel!AA714+Index!$B$10*DataForModel!AU714+Index!$B$11*DataForModel!AH714+Index!$B$12*DataForModel!AU714+Index!$B$13*DataForModel!AX714+Index!$B$14*DataForModel!AZ714+Index!$B$15*DataForModel!BA714+Index!$B$16*DataForModel!BI714</f>
        <v>10.40808401089382</v>
      </c>
      <c r="I714" s="2">
        <f>$B$3+$B$4*DataForModel!L714+Index!$B$5*DataForModel!Q714+Index!$B$6*DataForModel!R714+Index!$B$7*DataForModel!T714+Index!$B$8*DataForModel!U714+Index!$B$9*DataForModel!AA714+Index!$B$10*DataForModel!AU714+Index!$B$11*DataForModel!AH714+Index!$B$12*DataForModel!AU714+Index!$B$13*DataForModel!AX714+Index!$B$14*DataForModel!AZ714+Index!$B$15*DataForModel!BA714+Index!$B$16*DataForModel!BI714</f>
        <v>10.40808401089382</v>
      </c>
      <c r="J714">
        <v>12.4</v>
      </c>
      <c r="K714">
        <f t="shared" si="55"/>
        <v>1.9919159891061806</v>
      </c>
      <c r="L714">
        <f>VLOOKUP(G714,MedianHouseholdIncome!B:C,2,FALSE)</f>
        <v>65017</v>
      </c>
      <c r="M714">
        <f>VLOOKUP(G714,DataForModel!B:O,14,FALSE)</f>
        <v>26.622879022447101</v>
      </c>
      <c r="N714">
        <f>VLOOKUP(G714,DataForModel!B:H,7,FALSE)</f>
        <v>6.5030000000000001</v>
      </c>
      <c r="O714" s="2">
        <f t="shared" si="56"/>
        <v>4.533143172806386</v>
      </c>
      <c r="P714" s="1">
        <f t="shared" si="57"/>
        <v>5.299145299145299</v>
      </c>
      <c r="Q714" s="1">
        <f t="shared" si="58"/>
        <v>4.185533032936676</v>
      </c>
      <c r="R714" s="1">
        <f t="shared" si="59"/>
        <v>4.5750931707080973</v>
      </c>
      <c r="S714" s="1"/>
    </row>
    <row r="715" spans="7:19" x14ac:dyDescent="0.2">
      <c r="G715">
        <v>6085502002</v>
      </c>
      <c r="H715" s="2">
        <f>$B$3+$B$4*DataForModel!L715+Index!$B$5*DataForModel!Q715+Index!$B$6*DataForModel!R715+Index!$B$7*DataForModel!T715+Index!$B$8*DataForModel!U715+Index!$B$9*DataForModel!AA715+Index!$B$10*DataForModel!AU715+Index!$B$11*DataForModel!AH715+Index!$B$12*DataForModel!AU715+Index!$B$13*DataForModel!AX715+Index!$B$14*DataForModel!AZ715+Index!$B$15*DataForModel!BA715+Index!$B$16*DataForModel!BI715</f>
        <v>17.130585493948331</v>
      </c>
      <c r="I715" s="2">
        <f>$B$3+$B$4*DataForModel!L715+Index!$B$5*DataForModel!Q715+Index!$B$6*DataForModel!R715+Index!$B$7*DataForModel!T715+Index!$B$8*DataForModel!U715+Index!$B$9*DataForModel!AA715+Index!$B$10*DataForModel!AU715+Index!$B$11*DataForModel!AH715+Index!$B$12*DataForModel!AU715+Index!$B$13*DataForModel!AX715+Index!$B$14*DataForModel!AZ715+Index!$B$15*DataForModel!BA715+Index!$B$16*DataForModel!BI715</f>
        <v>17.130585493948331</v>
      </c>
      <c r="J715">
        <v>14.4</v>
      </c>
      <c r="K715">
        <f t="shared" si="55"/>
        <v>2.7305854939483307</v>
      </c>
      <c r="L715">
        <f>VLOOKUP(G715,MedianHouseholdIncome!B:C,2,FALSE)</f>
        <v>45278</v>
      </c>
      <c r="M715">
        <f>VLOOKUP(G715,DataForModel!B:O,14,FALSE)</f>
        <v>36.961853067220297</v>
      </c>
      <c r="N715">
        <f>VLOOKUP(G715,DataForModel!B:H,7,FALSE)</f>
        <v>9.6132000000000009</v>
      </c>
      <c r="O715" s="2">
        <f t="shared" si="56"/>
        <v>7.571252607982391</v>
      </c>
      <c r="P715" s="1">
        <f t="shared" si="57"/>
        <v>6.1538461538461542</v>
      </c>
      <c r="Q715" s="1">
        <f t="shared" si="58"/>
        <v>5.9061920325555555</v>
      </c>
      <c r="R715" s="1">
        <f t="shared" si="59"/>
        <v>7.5857896520013561</v>
      </c>
      <c r="S715" s="1"/>
    </row>
    <row r="716" spans="7:19" x14ac:dyDescent="0.2">
      <c r="G716">
        <v>6085502101</v>
      </c>
      <c r="H716" s="2">
        <f>$B$3+$B$4*DataForModel!L716+Index!$B$5*DataForModel!Q716+Index!$B$6*DataForModel!R716+Index!$B$7*DataForModel!T716+Index!$B$8*DataForModel!U716+Index!$B$9*DataForModel!AA716+Index!$B$10*DataForModel!AU716+Index!$B$11*DataForModel!AH716+Index!$B$12*DataForModel!AU716+Index!$B$13*DataForModel!AX716+Index!$B$14*DataForModel!AZ716+Index!$B$15*DataForModel!BA716+Index!$B$16*DataForModel!BI716</f>
        <v>9.1952941550637366</v>
      </c>
      <c r="I716" s="2">
        <f>$B$3+$B$4*DataForModel!L716+Index!$B$5*DataForModel!Q716+Index!$B$6*DataForModel!R716+Index!$B$7*DataForModel!T716+Index!$B$8*DataForModel!U716+Index!$B$9*DataForModel!AA716+Index!$B$10*DataForModel!AU716+Index!$B$11*DataForModel!AH716+Index!$B$12*DataForModel!AU716+Index!$B$13*DataForModel!AX716+Index!$B$14*DataForModel!AZ716+Index!$B$15*DataForModel!BA716+Index!$B$16*DataForModel!BI716</f>
        <v>9.1952941550637366</v>
      </c>
      <c r="J716">
        <v>9.6</v>
      </c>
      <c r="K716">
        <f t="shared" si="55"/>
        <v>0.40470584493626305</v>
      </c>
      <c r="L716">
        <f>VLOOKUP(G716,MedianHouseholdIncome!B:C,2,FALSE)</f>
        <v>104375</v>
      </c>
      <c r="M716">
        <f>VLOOKUP(G716,DataForModel!B:O,14,FALSE)</f>
        <v>22.3047728841522</v>
      </c>
      <c r="N716">
        <f>VLOOKUP(G716,DataForModel!B:H,7,FALSE)</f>
        <v>5.9348000000000001</v>
      </c>
      <c r="O716" s="2">
        <f t="shared" si="56"/>
        <v>3.9850453682657845</v>
      </c>
      <c r="P716" s="1">
        <f t="shared" si="57"/>
        <v>4.1025641025641022</v>
      </c>
      <c r="Q716" s="1">
        <f t="shared" si="58"/>
        <v>3.4668942051389777</v>
      </c>
      <c r="R716" s="1">
        <f t="shared" si="59"/>
        <v>4.0250713905425677</v>
      </c>
      <c r="S716" s="1"/>
    </row>
    <row r="717" spans="7:19" x14ac:dyDescent="0.2">
      <c r="G717">
        <v>6085502102</v>
      </c>
      <c r="H717" s="2">
        <f>$B$3+$B$4*DataForModel!L717+Index!$B$5*DataForModel!Q717+Index!$B$6*DataForModel!R717+Index!$B$7*DataForModel!T717+Index!$B$8*DataForModel!U717+Index!$B$9*DataForModel!AA717+Index!$B$10*DataForModel!AU717+Index!$B$11*DataForModel!AH717+Index!$B$12*DataForModel!AU717+Index!$B$13*DataForModel!AX717+Index!$B$14*DataForModel!AZ717+Index!$B$15*DataForModel!BA717+Index!$B$16*DataForModel!BI717</f>
        <v>15.730556941882721</v>
      </c>
      <c r="I717" s="2">
        <f>$B$3+$B$4*DataForModel!L717+Index!$B$5*DataForModel!Q717+Index!$B$6*DataForModel!R717+Index!$B$7*DataForModel!T717+Index!$B$8*DataForModel!U717+Index!$B$9*DataForModel!AA717+Index!$B$10*DataForModel!AU717+Index!$B$11*DataForModel!AH717+Index!$B$12*DataForModel!AU717+Index!$B$13*DataForModel!AX717+Index!$B$14*DataForModel!AZ717+Index!$B$15*DataForModel!BA717+Index!$B$16*DataForModel!BI717</f>
        <v>15.730556941882721</v>
      </c>
      <c r="J717">
        <v>12.1</v>
      </c>
      <c r="K717">
        <f t="shared" si="55"/>
        <v>3.6305569418827215</v>
      </c>
      <c r="L717">
        <f>VLOOKUP(G717,MedianHouseholdIncome!B:C,2,FALSE)</f>
        <v>59129</v>
      </c>
      <c r="M717">
        <f>VLOOKUP(G717,DataForModel!B:O,14,FALSE)</f>
        <v>30.260769364999401</v>
      </c>
      <c r="N717">
        <f>VLOOKUP(G717,DataForModel!B:H,7,FALSE)</f>
        <v>7.9541000000000004</v>
      </c>
      <c r="O717" s="2">
        <f t="shared" si="56"/>
        <v>6.9385357593110992</v>
      </c>
      <c r="P717" s="1">
        <f t="shared" si="57"/>
        <v>5.1709401709401712</v>
      </c>
      <c r="Q717" s="1">
        <f t="shared" si="58"/>
        <v>4.7909672598176023</v>
      </c>
      <c r="R717" s="1">
        <f t="shared" si="59"/>
        <v>5.9797686462417108</v>
      </c>
      <c r="S717" s="1"/>
    </row>
    <row r="718" spans="7:19" x14ac:dyDescent="0.2">
      <c r="G718">
        <v>6085502201</v>
      </c>
      <c r="H718" s="2">
        <f>$B$3+$B$4*DataForModel!L718+Index!$B$5*DataForModel!Q718+Index!$B$6*DataForModel!R718+Index!$B$7*DataForModel!T718+Index!$B$8*DataForModel!U718+Index!$B$9*DataForModel!AA718+Index!$B$10*DataForModel!AU718+Index!$B$11*DataForModel!AH718+Index!$B$12*DataForModel!AU718+Index!$B$13*DataForModel!AX718+Index!$B$14*DataForModel!AZ718+Index!$B$15*DataForModel!BA718+Index!$B$16*DataForModel!BI718</f>
        <v>13.608653269228821</v>
      </c>
      <c r="I718" s="2">
        <f>$B$3+$B$4*DataForModel!L718+Index!$B$5*DataForModel!Q718+Index!$B$6*DataForModel!R718+Index!$B$7*DataForModel!T718+Index!$B$8*DataForModel!U718+Index!$B$9*DataForModel!AA718+Index!$B$10*DataForModel!AU718+Index!$B$11*DataForModel!AH718+Index!$B$12*DataForModel!AU718+Index!$B$13*DataForModel!AX718+Index!$B$14*DataForModel!AZ718+Index!$B$15*DataForModel!BA718+Index!$B$16*DataForModel!BI718</f>
        <v>13.608653269228821</v>
      </c>
      <c r="J718">
        <v>9.9</v>
      </c>
      <c r="K718">
        <f t="shared" si="55"/>
        <v>3.7086532692288205</v>
      </c>
      <c r="L718">
        <f>VLOOKUP(G718,MedianHouseholdIncome!B:C,2,FALSE)</f>
        <v>81037</v>
      </c>
      <c r="M718">
        <f>VLOOKUP(G718,DataForModel!B:O,14,FALSE)</f>
        <v>16.354902323533299</v>
      </c>
      <c r="N718">
        <f>VLOOKUP(G718,DataForModel!B:H,7,FALSE)</f>
        <v>8.3986999999999998</v>
      </c>
      <c r="O718" s="2">
        <f t="shared" si="56"/>
        <v>5.9795808844517353</v>
      </c>
      <c r="P718" s="1">
        <f t="shared" si="57"/>
        <v>4.2307692307692317</v>
      </c>
      <c r="Q718" s="1">
        <f t="shared" si="58"/>
        <v>2.4766897339446681</v>
      </c>
      <c r="R718" s="1">
        <f t="shared" si="59"/>
        <v>6.4101447170998496</v>
      </c>
      <c r="S718" s="1"/>
    </row>
    <row r="719" spans="7:19" x14ac:dyDescent="0.2">
      <c r="G719">
        <v>6085502202</v>
      </c>
      <c r="H719" s="2">
        <f>$B$3+$B$4*DataForModel!L719+Index!$B$5*DataForModel!Q719+Index!$B$6*DataForModel!R719+Index!$B$7*DataForModel!T719+Index!$B$8*DataForModel!U719+Index!$B$9*DataForModel!AA719+Index!$B$10*DataForModel!AU719+Index!$B$11*DataForModel!AH719+Index!$B$12*DataForModel!AU719+Index!$B$13*DataForModel!AX719+Index!$B$14*DataForModel!AZ719+Index!$B$15*DataForModel!BA719+Index!$B$16*DataForModel!BI719</f>
        <v>7.5854560885409184</v>
      </c>
      <c r="I719" s="2">
        <f>$B$3+$B$4*DataForModel!L719+Index!$B$5*DataForModel!Q719+Index!$B$6*DataForModel!R719+Index!$B$7*DataForModel!T719+Index!$B$8*DataForModel!U719+Index!$B$9*DataForModel!AA719+Index!$B$10*DataForModel!AU719+Index!$B$11*DataForModel!AH719+Index!$B$12*DataForModel!AU719+Index!$B$13*DataForModel!AX719+Index!$B$14*DataForModel!AZ719+Index!$B$15*DataForModel!BA719+Index!$B$16*DataForModel!BI719</f>
        <v>7.5854560885409184</v>
      </c>
      <c r="J719">
        <v>9</v>
      </c>
      <c r="K719">
        <f t="shared" si="55"/>
        <v>1.4145439114590816</v>
      </c>
      <c r="L719">
        <f>VLOOKUP(G719,MedianHouseholdIncome!B:C,2,FALSE)</f>
        <v>124209</v>
      </c>
      <c r="M719">
        <f>VLOOKUP(G719,DataForModel!B:O,14,FALSE)</f>
        <v>5.7327981420874599</v>
      </c>
      <c r="N719">
        <f>VLOOKUP(G719,DataForModel!B:H,7,FALSE)</f>
        <v>4.8113999999999999</v>
      </c>
      <c r="O719" s="2">
        <f t="shared" si="56"/>
        <v>3.2575090142260072</v>
      </c>
      <c r="P719" s="1">
        <f t="shared" si="57"/>
        <v>3.8461538461538463</v>
      </c>
      <c r="Q719" s="1">
        <f t="shared" si="58"/>
        <v>0.708910931565922</v>
      </c>
      <c r="R719" s="1">
        <f t="shared" si="59"/>
        <v>2.9376119258506361</v>
      </c>
      <c r="S719" s="1"/>
    </row>
    <row r="720" spans="7:19" x14ac:dyDescent="0.2">
      <c r="G720">
        <v>6085502301</v>
      </c>
      <c r="H720" s="2">
        <f>$B$3+$B$4*DataForModel!L720+Index!$B$5*DataForModel!Q720+Index!$B$6*DataForModel!R720+Index!$B$7*DataForModel!T720+Index!$B$8*DataForModel!U720+Index!$B$9*DataForModel!AA720+Index!$B$10*DataForModel!AU720+Index!$B$11*DataForModel!AH720+Index!$B$12*DataForModel!AU720+Index!$B$13*DataForModel!AX720+Index!$B$14*DataForModel!AZ720+Index!$B$15*DataForModel!BA720+Index!$B$16*DataForModel!BI720</f>
        <v>8.5368514230289598</v>
      </c>
      <c r="I720" s="2">
        <f>$B$3+$B$4*DataForModel!L720+Index!$B$5*DataForModel!Q720+Index!$B$6*DataForModel!R720+Index!$B$7*DataForModel!T720+Index!$B$8*DataForModel!U720+Index!$B$9*DataForModel!AA720+Index!$B$10*DataForModel!AU720+Index!$B$11*DataForModel!AH720+Index!$B$12*DataForModel!AU720+Index!$B$13*DataForModel!AX720+Index!$B$14*DataForModel!AZ720+Index!$B$15*DataForModel!BA720+Index!$B$16*DataForModel!BI720</f>
        <v>8.5368514230289598</v>
      </c>
      <c r="J720">
        <v>9.5</v>
      </c>
      <c r="K720">
        <f t="shared" si="55"/>
        <v>0.96314857697104017</v>
      </c>
      <c r="L720">
        <f>VLOOKUP(G720,MedianHouseholdIncome!B:C,2,FALSE)</f>
        <v>132069</v>
      </c>
      <c r="M720">
        <f>VLOOKUP(G720,DataForModel!B:O,14,FALSE)</f>
        <v>17.236643616345901</v>
      </c>
      <c r="N720">
        <f>VLOOKUP(G720,DataForModel!B:H,7,FALSE)</f>
        <v>5.9222000000000001</v>
      </c>
      <c r="O720" s="2">
        <f t="shared" si="56"/>
        <v>3.6874744295667878</v>
      </c>
      <c r="P720" s="1">
        <f t="shared" si="57"/>
        <v>4.0598290598290596</v>
      </c>
      <c r="Q720" s="1">
        <f t="shared" si="58"/>
        <v>2.6234331230124246</v>
      </c>
      <c r="R720" s="1">
        <f t="shared" si="59"/>
        <v>4.012874497846183</v>
      </c>
      <c r="S720" s="1"/>
    </row>
    <row r="721" spans="7:19" x14ac:dyDescent="0.2">
      <c r="G721">
        <v>6085502302</v>
      </c>
      <c r="H721" s="2">
        <f>$B$3+$B$4*DataForModel!L721+Index!$B$5*DataForModel!Q721+Index!$B$6*DataForModel!R721+Index!$B$7*DataForModel!T721+Index!$B$8*DataForModel!U721+Index!$B$9*DataForModel!AA721+Index!$B$10*DataForModel!AU721+Index!$B$11*DataForModel!AH721+Index!$B$12*DataForModel!AU721+Index!$B$13*DataForModel!AX721+Index!$B$14*DataForModel!AZ721+Index!$B$15*DataForModel!BA721+Index!$B$16*DataForModel!BI721</f>
        <v>9.1284686418162675</v>
      </c>
      <c r="I721" s="2">
        <f>$B$3+$B$4*DataForModel!L721+Index!$B$5*DataForModel!Q721+Index!$B$6*DataForModel!R721+Index!$B$7*DataForModel!T721+Index!$B$8*DataForModel!U721+Index!$B$9*DataForModel!AA721+Index!$B$10*DataForModel!AU721+Index!$B$11*DataForModel!AH721+Index!$B$12*DataForModel!AU721+Index!$B$13*DataForModel!AX721+Index!$B$14*DataForModel!AZ721+Index!$B$15*DataForModel!BA721+Index!$B$16*DataForModel!BI721</f>
        <v>9.1284686418162675</v>
      </c>
      <c r="J721">
        <v>8.6999999999999993</v>
      </c>
      <c r="K721">
        <f t="shared" si="55"/>
        <v>0.4284686418162682</v>
      </c>
      <c r="L721">
        <f>VLOOKUP(G721,MedianHouseholdIncome!B:C,2,FALSE)</f>
        <v>86567</v>
      </c>
      <c r="M721">
        <f>VLOOKUP(G721,DataForModel!B:O,14,FALSE)</f>
        <v>9.29400376200274</v>
      </c>
      <c r="N721">
        <f>VLOOKUP(G721,DataForModel!B:H,7,FALSE)</f>
        <v>4.3110999999999997</v>
      </c>
      <c r="O721" s="2">
        <f t="shared" si="56"/>
        <v>3.9548448212195133</v>
      </c>
      <c r="P721" s="1">
        <f t="shared" si="57"/>
        <v>3.7179487179487181</v>
      </c>
      <c r="Q721" s="1">
        <f t="shared" si="58"/>
        <v>1.3015829387558744</v>
      </c>
      <c r="R721" s="1">
        <f t="shared" si="59"/>
        <v>2.453317845215623</v>
      </c>
      <c r="S721" s="1"/>
    </row>
    <row r="722" spans="7:19" x14ac:dyDescent="0.2">
      <c r="G722">
        <v>6085502400</v>
      </c>
      <c r="H722" s="2">
        <f>$B$3+$B$4*DataForModel!L722+Index!$B$5*DataForModel!Q722+Index!$B$6*DataForModel!R722+Index!$B$7*DataForModel!T722+Index!$B$8*DataForModel!U722+Index!$B$9*DataForModel!AA722+Index!$B$10*DataForModel!AU722+Index!$B$11*DataForModel!AH722+Index!$B$12*DataForModel!AU722+Index!$B$13*DataForModel!AX722+Index!$B$14*DataForModel!AZ722+Index!$B$15*DataForModel!BA722+Index!$B$16*DataForModel!BI722</f>
        <v>9.4084243194988115</v>
      </c>
      <c r="I722" s="2">
        <f>$B$3+$B$4*DataForModel!L722+Index!$B$5*DataForModel!Q722+Index!$B$6*DataForModel!R722+Index!$B$7*DataForModel!T722+Index!$B$8*DataForModel!U722+Index!$B$9*DataForModel!AA722+Index!$B$10*DataForModel!AU722+Index!$B$11*DataForModel!AH722+Index!$B$12*DataForModel!AU722+Index!$B$13*DataForModel!AX722+Index!$B$14*DataForModel!AZ722+Index!$B$15*DataForModel!BA722+Index!$B$16*DataForModel!BI722</f>
        <v>9.4084243194988115</v>
      </c>
      <c r="J722">
        <v>8.4</v>
      </c>
      <c r="K722">
        <f t="shared" si="55"/>
        <v>1.0084243194988112</v>
      </c>
      <c r="L722">
        <f>VLOOKUP(G722,MedianHouseholdIncome!B:C,2,FALSE)</f>
        <v>146362</v>
      </c>
      <c r="M722">
        <f>VLOOKUP(G722,DataForModel!B:O,14,FALSE)</f>
        <v>15.6543410324433</v>
      </c>
      <c r="N722">
        <f>VLOOKUP(G722,DataForModel!B:H,7,FALSE)</f>
        <v>3.5720000000000001</v>
      </c>
      <c r="O722" s="2">
        <f t="shared" si="56"/>
        <v>4.0813655795923278</v>
      </c>
      <c r="P722" s="1">
        <f t="shared" si="57"/>
        <v>3.5897435897435903</v>
      </c>
      <c r="Q722" s="1">
        <f t="shared" si="58"/>
        <v>2.360099143323346</v>
      </c>
      <c r="R722" s="1">
        <f t="shared" si="59"/>
        <v>1.7378636077634191</v>
      </c>
      <c r="S722" s="1"/>
    </row>
    <row r="723" spans="7:19" x14ac:dyDescent="0.2">
      <c r="G723">
        <v>6085502500</v>
      </c>
      <c r="H723" s="2">
        <f>$B$3+$B$4*DataForModel!L723+Index!$B$5*DataForModel!Q723+Index!$B$6*DataForModel!R723+Index!$B$7*DataForModel!T723+Index!$B$8*DataForModel!U723+Index!$B$9*DataForModel!AA723+Index!$B$10*DataForModel!AU723+Index!$B$11*DataForModel!AH723+Index!$B$12*DataForModel!AU723+Index!$B$13*DataForModel!AX723+Index!$B$14*DataForModel!AZ723+Index!$B$15*DataForModel!BA723+Index!$B$16*DataForModel!BI723</f>
        <v>9.7633791081401586</v>
      </c>
      <c r="I723" s="2">
        <f>$B$3+$B$4*DataForModel!L723+Index!$B$5*DataForModel!Q723+Index!$B$6*DataForModel!R723+Index!$B$7*DataForModel!T723+Index!$B$8*DataForModel!U723+Index!$B$9*DataForModel!AA723+Index!$B$10*DataForModel!AU723+Index!$B$11*DataForModel!AH723+Index!$B$12*DataForModel!AU723+Index!$B$13*DataForModel!AX723+Index!$B$14*DataForModel!AZ723+Index!$B$15*DataForModel!BA723+Index!$B$16*DataForModel!BI723</f>
        <v>9.7633791081401586</v>
      </c>
      <c r="J723">
        <v>8.9</v>
      </c>
      <c r="K723">
        <f t="shared" si="55"/>
        <v>0.86337910814015828</v>
      </c>
      <c r="L723">
        <f>VLOOKUP(G723,MedianHouseholdIncome!B:C,2,FALSE)</f>
        <v>149684</v>
      </c>
      <c r="M723">
        <f>VLOOKUP(G723,DataForModel!B:O,14,FALSE)</f>
        <v>11.053740532697599</v>
      </c>
      <c r="N723">
        <f>VLOOKUP(G723,DataForModel!B:H,7,FALSE)</f>
        <v>3.6827999999999999</v>
      </c>
      <c r="O723" s="2">
        <f t="shared" si="56"/>
        <v>4.2417807903811235</v>
      </c>
      <c r="P723" s="1">
        <f t="shared" si="57"/>
        <v>3.8034188034188037</v>
      </c>
      <c r="Q723" s="1">
        <f t="shared" si="58"/>
        <v>1.5944463213646267</v>
      </c>
      <c r="R723" s="1">
        <f t="shared" si="59"/>
        <v>1.8451188229030537</v>
      </c>
      <c r="S723" s="1"/>
    </row>
    <row r="724" spans="7:19" x14ac:dyDescent="0.2">
      <c r="G724">
        <v>6085502601</v>
      </c>
      <c r="H724" s="2">
        <f>$B$3+$B$4*DataForModel!L724+Index!$B$5*DataForModel!Q724+Index!$B$6*DataForModel!R724+Index!$B$7*DataForModel!T724+Index!$B$8*DataForModel!U724+Index!$B$9*DataForModel!AA724+Index!$B$10*DataForModel!AU724+Index!$B$11*DataForModel!AH724+Index!$B$12*DataForModel!AU724+Index!$B$13*DataForModel!AX724+Index!$B$14*DataForModel!AZ724+Index!$B$15*DataForModel!BA724+Index!$B$16*DataForModel!BI724</f>
        <v>7.3330833203959394</v>
      </c>
      <c r="I724" s="2">
        <f>$B$3+$B$4*DataForModel!L724+Index!$B$5*DataForModel!Q724+Index!$B$6*DataForModel!R724+Index!$B$7*DataForModel!T724+Index!$B$8*DataForModel!U724+Index!$B$9*DataForModel!AA724+Index!$B$10*DataForModel!AU724+Index!$B$11*DataForModel!AH724+Index!$B$12*DataForModel!AU724+Index!$B$13*DataForModel!AX724+Index!$B$14*DataForModel!AZ724+Index!$B$15*DataForModel!BA724+Index!$B$16*DataForModel!BI724</f>
        <v>7.3330833203959394</v>
      </c>
      <c r="J724">
        <v>10.199999999999999</v>
      </c>
      <c r="K724">
        <f t="shared" si="55"/>
        <v>2.8669166796040599</v>
      </c>
      <c r="L724">
        <f>VLOOKUP(G724,MedianHouseholdIncome!B:C,2,FALSE)</f>
        <v>148790</v>
      </c>
      <c r="M724">
        <f>VLOOKUP(G724,DataForModel!B:O,14,FALSE)</f>
        <v>8.4760388142845393</v>
      </c>
      <c r="N724">
        <f>VLOOKUP(G724,DataForModel!B:H,7,FALSE)</f>
        <v>5.1595000000000004</v>
      </c>
      <c r="O724" s="2">
        <f t="shared" si="56"/>
        <v>3.1434538384829498</v>
      </c>
      <c r="P724" s="1">
        <f t="shared" si="57"/>
        <v>4.3589743589743595</v>
      </c>
      <c r="Q724" s="1">
        <f t="shared" si="58"/>
        <v>1.1654534985842331</v>
      </c>
      <c r="R724" s="1">
        <f t="shared" si="59"/>
        <v>3.2745752867721793</v>
      </c>
      <c r="S724" s="1"/>
    </row>
    <row r="725" spans="7:19" x14ac:dyDescent="0.2">
      <c r="G725">
        <v>6085502603</v>
      </c>
      <c r="H725" s="2">
        <f>$B$3+$B$4*DataForModel!L725+Index!$B$5*DataForModel!Q725+Index!$B$6*DataForModel!R725+Index!$B$7*DataForModel!T725+Index!$B$8*DataForModel!U725+Index!$B$9*DataForModel!AA725+Index!$B$10*DataForModel!AU725+Index!$B$11*DataForModel!AH725+Index!$B$12*DataForModel!AU725+Index!$B$13*DataForModel!AX725+Index!$B$14*DataForModel!AZ725+Index!$B$15*DataForModel!BA725+Index!$B$16*DataForModel!BI725</f>
        <v>6.974228479710419</v>
      </c>
      <c r="I725" s="2">
        <f>$B$3+$B$4*DataForModel!L725+Index!$B$5*DataForModel!Q725+Index!$B$6*DataForModel!R725+Index!$B$7*DataForModel!T725+Index!$B$8*DataForModel!U725+Index!$B$9*DataForModel!AA725+Index!$B$10*DataForModel!AU725+Index!$B$11*DataForModel!AH725+Index!$B$12*DataForModel!AU725+Index!$B$13*DataForModel!AX725+Index!$B$14*DataForModel!AZ725+Index!$B$15*DataForModel!BA725+Index!$B$16*DataForModel!BI725</f>
        <v>6.974228479710419</v>
      </c>
      <c r="J725">
        <v>8.5</v>
      </c>
      <c r="K725">
        <f t="shared" si="55"/>
        <v>1.525771520289581</v>
      </c>
      <c r="L725">
        <f>VLOOKUP(G725,MedianHouseholdIncome!B:C,2,FALSE)</f>
        <v>141364</v>
      </c>
      <c r="M725">
        <f>VLOOKUP(G725,DataForModel!B:O,14,FALSE)</f>
        <v>5.8936337347145296</v>
      </c>
      <c r="N725">
        <f>VLOOKUP(G725,DataForModel!B:H,7,FALSE)</f>
        <v>4.0250000000000004</v>
      </c>
      <c r="O725" s="2">
        <f t="shared" si="56"/>
        <v>2.9812760717552749</v>
      </c>
      <c r="P725" s="1">
        <f t="shared" si="57"/>
        <v>3.6324786324786329</v>
      </c>
      <c r="Q725" s="1">
        <f t="shared" si="58"/>
        <v>0.73567792108677388</v>
      </c>
      <c r="R725" s="1">
        <f t="shared" si="59"/>
        <v>2.1763709404191474</v>
      </c>
      <c r="S725" s="1"/>
    </row>
    <row r="726" spans="7:19" x14ac:dyDescent="0.2">
      <c r="G726">
        <v>6085502604</v>
      </c>
      <c r="H726" s="2">
        <f>$B$3+$B$4*DataForModel!L726+Index!$B$5*DataForModel!Q726+Index!$B$6*DataForModel!R726+Index!$B$7*DataForModel!T726+Index!$B$8*DataForModel!U726+Index!$B$9*DataForModel!AA726+Index!$B$10*DataForModel!AU726+Index!$B$11*DataForModel!AH726+Index!$B$12*DataForModel!AU726+Index!$B$13*DataForModel!AX726+Index!$B$14*DataForModel!AZ726+Index!$B$15*DataForModel!BA726+Index!$B$16*DataForModel!BI726</f>
        <v>7.1739855520792197</v>
      </c>
      <c r="I726" s="2">
        <f>$B$3+$B$4*DataForModel!L726+Index!$B$5*DataForModel!Q726+Index!$B$6*DataForModel!R726+Index!$B$7*DataForModel!T726+Index!$B$8*DataForModel!U726+Index!$B$9*DataForModel!AA726+Index!$B$10*DataForModel!AU726+Index!$B$11*DataForModel!AH726+Index!$B$12*DataForModel!AU726+Index!$B$13*DataForModel!AX726+Index!$B$14*DataForModel!AZ726+Index!$B$15*DataForModel!BA726+Index!$B$16*DataForModel!BI726</f>
        <v>7.1739855520792197</v>
      </c>
      <c r="J726">
        <v>7.3</v>
      </c>
      <c r="K726">
        <f t="shared" si="55"/>
        <v>0.12601444792078009</v>
      </c>
      <c r="L726">
        <f>VLOOKUP(G726,MedianHouseholdIncome!B:C,2,FALSE)</f>
        <v>92163</v>
      </c>
      <c r="M726">
        <f>VLOOKUP(G726,DataForModel!B:O,14,FALSE)</f>
        <v>13.7977346735896</v>
      </c>
      <c r="N726">
        <f>VLOOKUP(G726,DataForModel!B:H,7,FALSE)</f>
        <v>4.4874000000000001</v>
      </c>
      <c r="O726" s="2">
        <f t="shared" si="56"/>
        <v>3.0715525630043388</v>
      </c>
      <c r="P726" s="1">
        <f t="shared" si="57"/>
        <v>3.1196581196581197</v>
      </c>
      <c r="Q726" s="1">
        <f t="shared" si="58"/>
        <v>2.0511142840639054</v>
      </c>
      <c r="R726" s="1">
        <f t="shared" si="59"/>
        <v>2.623977542229321</v>
      </c>
      <c r="S726" s="1"/>
    </row>
    <row r="727" spans="7:19" x14ac:dyDescent="0.2">
      <c r="G727">
        <v>6085502701</v>
      </c>
      <c r="H727" s="2">
        <f>$B$3+$B$4*DataForModel!L727+Index!$B$5*DataForModel!Q727+Index!$B$6*DataForModel!R727+Index!$B$7*DataForModel!T727+Index!$B$8*DataForModel!U727+Index!$B$9*DataForModel!AA727+Index!$B$10*DataForModel!AU727+Index!$B$11*DataForModel!AH727+Index!$B$12*DataForModel!AU727+Index!$B$13*DataForModel!AX727+Index!$B$14*DataForModel!AZ727+Index!$B$15*DataForModel!BA727+Index!$B$16*DataForModel!BI727</f>
        <v>10.24218797417806</v>
      </c>
      <c r="I727" s="2">
        <f>$B$3+$B$4*DataForModel!L727+Index!$B$5*DataForModel!Q727+Index!$B$6*DataForModel!R727+Index!$B$7*DataForModel!T727+Index!$B$8*DataForModel!U727+Index!$B$9*DataForModel!AA727+Index!$B$10*DataForModel!AU727+Index!$B$11*DataForModel!AH727+Index!$B$12*DataForModel!AU727+Index!$B$13*DataForModel!AX727+Index!$B$14*DataForModel!AZ727+Index!$B$15*DataForModel!BA727+Index!$B$16*DataForModel!BI727</f>
        <v>10.24218797417806</v>
      </c>
      <c r="J727">
        <v>9.6999999999999993</v>
      </c>
      <c r="K727">
        <f t="shared" si="55"/>
        <v>0.54218797417806108</v>
      </c>
      <c r="L727">
        <f>VLOOKUP(G727,MedianHouseholdIncome!B:C,2,FALSE)</f>
        <v>101049</v>
      </c>
      <c r="M727">
        <f>VLOOKUP(G727,DataForModel!B:O,14,FALSE)</f>
        <v>13.5108191018043</v>
      </c>
      <c r="N727">
        <f>VLOOKUP(G727,DataForModel!B:H,7,FALSE)</f>
        <v>5.9071999999999996</v>
      </c>
      <c r="O727" s="2">
        <f t="shared" si="56"/>
        <v>4.4581695464449913</v>
      </c>
      <c r="P727" s="1">
        <f t="shared" si="57"/>
        <v>4.1452991452991448</v>
      </c>
      <c r="Q727" s="1">
        <f t="shared" si="58"/>
        <v>2.0033644920066602</v>
      </c>
      <c r="R727" s="1">
        <f t="shared" si="59"/>
        <v>3.998354387493344</v>
      </c>
      <c r="S727" s="1"/>
    </row>
    <row r="728" spans="7:19" x14ac:dyDescent="0.2">
      <c r="G728">
        <v>6085502702</v>
      </c>
      <c r="H728" s="2">
        <f>$B$3+$B$4*DataForModel!L728+Index!$B$5*DataForModel!Q728+Index!$B$6*DataForModel!R728+Index!$B$7*DataForModel!T728+Index!$B$8*DataForModel!U728+Index!$B$9*DataForModel!AA728+Index!$B$10*DataForModel!AU728+Index!$B$11*DataForModel!AH728+Index!$B$12*DataForModel!AU728+Index!$B$13*DataForModel!AX728+Index!$B$14*DataForModel!AZ728+Index!$B$15*DataForModel!BA728+Index!$B$16*DataForModel!BI728</f>
        <v>9.482958074196457</v>
      </c>
      <c r="I728" s="2">
        <f>$B$3+$B$4*DataForModel!L728+Index!$B$5*DataForModel!Q728+Index!$B$6*DataForModel!R728+Index!$B$7*DataForModel!T728+Index!$B$8*DataForModel!U728+Index!$B$9*DataForModel!AA728+Index!$B$10*DataForModel!AU728+Index!$B$11*DataForModel!AH728+Index!$B$12*DataForModel!AU728+Index!$B$13*DataForModel!AX728+Index!$B$14*DataForModel!AZ728+Index!$B$15*DataForModel!BA728+Index!$B$16*DataForModel!BI728</f>
        <v>9.482958074196457</v>
      </c>
      <c r="J728">
        <v>9.4</v>
      </c>
      <c r="K728">
        <f t="shared" si="55"/>
        <v>8.2958074196456622E-2</v>
      </c>
      <c r="L728">
        <f>VLOOKUP(G728,MedianHouseholdIncome!B:C,2,FALSE)</f>
        <v>131677</v>
      </c>
      <c r="M728">
        <f>VLOOKUP(G728,DataForModel!B:O,14,FALSE)</f>
        <v>10.3307496218764</v>
      </c>
      <c r="N728">
        <f>VLOOKUP(G728,DataForModel!B:H,7,FALSE)</f>
        <v>5.5644</v>
      </c>
      <c r="O728" s="2">
        <f t="shared" si="56"/>
        <v>4.115049722906658</v>
      </c>
      <c r="P728" s="1">
        <f t="shared" si="57"/>
        <v>4.017094017094017</v>
      </c>
      <c r="Q728" s="1">
        <f t="shared" si="58"/>
        <v>1.4741228915968492</v>
      </c>
      <c r="R728" s="1">
        <f t="shared" si="59"/>
        <v>3.6665214655631377</v>
      </c>
      <c r="S728" s="1"/>
    </row>
    <row r="729" spans="7:19" x14ac:dyDescent="0.2">
      <c r="G729">
        <v>6085502800</v>
      </c>
      <c r="H729" s="2">
        <f>$B$3+$B$4*DataForModel!L729+Index!$B$5*DataForModel!Q729+Index!$B$6*DataForModel!R729+Index!$B$7*DataForModel!T729+Index!$B$8*DataForModel!U729+Index!$B$9*DataForModel!AA729+Index!$B$10*DataForModel!AU729+Index!$B$11*DataForModel!AH729+Index!$B$12*DataForModel!AU729+Index!$B$13*DataForModel!AX729+Index!$B$14*DataForModel!AZ729+Index!$B$15*DataForModel!BA729+Index!$B$16*DataForModel!BI729</f>
        <v>9.3121044384633667</v>
      </c>
      <c r="I729" s="2">
        <f>$B$3+$B$4*DataForModel!L729+Index!$B$5*DataForModel!Q729+Index!$B$6*DataForModel!R729+Index!$B$7*DataForModel!T729+Index!$B$8*DataForModel!U729+Index!$B$9*DataForModel!AA729+Index!$B$10*DataForModel!AU729+Index!$B$11*DataForModel!AH729+Index!$B$12*DataForModel!AU729+Index!$B$13*DataForModel!AX729+Index!$B$14*DataForModel!AZ729+Index!$B$15*DataForModel!BA729+Index!$B$16*DataForModel!BI729</f>
        <v>9.3121044384633667</v>
      </c>
      <c r="J729">
        <v>9.3000000000000007</v>
      </c>
      <c r="K729">
        <f t="shared" si="55"/>
        <v>1.2104438463365952E-2</v>
      </c>
      <c r="L729">
        <f>VLOOKUP(G729,MedianHouseholdIncome!B:C,2,FALSE)</f>
        <v>95721</v>
      </c>
      <c r="M729">
        <f>VLOOKUP(G729,DataForModel!B:O,14,FALSE)</f>
        <v>14.2651048619076</v>
      </c>
      <c r="N729">
        <f>VLOOKUP(G729,DataForModel!B:H,7,FALSE)</f>
        <v>5.4416000000000002</v>
      </c>
      <c r="O729" s="2">
        <f t="shared" si="56"/>
        <v>4.037835601933498</v>
      </c>
      <c r="P729" s="1">
        <f t="shared" si="57"/>
        <v>3.9743589743589745</v>
      </c>
      <c r="Q729" s="1">
        <f t="shared" si="58"/>
        <v>2.1288961526710217</v>
      </c>
      <c r="R729" s="1">
        <f t="shared" si="59"/>
        <v>3.547650162141232</v>
      </c>
      <c r="S729" s="1"/>
    </row>
    <row r="730" spans="7:19" x14ac:dyDescent="0.2">
      <c r="G730">
        <v>6085502901</v>
      </c>
      <c r="H730" s="2">
        <f>$B$3+$B$4*DataForModel!L730+Index!$B$5*DataForModel!Q730+Index!$B$6*DataForModel!R730+Index!$B$7*DataForModel!T730+Index!$B$8*DataForModel!U730+Index!$B$9*DataForModel!AA730+Index!$B$10*DataForModel!AU730+Index!$B$11*DataForModel!AH730+Index!$B$12*DataForModel!AU730+Index!$B$13*DataForModel!AX730+Index!$B$14*DataForModel!AZ730+Index!$B$15*DataForModel!BA730+Index!$B$16*DataForModel!BI730</f>
        <v>11.594902374874881</v>
      </c>
      <c r="I730" s="2">
        <f>$B$3+$B$4*DataForModel!L730+Index!$B$5*DataForModel!Q730+Index!$B$6*DataForModel!R730+Index!$B$7*DataForModel!T730+Index!$B$8*DataForModel!U730+Index!$B$9*DataForModel!AA730+Index!$B$10*DataForModel!AU730+Index!$B$11*DataForModel!AH730+Index!$B$12*DataForModel!AU730+Index!$B$13*DataForModel!AX730+Index!$B$14*DataForModel!AZ730+Index!$B$15*DataForModel!BA730+Index!$B$16*DataForModel!BI730</f>
        <v>11.594902374874881</v>
      </c>
      <c r="J730">
        <v>9.8000000000000007</v>
      </c>
      <c r="K730">
        <f t="shared" si="55"/>
        <v>1.79490237487488</v>
      </c>
      <c r="L730">
        <f>VLOOKUP(G730,MedianHouseholdIncome!B:C,2,FALSE)</f>
        <v>106500</v>
      </c>
      <c r="M730">
        <f>VLOOKUP(G730,DataForModel!B:O,14,FALSE)</f>
        <v>13.028196873199899</v>
      </c>
      <c r="N730">
        <f>VLOOKUP(G730,DataForModel!B:H,7,FALSE)</f>
        <v>6.1524999999999999</v>
      </c>
      <c r="O730" s="2">
        <f t="shared" si="56"/>
        <v>5.0695036449520448</v>
      </c>
      <c r="P730" s="1">
        <f t="shared" si="57"/>
        <v>4.1880341880341891</v>
      </c>
      <c r="Q730" s="1">
        <f t="shared" si="58"/>
        <v>1.9230443096106034</v>
      </c>
      <c r="R730" s="1">
        <f t="shared" si="59"/>
        <v>4.2358065921300998</v>
      </c>
      <c r="S730" s="1"/>
    </row>
    <row r="731" spans="7:19" x14ac:dyDescent="0.2">
      <c r="G731">
        <v>6085502902</v>
      </c>
      <c r="H731" s="2">
        <f>$B$3+$B$4*DataForModel!L731+Index!$B$5*DataForModel!Q731+Index!$B$6*DataForModel!R731+Index!$B$7*DataForModel!T731+Index!$B$8*DataForModel!U731+Index!$B$9*DataForModel!AA731+Index!$B$10*DataForModel!AU731+Index!$B$11*DataForModel!AH731+Index!$B$12*DataForModel!AU731+Index!$B$13*DataForModel!AX731+Index!$B$14*DataForModel!AZ731+Index!$B$15*DataForModel!BA731+Index!$B$16*DataForModel!BI731</f>
        <v>10.600375612600573</v>
      </c>
      <c r="I731" s="2">
        <f>$B$3+$B$4*DataForModel!L731+Index!$B$5*DataForModel!Q731+Index!$B$6*DataForModel!R731+Index!$B$7*DataForModel!T731+Index!$B$8*DataForModel!U731+Index!$B$9*DataForModel!AA731+Index!$B$10*DataForModel!AU731+Index!$B$11*DataForModel!AH731+Index!$B$12*DataForModel!AU731+Index!$B$13*DataForModel!AX731+Index!$B$14*DataForModel!AZ731+Index!$B$15*DataForModel!BA731+Index!$B$16*DataForModel!BI731</f>
        <v>10.600375612600573</v>
      </c>
      <c r="J731">
        <v>9.1</v>
      </c>
      <c r="K731">
        <f t="shared" si="55"/>
        <v>1.5003756126005729</v>
      </c>
      <c r="L731">
        <f>VLOOKUP(G731,MedianHouseholdIncome!B:C,2,FALSE)</f>
        <v>133088</v>
      </c>
      <c r="M731">
        <f>VLOOKUP(G731,DataForModel!B:O,14,FALSE)</f>
        <v>11.9812027168222</v>
      </c>
      <c r="N731">
        <f>VLOOKUP(G731,DataForModel!B:H,7,FALSE)</f>
        <v>4.7801</v>
      </c>
      <c r="O731" s="2">
        <f t="shared" si="56"/>
        <v>4.6200457835269635</v>
      </c>
      <c r="P731" s="1">
        <f t="shared" si="57"/>
        <v>3.8888888888888888</v>
      </c>
      <c r="Q731" s="1">
        <f t="shared" si="58"/>
        <v>1.7487987887380163</v>
      </c>
      <c r="R731" s="1">
        <f t="shared" si="59"/>
        <v>2.9073132955810466</v>
      </c>
      <c r="S731" s="1"/>
    </row>
    <row r="732" spans="7:19" x14ac:dyDescent="0.2">
      <c r="G732">
        <v>6085502903</v>
      </c>
      <c r="H732" s="2">
        <f>$B$3+$B$4*DataForModel!L732+Index!$B$5*DataForModel!Q732+Index!$B$6*DataForModel!R732+Index!$B$7*DataForModel!T732+Index!$B$8*DataForModel!U732+Index!$B$9*DataForModel!AA732+Index!$B$10*DataForModel!AU732+Index!$B$11*DataForModel!AH732+Index!$B$12*DataForModel!AU732+Index!$B$13*DataForModel!AX732+Index!$B$14*DataForModel!AZ732+Index!$B$15*DataForModel!BA732+Index!$B$16*DataForModel!BI732</f>
        <v>10.135257425613339</v>
      </c>
      <c r="I732" s="2">
        <f>$B$3+$B$4*DataForModel!L732+Index!$B$5*DataForModel!Q732+Index!$B$6*DataForModel!R732+Index!$B$7*DataForModel!T732+Index!$B$8*DataForModel!U732+Index!$B$9*DataForModel!AA732+Index!$B$10*DataForModel!AU732+Index!$B$11*DataForModel!AH732+Index!$B$12*DataForModel!AU732+Index!$B$13*DataForModel!AX732+Index!$B$14*DataForModel!AZ732+Index!$B$15*DataForModel!BA732+Index!$B$16*DataForModel!BI732</f>
        <v>10.135257425613339</v>
      </c>
      <c r="J732">
        <v>9.1999999999999993</v>
      </c>
      <c r="K732">
        <f t="shared" si="55"/>
        <v>0.93525742561334013</v>
      </c>
      <c r="L732">
        <f>VLOOKUP(G732,MedianHouseholdIncome!B:C,2,FALSE)</f>
        <v>150310</v>
      </c>
      <c r="M732">
        <f>VLOOKUP(G732,DataForModel!B:O,14,FALSE)</f>
        <v>8.1387827129888493</v>
      </c>
      <c r="N732">
        <f>VLOOKUP(G732,DataForModel!B:H,7,FALSE)</f>
        <v>4.2103000000000002</v>
      </c>
      <c r="O732" s="2">
        <f t="shared" si="56"/>
        <v>4.4098442750676741</v>
      </c>
      <c r="P732" s="1">
        <f t="shared" si="57"/>
        <v>3.9316239316239314</v>
      </c>
      <c r="Q732" s="1">
        <f t="shared" si="58"/>
        <v>1.1093258070591563</v>
      </c>
      <c r="R732" s="1">
        <f t="shared" si="59"/>
        <v>2.3557427036445477</v>
      </c>
      <c r="S732" s="1"/>
    </row>
    <row r="733" spans="7:19" x14ac:dyDescent="0.2">
      <c r="G733">
        <v>6085502906</v>
      </c>
      <c r="H733" s="2">
        <f>$B$3+$B$4*DataForModel!L733+Index!$B$5*DataForModel!Q733+Index!$B$6*DataForModel!R733+Index!$B$7*DataForModel!T733+Index!$B$8*DataForModel!U733+Index!$B$9*DataForModel!AA733+Index!$B$10*DataForModel!AU733+Index!$B$11*DataForModel!AH733+Index!$B$12*DataForModel!AU733+Index!$B$13*DataForModel!AX733+Index!$B$14*DataForModel!AZ733+Index!$B$15*DataForModel!BA733+Index!$B$16*DataForModel!BI733</f>
        <v>10.922668235961282</v>
      </c>
      <c r="I733" s="2">
        <f>$B$3+$B$4*DataForModel!L733+Index!$B$5*DataForModel!Q733+Index!$B$6*DataForModel!R733+Index!$B$7*DataForModel!T733+Index!$B$8*DataForModel!U733+Index!$B$9*DataForModel!AA733+Index!$B$10*DataForModel!AU733+Index!$B$11*DataForModel!AH733+Index!$B$12*DataForModel!AU733+Index!$B$13*DataForModel!AX733+Index!$B$14*DataForModel!AZ733+Index!$B$15*DataForModel!BA733+Index!$B$16*DataForModel!BI733</f>
        <v>10.922668235961282</v>
      </c>
      <c r="J733">
        <v>10</v>
      </c>
      <c r="K733">
        <f t="shared" si="55"/>
        <v>0.92266823596128233</v>
      </c>
      <c r="L733">
        <f>VLOOKUP(G733,MedianHouseholdIncome!B:C,2,FALSE)</f>
        <v>111071</v>
      </c>
      <c r="M733">
        <f>VLOOKUP(G733,DataForModel!B:O,14,FALSE)</f>
        <v>9.62260704236345</v>
      </c>
      <c r="N733">
        <f>VLOOKUP(G733,DataForModel!B:H,7,FALSE)</f>
        <v>6.6745999999999999</v>
      </c>
      <c r="O733" s="2">
        <f t="shared" si="56"/>
        <v>4.7656999365811474</v>
      </c>
      <c r="P733" s="1">
        <f t="shared" si="57"/>
        <v>4.2735042735042743</v>
      </c>
      <c r="Q733" s="1">
        <f t="shared" si="58"/>
        <v>1.356270588537023</v>
      </c>
      <c r="R733" s="1">
        <f t="shared" si="59"/>
        <v>4.7412032331445717</v>
      </c>
      <c r="S733" s="1"/>
    </row>
    <row r="734" spans="7:19" x14ac:dyDescent="0.2">
      <c r="G734">
        <v>6085502907</v>
      </c>
      <c r="H734" s="2">
        <f>$B$3+$B$4*DataForModel!L734+Index!$B$5*DataForModel!Q734+Index!$B$6*DataForModel!R734+Index!$B$7*DataForModel!T734+Index!$B$8*DataForModel!U734+Index!$B$9*DataForModel!AA734+Index!$B$10*DataForModel!AU734+Index!$B$11*DataForModel!AH734+Index!$B$12*DataForModel!AU734+Index!$B$13*DataForModel!AX734+Index!$B$14*DataForModel!AZ734+Index!$B$15*DataForModel!BA734+Index!$B$16*DataForModel!BI734</f>
        <v>9.2023273035100814</v>
      </c>
      <c r="I734" s="2">
        <f>$B$3+$B$4*DataForModel!L734+Index!$B$5*DataForModel!Q734+Index!$B$6*DataForModel!R734+Index!$B$7*DataForModel!T734+Index!$B$8*DataForModel!U734+Index!$B$9*DataForModel!AA734+Index!$B$10*DataForModel!AU734+Index!$B$11*DataForModel!AH734+Index!$B$12*DataForModel!AU734+Index!$B$13*DataForModel!AX734+Index!$B$14*DataForModel!AZ734+Index!$B$15*DataForModel!BA734+Index!$B$16*DataForModel!BI734</f>
        <v>9.2023273035100814</v>
      </c>
      <c r="J734">
        <v>9.4</v>
      </c>
      <c r="K734">
        <f t="shared" si="55"/>
        <v>0.19767269648991892</v>
      </c>
      <c r="L734">
        <f>VLOOKUP(G734,MedianHouseholdIncome!B:C,2,FALSE)</f>
        <v>141317</v>
      </c>
      <c r="M734">
        <f>VLOOKUP(G734,DataForModel!B:O,14,FALSE)</f>
        <v>5.3672120210047796</v>
      </c>
      <c r="N734">
        <f>VLOOKUP(G734,DataForModel!B:H,7,FALSE)</f>
        <v>4.4211999999999998</v>
      </c>
      <c r="O734" s="2">
        <f t="shared" si="56"/>
        <v>3.9882238688146781</v>
      </c>
      <c r="P734" s="1">
        <f t="shared" si="57"/>
        <v>4.017094017094017</v>
      </c>
      <c r="Q734" s="1">
        <f t="shared" si="58"/>
        <v>0.64806842952920563</v>
      </c>
      <c r="R734" s="1">
        <f t="shared" si="59"/>
        <v>2.5598954552054591</v>
      </c>
      <c r="S734" s="1"/>
    </row>
    <row r="735" spans="7:19" x14ac:dyDescent="0.2">
      <c r="G735">
        <v>6085502908</v>
      </c>
      <c r="H735" s="2">
        <f>$B$3+$B$4*DataForModel!L735+Index!$B$5*DataForModel!Q735+Index!$B$6*DataForModel!R735+Index!$B$7*DataForModel!T735+Index!$B$8*DataForModel!U735+Index!$B$9*DataForModel!AA735+Index!$B$10*DataForModel!AU735+Index!$B$11*DataForModel!AH735+Index!$B$12*DataForModel!AU735+Index!$B$13*DataForModel!AX735+Index!$B$14*DataForModel!AZ735+Index!$B$15*DataForModel!BA735+Index!$B$16*DataForModel!BI735</f>
        <v>10.304289115136292</v>
      </c>
      <c r="I735" s="2">
        <f>$B$3+$B$4*DataForModel!L735+Index!$B$5*DataForModel!Q735+Index!$B$6*DataForModel!R735+Index!$B$7*DataForModel!T735+Index!$B$8*DataForModel!U735+Index!$B$9*DataForModel!AA735+Index!$B$10*DataForModel!AU735+Index!$B$11*DataForModel!AH735+Index!$B$12*DataForModel!AU735+Index!$B$13*DataForModel!AX735+Index!$B$14*DataForModel!AZ735+Index!$B$15*DataForModel!BA735+Index!$B$16*DataForModel!BI735</f>
        <v>10.304289115136292</v>
      </c>
      <c r="J735">
        <v>9</v>
      </c>
      <c r="K735">
        <f t="shared" si="55"/>
        <v>1.3042891151362923</v>
      </c>
      <c r="L735">
        <f>VLOOKUP(G735,MedianHouseholdIncome!B:C,2,FALSE)</f>
        <v>131140</v>
      </c>
      <c r="M735">
        <f>VLOOKUP(G735,DataForModel!B:O,14,FALSE)</f>
        <v>8.5634509441744395</v>
      </c>
      <c r="N735">
        <f>VLOOKUP(G735,DataForModel!B:H,7,FALSE)</f>
        <v>4.1468999999999996</v>
      </c>
      <c r="O735" s="2">
        <f t="shared" si="56"/>
        <v>4.4862350013587582</v>
      </c>
      <c r="P735" s="1">
        <f t="shared" si="57"/>
        <v>3.8461538461538463</v>
      </c>
      <c r="Q735" s="1">
        <f t="shared" si="58"/>
        <v>1.1800010220928105</v>
      </c>
      <c r="R735" s="1">
        <f t="shared" si="59"/>
        <v>2.2943710372198827</v>
      </c>
      <c r="S735" s="1"/>
    </row>
    <row r="736" spans="7:19" x14ac:dyDescent="0.2">
      <c r="G736">
        <v>6085502909</v>
      </c>
      <c r="H736" s="2">
        <f>$B$3+$B$4*DataForModel!L736+Index!$B$5*DataForModel!Q736+Index!$B$6*DataForModel!R736+Index!$B$7*DataForModel!T736+Index!$B$8*DataForModel!U736+Index!$B$9*DataForModel!AA736+Index!$B$10*DataForModel!AU736+Index!$B$11*DataForModel!AH736+Index!$B$12*DataForModel!AU736+Index!$B$13*DataForModel!AX736+Index!$B$14*DataForModel!AZ736+Index!$B$15*DataForModel!BA736+Index!$B$16*DataForModel!BI736</f>
        <v>11.208434403451415</v>
      </c>
      <c r="I736" s="2">
        <f>$B$3+$B$4*DataForModel!L736+Index!$B$5*DataForModel!Q736+Index!$B$6*DataForModel!R736+Index!$B$7*DataForModel!T736+Index!$B$8*DataForModel!U736+Index!$B$9*DataForModel!AA736+Index!$B$10*DataForModel!AU736+Index!$B$11*DataForModel!AH736+Index!$B$12*DataForModel!AU736+Index!$B$13*DataForModel!AX736+Index!$B$14*DataForModel!AZ736+Index!$B$15*DataForModel!BA736+Index!$B$16*DataForModel!BI736</f>
        <v>11.208434403451415</v>
      </c>
      <c r="J736">
        <v>9.6999999999999993</v>
      </c>
      <c r="K736">
        <f t="shared" si="55"/>
        <v>1.5084344034514157</v>
      </c>
      <c r="L736">
        <f>VLOOKUP(G736,MedianHouseholdIncome!B:C,2,FALSE)</f>
        <v>93333</v>
      </c>
      <c r="M736">
        <f>VLOOKUP(G736,DataForModel!B:O,14,FALSE)</f>
        <v>15.260986628920501</v>
      </c>
      <c r="N736">
        <f>VLOOKUP(G736,DataForModel!B:H,7,FALSE)</f>
        <v>5.8048999999999999</v>
      </c>
      <c r="O736" s="2">
        <f t="shared" si="56"/>
        <v>4.8948466376855384</v>
      </c>
      <c r="P736" s="1">
        <f t="shared" si="57"/>
        <v>4.1452991452991448</v>
      </c>
      <c r="Q736" s="1">
        <f t="shared" si="58"/>
        <v>2.2946353176545515</v>
      </c>
      <c r="R736" s="1">
        <f t="shared" si="59"/>
        <v>3.899327234886985</v>
      </c>
      <c r="S736" s="1"/>
    </row>
    <row r="737" spans="7:19" x14ac:dyDescent="0.2">
      <c r="G737">
        <v>6085502910</v>
      </c>
      <c r="H737" s="2">
        <f>$B$3+$B$4*DataForModel!L737+Index!$B$5*DataForModel!Q737+Index!$B$6*DataForModel!R737+Index!$B$7*DataForModel!T737+Index!$B$8*DataForModel!U737+Index!$B$9*DataForModel!AA737+Index!$B$10*DataForModel!AU737+Index!$B$11*DataForModel!AH737+Index!$B$12*DataForModel!AU737+Index!$B$13*DataForModel!AX737+Index!$B$14*DataForModel!AZ737+Index!$B$15*DataForModel!BA737+Index!$B$16*DataForModel!BI737</f>
        <v>10.486486833182676</v>
      </c>
      <c r="I737" s="2">
        <f>$B$3+$B$4*DataForModel!L737+Index!$B$5*DataForModel!Q737+Index!$B$6*DataForModel!R737+Index!$B$7*DataForModel!T737+Index!$B$8*DataForModel!U737+Index!$B$9*DataForModel!AA737+Index!$B$10*DataForModel!AU737+Index!$B$11*DataForModel!AH737+Index!$B$12*DataForModel!AU737+Index!$B$13*DataForModel!AX737+Index!$B$14*DataForModel!AZ737+Index!$B$15*DataForModel!BA737+Index!$B$16*DataForModel!BI737</f>
        <v>10.486486833182676</v>
      </c>
      <c r="J737">
        <v>9.4</v>
      </c>
      <c r="K737">
        <f t="shared" si="55"/>
        <v>1.0864868331826756</v>
      </c>
      <c r="L737">
        <f>VLOOKUP(G737,MedianHouseholdIncome!B:C,2,FALSE)</f>
        <v>88663</v>
      </c>
      <c r="M737">
        <f>VLOOKUP(G737,DataForModel!B:O,14,FALSE)</f>
        <v>21.123970078647499</v>
      </c>
      <c r="N737">
        <f>VLOOKUP(G737,DataForModel!B:H,7,FALSE)</f>
        <v>6.3815999999999997</v>
      </c>
      <c r="O737" s="2">
        <f t="shared" si="56"/>
        <v>4.5685758692127205</v>
      </c>
      <c r="P737" s="1">
        <f t="shared" si="57"/>
        <v>4.017094017094017</v>
      </c>
      <c r="Q737" s="1">
        <f t="shared" si="58"/>
        <v>3.2703796413855239</v>
      </c>
      <c r="R737" s="1">
        <f t="shared" si="59"/>
        <v>4.457577077585789</v>
      </c>
      <c r="S737" s="1"/>
    </row>
    <row r="738" spans="7:19" x14ac:dyDescent="0.2">
      <c r="G738">
        <v>6085503001</v>
      </c>
      <c r="H738" s="2">
        <f>$B$3+$B$4*DataForModel!L738+Index!$B$5*DataForModel!Q738+Index!$B$6*DataForModel!R738+Index!$B$7*DataForModel!T738+Index!$B$8*DataForModel!U738+Index!$B$9*DataForModel!AA738+Index!$B$10*DataForModel!AU738+Index!$B$11*DataForModel!AH738+Index!$B$12*DataForModel!AU738+Index!$B$13*DataForModel!AX738+Index!$B$14*DataForModel!AZ738+Index!$B$15*DataForModel!BA738+Index!$B$16*DataForModel!BI738</f>
        <v>8.3737239894964084</v>
      </c>
      <c r="I738" s="2">
        <f>$B$3+$B$4*DataForModel!L738+Index!$B$5*DataForModel!Q738+Index!$B$6*DataForModel!R738+Index!$B$7*DataForModel!T738+Index!$B$8*DataForModel!U738+Index!$B$9*DataForModel!AA738+Index!$B$10*DataForModel!AU738+Index!$B$11*DataForModel!AH738+Index!$B$12*DataForModel!AU738+Index!$B$13*DataForModel!AX738+Index!$B$14*DataForModel!AZ738+Index!$B$15*DataForModel!BA738+Index!$B$16*DataForModel!BI738</f>
        <v>8.3737239894964084</v>
      </c>
      <c r="J738">
        <v>9.4</v>
      </c>
      <c r="K738">
        <f t="shared" si="55"/>
        <v>1.026276010503592</v>
      </c>
      <c r="L738">
        <f>VLOOKUP(G738,MedianHouseholdIncome!B:C,2,FALSE)</f>
        <v>149814</v>
      </c>
      <c r="M738">
        <f>VLOOKUP(G738,DataForModel!B:O,14,FALSE)</f>
        <v>9.1587880426509791</v>
      </c>
      <c r="N738">
        <f>VLOOKUP(G738,DataForModel!B:H,7,FALSE)</f>
        <v>3.9946999999999999</v>
      </c>
      <c r="O738" s="2">
        <f t="shared" si="56"/>
        <v>3.6137520218885522</v>
      </c>
      <c r="P738" s="1">
        <f t="shared" si="57"/>
        <v>4.017094017094017</v>
      </c>
      <c r="Q738" s="1">
        <f t="shared" si="58"/>
        <v>1.2790797248600849</v>
      </c>
      <c r="R738" s="1">
        <f t="shared" si="59"/>
        <v>2.1470403175064128</v>
      </c>
      <c r="S738" s="1"/>
    </row>
    <row r="739" spans="7:19" x14ac:dyDescent="0.2">
      <c r="G739">
        <v>6085503002</v>
      </c>
      <c r="H739" s="2">
        <f>$B$3+$B$4*DataForModel!L739+Index!$B$5*DataForModel!Q739+Index!$B$6*DataForModel!R739+Index!$B$7*DataForModel!T739+Index!$B$8*DataForModel!U739+Index!$B$9*DataForModel!AA739+Index!$B$10*DataForModel!AU739+Index!$B$11*DataForModel!AH739+Index!$B$12*DataForModel!AU739+Index!$B$13*DataForModel!AX739+Index!$B$14*DataForModel!AZ739+Index!$B$15*DataForModel!BA739+Index!$B$16*DataForModel!BI739</f>
        <v>10.283020973923319</v>
      </c>
      <c r="I739" s="2">
        <f>$B$3+$B$4*DataForModel!L739+Index!$B$5*DataForModel!Q739+Index!$B$6*DataForModel!R739+Index!$B$7*DataForModel!T739+Index!$B$8*DataForModel!U739+Index!$B$9*DataForModel!AA739+Index!$B$10*DataForModel!AU739+Index!$B$11*DataForModel!AH739+Index!$B$12*DataForModel!AU739+Index!$B$13*DataForModel!AX739+Index!$B$14*DataForModel!AZ739+Index!$B$15*DataForModel!BA739+Index!$B$16*DataForModel!BI739</f>
        <v>10.283020973923319</v>
      </c>
      <c r="J739">
        <v>10.1</v>
      </c>
      <c r="K739">
        <f t="shared" si="55"/>
        <v>0.18302097392331973</v>
      </c>
      <c r="L739">
        <f>VLOOKUP(G739,MedianHouseholdIncome!B:C,2,FALSE)</f>
        <v>115546</v>
      </c>
      <c r="M739">
        <f>VLOOKUP(G739,DataForModel!B:O,14,FALSE)</f>
        <v>6.9442791040416303</v>
      </c>
      <c r="N739">
        <f>VLOOKUP(G739,DataForModel!B:H,7,FALSE)</f>
        <v>7.3818000000000001</v>
      </c>
      <c r="O739" s="2">
        <f t="shared" si="56"/>
        <v>4.4766232607513876</v>
      </c>
      <c r="P739" s="1">
        <f t="shared" si="57"/>
        <v>4.3162393162393169</v>
      </c>
      <c r="Q739" s="1">
        <f t="shared" si="58"/>
        <v>0.91053109339495841</v>
      </c>
      <c r="R739" s="1">
        <f t="shared" si="59"/>
        <v>5.4257780359130727</v>
      </c>
      <c r="S739" s="1"/>
    </row>
    <row r="740" spans="7:19" x14ac:dyDescent="0.2">
      <c r="G740">
        <v>6085503003</v>
      </c>
      <c r="H740" s="2">
        <f>$B$3+$B$4*DataForModel!L740+Index!$B$5*DataForModel!Q740+Index!$B$6*DataForModel!R740+Index!$B$7*DataForModel!T740+Index!$B$8*DataForModel!U740+Index!$B$9*DataForModel!AA740+Index!$B$10*DataForModel!AU740+Index!$B$11*DataForModel!AH740+Index!$B$12*DataForModel!AU740+Index!$B$13*DataForModel!AX740+Index!$B$14*DataForModel!AZ740+Index!$B$15*DataForModel!BA740+Index!$B$16*DataForModel!BI740</f>
        <v>9.5686748947839444</v>
      </c>
      <c r="I740" s="2">
        <f>$B$3+$B$4*DataForModel!L740+Index!$B$5*DataForModel!Q740+Index!$B$6*DataForModel!R740+Index!$B$7*DataForModel!T740+Index!$B$8*DataForModel!U740+Index!$B$9*DataForModel!AA740+Index!$B$10*DataForModel!AU740+Index!$B$11*DataForModel!AH740+Index!$B$12*DataForModel!AU740+Index!$B$13*DataForModel!AX740+Index!$B$14*DataForModel!AZ740+Index!$B$15*DataForModel!BA740+Index!$B$16*DataForModel!BI740</f>
        <v>9.5686748947839444</v>
      </c>
      <c r="J740">
        <v>9</v>
      </c>
      <c r="K740">
        <f t="shared" si="55"/>
        <v>0.5686748947839444</v>
      </c>
      <c r="L740">
        <f>VLOOKUP(G740,MedianHouseholdIncome!B:C,2,FALSE)</f>
        <v>142219</v>
      </c>
      <c r="M740">
        <f>VLOOKUP(G740,DataForModel!B:O,14,FALSE)</f>
        <v>12.241604268869301</v>
      </c>
      <c r="N740">
        <f>VLOOKUP(G740,DataForModel!B:H,7,FALSE)</f>
        <v>3.2892000000000001</v>
      </c>
      <c r="O740" s="2">
        <f t="shared" si="56"/>
        <v>4.1537878447258318</v>
      </c>
      <c r="P740" s="1">
        <f t="shared" si="57"/>
        <v>3.8461538461538463</v>
      </c>
      <c r="Q740" s="1">
        <f t="shared" si="58"/>
        <v>1.7921359972564075</v>
      </c>
      <c r="R740" s="1">
        <f t="shared" si="59"/>
        <v>1.4641111272445673</v>
      </c>
      <c r="S740" s="1"/>
    </row>
    <row r="741" spans="7:19" x14ac:dyDescent="0.2">
      <c r="G741">
        <v>6085503105</v>
      </c>
      <c r="H741" s="2">
        <f>$B$3+$B$4*DataForModel!L741+Index!$B$5*DataForModel!Q741+Index!$B$6*DataForModel!R741+Index!$B$7*DataForModel!T741+Index!$B$8*DataForModel!U741+Index!$B$9*DataForModel!AA741+Index!$B$10*DataForModel!AU741+Index!$B$11*DataForModel!AH741+Index!$B$12*DataForModel!AU741+Index!$B$13*DataForModel!AX741+Index!$B$14*DataForModel!AZ741+Index!$B$15*DataForModel!BA741+Index!$B$16*DataForModel!BI741</f>
        <v>16.314640708387067</v>
      </c>
      <c r="I741" s="2">
        <f>$B$3+$B$4*DataForModel!L741+Index!$B$5*DataForModel!Q741+Index!$B$6*DataForModel!R741+Index!$B$7*DataForModel!T741+Index!$B$8*DataForModel!U741+Index!$B$9*DataForModel!AA741+Index!$B$10*DataForModel!AU741+Index!$B$11*DataForModel!AH741+Index!$B$12*DataForModel!AU741+Index!$B$13*DataForModel!AX741+Index!$B$14*DataForModel!AZ741+Index!$B$15*DataForModel!BA741+Index!$B$16*DataForModel!BI741</f>
        <v>16.314640708387067</v>
      </c>
      <c r="J741">
        <v>13.4</v>
      </c>
      <c r="K741">
        <f t="shared" si="55"/>
        <v>2.9146407083870667</v>
      </c>
      <c r="L741">
        <f>VLOOKUP(G741,MedianHouseholdIncome!B:C,2,FALSE)</f>
        <v>47857</v>
      </c>
      <c r="M741">
        <f>VLOOKUP(G741,DataForModel!B:O,14,FALSE)</f>
        <v>53.778505488319702</v>
      </c>
      <c r="N741">
        <f>VLOOKUP(G741,DataForModel!B:H,7,FALSE)</f>
        <v>11.2483</v>
      </c>
      <c r="O741" s="2">
        <f t="shared" si="56"/>
        <v>7.2025015474069489</v>
      </c>
      <c r="P741" s="1">
        <f t="shared" si="57"/>
        <v>5.7264957264957275</v>
      </c>
      <c r="Q741" s="1">
        <f t="shared" si="58"/>
        <v>8.7048956763136669</v>
      </c>
      <c r="R741" s="1">
        <f t="shared" si="59"/>
        <v>9.168578481196457</v>
      </c>
      <c r="S741" s="1"/>
    </row>
    <row r="742" spans="7:19" x14ac:dyDescent="0.2">
      <c r="G742">
        <v>6085503108</v>
      </c>
      <c r="H742" s="2">
        <f>$B$3+$B$4*DataForModel!L742+Index!$B$5*DataForModel!Q742+Index!$B$6*DataForModel!R742+Index!$B$7*DataForModel!T742+Index!$B$8*DataForModel!U742+Index!$B$9*DataForModel!AA742+Index!$B$10*DataForModel!AU742+Index!$B$11*DataForModel!AH742+Index!$B$12*DataForModel!AU742+Index!$B$13*DataForModel!AX742+Index!$B$14*DataForModel!AZ742+Index!$B$15*DataForModel!BA742+Index!$B$16*DataForModel!BI742</f>
        <v>13.203223747277312</v>
      </c>
      <c r="I742" s="2">
        <f>$B$3+$B$4*DataForModel!L742+Index!$B$5*DataForModel!Q742+Index!$B$6*DataForModel!R742+Index!$B$7*DataForModel!T742+Index!$B$8*DataForModel!U742+Index!$B$9*DataForModel!AA742+Index!$B$10*DataForModel!AU742+Index!$B$11*DataForModel!AH742+Index!$B$12*DataForModel!AU742+Index!$B$13*DataForModel!AX742+Index!$B$14*DataForModel!AZ742+Index!$B$15*DataForModel!BA742+Index!$B$16*DataForModel!BI742</f>
        <v>13.203223747277312</v>
      </c>
      <c r="J742">
        <v>9</v>
      </c>
      <c r="K742">
        <f t="shared" si="55"/>
        <v>4.2032237472773115</v>
      </c>
      <c r="L742">
        <f>VLOOKUP(G742,MedianHouseholdIncome!B:C,2,FALSE)</f>
        <v>111331</v>
      </c>
      <c r="M742">
        <f>VLOOKUP(G742,DataForModel!B:O,14,FALSE)</f>
        <v>19.558168665445599</v>
      </c>
      <c r="N742">
        <f>VLOOKUP(G742,DataForModel!B:H,7,FALSE)</f>
        <v>8.7175999999999991</v>
      </c>
      <c r="O742" s="2">
        <f t="shared" si="56"/>
        <v>5.79635455731077</v>
      </c>
      <c r="P742" s="1">
        <f t="shared" si="57"/>
        <v>3.8461538461538463</v>
      </c>
      <c r="Q742" s="1">
        <f t="shared" si="58"/>
        <v>3.0097918614400032</v>
      </c>
      <c r="R742" s="1">
        <f t="shared" si="59"/>
        <v>6.718842263201199</v>
      </c>
      <c r="S742" s="1"/>
    </row>
    <row r="743" spans="7:19" x14ac:dyDescent="0.2">
      <c r="G743">
        <v>6085503110</v>
      </c>
      <c r="H743" s="2">
        <f>$B$3+$B$4*DataForModel!L743+Index!$B$5*DataForModel!Q743+Index!$B$6*DataForModel!R743+Index!$B$7*DataForModel!T743+Index!$B$8*DataForModel!U743+Index!$B$9*DataForModel!AA743+Index!$B$10*DataForModel!AU743+Index!$B$11*DataForModel!AH743+Index!$B$12*DataForModel!AU743+Index!$B$13*DataForModel!AX743+Index!$B$14*DataForModel!AZ743+Index!$B$15*DataForModel!BA743+Index!$B$16*DataForModel!BI743</f>
        <v>20.06956856328998</v>
      </c>
      <c r="I743" s="2">
        <f>$B$3+$B$4*DataForModel!L743+Index!$B$5*DataForModel!Q743+Index!$B$6*DataForModel!R743+Index!$B$7*DataForModel!T743+Index!$B$8*DataForModel!U743+Index!$B$9*DataForModel!AA743+Index!$B$10*DataForModel!AU743+Index!$B$11*DataForModel!AH743+Index!$B$12*DataForModel!AU743+Index!$B$13*DataForModel!AX743+Index!$B$14*DataForModel!AZ743+Index!$B$15*DataForModel!BA743+Index!$B$16*DataForModel!BI743</f>
        <v>20.06956856328998</v>
      </c>
      <c r="J743">
        <v>16.5</v>
      </c>
      <c r="K743">
        <f t="shared" si="55"/>
        <v>3.5695685632899803</v>
      </c>
      <c r="L743">
        <f>VLOOKUP(G743,MedianHouseholdIncome!B:C,2,FALSE)</f>
        <v>49780</v>
      </c>
      <c r="M743">
        <f>VLOOKUP(G743,DataForModel!B:O,14,FALSE)</f>
        <v>45.221603631497999</v>
      </c>
      <c r="N743">
        <f>VLOOKUP(G743,DataForModel!B:H,7,FALSE)</f>
        <v>10.307700000000001</v>
      </c>
      <c r="O743" s="2">
        <f t="shared" si="56"/>
        <v>8.8994713097999671</v>
      </c>
      <c r="P743" s="1">
        <f t="shared" si="57"/>
        <v>7.051282051282052</v>
      </c>
      <c r="Q743" s="1">
        <f t="shared" si="58"/>
        <v>7.2808172208464983</v>
      </c>
      <c r="R743" s="1">
        <f t="shared" si="59"/>
        <v>8.2580707613377857</v>
      </c>
      <c r="S743" s="1"/>
    </row>
    <row r="744" spans="7:19" x14ac:dyDescent="0.2">
      <c r="G744">
        <v>6085503111</v>
      </c>
      <c r="H744" s="2">
        <f>$B$3+$B$4*DataForModel!L744+Index!$B$5*DataForModel!Q744+Index!$B$6*DataForModel!R744+Index!$B$7*DataForModel!T744+Index!$B$8*DataForModel!U744+Index!$B$9*DataForModel!AA744+Index!$B$10*DataForModel!AU744+Index!$B$11*DataForModel!AH744+Index!$B$12*DataForModel!AU744+Index!$B$13*DataForModel!AX744+Index!$B$14*DataForModel!AZ744+Index!$B$15*DataForModel!BA744+Index!$B$16*DataForModel!BI744</f>
        <v>15.567305214335828</v>
      </c>
      <c r="I744" s="2">
        <f>$B$3+$B$4*DataForModel!L744+Index!$B$5*DataForModel!Q744+Index!$B$6*DataForModel!R744+Index!$B$7*DataForModel!T744+Index!$B$8*DataForModel!U744+Index!$B$9*DataForModel!AA744+Index!$B$10*DataForModel!AU744+Index!$B$11*DataForModel!AH744+Index!$B$12*DataForModel!AU744+Index!$B$13*DataForModel!AX744+Index!$B$14*DataForModel!AZ744+Index!$B$15*DataForModel!BA744+Index!$B$16*DataForModel!BI744</f>
        <v>15.567305214335828</v>
      </c>
      <c r="J744">
        <v>12.4</v>
      </c>
      <c r="K744">
        <f t="shared" si="55"/>
        <v>3.167305214335828</v>
      </c>
      <c r="L744">
        <f>VLOOKUP(G744,MedianHouseholdIncome!B:C,2,FALSE)</f>
        <v>87554</v>
      </c>
      <c r="M744">
        <f>VLOOKUP(G744,DataForModel!B:O,14,FALSE)</f>
        <v>28.8167149423161</v>
      </c>
      <c r="N744">
        <f>VLOOKUP(G744,DataForModel!B:H,7,FALSE)</f>
        <v>8.4027999999999992</v>
      </c>
      <c r="O744" s="2">
        <f t="shared" si="56"/>
        <v>6.8647571792662738</v>
      </c>
      <c r="P744" s="1">
        <f t="shared" si="57"/>
        <v>5.299145299145299</v>
      </c>
      <c r="Q744" s="1">
        <f t="shared" si="58"/>
        <v>4.550641166767238</v>
      </c>
      <c r="R744" s="1">
        <f t="shared" si="59"/>
        <v>6.4141135472629589</v>
      </c>
      <c r="S744" s="1"/>
    </row>
    <row r="745" spans="7:19" x14ac:dyDescent="0.2">
      <c r="G745">
        <v>6085503112</v>
      </c>
      <c r="H745" s="2">
        <f>$B$3+$B$4*DataForModel!L745+Index!$B$5*DataForModel!Q745+Index!$B$6*DataForModel!R745+Index!$B$7*DataForModel!T745+Index!$B$8*DataForModel!U745+Index!$B$9*DataForModel!AA745+Index!$B$10*DataForModel!AU745+Index!$B$11*DataForModel!AH745+Index!$B$12*DataForModel!AU745+Index!$B$13*DataForModel!AX745+Index!$B$14*DataForModel!AZ745+Index!$B$15*DataForModel!BA745+Index!$B$16*DataForModel!BI745</f>
        <v>12.404145973694035</v>
      </c>
      <c r="I745" s="2">
        <f>$B$3+$B$4*DataForModel!L745+Index!$B$5*DataForModel!Q745+Index!$B$6*DataForModel!R745+Index!$B$7*DataForModel!T745+Index!$B$8*DataForModel!U745+Index!$B$9*DataForModel!AA745+Index!$B$10*DataForModel!AU745+Index!$B$11*DataForModel!AH745+Index!$B$12*DataForModel!AU745+Index!$B$13*DataForModel!AX745+Index!$B$14*DataForModel!AZ745+Index!$B$15*DataForModel!BA745+Index!$B$16*DataForModel!BI745</f>
        <v>12.404145973694035</v>
      </c>
      <c r="J745">
        <v>11.1</v>
      </c>
      <c r="K745">
        <f t="shared" si="55"/>
        <v>1.3041459736940357</v>
      </c>
      <c r="L745">
        <f>VLOOKUP(G745,MedianHouseholdIncome!B:C,2,FALSE)</f>
        <v>54891</v>
      </c>
      <c r="M745">
        <f>VLOOKUP(G745,DataForModel!B:O,14,FALSE)</f>
        <v>38.664560928880697</v>
      </c>
      <c r="N745">
        <f>VLOOKUP(G745,DataForModel!B:H,7,FALSE)</f>
        <v>9.2749000000000006</v>
      </c>
      <c r="O745" s="2">
        <f t="shared" si="56"/>
        <v>5.4352262288928008</v>
      </c>
      <c r="P745" s="1">
        <f t="shared" si="57"/>
        <v>4.7435897435897436</v>
      </c>
      <c r="Q745" s="1">
        <f t="shared" si="58"/>
        <v>6.1895644052107421</v>
      </c>
      <c r="R745" s="1">
        <f t="shared" si="59"/>
        <v>7.2583127631770008</v>
      </c>
      <c r="S745" s="1"/>
    </row>
    <row r="746" spans="7:19" x14ac:dyDescent="0.2">
      <c r="G746">
        <v>6085503113</v>
      </c>
      <c r="H746" s="2">
        <f>$B$3+$B$4*DataForModel!L746+Index!$B$5*DataForModel!Q746+Index!$B$6*DataForModel!R746+Index!$B$7*DataForModel!T746+Index!$B$8*DataForModel!U746+Index!$B$9*DataForModel!AA746+Index!$B$10*DataForModel!AU746+Index!$B$11*DataForModel!AH746+Index!$B$12*DataForModel!AU746+Index!$B$13*DataForModel!AX746+Index!$B$14*DataForModel!AZ746+Index!$B$15*DataForModel!BA746+Index!$B$16*DataForModel!BI746</f>
        <v>19.149608428489184</v>
      </c>
      <c r="I746" s="2">
        <f>$B$3+$B$4*DataForModel!L746+Index!$B$5*DataForModel!Q746+Index!$B$6*DataForModel!R746+Index!$B$7*DataForModel!T746+Index!$B$8*DataForModel!U746+Index!$B$9*DataForModel!AA746+Index!$B$10*DataForModel!AU746+Index!$B$11*DataForModel!AH746+Index!$B$12*DataForModel!AU746+Index!$B$13*DataForModel!AX746+Index!$B$14*DataForModel!AZ746+Index!$B$15*DataForModel!BA746+Index!$B$16*DataForModel!BI746</f>
        <v>19.149608428489184</v>
      </c>
      <c r="J746">
        <v>16.8</v>
      </c>
      <c r="K746">
        <f t="shared" si="55"/>
        <v>2.3496084284891836</v>
      </c>
      <c r="L746">
        <f>VLOOKUP(G746,MedianHouseholdIncome!B:C,2,FALSE)</f>
        <v>47635</v>
      </c>
      <c r="M746">
        <f>VLOOKUP(G746,DataForModel!B:O,14,FALSE)</f>
        <v>41.934957808004</v>
      </c>
      <c r="N746">
        <f>VLOOKUP(G746,DataForModel!B:H,7,FALSE)</f>
        <v>9.3635000000000002</v>
      </c>
      <c r="O746" s="2">
        <f t="shared" si="56"/>
        <v>8.483712447928486</v>
      </c>
      <c r="P746" s="1">
        <f t="shared" si="57"/>
        <v>7.1794871794871806</v>
      </c>
      <c r="Q746" s="1">
        <f t="shared" si="58"/>
        <v>6.733838701482318</v>
      </c>
      <c r="R746" s="1">
        <f t="shared" si="59"/>
        <v>7.3440782149944344</v>
      </c>
      <c r="S746" s="1"/>
    </row>
    <row r="747" spans="7:19" x14ac:dyDescent="0.2">
      <c r="G747">
        <v>6085503115</v>
      </c>
      <c r="H747" s="2">
        <f>$B$3+$B$4*DataForModel!L747+Index!$B$5*DataForModel!Q747+Index!$B$6*DataForModel!R747+Index!$B$7*DataForModel!T747+Index!$B$8*DataForModel!U747+Index!$B$9*DataForModel!AA747+Index!$B$10*DataForModel!AU747+Index!$B$11*DataForModel!AH747+Index!$B$12*DataForModel!AU747+Index!$B$13*DataForModel!AX747+Index!$B$14*DataForModel!AZ747+Index!$B$15*DataForModel!BA747+Index!$B$16*DataForModel!BI747</f>
        <v>10.01350103698908</v>
      </c>
      <c r="I747" s="2">
        <f>$B$3+$B$4*DataForModel!L747+Index!$B$5*DataForModel!Q747+Index!$B$6*DataForModel!R747+Index!$B$7*DataForModel!T747+Index!$B$8*DataForModel!U747+Index!$B$9*DataForModel!AA747+Index!$B$10*DataForModel!AU747+Index!$B$11*DataForModel!AH747+Index!$B$12*DataForModel!AU747+Index!$B$13*DataForModel!AX747+Index!$B$14*DataForModel!AZ747+Index!$B$15*DataForModel!BA747+Index!$B$16*DataForModel!BI747</f>
        <v>10.01350103698908</v>
      </c>
      <c r="J747">
        <v>7.8</v>
      </c>
      <c r="K747">
        <f t="shared" si="55"/>
        <v>2.2135010369890802</v>
      </c>
      <c r="L747">
        <f>VLOOKUP(G747,MedianHouseholdIncome!B:C,2,FALSE)</f>
        <v>123171</v>
      </c>
      <c r="M747">
        <f>VLOOKUP(G747,DataForModel!B:O,14,FALSE)</f>
        <v>15.739421488542</v>
      </c>
      <c r="N747">
        <f>VLOOKUP(G747,DataForModel!B:H,7,FALSE)</f>
        <v>4.923</v>
      </c>
      <c r="O747" s="2">
        <f t="shared" si="56"/>
        <v>4.354818741193899</v>
      </c>
      <c r="P747" s="1">
        <f t="shared" si="57"/>
        <v>3.3333333333333339</v>
      </c>
      <c r="Q747" s="1">
        <f t="shared" si="58"/>
        <v>2.37425861909376</v>
      </c>
      <c r="R747" s="1">
        <f t="shared" si="59"/>
        <v>3.0456415468757565</v>
      </c>
      <c r="S747" s="1"/>
    </row>
    <row r="748" spans="7:19" x14ac:dyDescent="0.2">
      <c r="G748">
        <v>6085503116</v>
      </c>
      <c r="H748" s="2">
        <f>$B$3+$B$4*DataForModel!L748+Index!$B$5*DataForModel!Q748+Index!$B$6*DataForModel!R748+Index!$B$7*DataForModel!T748+Index!$B$8*DataForModel!U748+Index!$B$9*DataForModel!AA748+Index!$B$10*DataForModel!AU748+Index!$B$11*DataForModel!AH748+Index!$B$12*DataForModel!AU748+Index!$B$13*DataForModel!AX748+Index!$B$14*DataForModel!AZ748+Index!$B$15*DataForModel!BA748+Index!$B$16*DataForModel!BI748</f>
        <v>12.060166456365321</v>
      </c>
      <c r="I748" s="2">
        <f>$B$3+$B$4*DataForModel!L748+Index!$B$5*DataForModel!Q748+Index!$B$6*DataForModel!R748+Index!$B$7*DataForModel!T748+Index!$B$8*DataForModel!U748+Index!$B$9*DataForModel!AA748+Index!$B$10*DataForModel!AU748+Index!$B$11*DataForModel!AH748+Index!$B$12*DataForModel!AU748+Index!$B$13*DataForModel!AX748+Index!$B$14*DataForModel!AZ748+Index!$B$15*DataForModel!BA748+Index!$B$16*DataForModel!BI748</f>
        <v>12.060166456365321</v>
      </c>
      <c r="J748">
        <v>8.8000000000000007</v>
      </c>
      <c r="K748">
        <f t="shared" si="55"/>
        <v>3.2601664563653205</v>
      </c>
      <c r="L748">
        <f>VLOOKUP(G748,MedianHouseholdIncome!B:C,2,FALSE)</f>
        <v>94749</v>
      </c>
      <c r="M748">
        <f>VLOOKUP(G748,DataForModel!B:O,14,FALSE)</f>
        <v>17.969295993221699</v>
      </c>
      <c r="N748">
        <f>VLOOKUP(G748,DataForModel!B:H,7,FALSE)</f>
        <v>7.62</v>
      </c>
      <c r="O748" s="2">
        <f t="shared" si="56"/>
        <v>5.2797710877168686</v>
      </c>
      <c r="P748" s="1">
        <f t="shared" si="57"/>
        <v>3.7606837606837611</v>
      </c>
      <c r="Q748" s="1">
        <f t="shared" si="58"/>
        <v>2.7453644578242011</v>
      </c>
      <c r="R748" s="1">
        <f t="shared" si="59"/>
        <v>5.6563573883161506</v>
      </c>
      <c r="S748" s="1"/>
    </row>
    <row r="749" spans="7:19" x14ac:dyDescent="0.2">
      <c r="G749">
        <v>6085503117</v>
      </c>
      <c r="H749" s="2">
        <f>$B$3+$B$4*DataForModel!L749+Index!$B$5*DataForModel!Q749+Index!$B$6*DataForModel!R749+Index!$B$7*DataForModel!T749+Index!$B$8*DataForModel!U749+Index!$B$9*DataForModel!AA749+Index!$B$10*DataForModel!AU749+Index!$B$11*DataForModel!AH749+Index!$B$12*DataForModel!AU749+Index!$B$13*DataForModel!AX749+Index!$B$14*DataForModel!AZ749+Index!$B$15*DataForModel!BA749+Index!$B$16*DataForModel!BI749</f>
        <v>17.027915544756567</v>
      </c>
      <c r="I749" s="2">
        <f>$B$3+$B$4*DataForModel!L749+Index!$B$5*DataForModel!Q749+Index!$B$6*DataForModel!R749+Index!$B$7*DataForModel!T749+Index!$B$8*DataForModel!U749+Index!$B$9*DataForModel!AA749+Index!$B$10*DataForModel!AU749+Index!$B$11*DataForModel!AH749+Index!$B$12*DataForModel!AU749+Index!$B$13*DataForModel!AX749+Index!$B$14*DataForModel!AZ749+Index!$B$15*DataForModel!BA749+Index!$B$16*DataForModel!BI749</f>
        <v>17.027915544756567</v>
      </c>
      <c r="J749">
        <v>15.7</v>
      </c>
      <c r="K749">
        <f t="shared" si="55"/>
        <v>1.3279155447565678</v>
      </c>
      <c r="L749">
        <f>VLOOKUP(G749,MedianHouseholdIncome!B:C,2,FALSE)</f>
        <v>54615</v>
      </c>
      <c r="M749">
        <f>VLOOKUP(G749,DataForModel!B:O,14,FALSE)</f>
        <v>41.448939541558602</v>
      </c>
      <c r="N749">
        <f>VLOOKUP(G749,DataForModel!B:H,7,FALSE)</f>
        <v>10.2941</v>
      </c>
      <c r="O749" s="2">
        <f t="shared" si="56"/>
        <v>7.5248528351991784</v>
      </c>
      <c r="P749" s="1">
        <f t="shared" si="57"/>
        <v>6.7094017094017104</v>
      </c>
      <c r="Q749" s="1">
        <f t="shared" si="58"/>
        <v>6.652953335050702</v>
      </c>
      <c r="R749" s="1">
        <f t="shared" si="59"/>
        <v>8.2449058612845469</v>
      </c>
      <c r="S749" s="1"/>
    </row>
    <row r="750" spans="7:19" x14ac:dyDescent="0.2">
      <c r="G750">
        <v>6085503118</v>
      </c>
      <c r="H750" s="2">
        <f>$B$3+$B$4*DataForModel!L750+Index!$B$5*DataForModel!Q750+Index!$B$6*DataForModel!R750+Index!$B$7*DataForModel!T750+Index!$B$8*DataForModel!U750+Index!$B$9*DataForModel!AA750+Index!$B$10*DataForModel!AU750+Index!$B$11*DataForModel!AH750+Index!$B$12*DataForModel!AU750+Index!$B$13*DataForModel!AX750+Index!$B$14*DataForModel!AZ750+Index!$B$15*DataForModel!BA750+Index!$B$16*DataForModel!BI750</f>
        <v>16.034529697601929</v>
      </c>
      <c r="I750" s="2">
        <f>$B$3+$B$4*DataForModel!L750+Index!$B$5*DataForModel!Q750+Index!$B$6*DataForModel!R750+Index!$B$7*DataForModel!T750+Index!$B$8*DataForModel!U750+Index!$B$9*DataForModel!AA750+Index!$B$10*DataForModel!AU750+Index!$B$11*DataForModel!AH750+Index!$B$12*DataForModel!AU750+Index!$B$13*DataForModel!AX750+Index!$B$14*DataForModel!AZ750+Index!$B$15*DataForModel!BA750+Index!$B$16*DataForModel!BI750</f>
        <v>16.034529697601929</v>
      </c>
      <c r="J750">
        <v>10.5</v>
      </c>
      <c r="K750">
        <f t="shared" si="55"/>
        <v>5.5345296976019291</v>
      </c>
      <c r="L750">
        <f>VLOOKUP(G750,MedianHouseholdIncome!B:C,2,FALSE)</f>
        <v>76508</v>
      </c>
      <c r="M750">
        <f>VLOOKUP(G750,DataForModel!B:O,14,FALSE)</f>
        <v>27.5647009477734</v>
      </c>
      <c r="N750">
        <f>VLOOKUP(G750,DataForModel!B:H,7,FALSE)</f>
        <v>8.6419999999999995</v>
      </c>
      <c r="O750" s="2">
        <f t="shared" si="56"/>
        <v>7.0759105891292648</v>
      </c>
      <c r="P750" s="1">
        <f t="shared" si="57"/>
        <v>4.4871794871794872</v>
      </c>
      <c r="Q750" s="1">
        <f t="shared" si="58"/>
        <v>4.3422753136342793</v>
      </c>
      <c r="R750" s="1">
        <f t="shared" si="59"/>
        <v>6.6456609070228918</v>
      </c>
      <c r="S750" s="1"/>
    </row>
    <row r="751" spans="7:19" x14ac:dyDescent="0.2">
      <c r="G751">
        <v>6085503121</v>
      </c>
      <c r="H751" s="2">
        <f>$B$3+$B$4*DataForModel!L751+Index!$B$5*DataForModel!Q751+Index!$B$6*DataForModel!R751+Index!$B$7*DataForModel!T751+Index!$B$8*DataForModel!U751+Index!$B$9*DataForModel!AA751+Index!$B$10*DataForModel!AU751+Index!$B$11*DataForModel!AH751+Index!$B$12*DataForModel!AU751+Index!$B$13*DataForModel!AX751+Index!$B$14*DataForModel!AZ751+Index!$B$15*DataForModel!BA751+Index!$B$16*DataForModel!BI751</f>
        <v>14.15476142172869</v>
      </c>
      <c r="I751" s="2">
        <f>$B$3+$B$4*DataForModel!L751+Index!$B$5*DataForModel!Q751+Index!$B$6*DataForModel!R751+Index!$B$7*DataForModel!T751+Index!$B$8*DataForModel!U751+Index!$B$9*DataForModel!AA751+Index!$B$10*DataForModel!AU751+Index!$B$11*DataForModel!AH751+Index!$B$12*DataForModel!AU751+Index!$B$13*DataForModel!AX751+Index!$B$14*DataForModel!AZ751+Index!$B$15*DataForModel!BA751+Index!$B$16*DataForModel!BI751</f>
        <v>14.15476142172869</v>
      </c>
      <c r="J751">
        <v>12.7</v>
      </c>
      <c r="K751">
        <f t="shared" si="55"/>
        <v>1.4547614217286906</v>
      </c>
      <c r="L751">
        <f>VLOOKUP(G751,MedianHouseholdIncome!B:C,2,FALSE)</f>
        <v>55263</v>
      </c>
      <c r="M751">
        <f>VLOOKUP(G751,DataForModel!B:O,14,FALSE)</f>
        <v>37.505509818223899</v>
      </c>
      <c r="N751">
        <f>VLOOKUP(G751,DataForModel!B:H,7,FALSE)</f>
        <v>10.460100000000001</v>
      </c>
      <c r="O751" s="2">
        <f t="shared" si="56"/>
        <v>6.2263843005489417</v>
      </c>
      <c r="P751" s="1">
        <f t="shared" si="57"/>
        <v>5.4273504273504267</v>
      </c>
      <c r="Q751" s="1">
        <f t="shared" si="58"/>
        <v>5.9966698572668777</v>
      </c>
      <c r="R751" s="1">
        <f t="shared" si="59"/>
        <v>8.4055950825226269</v>
      </c>
      <c r="S751" s="1"/>
    </row>
    <row r="752" spans="7:19" x14ac:dyDescent="0.2">
      <c r="G752">
        <v>6085503122</v>
      </c>
      <c r="H752" s="2">
        <f>$B$3+$B$4*DataForModel!L752+Index!$B$5*DataForModel!Q752+Index!$B$6*DataForModel!R752+Index!$B$7*DataForModel!T752+Index!$B$8*DataForModel!U752+Index!$B$9*DataForModel!AA752+Index!$B$10*DataForModel!AU752+Index!$B$11*DataForModel!AH752+Index!$B$12*DataForModel!AU752+Index!$B$13*DataForModel!AX752+Index!$B$14*DataForModel!AZ752+Index!$B$15*DataForModel!BA752+Index!$B$16*DataForModel!BI752</f>
        <v>15.939561695463782</v>
      </c>
      <c r="I752" s="2">
        <f>$B$3+$B$4*DataForModel!L752+Index!$B$5*DataForModel!Q752+Index!$B$6*DataForModel!R752+Index!$B$7*DataForModel!T752+Index!$B$8*DataForModel!U752+Index!$B$9*DataForModel!AA752+Index!$B$10*DataForModel!AU752+Index!$B$11*DataForModel!AH752+Index!$B$12*DataForModel!AU752+Index!$B$13*DataForModel!AX752+Index!$B$14*DataForModel!AZ752+Index!$B$15*DataForModel!BA752+Index!$B$16*DataForModel!BI752</f>
        <v>15.939561695463782</v>
      </c>
      <c r="J752">
        <v>14.5</v>
      </c>
      <c r="K752">
        <f t="shared" si="55"/>
        <v>1.439561695463782</v>
      </c>
      <c r="L752">
        <f>VLOOKUP(G752,MedianHouseholdIncome!B:C,2,FALSE)</f>
        <v>32073</v>
      </c>
      <c r="M752">
        <f>VLOOKUP(G752,DataForModel!B:O,14,FALSE)</f>
        <v>46.690923899827297</v>
      </c>
      <c r="N752">
        <f>VLOOKUP(G752,DataForModel!B:H,7,FALSE)</f>
        <v>11.4038</v>
      </c>
      <c r="O752" s="2">
        <f t="shared" si="56"/>
        <v>7.0329915679787316</v>
      </c>
      <c r="P752" s="1">
        <f t="shared" si="57"/>
        <v>6.1965811965811968</v>
      </c>
      <c r="Q752" s="1">
        <f t="shared" si="58"/>
        <v>7.5253481706365655</v>
      </c>
      <c r="R752" s="1">
        <f t="shared" si="59"/>
        <v>9.3191036251875516</v>
      </c>
      <c r="S752" s="1"/>
    </row>
    <row r="753" spans="7:19" x14ac:dyDescent="0.2">
      <c r="G753">
        <v>6085503123</v>
      </c>
      <c r="H753" s="2">
        <f>$B$3+$B$4*DataForModel!L753+Index!$B$5*DataForModel!Q753+Index!$B$6*DataForModel!R753+Index!$B$7*DataForModel!T753+Index!$B$8*DataForModel!U753+Index!$B$9*DataForModel!AA753+Index!$B$10*DataForModel!AU753+Index!$B$11*DataForModel!AH753+Index!$B$12*DataForModel!AU753+Index!$B$13*DataForModel!AX753+Index!$B$14*DataForModel!AZ753+Index!$B$15*DataForModel!BA753+Index!$B$16*DataForModel!BI753</f>
        <v>14.35241409018829</v>
      </c>
      <c r="I753" s="2">
        <f>$B$3+$B$4*DataForModel!L753+Index!$B$5*DataForModel!Q753+Index!$B$6*DataForModel!R753+Index!$B$7*DataForModel!T753+Index!$B$8*DataForModel!U753+Index!$B$9*DataForModel!AA753+Index!$B$10*DataForModel!AU753+Index!$B$11*DataForModel!AH753+Index!$B$12*DataForModel!AU753+Index!$B$13*DataForModel!AX753+Index!$B$14*DataForModel!AZ753+Index!$B$15*DataForModel!BA753+Index!$B$16*DataForModel!BI753</f>
        <v>14.35241409018829</v>
      </c>
      <c r="J753">
        <v>13.8</v>
      </c>
      <c r="K753">
        <f t="shared" si="55"/>
        <v>0.55241409018828946</v>
      </c>
      <c r="L753">
        <f>VLOOKUP(G753,MedianHouseholdIncome!B:C,2,FALSE)</f>
        <v>40680</v>
      </c>
      <c r="M753">
        <f>VLOOKUP(G753,DataForModel!B:O,14,FALSE)</f>
        <v>31.446133621540199</v>
      </c>
      <c r="N753">
        <f>VLOOKUP(G753,DataForModel!B:H,7,FALSE)</f>
        <v>9.891</v>
      </c>
      <c r="O753" s="2">
        <f t="shared" si="56"/>
        <v>6.3157097456155578</v>
      </c>
      <c r="P753" s="1">
        <f t="shared" si="57"/>
        <v>5.8974358974358978</v>
      </c>
      <c r="Q753" s="1">
        <f t="shared" si="58"/>
        <v>4.9882409609615355</v>
      </c>
      <c r="R753" s="1">
        <f t="shared" si="59"/>
        <v>7.8547020957359273</v>
      </c>
      <c r="S753" s="1"/>
    </row>
    <row r="754" spans="7:19" x14ac:dyDescent="0.2">
      <c r="G754">
        <v>6085503204</v>
      </c>
      <c r="H754" s="2">
        <f>$B$3+$B$4*DataForModel!L754+Index!$B$5*DataForModel!Q754+Index!$B$6*DataForModel!R754+Index!$B$7*DataForModel!T754+Index!$B$8*DataForModel!U754+Index!$B$9*DataForModel!AA754+Index!$B$10*DataForModel!AU754+Index!$B$11*DataForModel!AH754+Index!$B$12*DataForModel!AU754+Index!$B$13*DataForModel!AX754+Index!$B$14*DataForModel!AZ754+Index!$B$15*DataForModel!BA754+Index!$B$16*DataForModel!BI754</f>
        <v>16.224234146218347</v>
      </c>
      <c r="I754" s="2">
        <f>$B$3+$B$4*DataForModel!L754+Index!$B$5*DataForModel!Q754+Index!$B$6*DataForModel!R754+Index!$B$7*DataForModel!T754+Index!$B$8*DataForModel!U754+Index!$B$9*DataForModel!AA754+Index!$B$10*DataForModel!AU754+Index!$B$11*DataForModel!AH754+Index!$B$12*DataForModel!AU754+Index!$B$13*DataForModel!AX754+Index!$B$14*DataForModel!AZ754+Index!$B$15*DataForModel!BA754+Index!$B$16*DataForModel!BI754</f>
        <v>16.224234146218347</v>
      </c>
      <c r="J754">
        <v>12.2</v>
      </c>
      <c r="K754">
        <f t="shared" si="55"/>
        <v>4.0242341462183475</v>
      </c>
      <c r="L754">
        <f>VLOOKUP(G754,MedianHouseholdIncome!B:C,2,FALSE)</f>
        <v>62589</v>
      </c>
      <c r="M754">
        <f>VLOOKUP(G754,DataForModel!B:O,14,FALSE)</f>
        <v>34.844745526155002</v>
      </c>
      <c r="N754">
        <f>VLOOKUP(G754,DataForModel!B:H,7,FALSE)</f>
        <v>9.4438999999999993</v>
      </c>
      <c r="O754" s="2">
        <f t="shared" si="56"/>
        <v>7.1616439841592534</v>
      </c>
      <c r="P754" s="1">
        <f t="shared" si="57"/>
        <v>5.2136752136752138</v>
      </c>
      <c r="Q754" s="1">
        <f t="shared" si="58"/>
        <v>5.5538533838734256</v>
      </c>
      <c r="R754" s="1">
        <f t="shared" si="59"/>
        <v>7.4219060064856475</v>
      </c>
      <c r="S754" s="1"/>
    </row>
    <row r="755" spans="7:19" x14ac:dyDescent="0.2">
      <c r="G755">
        <v>6085503207</v>
      </c>
      <c r="H755" s="2">
        <f>$B$3+$B$4*DataForModel!L755+Index!$B$5*DataForModel!Q755+Index!$B$6*DataForModel!R755+Index!$B$7*DataForModel!T755+Index!$B$8*DataForModel!U755+Index!$B$9*DataForModel!AA755+Index!$B$10*DataForModel!AU755+Index!$B$11*DataForModel!AH755+Index!$B$12*DataForModel!AU755+Index!$B$13*DataForModel!AX755+Index!$B$14*DataForModel!AZ755+Index!$B$15*DataForModel!BA755+Index!$B$16*DataForModel!BI755</f>
        <v>12.561550593093761</v>
      </c>
      <c r="I755" s="2">
        <f>$B$3+$B$4*DataForModel!L755+Index!$B$5*DataForModel!Q755+Index!$B$6*DataForModel!R755+Index!$B$7*DataForModel!T755+Index!$B$8*DataForModel!U755+Index!$B$9*DataForModel!AA755+Index!$B$10*DataForModel!AU755+Index!$B$11*DataForModel!AH755+Index!$B$12*DataForModel!AU755+Index!$B$13*DataForModel!AX755+Index!$B$14*DataForModel!AZ755+Index!$B$15*DataForModel!BA755+Index!$B$16*DataForModel!BI755</f>
        <v>12.561550593093761</v>
      </c>
      <c r="J755">
        <v>10.6</v>
      </c>
      <c r="K755">
        <f t="shared" si="55"/>
        <v>1.9615505930937616</v>
      </c>
      <c r="L755">
        <f>VLOOKUP(G755,MedianHouseholdIncome!B:C,2,FALSE)</f>
        <v>111146</v>
      </c>
      <c r="M755">
        <f>VLOOKUP(G755,DataForModel!B:O,14,FALSE)</f>
        <v>34.672385096355796</v>
      </c>
      <c r="N755">
        <f>VLOOKUP(G755,DataForModel!B:H,7,FALSE)</f>
        <v>7.0228999999999999</v>
      </c>
      <c r="O755" s="2">
        <f t="shared" si="56"/>
        <v>5.5063623172289713</v>
      </c>
      <c r="P755" s="1">
        <f t="shared" si="57"/>
        <v>4.5299145299145298</v>
      </c>
      <c r="Q755" s="1">
        <f t="shared" si="58"/>
        <v>5.5251683786274643</v>
      </c>
      <c r="R755" s="1">
        <f t="shared" si="59"/>
        <v>5.0783601955374857</v>
      </c>
      <c r="S755" s="1"/>
    </row>
    <row r="756" spans="7:19" x14ac:dyDescent="0.2">
      <c r="G756">
        <v>6085503208</v>
      </c>
      <c r="H756" s="2">
        <f>$B$3+$B$4*DataForModel!L756+Index!$B$5*DataForModel!Q756+Index!$B$6*DataForModel!R756+Index!$B$7*DataForModel!T756+Index!$B$8*DataForModel!U756+Index!$B$9*DataForModel!AA756+Index!$B$10*DataForModel!AU756+Index!$B$11*DataForModel!AH756+Index!$B$12*DataForModel!AU756+Index!$B$13*DataForModel!AX756+Index!$B$14*DataForModel!AZ756+Index!$B$15*DataForModel!BA756+Index!$B$16*DataForModel!BI756</f>
        <v>14.28211993542903</v>
      </c>
      <c r="I756" s="2">
        <f>$B$3+$B$4*DataForModel!L756+Index!$B$5*DataForModel!Q756+Index!$B$6*DataForModel!R756+Index!$B$7*DataForModel!T756+Index!$B$8*DataForModel!U756+Index!$B$9*DataForModel!AA756+Index!$B$10*DataForModel!AU756+Index!$B$11*DataForModel!AH756+Index!$B$12*DataForModel!AU756+Index!$B$13*DataForModel!AX756+Index!$B$14*DataForModel!AZ756+Index!$B$15*DataForModel!BA756+Index!$B$16*DataForModel!BI756</f>
        <v>14.28211993542903</v>
      </c>
      <c r="J756">
        <v>11</v>
      </c>
      <c r="K756">
        <f t="shared" si="55"/>
        <v>3.28211993542903</v>
      </c>
      <c r="L756">
        <f>VLOOKUP(G756,MedianHouseholdIncome!B:C,2,FALSE)</f>
        <v>88824</v>
      </c>
      <c r="M756">
        <f>VLOOKUP(G756,DataForModel!B:O,14,FALSE)</f>
        <v>38.204508995781097</v>
      </c>
      <c r="N756">
        <f>VLOOKUP(G756,DataForModel!B:H,7,FALSE)</f>
        <v>7.8272000000000004</v>
      </c>
      <c r="O756" s="2">
        <f t="shared" si="56"/>
        <v>6.2839416105916888</v>
      </c>
      <c r="P756" s="1">
        <f t="shared" si="57"/>
        <v>4.700854700854701</v>
      </c>
      <c r="Q756" s="1">
        <f t="shared" si="58"/>
        <v>6.1130004738620531</v>
      </c>
      <c r="R756" s="1">
        <f t="shared" si="59"/>
        <v>5.8569285126566957</v>
      </c>
      <c r="S756" s="1"/>
    </row>
    <row r="757" spans="7:19" x14ac:dyDescent="0.2">
      <c r="G757">
        <v>6085503210</v>
      </c>
      <c r="H757" s="2">
        <f>$B$3+$B$4*DataForModel!L757+Index!$B$5*DataForModel!Q757+Index!$B$6*DataForModel!R757+Index!$B$7*DataForModel!T757+Index!$B$8*DataForModel!U757+Index!$B$9*DataForModel!AA757+Index!$B$10*DataForModel!AU757+Index!$B$11*DataForModel!AH757+Index!$B$12*DataForModel!AU757+Index!$B$13*DataForModel!AX757+Index!$B$14*DataForModel!AZ757+Index!$B$15*DataForModel!BA757+Index!$B$16*DataForModel!BI757</f>
        <v>14.935553707406619</v>
      </c>
      <c r="I757" s="2">
        <f>$B$3+$B$4*DataForModel!L757+Index!$B$5*DataForModel!Q757+Index!$B$6*DataForModel!R757+Index!$B$7*DataForModel!T757+Index!$B$8*DataForModel!U757+Index!$B$9*DataForModel!AA757+Index!$B$10*DataForModel!AU757+Index!$B$11*DataForModel!AH757+Index!$B$12*DataForModel!AU757+Index!$B$13*DataForModel!AX757+Index!$B$14*DataForModel!AZ757+Index!$B$15*DataForModel!BA757+Index!$B$16*DataForModel!BI757</f>
        <v>14.935553707406619</v>
      </c>
      <c r="J757">
        <v>10.8</v>
      </c>
      <c r="K757">
        <f t="shared" si="55"/>
        <v>4.1355537074066184</v>
      </c>
      <c r="L757">
        <f>VLOOKUP(G757,MedianHouseholdIncome!B:C,2,FALSE)</f>
        <v>119257</v>
      </c>
      <c r="M757">
        <f>VLOOKUP(G757,DataForModel!B:O,14,FALSE)</f>
        <v>33.968350417177</v>
      </c>
      <c r="N757">
        <f>VLOOKUP(G757,DataForModel!B:H,7,FALSE)</f>
        <v>8.8856999999999999</v>
      </c>
      <c r="O757" s="2">
        <f t="shared" si="56"/>
        <v>6.5792488430128166</v>
      </c>
      <c r="P757" s="1">
        <f t="shared" si="57"/>
        <v>4.6153846153846159</v>
      </c>
      <c r="Q757" s="1">
        <f t="shared" si="58"/>
        <v>5.4079997309911736</v>
      </c>
      <c r="R757" s="1">
        <f t="shared" si="59"/>
        <v>6.8815642998886783</v>
      </c>
      <c r="S757" s="1"/>
    </row>
    <row r="758" spans="7:19" x14ac:dyDescent="0.2">
      <c r="G758">
        <v>6085503211</v>
      </c>
      <c r="H758" s="2">
        <f>$B$3+$B$4*DataForModel!L758+Index!$B$5*DataForModel!Q758+Index!$B$6*DataForModel!R758+Index!$B$7*DataForModel!T758+Index!$B$8*DataForModel!U758+Index!$B$9*DataForModel!AA758+Index!$B$10*DataForModel!AU758+Index!$B$11*DataForModel!AH758+Index!$B$12*DataForModel!AU758+Index!$B$13*DataForModel!AX758+Index!$B$14*DataForModel!AZ758+Index!$B$15*DataForModel!BA758+Index!$B$16*DataForModel!BI758</f>
        <v>13.620232503410378</v>
      </c>
      <c r="I758" s="2">
        <f>$B$3+$B$4*DataForModel!L758+Index!$B$5*DataForModel!Q758+Index!$B$6*DataForModel!R758+Index!$B$7*DataForModel!T758+Index!$B$8*DataForModel!U758+Index!$B$9*DataForModel!AA758+Index!$B$10*DataForModel!AU758+Index!$B$11*DataForModel!AH758+Index!$B$12*DataForModel!AU758+Index!$B$13*DataForModel!AX758+Index!$B$14*DataForModel!AZ758+Index!$B$15*DataForModel!BA758+Index!$B$16*DataForModel!BI758</f>
        <v>13.620232503410378</v>
      </c>
      <c r="J758">
        <v>11.5</v>
      </c>
      <c r="K758">
        <f t="shared" si="55"/>
        <v>2.1202325034103779</v>
      </c>
      <c r="L758">
        <f>VLOOKUP(G758,MedianHouseholdIncome!B:C,2,FALSE)</f>
        <v>126302</v>
      </c>
      <c r="M758">
        <f>VLOOKUP(G758,DataForModel!B:O,14,FALSE)</f>
        <v>23.816688790414702</v>
      </c>
      <c r="N758">
        <f>VLOOKUP(G758,DataForModel!B:H,7,FALSE)</f>
        <v>7.18</v>
      </c>
      <c r="O758" s="2">
        <f t="shared" si="56"/>
        <v>5.9848139038430705</v>
      </c>
      <c r="P758" s="1">
        <f t="shared" si="57"/>
        <v>4.9145299145299148</v>
      </c>
      <c r="Q758" s="1">
        <f t="shared" si="58"/>
        <v>3.7185141143786837</v>
      </c>
      <c r="R758" s="1">
        <f t="shared" si="59"/>
        <v>5.2304341512995487</v>
      </c>
      <c r="S758" s="1"/>
    </row>
    <row r="759" spans="7:19" x14ac:dyDescent="0.2">
      <c r="G759">
        <v>6085503212</v>
      </c>
      <c r="H759" s="2">
        <f>$B$3+$B$4*DataForModel!L759+Index!$B$5*DataForModel!Q759+Index!$B$6*DataForModel!R759+Index!$B$7*DataForModel!T759+Index!$B$8*DataForModel!U759+Index!$B$9*DataForModel!AA759+Index!$B$10*DataForModel!AU759+Index!$B$11*DataForModel!AH759+Index!$B$12*DataForModel!AU759+Index!$B$13*DataForModel!AX759+Index!$B$14*DataForModel!AZ759+Index!$B$15*DataForModel!BA759+Index!$B$16*DataForModel!BI759</f>
        <v>12.95016824334744</v>
      </c>
      <c r="I759" s="2">
        <f>$B$3+$B$4*DataForModel!L759+Index!$B$5*DataForModel!Q759+Index!$B$6*DataForModel!R759+Index!$B$7*DataForModel!T759+Index!$B$8*DataForModel!U759+Index!$B$9*DataForModel!AA759+Index!$B$10*DataForModel!AU759+Index!$B$11*DataForModel!AH759+Index!$B$12*DataForModel!AU759+Index!$B$13*DataForModel!AX759+Index!$B$14*DataForModel!AZ759+Index!$B$15*DataForModel!BA759+Index!$B$16*DataForModel!BI759</f>
        <v>12.95016824334744</v>
      </c>
      <c r="J759">
        <v>10.3</v>
      </c>
      <c r="K759">
        <f t="shared" si="55"/>
        <v>2.6501682433474389</v>
      </c>
      <c r="L759">
        <f>VLOOKUP(G759,MedianHouseholdIncome!B:C,2,FALSE)</f>
        <v>106748</v>
      </c>
      <c r="M759">
        <f>VLOOKUP(G759,DataForModel!B:O,14,FALSE)</f>
        <v>30.6284907848021</v>
      </c>
      <c r="N759">
        <f>VLOOKUP(G759,DataForModel!B:H,7,FALSE)</f>
        <v>7.0369999999999999</v>
      </c>
      <c r="O759" s="2">
        <f t="shared" si="56"/>
        <v>5.6819908318358836</v>
      </c>
      <c r="P759" s="1">
        <f t="shared" si="57"/>
        <v>4.4017094017094021</v>
      </c>
      <c r="Q759" s="1">
        <f t="shared" si="58"/>
        <v>4.8521651279615909</v>
      </c>
      <c r="R759" s="1">
        <f t="shared" si="59"/>
        <v>5.0920090992691538</v>
      </c>
      <c r="S759" s="1"/>
    </row>
    <row r="760" spans="7:19" x14ac:dyDescent="0.2">
      <c r="G760">
        <v>6085503213</v>
      </c>
      <c r="H760" s="2">
        <f>$B$3+$B$4*DataForModel!L760+Index!$B$5*DataForModel!Q760+Index!$B$6*DataForModel!R760+Index!$B$7*DataForModel!T760+Index!$B$8*DataForModel!U760+Index!$B$9*DataForModel!AA760+Index!$B$10*DataForModel!AU760+Index!$B$11*DataForModel!AH760+Index!$B$12*DataForModel!AU760+Index!$B$13*DataForModel!AX760+Index!$B$14*DataForModel!AZ760+Index!$B$15*DataForModel!BA760+Index!$B$16*DataForModel!BI760</f>
        <v>17.51691463804114</v>
      </c>
      <c r="I760" s="2">
        <f>$B$3+$B$4*DataForModel!L760+Index!$B$5*DataForModel!Q760+Index!$B$6*DataForModel!R760+Index!$B$7*DataForModel!T760+Index!$B$8*DataForModel!U760+Index!$B$9*DataForModel!AA760+Index!$B$10*DataForModel!AU760+Index!$B$11*DataForModel!AH760+Index!$B$12*DataForModel!AU760+Index!$B$13*DataForModel!AX760+Index!$B$14*DataForModel!AZ760+Index!$B$15*DataForModel!BA760+Index!$B$16*DataForModel!BI760</f>
        <v>17.51691463804114</v>
      </c>
      <c r="J760">
        <v>12.8</v>
      </c>
      <c r="K760">
        <f t="shared" si="55"/>
        <v>4.7169146380411391</v>
      </c>
      <c r="L760">
        <f>VLOOKUP(G760,MedianHouseholdIncome!B:C,2,FALSE)</f>
        <v>63202</v>
      </c>
      <c r="M760">
        <f>VLOOKUP(G760,DataForModel!B:O,14,FALSE)</f>
        <v>31.054104967225001</v>
      </c>
      <c r="N760">
        <f>VLOOKUP(G760,DataForModel!B:H,7,FALSE)</f>
        <v>10.457599999999999</v>
      </c>
      <c r="O760" s="2">
        <f t="shared" si="56"/>
        <v>7.7458468748204741</v>
      </c>
      <c r="P760" s="1">
        <f t="shared" si="57"/>
        <v>5.4700854700854702</v>
      </c>
      <c r="Q760" s="1">
        <f t="shared" si="58"/>
        <v>4.9229977724947895</v>
      </c>
      <c r="R760" s="1">
        <f t="shared" si="59"/>
        <v>8.4031750641304868</v>
      </c>
      <c r="S760" s="1"/>
    </row>
    <row r="761" spans="7:19" x14ac:dyDescent="0.2">
      <c r="G761">
        <v>6085503214</v>
      </c>
      <c r="H761" s="2">
        <f>$B$3+$B$4*DataForModel!L761+Index!$B$5*DataForModel!Q761+Index!$B$6*DataForModel!R761+Index!$B$7*DataForModel!T761+Index!$B$8*DataForModel!U761+Index!$B$9*DataForModel!AA761+Index!$B$10*DataForModel!AU761+Index!$B$11*DataForModel!AH761+Index!$B$12*DataForModel!AU761+Index!$B$13*DataForModel!AX761+Index!$B$14*DataForModel!AZ761+Index!$B$15*DataForModel!BA761+Index!$B$16*DataForModel!BI761</f>
        <v>19.347281569467008</v>
      </c>
      <c r="I761" s="2">
        <f>$B$3+$B$4*DataForModel!L761+Index!$B$5*DataForModel!Q761+Index!$B$6*DataForModel!R761+Index!$B$7*DataForModel!T761+Index!$B$8*DataForModel!U761+Index!$B$9*DataForModel!AA761+Index!$B$10*DataForModel!AU761+Index!$B$11*DataForModel!AH761+Index!$B$12*DataForModel!AU761+Index!$B$13*DataForModel!AX761+Index!$B$14*DataForModel!AZ761+Index!$B$15*DataForModel!BA761+Index!$B$16*DataForModel!BI761</f>
        <v>19.347281569467008</v>
      </c>
      <c r="J761">
        <v>15.1</v>
      </c>
      <c r="K761">
        <f t="shared" si="55"/>
        <v>4.2472815694670079</v>
      </c>
      <c r="L761">
        <f>VLOOKUP(G761,MedianHouseholdIncome!B:C,2,FALSE)</f>
        <v>51939</v>
      </c>
      <c r="M761">
        <f>VLOOKUP(G761,DataForModel!B:O,14,FALSE)</f>
        <v>44.500911639922997</v>
      </c>
      <c r="N761">
        <f>VLOOKUP(G761,DataForModel!B:H,7,FALSE)</f>
        <v>11.822699999999999</v>
      </c>
      <c r="O761" s="2">
        <f t="shared" si="56"/>
        <v>8.5730471451687063</v>
      </c>
      <c r="P761" s="1">
        <f t="shared" si="57"/>
        <v>6.4529914529914532</v>
      </c>
      <c r="Q761" s="1">
        <f t="shared" si="58"/>
        <v>7.1608763876567991</v>
      </c>
      <c r="R761" s="1">
        <f t="shared" si="59"/>
        <v>9.7246019069744918</v>
      </c>
      <c r="S761" s="1"/>
    </row>
    <row r="762" spans="7:19" x14ac:dyDescent="0.2">
      <c r="G762">
        <v>6085503217</v>
      </c>
      <c r="H762" s="2">
        <f>$B$3+$B$4*DataForModel!L762+Index!$B$5*DataForModel!Q762+Index!$B$6*DataForModel!R762+Index!$B$7*DataForModel!T762+Index!$B$8*DataForModel!U762+Index!$B$9*DataForModel!AA762+Index!$B$10*DataForModel!AU762+Index!$B$11*DataForModel!AH762+Index!$B$12*DataForModel!AU762+Index!$B$13*DataForModel!AX762+Index!$B$14*DataForModel!AZ762+Index!$B$15*DataForModel!BA762+Index!$B$16*DataForModel!BI762</f>
        <v>15.434114753879488</v>
      </c>
      <c r="I762" s="2">
        <f>$B$3+$B$4*DataForModel!L762+Index!$B$5*DataForModel!Q762+Index!$B$6*DataForModel!R762+Index!$B$7*DataForModel!T762+Index!$B$8*DataForModel!U762+Index!$B$9*DataForModel!AA762+Index!$B$10*DataForModel!AU762+Index!$B$11*DataForModel!AH762+Index!$B$12*DataForModel!AU762+Index!$B$13*DataForModel!AX762+Index!$B$14*DataForModel!AZ762+Index!$B$15*DataForModel!BA762+Index!$B$16*DataForModel!BI762</f>
        <v>15.434114753879488</v>
      </c>
      <c r="J762">
        <v>11.9</v>
      </c>
      <c r="K762">
        <f t="shared" si="55"/>
        <v>3.5341147538794875</v>
      </c>
      <c r="L762">
        <f>VLOOKUP(G762,MedianHouseholdIncome!B:C,2,FALSE)</f>
        <v>65240</v>
      </c>
      <c r="M762">
        <f>VLOOKUP(G762,DataForModel!B:O,14,FALSE)</f>
        <v>35.542608447952396</v>
      </c>
      <c r="N762">
        <f>VLOOKUP(G762,DataForModel!B:H,7,FALSE)</f>
        <v>8.3473000000000006</v>
      </c>
      <c r="O762" s="2">
        <f t="shared" si="56"/>
        <v>6.8045642294234456</v>
      </c>
      <c r="P762" s="1">
        <f t="shared" si="57"/>
        <v>5.0854700854700861</v>
      </c>
      <c r="Q762" s="1">
        <f t="shared" si="58"/>
        <v>5.6699948996264382</v>
      </c>
      <c r="R762" s="1">
        <f t="shared" si="59"/>
        <v>6.3603891389574567</v>
      </c>
      <c r="S762" s="1"/>
    </row>
    <row r="763" spans="7:19" x14ac:dyDescent="0.2">
      <c r="G763">
        <v>6085503218</v>
      </c>
      <c r="H763" s="2">
        <f>$B$3+$B$4*DataForModel!L763+Index!$B$5*DataForModel!Q763+Index!$B$6*DataForModel!R763+Index!$B$7*DataForModel!T763+Index!$B$8*DataForModel!U763+Index!$B$9*DataForModel!AA763+Index!$B$10*DataForModel!AU763+Index!$B$11*DataForModel!AH763+Index!$B$12*DataForModel!AU763+Index!$B$13*DataForModel!AX763+Index!$B$14*DataForModel!AZ763+Index!$B$15*DataForModel!BA763+Index!$B$16*DataForModel!BI763</f>
        <v>17.569345918163382</v>
      </c>
      <c r="I763" s="2">
        <f>$B$3+$B$4*DataForModel!L763+Index!$B$5*DataForModel!Q763+Index!$B$6*DataForModel!R763+Index!$B$7*DataForModel!T763+Index!$B$8*DataForModel!U763+Index!$B$9*DataForModel!AA763+Index!$B$10*DataForModel!AU763+Index!$B$11*DataForModel!AH763+Index!$B$12*DataForModel!AU763+Index!$B$13*DataForModel!AX763+Index!$B$14*DataForModel!AZ763+Index!$B$15*DataForModel!BA763+Index!$B$16*DataForModel!BI763</f>
        <v>17.569345918163382</v>
      </c>
      <c r="J763">
        <v>14.6</v>
      </c>
      <c r="K763">
        <f t="shared" si="55"/>
        <v>2.9693459181633823</v>
      </c>
      <c r="L763">
        <f>VLOOKUP(G763,MedianHouseholdIncome!B:C,2,FALSE)</f>
        <v>43041</v>
      </c>
      <c r="M763">
        <f>VLOOKUP(G763,DataForModel!B:O,14,FALSE)</f>
        <v>31.641533818610601</v>
      </c>
      <c r="N763">
        <f>VLOOKUP(G763,DataForModel!B:H,7,FALSE)</f>
        <v>9.6463999999999999</v>
      </c>
      <c r="O763" s="2">
        <f t="shared" si="56"/>
        <v>7.7695422160917662</v>
      </c>
      <c r="P763" s="1">
        <f t="shared" si="57"/>
        <v>6.2393162393162394</v>
      </c>
      <c r="Q763" s="1">
        <f t="shared" si="58"/>
        <v>5.0207603488776371</v>
      </c>
      <c r="R763" s="1">
        <f t="shared" si="59"/>
        <v>7.6179274962489707</v>
      </c>
      <c r="S763" s="1"/>
    </row>
    <row r="764" spans="7:19" x14ac:dyDescent="0.2">
      <c r="G764">
        <v>6085503304</v>
      </c>
      <c r="H764" s="2">
        <f>$B$3+$B$4*DataForModel!L764+Index!$B$5*DataForModel!Q764+Index!$B$6*DataForModel!R764+Index!$B$7*DataForModel!T764+Index!$B$8*DataForModel!U764+Index!$B$9*DataForModel!AA764+Index!$B$10*DataForModel!AU764+Index!$B$11*DataForModel!AH764+Index!$B$12*DataForModel!AU764+Index!$B$13*DataForModel!AX764+Index!$B$14*DataForModel!AZ764+Index!$B$15*DataForModel!BA764+Index!$B$16*DataForModel!BI764</f>
        <v>16.195415592684988</v>
      </c>
      <c r="I764" s="2">
        <f>$B$3+$B$4*DataForModel!L764+Index!$B$5*DataForModel!Q764+Index!$B$6*DataForModel!R764+Index!$B$7*DataForModel!T764+Index!$B$8*DataForModel!U764+Index!$B$9*DataForModel!AA764+Index!$B$10*DataForModel!AU764+Index!$B$11*DataForModel!AH764+Index!$B$12*DataForModel!AU764+Index!$B$13*DataForModel!AX764+Index!$B$14*DataForModel!AZ764+Index!$B$15*DataForModel!BA764+Index!$B$16*DataForModel!BI764</f>
        <v>16.195415592684988</v>
      </c>
      <c r="J764">
        <v>12.8</v>
      </c>
      <c r="K764">
        <f t="shared" si="55"/>
        <v>3.3954155926849872</v>
      </c>
      <c r="L764">
        <f>VLOOKUP(G764,MedianHouseholdIncome!B:C,2,FALSE)</f>
        <v>52921</v>
      </c>
      <c r="M764">
        <f>VLOOKUP(G764,DataForModel!B:O,14,FALSE)</f>
        <v>29.843940443555699</v>
      </c>
      <c r="N764">
        <f>VLOOKUP(G764,DataForModel!B:H,7,FALSE)</f>
        <v>10.212400000000001</v>
      </c>
      <c r="O764" s="2">
        <f t="shared" si="56"/>
        <v>7.148619975221731</v>
      </c>
      <c r="P764" s="1">
        <f t="shared" si="57"/>
        <v>5.4700854700854702</v>
      </c>
      <c r="Q764" s="1">
        <f t="shared" si="58"/>
        <v>4.7215966983017701</v>
      </c>
      <c r="R764" s="1">
        <f t="shared" si="59"/>
        <v>8.1658196602294169</v>
      </c>
      <c r="S764" s="1"/>
    </row>
    <row r="765" spans="7:19" x14ac:dyDescent="0.2">
      <c r="G765">
        <v>6085503305</v>
      </c>
      <c r="H765" s="2">
        <f>$B$3+$B$4*DataForModel!L765+Index!$B$5*DataForModel!Q765+Index!$B$6*DataForModel!R765+Index!$B$7*DataForModel!T765+Index!$B$8*DataForModel!U765+Index!$B$9*DataForModel!AA765+Index!$B$10*DataForModel!AU765+Index!$B$11*DataForModel!AH765+Index!$B$12*DataForModel!AU765+Index!$B$13*DataForModel!AX765+Index!$B$14*DataForModel!AZ765+Index!$B$15*DataForModel!BA765+Index!$B$16*DataForModel!BI765</f>
        <v>16.398747953752459</v>
      </c>
      <c r="I765" s="2">
        <f>$B$3+$B$4*DataForModel!L765+Index!$B$5*DataForModel!Q765+Index!$B$6*DataForModel!R765+Index!$B$7*DataForModel!T765+Index!$B$8*DataForModel!U765+Index!$B$9*DataForModel!AA765+Index!$B$10*DataForModel!AU765+Index!$B$11*DataForModel!AH765+Index!$B$12*DataForModel!AU765+Index!$B$13*DataForModel!AX765+Index!$B$14*DataForModel!AZ765+Index!$B$15*DataForModel!BA765+Index!$B$16*DataForModel!BI765</f>
        <v>16.398747953752459</v>
      </c>
      <c r="J765">
        <v>13.7</v>
      </c>
      <c r="K765">
        <f t="shared" si="55"/>
        <v>2.6987479537524592</v>
      </c>
      <c r="L765">
        <f>VLOOKUP(G765,MedianHouseholdIncome!B:C,2,FALSE)</f>
        <v>54836</v>
      </c>
      <c r="M765">
        <f>VLOOKUP(G765,DataForModel!B:O,14,FALSE)</f>
        <v>31.564640597661</v>
      </c>
      <c r="N765">
        <f>VLOOKUP(G765,DataForModel!B:H,7,FALSE)</f>
        <v>9.6683000000000003</v>
      </c>
      <c r="O765" s="2">
        <f t="shared" si="56"/>
        <v>7.2405122516597276</v>
      </c>
      <c r="P765" s="1">
        <f t="shared" si="57"/>
        <v>5.8547008547008552</v>
      </c>
      <c r="Q765" s="1">
        <f t="shared" si="58"/>
        <v>5.007963429950899</v>
      </c>
      <c r="R765" s="1">
        <f t="shared" si="59"/>
        <v>7.6391268573641158</v>
      </c>
      <c r="S765" s="1"/>
    </row>
    <row r="766" spans="7:19" x14ac:dyDescent="0.2">
      <c r="G766">
        <v>6085503306</v>
      </c>
      <c r="H766" s="2">
        <f>$B$3+$B$4*DataForModel!L766+Index!$B$5*DataForModel!Q766+Index!$B$6*DataForModel!R766+Index!$B$7*DataForModel!T766+Index!$B$8*DataForModel!U766+Index!$B$9*DataForModel!AA766+Index!$B$10*DataForModel!AU766+Index!$B$11*DataForModel!AH766+Index!$B$12*DataForModel!AU766+Index!$B$13*DataForModel!AX766+Index!$B$14*DataForModel!AZ766+Index!$B$15*DataForModel!BA766+Index!$B$16*DataForModel!BI766</f>
        <v>15.698678872328649</v>
      </c>
      <c r="I766" s="2">
        <f>$B$3+$B$4*DataForModel!L766+Index!$B$5*DataForModel!Q766+Index!$B$6*DataForModel!R766+Index!$B$7*DataForModel!T766+Index!$B$8*DataForModel!U766+Index!$B$9*DataForModel!AA766+Index!$B$10*DataForModel!AU766+Index!$B$11*DataForModel!AH766+Index!$B$12*DataForModel!AU766+Index!$B$13*DataForModel!AX766+Index!$B$14*DataForModel!AZ766+Index!$B$15*DataForModel!BA766+Index!$B$16*DataForModel!BI766</f>
        <v>15.698678872328649</v>
      </c>
      <c r="J766">
        <v>11.8</v>
      </c>
      <c r="K766">
        <f t="shared" si="55"/>
        <v>3.8986788723286487</v>
      </c>
      <c r="L766">
        <f>VLOOKUP(G766,MedianHouseholdIncome!B:C,2,FALSE)</f>
        <v>83721</v>
      </c>
      <c r="M766">
        <f>VLOOKUP(G766,DataForModel!B:O,14,FALSE)</f>
        <v>32.601154037299402</v>
      </c>
      <c r="N766">
        <f>VLOOKUP(G766,DataForModel!B:H,7,FALSE)</f>
        <v>9.6366999999999994</v>
      </c>
      <c r="O766" s="2">
        <f t="shared" si="56"/>
        <v>6.9241290590475826</v>
      </c>
      <c r="P766" s="1">
        <f t="shared" si="57"/>
        <v>5.0427350427350435</v>
      </c>
      <c r="Q766" s="1">
        <f t="shared" si="58"/>
        <v>5.1804647023611308</v>
      </c>
      <c r="R766" s="1">
        <f t="shared" si="59"/>
        <v>7.6085378248874678</v>
      </c>
      <c r="S766" s="1"/>
    </row>
    <row r="767" spans="7:19" x14ac:dyDescent="0.2">
      <c r="G767">
        <v>6085503312</v>
      </c>
      <c r="H767" s="2">
        <f>$B$3+$B$4*DataForModel!L767+Index!$B$5*DataForModel!Q767+Index!$B$6*DataForModel!R767+Index!$B$7*DataForModel!T767+Index!$B$8*DataForModel!U767+Index!$B$9*DataForModel!AA767+Index!$B$10*DataForModel!AU767+Index!$B$11*DataForModel!AH767+Index!$B$12*DataForModel!AU767+Index!$B$13*DataForModel!AX767+Index!$B$14*DataForModel!AZ767+Index!$B$15*DataForModel!BA767+Index!$B$16*DataForModel!BI767</f>
        <v>10.349931110763357</v>
      </c>
      <c r="I767" s="2">
        <f>$B$3+$B$4*DataForModel!L767+Index!$B$5*DataForModel!Q767+Index!$B$6*DataForModel!R767+Index!$B$7*DataForModel!T767+Index!$B$8*DataForModel!U767+Index!$B$9*DataForModel!AA767+Index!$B$10*DataForModel!AU767+Index!$B$11*DataForModel!AH767+Index!$B$12*DataForModel!AU767+Index!$B$13*DataForModel!AX767+Index!$B$14*DataForModel!AZ767+Index!$B$15*DataForModel!BA767+Index!$B$16*DataForModel!BI767</f>
        <v>10.349931110763357</v>
      </c>
      <c r="J767">
        <v>10.5</v>
      </c>
      <c r="K767">
        <f t="shared" si="55"/>
        <v>0.15006888923664263</v>
      </c>
      <c r="L767">
        <f>VLOOKUP(G767,MedianHouseholdIncome!B:C,2,FALSE)</f>
        <v>137169</v>
      </c>
      <c r="M767">
        <f>VLOOKUP(G767,DataForModel!B:O,14,FALSE)</f>
        <v>7.5201494562891398</v>
      </c>
      <c r="N767">
        <f>VLOOKUP(G767,DataForModel!B:H,7,FALSE)</f>
        <v>6.4580000000000002</v>
      </c>
      <c r="O767" s="2">
        <f t="shared" si="56"/>
        <v>4.5068620518554194</v>
      </c>
      <c r="P767" s="1">
        <f t="shared" si="57"/>
        <v>4.4871794871794872</v>
      </c>
      <c r="Q767" s="1">
        <f t="shared" si="58"/>
        <v>1.0063700518754957</v>
      </c>
      <c r="R767" s="1">
        <f t="shared" si="59"/>
        <v>4.5315328396495813</v>
      </c>
      <c r="S767" s="1"/>
    </row>
    <row r="768" spans="7:19" x14ac:dyDescent="0.2">
      <c r="G768">
        <v>6085503313</v>
      </c>
      <c r="H768" s="2">
        <f>$B$3+$B$4*DataForModel!L768+Index!$B$5*DataForModel!Q768+Index!$B$6*DataForModel!R768+Index!$B$7*DataForModel!T768+Index!$B$8*DataForModel!U768+Index!$B$9*DataForModel!AA768+Index!$B$10*DataForModel!AU768+Index!$B$11*DataForModel!AH768+Index!$B$12*DataForModel!AU768+Index!$B$13*DataForModel!AX768+Index!$B$14*DataForModel!AZ768+Index!$B$15*DataForModel!BA768+Index!$B$16*DataForModel!BI768</f>
        <v>9.2773405737172716</v>
      </c>
      <c r="I768" s="2">
        <f>$B$3+$B$4*DataForModel!L768+Index!$B$5*DataForModel!Q768+Index!$B$6*DataForModel!R768+Index!$B$7*DataForModel!T768+Index!$B$8*DataForModel!U768+Index!$B$9*DataForModel!AA768+Index!$B$10*DataForModel!AU768+Index!$B$11*DataForModel!AH768+Index!$B$12*DataForModel!AU768+Index!$B$13*DataForModel!AX768+Index!$B$14*DataForModel!AZ768+Index!$B$15*DataForModel!BA768+Index!$B$16*DataForModel!BI768</f>
        <v>9.2773405737172716</v>
      </c>
      <c r="J768">
        <v>7.9</v>
      </c>
      <c r="K768">
        <f t="shared" si="55"/>
        <v>1.3773405737172713</v>
      </c>
      <c r="L768">
        <f>VLOOKUP(G768,MedianHouseholdIncome!B:C,2,FALSE)</f>
        <v>151993</v>
      </c>
      <c r="M768">
        <f>VLOOKUP(G768,DataForModel!B:O,14,FALSE)</f>
        <v>9.8579920096623308</v>
      </c>
      <c r="N768">
        <f>VLOOKUP(G768,DataForModel!B:H,7,FALSE)</f>
        <v>3.8856999999999999</v>
      </c>
      <c r="O768" s="2">
        <f t="shared" si="56"/>
        <v>4.0221247202394546</v>
      </c>
      <c r="P768" s="1">
        <f t="shared" si="57"/>
        <v>3.3760683760683765</v>
      </c>
      <c r="Q768" s="1">
        <f t="shared" si="58"/>
        <v>1.3954444234459684</v>
      </c>
      <c r="R768" s="1">
        <f t="shared" si="59"/>
        <v>2.0415275156091184</v>
      </c>
      <c r="S768" s="1"/>
    </row>
    <row r="769" spans="7:19" x14ac:dyDescent="0.2">
      <c r="G769">
        <v>6085503315</v>
      </c>
      <c r="H769" s="2">
        <f>$B$3+$B$4*DataForModel!L769+Index!$B$5*DataForModel!Q769+Index!$B$6*DataForModel!R769+Index!$B$7*DataForModel!T769+Index!$B$8*DataForModel!U769+Index!$B$9*DataForModel!AA769+Index!$B$10*DataForModel!AU769+Index!$B$11*DataForModel!AH769+Index!$B$12*DataForModel!AU769+Index!$B$13*DataForModel!AX769+Index!$B$14*DataForModel!AZ769+Index!$B$15*DataForModel!BA769+Index!$B$16*DataForModel!BI769</f>
        <v>14.477927739747928</v>
      </c>
      <c r="I769" s="2">
        <f>$B$3+$B$4*DataForModel!L769+Index!$B$5*DataForModel!Q769+Index!$B$6*DataForModel!R769+Index!$B$7*DataForModel!T769+Index!$B$8*DataForModel!U769+Index!$B$9*DataForModel!AA769+Index!$B$10*DataForModel!AU769+Index!$B$11*DataForModel!AH769+Index!$B$12*DataForModel!AU769+Index!$B$13*DataForModel!AX769+Index!$B$14*DataForModel!AZ769+Index!$B$15*DataForModel!BA769+Index!$B$16*DataForModel!BI769</f>
        <v>14.477927739747928</v>
      </c>
      <c r="J769">
        <v>10.9</v>
      </c>
      <c r="K769">
        <f t="shared" si="55"/>
        <v>3.5779277397479277</v>
      </c>
      <c r="L769">
        <f>VLOOKUP(G769,MedianHouseholdIncome!B:C,2,FALSE)</f>
        <v>92105</v>
      </c>
      <c r="M769">
        <f>VLOOKUP(G769,DataForModel!B:O,14,FALSE)</f>
        <v>19.859772507972998</v>
      </c>
      <c r="N769">
        <f>VLOOKUP(G769,DataForModel!B:H,7,FALSE)</f>
        <v>9.0452999999999992</v>
      </c>
      <c r="O769" s="2">
        <f t="shared" si="56"/>
        <v>6.3724333036440273</v>
      </c>
      <c r="P769" s="1">
        <f t="shared" si="57"/>
        <v>4.6581196581196584</v>
      </c>
      <c r="Q769" s="1">
        <f t="shared" si="58"/>
        <v>3.0599861421991044</v>
      </c>
      <c r="R769" s="1">
        <f t="shared" si="59"/>
        <v>7.0360582740428814</v>
      </c>
      <c r="S769" s="1"/>
    </row>
    <row r="770" spans="7:19" x14ac:dyDescent="0.2">
      <c r="G770">
        <v>6085503321</v>
      </c>
      <c r="H770" s="2">
        <f>$B$3+$B$4*DataForModel!L770+Index!$B$5*DataForModel!Q770+Index!$B$6*DataForModel!R770+Index!$B$7*DataForModel!T770+Index!$B$8*DataForModel!U770+Index!$B$9*DataForModel!AA770+Index!$B$10*DataForModel!AU770+Index!$B$11*DataForModel!AH770+Index!$B$12*DataForModel!AU770+Index!$B$13*DataForModel!AX770+Index!$B$14*DataForModel!AZ770+Index!$B$15*DataForModel!BA770+Index!$B$16*DataForModel!BI770</f>
        <v>12.774144982049322</v>
      </c>
      <c r="I770" s="2">
        <f>$B$3+$B$4*DataForModel!L770+Index!$B$5*DataForModel!Q770+Index!$B$6*DataForModel!R770+Index!$B$7*DataForModel!T770+Index!$B$8*DataForModel!U770+Index!$B$9*DataForModel!AA770+Index!$B$10*DataForModel!AU770+Index!$B$11*DataForModel!AH770+Index!$B$12*DataForModel!AU770+Index!$B$13*DataForModel!AX770+Index!$B$14*DataForModel!AZ770+Index!$B$15*DataForModel!BA770+Index!$B$16*DataForModel!BI770</f>
        <v>12.774144982049322</v>
      </c>
      <c r="J770">
        <v>8.6</v>
      </c>
      <c r="K770">
        <f t="shared" ref="K770:K833" si="60">ABS(J770-H770)</f>
        <v>4.1741449820493219</v>
      </c>
      <c r="L770">
        <f>VLOOKUP(G770,MedianHouseholdIncome!B:C,2,FALSE)</f>
        <v>159949</v>
      </c>
      <c r="M770">
        <f>VLOOKUP(G770,DataForModel!B:O,14,FALSE)</f>
        <v>16.749245340007899</v>
      </c>
      <c r="N770">
        <f>VLOOKUP(G770,DataForModel!B:H,7,FALSE)</f>
        <v>7.4095000000000004</v>
      </c>
      <c r="O770" s="2">
        <f t="shared" ref="O770:O833" si="61">((H770-$B$22)/$B$24)*$B$25</f>
        <v>5.6024403947986743</v>
      </c>
      <c r="P770" s="1">
        <f t="shared" ref="P770:P833" si="62">((J770-$C$22)/$C$24)*$C$25</f>
        <v>3.6752136752136755</v>
      </c>
      <c r="Q770" s="1">
        <f t="shared" ref="Q770:Q833" si="63">((M770-$D$22)/$D$24)*$D$25</f>
        <v>2.5423180890692176</v>
      </c>
      <c r="R770" s="1">
        <f t="shared" ref="R770:R833" si="64">((N770-$E$22)/$E$24)*$E$25</f>
        <v>5.4525918396979822</v>
      </c>
      <c r="S770" s="1"/>
    </row>
    <row r="771" spans="7:19" x14ac:dyDescent="0.2">
      <c r="G771">
        <v>6085503322</v>
      </c>
      <c r="H771" s="2">
        <f>$B$3+$B$4*DataForModel!L771+Index!$B$5*DataForModel!Q771+Index!$B$6*DataForModel!R771+Index!$B$7*DataForModel!T771+Index!$B$8*DataForModel!U771+Index!$B$9*DataForModel!AA771+Index!$B$10*DataForModel!AU771+Index!$B$11*DataForModel!AH771+Index!$B$12*DataForModel!AU771+Index!$B$13*DataForModel!AX771+Index!$B$14*DataForModel!AZ771+Index!$B$15*DataForModel!BA771+Index!$B$16*DataForModel!BI771</f>
        <v>12.596318235135385</v>
      </c>
      <c r="I771" s="2">
        <f>$B$3+$B$4*DataForModel!L771+Index!$B$5*DataForModel!Q771+Index!$B$6*DataForModel!R771+Index!$B$7*DataForModel!T771+Index!$B$8*DataForModel!U771+Index!$B$9*DataForModel!AA771+Index!$B$10*DataForModel!AU771+Index!$B$11*DataForModel!AH771+Index!$B$12*DataForModel!AU771+Index!$B$13*DataForModel!AX771+Index!$B$14*DataForModel!AZ771+Index!$B$15*DataForModel!BA771+Index!$B$16*DataForModel!BI771</f>
        <v>12.596318235135385</v>
      </c>
      <c r="J771">
        <v>10</v>
      </c>
      <c r="K771">
        <f t="shared" si="60"/>
        <v>2.5963182351353851</v>
      </c>
      <c r="L771">
        <f>VLOOKUP(G771,MedianHouseholdIncome!B:C,2,FALSE)</f>
        <v>133523</v>
      </c>
      <c r="M771">
        <f>VLOOKUP(G771,DataForModel!B:O,14,FALSE)</f>
        <v>10.490389385767401</v>
      </c>
      <c r="N771">
        <f>VLOOKUP(G771,DataForModel!B:H,7,FALSE)</f>
        <v>6.234</v>
      </c>
      <c r="O771" s="2">
        <f t="shared" si="61"/>
        <v>5.5220749060014294</v>
      </c>
      <c r="P771" s="1">
        <f t="shared" si="62"/>
        <v>4.2735042735042743</v>
      </c>
      <c r="Q771" s="1">
        <f t="shared" si="63"/>
        <v>1.5006908658703648</v>
      </c>
      <c r="R771" s="1">
        <f t="shared" si="64"/>
        <v>4.3146991917138564</v>
      </c>
      <c r="S771" s="1"/>
    </row>
    <row r="772" spans="7:19" x14ac:dyDescent="0.2">
      <c r="G772">
        <v>6085503323</v>
      </c>
      <c r="H772" s="2">
        <f>$B$3+$B$4*DataForModel!L772+Index!$B$5*DataForModel!Q772+Index!$B$6*DataForModel!R772+Index!$B$7*DataForModel!T772+Index!$B$8*DataForModel!U772+Index!$B$9*DataForModel!AA772+Index!$B$10*DataForModel!AU772+Index!$B$11*DataForModel!AH772+Index!$B$12*DataForModel!AU772+Index!$B$13*DataForModel!AX772+Index!$B$14*DataForModel!AZ772+Index!$B$15*DataForModel!BA772+Index!$B$16*DataForModel!BI772</f>
        <v>11.28275532795489</v>
      </c>
      <c r="I772" s="2">
        <f>$B$3+$B$4*DataForModel!L772+Index!$B$5*DataForModel!Q772+Index!$B$6*DataForModel!R772+Index!$B$7*DataForModel!T772+Index!$B$8*DataForModel!U772+Index!$B$9*DataForModel!AA772+Index!$B$10*DataForModel!AU772+Index!$B$11*DataForModel!AH772+Index!$B$12*DataForModel!AU772+Index!$B$13*DataForModel!AX772+Index!$B$14*DataForModel!AZ772+Index!$B$15*DataForModel!BA772+Index!$B$16*DataForModel!BI772</f>
        <v>11.28275532795489</v>
      </c>
      <c r="J772">
        <v>9.1999999999999993</v>
      </c>
      <c r="K772">
        <f t="shared" si="60"/>
        <v>2.0827553279548905</v>
      </c>
      <c r="L772">
        <f>VLOOKUP(G772,MedianHouseholdIncome!B:C,2,FALSE)</f>
        <v>123815</v>
      </c>
      <c r="M772">
        <f>VLOOKUP(G772,DataForModel!B:O,14,FALSE)</f>
        <v>11.7089386962371</v>
      </c>
      <c r="N772">
        <f>VLOOKUP(G772,DataForModel!B:H,7,FALSE)</f>
        <v>6.0414000000000003</v>
      </c>
      <c r="O772" s="2">
        <f t="shared" si="61"/>
        <v>4.9284345963545206</v>
      </c>
      <c r="P772" s="1">
        <f t="shared" si="62"/>
        <v>3.9316239316239314</v>
      </c>
      <c r="Q772" s="1">
        <f t="shared" si="63"/>
        <v>1.7034873743497574</v>
      </c>
      <c r="R772" s="1">
        <f t="shared" si="64"/>
        <v>4.1282609747834087</v>
      </c>
      <c r="S772" s="1"/>
    </row>
    <row r="773" spans="7:19" x14ac:dyDescent="0.2">
      <c r="G773">
        <v>6085503324</v>
      </c>
      <c r="H773" s="2">
        <f>$B$3+$B$4*DataForModel!L773+Index!$B$5*DataForModel!Q773+Index!$B$6*DataForModel!R773+Index!$B$7*DataForModel!T773+Index!$B$8*DataForModel!U773+Index!$B$9*DataForModel!AA773+Index!$B$10*DataForModel!AU773+Index!$B$11*DataForModel!AH773+Index!$B$12*DataForModel!AU773+Index!$B$13*DataForModel!AX773+Index!$B$14*DataForModel!AZ773+Index!$B$15*DataForModel!BA773+Index!$B$16*DataForModel!BI773</f>
        <v>10.44000310943793</v>
      </c>
      <c r="I773" s="2">
        <f>$B$3+$B$4*DataForModel!L773+Index!$B$5*DataForModel!Q773+Index!$B$6*DataForModel!R773+Index!$B$7*DataForModel!T773+Index!$B$8*DataForModel!U773+Index!$B$9*DataForModel!AA773+Index!$B$10*DataForModel!AU773+Index!$B$11*DataForModel!AH773+Index!$B$12*DataForModel!AU773+Index!$B$13*DataForModel!AX773+Index!$B$14*DataForModel!AZ773+Index!$B$15*DataForModel!BA773+Index!$B$16*DataForModel!BI773</f>
        <v>10.44000310943793</v>
      </c>
      <c r="J773">
        <v>7.9</v>
      </c>
      <c r="K773">
        <f t="shared" si="60"/>
        <v>2.5400031094379294</v>
      </c>
      <c r="L773">
        <f>VLOOKUP(G773,MedianHouseholdIncome!B:C,2,FALSE)</f>
        <v>124601</v>
      </c>
      <c r="M773">
        <f>VLOOKUP(G773,DataForModel!B:O,14,FALSE)</f>
        <v>9.8753293834539306</v>
      </c>
      <c r="N773">
        <f>VLOOKUP(G773,DataForModel!B:H,7,FALSE)</f>
        <v>5.4341999999999997</v>
      </c>
      <c r="O773" s="2">
        <f t="shared" si="61"/>
        <v>4.5475684153583771</v>
      </c>
      <c r="P773" s="1">
        <f t="shared" si="62"/>
        <v>3.3760683760683765</v>
      </c>
      <c r="Q773" s="1">
        <f t="shared" si="63"/>
        <v>1.3983297879042875</v>
      </c>
      <c r="R773" s="1">
        <f t="shared" si="64"/>
        <v>3.5404869077004979</v>
      </c>
      <c r="S773" s="1"/>
    </row>
    <row r="774" spans="7:19" x14ac:dyDescent="0.2">
      <c r="G774">
        <v>6085503325</v>
      </c>
      <c r="H774" s="2">
        <f>$B$3+$B$4*DataForModel!L774+Index!$B$5*DataForModel!Q774+Index!$B$6*DataForModel!R774+Index!$B$7*DataForModel!T774+Index!$B$8*DataForModel!U774+Index!$B$9*DataForModel!AA774+Index!$B$10*DataForModel!AU774+Index!$B$11*DataForModel!AH774+Index!$B$12*DataForModel!AU774+Index!$B$13*DataForModel!AX774+Index!$B$14*DataForModel!AZ774+Index!$B$15*DataForModel!BA774+Index!$B$16*DataForModel!BI774</f>
        <v>11.834139504026322</v>
      </c>
      <c r="I774" s="2">
        <f>$B$3+$B$4*DataForModel!L774+Index!$B$5*DataForModel!Q774+Index!$B$6*DataForModel!R774+Index!$B$7*DataForModel!T774+Index!$B$8*DataForModel!U774+Index!$B$9*DataForModel!AA774+Index!$B$10*DataForModel!AU774+Index!$B$11*DataForModel!AH774+Index!$B$12*DataForModel!AU774+Index!$B$13*DataForModel!AX774+Index!$B$14*DataForModel!AZ774+Index!$B$15*DataForModel!BA774+Index!$B$16*DataForModel!BI774</f>
        <v>11.834139504026322</v>
      </c>
      <c r="J774">
        <v>9.1</v>
      </c>
      <c r="K774">
        <f t="shared" si="60"/>
        <v>2.7341395040263219</v>
      </c>
      <c r="L774">
        <f>VLOOKUP(G774,MedianHouseholdIncome!B:C,2,FALSE)</f>
        <v>106693</v>
      </c>
      <c r="M774">
        <f>VLOOKUP(G774,DataForModel!B:O,14,FALSE)</f>
        <v>11.805626759332601</v>
      </c>
      <c r="N774">
        <f>VLOOKUP(G774,DataForModel!B:H,7,FALSE)</f>
        <v>6.6052999999999997</v>
      </c>
      <c r="O774" s="2">
        <f t="shared" si="61"/>
        <v>5.1776224131146904</v>
      </c>
      <c r="P774" s="1">
        <f t="shared" si="62"/>
        <v>3.8888888888888888</v>
      </c>
      <c r="Q774" s="1">
        <f t="shared" si="63"/>
        <v>1.7195786407752784</v>
      </c>
      <c r="R774" s="1">
        <f t="shared" si="64"/>
        <v>4.6741203233144564</v>
      </c>
      <c r="S774" s="1"/>
    </row>
    <row r="775" spans="7:19" x14ac:dyDescent="0.2">
      <c r="G775">
        <v>6085503326</v>
      </c>
      <c r="H775" s="2">
        <f>$B$3+$B$4*DataForModel!L775+Index!$B$5*DataForModel!Q775+Index!$B$6*DataForModel!R775+Index!$B$7*DataForModel!T775+Index!$B$8*DataForModel!U775+Index!$B$9*DataForModel!AA775+Index!$B$10*DataForModel!AU775+Index!$B$11*DataForModel!AH775+Index!$B$12*DataForModel!AU775+Index!$B$13*DataForModel!AX775+Index!$B$14*DataForModel!AZ775+Index!$B$15*DataForModel!BA775+Index!$B$16*DataForModel!BI775</f>
        <v>11.168825790621613</v>
      </c>
      <c r="I775" s="2">
        <f>$B$3+$B$4*DataForModel!L775+Index!$B$5*DataForModel!Q775+Index!$B$6*DataForModel!R775+Index!$B$7*DataForModel!T775+Index!$B$8*DataForModel!U775+Index!$B$9*DataForModel!AA775+Index!$B$10*DataForModel!AU775+Index!$B$11*DataForModel!AH775+Index!$B$12*DataForModel!AU775+Index!$B$13*DataForModel!AX775+Index!$B$14*DataForModel!AZ775+Index!$B$15*DataForModel!BA775+Index!$B$16*DataForModel!BI775</f>
        <v>11.168825790621613</v>
      </c>
      <c r="J775">
        <v>7.1</v>
      </c>
      <c r="K775">
        <f t="shared" si="60"/>
        <v>4.068825790621613</v>
      </c>
      <c r="L775">
        <f>VLOOKUP(G775,MedianHouseholdIncome!B:C,2,FALSE)</f>
        <v>218206</v>
      </c>
      <c r="M775">
        <f>VLOOKUP(G775,DataForModel!B:O,14,FALSE)</f>
        <v>9.2689834053177904</v>
      </c>
      <c r="N775">
        <f>VLOOKUP(G775,DataForModel!B:H,7,FALSE)</f>
        <v>4.6341999999999999</v>
      </c>
      <c r="O775" s="2">
        <f t="shared" si="61"/>
        <v>4.8769462622589526</v>
      </c>
      <c r="P775" s="1">
        <f t="shared" si="62"/>
        <v>3.0341880341880341</v>
      </c>
      <c r="Q775" s="1">
        <f t="shared" si="63"/>
        <v>1.2974189374035936</v>
      </c>
      <c r="R775" s="1">
        <f t="shared" si="64"/>
        <v>2.7660810222157686</v>
      </c>
      <c r="S775" s="1"/>
    </row>
    <row r="776" spans="7:19" x14ac:dyDescent="0.2">
      <c r="G776">
        <v>6085503327</v>
      </c>
      <c r="H776" s="2">
        <f>$B$3+$B$4*DataForModel!L776+Index!$B$5*DataForModel!Q776+Index!$B$6*DataForModel!R776+Index!$B$7*DataForModel!T776+Index!$B$8*DataForModel!U776+Index!$B$9*DataForModel!AA776+Index!$B$10*DataForModel!AU776+Index!$B$11*DataForModel!AH776+Index!$B$12*DataForModel!AU776+Index!$B$13*DataForModel!AX776+Index!$B$14*DataForModel!AZ776+Index!$B$15*DataForModel!BA776+Index!$B$16*DataForModel!BI776</f>
        <v>13.307121810857856</v>
      </c>
      <c r="I776" s="2">
        <f>$B$3+$B$4*DataForModel!L776+Index!$B$5*DataForModel!Q776+Index!$B$6*DataForModel!R776+Index!$B$7*DataForModel!T776+Index!$B$8*DataForModel!U776+Index!$B$9*DataForModel!AA776+Index!$B$10*DataForModel!AU776+Index!$B$11*DataForModel!AH776+Index!$B$12*DataForModel!AU776+Index!$B$13*DataForModel!AX776+Index!$B$14*DataForModel!AZ776+Index!$B$15*DataForModel!BA776+Index!$B$16*DataForModel!BI776</f>
        <v>13.307121810857856</v>
      </c>
      <c r="J776">
        <v>10.9</v>
      </c>
      <c r="K776">
        <f t="shared" si="60"/>
        <v>2.4071218108578556</v>
      </c>
      <c r="L776">
        <f>VLOOKUP(G776,MedianHouseholdIncome!B:C,2,FALSE)</f>
        <v>120199</v>
      </c>
      <c r="M776">
        <f>VLOOKUP(G776,DataForModel!B:O,14,FALSE)</f>
        <v>22.085083898776499</v>
      </c>
      <c r="N776">
        <f>VLOOKUP(G776,DataForModel!B:H,7,FALSE)</f>
        <v>9.0542999999999996</v>
      </c>
      <c r="O776" s="2">
        <f t="shared" si="61"/>
        <v>5.8433093535359903</v>
      </c>
      <c r="P776" s="1">
        <f t="shared" si="62"/>
        <v>4.6581196581196584</v>
      </c>
      <c r="Q776" s="1">
        <f t="shared" si="63"/>
        <v>3.4303325668016669</v>
      </c>
      <c r="R776" s="1">
        <f t="shared" si="64"/>
        <v>7.0447703402545852</v>
      </c>
      <c r="S776" s="1"/>
    </row>
    <row r="777" spans="7:19" x14ac:dyDescent="0.2">
      <c r="G777">
        <v>6085503329</v>
      </c>
      <c r="H777" s="2">
        <f>$B$3+$B$4*DataForModel!L777+Index!$B$5*DataForModel!Q777+Index!$B$6*DataForModel!R777+Index!$B$7*DataForModel!T777+Index!$B$8*DataForModel!U777+Index!$B$9*DataForModel!AA777+Index!$B$10*DataForModel!AU777+Index!$B$11*DataForModel!AH777+Index!$B$12*DataForModel!AU777+Index!$B$13*DataForModel!AX777+Index!$B$14*DataForModel!AZ777+Index!$B$15*DataForModel!BA777+Index!$B$16*DataForModel!BI777</f>
        <v>9.8717215668695406</v>
      </c>
      <c r="I777" s="2">
        <f>$B$3+$B$4*DataForModel!L777+Index!$B$5*DataForModel!Q777+Index!$B$6*DataForModel!R777+Index!$B$7*DataForModel!T777+Index!$B$8*DataForModel!U777+Index!$B$9*DataForModel!AA777+Index!$B$10*DataForModel!AU777+Index!$B$11*DataForModel!AH777+Index!$B$12*DataForModel!AU777+Index!$B$13*DataForModel!AX777+Index!$B$14*DataForModel!AZ777+Index!$B$15*DataForModel!BA777+Index!$B$16*DataForModel!BI777</f>
        <v>9.8717215668695406</v>
      </c>
      <c r="J777">
        <v>6.9</v>
      </c>
      <c r="K777">
        <f t="shared" si="60"/>
        <v>2.9717215668695403</v>
      </c>
      <c r="L777">
        <f>VLOOKUP(G777,MedianHouseholdIncome!B:C,2,FALSE)</f>
        <v>194241</v>
      </c>
      <c r="M777">
        <f>VLOOKUP(G777,DataForModel!B:O,14,FALSE)</f>
        <v>13.987069481228099</v>
      </c>
      <c r="N777">
        <f>VLOOKUP(G777,DataForModel!B:H,7,FALSE)</f>
        <v>5.3143000000000002</v>
      </c>
      <c r="O777" s="2">
        <f t="shared" si="61"/>
        <v>4.2907441482808002</v>
      </c>
      <c r="P777" s="1">
        <f t="shared" si="62"/>
        <v>2.9487179487179489</v>
      </c>
      <c r="Q777" s="1">
        <f t="shared" si="63"/>
        <v>2.0826242423337966</v>
      </c>
      <c r="R777" s="1">
        <f t="shared" si="64"/>
        <v>3.4244228256134743</v>
      </c>
      <c r="S777" s="1"/>
    </row>
    <row r="778" spans="7:19" x14ac:dyDescent="0.2">
      <c r="G778">
        <v>6085503330</v>
      </c>
      <c r="H778" s="2">
        <f>$B$3+$B$4*DataForModel!L778+Index!$B$5*DataForModel!Q778+Index!$B$6*DataForModel!R778+Index!$B$7*DataForModel!T778+Index!$B$8*DataForModel!U778+Index!$B$9*DataForModel!AA778+Index!$B$10*DataForModel!AU778+Index!$B$11*DataForModel!AH778+Index!$B$12*DataForModel!AU778+Index!$B$13*DataForModel!AX778+Index!$B$14*DataForModel!AZ778+Index!$B$15*DataForModel!BA778+Index!$B$16*DataForModel!BI778</f>
        <v>11.031209781307258</v>
      </c>
      <c r="I778" s="2">
        <f>$B$3+$B$4*DataForModel!L778+Index!$B$5*DataForModel!Q778+Index!$B$6*DataForModel!R778+Index!$B$7*DataForModel!T778+Index!$B$8*DataForModel!U778+Index!$B$9*DataForModel!AA778+Index!$B$10*DataForModel!AU778+Index!$B$11*DataForModel!AH778+Index!$B$12*DataForModel!AU778+Index!$B$13*DataForModel!AX778+Index!$B$14*DataForModel!AZ778+Index!$B$15*DataForModel!BA778+Index!$B$16*DataForModel!BI778</f>
        <v>11.031209781307258</v>
      </c>
      <c r="J778">
        <v>6.2</v>
      </c>
      <c r="K778">
        <f t="shared" si="60"/>
        <v>4.8312097813072574</v>
      </c>
      <c r="L778">
        <f>VLOOKUP(G778,MedianHouseholdIncome!B:C,2,FALSE)</f>
        <v>222734</v>
      </c>
      <c r="M778">
        <f>VLOOKUP(G778,DataForModel!B:O,14,FALSE)</f>
        <v>12.780589772985399</v>
      </c>
      <c r="N778">
        <f>VLOOKUP(G778,DataForModel!B:H,7,FALSE)</f>
        <v>4.1142000000000003</v>
      </c>
      <c r="O778" s="2">
        <f t="shared" si="61"/>
        <v>4.8147532679720619</v>
      </c>
      <c r="P778" s="1">
        <f t="shared" si="62"/>
        <v>2.6495726495726495</v>
      </c>
      <c r="Q778" s="1">
        <f t="shared" si="63"/>
        <v>1.8818364118531852</v>
      </c>
      <c r="R778" s="1">
        <f t="shared" si="64"/>
        <v>2.2627171966506947</v>
      </c>
      <c r="S778" s="1"/>
    </row>
    <row r="779" spans="7:19" x14ac:dyDescent="0.2">
      <c r="G779">
        <v>6085503331</v>
      </c>
      <c r="H779" s="2">
        <f>$B$3+$B$4*DataForModel!L779+Index!$B$5*DataForModel!Q779+Index!$B$6*DataForModel!R779+Index!$B$7*DataForModel!T779+Index!$B$8*DataForModel!U779+Index!$B$9*DataForModel!AA779+Index!$B$10*DataForModel!AU779+Index!$B$11*DataForModel!AH779+Index!$B$12*DataForModel!AU779+Index!$B$13*DataForModel!AX779+Index!$B$14*DataForModel!AZ779+Index!$B$15*DataForModel!BA779+Index!$B$16*DataForModel!BI779</f>
        <v>9.1137698116571784</v>
      </c>
      <c r="I779" s="2">
        <f>$B$3+$B$4*DataForModel!L779+Index!$B$5*DataForModel!Q779+Index!$B$6*DataForModel!R779+Index!$B$7*DataForModel!T779+Index!$B$8*DataForModel!U779+Index!$B$9*DataForModel!AA779+Index!$B$10*DataForModel!AU779+Index!$B$11*DataForModel!AH779+Index!$B$12*DataForModel!AU779+Index!$B$13*DataForModel!AX779+Index!$B$14*DataForModel!AZ779+Index!$B$15*DataForModel!BA779+Index!$B$16*DataForModel!BI779</f>
        <v>9.1137698116571784</v>
      </c>
      <c r="J779">
        <v>10.6</v>
      </c>
      <c r="K779">
        <f t="shared" si="60"/>
        <v>1.4862301883428213</v>
      </c>
      <c r="L779">
        <f>VLOOKUP(G779,MedianHouseholdIncome!B:C,2,FALSE)</f>
        <v>80829</v>
      </c>
      <c r="M779">
        <f>VLOOKUP(G779,DataForModel!B:O,14,FALSE)</f>
        <v>14.0658370689235</v>
      </c>
      <c r="N779">
        <f>VLOOKUP(G779,DataForModel!B:H,7,FALSE)</f>
        <v>5.4356</v>
      </c>
      <c r="O779" s="2">
        <f t="shared" si="61"/>
        <v>3.9482019584838262</v>
      </c>
      <c r="P779" s="1">
        <f t="shared" si="62"/>
        <v>4.5299145299145298</v>
      </c>
      <c r="Q779" s="1">
        <f t="shared" si="63"/>
        <v>2.0957331018840222</v>
      </c>
      <c r="R779" s="1">
        <f t="shared" si="64"/>
        <v>3.5418421180000963</v>
      </c>
      <c r="S779" s="1"/>
    </row>
    <row r="780" spans="7:19" x14ac:dyDescent="0.2">
      <c r="G780">
        <v>6085503332</v>
      </c>
      <c r="H780" s="2">
        <f>$B$3+$B$4*DataForModel!L780+Index!$B$5*DataForModel!Q780+Index!$B$6*DataForModel!R780+Index!$B$7*DataForModel!T780+Index!$B$8*DataForModel!U780+Index!$B$9*DataForModel!AA780+Index!$B$10*DataForModel!AU780+Index!$B$11*DataForModel!AH780+Index!$B$12*DataForModel!AU780+Index!$B$13*DataForModel!AX780+Index!$B$14*DataForModel!AZ780+Index!$B$15*DataForModel!BA780+Index!$B$16*DataForModel!BI780</f>
        <v>9.4274384630569887</v>
      </c>
      <c r="I780" s="2">
        <f>$B$3+$B$4*DataForModel!L780+Index!$B$5*DataForModel!Q780+Index!$B$6*DataForModel!R780+Index!$B$7*DataForModel!T780+Index!$B$8*DataForModel!U780+Index!$B$9*DataForModel!AA780+Index!$B$10*DataForModel!AU780+Index!$B$11*DataForModel!AH780+Index!$B$12*DataForModel!AU780+Index!$B$13*DataForModel!AX780+Index!$B$14*DataForModel!AZ780+Index!$B$15*DataForModel!BA780+Index!$B$16*DataForModel!BI780</f>
        <v>9.4274384630569887</v>
      </c>
      <c r="J780">
        <v>10.6</v>
      </c>
      <c r="K780">
        <f t="shared" si="60"/>
        <v>1.1725615369430109</v>
      </c>
      <c r="L780">
        <f>VLOOKUP(G780,MedianHouseholdIncome!B:C,2,FALSE)</f>
        <v>113944</v>
      </c>
      <c r="M780">
        <f>VLOOKUP(G780,DataForModel!B:O,14,FALSE)</f>
        <v>8.3566434953259296</v>
      </c>
      <c r="N780">
        <f>VLOOKUP(G780,DataForModel!B:H,7,FALSE)</f>
        <v>3.7233000000000001</v>
      </c>
      <c r="O780" s="2">
        <f t="shared" si="61"/>
        <v>4.0899586679079656</v>
      </c>
      <c r="P780" s="1">
        <f t="shared" si="62"/>
        <v>4.5299145299145298</v>
      </c>
      <c r="Q780" s="1">
        <f t="shared" si="63"/>
        <v>1.1455831875467122</v>
      </c>
      <c r="R780" s="1">
        <f t="shared" si="64"/>
        <v>1.8843231208557185</v>
      </c>
      <c r="S780" s="1"/>
    </row>
    <row r="781" spans="7:19" x14ac:dyDescent="0.2">
      <c r="G781">
        <v>6085503333</v>
      </c>
      <c r="H781" s="2">
        <f>$B$3+$B$4*DataForModel!L781+Index!$B$5*DataForModel!Q781+Index!$B$6*DataForModel!R781+Index!$B$7*DataForModel!T781+Index!$B$8*DataForModel!U781+Index!$B$9*DataForModel!AA781+Index!$B$10*DataForModel!AU781+Index!$B$11*DataForModel!AH781+Index!$B$12*DataForModel!AU781+Index!$B$13*DataForModel!AX781+Index!$B$14*DataForModel!AZ781+Index!$B$15*DataForModel!BA781+Index!$B$16*DataForModel!BI781</f>
        <v>9.3187451397891614</v>
      </c>
      <c r="I781" s="2">
        <f>$B$3+$B$4*DataForModel!L781+Index!$B$5*DataForModel!Q781+Index!$B$6*DataForModel!R781+Index!$B$7*DataForModel!T781+Index!$B$8*DataForModel!U781+Index!$B$9*DataForModel!AA781+Index!$B$10*DataForModel!AU781+Index!$B$11*DataForModel!AH781+Index!$B$12*DataForModel!AU781+Index!$B$13*DataForModel!AX781+Index!$B$14*DataForModel!AZ781+Index!$B$15*DataForModel!BA781+Index!$B$16*DataForModel!BI781</f>
        <v>9.3187451397891614</v>
      </c>
      <c r="J781">
        <v>7.6</v>
      </c>
      <c r="K781">
        <f t="shared" si="60"/>
        <v>1.7187451397891618</v>
      </c>
      <c r="L781">
        <f>VLOOKUP(G781,MedianHouseholdIncome!B:C,2,FALSE)</f>
        <v>161089</v>
      </c>
      <c r="M781">
        <f>VLOOKUP(G781,DataForModel!B:O,14,FALSE)</f>
        <v>9.5175755684773993</v>
      </c>
      <c r="N781">
        <f>VLOOKUP(G781,DataForModel!B:H,7,FALSE)</f>
        <v>4.3883000000000001</v>
      </c>
      <c r="O781" s="2">
        <f t="shared" si="61"/>
        <v>4.0408367433099537</v>
      </c>
      <c r="P781" s="1">
        <f t="shared" si="62"/>
        <v>3.2478632478632479</v>
      </c>
      <c r="Q781" s="1">
        <f t="shared" si="63"/>
        <v>1.3387907738085363</v>
      </c>
      <c r="R781" s="1">
        <f t="shared" si="64"/>
        <v>2.5280480131649004</v>
      </c>
      <c r="S781" s="1"/>
    </row>
    <row r="782" spans="7:19" x14ac:dyDescent="0.2">
      <c r="G782">
        <v>6085503334</v>
      </c>
      <c r="H782" s="2">
        <f>$B$3+$B$4*DataForModel!L782+Index!$B$5*DataForModel!Q782+Index!$B$6*DataForModel!R782+Index!$B$7*DataForModel!T782+Index!$B$8*DataForModel!U782+Index!$B$9*DataForModel!AA782+Index!$B$10*DataForModel!AU782+Index!$B$11*DataForModel!AH782+Index!$B$12*DataForModel!AU782+Index!$B$13*DataForModel!AX782+Index!$B$14*DataForModel!AZ782+Index!$B$15*DataForModel!BA782+Index!$B$16*DataForModel!BI782</f>
        <v>9.9912580671501114</v>
      </c>
      <c r="I782" s="2">
        <f>$B$3+$B$4*DataForModel!L782+Index!$B$5*DataForModel!Q782+Index!$B$6*DataForModel!R782+Index!$B$7*DataForModel!T782+Index!$B$8*DataForModel!U782+Index!$B$9*DataForModel!AA782+Index!$B$10*DataForModel!AU782+Index!$B$11*DataForModel!AH782+Index!$B$12*DataForModel!AU782+Index!$B$13*DataForModel!AX782+Index!$B$14*DataForModel!AZ782+Index!$B$15*DataForModel!BA782+Index!$B$16*DataForModel!BI782</f>
        <v>9.9912580671501114</v>
      </c>
      <c r="J782">
        <v>6.7</v>
      </c>
      <c r="K782">
        <f t="shared" si="60"/>
        <v>3.2912580671501113</v>
      </c>
      <c r="L782">
        <f>VLOOKUP(G782,MedianHouseholdIncome!B:C,2,FALSE)</f>
        <v>261661</v>
      </c>
      <c r="M782">
        <f>VLOOKUP(G782,DataForModel!B:O,14,FALSE)</f>
        <v>6.6565797570687799</v>
      </c>
      <c r="N782">
        <f>VLOOKUP(G782,DataForModel!B:H,7,FALSE)</f>
        <v>3.26</v>
      </c>
      <c r="O782" s="2">
        <f t="shared" si="61"/>
        <v>4.3447664449311993</v>
      </c>
      <c r="P782" s="1">
        <f t="shared" si="62"/>
        <v>2.8632478632478637</v>
      </c>
      <c r="Q782" s="1">
        <f t="shared" si="63"/>
        <v>0.86265086191265095</v>
      </c>
      <c r="R782" s="1">
        <f t="shared" si="64"/>
        <v>1.4358453124243742</v>
      </c>
      <c r="S782" s="1"/>
    </row>
    <row r="783" spans="7:19" x14ac:dyDescent="0.2">
      <c r="G783">
        <v>6085503336</v>
      </c>
      <c r="H783" s="2">
        <f>$B$3+$B$4*DataForModel!L783+Index!$B$5*DataForModel!Q783+Index!$B$6*DataForModel!R783+Index!$B$7*DataForModel!T783+Index!$B$8*DataForModel!U783+Index!$B$9*DataForModel!AA783+Index!$B$10*DataForModel!AU783+Index!$B$11*DataForModel!AH783+Index!$B$12*DataForModel!AU783+Index!$B$13*DataForModel!AX783+Index!$B$14*DataForModel!AZ783+Index!$B$15*DataForModel!BA783+Index!$B$16*DataForModel!BI783</f>
        <v>13.463904015730181</v>
      </c>
      <c r="I783" s="2">
        <f>$B$3+$B$4*DataForModel!L783+Index!$B$5*DataForModel!Q783+Index!$B$6*DataForModel!R783+Index!$B$7*DataForModel!T783+Index!$B$8*DataForModel!U783+Index!$B$9*DataForModel!AA783+Index!$B$10*DataForModel!AU783+Index!$B$11*DataForModel!AH783+Index!$B$12*DataForModel!AU783+Index!$B$13*DataForModel!AX783+Index!$B$14*DataForModel!AZ783+Index!$B$15*DataForModel!BA783+Index!$B$16*DataForModel!BI783</f>
        <v>13.463904015730181</v>
      </c>
      <c r="J783">
        <v>10</v>
      </c>
      <c r="K783">
        <f t="shared" si="60"/>
        <v>3.463904015730181</v>
      </c>
      <c r="L783">
        <f>VLOOKUP(G783,MedianHouseholdIncome!B:C,2,FALSE)</f>
        <v>111446</v>
      </c>
      <c r="M783">
        <f>VLOOKUP(G783,DataForModel!B:O,14,FALSE)</f>
        <v>23.733736142116999</v>
      </c>
      <c r="N783">
        <f>VLOOKUP(G783,DataForModel!B:H,7,FALSE)</f>
        <v>7.8597000000000001</v>
      </c>
      <c r="O783" s="2">
        <f t="shared" si="61"/>
        <v>5.914164153210038</v>
      </c>
      <c r="P783" s="1">
        <f t="shared" si="62"/>
        <v>4.2735042735042743</v>
      </c>
      <c r="Q783" s="1">
        <f t="shared" si="63"/>
        <v>3.7047087580427891</v>
      </c>
      <c r="R783" s="1">
        <f t="shared" si="64"/>
        <v>5.8883887517545128</v>
      </c>
      <c r="S783" s="1"/>
    </row>
    <row r="784" spans="7:19" x14ac:dyDescent="0.2">
      <c r="G784">
        <v>6085503337</v>
      </c>
      <c r="H784" s="2">
        <f>$B$3+$B$4*DataForModel!L784+Index!$B$5*DataForModel!Q784+Index!$B$6*DataForModel!R784+Index!$B$7*DataForModel!T784+Index!$B$8*DataForModel!U784+Index!$B$9*DataForModel!AA784+Index!$B$10*DataForModel!AU784+Index!$B$11*DataForModel!AH784+Index!$B$12*DataForModel!AU784+Index!$B$13*DataForModel!AX784+Index!$B$14*DataForModel!AZ784+Index!$B$15*DataForModel!BA784+Index!$B$16*DataForModel!BI784</f>
        <v>12.744061283339288</v>
      </c>
      <c r="I784" s="2">
        <f>$B$3+$B$4*DataForModel!L784+Index!$B$5*DataForModel!Q784+Index!$B$6*DataForModel!R784+Index!$B$7*DataForModel!T784+Index!$B$8*DataForModel!U784+Index!$B$9*DataForModel!AA784+Index!$B$10*DataForModel!AU784+Index!$B$11*DataForModel!AH784+Index!$B$12*DataForModel!AU784+Index!$B$13*DataForModel!AX784+Index!$B$14*DataForModel!AZ784+Index!$B$15*DataForModel!BA784+Index!$B$16*DataForModel!BI784</f>
        <v>12.744061283339288</v>
      </c>
      <c r="J784">
        <v>9.3000000000000007</v>
      </c>
      <c r="K784">
        <f t="shared" si="60"/>
        <v>3.4440612833392876</v>
      </c>
      <c r="L784">
        <f>VLOOKUP(G784,MedianHouseholdIncome!B:C,2,FALSE)</f>
        <v>108750</v>
      </c>
      <c r="M784">
        <f>VLOOKUP(G784,DataForModel!B:O,14,FALSE)</f>
        <v>28.9812510291511</v>
      </c>
      <c r="N784">
        <f>VLOOKUP(G784,DataForModel!B:H,7,FALSE)</f>
        <v>8.2677999999999994</v>
      </c>
      <c r="O784" s="2">
        <f t="shared" si="61"/>
        <v>5.5888446270437209</v>
      </c>
      <c r="P784" s="1">
        <f t="shared" si="62"/>
        <v>3.9743589743589745</v>
      </c>
      <c r="Q784" s="1">
        <f t="shared" si="63"/>
        <v>4.5780240093344693</v>
      </c>
      <c r="R784" s="1">
        <f t="shared" si="64"/>
        <v>6.2834325540874101</v>
      </c>
      <c r="S784" s="1"/>
    </row>
    <row r="785" spans="7:19" x14ac:dyDescent="0.2">
      <c r="G785">
        <v>6085503401</v>
      </c>
      <c r="H785" s="2">
        <f>$B$3+$B$4*DataForModel!L785+Index!$B$5*DataForModel!Q785+Index!$B$6*DataForModel!R785+Index!$B$7*DataForModel!T785+Index!$B$8*DataForModel!U785+Index!$B$9*DataForModel!AA785+Index!$B$10*DataForModel!AU785+Index!$B$11*DataForModel!AH785+Index!$B$12*DataForModel!AU785+Index!$B$13*DataForModel!AX785+Index!$B$14*DataForModel!AZ785+Index!$B$15*DataForModel!BA785+Index!$B$16*DataForModel!BI785</f>
        <v>15.954715236044329</v>
      </c>
      <c r="I785" s="2">
        <f>$B$3+$B$4*DataForModel!L785+Index!$B$5*DataForModel!Q785+Index!$B$6*DataForModel!R785+Index!$B$7*DataForModel!T785+Index!$B$8*DataForModel!U785+Index!$B$9*DataForModel!AA785+Index!$B$10*DataForModel!AU785+Index!$B$11*DataForModel!AH785+Index!$B$12*DataForModel!AU785+Index!$B$13*DataForModel!AX785+Index!$B$14*DataForModel!AZ785+Index!$B$15*DataForModel!BA785+Index!$B$16*DataForModel!BI785</f>
        <v>15.954715236044329</v>
      </c>
      <c r="J785">
        <v>13.1</v>
      </c>
      <c r="K785">
        <f t="shared" si="60"/>
        <v>2.8547152360443295</v>
      </c>
      <c r="L785">
        <f>VLOOKUP(G785,MedianHouseholdIncome!B:C,2,FALSE)</f>
        <v>78716</v>
      </c>
      <c r="M785">
        <f>VLOOKUP(G785,DataForModel!B:O,14,FALSE)</f>
        <v>34.167822775227599</v>
      </c>
      <c r="N785">
        <f>VLOOKUP(G785,DataForModel!B:H,7,FALSE)</f>
        <v>8.2416999999999998</v>
      </c>
      <c r="O785" s="2">
        <f t="shared" si="61"/>
        <v>7.0398399286269395</v>
      </c>
      <c r="P785" s="1">
        <f t="shared" si="62"/>
        <v>5.5982905982905979</v>
      </c>
      <c r="Q785" s="1">
        <f t="shared" si="63"/>
        <v>5.4411968264252675</v>
      </c>
      <c r="R785" s="1">
        <f t="shared" si="64"/>
        <v>6.2581675620734707</v>
      </c>
      <c r="S785" s="1"/>
    </row>
    <row r="786" spans="7:19" x14ac:dyDescent="0.2">
      <c r="G786">
        <v>6085503402</v>
      </c>
      <c r="H786" s="2">
        <f>$B$3+$B$4*DataForModel!L786+Index!$B$5*DataForModel!Q786+Index!$B$6*DataForModel!R786+Index!$B$7*DataForModel!T786+Index!$B$8*DataForModel!U786+Index!$B$9*DataForModel!AA786+Index!$B$10*DataForModel!AU786+Index!$B$11*DataForModel!AH786+Index!$B$12*DataForModel!AU786+Index!$B$13*DataForModel!AX786+Index!$B$14*DataForModel!AZ786+Index!$B$15*DataForModel!BA786+Index!$B$16*DataForModel!BI786</f>
        <v>18.80052471958825</v>
      </c>
      <c r="I786" s="2">
        <f>$B$3+$B$4*DataForModel!L786+Index!$B$5*DataForModel!Q786+Index!$B$6*DataForModel!R786+Index!$B$7*DataForModel!T786+Index!$B$8*DataForModel!U786+Index!$B$9*DataForModel!AA786+Index!$B$10*DataForModel!AU786+Index!$B$11*DataForModel!AH786+Index!$B$12*DataForModel!AU786+Index!$B$13*DataForModel!AX786+Index!$B$14*DataForModel!AZ786+Index!$B$15*DataForModel!BA786+Index!$B$16*DataForModel!BI786</f>
        <v>18.80052471958825</v>
      </c>
      <c r="J786">
        <v>14.9</v>
      </c>
      <c r="K786">
        <f t="shared" si="60"/>
        <v>3.9005247195882493</v>
      </c>
      <c r="L786">
        <f>VLOOKUP(G786,MedianHouseholdIncome!B:C,2,FALSE)</f>
        <v>51609</v>
      </c>
      <c r="M786">
        <f>VLOOKUP(G786,DataForModel!B:O,14,FALSE)</f>
        <v>32.668180848516897</v>
      </c>
      <c r="N786">
        <f>VLOOKUP(G786,DataForModel!B:H,7,FALSE)</f>
        <v>9.9600000000000009</v>
      </c>
      <c r="O786" s="2">
        <f t="shared" si="61"/>
        <v>8.3259505623637882</v>
      </c>
      <c r="P786" s="1">
        <f t="shared" si="62"/>
        <v>6.367521367521368</v>
      </c>
      <c r="Q786" s="1">
        <f t="shared" si="63"/>
        <v>5.1916196085866133</v>
      </c>
      <c r="R786" s="1">
        <f t="shared" si="64"/>
        <v>7.9214946033589859</v>
      </c>
      <c r="S786" s="1"/>
    </row>
    <row r="787" spans="7:19" x14ac:dyDescent="0.2">
      <c r="G787">
        <v>6085503504</v>
      </c>
      <c r="H787" s="2">
        <f>$B$3+$B$4*DataForModel!L787+Index!$B$5*DataForModel!Q787+Index!$B$6*DataForModel!R787+Index!$B$7*DataForModel!T787+Index!$B$8*DataForModel!U787+Index!$B$9*DataForModel!AA787+Index!$B$10*DataForModel!AU787+Index!$B$11*DataForModel!AH787+Index!$B$12*DataForModel!AU787+Index!$B$13*DataForModel!AX787+Index!$B$14*DataForModel!AZ787+Index!$B$15*DataForModel!BA787+Index!$B$16*DataForModel!BI787</f>
        <v>17.177510879257898</v>
      </c>
      <c r="I787" s="2">
        <f>$B$3+$B$4*DataForModel!L787+Index!$B$5*DataForModel!Q787+Index!$B$6*DataForModel!R787+Index!$B$7*DataForModel!T787+Index!$B$8*DataForModel!U787+Index!$B$9*DataForModel!AA787+Index!$B$10*DataForModel!AU787+Index!$B$11*DataForModel!AH787+Index!$B$12*DataForModel!AU787+Index!$B$13*DataForModel!AX787+Index!$B$14*DataForModel!AZ787+Index!$B$15*DataForModel!BA787+Index!$B$16*DataForModel!BI787</f>
        <v>17.177510879257898</v>
      </c>
      <c r="J787">
        <v>12.8</v>
      </c>
      <c r="K787">
        <f t="shared" si="60"/>
        <v>4.3775108792578976</v>
      </c>
      <c r="L787">
        <f>VLOOKUP(G787,MedianHouseholdIncome!B:C,2,FALSE)</f>
        <v>64916</v>
      </c>
      <c r="M787">
        <f>VLOOKUP(G787,DataForModel!B:O,14,FALSE)</f>
        <v>26.016077991528999</v>
      </c>
      <c r="N787">
        <f>VLOOKUP(G787,DataForModel!B:H,7,FALSE)</f>
        <v>7.7491000000000003</v>
      </c>
      <c r="O787" s="2">
        <f t="shared" si="61"/>
        <v>7.5924596625613496</v>
      </c>
      <c r="P787" s="1">
        <f t="shared" si="62"/>
        <v>5.4700854700854702</v>
      </c>
      <c r="Q787" s="1">
        <f t="shared" si="63"/>
        <v>4.0845464504860622</v>
      </c>
      <c r="R787" s="1">
        <f t="shared" si="64"/>
        <v>5.7813271380862492</v>
      </c>
      <c r="S787" s="1"/>
    </row>
    <row r="788" spans="7:19" x14ac:dyDescent="0.2">
      <c r="G788">
        <v>6085503506</v>
      </c>
      <c r="H788" s="2">
        <f>$B$3+$B$4*DataForModel!L788+Index!$B$5*DataForModel!Q788+Index!$B$6*DataForModel!R788+Index!$B$7*DataForModel!T788+Index!$B$8*DataForModel!U788+Index!$B$9*DataForModel!AA788+Index!$B$10*DataForModel!AU788+Index!$B$11*DataForModel!AH788+Index!$B$12*DataForModel!AU788+Index!$B$13*DataForModel!AX788+Index!$B$14*DataForModel!AZ788+Index!$B$15*DataForModel!BA788+Index!$B$16*DataForModel!BI788</f>
        <v>17.534535973132741</v>
      </c>
      <c r="I788" s="2">
        <f>$B$3+$B$4*DataForModel!L788+Index!$B$5*DataForModel!Q788+Index!$B$6*DataForModel!R788+Index!$B$7*DataForModel!T788+Index!$B$8*DataForModel!U788+Index!$B$9*DataForModel!AA788+Index!$B$10*DataForModel!AU788+Index!$B$11*DataForModel!AH788+Index!$B$12*DataForModel!AU788+Index!$B$13*DataForModel!AX788+Index!$B$14*DataForModel!AZ788+Index!$B$15*DataForModel!BA788+Index!$B$16*DataForModel!BI788</f>
        <v>17.534535973132741</v>
      </c>
      <c r="J788">
        <v>13.2</v>
      </c>
      <c r="K788">
        <f t="shared" si="60"/>
        <v>4.3345359731327413</v>
      </c>
      <c r="L788">
        <f>VLOOKUP(G788,MedianHouseholdIncome!B:C,2,FALSE)</f>
        <v>68030</v>
      </c>
      <c r="M788">
        <f>VLOOKUP(G788,DataForModel!B:O,14,FALSE)</f>
        <v>23.6482165574898</v>
      </c>
      <c r="N788">
        <f>VLOOKUP(G788,DataForModel!B:H,7,FALSE)</f>
        <v>9.2421000000000006</v>
      </c>
      <c r="O788" s="2">
        <f t="shared" si="61"/>
        <v>7.753810509270707</v>
      </c>
      <c r="P788" s="1">
        <f t="shared" si="62"/>
        <v>5.6410256410256405</v>
      </c>
      <c r="Q788" s="1">
        <f t="shared" si="63"/>
        <v>3.6904762005090119</v>
      </c>
      <c r="R788" s="1">
        <f t="shared" si="64"/>
        <v>7.2265621218721261</v>
      </c>
      <c r="S788" s="1"/>
    </row>
    <row r="789" spans="7:19" x14ac:dyDescent="0.2">
      <c r="G789">
        <v>6085503507</v>
      </c>
      <c r="H789" s="2">
        <f>$B$3+$B$4*DataForModel!L789+Index!$B$5*DataForModel!Q789+Index!$B$6*DataForModel!R789+Index!$B$7*DataForModel!T789+Index!$B$8*DataForModel!U789+Index!$B$9*DataForModel!AA789+Index!$B$10*DataForModel!AU789+Index!$B$11*DataForModel!AH789+Index!$B$12*DataForModel!AU789+Index!$B$13*DataForModel!AX789+Index!$B$14*DataForModel!AZ789+Index!$B$15*DataForModel!BA789+Index!$B$16*DataForModel!BI789</f>
        <v>16.493523445256869</v>
      </c>
      <c r="I789" s="2">
        <f>$B$3+$B$4*DataForModel!L789+Index!$B$5*DataForModel!Q789+Index!$B$6*DataForModel!R789+Index!$B$7*DataForModel!T789+Index!$B$8*DataForModel!U789+Index!$B$9*DataForModel!AA789+Index!$B$10*DataForModel!AU789+Index!$B$11*DataForModel!AH789+Index!$B$12*DataForModel!AU789+Index!$B$13*DataForModel!AX789+Index!$B$14*DataForModel!AZ789+Index!$B$15*DataForModel!BA789+Index!$B$16*DataForModel!BI789</f>
        <v>16.493523445256869</v>
      </c>
      <c r="J789">
        <v>14.8</v>
      </c>
      <c r="K789">
        <f t="shared" si="60"/>
        <v>1.6935234452568686</v>
      </c>
      <c r="L789">
        <f>VLOOKUP(G789,MedianHouseholdIncome!B:C,2,FALSE)</f>
        <v>75641</v>
      </c>
      <c r="M789">
        <f>VLOOKUP(G789,DataForModel!B:O,14,FALSE)</f>
        <v>22.8618495873861</v>
      </c>
      <c r="N789">
        <f>VLOOKUP(G789,DataForModel!B:H,7,FALSE)</f>
        <v>7.6958000000000002</v>
      </c>
      <c r="O789" s="2">
        <f t="shared" si="61"/>
        <v>7.2833442712120933</v>
      </c>
      <c r="P789" s="1">
        <f t="shared" si="62"/>
        <v>6.3247863247863254</v>
      </c>
      <c r="Q789" s="1">
        <f t="shared" si="63"/>
        <v>3.5596054392272389</v>
      </c>
      <c r="R789" s="1">
        <f t="shared" si="64"/>
        <v>5.7297323459658287</v>
      </c>
      <c r="S789" s="1"/>
    </row>
    <row r="790" spans="7:19" x14ac:dyDescent="0.2">
      <c r="G790">
        <v>6085503508</v>
      </c>
      <c r="H790" s="2">
        <f>$B$3+$B$4*DataForModel!L790+Index!$B$5*DataForModel!Q790+Index!$B$6*DataForModel!R790+Index!$B$7*DataForModel!T790+Index!$B$8*DataForModel!U790+Index!$B$9*DataForModel!AA790+Index!$B$10*DataForModel!AU790+Index!$B$11*DataForModel!AH790+Index!$B$12*DataForModel!AU790+Index!$B$13*DataForModel!AX790+Index!$B$14*DataForModel!AZ790+Index!$B$15*DataForModel!BA790+Index!$B$16*DataForModel!BI790</f>
        <v>17.472888800168938</v>
      </c>
      <c r="I790" s="2">
        <f>$B$3+$B$4*DataForModel!L790+Index!$B$5*DataForModel!Q790+Index!$B$6*DataForModel!R790+Index!$B$7*DataForModel!T790+Index!$B$8*DataForModel!U790+Index!$B$9*DataForModel!AA790+Index!$B$10*DataForModel!AU790+Index!$B$11*DataForModel!AH790+Index!$B$12*DataForModel!AU790+Index!$B$13*DataForModel!AX790+Index!$B$14*DataForModel!AZ790+Index!$B$15*DataForModel!BA790+Index!$B$16*DataForModel!BI790</f>
        <v>17.472888800168938</v>
      </c>
      <c r="J790">
        <v>13.4</v>
      </c>
      <c r="K790">
        <f t="shared" si="60"/>
        <v>4.0728888001689381</v>
      </c>
      <c r="L790">
        <f>VLOOKUP(G790,MedianHouseholdIncome!B:C,2,FALSE)</f>
        <v>80913</v>
      </c>
      <c r="M790">
        <f>VLOOKUP(G790,DataForModel!B:O,14,FALSE)</f>
        <v>27.977452912442399</v>
      </c>
      <c r="N790">
        <f>VLOOKUP(G790,DataForModel!B:H,7,FALSE)</f>
        <v>9.9209999999999994</v>
      </c>
      <c r="O790" s="2">
        <f t="shared" si="61"/>
        <v>7.7259502167433851</v>
      </c>
      <c r="P790" s="1">
        <f t="shared" si="62"/>
        <v>5.7264957264957275</v>
      </c>
      <c r="Q790" s="1">
        <f t="shared" si="63"/>
        <v>4.4109673694942249</v>
      </c>
      <c r="R790" s="1">
        <f t="shared" si="64"/>
        <v>7.8837423164416043</v>
      </c>
      <c r="S790" s="1"/>
    </row>
    <row r="791" spans="7:19" x14ac:dyDescent="0.2">
      <c r="G791">
        <v>6085503509</v>
      </c>
      <c r="H791" s="2">
        <f>$B$3+$B$4*DataForModel!L791+Index!$B$5*DataForModel!Q791+Index!$B$6*DataForModel!R791+Index!$B$7*DataForModel!T791+Index!$B$8*DataForModel!U791+Index!$B$9*DataForModel!AA791+Index!$B$10*DataForModel!AU791+Index!$B$11*DataForModel!AH791+Index!$B$12*DataForModel!AU791+Index!$B$13*DataForModel!AX791+Index!$B$14*DataForModel!AZ791+Index!$B$15*DataForModel!BA791+Index!$B$16*DataForModel!BI791</f>
        <v>13.447259165047699</v>
      </c>
      <c r="I791" s="2">
        <f>$B$3+$B$4*DataForModel!L791+Index!$B$5*DataForModel!Q791+Index!$B$6*DataForModel!R791+Index!$B$7*DataForModel!T791+Index!$B$8*DataForModel!U791+Index!$B$9*DataForModel!AA791+Index!$B$10*DataForModel!AU791+Index!$B$11*DataForModel!AH791+Index!$B$12*DataForModel!AU791+Index!$B$13*DataForModel!AX791+Index!$B$14*DataForModel!AZ791+Index!$B$15*DataForModel!BA791+Index!$B$16*DataForModel!BI791</f>
        <v>13.447259165047699</v>
      </c>
      <c r="J791">
        <v>11.9</v>
      </c>
      <c r="K791">
        <f t="shared" si="60"/>
        <v>1.5472591650476986</v>
      </c>
      <c r="L791">
        <f>VLOOKUP(G791,MedianHouseholdIncome!B:C,2,FALSE)</f>
        <v>114493</v>
      </c>
      <c r="M791">
        <f>VLOOKUP(G791,DataForModel!B:O,14,FALSE)</f>
        <v>18.286941370151201</v>
      </c>
      <c r="N791">
        <f>VLOOKUP(G791,DataForModel!B:H,7,FALSE)</f>
        <v>6.1090999999999998</v>
      </c>
      <c r="O791" s="2">
        <f t="shared" si="61"/>
        <v>5.9066418227155015</v>
      </c>
      <c r="P791" s="1">
        <f t="shared" si="62"/>
        <v>5.0854700854700861</v>
      </c>
      <c r="Q791" s="1">
        <f t="shared" si="63"/>
        <v>2.7982284435672917</v>
      </c>
      <c r="R791" s="1">
        <f t="shared" si="64"/>
        <v>4.193795072842553</v>
      </c>
      <c r="S791" s="1"/>
    </row>
    <row r="792" spans="7:19" x14ac:dyDescent="0.2">
      <c r="G792">
        <v>6085503510</v>
      </c>
      <c r="H792" s="2">
        <f>$B$3+$B$4*DataForModel!L792+Index!$B$5*DataForModel!Q792+Index!$B$6*DataForModel!R792+Index!$B$7*DataForModel!T792+Index!$B$8*DataForModel!U792+Index!$B$9*DataForModel!AA792+Index!$B$10*DataForModel!AU792+Index!$B$11*DataForModel!AH792+Index!$B$12*DataForModel!AU792+Index!$B$13*DataForModel!AX792+Index!$B$14*DataForModel!AZ792+Index!$B$15*DataForModel!BA792+Index!$B$16*DataForModel!BI792</f>
        <v>17.948173526546292</v>
      </c>
      <c r="I792" s="2">
        <f>$B$3+$B$4*DataForModel!L792+Index!$B$5*DataForModel!Q792+Index!$B$6*DataForModel!R792+Index!$B$7*DataForModel!T792+Index!$B$8*DataForModel!U792+Index!$B$9*DataForModel!AA792+Index!$B$10*DataForModel!AU792+Index!$B$11*DataForModel!AH792+Index!$B$12*DataForModel!AU792+Index!$B$13*DataForModel!AX792+Index!$B$14*DataForModel!AZ792+Index!$B$15*DataForModel!BA792+Index!$B$16*DataForModel!BI792</f>
        <v>17.948173526546292</v>
      </c>
      <c r="J792">
        <v>14.5</v>
      </c>
      <c r="K792">
        <f t="shared" si="60"/>
        <v>3.4481735265462916</v>
      </c>
      <c r="L792">
        <f>VLOOKUP(G792,MedianHouseholdIncome!B:C,2,FALSE)</f>
        <v>61321</v>
      </c>
      <c r="M792">
        <f>VLOOKUP(G792,DataForModel!B:O,14,FALSE)</f>
        <v>32.009471318319697</v>
      </c>
      <c r="N792">
        <f>VLOOKUP(G792,DataForModel!B:H,7,FALSE)</f>
        <v>9.6376000000000008</v>
      </c>
      <c r="O792" s="2">
        <f t="shared" si="61"/>
        <v>7.9407463034741808</v>
      </c>
      <c r="P792" s="1">
        <f t="shared" si="62"/>
        <v>6.1965811965811968</v>
      </c>
      <c r="Q792" s="1">
        <f t="shared" si="63"/>
        <v>5.0819941780206532</v>
      </c>
      <c r="R792" s="1">
        <f t="shared" si="64"/>
        <v>7.6094090315086396</v>
      </c>
      <c r="S792" s="1"/>
    </row>
    <row r="793" spans="7:19" x14ac:dyDescent="0.2">
      <c r="G793">
        <v>6085503511</v>
      </c>
      <c r="H793" s="2">
        <f>$B$3+$B$4*DataForModel!L793+Index!$B$5*DataForModel!Q793+Index!$B$6*DataForModel!R793+Index!$B$7*DataForModel!T793+Index!$B$8*DataForModel!U793+Index!$B$9*DataForModel!AA793+Index!$B$10*DataForModel!AU793+Index!$B$11*DataForModel!AH793+Index!$B$12*DataForModel!AU793+Index!$B$13*DataForModel!AX793+Index!$B$14*DataForModel!AZ793+Index!$B$15*DataForModel!BA793+Index!$B$16*DataForModel!BI793</f>
        <v>12.521436927760139</v>
      </c>
      <c r="I793" s="2">
        <f>$B$3+$B$4*DataForModel!L793+Index!$B$5*DataForModel!Q793+Index!$B$6*DataForModel!R793+Index!$B$7*DataForModel!T793+Index!$B$8*DataForModel!U793+Index!$B$9*DataForModel!AA793+Index!$B$10*DataForModel!AU793+Index!$B$11*DataForModel!AH793+Index!$B$12*DataForModel!AU793+Index!$B$13*DataForModel!AX793+Index!$B$14*DataForModel!AZ793+Index!$B$15*DataForModel!BA793+Index!$B$16*DataForModel!BI793</f>
        <v>12.521436927760139</v>
      </c>
      <c r="J793">
        <v>10.3</v>
      </c>
      <c r="K793">
        <f t="shared" si="60"/>
        <v>2.2214369277601378</v>
      </c>
      <c r="L793">
        <f>VLOOKUP(G793,MedianHouseholdIncome!B:C,2,FALSE)</f>
        <v>93045</v>
      </c>
      <c r="M793">
        <f>VLOOKUP(G793,DataForModel!B:O,14,FALSE)</f>
        <v>18.028640092689798</v>
      </c>
      <c r="N793">
        <f>VLOOKUP(G793,DataForModel!B:H,7,FALSE)</f>
        <v>7.4347000000000003</v>
      </c>
      <c r="O793" s="2">
        <f t="shared" si="61"/>
        <v>5.4882336927226358</v>
      </c>
      <c r="P793" s="1">
        <f t="shared" si="62"/>
        <v>4.4017094017094021</v>
      </c>
      <c r="Q793" s="1">
        <f t="shared" si="63"/>
        <v>2.7552407722807288</v>
      </c>
      <c r="R793" s="1">
        <f t="shared" si="64"/>
        <v>5.4769856250907516</v>
      </c>
      <c r="S793" s="1"/>
    </row>
    <row r="794" spans="7:19" x14ac:dyDescent="0.2">
      <c r="G794">
        <v>6085503601</v>
      </c>
      <c r="H794" s="2">
        <f>$B$3+$B$4*DataForModel!L794+Index!$B$5*DataForModel!Q794+Index!$B$6*DataForModel!R794+Index!$B$7*DataForModel!T794+Index!$B$8*DataForModel!U794+Index!$B$9*DataForModel!AA794+Index!$B$10*DataForModel!AU794+Index!$B$11*DataForModel!AH794+Index!$B$12*DataForModel!AU794+Index!$B$13*DataForModel!AX794+Index!$B$14*DataForModel!AZ794+Index!$B$15*DataForModel!BA794+Index!$B$16*DataForModel!BI794</f>
        <v>14.560035151600207</v>
      </c>
      <c r="I794" s="2">
        <f>$B$3+$B$4*DataForModel!L794+Index!$B$5*DataForModel!Q794+Index!$B$6*DataForModel!R794+Index!$B$7*DataForModel!T794+Index!$B$8*DataForModel!U794+Index!$B$9*DataForModel!AA794+Index!$B$10*DataForModel!AU794+Index!$B$11*DataForModel!AH794+Index!$B$12*DataForModel!AU794+Index!$B$13*DataForModel!AX794+Index!$B$14*DataForModel!AZ794+Index!$B$15*DataForModel!BA794+Index!$B$16*DataForModel!BI794</f>
        <v>14.560035151600207</v>
      </c>
      <c r="J794">
        <v>13.5</v>
      </c>
      <c r="K794">
        <f t="shared" si="60"/>
        <v>1.0600351516002071</v>
      </c>
      <c r="L794">
        <f>VLOOKUP(G794,MedianHouseholdIncome!B:C,2,FALSE)</f>
        <v>53879</v>
      </c>
      <c r="M794">
        <f>VLOOKUP(G794,DataForModel!B:O,14,FALSE)</f>
        <v>47.0879056737041</v>
      </c>
      <c r="N794">
        <f>VLOOKUP(G794,DataForModel!B:H,7,FALSE)</f>
        <v>9.2603000000000009</v>
      </c>
      <c r="O794" s="2">
        <f t="shared" si="61"/>
        <v>6.409540220358747</v>
      </c>
      <c r="P794" s="1">
        <f t="shared" si="62"/>
        <v>5.7692307692307701</v>
      </c>
      <c r="Q794" s="1">
        <f t="shared" si="63"/>
        <v>7.5914156797479846</v>
      </c>
      <c r="R794" s="1">
        <f t="shared" si="64"/>
        <v>7.2441798557669044</v>
      </c>
      <c r="S794" s="1"/>
    </row>
    <row r="795" spans="7:19" x14ac:dyDescent="0.2">
      <c r="G795">
        <v>6085503602</v>
      </c>
      <c r="H795" s="2">
        <f>$B$3+$B$4*DataForModel!L795+Index!$B$5*DataForModel!Q795+Index!$B$6*DataForModel!R795+Index!$B$7*DataForModel!T795+Index!$B$8*DataForModel!U795+Index!$B$9*DataForModel!AA795+Index!$B$10*DataForModel!AU795+Index!$B$11*DataForModel!AH795+Index!$B$12*DataForModel!AU795+Index!$B$13*DataForModel!AX795+Index!$B$14*DataForModel!AZ795+Index!$B$15*DataForModel!BA795+Index!$B$16*DataForModel!BI795</f>
        <v>17.156868307818897</v>
      </c>
      <c r="I795" s="2">
        <f>$B$3+$B$4*DataForModel!L795+Index!$B$5*DataForModel!Q795+Index!$B$6*DataForModel!R795+Index!$B$7*DataForModel!T795+Index!$B$8*DataForModel!U795+Index!$B$9*DataForModel!AA795+Index!$B$10*DataForModel!AU795+Index!$B$11*DataForModel!AH795+Index!$B$12*DataForModel!AU795+Index!$B$13*DataForModel!AX795+Index!$B$14*DataForModel!AZ795+Index!$B$15*DataForModel!BA795+Index!$B$16*DataForModel!BI795</f>
        <v>17.156868307818897</v>
      </c>
      <c r="J795">
        <v>13.9</v>
      </c>
      <c r="K795">
        <f t="shared" si="60"/>
        <v>3.2568683078188965</v>
      </c>
      <c r="L795">
        <f>VLOOKUP(G795,MedianHouseholdIncome!B:C,2,FALSE)</f>
        <v>50113</v>
      </c>
      <c r="M795">
        <f>VLOOKUP(G795,DataForModel!B:O,14,FALSE)</f>
        <v>42.874941527073197</v>
      </c>
      <c r="N795">
        <f>VLOOKUP(G795,DataForModel!B:H,7,FALSE)</f>
        <v>10.5723</v>
      </c>
      <c r="O795" s="2">
        <f t="shared" si="61"/>
        <v>7.5831306365710667</v>
      </c>
      <c r="P795" s="1">
        <f t="shared" si="62"/>
        <v>5.9401709401709404</v>
      </c>
      <c r="Q795" s="1">
        <f t="shared" si="63"/>
        <v>6.8902750595491309</v>
      </c>
      <c r="R795" s="1">
        <f t="shared" si="64"/>
        <v>8.5142055079618615</v>
      </c>
      <c r="S795" s="1"/>
    </row>
    <row r="796" spans="7:19" x14ac:dyDescent="0.2">
      <c r="G796">
        <v>6085503703</v>
      </c>
      <c r="H796" s="2">
        <f>$B$3+$B$4*DataForModel!L796+Index!$B$5*DataForModel!Q796+Index!$B$6*DataForModel!R796+Index!$B$7*DataForModel!T796+Index!$B$8*DataForModel!U796+Index!$B$9*DataForModel!AA796+Index!$B$10*DataForModel!AU796+Index!$B$11*DataForModel!AH796+Index!$B$12*DataForModel!AU796+Index!$B$13*DataForModel!AX796+Index!$B$14*DataForModel!AZ796+Index!$B$15*DataForModel!BA796+Index!$B$16*DataForModel!BI796</f>
        <v>18.48601931068427</v>
      </c>
      <c r="I796" s="2">
        <f>$B$3+$B$4*DataForModel!L796+Index!$B$5*DataForModel!Q796+Index!$B$6*DataForModel!R796+Index!$B$7*DataForModel!T796+Index!$B$8*DataForModel!U796+Index!$B$9*DataForModel!AA796+Index!$B$10*DataForModel!AU796+Index!$B$11*DataForModel!AH796+Index!$B$12*DataForModel!AU796+Index!$B$13*DataForModel!AX796+Index!$B$14*DataForModel!AZ796+Index!$B$15*DataForModel!BA796+Index!$B$16*DataForModel!BI796</f>
        <v>18.48601931068427</v>
      </c>
      <c r="J796">
        <v>14.2</v>
      </c>
      <c r="K796">
        <f t="shared" si="60"/>
        <v>4.2860193106842708</v>
      </c>
      <c r="L796">
        <f>VLOOKUP(G796,MedianHouseholdIncome!B:C,2,FALSE)</f>
        <v>59292</v>
      </c>
      <c r="M796">
        <f>VLOOKUP(G796,DataForModel!B:O,14,FALSE)</f>
        <v>28.177710504938901</v>
      </c>
      <c r="N796">
        <f>VLOOKUP(G796,DataForModel!B:H,7,FALSE)</f>
        <v>9.6946999999999992</v>
      </c>
      <c r="O796" s="2">
        <f t="shared" si="61"/>
        <v>8.1838156959582378</v>
      </c>
      <c r="P796" s="1">
        <f t="shared" si="62"/>
        <v>6.0683760683760681</v>
      </c>
      <c r="Q796" s="1">
        <f t="shared" si="63"/>
        <v>4.4442951472097825</v>
      </c>
      <c r="R796" s="1">
        <f t="shared" si="64"/>
        <v>7.664682251585111</v>
      </c>
      <c r="S796" s="1"/>
    </row>
    <row r="797" spans="7:19" x14ac:dyDescent="0.2">
      <c r="G797">
        <v>6085503707</v>
      </c>
      <c r="H797" s="2">
        <f>$B$3+$B$4*DataForModel!L797+Index!$B$5*DataForModel!Q797+Index!$B$6*DataForModel!R797+Index!$B$7*DataForModel!T797+Index!$B$8*DataForModel!U797+Index!$B$9*DataForModel!AA797+Index!$B$10*DataForModel!AU797+Index!$B$11*DataForModel!AH797+Index!$B$12*DataForModel!AU797+Index!$B$13*DataForModel!AX797+Index!$B$14*DataForModel!AZ797+Index!$B$15*DataForModel!BA797+Index!$B$16*DataForModel!BI797</f>
        <v>16.601591168778821</v>
      </c>
      <c r="I797" s="2">
        <f>$B$3+$B$4*DataForModel!L797+Index!$B$5*DataForModel!Q797+Index!$B$6*DataForModel!R797+Index!$B$7*DataForModel!T797+Index!$B$8*DataForModel!U797+Index!$B$9*DataForModel!AA797+Index!$B$10*DataForModel!AU797+Index!$B$11*DataForModel!AH797+Index!$B$12*DataForModel!AU797+Index!$B$13*DataForModel!AX797+Index!$B$14*DataForModel!AZ797+Index!$B$15*DataForModel!BA797+Index!$B$16*DataForModel!BI797</f>
        <v>16.601591168778821</v>
      </c>
      <c r="J797">
        <v>11.3</v>
      </c>
      <c r="K797">
        <f t="shared" si="60"/>
        <v>5.3015911687788204</v>
      </c>
      <c r="L797">
        <f>VLOOKUP(G797,MedianHouseholdIncome!B:C,2,FALSE)</f>
        <v>81270</v>
      </c>
      <c r="M797">
        <f>VLOOKUP(G797,DataForModel!B:O,14,FALSE)</f>
        <v>26.806324951913702</v>
      </c>
      <c r="N797">
        <f>VLOOKUP(G797,DataForModel!B:H,7,FALSE)</f>
        <v>9.1849000000000007</v>
      </c>
      <c r="O797" s="2">
        <f t="shared" si="61"/>
        <v>7.33218346764777</v>
      </c>
      <c r="P797" s="1">
        <f t="shared" si="62"/>
        <v>4.8290598290598297</v>
      </c>
      <c r="Q797" s="1">
        <f t="shared" si="63"/>
        <v>4.2160629373656109</v>
      </c>
      <c r="R797" s="1">
        <f t="shared" si="64"/>
        <v>7.1711921010599688</v>
      </c>
      <c r="S797" s="1"/>
    </row>
    <row r="798" spans="7:19" x14ac:dyDescent="0.2">
      <c r="G798">
        <v>6085503708</v>
      </c>
      <c r="H798" s="2">
        <f>$B$3+$B$4*DataForModel!L798+Index!$B$5*DataForModel!Q798+Index!$B$6*DataForModel!R798+Index!$B$7*DataForModel!T798+Index!$B$8*DataForModel!U798+Index!$B$9*DataForModel!AA798+Index!$B$10*DataForModel!AU798+Index!$B$11*DataForModel!AH798+Index!$B$12*DataForModel!AU798+Index!$B$13*DataForModel!AX798+Index!$B$14*DataForModel!AZ798+Index!$B$15*DataForModel!BA798+Index!$B$16*DataForModel!BI798</f>
        <v>12.917620450433601</v>
      </c>
      <c r="I798" s="2">
        <f>$B$3+$B$4*DataForModel!L798+Index!$B$5*DataForModel!Q798+Index!$B$6*DataForModel!R798+Index!$B$7*DataForModel!T798+Index!$B$8*DataForModel!U798+Index!$B$9*DataForModel!AA798+Index!$B$10*DataForModel!AU798+Index!$B$11*DataForModel!AH798+Index!$B$12*DataForModel!AU798+Index!$B$13*DataForModel!AX798+Index!$B$14*DataForModel!AZ798+Index!$B$15*DataForModel!BA798+Index!$B$16*DataForModel!BI798</f>
        <v>12.917620450433601</v>
      </c>
      <c r="J798">
        <v>10.4</v>
      </c>
      <c r="K798">
        <f t="shared" si="60"/>
        <v>2.5176204504336006</v>
      </c>
      <c r="L798">
        <f>VLOOKUP(G798,MedianHouseholdIncome!B:C,2,FALSE)</f>
        <v>70339</v>
      </c>
      <c r="M798">
        <f>VLOOKUP(G798,DataForModel!B:O,14,FALSE)</f>
        <v>26.695108431574901</v>
      </c>
      <c r="N798">
        <f>VLOOKUP(G798,DataForModel!B:H,7,FALSE)</f>
        <v>8.2144999999999992</v>
      </c>
      <c r="O798" s="2">
        <f t="shared" si="61"/>
        <v>5.6672814625639027</v>
      </c>
      <c r="P798" s="1">
        <f t="shared" si="62"/>
        <v>4.4444444444444446</v>
      </c>
      <c r="Q798" s="1">
        <f t="shared" si="63"/>
        <v>4.1975537791262596</v>
      </c>
      <c r="R798" s="1">
        <f t="shared" si="64"/>
        <v>6.2318377619669896</v>
      </c>
      <c r="S798" s="1"/>
    </row>
    <row r="799" spans="7:19" x14ac:dyDescent="0.2">
      <c r="G799">
        <v>6085503709</v>
      </c>
      <c r="H799" s="2">
        <f>$B$3+$B$4*DataForModel!L799+Index!$B$5*DataForModel!Q799+Index!$B$6*DataForModel!R799+Index!$B$7*DataForModel!T799+Index!$B$8*DataForModel!U799+Index!$B$9*DataForModel!AA799+Index!$B$10*DataForModel!AU799+Index!$B$11*DataForModel!AH799+Index!$B$12*DataForModel!AU799+Index!$B$13*DataForModel!AX799+Index!$B$14*DataForModel!AZ799+Index!$B$15*DataForModel!BA799+Index!$B$16*DataForModel!BI799</f>
        <v>19.803759185726783</v>
      </c>
      <c r="I799" s="2">
        <f>$B$3+$B$4*DataForModel!L799+Index!$B$5*DataForModel!Q799+Index!$B$6*DataForModel!R799+Index!$B$7*DataForModel!T799+Index!$B$8*DataForModel!U799+Index!$B$9*DataForModel!AA799+Index!$B$10*DataForModel!AU799+Index!$B$11*DataForModel!AH799+Index!$B$12*DataForModel!AU799+Index!$B$13*DataForModel!AX799+Index!$B$14*DataForModel!AZ799+Index!$B$15*DataForModel!BA799+Index!$B$16*DataForModel!BI799</f>
        <v>19.803759185726783</v>
      </c>
      <c r="J799">
        <v>16</v>
      </c>
      <c r="K799">
        <f t="shared" si="60"/>
        <v>3.8037591857267827</v>
      </c>
      <c r="L799">
        <f>VLOOKUP(G799,MedianHouseholdIncome!B:C,2,FALSE)</f>
        <v>34869</v>
      </c>
      <c r="M799">
        <f>VLOOKUP(G799,DataForModel!B:O,14,FALSE)</f>
        <v>34.346103014257103</v>
      </c>
      <c r="N799">
        <f>VLOOKUP(G799,DataForModel!B:H,7,FALSE)</f>
        <v>11.553100000000001</v>
      </c>
      <c r="O799" s="2">
        <f t="shared" si="61"/>
        <v>8.7793437084943182</v>
      </c>
      <c r="P799" s="1">
        <f t="shared" si="62"/>
        <v>6.8376068376068382</v>
      </c>
      <c r="Q799" s="1">
        <f t="shared" si="63"/>
        <v>5.4708670331993536</v>
      </c>
      <c r="R799" s="1">
        <f t="shared" si="64"/>
        <v>9.4636271235661393</v>
      </c>
      <c r="S799" s="1"/>
    </row>
    <row r="800" spans="7:19" x14ac:dyDescent="0.2">
      <c r="G800">
        <v>6085503710</v>
      </c>
      <c r="H800" s="2">
        <f>$B$3+$B$4*DataForModel!L800+Index!$B$5*DataForModel!Q800+Index!$B$6*DataForModel!R800+Index!$B$7*DataForModel!T800+Index!$B$8*DataForModel!U800+Index!$B$9*DataForModel!AA800+Index!$B$10*DataForModel!AU800+Index!$B$11*DataForModel!AH800+Index!$B$12*DataForModel!AU800+Index!$B$13*DataForModel!AX800+Index!$B$14*DataForModel!AZ800+Index!$B$15*DataForModel!BA800+Index!$B$16*DataForModel!BI800</f>
        <v>17.504553322881947</v>
      </c>
      <c r="I800" s="2">
        <f>$B$3+$B$4*DataForModel!L800+Index!$B$5*DataForModel!Q800+Index!$B$6*DataForModel!R800+Index!$B$7*DataForModel!T800+Index!$B$8*DataForModel!U800+Index!$B$9*DataForModel!AA800+Index!$B$10*DataForModel!AU800+Index!$B$11*DataForModel!AH800+Index!$B$12*DataForModel!AU800+Index!$B$13*DataForModel!AX800+Index!$B$14*DataForModel!AZ800+Index!$B$15*DataForModel!BA800+Index!$B$16*DataForModel!BI800</f>
        <v>17.504553322881947</v>
      </c>
      <c r="J800">
        <v>15</v>
      </c>
      <c r="K800">
        <f t="shared" si="60"/>
        <v>2.5045533228819465</v>
      </c>
      <c r="L800">
        <f>VLOOKUP(G800,MedianHouseholdIncome!B:C,2,FALSE)</f>
        <v>32889</v>
      </c>
      <c r="M800">
        <f>VLOOKUP(G800,DataForModel!B:O,14,FALSE)</f>
        <v>37.441598107273101</v>
      </c>
      <c r="N800">
        <f>VLOOKUP(G800,DataForModel!B:H,7,FALSE)</f>
        <v>10.4671</v>
      </c>
      <c r="O800" s="2">
        <f t="shared" si="61"/>
        <v>7.7402604084863293</v>
      </c>
      <c r="P800" s="1">
        <f t="shared" si="62"/>
        <v>6.4102564102564106</v>
      </c>
      <c r="Q800" s="1">
        <f t="shared" si="63"/>
        <v>5.9860333801703796</v>
      </c>
      <c r="R800" s="1">
        <f t="shared" si="64"/>
        <v>8.4123711340206189</v>
      </c>
      <c r="S800" s="1"/>
    </row>
    <row r="801" spans="7:19" x14ac:dyDescent="0.2">
      <c r="G801">
        <v>6085503711</v>
      </c>
      <c r="H801" s="2">
        <f>$B$3+$B$4*DataForModel!L801+Index!$B$5*DataForModel!Q801+Index!$B$6*DataForModel!R801+Index!$B$7*DataForModel!T801+Index!$B$8*DataForModel!U801+Index!$B$9*DataForModel!AA801+Index!$B$10*DataForModel!AU801+Index!$B$11*DataForModel!AH801+Index!$B$12*DataForModel!AU801+Index!$B$13*DataForModel!AX801+Index!$B$14*DataForModel!AZ801+Index!$B$15*DataForModel!BA801+Index!$B$16*DataForModel!BI801</f>
        <v>17.81872619977343</v>
      </c>
      <c r="I801" s="2">
        <f>$B$3+$B$4*DataForModel!L801+Index!$B$5*DataForModel!Q801+Index!$B$6*DataForModel!R801+Index!$B$7*DataForModel!T801+Index!$B$8*DataForModel!U801+Index!$B$9*DataForModel!AA801+Index!$B$10*DataForModel!AU801+Index!$B$11*DataForModel!AH801+Index!$B$12*DataForModel!AU801+Index!$B$13*DataForModel!AX801+Index!$B$14*DataForModel!AZ801+Index!$B$15*DataForModel!BA801+Index!$B$16*DataForModel!BI801</f>
        <v>17.81872619977343</v>
      </c>
      <c r="J801">
        <v>13.2</v>
      </c>
      <c r="K801">
        <f t="shared" si="60"/>
        <v>4.6187261997734304</v>
      </c>
      <c r="L801">
        <f>VLOOKUP(G801,MedianHouseholdIncome!B:C,2,FALSE)</f>
        <v>61250</v>
      </c>
      <c r="M801">
        <f>VLOOKUP(G801,DataForModel!B:O,14,FALSE)</f>
        <v>30.3497670381308</v>
      </c>
      <c r="N801">
        <f>VLOOKUP(G801,DataForModel!B:H,7,FALSE)</f>
        <v>9.5731999999999999</v>
      </c>
      <c r="O801" s="2">
        <f t="shared" si="61"/>
        <v>7.8822449932374674</v>
      </c>
      <c r="P801" s="1">
        <f t="shared" si="62"/>
        <v>5.6410256410256405</v>
      </c>
      <c r="Q801" s="1">
        <f t="shared" si="63"/>
        <v>4.8057786566308183</v>
      </c>
      <c r="R801" s="1">
        <f t="shared" si="64"/>
        <v>7.5470693577271186</v>
      </c>
      <c r="S801" s="1"/>
    </row>
    <row r="802" spans="7:19" x14ac:dyDescent="0.2">
      <c r="G802">
        <v>6085503712</v>
      </c>
      <c r="H802" s="2">
        <f>$B$3+$B$4*DataForModel!L802+Index!$B$5*DataForModel!Q802+Index!$B$6*DataForModel!R802+Index!$B$7*DataForModel!T802+Index!$B$8*DataForModel!U802+Index!$B$9*DataForModel!AA802+Index!$B$10*DataForModel!AU802+Index!$B$11*DataForModel!AH802+Index!$B$12*DataForModel!AU802+Index!$B$13*DataForModel!AX802+Index!$B$14*DataForModel!AZ802+Index!$B$15*DataForModel!BA802+Index!$B$16*DataForModel!BI802</f>
        <v>15.175613994446289</v>
      </c>
      <c r="I802" s="2">
        <f>$B$3+$B$4*DataForModel!L802+Index!$B$5*DataForModel!Q802+Index!$B$6*DataForModel!R802+Index!$B$7*DataForModel!T802+Index!$B$8*DataForModel!U802+Index!$B$9*DataForModel!AA802+Index!$B$10*DataForModel!AU802+Index!$B$11*DataForModel!AH802+Index!$B$12*DataForModel!AU802+Index!$B$13*DataForModel!AX802+Index!$B$14*DataForModel!AZ802+Index!$B$15*DataForModel!BA802+Index!$B$16*DataForModel!BI802</f>
        <v>15.175613994446289</v>
      </c>
      <c r="J802">
        <v>13.6</v>
      </c>
      <c r="K802">
        <f t="shared" si="60"/>
        <v>1.5756139944462895</v>
      </c>
      <c r="L802">
        <f>VLOOKUP(G802,MedianHouseholdIncome!B:C,2,FALSE)</f>
        <v>71784</v>
      </c>
      <c r="M802">
        <f>VLOOKUP(G802,DataForModel!B:O,14,FALSE)</f>
        <v>34.306738830903001</v>
      </c>
      <c r="N802">
        <f>VLOOKUP(G802,DataForModel!B:H,7,FALSE)</f>
        <v>9.9428999999999998</v>
      </c>
      <c r="O802" s="2">
        <f t="shared" si="61"/>
        <v>6.6877396220635497</v>
      </c>
      <c r="P802" s="1">
        <f t="shared" si="62"/>
        <v>5.8119658119658126</v>
      </c>
      <c r="Q802" s="1">
        <f t="shared" si="63"/>
        <v>5.4643158670916172</v>
      </c>
      <c r="R802" s="1">
        <f t="shared" si="64"/>
        <v>7.9049416775567494</v>
      </c>
      <c r="S802" s="1"/>
    </row>
    <row r="803" spans="7:19" x14ac:dyDescent="0.2">
      <c r="G803">
        <v>6085503713</v>
      </c>
      <c r="H803" s="2">
        <f>$B$3+$B$4*DataForModel!L803+Index!$B$5*DataForModel!Q803+Index!$B$6*DataForModel!R803+Index!$B$7*DataForModel!T803+Index!$B$8*DataForModel!U803+Index!$B$9*DataForModel!AA803+Index!$B$10*DataForModel!AU803+Index!$B$11*DataForModel!AH803+Index!$B$12*DataForModel!AU803+Index!$B$13*DataForModel!AX803+Index!$B$14*DataForModel!AZ803+Index!$B$15*DataForModel!BA803+Index!$B$16*DataForModel!BI803</f>
        <v>17.363569020127731</v>
      </c>
      <c r="I803" s="2">
        <f>$B$3+$B$4*DataForModel!L803+Index!$B$5*DataForModel!Q803+Index!$B$6*DataForModel!R803+Index!$B$7*DataForModel!T803+Index!$B$8*DataForModel!U803+Index!$B$9*DataForModel!AA803+Index!$B$10*DataForModel!AU803+Index!$B$11*DataForModel!AH803+Index!$B$12*DataForModel!AU803+Index!$B$13*DataForModel!AX803+Index!$B$14*DataForModel!AZ803+Index!$B$15*DataForModel!BA803+Index!$B$16*DataForModel!BI803</f>
        <v>17.363569020127731</v>
      </c>
      <c r="J803">
        <v>15.6</v>
      </c>
      <c r="K803">
        <f t="shared" si="60"/>
        <v>1.763569020127731</v>
      </c>
      <c r="L803">
        <f>VLOOKUP(G803,MedianHouseholdIncome!B:C,2,FALSE)</f>
        <v>28333</v>
      </c>
      <c r="M803">
        <f>VLOOKUP(G803,DataForModel!B:O,14,FALSE)</f>
        <v>25.514489848312898</v>
      </c>
      <c r="N803">
        <f>VLOOKUP(G803,DataForModel!B:H,7,FALSE)</f>
        <v>10.089499999999999</v>
      </c>
      <c r="O803" s="2">
        <f t="shared" si="61"/>
        <v>7.6765451766654094</v>
      </c>
      <c r="P803" s="1">
        <f t="shared" si="62"/>
        <v>6.6666666666666679</v>
      </c>
      <c r="Q803" s="1">
        <f t="shared" si="63"/>
        <v>4.0010698744748074</v>
      </c>
      <c r="R803" s="1">
        <f t="shared" si="64"/>
        <v>8.0468515560718252</v>
      </c>
      <c r="S803" s="1"/>
    </row>
    <row r="804" spans="7:19" x14ac:dyDescent="0.2">
      <c r="G804">
        <v>6085503802</v>
      </c>
      <c r="H804" s="2">
        <f>$B$3+$B$4*DataForModel!L804+Index!$B$5*DataForModel!Q804+Index!$B$6*DataForModel!R804+Index!$B$7*DataForModel!T804+Index!$B$8*DataForModel!U804+Index!$B$9*DataForModel!AA804+Index!$B$10*DataForModel!AU804+Index!$B$11*DataForModel!AH804+Index!$B$12*DataForModel!AU804+Index!$B$13*DataForModel!AX804+Index!$B$14*DataForModel!AZ804+Index!$B$15*DataForModel!BA804+Index!$B$16*DataForModel!BI804</f>
        <v>12.240183890570789</v>
      </c>
      <c r="I804" s="2">
        <f>$B$3+$B$4*DataForModel!L804+Index!$B$5*DataForModel!Q804+Index!$B$6*DataForModel!R804+Index!$B$7*DataForModel!T804+Index!$B$8*DataForModel!U804+Index!$B$9*DataForModel!AA804+Index!$B$10*DataForModel!AU804+Index!$B$11*DataForModel!AH804+Index!$B$12*DataForModel!AU804+Index!$B$13*DataForModel!AX804+Index!$B$14*DataForModel!AZ804+Index!$B$15*DataForModel!BA804+Index!$B$16*DataForModel!BI804</f>
        <v>12.240183890570789</v>
      </c>
      <c r="J804">
        <v>10</v>
      </c>
      <c r="K804">
        <f t="shared" si="60"/>
        <v>2.2401838905707887</v>
      </c>
      <c r="L804">
        <f>VLOOKUP(G804,MedianHouseholdIncome!B:C,2,FALSE)</f>
        <v>88851</v>
      </c>
      <c r="M804">
        <f>VLOOKUP(G804,DataForModel!B:O,14,FALSE)</f>
        <v>14.792088500181899</v>
      </c>
      <c r="N804">
        <f>VLOOKUP(G804,DataForModel!B:H,7,FALSE)</f>
        <v>7.3845000000000001</v>
      </c>
      <c r="O804" s="2">
        <f t="shared" si="61"/>
        <v>5.3611266168654179</v>
      </c>
      <c r="P804" s="1">
        <f t="shared" si="62"/>
        <v>4.2735042735042743</v>
      </c>
      <c r="Q804" s="1">
        <f t="shared" si="63"/>
        <v>2.2165991622657675</v>
      </c>
      <c r="R804" s="1">
        <f t="shared" si="64"/>
        <v>5.4283916557765828</v>
      </c>
      <c r="S804" s="1"/>
    </row>
    <row r="805" spans="7:19" x14ac:dyDescent="0.2">
      <c r="G805">
        <v>6085503803</v>
      </c>
      <c r="H805" s="2">
        <f>$B$3+$B$4*DataForModel!L805+Index!$B$5*DataForModel!Q805+Index!$B$6*DataForModel!R805+Index!$B$7*DataForModel!T805+Index!$B$8*DataForModel!U805+Index!$B$9*DataForModel!AA805+Index!$B$10*DataForModel!AU805+Index!$B$11*DataForModel!AH805+Index!$B$12*DataForModel!AU805+Index!$B$13*DataForModel!AX805+Index!$B$14*DataForModel!AZ805+Index!$B$15*DataForModel!BA805+Index!$B$16*DataForModel!BI805</f>
        <v>11.503591008893521</v>
      </c>
      <c r="I805" s="2">
        <f>$B$3+$B$4*DataForModel!L805+Index!$B$5*DataForModel!Q805+Index!$B$6*DataForModel!R805+Index!$B$7*DataForModel!T805+Index!$B$8*DataForModel!U805+Index!$B$9*DataForModel!AA805+Index!$B$10*DataForModel!AU805+Index!$B$11*DataForModel!AH805+Index!$B$12*DataForModel!AU805+Index!$B$13*DataForModel!AX805+Index!$B$14*DataForModel!AZ805+Index!$B$15*DataForModel!BA805+Index!$B$16*DataForModel!BI805</f>
        <v>11.503591008893521</v>
      </c>
      <c r="J805">
        <v>9.4</v>
      </c>
      <c r="K805">
        <f t="shared" si="60"/>
        <v>2.1035910088935204</v>
      </c>
      <c r="L805">
        <f>VLOOKUP(G805,MedianHouseholdIncome!B:C,2,FALSE)</f>
        <v>134542</v>
      </c>
      <c r="M805">
        <f>VLOOKUP(G805,DataForModel!B:O,14,FALSE)</f>
        <v>17.7338828301178</v>
      </c>
      <c r="N805">
        <f>VLOOKUP(G805,DataForModel!B:H,7,FALSE)</f>
        <v>6.4522000000000004</v>
      </c>
      <c r="O805" s="2">
        <f t="shared" si="61"/>
        <v>5.0282371724602122</v>
      </c>
      <c r="P805" s="1">
        <f t="shared" si="62"/>
        <v>4.017094017094017</v>
      </c>
      <c r="Q805" s="1">
        <f t="shared" si="63"/>
        <v>2.7061859304413751</v>
      </c>
      <c r="R805" s="1">
        <f t="shared" si="64"/>
        <v>4.5259183969798169</v>
      </c>
      <c r="S805" s="1"/>
    </row>
    <row r="806" spans="7:19" x14ac:dyDescent="0.2">
      <c r="G806">
        <v>6085503804</v>
      </c>
      <c r="H806" s="2">
        <f>$B$3+$B$4*DataForModel!L806+Index!$B$5*DataForModel!Q806+Index!$B$6*DataForModel!R806+Index!$B$7*DataForModel!T806+Index!$B$8*DataForModel!U806+Index!$B$9*DataForModel!AA806+Index!$B$10*DataForModel!AU806+Index!$B$11*DataForModel!AH806+Index!$B$12*DataForModel!AU806+Index!$B$13*DataForModel!AX806+Index!$B$14*DataForModel!AZ806+Index!$B$15*DataForModel!BA806+Index!$B$16*DataForModel!BI806</f>
        <v>13.083776786589278</v>
      </c>
      <c r="I806" s="2">
        <f>$B$3+$B$4*DataForModel!L806+Index!$B$5*DataForModel!Q806+Index!$B$6*DataForModel!R806+Index!$B$7*DataForModel!T806+Index!$B$8*DataForModel!U806+Index!$B$9*DataForModel!AA806+Index!$B$10*DataForModel!AU806+Index!$B$11*DataForModel!AH806+Index!$B$12*DataForModel!AU806+Index!$B$13*DataForModel!AX806+Index!$B$14*DataForModel!AZ806+Index!$B$15*DataForModel!BA806+Index!$B$16*DataForModel!BI806</f>
        <v>13.083776786589278</v>
      </c>
      <c r="J806">
        <v>11.3</v>
      </c>
      <c r="K806">
        <f t="shared" si="60"/>
        <v>1.7837767865892769</v>
      </c>
      <c r="L806">
        <f>VLOOKUP(G806,MedianHouseholdIncome!B:C,2,FALSE)</f>
        <v>85067</v>
      </c>
      <c r="M806">
        <f>VLOOKUP(G806,DataForModel!B:O,14,FALSE)</f>
        <v>20.9390473110975</v>
      </c>
      <c r="N806">
        <f>VLOOKUP(G806,DataForModel!B:H,7,FALSE)</f>
        <v>8.1618999999999993</v>
      </c>
      <c r="O806" s="2">
        <f t="shared" si="61"/>
        <v>5.7423727264128281</v>
      </c>
      <c r="P806" s="1">
        <f t="shared" si="62"/>
        <v>4.8290598290598297</v>
      </c>
      <c r="Q806" s="1">
        <f t="shared" si="63"/>
        <v>3.2396039548578854</v>
      </c>
      <c r="R806" s="1">
        <f t="shared" si="64"/>
        <v>6.1809205749963692</v>
      </c>
      <c r="S806" s="1"/>
    </row>
    <row r="807" spans="7:19" x14ac:dyDescent="0.2">
      <c r="G807">
        <v>6085503902</v>
      </c>
      <c r="H807" s="2">
        <f>$B$3+$B$4*DataForModel!L807+Index!$B$5*DataForModel!Q807+Index!$B$6*DataForModel!R807+Index!$B$7*DataForModel!T807+Index!$B$8*DataForModel!U807+Index!$B$9*DataForModel!AA807+Index!$B$10*DataForModel!AU807+Index!$B$11*DataForModel!AH807+Index!$B$12*DataForModel!AU807+Index!$B$13*DataForModel!AX807+Index!$B$14*DataForModel!AZ807+Index!$B$15*DataForModel!BA807+Index!$B$16*DataForModel!BI807</f>
        <v>14.476257607418502</v>
      </c>
      <c r="I807" s="2">
        <f>$B$3+$B$4*DataForModel!L807+Index!$B$5*DataForModel!Q807+Index!$B$6*DataForModel!R807+Index!$B$7*DataForModel!T807+Index!$B$8*DataForModel!U807+Index!$B$9*DataForModel!AA807+Index!$B$10*DataForModel!AU807+Index!$B$11*DataForModel!AH807+Index!$B$12*DataForModel!AU807+Index!$B$13*DataForModel!AX807+Index!$B$14*DataForModel!AZ807+Index!$B$15*DataForModel!BA807+Index!$B$16*DataForModel!BI807</f>
        <v>14.476257607418502</v>
      </c>
      <c r="J807">
        <v>11.9</v>
      </c>
      <c r="K807">
        <f t="shared" si="60"/>
        <v>2.5762576074185013</v>
      </c>
      <c r="L807">
        <f>VLOOKUP(G807,MedianHouseholdIncome!B:C,2,FALSE)</f>
        <v>77719</v>
      </c>
      <c r="M807">
        <f>VLOOKUP(G807,DataForModel!B:O,14,FALSE)</f>
        <v>21.384110353166999</v>
      </c>
      <c r="N807">
        <f>VLOOKUP(G807,DataForModel!B:H,7,FALSE)</f>
        <v>9.0015999999999998</v>
      </c>
      <c r="O807" s="2">
        <f t="shared" si="61"/>
        <v>6.3716785184199836</v>
      </c>
      <c r="P807" s="1">
        <f t="shared" si="62"/>
        <v>5.0854700854700861</v>
      </c>
      <c r="Q807" s="1">
        <f t="shared" si="63"/>
        <v>3.3136733669115683</v>
      </c>
      <c r="R807" s="1">
        <f t="shared" si="64"/>
        <v>6.9937563525482798</v>
      </c>
      <c r="S807" s="1"/>
    </row>
    <row r="808" spans="7:19" x14ac:dyDescent="0.2">
      <c r="G808">
        <v>6085503903</v>
      </c>
      <c r="H808" s="2">
        <f>$B$3+$B$4*DataForModel!L808+Index!$B$5*DataForModel!Q808+Index!$B$6*DataForModel!R808+Index!$B$7*DataForModel!T808+Index!$B$8*DataForModel!U808+Index!$B$9*DataForModel!AA808+Index!$B$10*DataForModel!AU808+Index!$B$11*DataForModel!AH808+Index!$B$12*DataForModel!AU808+Index!$B$13*DataForModel!AX808+Index!$B$14*DataForModel!AZ808+Index!$B$15*DataForModel!BA808+Index!$B$16*DataForModel!BI808</f>
        <v>13.355074968847958</v>
      </c>
      <c r="I808" s="2">
        <f>$B$3+$B$4*DataForModel!L808+Index!$B$5*DataForModel!Q808+Index!$B$6*DataForModel!R808+Index!$B$7*DataForModel!T808+Index!$B$8*DataForModel!U808+Index!$B$9*DataForModel!AA808+Index!$B$10*DataForModel!AU808+Index!$B$11*DataForModel!AH808+Index!$B$12*DataForModel!AU808+Index!$B$13*DataForModel!AX808+Index!$B$14*DataForModel!AZ808+Index!$B$15*DataForModel!BA808+Index!$B$16*DataForModel!BI808</f>
        <v>13.355074968847958</v>
      </c>
      <c r="J808">
        <v>12.8</v>
      </c>
      <c r="K808">
        <f t="shared" si="60"/>
        <v>0.55507496884795771</v>
      </c>
      <c r="L808">
        <f>VLOOKUP(G808,MedianHouseholdIncome!B:C,2,FALSE)</f>
        <v>63265</v>
      </c>
      <c r="M808">
        <f>VLOOKUP(G808,DataForModel!B:O,14,FALSE)</f>
        <v>17.6334527554971</v>
      </c>
      <c r="N808">
        <f>VLOOKUP(G808,DataForModel!B:H,7,FALSE)</f>
        <v>8.64</v>
      </c>
      <c r="O808" s="2">
        <f t="shared" si="61"/>
        <v>5.8649808908504033</v>
      </c>
      <c r="P808" s="1">
        <f t="shared" si="62"/>
        <v>5.4700854700854702</v>
      </c>
      <c r="Q808" s="1">
        <f t="shared" si="63"/>
        <v>2.6894719014690454</v>
      </c>
      <c r="R808" s="1">
        <f t="shared" si="64"/>
        <v>6.6437248923091818</v>
      </c>
      <c r="S808" s="1"/>
    </row>
    <row r="809" spans="7:19" x14ac:dyDescent="0.2">
      <c r="G809">
        <v>6085504001</v>
      </c>
      <c r="H809" s="2">
        <f>$B$3+$B$4*DataForModel!L809+Index!$B$5*DataForModel!Q809+Index!$B$6*DataForModel!R809+Index!$B$7*DataForModel!T809+Index!$B$8*DataForModel!U809+Index!$B$9*DataForModel!AA809+Index!$B$10*DataForModel!AU809+Index!$B$11*DataForModel!AH809+Index!$B$12*DataForModel!AU809+Index!$B$13*DataForModel!AX809+Index!$B$14*DataForModel!AZ809+Index!$B$15*DataForModel!BA809+Index!$B$16*DataForModel!BI809</f>
        <v>14.644421023118419</v>
      </c>
      <c r="I809" s="2">
        <f>$B$3+$B$4*DataForModel!L809+Index!$B$5*DataForModel!Q809+Index!$B$6*DataForModel!R809+Index!$B$7*DataForModel!T809+Index!$B$8*DataForModel!U809+Index!$B$9*DataForModel!AA809+Index!$B$10*DataForModel!AU809+Index!$B$11*DataForModel!AH809+Index!$B$12*DataForModel!AU809+Index!$B$13*DataForModel!AX809+Index!$B$14*DataForModel!AZ809+Index!$B$15*DataForModel!BA809+Index!$B$16*DataForModel!BI809</f>
        <v>14.644421023118419</v>
      </c>
      <c r="J809">
        <v>11.9</v>
      </c>
      <c r="K809">
        <f t="shared" si="60"/>
        <v>2.7444210231184183</v>
      </c>
      <c r="L809">
        <f>VLOOKUP(G809,MedianHouseholdIncome!B:C,2,FALSE)</f>
        <v>68947</v>
      </c>
      <c r="M809">
        <f>VLOOKUP(G809,DataForModel!B:O,14,FALSE)</f>
        <v>28.3636669595416</v>
      </c>
      <c r="N809">
        <f>VLOOKUP(G809,DataForModel!B:H,7,FALSE)</f>
        <v>8.2782</v>
      </c>
      <c r="O809" s="2">
        <f t="shared" si="61"/>
        <v>6.4476768445158816</v>
      </c>
      <c r="P809" s="1">
        <f t="shared" si="62"/>
        <v>5.0854700854700861</v>
      </c>
      <c r="Q809" s="1">
        <f t="shared" si="63"/>
        <v>4.4752428646296858</v>
      </c>
      <c r="R809" s="1">
        <f t="shared" si="64"/>
        <v>6.2934998305987122</v>
      </c>
      <c r="S809" s="1"/>
    </row>
    <row r="810" spans="7:19" x14ac:dyDescent="0.2">
      <c r="G810">
        <v>6085504002</v>
      </c>
      <c r="H810" s="2">
        <f>$B$3+$B$4*DataForModel!L810+Index!$B$5*DataForModel!Q810+Index!$B$6*DataForModel!R810+Index!$B$7*DataForModel!T810+Index!$B$8*DataForModel!U810+Index!$B$9*DataForModel!AA810+Index!$B$10*DataForModel!AU810+Index!$B$11*DataForModel!AH810+Index!$B$12*DataForModel!AU810+Index!$B$13*DataForModel!AX810+Index!$B$14*DataForModel!AZ810+Index!$B$15*DataForModel!BA810+Index!$B$16*DataForModel!BI810</f>
        <v>16.804609707218169</v>
      </c>
      <c r="I810" s="2">
        <f>$B$3+$B$4*DataForModel!L810+Index!$B$5*DataForModel!Q810+Index!$B$6*DataForModel!R810+Index!$B$7*DataForModel!T810+Index!$B$8*DataForModel!U810+Index!$B$9*DataForModel!AA810+Index!$B$10*DataForModel!AU810+Index!$B$11*DataForModel!AH810+Index!$B$12*DataForModel!AU810+Index!$B$13*DataForModel!AX810+Index!$B$14*DataForModel!AZ810+Index!$B$15*DataForModel!BA810+Index!$B$16*DataForModel!BI810</f>
        <v>16.804609707218169</v>
      </c>
      <c r="J810">
        <v>13.3</v>
      </c>
      <c r="K810">
        <f t="shared" si="60"/>
        <v>3.5046097072181688</v>
      </c>
      <c r="L810">
        <f>VLOOKUP(G810,MedianHouseholdIncome!B:C,2,FALSE)</f>
        <v>52041</v>
      </c>
      <c r="M810">
        <f>VLOOKUP(G810,DataForModel!B:O,14,FALSE)</f>
        <v>25.834188160875701</v>
      </c>
      <c r="N810">
        <f>VLOOKUP(G810,DataForModel!B:H,7,FALSE)</f>
        <v>9.7673000000000005</v>
      </c>
      <c r="O810" s="2">
        <f t="shared" si="61"/>
        <v>7.4239339177894301</v>
      </c>
      <c r="P810" s="1">
        <f t="shared" si="62"/>
        <v>5.6837606837606849</v>
      </c>
      <c r="Q810" s="1">
        <f t="shared" si="63"/>
        <v>4.0542755190863486</v>
      </c>
      <c r="R810" s="1">
        <f t="shared" si="64"/>
        <v>7.7349595856928506</v>
      </c>
      <c r="S810" s="1"/>
    </row>
    <row r="811" spans="7:19" x14ac:dyDescent="0.2">
      <c r="G811">
        <v>6085504101</v>
      </c>
      <c r="H811" s="2">
        <f>$B$3+$B$4*DataForModel!L811+Index!$B$5*DataForModel!Q811+Index!$B$6*DataForModel!R811+Index!$B$7*DataForModel!T811+Index!$B$8*DataForModel!U811+Index!$B$9*DataForModel!AA811+Index!$B$10*DataForModel!AU811+Index!$B$11*DataForModel!AH811+Index!$B$12*DataForModel!AU811+Index!$B$13*DataForModel!AX811+Index!$B$14*DataForModel!AZ811+Index!$B$15*DataForModel!BA811+Index!$B$16*DataForModel!BI811</f>
        <v>12.280490370539928</v>
      </c>
      <c r="I811" s="2">
        <f>$B$3+$B$4*DataForModel!L811+Index!$B$5*DataForModel!Q811+Index!$B$6*DataForModel!R811+Index!$B$7*DataForModel!T811+Index!$B$8*DataForModel!U811+Index!$B$9*DataForModel!AA811+Index!$B$10*DataForModel!AU811+Index!$B$11*DataForModel!AH811+Index!$B$12*DataForModel!AU811+Index!$B$13*DataForModel!AX811+Index!$B$14*DataForModel!AZ811+Index!$B$15*DataForModel!BA811+Index!$B$16*DataForModel!BI811</f>
        <v>12.280490370539928</v>
      </c>
      <c r="J811">
        <v>10.4</v>
      </c>
      <c r="K811">
        <f t="shared" si="60"/>
        <v>1.8804903705399276</v>
      </c>
      <c r="L811">
        <f>VLOOKUP(G811,MedianHouseholdIncome!B:C,2,FALSE)</f>
        <v>62645</v>
      </c>
      <c r="M811">
        <f>VLOOKUP(G811,DataForModel!B:O,14,FALSE)</f>
        <v>23.976498464817301</v>
      </c>
      <c r="N811">
        <f>VLOOKUP(G811,DataForModel!B:H,7,FALSE)</f>
        <v>7.8205</v>
      </c>
      <c r="O811" s="2">
        <f t="shared" si="61"/>
        <v>5.3793423803578699</v>
      </c>
      <c r="P811" s="1">
        <f t="shared" si="62"/>
        <v>4.4444444444444446</v>
      </c>
      <c r="Q811" s="1">
        <f t="shared" si="63"/>
        <v>3.7451103659309357</v>
      </c>
      <c r="R811" s="1">
        <f t="shared" si="64"/>
        <v>5.8504428633657612</v>
      </c>
      <c r="S811" s="1"/>
    </row>
    <row r="812" spans="7:19" x14ac:dyDescent="0.2">
      <c r="G812">
        <v>6085504102</v>
      </c>
      <c r="H812" s="2">
        <f>$B$3+$B$4*DataForModel!L812+Index!$B$5*DataForModel!Q812+Index!$B$6*DataForModel!R812+Index!$B$7*DataForModel!T812+Index!$B$8*DataForModel!U812+Index!$B$9*DataForModel!AA812+Index!$B$10*DataForModel!AU812+Index!$B$11*DataForModel!AH812+Index!$B$12*DataForModel!AU812+Index!$B$13*DataForModel!AX812+Index!$B$14*DataForModel!AZ812+Index!$B$15*DataForModel!BA812+Index!$B$16*DataForModel!BI812</f>
        <v>13.439384395170881</v>
      </c>
      <c r="I812" s="2">
        <f>$B$3+$B$4*DataForModel!L812+Index!$B$5*DataForModel!Q812+Index!$B$6*DataForModel!R812+Index!$B$7*DataForModel!T812+Index!$B$8*DataForModel!U812+Index!$B$9*DataForModel!AA812+Index!$B$10*DataForModel!AU812+Index!$B$11*DataForModel!AH812+Index!$B$12*DataForModel!AU812+Index!$B$13*DataForModel!AX812+Index!$B$14*DataForModel!AZ812+Index!$B$15*DataForModel!BA812+Index!$B$16*DataForModel!BI812</f>
        <v>13.439384395170881</v>
      </c>
      <c r="J812">
        <v>12.6</v>
      </c>
      <c r="K812">
        <f t="shared" si="60"/>
        <v>0.8393843951708817</v>
      </c>
      <c r="L812">
        <f>VLOOKUP(G812,MedianHouseholdIncome!B:C,2,FALSE)</f>
        <v>76033</v>
      </c>
      <c r="M812">
        <f>VLOOKUP(G812,DataForModel!B:O,14,FALSE)</f>
        <v>19.878546436944099</v>
      </c>
      <c r="N812">
        <f>VLOOKUP(G812,DataForModel!B:H,7,FALSE)</f>
        <v>7.2093999999999996</v>
      </c>
      <c r="O812" s="2">
        <f t="shared" si="61"/>
        <v>5.903082967024222</v>
      </c>
      <c r="P812" s="1">
        <f t="shared" si="62"/>
        <v>5.3846153846153841</v>
      </c>
      <c r="Q812" s="1">
        <f t="shared" si="63"/>
        <v>3.0631105846923767</v>
      </c>
      <c r="R812" s="1">
        <f t="shared" si="64"/>
        <v>5.2588935675911133</v>
      </c>
      <c r="S812" s="1"/>
    </row>
    <row r="813" spans="7:19" x14ac:dyDescent="0.2">
      <c r="G813">
        <v>6085504201</v>
      </c>
      <c r="H813" s="2">
        <f>$B$3+$B$4*DataForModel!L813+Index!$B$5*DataForModel!Q813+Index!$B$6*DataForModel!R813+Index!$B$7*DataForModel!T813+Index!$B$8*DataForModel!U813+Index!$B$9*DataForModel!AA813+Index!$B$10*DataForModel!AU813+Index!$B$11*DataForModel!AH813+Index!$B$12*DataForModel!AU813+Index!$B$13*DataForModel!AX813+Index!$B$14*DataForModel!AZ813+Index!$B$15*DataForModel!BA813+Index!$B$16*DataForModel!BI813</f>
        <v>7.5277846612576491</v>
      </c>
      <c r="I813" s="2">
        <f>$B$3+$B$4*DataForModel!L813+Index!$B$5*DataForModel!Q813+Index!$B$6*DataForModel!R813+Index!$B$7*DataForModel!T813+Index!$B$8*DataForModel!U813+Index!$B$9*DataForModel!AA813+Index!$B$10*DataForModel!AU813+Index!$B$11*DataForModel!AH813+Index!$B$12*DataForModel!AU813+Index!$B$13*DataForModel!AX813+Index!$B$14*DataForModel!AZ813+Index!$B$15*DataForModel!BA813+Index!$B$16*DataForModel!BI813</f>
        <v>7.5277846612576491</v>
      </c>
      <c r="J813">
        <v>8.6</v>
      </c>
      <c r="K813">
        <f t="shared" si="60"/>
        <v>1.0722153387423505</v>
      </c>
      <c r="L813">
        <f>VLOOKUP(G813,MedianHouseholdIncome!B:C,2,FALSE)</f>
        <v>120251</v>
      </c>
      <c r="M813">
        <f>VLOOKUP(G813,DataForModel!B:O,14,FALSE)</f>
        <v>14.8185072486508</v>
      </c>
      <c r="N813">
        <f>VLOOKUP(G813,DataForModel!B:H,7,FALSE)</f>
        <v>5.2607999999999997</v>
      </c>
      <c r="O813" s="2">
        <f t="shared" si="61"/>
        <v>3.2314454859678095</v>
      </c>
      <c r="P813" s="1">
        <f t="shared" si="62"/>
        <v>3.6752136752136755</v>
      </c>
      <c r="Q813" s="1">
        <f t="shared" si="63"/>
        <v>2.220995890327452</v>
      </c>
      <c r="R813" s="1">
        <f t="shared" si="64"/>
        <v>3.372634432021683</v>
      </c>
      <c r="S813" s="1"/>
    </row>
    <row r="814" spans="7:19" x14ac:dyDescent="0.2">
      <c r="G814">
        <v>6085504202</v>
      </c>
      <c r="H814" s="2">
        <f>$B$3+$B$4*DataForModel!L814+Index!$B$5*DataForModel!Q814+Index!$B$6*DataForModel!R814+Index!$B$7*DataForModel!T814+Index!$B$8*DataForModel!U814+Index!$B$9*DataForModel!AA814+Index!$B$10*DataForModel!AU814+Index!$B$11*DataForModel!AH814+Index!$B$12*DataForModel!AU814+Index!$B$13*DataForModel!AX814+Index!$B$14*DataForModel!AZ814+Index!$B$15*DataForModel!BA814+Index!$B$16*DataForModel!BI814</f>
        <v>8.8595385833068114</v>
      </c>
      <c r="I814" s="2">
        <f>$B$3+$B$4*DataForModel!L814+Index!$B$5*DataForModel!Q814+Index!$B$6*DataForModel!R814+Index!$B$7*DataForModel!T814+Index!$B$8*DataForModel!U814+Index!$B$9*DataForModel!AA814+Index!$B$10*DataForModel!AU814+Index!$B$11*DataForModel!AH814+Index!$B$12*DataForModel!AU814+Index!$B$13*DataForModel!AX814+Index!$B$14*DataForModel!AZ814+Index!$B$15*DataForModel!BA814+Index!$B$16*DataForModel!BI814</f>
        <v>8.8595385833068114</v>
      </c>
      <c r="J814">
        <v>9.3000000000000007</v>
      </c>
      <c r="K814">
        <f t="shared" si="60"/>
        <v>0.44046141669318928</v>
      </c>
      <c r="L814">
        <f>VLOOKUP(G814,MedianHouseholdIncome!B:C,2,FALSE)</f>
        <v>142536</v>
      </c>
      <c r="M814">
        <f>VLOOKUP(G814,DataForModel!B:O,14,FALSE)</f>
        <v>13.494437353377201</v>
      </c>
      <c r="N814">
        <f>VLOOKUP(G814,DataForModel!B:H,7,FALSE)</f>
        <v>4.5640000000000001</v>
      </c>
      <c r="O814" s="2">
        <f t="shared" si="61"/>
        <v>3.8333068862380868</v>
      </c>
      <c r="P814" s="1">
        <f t="shared" si="62"/>
        <v>3.9743589743589745</v>
      </c>
      <c r="Q814" s="1">
        <f t="shared" si="63"/>
        <v>2.0006381670600542</v>
      </c>
      <c r="R814" s="1">
        <f t="shared" si="64"/>
        <v>2.6981269057644837</v>
      </c>
      <c r="S814" s="1"/>
    </row>
    <row r="815" spans="7:19" x14ac:dyDescent="0.2">
      <c r="G815">
        <v>6085504307</v>
      </c>
      <c r="H815" s="2">
        <f>$B$3+$B$4*DataForModel!L815+Index!$B$5*DataForModel!Q815+Index!$B$6*DataForModel!R815+Index!$B$7*DataForModel!T815+Index!$B$8*DataForModel!U815+Index!$B$9*DataForModel!AA815+Index!$B$10*DataForModel!AU815+Index!$B$11*DataForModel!AH815+Index!$B$12*DataForModel!AU815+Index!$B$13*DataForModel!AX815+Index!$B$14*DataForModel!AZ815+Index!$B$15*DataForModel!BA815+Index!$B$16*DataForModel!BI815</f>
        <v>12.027767022228179</v>
      </c>
      <c r="I815" s="2">
        <f>$B$3+$B$4*DataForModel!L815+Index!$B$5*DataForModel!Q815+Index!$B$6*DataForModel!R815+Index!$B$7*DataForModel!T815+Index!$B$8*DataForModel!U815+Index!$B$9*DataForModel!AA815+Index!$B$10*DataForModel!AU815+Index!$B$11*DataForModel!AH815+Index!$B$12*DataForModel!AU815+Index!$B$13*DataForModel!AX815+Index!$B$14*DataForModel!AZ815+Index!$B$15*DataForModel!BA815+Index!$B$16*DataForModel!BI815</f>
        <v>12.027767022228179</v>
      </c>
      <c r="J815">
        <v>8.6999999999999993</v>
      </c>
      <c r="K815">
        <f t="shared" si="60"/>
        <v>3.3277670222281799</v>
      </c>
      <c r="L815">
        <f>VLOOKUP(G815,MedianHouseholdIncome!B:C,2,FALSE)</f>
        <v>137023</v>
      </c>
      <c r="M815">
        <f>VLOOKUP(G815,DataForModel!B:O,14,FALSE)</f>
        <v>16.430759670341601</v>
      </c>
      <c r="N815">
        <f>VLOOKUP(G815,DataForModel!B:H,7,FALSE)</f>
        <v>7.1318999999999999</v>
      </c>
      <c r="O815" s="2">
        <f t="shared" si="61"/>
        <v>5.2651287664329622</v>
      </c>
      <c r="P815" s="1">
        <f t="shared" si="62"/>
        <v>3.7179487179487181</v>
      </c>
      <c r="Q815" s="1">
        <f t="shared" si="63"/>
        <v>2.4893142579939282</v>
      </c>
      <c r="R815" s="1">
        <f t="shared" si="64"/>
        <v>5.1838729974347793</v>
      </c>
      <c r="S815" s="1"/>
    </row>
    <row r="816" spans="7:19" x14ac:dyDescent="0.2">
      <c r="G816">
        <v>6085504308</v>
      </c>
      <c r="H816" s="2">
        <f>$B$3+$B$4*DataForModel!L816+Index!$B$5*DataForModel!Q816+Index!$B$6*DataForModel!R816+Index!$B$7*DataForModel!T816+Index!$B$8*DataForModel!U816+Index!$B$9*DataForModel!AA816+Index!$B$10*DataForModel!AU816+Index!$B$11*DataForModel!AH816+Index!$B$12*DataForModel!AU816+Index!$B$13*DataForModel!AX816+Index!$B$14*DataForModel!AZ816+Index!$B$15*DataForModel!BA816+Index!$B$16*DataForModel!BI816</f>
        <v>10.768240944990247</v>
      </c>
      <c r="I816" s="2">
        <f>$B$3+$B$4*DataForModel!L816+Index!$B$5*DataForModel!Q816+Index!$B$6*DataForModel!R816+Index!$B$7*DataForModel!T816+Index!$B$8*DataForModel!U816+Index!$B$9*DataForModel!AA816+Index!$B$10*DataForModel!AU816+Index!$B$11*DataForModel!AH816+Index!$B$12*DataForModel!AU816+Index!$B$13*DataForModel!AX816+Index!$B$14*DataForModel!AZ816+Index!$B$15*DataForModel!BA816+Index!$B$16*DataForModel!BI816</f>
        <v>10.768240944990247</v>
      </c>
      <c r="J816">
        <v>9.5</v>
      </c>
      <c r="K816">
        <f t="shared" si="60"/>
        <v>1.2682409449902465</v>
      </c>
      <c r="L816">
        <f>VLOOKUP(G816,MedianHouseholdIncome!B:C,2,FALSE)</f>
        <v>137558</v>
      </c>
      <c r="M816">
        <f>VLOOKUP(G816,DataForModel!B:O,14,FALSE)</f>
        <v>9.3479202367129606</v>
      </c>
      <c r="N816">
        <f>VLOOKUP(G816,DataForModel!B:H,7,FALSE)</f>
        <v>5.8182</v>
      </c>
      <c r="O816" s="2">
        <f t="shared" si="61"/>
        <v>4.6959093964183216</v>
      </c>
      <c r="P816" s="1">
        <f t="shared" si="62"/>
        <v>4.0598290598290596</v>
      </c>
      <c r="Q816" s="1">
        <f t="shared" si="63"/>
        <v>1.3105559632587038</v>
      </c>
      <c r="R816" s="1">
        <f t="shared" si="64"/>
        <v>3.9122017327331688</v>
      </c>
      <c r="S816" s="1"/>
    </row>
    <row r="817" spans="7:19" x14ac:dyDescent="0.2">
      <c r="G817">
        <v>6085504311</v>
      </c>
      <c r="H817" s="2">
        <f>$B$3+$B$4*DataForModel!L817+Index!$B$5*DataForModel!Q817+Index!$B$6*DataForModel!R817+Index!$B$7*DataForModel!T817+Index!$B$8*DataForModel!U817+Index!$B$9*DataForModel!AA817+Index!$B$10*DataForModel!AU817+Index!$B$11*DataForModel!AH817+Index!$B$12*DataForModel!AU817+Index!$B$13*DataForModel!AX817+Index!$B$14*DataForModel!AZ817+Index!$B$15*DataForModel!BA817+Index!$B$16*DataForModel!BI817</f>
        <v>10.640435301448452</v>
      </c>
      <c r="I817" s="2">
        <f>$B$3+$B$4*DataForModel!L817+Index!$B$5*DataForModel!Q817+Index!$B$6*DataForModel!R817+Index!$B$7*DataForModel!T817+Index!$B$8*DataForModel!U817+Index!$B$9*DataForModel!AA817+Index!$B$10*DataForModel!AU817+Index!$B$11*DataForModel!AH817+Index!$B$12*DataForModel!AU817+Index!$B$13*DataForModel!AX817+Index!$B$14*DataForModel!AZ817+Index!$B$15*DataForModel!BA817+Index!$B$16*DataForModel!BI817</f>
        <v>10.640435301448452</v>
      </c>
      <c r="J817">
        <v>6</v>
      </c>
      <c r="K817">
        <f t="shared" si="60"/>
        <v>4.6404353014484521</v>
      </c>
      <c r="L817">
        <f>VLOOKUP(G817,MedianHouseholdIncome!B:C,2,FALSE)</f>
        <v>143395</v>
      </c>
      <c r="M817">
        <f>VLOOKUP(G817,DataForModel!B:O,14,FALSE)</f>
        <v>24.2142626137123</v>
      </c>
      <c r="N817">
        <f>VLOOKUP(G817,DataForModel!B:H,7,FALSE)</f>
        <v>4.8590999999999998</v>
      </c>
      <c r="O817" s="2">
        <f t="shared" si="61"/>
        <v>4.6381500143651042</v>
      </c>
      <c r="P817" s="1">
        <f t="shared" si="62"/>
        <v>2.5641025641025643</v>
      </c>
      <c r="Q817" s="1">
        <f t="shared" si="63"/>
        <v>3.7846801550426252</v>
      </c>
      <c r="R817" s="1">
        <f t="shared" si="64"/>
        <v>2.9837858767726635</v>
      </c>
      <c r="S817" s="1"/>
    </row>
    <row r="818" spans="7:19" x14ac:dyDescent="0.2">
      <c r="G818">
        <v>6085504314</v>
      </c>
      <c r="H818" s="2">
        <f>$B$3+$B$4*DataForModel!L818+Index!$B$5*DataForModel!Q818+Index!$B$6*DataForModel!R818+Index!$B$7*DataForModel!T818+Index!$B$8*DataForModel!U818+Index!$B$9*DataForModel!AA818+Index!$B$10*DataForModel!AU818+Index!$B$11*DataForModel!AH818+Index!$B$12*DataForModel!AU818+Index!$B$13*DataForModel!AX818+Index!$B$14*DataForModel!AZ818+Index!$B$15*DataForModel!BA818+Index!$B$16*DataForModel!BI818</f>
        <v>13.09722197661592</v>
      </c>
      <c r="I818" s="2">
        <f>$B$3+$B$4*DataForModel!L818+Index!$B$5*DataForModel!Q818+Index!$B$6*DataForModel!R818+Index!$B$7*DataForModel!T818+Index!$B$8*DataForModel!U818+Index!$B$9*DataForModel!AA818+Index!$B$10*DataForModel!AU818+Index!$B$11*DataForModel!AH818+Index!$B$12*DataForModel!AU818+Index!$B$13*DataForModel!AX818+Index!$B$14*DataForModel!AZ818+Index!$B$15*DataForModel!BA818+Index!$B$16*DataForModel!BI818</f>
        <v>13.09722197661592</v>
      </c>
      <c r="J818">
        <v>10.199999999999999</v>
      </c>
      <c r="K818">
        <f t="shared" si="60"/>
        <v>2.8972219766159206</v>
      </c>
      <c r="L818">
        <f>VLOOKUP(G818,MedianHouseholdIncome!B:C,2,FALSE)</f>
        <v>124187</v>
      </c>
      <c r="M818">
        <f>VLOOKUP(G818,DataForModel!B:O,14,FALSE)</f>
        <v>16.750746667403899</v>
      </c>
      <c r="N818">
        <f>VLOOKUP(G818,DataForModel!B:H,7,FALSE)</f>
        <v>7.6336000000000004</v>
      </c>
      <c r="O818" s="2">
        <f t="shared" si="61"/>
        <v>5.7484490298217059</v>
      </c>
      <c r="P818" s="1">
        <f t="shared" si="62"/>
        <v>4.3589743589743595</v>
      </c>
      <c r="Q818" s="1">
        <f t="shared" si="63"/>
        <v>2.5425679467905078</v>
      </c>
      <c r="R818" s="1">
        <f t="shared" si="64"/>
        <v>5.6695222883693921</v>
      </c>
      <c r="S818" s="1"/>
    </row>
    <row r="819" spans="7:19" x14ac:dyDescent="0.2">
      <c r="G819">
        <v>6085504315</v>
      </c>
      <c r="H819" s="2">
        <f>$B$3+$B$4*DataForModel!L819+Index!$B$5*DataForModel!Q819+Index!$B$6*DataForModel!R819+Index!$B$7*DataForModel!T819+Index!$B$8*DataForModel!U819+Index!$B$9*DataForModel!AA819+Index!$B$10*DataForModel!AU819+Index!$B$11*DataForModel!AH819+Index!$B$12*DataForModel!AU819+Index!$B$13*DataForModel!AX819+Index!$B$14*DataForModel!AZ819+Index!$B$15*DataForModel!BA819+Index!$B$16*DataForModel!BI819</f>
        <v>12.066798462454759</v>
      </c>
      <c r="I819" s="2">
        <f>$B$3+$B$4*DataForModel!L819+Index!$B$5*DataForModel!Q819+Index!$B$6*DataForModel!R819+Index!$B$7*DataForModel!T819+Index!$B$8*DataForModel!U819+Index!$B$9*DataForModel!AA819+Index!$B$10*DataForModel!AU819+Index!$B$11*DataForModel!AH819+Index!$B$12*DataForModel!AU819+Index!$B$13*DataForModel!AX819+Index!$B$14*DataForModel!AZ819+Index!$B$15*DataForModel!BA819+Index!$B$16*DataForModel!BI819</f>
        <v>12.066798462454759</v>
      </c>
      <c r="J819">
        <v>9.3000000000000007</v>
      </c>
      <c r="K819">
        <f t="shared" si="60"/>
        <v>2.7667984624547586</v>
      </c>
      <c r="L819">
        <f>VLOOKUP(G819,MedianHouseholdIncome!B:C,2,FALSE)</f>
        <v>104104</v>
      </c>
      <c r="M819">
        <f>VLOOKUP(G819,DataForModel!B:O,14,FALSE)</f>
        <v>14.4523580103813</v>
      </c>
      <c r="N819">
        <f>VLOOKUP(G819,DataForModel!B:H,7,FALSE)</f>
        <v>5.7186000000000003</v>
      </c>
      <c r="O819" s="2">
        <f t="shared" si="61"/>
        <v>5.2827682994430774</v>
      </c>
      <c r="P819" s="1">
        <f t="shared" si="62"/>
        <v>3.9743589743589745</v>
      </c>
      <c r="Q819" s="1">
        <f t="shared" si="63"/>
        <v>2.1600596717719451</v>
      </c>
      <c r="R819" s="1">
        <f t="shared" si="64"/>
        <v>3.8157881999903198</v>
      </c>
      <c r="S819" s="1"/>
    </row>
    <row r="820" spans="7:19" x14ac:dyDescent="0.2">
      <c r="G820">
        <v>6085504316</v>
      </c>
      <c r="H820" s="2">
        <f>$B$3+$B$4*DataForModel!L820+Index!$B$5*DataForModel!Q820+Index!$B$6*DataForModel!R820+Index!$B$7*DataForModel!T820+Index!$B$8*DataForModel!U820+Index!$B$9*DataForModel!AA820+Index!$B$10*DataForModel!AU820+Index!$B$11*DataForModel!AH820+Index!$B$12*DataForModel!AU820+Index!$B$13*DataForModel!AX820+Index!$B$14*DataForModel!AZ820+Index!$B$15*DataForModel!BA820+Index!$B$16*DataForModel!BI820</f>
        <v>11.84717895793945</v>
      </c>
      <c r="I820" s="2">
        <f>$B$3+$B$4*DataForModel!L820+Index!$B$5*DataForModel!Q820+Index!$B$6*DataForModel!R820+Index!$B$7*DataForModel!T820+Index!$B$8*DataForModel!U820+Index!$B$9*DataForModel!AA820+Index!$B$10*DataForModel!AU820+Index!$B$11*DataForModel!AH820+Index!$B$12*DataForModel!AU820+Index!$B$13*DataForModel!AX820+Index!$B$14*DataForModel!AZ820+Index!$B$15*DataForModel!BA820+Index!$B$16*DataForModel!BI820</f>
        <v>11.84717895793945</v>
      </c>
      <c r="J820">
        <v>8.6999999999999993</v>
      </c>
      <c r="K820">
        <f t="shared" si="60"/>
        <v>3.1471789579394507</v>
      </c>
      <c r="L820">
        <f>VLOOKUP(G820,MedianHouseholdIncome!B:C,2,FALSE)</f>
        <v>106913</v>
      </c>
      <c r="M820">
        <f>VLOOKUP(G820,DataForModel!B:O,14,FALSE)</f>
        <v>17.4998392825153</v>
      </c>
      <c r="N820">
        <f>VLOOKUP(G820,DataForModel!B:H,7,FALSE)</f>
        <v>6.4939</v>
      </c>
      <c r="O820" s="2">
        <f t="shared" si="61"/>
        <v>5.1835153516380785</v>
      </c>
      <c r="P820" s="1">
        <f t="shared" si="62"/>
        <v>3.7179487179487181</v>
      </c>
      <c r="Q820" s="1">
        <f t="shared" si="63"/>
        <v>2.6672353406883658</v>
      </c>
      <c r="R820" s="1">
        <f t="shared" si="64"/>
        <v>4.5662843037607086</v>
      </c>
      <c r="S820" s="1"/>
    </row>
    <row r="821" spans="7:19" x14ac:dyDescent="0.2">
      <c r="G821">
        <v>6085504317</v>
      </c>
      <c r="H821" s="2">
        <f>$B$3+$B$4*DataForModel!L821+Index!$B$5*DataForModel!Q821+Index!$B$6*DataForModel!R821+Index!$B$7*DataForModel!T821+Index!$B$8*DataForModel!U821+Index!$B$9*DataForModel!AA821+Index!$B$10*DataForModel!AU821+Index!$B$11*DataForModel!AH821+Index!$B$12*DataForModel!AU821+Index!$B$13*DataForModel!AX821+Index!$B$14*DataForModel!AZ821+Index!$B$15*DataForModel!BA821+Index!$B$16*DataForModel!BI821</f>
        <v>10.751437434833759</v>
      </c>
      <c r="I821" s="2">
        <f>$B$3+$B$4*DataForModel!L821+Index!$B$5*DataForModel!Q821+Index!$B$6*DataForModel!R821+Index!$B$7*DataForModel!T821+Index!$B$8*DataForModel!U821+Index!$B$9*DataForModel!AA821+Index!$B$10*DataForModel!AU821+Index!$B$11*DataForModel!AH821+Index!$B$12*DataForModel!AU821+Index!$B$13*DataForModel!AX821+Index!$B$14*DataForModel!AZ821+Index!$B$15*DataForModel!BA821+Index!$B$16*DataForModel!BI821</f>
        <v>10.751437434833759</v>
      </c>
      <c r="J821">
        <v>9.1999999999999993</v>
      </c>
      <c r="K821">
        <f t="shared" si="60"/>
        <v>1.5514374348337601</v>
      </c>
      <c r="L821">
        <f>VLOOKUP(G821,MedianHouseholdIncome!B:C,2,FALSE)</f>
        <v>133375</v>
      </c>
      <c r="M821">
        <f>VLOOKUP(G821,DataForModel!B:O,14,FALSE)</f>
        <v>24.838959434750201</v>
      </c>
      <c r="N821">
        <f>VLOOKUP(G821,DataForModel!B:H,7,FALSE)</f>
        <v>5.9328000000000003</v>
      </c>
      <c r="O821" s="2">
        <f t="shared" si="61"/>
        <v>4.6883153627272645</v>
      </c>
      <c r="P821" s="1">
        <f t="shared" si="62"/>
        <v>3.9316239316239314</v>
      </c>
      <c r="Q821" s="1">
        <f t="shared" si="63"/>
        <v>3.888645036132115</v>
      </c>
      <c r="R821" s="1">
        <f t="shared" si="64"/>
        <v>4.0231353758288559</v>
      </c>
      <c r="S821" s="1"/>
    </row>
    <row r="822" spans="7:19" x14ac:dyDescent="0.2">
      <c r="G822">
        <v>6085504318</v>
      </c>
      <c r="H822" s="2">
        <f>$B$3+$B$4*DataForModel!L822+Index!$B$5*DataForModel!Q822+Index!$B$6*DataForModel!R822+Index!$B$7*DataForModel!T822+Index!$B$8*DataForModel!U822+Index!$B$9*DataForModel!AA822+Index!$B$10*DataForModel!AU822+Index!$B$11*DataForModel!AH822+Index!$B$12*DataForModel!AU822+Index!$B$13*DataForModel!AX822+Index!$B$14*DataForModel!AZ822+Index!$B$15*DataForModel!BA822+Index!$B$16*DataForModel!BI822</f>
        <v>13.814858311880728</v>
      </c>
      <c r="I822" s="2">
        <f>$B$3+$B$4*DataForModel!L822+Index!$B$5*DataForModel!Q822+Index!$B$6*DataForModel!R822+Index!$B$7*DataForModel!T822+Index!$B$8*DataForModel!U822+Index!$B$9*DataForModel!AA822+Index!$B$10*DataForModel!AU822+Index!$B$11*DataForModel!AH822+Index!$B$12*DataForModel!AU822+Index!$B$13*DataForModel!AX822+Index!$B$14*DataForModel!AZ822+Index!$B$15*DataForModel!BA822+Index!$B$16*DataForModel!BI822</f>
        <v>13.814858311880728</v>
      </c>
      <c r="J822">
        <v>12</v>
      </c>
      <c r="K822">
        <f t="shared" si="60"/>
        <v>1.8148583118807284</v>
      </c>
      <c r="L822">
        <f>VLOOKUP(G822,MedianHouseholdIncome!B:C,2,FALSE)</f>
        <v>100505</v>
      </c>
      <c r="M822">
        <f>VLOOKUP(G822,DataForModel!B:O,14,FALSE)</f>
        <v>48.516999126429603</v>
      </c>
      <c r="N822">
        <f>VLOOKUP(G822,DataForModel!B:H,7,FALSE)</f>
        <v>8.7675000000000001</v>
      </c>
      <c r="O822" s="2">
        <f t="shared" si="61"/>
        <v>6.0727714158693624</v>
      </c>
      <c r="P822" s="1">
        <f t="shared" si="62"/>
        <v>5.1282051282051286</v>
      </c>
      <c r="Q822" s="1">
        <f t="shared" si="63"/>
        <v>7.8292519002549588</v>
      </c>
      <c r="R822" s="1">
        <f t="shared" si="64"/>
        <v>6.7671458303083103</v>
      </c>
      <c r="S822" s="1"/>
    </row>
    <row r="823" spans="7:19" x14ac:dyDescent="0.2">
      <c r="G823">
        <v>6085504319</v>
      </c>
      <c r="H823" s="2">
        <f>$B$3+$B$4*DataForModel!L823+Index!$B$5*DataForModel!Q823+Index!$B$6*DataForModel!R823+Index!$B$7*DataForModel!T823+Index!$B$8*DataForModel!U823+Index!$B$9*DataForModel!AA823+Index!$B$10*DataForModel!AU823+Index!$B$11*DataForModel!AH823+Index!$B$12*DataForModel!AU823+Index!$B$13*DataForModel!AX823+Index!$B$14*DataForModel!AZ823+Index!$B$15*DataForModel!BA823+Index!$B$16*DataForModel!BI823</f>
        <v>11.781108431726539</v>
      </c>
      <c r="I823" s="2">
        <f>$B$3+$B$4*DataForModel!L823+Index!$B$5*DataForModel!Q823+Index!$B$6*DataForModel!R823+Index!$B$7*DataForModel!T823+Index!$B$8*DataForModel!U823+Index!$B$9*DataForModel!AA823+Index!$B$10*DataForModel!AU823+Index!$B$11*DataForModel!AH823+Index!$B$12*DataForModel!AU823+Index!$B$13*DataForModel!AX823+Index!$B$14*DataForModel!AZ823+Index!$B$15*DataForModel!BA823+Index!$B$16*DataForModel!BI823</f>
        <v>11.781108431726539</v>
      </c>
      <c r="J823">
        <v>8</v>
      </c>
      <c r="K823">
        <f t="shared" si="60"/>
        <v>3.7811084317265387</v>
      </c>
      <c r="L823">
        <f>VLOOKUP(G823,MedianHouseholdIncome!B:C,2,FALSE)</f>
        <v>129888</v>
      </c>
      <c r="M823">
        <f>VLOOKUP(G823,DataForModel!B:O,14,FALSE)</f>
        <v>38.757081411298103</v>
      </c>
      <c r="N823">
        <f>VLOOKUP(G823,DataForModel!B:H,7,FALSE)</f>
        <v>6.5156999999999998</v>
      </c>
      <c r="O823" s="2">
        <f t="shared" si="61"/>
        <v>5.1536560069312802</v>
      </c>
      <c r="P823" s="1">
        <f t="shared" si="62"/>
        <v>3.4188034188034191</v>
      </c>
      <c r="Q823" s="1">
        <f t="shared" si="63"/>
        <v>6.2049620839389394</v>
      </c>
      <c r="R823" s="1">
        <f t="shared" si="64"/>
        <v>4.5873868641401669</v>
      </c>
      <c r="S823" s="1"/>
    </row>
    <row r="824" spans="7:19" x14ac:dyDescent="0.2">
      <c r="G824">
        <v>6085504320</v>
      </c>
      <c r="H824" s="2">
        <f>$B$3+$B$4*DataForModel!L824+Index!$B$5*DataForModel!Q824+Index!$B$6*DataForModel!R824+Index!$B$7*DataForModel!T824+Index!$B$8*DataForModel!U824+Index!$B$9*DataForModel!AA824+Index!$B$10*DataForModel!AU824+Index!$B$11*DataForModel!AH824+Index!$B$12*DataForModel!AU824+Index!$B$13*DataForModel!AX824+Index!$B$14*DataForModel!AZ824+Index!$B$15*DataForModel!BA824+Index!$B$16*DataForModel!BI824</f>
        <v>9.2719584091213783</v>
      </c>
      <c r="I824" s="2">
        <f>$B$3+$B$4*DataForModel!L824+Index!$B$5*DataForModel!Q824+Index!$B$6*DataForModel!R824+Index!$B$7*DataForModel!T824+Index!$B$8*DataForModel!U824+Index!$B$9*DataForModel!AA824+Index!$B$10*DataForModel!AU824+Index!$B$11*DataForModel!AH824+Index!$B$12*DataForModel!AU824+Index!$B$13*DataForModel!AX824+Index!$B$14*DataForModel!AZ824+Index!$B$15*DataForModel!BA824+Index!$B$16*DataForModel!BI824</f>
        <v>9.2719584091213783</v>
      </c>
      <c r="J824">
        <v>8.8000000000000007</v>
      </c>
      <c r="K824">
        <f t="shared" si="60"/>
        <v>0.47195840912137754</v>
      </c>
      <c r="L824">
        <f>VLOOKUP(G824,MedianHouseholdIncome!B:C,2,FALSE)</f>
        <v>137736</v>
      </c>
      <c r="M824">
        <f>VLOOKUP(G824,DataForModel!B:O,14,FALSE)</f>
        <v>18.315220645977899</v>
      </c>
      <c r="N824">
        <f>VLOOKUP(G824,DataForModel!B:H,7,FALSE)</f>
        <v>5.2290999999999999</v>
      </c>
      <c r="O824" s="2">
        <f t="shared" si="61"/>
        <v>4.0196923511158964</v>
      </c>
      <c r="P824" s="1">
        <f t="shared" si="62"/>
        <v>3.7606837606837611</v>
      </c>
      <c r="Q824" s="1">
        <f t="shared" si="63"/>
        <v>2.8029348090386814</v>
      </c>
      <c r="R824" s="1">
        <f t="shared" si="64"/>
        <v>3.3419485988093505</v>
      </c>
      <c r="S824" s="1"/>
    </row>
    <row r="825" spans="7:19" x14ac:dyDescent="0.2">
      <c r="G825">
        <v>6085504321</v>
      </c>
      <c r="H825" s="2">
        <f>$B$3+$B$4*DataForModel!L825+Index!$B$5*DataForModel!Q825+Index!$B$6*DataForModel!R825+Index!$B$7*DataForModel!T825+Index!$B$8*DataForModel!U825+Index!$B$9*DataForModel!AA825+Index!$B$10*DataForModel!AU825+Index!$B$11*DataForModel!AH825+Index!$B$12*DataForModel!AU825+Index!$B$13*DataForModel!AX825+Index!$B$14*DataForModel!AZ825+Index!$B$15*DataForModel!BA825+Index!$B$16*DataForModel!BI825</f>
        <v>11.795306286965138</v>
      </c>
      <c r="I825" s="2">
        <f>$B$3+$B$4*DataForModel!L825+Index!$B$5*DataForModel!Q825+Index!$B$6*DataForModel!R825+Index!$B$7*DataForModel!T825+Index!$B$8*DataForModel!U825+Index!$B$9*DataForModel!AA825+Index!$B$10*DataForModel!AU825+Index!$B$11*DataForModel!AH825+Index!$B$12*DataForModel!AU825+Index!$B$13*DataForModel!AX825+Index!$B$14*DataForModel!AZ825+Index!$B$15*DataForModel!BA825+Index!$B$16*DataForModel!BI825</f>
        <v>11.795306286965138</v>
      </c>
      <c r="J825">
        <v>7.9</v>
      </c>
      <c r="K825">
        <f t="shared" si="60"/>
        <v>3.8953062869651376</v>
      </c>
      <c r="L825">
        <f>VLOOKUP(G825,MedianHouseholdIncome!B:C,2,FALSE)</f>
        <v>129122</v>
      </c>
      <c r="M825">
        <f>VLOOKUP(G825,DataForModel!B:O,14,FALSE)</f>
        <v>17.2991928127684</v>
      </c>
      <c r="N825">
        <f>VLOOKUP(G825,DataForModel!B:H,7,FALSE)</f>
        <v>6.4175000000000004</v>
      </c>
      <c r="O825" s="2">
        <f t="shared" si="61"/>
        <v>5.1600724633751174</v>
      </c>
      <c r="P825" s="1">
        <f t="shared" si="62"/>
        <v>3.3760683760683765</v>
      </c>
      <c r="Q825" s="1">
        <f t="shared" si="63"/>
        <v>2.6338428442552893</v>
      </c>
      <c r="R825" s="1">
        <f t="shared" si="64"/>
        <v>4.4923285416969172</v>
      </c>
      <c r="S825" s="1"/>
    </row>
    <row r="826" spans="7:19" x14ac:dyDescent="0.2">
      <c r="G826">
        <v>6085504322</v>
      </c>
      <c r="H826" s="2">
        <f>$B$3+$B$4*DataForModel!L826+Index!$B$5*DataForModel!Q826+Index!$B$6*DataForModel!R826+Index!$B$7*DataForModel!T826+Index!$B$8*DataForModel!U826+Index!$B$9*DataForModel!AA826+Index!$B$10*DataForModel!AU826+Index!$B$11*DataForModel!AH826+Index!$B$12*DataForModel!AU826+Index!$B$13*DataForModel!AX826+Index!$B$14*DataForModel!AZ826+Index!$B$15*DataForModel!BA826+Index!$B$16*DataForModel!BI826</f>
        <v>9.4024286814530189</v>
      </c>
      <c r="I826" s="2">
        <f>$B$3+$B$4*DataForModel!L826+Index!$B$5*DataForModel!Q826+Index!$B$6*DataForModel!R826+Index!$B$7*DataForModel!T826+Index!$B$8*DataForModel!U826+Index!$B$9*DataForModel!AA826+Index!$B$10*DataForModel!AU826+Index!$B$11*DataForModel!AH826+Index!$B$12*DataForModel!AU826+Index!$B$13*DataForModel!AX826+Index!$B$14*DataForModel!AZ826+Index!$B$15*DataForModel!BA826+Index!$B$16*DataForModel!BI826</f>
        <v>9.4024286814530189</v>
      </c>
      <c r="J826">
        <v>5.7</v>
      </c>
      <c r="K826">
        <f t="shared" si="60"/>
        <v>3.7024286814530187</v>
      </c>
      <c r="L826">
        <f>VLOOKUP(G826,MedianHouseholdIncome!B:C,2,FALSE)</f>
        <v>154412</v>
      </c>
      <c r="M826">
        <f>VLOOKUP(G826,DataForModel!B:O,14,FALSE)</f>
        <v>26.5170570411487</v>
      </c>
      <c r="N826">
        <f>VLOOKUP(G826,DataForModel!B:H,7,FALSE)</f>
        <v>4.8255999999999997</v>
      </c>
      <c r="O826" s="2">
        <f t="shared" si="61"/>
        <v>4.0786559625602248</v>
      </c>
      <c r="P826" s="1">
        <f t="shared" si="62"/>
        <v>2.4358974358974361</v>
      </c>
      <c r="Q826" s="1">
        <f t="shared" si="63"/>
        <v>4.1679216583757119</v>
      </c>
      <c r="R826" s="1">
        <f t="shared" si="64"/>
        <v>2.95135763031799</v>
      </c>
      <c r="S826" s="1"/>
    </row>
    <row r="827" spans="7:19" x14ac:dyDescent="0.2">
      <c r="G827">
        <v>6085504323</v>
      </c>
      <c r="H827" s="2">
        <f>$B$3+$B$4*DataForModel!L827+Index!$B$5*DataForModel!Q827+Index!$B$6*DataForModel!R827+Index!$B$7*DataForModel!T827+Index!$B$8*DataForModel!U827+Index!$B$9*DataForModel!AA827+Index!$B$10*DataForModel!AU827+Index!$B$11*DataForModel!AH827+Index!$B$12*DataForModel!AU827+Index!$B$13*DataForModel!AX827+Index!$B$14*DataForModel!AZ827+Index!$B$15*DataForModel!BA827+Index!$B$16*DataForModel!BI827</f>
        <v>11.164709000814149</v>
      </c>
      <c r="I827" s="2">
        <f>$B$3+$B$4*DataForModel!L827+Index!$B$5*DataForModel!Q827+Index!$B$6*DataForModel!R827+Index!$B$7*DataForModel!T827+Index!$B$8*DataForModel!U827+Index!$B$9*DataForModel!AA827+Index!$B$10*DataForModel!AU827+Index!$B$11*DataForModel!AH827+Index!$B$12*DataForModel!AU827+Index!$B$13*DataForModel!AX827+Index!$B$14*DataForModel!AZ827+Index!$B$15*DataForModel!BA827+Index!$B$16*DataForModel!BI827</f>
        <v>11.164709000814149</v>
      </c>
      <c r="J827">
        <v>7.5</v>
      </c>
      <c r="K827">
        <f t="shared" si="60"/>
        <v>3.664709000814149</v>
      </c>
      <c r="L827">
        <f>VLOOKUP(G827,MedianHouseholdIncome!B:C,2,FALSE)</f>
        <v>116372</v>
      </c>
      <c r="M827">
        <f>VLOOKUP(G827,DataForModel!B:O,14,FALSE)</f>
        <v>20.604412118439601</v>
      </c>
      <c r="N827">
        <f>VLOOKUP(G827,DataForModel!B:H,7,FALSE)</f>
        <v>6.6155999999999997</v>
      </c>
      <c r="O827" s="2">
        <f t="shared" si="61"/>
        <v>4.8750857557215834</v>
      </c>
      <c r="P827" s="1">
        <f t="shared" si="62"/>
        <v>3.2051282051282053</v>
      </c>
      <c r="Q827" s="1">
        <f t="shared" si="63"/>
        <v>3.1839124468472719</v>
      </c>
      <c r="R827" s="1">
        <f t="shared" si="64"/>
        <v>4.6840907990900726</v>
      </c>
      <c r="S827" s="1"/>
    </row>
    <row r="828" spans="7:19" x14ac:dyDescent="0.2">
      <c r="G828">
        <v>6085504410</v>
      </c>
      <c r="H828" s="2">
        <f>$B$3+$B$4*DataForModel!L828+Index!$B$5*DataForModel!Q828+Index!$B$6*DataForModel!R828+Index!$B$7*DataForModel!T828+Index!$B$8*DataForModel!U828+Index!$B$9*DataForModel!AA828+Index!$B$10*DataForModel!AU828+Index!$B$11*DataForModel!AH828+Index!$B$12*DataForModel!AU828+Index!$B$13*DataForModel!AX828+Index!$B$14*DataForModel!AZ828+Index!$B$15*DataForModel!BA828+Index!$B$16*DataForModel!BI828</f>
        <v>12.26158721417406</v>
      </c>
      <c r="I828" s="2">
        <f>$B$3+$B$4*DataForModel!L828+Index!$B$5*DataForModel!Q828+Index!$B$6*DataForModel!R828+Index!$B$7*DataForModel!T828+Index!$B$8*DataForModel!U828+Index!$B$9*DataForModel!AA828+Index!$B$10*DataForModel!AU828+Index!$B$11*DataForModel!AH828+Index!$B$12*DataForModel!AU828+Index!$B$13*DataForModel!AX828+Index!$B$14*DataForModel!AZ828+Index!$B$15*DataForModel!BA828+Index!$B$16*DataForModel!BI828</f>
        <v>12.26158721417406</v>
      </c>
      <c r="J828">
        <v>9.9</v>
      </c>
      <c r="K828">
        <f t="shared" si="60"/>
        <v>2.3615872141740599</v>
      </c>
      <c r="L828">
        <f>VLOOKUP(G828,MedianHouseholdIncome!B:C,2,FALSE)</f>
        <v>101423</v>
      </c>
      <c r="M828">
        <f>VLOOKUP(G828,DataForModel!B:O,14,FALSE)</f>
        <v>28.428489764974501</v>
      </c>
      <c r="N828">
        <f>VLOOKUP(G828,DataForModel!B:H,7,FALSE)</f>
        <v>7.4161000000000001</v>
      </c>
      <c r="O828" s="2">
        <f t="shared" si="61"/>
        <v>5.3707994506382528</v>
      </c>
      <c r="P828" s="1">
        <f t="shared" si="62"/>
        <v>4.2307692307692317</v>
      </c>
      <c r="Q828" s="1">
        <f t="shared" si="63"/>
        <v>4.4860309702062784</v>
      </c>
      <c r="R828" s="1">
        <f t="shared" si="64"/>
        <v>5.4589806882532308</v>
      </c>
      <c r="S828" s="1"/>
    </row>
    <row r="829" spans="7:19" x14ac:dyDescent="0.2">
      <c r="G829">
        <v>6085504411</v>
      </c>
      <c r="H829" s="2">
        <f>$B$3+$B$4*DataForModel!L829+Index!$B$5*DataForModel!Q829+Index!$B$6*DataForModel!R829+Index!$B$7*DataForModel!T829+Index!$B$8*DataForModel!U829+Index!$B$9*DataForModel!AA829+Index!$B$10*DataForModel!AU829+Index!$B$11*DataForModel!AH829+Index!$B$12*DataForModel!AU829+Index!$B$13*DataForModel!AX829+Index!$B$14*DataForModel!AZ829+Index!$B$15*DataForModel!BA829+Index!$B$16*DataForModel!BI829</f>
        <v>11.385817836894931</v>
      </c>
      <c r="I829" s="2">
        <f>$B$3+$B$4*DataForModel!L829+Index!$B$5*DataForModel!Q829+Index!$B$6*DataForModel!R829+Index!$B$7*DataForModel!T829+Index!$B$8*DataForModel!U829+Index!$B$9*DataForModel!AA829+Index!$B$10*DataForModel!AU829+Index!$B$11*DataForModel!AH829+Index!$B$12*DataForModel!AU829+Index!$B$13*DataForModel!AX829+Index!$B$14*DataForModel!AZ829+Index!$B$15*DataForModel!BA829+Index!$B$16*DataForModel!BI829</f>
        <v>11.385817836894931</v>
      </c>
      <c r="J829">
        <v>9.1999999999999993</v>
      </c>
      <c r="K829">
        <f t="shared" si="60"/>
        <v>2.1858178368949321</v>
      </c>
      <c r="L829">
        <f>VLOOKUP(G829,MedianHouseholdIncome!B:C,2,FALSE)</f>
        <v>117553</v>
      </c>
      <c r="M829">
        <f>VLOOKUP(G829,DataForModel!B:O,14,FALSE)</f>
        <v>19.499407558417602</v>
      </c>
      <c r="N829">
        <f>VLOOKUP(G829,DataForModel!B:H,7,FALSE)</f>
        <v>6.0004999999999997</v>
      </c>
      <c r="O829" s="2">
        <f t="shared" si="61"/>
        <v>4.9750117792101776</v>
      </c>
      <c r="P829" s="1">
        <f t="shared" si="62"/>
        <v>3.9316239316239314</v>
      </c>
      <c r="Q829" s="1">
        <f t="shared" si="63"/>
        <v>3.0000125712321508</v>
      </c>
      <c r="R829" s="1">
        <f t="shared" si="64"/>
        <v>4.0886694738880012</v>
      </c>
      <c r="S829" s="1"/>
    </row>
    <row r="830" spans="7:19" x14ac:dyDescent="0.2">
      <c r="G830">
        <v>6085504412</v>
      </c>
      <c r="H830" s="2">
        <f>$B$3+$B$4*DataForModel!L830+Index!$B$5*DataForModel!Q830+Index!$B$6*DataForModel!R830+Index!$B$7*DataForModel!T830+Index!$B$8*DataForModel!U830+Index!$B$9*DataForModel!AA830+Index!$B$10*DataForModel!AU830+Index!$B$11*DataForModel!AH830+Index!$B$12*DataForModel!AU830+Index!$B$13*DataForModel!AX830+Index!$B$14*DataForModel!AZ830+Index!$B$15*DataForModel!BA830+Index!$B$16*DataForModel!BI830</f>
        <v>12.316063451527844</v>
      </c>
      <c r="I830" s="2">
        <f>$B$3+$B$4*DataForModel!L830+Index!$B$5*DataForModel!Q830+Index!$B$6*DataForModel!R830+Index!$B$7*DataForModel!T830+Index!$B$8*DataForModel!U830+Index!$B$9*DataForModel!AA830+Index!$B$10*DataForModel!AU830+Index!$B$11*DataForModel!AH830+Index!$B$12*DataForModel!AU830+Index!$B$13*DataForModel!AX830+Index!$B$14*DataForModel!AZ830+Index!$B$15*DataForModel!BA830+Index!$B$16*DataForModel!BI830</f>
        <v>12.316063451527844</v>
      </c>
      <c r="J830">
        <v>9</v>
      </c>
      <c r="K830">
        <f t="shared" si="60"/>
        <v>3.3160634515278442</v>
      </c>
      <c r="L830">
        <f>VLOOKUP(G830,MedianHouseholdIncome!B:C,2,FALSE)</f>
        <v>96162</v>
      </c>
      <c r="M830">
        <f>VLOOKUP(G830,DataForModel!B:O,14,FALSE)</f>
        <v>20.7021896824916</v>
      </c>
      <c r="N830">
        <f>VLOOKUP(G830,DataForModel!B:H,7,FALSE)</f>
        <v>7.6353999999999997</v>
      </c>
      <c r="O830" s="2">
        <f t="shared" si="61"/>
        <v>5.3954189722723669</v>
      </c>
      <c r="P830" s="1">
        <f t="shared" si="62"/>
        <v>3.8461538461538463</v>
      </c>
      <c r="Q830" s="1">
        <f t="shared" si="63"/>
        <v>3.200185032968323</v>
      </c>
      <c r="R830" s="1">
        <f t="shared" si="64"/>
        <v>5.6712647016117312</v>
      </c>
      <c r="S830" s="1"/>
    </row>
    <row r="831" spans="7:19" x14ac:dyDescent="0.2">
      <c r="G831">
        <v>6085504413</v>
      </c>
      <c r="H831" s="2">
        <f>$B$3+$B$4*DataForModel!L831+Index!$B$5*DataForModel!Q831+Index!$B$6*DataForModel!R831+Index!$B$7*DataForModel!T831+Index!$B$8*DataForModel!U831+Index!$B$9*DataForModel!AA831+Index!$B$10*DataForModel!AU831+Index!$B$11*DataForModel!AH831+Index!$B$12*DataForModel!AU831+Index!$B$13*DataForModel!AX831+Index!$B$14*DataForModel!AZ831+Index!$B$15*DataForModel!BA831+Index!$B$16*DataForModel!BI831</f>
        <v>10.175277710390981</v>
      </c>
      <c r="I831" s="2">
        <f>$B$3+$B$4*DataForModel!L831+Index!$B$5*DataForModel!Q831+Index!$B$6*DataForModel!R831+Index!$B$7*DataForModel!T831+Index!$B$8*DataForModel!U831+Index!$B$9*DataForModel!AA831+Index!$B$10*DataForModel!AU831+Index!$B$11*DataForModel!AH831+Index!$B$12*DataForModel!AU831+Index!$B$13*DataForModel!AX831+Index!$B$14*DataForModel!AZ831+Index!$B$15*DataForModel!BA831+Index!$B$16*DataForModel!BI831</f>
        <v>10.175277710390981</v>
      </c>
      <c r="J831">
        <v>7.9</v>
      </c>
      <c r="K831">
        <f t="shared" si="60"/>
        <v>2.2752777103909807</v>
      </c>
      <c r="L831">
        <f>VLOOKUP(G831,MedianHouseholdIncome!B:C,2,FALSE)</f>
        <v>140741</v>
      </c>
      <c r="M831">
        <f>VLOOKUP(G831,DataForModel!B:O,14,FALSE)</f>
        <v>19.363721625474199</v>
      </c>
      <c r="N831">
        <f>VLOOKUP(G831,DataForModel!B:H,7,FALSE)</f>
        <v>6.7484999999999999</v>
      </c>
      <c r="O831" s="2">
        <f t="shared" si="61"/>
        <v>4.4279306979696056</v>
      </c>
      <c r="P831" s="1">
        <f t="shared" si="62"/>
        <v>3.3760683760683765</v>
      </c>
      <c r="Q831" s="1">
        <f t="shared" si="63"/>
        <v>2.9774311022556637</v>
      </c>
      <c r="R831" s="1">
        <f t="shared" si="64"/>
        <v>4.8127389768162239</v>
      </c>
      <c r="S831" s="1"/>
    </row>
    <row r="832" spans="7:19" x14ac:dyDescent="0.2">
      <c r="G832">
        <v>6085504414</v>
      </c>
      <c r="H832" s="2">
        <f>$B$3+$B$4*DataForModel!L832+Index!$B$5*DataForModel!Q832+Index!$B$6*DataForModel!R832+Index!$B$7*DataForModel!T832+Index!$B$8*DataForModel!U832+Index!$B$9*DataForModel!AA832+Index!$B$10*DataForModel!AU832+Index!$B$11*DataForModel!AH832+Index!$B$12*DataForModel!AU832+Index!$B$13*DataForModel!AX832+Index!$B$14*DataForModel!AZ832+Index!$B$15*DataForModel!BA832+Index!$B$16*DataForModel!BI832</f>
        <v>10.595786326832291</v>
      </c>
      <c r="I832" s="2">
        <f>$B$3+$B$4*DataForModel!L832+Index!$B$5*DataForModel!Q832+Index!$B$6*DataForModel!R832+Index!$B$7*DataForModel!T832+Index!$B$8*DataForModel!U832+Index!$B$9*DataForModel!AA832+Index!$B$10*DataForModel!AU832+Index!$B$11*DataForModel!AH832+Index!$B$12*DataForModel!AU832+Index!$B$13*DataForModel!AX832+Index!$B$14*DataForModel!AZ832+Index!$B$15*DataForModel!BA832+Index!$B$16*DataForModel!BI832</f>
        <v>10.595786326832291</v>
      </c>
      <c r="J832">
        <v>7.6</v>
      </c>
      <c r="K832">
        <f t="shared" si="60"/>
        <v>2.9957863268322917</v>
      </c>
      <c r="L832">
        <f>VLOOKUP(G832,MedianHouseholdIncome!B:C,2,FALSE)</f>
        <v>154975</v>
      </c>
      <c r="M832">
        <f>VLOOKUP(G832,DataForModel!B:O,14,FALSE)</f>
        <v>21.5531181923992</v>
      </c>
      <c r="N832">
        <f>VLOOKUP(G832,DataForModel!B:H,7,FALSE)</f>
        <v>5.9188000000000001</v>
      </c>
      <c r="O832" s="2">
        <f t="shared" si="61"/>
        <v>4.6179717412335588</v>
      </c>
      <c r="P832" s="1">
        <f t="shared" si="62"/>
        <v>3.2478632478632479</v>
      </c>
      <c r="Q832" s="1">
        <f t="shared" si="63"/>
        <v>3.3418004188145605</v>
      </c>
      <c r="R832" s="1">
        <f t="shared" si="64"/>
        <v>4.0095832728328737</v>
      </c>
      <c r="S832" s="1"/>
    </row>
    <row r="833" spans="7:19" x14ac:dyDescent="0.2">
      <c r="G833">
        <v>6085504415</v>
      </c>
      <c r="H833" s="2">
        <f>$B$3+$B$4*DataForModel!L833+Index!$B$5*DataForModel!Q833+Index!$B$6*DataForModel!R833+Index!$B$7*DataForModel!T833+Index!$B$8*DataForModel!U833+Index!$B$9*DataForModel!AA833+Index!$B$10*DataForModel!AU833+Index!$B$11*DataForModel!AH833+Index!$B$12*DataForModel!AU833+Index!$B$13*DataForModel!AX833+Index!$B$14*DataForModel!AZ833+Index!$B$15*DataForModel!BA833+Index!$B$16*DataForModel!BI833</f>
        <v>10.64334907848011</v>
      </c>
      <c r="I833" s="2">
        <f>$B$3+$B$4*DataForModel!L833+Index!$B$5*DataForModel!Q833+Index!$B$6*DataForModel!R833+Index!$B$7*DataForModel!T833+Index!$B$8*DataForModel!U833+Index!$B$9*DataForModel!AA833+Index!$B$10*DataForModel!AU833+Index!$B$11*DataForModel!AH833+Index!$B$12*DataForModel!AU833+Index!$B$13*DataForModel!AX833+Index!$B$14*DataForModel!AZ833+Index!$B$15*DataForModel!BA833+Index!$B$16*DataForModel!BI833</f>
        <v>10.64334907848011</v>
      </c>
      <c r="J833">
        <v>7.7</v>
      </c>
      <c r="K833">
        <f t="shared" si="60"/>
        <v>2.94334907848011</v>
      </c>
      <c r="L833">
        <f>VLOOKUP(G833,MedianHouseholdIncome!B:C,2,FALSE)</f>
        <v>179143</v>
      </c>
      <c r="M833">
        <f>VLOOKUP(G833,DataForModel!B:O,14,FALSE)</f>
        <v>13.7992174440885</v>
      </c>
      <c r="N833">
        <f>VLOOKUP(G833,DataForModel!B:H,7,FALSE)</f>
        <v>5.5757000000000003</v>
      </c>
      <c r="O833" s="2">
        <f t="shared" si="61"/>
        <v>4.6394668416672911</v>
      </c>
      <c r="P833" s="1">
        <f t="shared" si="62"/>
        <v>3.2905982905982913</v>
      </c>
      <c r="Q833" s="1">
        <f t="shared" si="63"/>
        <v>2.0513610534621312</v>
      </c>
      <c r="R833" s="1">
        <f t="shared" si="64"/>
        <v>3.6774599486956099</v>
      </c>
      <c r="S833" s="1"/>
    </row>
    <row r="834" spans="7:19" x14ac:dyDescent="0.2">
      <c r="G834">
        <v>6085504416</v>
      </c>
      <c r="H834" s="2">
        <f>$B$3+$B$4*DataForModel!L834+Index!$B$5*DataForModel!Q834+Index!$B$6*DataForModel!R834+Index!$B$7*DataForModel!T834+Index!$B$8*DataForModel!U834+Index!$B$9*DataForModel!AA834+Index!$B$10*DataForModel!AU834+Index!$B$11*DataForModel!AH834+Index!$B$12*DataForModel!AU834+Index!$B$13*DataForModel!AX834+Index!$B$14*DataForModel!AZ834+Index!$B$15*DataForModel!BA834+Index!$B$16*DataForModel!BI834</f>
        <v>10.141607092684669</v>
      </c>
      <c r="I834" s="2">
        <f>$B$3+$B$4*DataForModel!L834+Index!$B$5*DataForModel!Q834+Index!$B$6*DataForModel!R834+Index!$B$7*DataForModel!T834+Index!$B$8*DataForModel!U834+Index!$B$9*DataForModel!AA834+Index!$B$10*DataForModel!AU834+Index!$B$11*DataForModel!AH834+Index!$B$12*DataForModel!AU834+Index!$B$13*DataForModel!AX834+Index!$B$14*DataForModel!AZ834+Index!$B$15*DataForModel!BA834+Index!$B$16*DataForModel!BI834</f>
        <v>10.141607092684669</v>
      </c>
      <c r="J834">
        <v>8.1999999999999993</v>
      </c>
      <c r="K834">
        <f t="shared" ref="K834:K897" si="65">ABS(J834-H834)</f>
        <v>1.94160709268467</v>
      </c>
      <c r="L834">
        <f>VLOOKUP(G834,MedianHouseholdIncome!B:C,2,FALSE)</f>
        <v>125345</v>
      </c>
      <c r="M834">
        <f>VLOOKUP(G834,DataForModel!B:O,14,FALSE)</f>
        <v>15.041744042944099</v>
      </c>
      <c r="N834">
        <f>VLOOKUP(G834,DataForModel!B:H,7,FALSE)</f>
        <v>4.899</v>
      </c>
      <c r="O834" s="2">
        <f t="shared" ref="O834:O897" si="66">((H834-$B$22)/$B$24)*$B$25</f>
        <v>4.4127138889291597</v>
      </c>
      <c r="P834" s="1">
        <f t="shared" ref="P834:P897" si="67">((J834-$C$22)/$C$24)*$C$25</f>
        <v>3.5042735042735043</v>
      </c>
      <c r="Q834" s="1">
        <f t="shared" ref="Q834:Q897" si="68">((M834-$D$22)/$D$24)*$D$25</f>
        <v>2.2581479711319323</v>
      </c>
      <c r="R834" s="1">
        <f t="shared" ref="R834:R897" si="69">((N834-$E$22)/$E$24)*$E$25</f>
        <v>3.0224093703112143</v>
      </c>
      <c r="S834" s="1"/>
    </row>
    <row r="835" spans="7:19" hidden="1" x14ac:dyDescent="0.2">
      <c r="G835">
        <v>6085504417</v>
      </c>
      <c r="H835" s="2">
        <f>$B$3+$B$4*DataForModel!L835+Index!$B$5*DataForModel!Q835+Index!$B$6*DataForModel!R835+Index!$B$7*DataForModel!T835+Index!$B$8*DataForModel!U835+Index!$B$9*DataForModel!AA835+Index!$B$10*DataForModel!AU835+Index!$B$11*DataForModel!AH835+Index!$B$12*DataForModel!AU835+Index!$B$13*DataForModel!AX835+Index!$B$14*DataForModel!AZ835+Index!$B$15*DataForModel!BA835+Index!$B$16*DataForModel!BI835</f>
        <v>12.279202024671042</v>
      </c>
      <c r="I835" s="2"/>
      <c r="J835">
        <v>12.5</v>
      </c>
      <c r="K835">
        <f t="shared" si="65"/>
        <v>0.22079797532895817</v>
      </c>
      <c r="L835">
        <f>VLOOKUP(G835,MedianHouseholdIncome!B:C,2,FALSE)</f>
        <v>128571</v>
      </c>
      <c r="M835" t="str">
        <f>VLOOKUP(G835,DataForModel!B:O,14,FALSE)</f>
        <v>NA</v>
      </c>
      <c r="N835">
        <f>VLOOKUP(G835,DataForModel!B:H,7,FALSE)</f>
        <v>6.8334999999999999</v>
      </c>
      <c r="O835" s="2">
        <f t="shared" si="66"/>
        <v>5.3787601364193751</v>
      </c>
      <c r="P835" s="1">
        <f t="shared" si="67"/>
        <v>5.3418803418803416</v>
      </c>
      <c r="Q835" s="1" t="e">
        <f t="shared" si="68"/>
        <v>#VALUE!</v>
      </c>
      <c r="R835" s="1">
        <f t="shared" si="69"/>
        <v>4.8950196021489765</v>
      </c>
      <c r="S835" s="1"/>
    </row>
    <row r="836" spans="7:19" x14ac:dyDescent="0.2">
      <c r="G836">
        <v>6085504418</v>
      </c>
      <c r="H836" s="2">
        <f>$B$3+$B$4*DataForModel!L836+Index!$B$5*DataForModel!Q836+Index!$B$6*DataForModel!R836+Index!$B$7*DataForModel!T836+Index!$B$8*DataForModel!U836+Index!$B$9*DataForModel!AA836+Index!$B$10*DataForModel!AU836+Index!$B$11*DataForModel!AH836+Index!$B$12*DataForModel!AU836+Index!$B$13*DataForModel!AX836+Index!$B$14*DataForModel!AZ836+Index!$B$15*DataForModel!BA836+Index!$B$16*DataForModel!BI836</f>
        <v>13.836591385993547</v>
      </c>
      <c r="I836" s="2">
        <f>$B$3+$B$4*DataForModel!L836+Index!$B$5*DataForModel!Q836+Index!$B$6*DataForModel!R836+Index!$B$7*DataForModel!T836+Index!$B$8*DataForModel!U836+Index!$B$9*DataForModel!AA836+Index!$B$10*DataForModel!AU836+Index!$B$11*DataForModel!AH836+Index!$B$12*DataForModel!AU836+Index!$B$13*DataForModel!AX836+Index!$B$14*DataForModel!AZ836+Index!$B$15*DataForModel!BA836+Index!$B$16*DataForModel!BI836</f>
        <v>13.836591385993547</v>
      </c>
      <c r="J836">
        <v>10.7</v>
      </c>
      <c r="K836">
        <f t="shared" si="65"/>
        <v>3.1365913859935475</v>
      </c>
      <c r="L836">
        <f>VLOOKUP(G836,MedianHouseholdIncome!B:C,2,FALSE)</f>
        <v>88934</v>
      </c>
      <c r="M836">
        <f>VLOOKUP(G836,DataForModel!B:O,14,FALSE)</f>
        <v>29.628949935191599</v>
      </c>
      <c r="N836">
        <f>VLOOKUP(G836,DataForModel!B:H,7,FALSE)</f>
        <v>8.0764999999999993</v>
      </c>
      <c r="O836" s="2">
        <f t="shared" si="66"/>
        <v>6.0825932742481168</v>
      </c>
      <c r="P836" s="1">
        <f t="shared" si="67"/>
        <v>4.5726495726495724</v>
      </c>
      <c r="Q836" s="1">
        <f t="shared" si="68"/>
        <v>4.6858170018398813</v>
      </c>
      <c r="R836" s="1">
        <f t="shared" si="69"/>
        <v>6.098252746720874</v>
      </c>
      <c r="S836" s="1"/>
    </row>
    <row r="837" spans="7:19" x14ac:dyDescent="0.2">
      <c r="G837">
        <v>6085504420</v>
      </c>
      <c r="H837" s="2">
        <f>$B$3+$B$4*DataForModel!L837+Index!$B$5*DataForModel!Q837+Index!$B$6*DataForModel!R837+Index!$B$7*DataForModel!T837+Index!$B$8*DataForModel!U837+Index!$B$9*DataForModel!AA837+Index!$B$10*DataForModel!AU837+Index!$B$11*DataForModel!AH837+Index!$B$12*DataForModel!AU837+Index!$B$13*DataForModel!AX837+Index!$B$14*DataForModel!AZ837+Index!$B$15*DataForModel!BA837+Index!$B$16*DataForModel!BI837</f>
        <v>10.557709301462594</v>
      </c>
      <c r="I837" s="2">
        <f>$B$3+$B$4*DataForModel!L837+Index!$B$5*DataForModel!Q837+Index!$B$6*DataForModel!R837+Index!$B$7*DataForModel!T837+Index!$B$8*DataForModel!U837+Index!$B$9*DataForModel!AA837+Index!$B$10*DataForModel!AU837+Index!$B$11*DataForModel!AH837+Index!$B$12*DataForModel!AU837+Index!$B$13*DataForModel!AX837+Index!$B$14*DataForModel!AZ837+Index!$B$15*DataForModel!BA837+Index!$B$16*DataForModel!BI837</f>
        <v>10.557709301462594</v>
      </c>
      <c r="J837">
        <v>8.4</v>
      </c>
      <c r="K837">
        <f t="shared" si="65"/>
        <v>2.1577093014625941</v>
      </c>
      <c r="L837">
        <f>VLOOKUP(G837,MedianHouseholdIncome!B:C,2,FALSE)</f>
        <v>160298</v>
      </c>
      <c r="M837">
        <f>VLOOKUP(G837,DataForModel!B:O,14,FALSE)</f>
        <v>14.622622966555801</v>
      </c>
      <c r="N837">
        <f>VLOOKUP(G837,DataForModel!B:H,7,FALSE)</f>
        <v>5.6424000000000003</v>
      </c>
      <c r="O837" s="2">
        <f t="shared" si="66"/>
        <v>4.6007635382557366</v>
      </c>
      <c r="P837" s="1">
        <f t="shared" si="67"/>
        <v>3.5897435897435903</v>
      </c>
      <c r="Q837" s="1">
        <f t="shared" si="68"/>
        <v>2.1883959387838039</v>
      </c>
      <c r="R837" s="1">
        <f t="shared" si="69"/>
        <v>3.7420260393978992</v>
      </c>
      <c r="S837" s="1"/>
    </row>
    <row r="838" spans="7:19" x14ac:dyDescent="0.2">
      <c r="G838">
        <v>6085504421</v>
      </c>
      <c r="H838" s="2">
        <f>$B$3+$B$4*DataForModel!L838+Index!$B$5*DataForModel!Q838+Index!$B$6*DataForModel!R838+Index!$B$7*DataForModel!T838+Index!$B$8*DataForModel!U838+Index!$B$9*DataForModel!AA838+Index!$B$10*DataForModel!AU838+Index!$B$11*DataForModel!AH838+Index!$B$12*DataForModel!AU838+Index!$B$13*DataForModel!AX838+Index!$B$14*DataForModel!AZ838+Index!$B$15*DataForModel!BA838+Index!$B$16*DataForModel!BI838</f>
        <v>11.140418065433373</v>
      </c>
      <c r="I838" s="2">
        <f>$B$3+$B$4*DataForModel!L838+Index!$B$5*DataForModel!Q838+Index!$B$6*DataForModel!R838+Index!$B$7*DataForModel!T838+Index!$B$8*DataForModel!U838+Index!$B$9*DataForModel!AA838+Index!$B$10*DataForModel!AU838+Index!$B$11*DataForModel!AH838+Index!$B$12*DataForModel!AU838+Index!$B$13*DataForModel!AX838+Index!$B$14*DataForModel!AZ838+Index!$B$15*DataForModel!BA838+Index!$B$16*DataForModel!BI838</f>
        <v>11.140418065433373</v>
      </c>
      <c r="J838">
        <v>8.4</v>
      </c>
      <c r="K838">
        <f t="shared" si="65"/>
        <v>2.7404180654333725</v>
      </c>
      <c r="L838">
        <f>VLOOKUP(G838,MedianHouseholdIncome!B:C,2,FALSE)</f>
        <v>139366</v>
      </c>
      <c r="M838">
        <f>VLOOKUP(G838,DataForModel!B:O,14,FALSE)</f>
        <v>20.496208657967099</v>
      </c>
      <c r="N838">
        <f>VLOOKUP(G838,DataForModel!B:H,7,FALSE)</f>
        <v>5.3884999999999996</v>
      </c>
      <c r="O838" s="2">
        <f t="shared" si="66"/>
        <v>4.8641079195462229</v>
      </c>
      <c r="P838" s="1">
        <f t="shared" si="67"/>
        <v>3.5897435897435903</v>
      </c>
      <c r="Q838" s="1">
        <f t="shared" si="68"/>
        <v>3.1659047357102037</v>
      </c>
      <c r="R838" s="1">
        <f t="shared" si="69"/>
        <v>3.4962489714921832</v>
      </c>
      <c r="S838" s="1"/>
    </row>
    <row r="839" spans="7:19" x14ac:dyDescent="0.2">
      <c r="G839">
        <v>6085504422</v>
      </c>
      <c r="H839" s="2">
        <f>$B$3+$B$4*DataForModel!L839+Index!$B$5*DataForModel!Q839+Index!$B$6*DataForModel!R839+Index!$B$7*DataForModel!T839+Index!$B$8*DataForModel!U839+Index!$B$9*DataForModel!AA839+Index!$B$10*DataForModel!AU839+Index!$B$11*DataForModel!AH839+Index!$B$12*DataForModel!AU839+Index!$B$13*DataForModel!AX839+Index!$B$14*DataForModel!AZ839+Index!$B$15*DataForModel!BA839+Index!$B$16*DataForModel!BI839</f>
        <v>12.897996403343779</v>
      </c>
      <c r="I839" s="2">
        <f>$B$3+$B$4*DataForModel!L839+Index!$B$5*DataForModel!Q839+Index!$B$6*DataForModel!R839+Index!$B$7*DataForModel!T839+Index!$B$8*DataForModel!U839+Index!$B$9*DataForModel!AA839+Index!$B$10*DataForModel!AU839+Index!$B$11*DataForModel!AH839+Index!$B$12*DataForModel!AU839+Index!$B$13*DataForModel!AX839+Index!$B$14*DataForModel!AZ839+Index!$B$15*DataForModel!BA839+Index!$B$16*DataForModel!BI839</f>
        <v>12.897996403343779</v>
      </c>
      <c r="J839">
        <v>11.1</v>
      </c>
      <c r="K839">
        <f t="shared" si="65"/>
        <v>1.7979964033437792</v>
      </c>
      <c r="L839">
        <f>VLOOKUP(G839,MedianHouseholdIncome!B:C,2,FALSE)</f>
        <v>102055</v>
      </c>
      <c r="M839">
        <f>VLOOKUP(G839,DataForModel!B:O,14,FALSE)</f>
        <v>23.2584065139675</v>
      </c>
      <c r="N839">
        <f>VLOOKUP(G839,DataForModel!B:H,7,FALSE)</f>
        <v>7.6670999999999996</v>
      </c>
      <c r="O839" s="2">
        <f t="shared" si="66"/>
        <v>5.6584127396978356</v>
      </c>
      <c r="P839" s="1">
        <f t="shared" si="67"/>
        <v>4.7435897435897436</v>
      </c>
      <c r="Q839" s="1">
        <f t="shared" si="68"/>
        <v>3.6256022433229451</v>
      </c>
      <c r="R839" s="1">
        <f t="shared" si="69"/>
        <v>5.7019505348240642</v>
      </c>
      <c r="S839" s="1"/>
    </row>
    <row r="840" spans="7:19" x14ac:dyDescent="0.2">
      <c r="G840">
        <v>6085504423</v>
      </c>
      <c r="H840" s="2">
        <f>$B$3+$B$4*DataForModel!L840+Index!$B$5*DataForModel!Q840+Index!$B$6*DataForModel!R840+Index!$B$7*DataForModel!T840+Index!$B$8*DataForModel!U840+Index!$B$9*DataForModel!AA840+Index!$B$10*DataForModel!AU840+Index!$B$11*DataForModel!AH840+Index!$B$12*DataForModel!AU840+Index!$B$13*DataForModel!AX840+Index!$B$14*DataForModel!AZ840+Index!$B$15*DataForModel!BA840+Index!$B$16*DataForModel!BI840</f>
        <v>10.321347549983193</v>
      </c>
      <c r="I840" s="2">
        <f>$B$3+$B$4*DataForModel!L840+Index!$B$5*DataForModel!Q840+Index!$B$6*DataForModel!R840+Index!$B$7*DataForModel!T840+Index!$B$8*DataForModel!U840+Index!$B$9*DataForModel!AA840+Index!$B$10*DataForModel!AU840+Index!$B$11*DataForModel!AH840+Index!$B$12*DataForModel!AU840+Index!$B$13*DataForModel!AX840+Index!$B$14*DataForModel!AZ840+Index!$B$15*DataForModel!BA840+Index!$B$16*DataForModel!BI840</f>
        <v>10.321347549983193</v>
      </c>
      <c r="J840">
        <v>8.6</v>
      </c>
      <c r="K840">
        <f t="shared" si="65"/>
        <v>1.7213475499831929</v>
      </c>
      <c r="L840">
        <f>VLOOKUP(G840,MedianHouseholdIncome!B:C,2,FALSE)</f>
        <v>121774</v>
      </c>
      <c r="M840">
        <f>VLOOKUP(G840,DataForModel!B:O,14,FALSE)</f>
        <v>12.3830454146668</v>
      </c>
      <c r="N840">
        <f>VLOOKUP(G840,DataForModel!B:H,7,FALSE)</f>
        <v>5.3539000000000003</v>
      </c>
      <c r="O840" s="2">
        <f t="shared" si="66"/>
        <v>4.4939442435193353</v>
      </c>
      <c r="P840" s="1">
        <f t="shared" si="67"/>
        <v>3.6752136752136755</v>
      </c>
      <c r="Q840" s="1">
        <f t="shared" si="68"/>
        <v>1.8156752748848204</v>
      </c>
      <c r="R840" s="1">
        <f t="shared" si="69"/>
        <v>3.4627559169449689</v>
      </c>
      <c r="S840" s="1"/>
    </row>
    <row r="841" spans="7:19" x14ac:dyDescent="0.2">
      <c r="G841">
        <v>6085504504</v>
      </c>
      <c r="H841" s="2">
        <f>$B$3+$B$4*DataForModel!L841+Index!$B$5*DataForModel!Q841+Index!$B$6*DataForModel!R841+Index!$B$7*DataForModel!T841+Index!$B$8*DataForModel!U841+Index!$B$9*DataForModel!AA841+Index!$B$10*DataForModel!AU841+Index!$B$11*DataForModel!AH841+Index!$B$12*DataForModel!AU841+Index!$B$13*DataForModel!AX841+Index!$B$14*DataForModel!AZ841+Index!$B$15*DataForModel!BA841+Index!$B$16*DataForModel!BI841</f>
        <v>11.559532807978361</v>
      </c>
      <c r="I841" s="2">
        <f>$B$3+$B$4*DataForModel!L841+Index!$B$5*DataForModel!Q841+Index!$B$6*DataForModel!R841+Index!$B$7*DataForModel!T841+Index!$B$8*DataForModel!U841+Index!$B$9*DataForModel!AA841+Index!$B$10*DataForModel!AU841+Index!$B$11*DataForModel!AH841+Index!$B$12*DataForModel!AU841+Index!$B$13*DataForModel!AX841+Index!$B$14*DataForModel!AZ841+Index!$B$15*DataForModel!BA841+Index!$B$16*DataForModel!BI841</f>
        <v>11.559532807978361</v>
      </c>
      <c r="J841">
        <v>6.6</v>
      </c>
      <c r="K841">
        <f t="shared" si="65"/>
        <v>4.9595328079783609</v>
      </c>
      <c r="L841">
        <f>VLOOKUP(G841,MedianHouseholdIncome!B:C,2,FALSE)</f>
        <v>139928</v>
      </c>
      <c r="M841">
        <f>VLOOKUP(G841,DataForModel!B:O,14,FALSE)</f>
        <v>24.005840967997599</v>
      </c>
      <c r="N841">
        <f>VLOOKUP(G841,DataForModel!B:H,7,FALSE)</f>
        <v>6.2043999999999997</v>
      </c>
      <c r="O841" s="2">
        <f t="shared" si="66"/>
        <v>5.0535190274436257</v>
      </c>
      <c r="P841" s="1">
        <f t="shared" si="67"/>
        <v>2.8205128205128203</v>
      </c>
      <c r="Q841" s="1">
        <f t="shared" si="68"/>
        <v>3.7499936785255787</v>
      </c>
      <c r="R841" s="1">
        <f t="shared" si="69"/>
        <v>4.2860461739509219</v>
      </c>
      <c r="S841" s="1"/>
    </row>
    <row r="842" spans="7:19" x14ac:dyDescent="0.2">
      <c r="G842">
        <v>6085504505</v>
      </c>
      <c r="H842" s="2">
        <f>$B$3+$B$4*DataForModel!L842+Index!$B$5*DataForModel!Q842+Index!$B$6*DataForModel!R842+Index!$B$7*DataForModel!T842+Index!$B$8*DataForModel!U842+Index!$B$9*DataForModel!AA842+Index!$B$10*DataForModel!AU842+Index!$B$11*DataForModel!AH842+Index!$B$12*DataForModel!AU842+Index!$B$13*DataForModel!AX842+Index!$B$14*DataForModel!AZ842+Index!$B$15*DataForModel!BA842+Index!$B$16*DataForModel!BI842</f>
        <v>10.16668707478598</v>
      </c>
      <c r="I842" s="2">
        <f>$B$3+$B$4*DataForModel!L842+Index!$B$5*DataForModel!Q842+Index!$B$6*DataForModel!R842+Index!$B$7*DataForModel!T842+Index!$B$8*DataForModel!U842+Index!$B$9*DataForModel!AA842+Index!$B$10*DataForModel!AU842+Index!$B$11*DataForModel!AH842+Index!$B$12*DataForModel!AU842+Index!$B$13*DataForModel!AX842+Index!$B$14*DataForModel!AZ842+Index!$B$15*DataForModel!BA842+Index!$B$16*DataForModel!BI842</f>
        <v>10.16668707478598</v>
      </c>
      <c r="J842">
        <v>8.1</v>
      </c>
      <c r="K842">
        <f t="shared" si="65"/>
        <v>2.06668707478598</v>
      </c>
      <c r="L842">
        <f>VLOOKUP(G842,MedianHouseholdIncome!B:C,2,FALSE)</f>
        <v>133947</v>
      </c>
      <c r="M842">
        <f>VLOOKUP(G842,DataForModel!B:O,14,FALSE)</f>
        <v>20.6291548293351</v>
      </c>
      <c r="N842">
        <f>VLOOKUP(G842,DataForModel!B:H,7,FALSE)</f>
        <v>6.3120000000000003</v>
      </c>
      <c r="O842" s="2">
        <f t="shared" si="66"/>
        <v>4.4240483200851966</v>
      </c>
      <c r="P842" s="1">
        <f t="shared" si="67"/>
        <v>3.4615384615384617</v>
      </c>
      <c r="Q842" s="1">
        <f t="shared" si="68"/>
        <v>3.1880302411267563</v>
      </c>
      <c r="R842" s="1">
        <f t="shared" si="69"/>
        <v>4.3902037655486179</v>
      </c>
      <c r="S842" s="1"/>
    </row>
    <row r="843" spans="7:19" x14ac:dyDescent="0.2">
      <c r="G843">
        <v>6085504506</v>
      </c>
      <c r="H843" s="2">
        <f>$B$3+$B$4*DataForModel!L843+Index!$B$5*DataForModel!Q843+Index!$B$6*DataForModel!R843+Index!$B$7*DataForModel!T843+Index!$B$8*DataForModel!U843+Index!$B$9*DataForModel!AA843+Index!$B$10*DataForModel!AU843+Index!$B$11*DataForModel!AH843+Index!$B$12*DataForModel!AU843+Index!$B$13*DataForModel!AX843+Index!$B$14*DataForModel!AZ843+Index!$B$15*DataForModel!BA843+Index!$B$16*DataForModel!BI843</f>
        <v>11.874652392203911</v>
      </c>
      <c r="I843" s="2">
        <f>$B$3+$B$4*DataForModel!L843+Index!$B$5*DataForModel!Q843+Index!$B$6*DataForModel!R843+Index!$B$7*DataForModel!T843+Index!$B$8*DataForModel!U843+Index!$B$9*DataForModel!AA843+Index!$B$10*DataForModel!AU843+Index!$B$11*DataForModel!AH843+Index!$B$12*DataForModel!AU843+Index!$B$13*DataForModel!AX843+Index!$B$14*DataForModel!AZ843+Index!$B$15*DataForModel!BA843+Index!$B$16*DataForModel!BI843</f>
        <v>11.874652392203911</v>
      </c>
      <c r="J843">
        <v>7.7</v>
      </c>
      <c r="K843">
        <f t="shared" si="65"/>
        <v>4.1746523922039112</v>
      </c>
      <c r="L843">
        <f>VLOOKUP(G843,MedianHouseholdIncome!B:C,2,FALSE)</f>
        <v>97406</v>
      </c>
      <c r="M843">
        <f>VLOOKUP(G843,DataForModel!B:O,14,FALSE)</f>
        <v>24.256833674103</v>
      </c>
      <c r="N843">
        <f>VLOOKUP(G843,DataForModel!B:H,7,FALSE)</f>
        <v>8.0762999999999998</v>
      </c>
      <c r="O843" s="2">
        <f t="shared" si="66"/>
        <v>5.1959314589555632</v>
      </c>
      <c r="P843" s="1">
        <f t="shared" si="67"/>
        <v>3.2905982905982913</v>
      </c>
      <c r="Q843" s="1">
        <f t="shared" si="68"/>
        <v>3.7917650241860583</v>
      </c>
      <c r="R843" s="1">
        <f t="shared" si="69"/>
        <v>6.0980591452495041</v>
      </c>
      <c r="S843" s="1"/>
    </row>
    <row r="844" spans="7:19" x14ac:dyDescent="0.2">
      <c r="G844">
        <v>6085504507</v>
      </c>
      <c r="H844" s="2">
        <f>$B$3+$B$4*DataForModel!L844+Index!$B$5*DataForModel!Q844+Index!$B$6*DataForModel!R844+Index!$B$7*DataForModel!T844+Index!$B$8*DataForModel!U844+Index!$B$9*DataForModel!AA844+Index!$B$10*DataForModel!AU844+Index!$B$11*DataForModel!AH844+Index!$B$12*DataForModel!AU844+Index!$B$13*DataForModel!AX844+Index!$B$14*DataForModel!AZ844+Index!$B$15*DataForModel!BA844+Index!$B$16*DataForModel!BI844</f>
        <v>12.035516664130681</v>
      </c>
      <c r="I844" s="2">
        <f>$B$3+$B$4*DataForModel!L844+Index!$B$5*DataForModel!Q844+Index!$B$6*DataForModel!R844+Index!$B$7*DataForModel!T844+Index!$B$8*DataForModel!U844+Index!$B$9*DataForModel!AA844+Index!$B$10*DataForModel!AU844+Index!$B$11*DataForModel!AH844+Index!$B$12*DataForModel!AU844+Index!$B$13*DataForModel!AX844+Index!$B$14*DataForModel!AZ844+Index!$B$15*DataForModel!BA844+Index!$B$16*DataForModel!BI844</f>
        <v>12.035516664130681</v>
      </c>
      <c r="J844">
        <v>8.6999999999999993</v>
      </c>
      <c r="K844">
        <f t="shared" si="65"/>
        <v>3.3355166641306813</v>
      </c>
      <c r="L844">
        <f>VLOOKUP(G844,MedianHouseholdIncome!B:C,2,FALSE)</f>
        <v>109937</v>
      </c>
      <c r="M844">
        <f>VLOOKUP(G844,DataForModel!B:O,14,FALSE)</f>
        <v>23.611197529743301</v>
      </c>
      <c r="N844">
        <f>VLOOKUP(G844,DataForModel!B:H,7,FALSE)</f>
        <v>6.9490999999999996</v>
      </c>
      <c r="O844" s="2">
        <f t="shared" si="66"/>
        <v>5.268631072864963</v>
      </c>
      <c r="P844" s="1">
        <f t="shared" si="67"/>
        <v>3.7179487179487181</v>
      </c>
      <c r="Q844" s="1">
        <f t="shared" si="68"/>
        <v>3.6843153258445325</v>
      </c>
      <c r="R844" s="1">
        <f t="shared" si="69"/>
        <v>5.0069212526015194</v>
      </c>
      <c r="S844" s="1"/>
    </row>
    <row r="845" spans="7:19" x14ac:dyDescent="0.2">
      <c r="G845">
        <v>6085504601</v>
      </c>
      <c r="H845" s="2">
        <f>$B$3+$B$4*DataForModel!L845+Index!$B$5*DataForModel!Q845+Index!$B$6*DataForModel!R845+Index!$B$7*DataForModel!T845+Index!$B$8*DataForModel!U845+Index!$B$9*DataForModel!AA845+Index!$B$10*DataForModel!AU845+Index!$B$11*DataForModel!AH845+Index!$B$12*DataForModel!AU845+Index!$B$13*DataForModel!AX845+Index!$B$14*DataForModel!AZ845+Index!$B$15*DataForModel!BA845+Index!$B$16*DataForModel!BI845</f>
        <v>10.27266160809174</v>
      </c>
      <c r="I845" s="2">
        <f>$B$3+$B$4*DataForModel!L845+Index!$B$5*DataForModel!Q845+Index!$B$6*DataForModel!R845+Index!$B$7*DataForModel!T845+Index!$B$8*DataForModel!U845+Index!$B$9*DataForModel!AA845+Index!$B$10*DataForModel!AU845+Index!$B$11*DataForModel!AH845+Index!$B$12*DataForModel!AU845+Index!$B$13*DataForModel!AX845+Index!$B$14*DataForModel!AZ845+Index!$B$15*DataForModel!BA845+Index!$B$16*DataForModel!BI845</f>
        <v>10.27266160809174</v>
      </c>
      <c r="J845">
        <v>13.4</v>
      </c>
      <c r="K845">
        <f t="shared" si="65"/>
        <v>3.1273383919082605</v>
      </c>
      <c r="L845">
        <f>VLOOKUP(G845,MedianHouseholdIncome!B:C,2,FALSE)</f>
        <v>85507</v>
      </c>
      <c r="M845">
        <f>VLOOKUP(G845,DataForModel!B:O,14,FALSE)</f>
        <v>25.9374399252664</v>
      </c>
      <c r="N845">
        <f>VLOOKUP(G845,DataForModel!B:H,7,FALSE)</f>
        <v>6.6654999999999998</v>
      </c>
      <c r="O845" s="2">
        <f t="shared" si="66"/>
        <v>4.4719415381582879</v>
      </c>
      <c r="P845" s="1">
        <f t="shared" si="67"/>
        <v>5.7264957264957275</v>
      </c>
      <c r="Q845" s="1">
        <f t="shared" si="68"/>
        <v>4.0714591464807128</v>
      </c>
      <c r="R845" s="1">
        <f t="shared" si="69"/>
        <v>4.7323943661971821</v>
      </c>
      <c r="S845" s="1"/>
    </row>
    <row r="846" spans="7:19" x14ac:dyDescent="0.2">
      <c r="G846">
        <v>6085504602</v>
      </c>
      <c r="H846" s="2">
        <f>$B$3+$B$4*DataForModel!L846+Index!$B$5*DataForModel!Q846+Index!$B$6*DataForModel!R846+Index!$B$7*DataForModel!T846+Index!$B$8*DataForModel!U846+Index!$B$9*DataForModel!AA846+Index!$B$10*DataForModel!AU846+Index!$B$11*DataForModel!AH846+Index!$B$12*DataForModel!AU846+Index!$B$13*DataForModel!AX846+Index!$B$14*DataForModel!AZ846+Index!$B$15*DataForModel!BA846+Index!$B$16*DataForModel!BI846</f>
        <v>6.0505010148259757</v>
      </c>
      <c r="I846" s="2">
        <f>$B$3+$B$4*DataForModel!L846+Index!$B$5*DataForModel!Q846+Index!$B$6*DataForModel!R846+Index!$B$7*DataForModel!T846+Index!$B$8*DataForModel!U846+Index!$B$9*DataForModel!AA846+Index!$B$10*DataForModel!AU846+Index!$B$11*DataForModel!AH846+Index!$B$12*DataForModel!AU846+Index!$B$13*DataForModel!AX846+Index!$B$14*DataForModel!AZ846+Index!$B$15*DataForModel!BA846+Index!$B$16*DataForModel!BI846</f>
        <v>6.0505010148259757</v>
      </c>
      <c r="J846">
        <v>0</v>
      </c>
      <c r="K846">
        <f t="shared" si="65"/>
        <v>6.0505010148259757</v>
      </c>
      <c r="L846">
        <f>VLOOKUP(G846,MedianHouseholdIncome!B:C,2,FALSE)</f>
        <v>99091</v>
      </c>
      <c r="M846">
        <f>VLOOKUP(G846,DataForModel!B:O,14,FALSE)</f>
        <v>44.524167192100897</v>
      </c>
      <c r="N846">
        <f>VLOOKUP(G846,DataForModel!B:H,7,FALSE)</f>
        <v>7.1872999999999996</v>
      </c>
      <c r="O846" s="2">
        <f t="shared" si="66"/>
        <v>2.5638146351649334</v>
      </c>
      <c r="P846" s="1">
        <f t="shared" si="67"/>
        <v>0</v>
      </c>
      <c r="Q846" s="1">
        <f t="shared" si="68"/>
        <v>7.1647466822307795</v>
      </c>
      <c r="R846" s="1">
        <f t="shared" si="69"/>
        <v>5.2375006050045965</v>
      </c>
      <c r="S846" s="1"/>
    </row>
    <row r="847" spans="7:19" x14ac:dyDescent="0.2">
      <c r="G847">
        <v>6085504802</v>
      </c>
      <c r="H847" s="2">
        <f>$B$3+$B$4*DataForModel!L847+Index!$B$5*DataForModel!Q847+Index!$B$6*DataForModel!R847+Index!$B$7*DataForModel!T847+Index!$B$8*DataForModel!U847+Index!$B$9*DataForModel!AA847+Index!$B$10*DataForModel!AU847+Index!$B$11*DataForModel!AH847+Index!$B$12*DataForModel!AU847+Index!$B$13*DataForModel!AX847+Index!$B$14*DataForModel!AZ847+Index!$B$15*DataForModel!BA847+Index!$B$16*DataForModel!BI847</f>
        <v>11.758571613016619</v>
      </c>
      <c r="I847" s="2">
        <f>$B$3+$B$4*DataForModel!L847+Index!$B$5*DataForModel!Q847+Index!$B$6*DataForModel!R847+Index!$B$7*DataForModel!T847+Index!$B$8*DataForModel!U847+Index!$B$9*DataForModel!AA847+Index!$B$10*DataForModel!AU847+Index!$B$11*DataForModel!AH847+Index!$B$12*DataForModel!AU847+Index!$B$13*DataForModel!AX847+Index!$B$14*DataForModel!AZ847+Index!$B$15*DataForModel!BA847+Index!$B$16*DataForModel!BI847</f>
        <v>11.758571613016619</v>
      </c>
      <c r="J847">
        <v>9.8000000000000007</v>
      </c>
      <c r="K847">
        <f t="shared" si="65"/>
        <v>1.958571613016618</v>
      </c>
      <c r="L847">
        <f>VLOOKUP(G847,MedianHouseholdIncome!B:C,2,FALSE)</f>
        <v>102249</v>
      </c>
      <c r="M847">
        <f>VLOOKUP(G847,DataForModel!B:O,14,FALSE)</f>
        <v>28.163669756996001</v>
      </c>
      <c r="N847">
        <f>VLOOKUP(G847,DataForModel!B:H,7,FALSE)</f>
        <v>6.7445000000000004</v>
      </c>
      <c r="O847" s="2">
        <f t="shared" si="66"/>
        <v>5.1434709111400698</v>
      </c>
      <c r="P847" s="1">
        <f t="shared" si="67"/>
        <v>4.1880341880341891</v>
      </c>
      <c r="Q847" s="1">
        <f t="shared" si="68"/>
        <v>4.4419584221919317</v>
      </c>
      <c r="R847" s="1">
        <f t="shared" si="69"/>
        <v>4.8088669473888004</v>
      </c>
      <c r="S847" s="1"/>
    </row>
    <row r="848" spans="7:19" x14ac:dyDescent="0.2">
      <c r="G848">
        <v>6085504803</v>
      </c>
      <c r="H848" s="2">
        <f>$B$3+$B$4*DataForModel!L848+Index!$B$5*DataForModel!Q848+Index!$B$6*DataForModel!R848+Index!$B$7*DataForModel!T848+Index!$B$8*DataForModel!U848+Index!$B$9*DataForModel!AA848+Index!$B$10*DataForModel!AU848+Index!$B$11*DataForModel!AH848+Index!$B$12*DataForModel!AU848+Index!$B$13*DataForModel!AX848+Index!$B$14*DataForModel!AZ848+Index!$B$15*DataForModel!BA848+Index!$B$16*DataForModel!BI848</f>
        <v>10.032185083435749</v>
      </c>
      <c r="I848" s="2">
        <f>$B$3+$B$4*DataForModel!L848+Index!$B$5*DataForModel!Q848+Index!$B$6*DataForModel!R848+Index!$B$7*DataForModel!T848+Index!$B$8*DataForModel!U848+Index!$B$9*DataForModel!AA848+Index!$B$10*DataForModel!AU848+Index!$B$11*DataForModel!AH848+Index!$B$12*DataForModel!AU848+Index!$B$13*DataForModel!AX848+Index!$B$14*DataForModel!AZ848+Index!$B$15*DataForModel!BA848+Index!$B$16*DataForModel!BI848</f>
        <v>10.032185083435749</v>
      </c>
      <c r="J848">
        <v>6.5</v>
      </c>
      <c r="K848">
        <f t="shared" si="65"/>
        <v>3.5321850834357491</v>
      </c>
      <c r="L848">
        <f>VLOOKUP(G848,MedianHouseholdIncome!B:C,2,FALSE)</f>
        <v>131122</v>
      </c>
      <c r="M848">
        <f>VLOOKUP(G848,DataForModel!B:O,14,FALSE)</f>
        <v>24.3446354880492</v>
      </c>
      <c r="N848">
        <f>VLOOKUP(G848,DataForModel!B:H,7,FALSE)</f>
        <v>5.6824000000000003</v>
      </c>
      <c r="O848" s="2">
        <f t="shared" si="66"/>
        <v>4.3632626482633103</v>
      </c>
      <c r="P848" s="1">
        <f t="shared" si="67"/>
        <v>2.7777777777777777</v>
      </c>
      <c r="Q848" s="1">
        <f t="shared" si="68"/>
        <v>3.8063774006844571</v>
      </c>
      <c r="R848" s="1">
        <f t="shared" si="69"/>
        <v>3.7807463336721359</v>
      </c>
      <c r="S848" s="1"/>
    </row>
    <row r="849" spans="7:19" x14ac:dyDescent="0.2">
      <c r="G849">
        <v>6085504805</v>
      </c>
      <c r="H849" s="2">
        <f>$B$3+$B$4*DataForModel!L849+Index!$B$5*DataForModel!Q849+Index!$B$6*DataForModel!R849+Index!$B$7*DataForModel!T849+Index!$B$8*DataForModel!U849+Index!$B$9*DataForModel!AA849+Index!$B$10*DataForModel!AU849+Index!$B$11*DataForModel!AH849+Index!$B$12*DataForModel!AU849+Index!$B$13*DataForModel!AX849+Index!$B$14*DataForModel!AZ849+Index!$B$15*DataForModel!BA849+Index!$B$16*DataForModel!BI849</f>
        <v>11.6966137034485</v>
      </c>
      <c r="I849" s="2">
        <f>$B$3+$B$4*DataForModel!L849+Index!$B$5*DataForModel!Q849+Index!$B$6*DataForModel!R849+Index!$B$7*DataForModel!T849+Index!$B$8*DataForModel!U849+Index!$B$9*DataForModel!AA849+Index!$B$10*DataForModel!AU849+Index!$B$11*DataForModel!AH849+Index!$B$12*DataForModel!AU849+Index!$B$13*DataForModel!AX849+Index!$B$14*DataForModel!AZ849+Index!$B$15*DataForModel!BA849+Index!$B$16*DataForModel!BI849</f>
        <v>11.6966137034485</v>
      </c>
      <c r="J849">
        <v>11.6</v>
      </c>
      <c r="K849">
        <f t="shared" si="65"/>
        <v>9.6613703448500843E-2</v>
      </c>
      <c r="L849">
        <f>VLOOKUP(G849,MedianHouseholdIncome!B:C,2,FALSE)</f>
        <v>88813</v>
      </c>
      <c r="M849">
        <f>VLOOKUP(G849,DataForModel!B:O,14,FALSE)</f>
        <v>26.106243757086101</v>
      </c>
      <c r="N849">
        <f>VLOOKUP(G849,DataForModel!B:H,7,FALSE)</f>
        <v>6.8446999999999996</v>
      </c>
      <c r="O849" s="2">
        <f t="shared" si="66"/>
        <v>5.1154701869874364</v>
      </c>
      <c r="P849" s="1">
        <f t="shared" si="67"/>
        <v>4.9572649572649574</v>
      </c>
      <c r="Q849" s="1">
        <f t="shared" si="68"/>
        <v>4.0995522465439205</v>
      </c>
      <c r="R849" s="1">
        <f t="shared" si="69"/>
        <v>4.9058612845457619</v>
      </c>
      <c r="S849" s="1"/>
    </row>
    <row r="850" spans="7:19" x14ac:dyDescent="0.2">
      <c r="G850">
        <v>6085504806</v>
      </c>
      <c r="H850" s="2">
        <f>$B$3+$B$4*DataForModel!L850+Index!$B$5*DataForModel!Q850+Index!$B$6*DataForModel!R850+Index!$B$7*DataForModel!T850+Index!$B$8*DataForModel!U850+Index!$B$9*DataForModel!AA850+Index!$B$10*DataForModel!AU850+Index!$B$11*DataForModel!AH850+Index!$B$12*DataForModel!AU850+Index!$B$13*DataForModel!AX850+Index!$B$14*DataForModel!AZ850+Index!$B$15*DataForModel!BA850+Index!$B$16*DataForModel!BI850</f>
        <v>11.083312179506491</v>
      </c>
      <c r="I850" s="2">
        <f>$B$3+$B$4*DataForModel!L850+Index!$B$5*DataForModel!Q850+Index!$B$6*DataForModel!R850+Index!$B$7*DataForModel!T850+Index!$B$8*DataForModel!U850+Index!$B$9*DataForModel!AA850+Index!$B$10*DataForModel!AU850+Index!$B$11*DataForModel!AH850+Index!$B$12*DataForModel!AU850+Index!$B$13*DataForModel!AX850+Index!$B$14*DataForModel!AZ850+Index!$B$15*DataForModel!BA850+Index!$B$16*DataForModel!BI850</f>
        <v>11.083312179506491</v>
      </c>
      <c r="J850">
        <v>9.6999999999999993</v>
      </c>
      <c r="K850">
        <f t="shared" si="65"/>
        <v>1.3833121795064915</v>
      </c>
      <c r="L850">
        <f>VLOOKUP(G850,MedianHouseholdIncome!B:C,2,FALSE)</f>
        <v>120043</v>
      </c>
      <c r="M850">
        <f>VLOOKUP(G850,DataForModel!B:O,14,FALSE)</f>
        <v>19.458798593405799</v>
      </c>
      <c r="N850">
        <f>VLOOKUP(G850,DataForModel!B:H,7,FALSE)</f>
        <v>5.5955000000000004</v>
      </c>
      <c r="O850" s="2">
        <f t="shared" si="66"/>
        <v>4.8382999771789557</v>
      </c>
      <c r="P850" s="1">
        <f t="shared" si="67"/>
        <v>4.1452991452991448</v>
      </c>
      <c r="Q850" s="1">
        <f t="shared" si="68"/>
        <v>2.9932542429096136</v>
      </c>
      <c r="R850" s="1">
        <f t="shared" si="69"/>
        <v>3.6966264943613574</v>
      </c>
      <c r="S850" s="1"/>
    </row>
    <row r="851" spans="7:19" x14ac:dyDescent="0.2">
      <c r="G851">
        <v>6085504901</v>
      </c>
      <c r="H851" s="2">
        <f>$B$3+$B$4*DataForModel!L851+Index!$B$5*DataForModel!Q851+Index!$B$6*DataForModel!R851+Index!$B$7*DataForModel!T851+Index!$B$8*DataForModel!U851+Index!$B$9*DataForModel!AA851+Index!$B$10*DataForModel!AU851+Index!$B$11*DataForModel!AH851+Index!$B$12*DataForModel!AU851+Index!$B$13*DataForModel!AX851+Index!$B$14*DataForModel!AZ851+Index!$B$15*DataForModel!BA851+Index!$B$16*DataForModel!BI851</f>
        <v>10.923273971342329</v>
      </c>
      <c r="I851" s="2">
        <f>$B$3+$B$4*DataForModel!L851+Index!$B$5*DataForModel!Q851+Index!$B$6*DataForModel!R851+Index!$B$7*DataForModel!T851+Index!$B$8*DataForModel!U851+Index!$B$9*DataForModel!AA851+Index!$B$10*DataForModel!AU851+Index!$B$11*DataForModel!AH851+Index!$B$12*DataForModel!AU851+Index!$B$13*DataForModel!AX851+Index!$B$14*DataForModel!AZ851+Index!$B$15*DataForModel!BA851+Index!$B$16*DataForModel!BI851</f>
        <v>10.923273971342329</v>
      </c>
      <c r="J851">
        <v>4.5999999999999996</v>
      </c>
      <c r="K851">
        <f t="shared" si="65"/>
        <v>6.3232739713423296</v>
      </c>
      <c r="L851">
        <f>VLOOKUP(G851,MedianHouseholdIncome!B:C,2,FALSE)</f>
        <v>157061</v>
      </c>
      <c r="M851">
        <f>VLOOKUP(G851,DataForModel!B:O,14,FALSE)</f>
        <v>16.7624344600241</v>
      </c>
      <c r="N851">
        <f>VLOOKUP(G851,DataForModel!B:H,7,FALSE)</f>
        <v>4.5113000000000003</v>
      </c>
      <c r="O851" s="2">
        <f t="shared" si="66"/>
        <v>4.765973687413485</v>
      </c>
      <c r="P851" s="1">
        <f t="shared" si="67"/>
        <v>1.9658119658119657</v>
      </c>
      <c r="Q851" s="1">
        <f t="shared" si="68"/>
        <v>2.544513082301104</v>
      </c>
      <c r="R851" s="1">
        <f t="shared" si="69"/>
        <v>2.6471129180581778</v>
      </c>
      <c r="S851" s="1"/>
    </row>
    <row r="852" spans="7:19" x14ac:dyDescent="0.2">
      <c r="G852">
        <v>6085505001</v>
      </c>
      <c r="H852" s="2">
        <f>$B$3+$B$4*DataForModel!L852+Index!$B$5*DataForModel!Q852+Index!$B$6*DataForModel!R852+Index!$B$7*DataForModel!T852+Index!$B$8*DataForModel!U852+Index!$B$9*DataForModel!AA852+Index!$B$10*DataForModel!AU852+Index!$B$11*DataForModel!AH852+Index!$B$12*DataForModel!AU852+Index!$B$13*DataForModel!AX852+Index!$B$14*DataForModel!AZ852+Index!$B$15*DataForModel!BA852+Index!$B$16*DataForModel!BI852</f>
        <v>11.475454752986339</v>
      </c>
      <c r="I852" s="2">
        <f>$B$3+$B$4*DataForModel!L852+Index!$B$5*DataForModel!Q852+Index!$B$6*DataForModel!R852+Index!$B$7*DataForModel!T852+Index!$B$8*DataForModel!U852+Index!$B$9*DataForModel!AA852+Index!$B$10*DataForModel!AU852+Index!$B$11*DataForModel!AH852+Index!$B$12*DataForModel!AU852+Index!$B$13*DataForModel!AX852+Index!$B$14*DataForModel!AZ852+Index!$B$15*DataForModel!BA852+Index!$B$16*DataForModel!BI852</f>
        <v>11.475454752986339</v>
      </c>
      <c r="J852">
        <v>6.4</v>
      </c>
      <c r="K852">
        <f t="shared" si="65"/>
        <v>5.0754547529863387</v>
      </c>
      <c r="L852">
        <f>VLOOKUP(G852,MedianHouseholdIncome!B:C,2,FALSE)</f>
        <v>140591</v>
      </c>
      <c r="M852">
        <f>VLOOKUP(G852,DataForModel!B:O,14,FALSE)</f>
        <v>23.153863853576802</v>
      </c>
      <c r="N852">
        <f>VLOOKUP(G852,DataForModel!B:H,7,FALSE)</f>
        <v>5.7698999999999998</v>
      </c>
      <c r="O852" s="2">
        <f t="shared" si="66"/>
        <v>5.0155215152368395</v>
      </c>
      <c r="P852" s="1">
        <f t="shared" si="67"/>
        <v>2.7350427350427351</v>
      </c>
      <c r="Q852" s="1">
        <f t="shared" si="68"/>
        <v>3.6082037791555752</v>
      </c>
      <c r="R852" s="1">
        <f t="shared" si="69"/>
        <v>3.8654469773970277</v>
      </c>
      <c r="S852" s="1"/>
    </row>
    <row r="853" spans="7:19" x14ac:dyDescent="0.2">
      <c r="G853">
        <v>6085505006</v>
      </c>
      <c r="H853" s="2">
        <f>$B$3+$B$4*DataForModel!L853+Index!$B$5*DataForModel!Q853+Index!$B$6*DataForModel!R853+Index!$B$7*DataForModel!T853+Index!$B$8*DataForModel!U853+Index!$B$9*DataForModel!AA853+Index!$B$10*DataForModel!AU853+Index!$B$11*DataForModel!AH853+Index!$B$12*DataForModel!AU853+Index!$B$13*DataForModel!AX853+Index!$B$14*DataForModel!AZ853+Index!$B$15*DataForModel!BA853+Index!$B$16*DataForModel!BI853</f>
        <v>4.9317068013360101</v>
      </c>
      <c r="I853" s="2">
        <f>$B$3+$B$4*DataForModel!L853+Index!$B$5*DataForModel!Q853+Index!$B$6*DataForModel!R853+Index!$B$7*DataForModel!T853+Index!$B$8*DataForModel!U853+Index!$B$9*DataForModel!AA853+Index!$B$10*DataForModel!AU853+Index!$B$11*DataForModel!AH853+Index!$B$12*DataForModel!AU853+Index!$B$13*DataForModel!AX853+Index!$B$14*DataForModel!AZ853+Index!$B$15*DataForModel!BA853+Index!$B$16*DataForModel!BI853</f>
        <v>4.9317068013360101</v>
      </c>
      <c r="J853">
        <v>0</v>
      </c>
      <c r="K853">
        <f t="shared" si="65"/>
        <v>4.9317068013360101</v>
      </c>
      <c r="L853">
        <f>VLOOKUP(G853,MedianHouseholdIncome!B:C,2,FALSE)</f>
        <v>176857</v>
      </c>
      <c r="M853">
        <f>VLOOKUP(G853,DataForModel!B:O,14,FALSE)</f>
        <v>26.130503248540801</v>
      </c>
      <c r="N853">
        <f>VLOOKUP(G853,DataForModel!B:H,7,FALSE)</f>
        <v>3.2334999999999998</v>
      </c>
      <c r="O853" s="2">
        <f t="shared" si="66"/>
        <v>2.0581964118603895</v>
      </c>
      <c r="P853" s="1">
        <f t="shared" si="67"/>
        <v>0</v>
      </c>
      <c r="Q853" s="1">
        <f t="shared" si="68"/>
        <v>4.1035896212502445</v>
      </c>
      <c r="R853" s="1">
        <f t="shared" si="69"/>
        <v>1.4101931174676927</v>
      </c>
      <c r="S853" s="1"/>
    </row>
    <row r="854" spans="7:19" x14ac:dyDescent="0.2">
      <c r="G854">
        <v>6085505007</v>
      </c>
      <c r="H854" s="2">
        <f>$B$3+$B$4*DataForModel!L854+Index!$B$5*DataForModel!Q854+Index!$B$6*DataForModel!R854+Index!$B$7*DataForModel!T854+Index!$B$8*DataForModel!U854+Index!$B$9*DataForModel!AA854+Index!$B$10*DataForModel!AU854+Index!$B$11*DataForModel!AH854+Index!$B$12*DataForModel!AU854+Index!$B$13*DataForModel!AX854+Index!$B$14*DataForModel!AZ854+Index!$B$15*DataForModel!BA854+Index!$B$16*DataForModel!BI854</f>
        <v>10.905067108731039</v>
      </c>
      <c r="I854" s="2">
        <f>$B$3+$B$4*DataForModel!L854+Index!$B$5*DataForModel!Q854+Index!$B$6*DataForModel!R854+Index!$B$7*DataForModel!T854+Index!$B$8*DataForModel!U854+Index!$B$9*DataForModel!AA854+Index!$B$10*DataForModel!AU854+Index!$B$11*DataForModel!AH854+Index!$B$12*DataForModel!AU854+Index!$B$13*DataForModel!AX854+Index!$B$14*DataForModel!AZ854+Index!$B$15*DataForModel!BA854+Index!$B$16*DataForModel!BI854</f>
        <v>10.905067108731039</v>
      </c>
      <c r="J854">
        <v>9.4</v>
      </c>
      <c r="K854">
        <f t="shared" si="65"/>
        <v>1.5050671087310388</v>
      </c>
      <c r="L854">
        <f>VLOOKUP(G854,MedianHouseholdIncome!B:C,2,FALSE)</f>
        <v>121429</v>
      </c>
      <c r="M854">
        <f>VLOOKUP(G854,DataForModel!B:O,14,FALSE)</f>
        <v>22.0315323216279</v>
      </c>
      <c r="N854">
        <f>VLOOKUP(G854,DataForModel!B:H,7,FALSE)</f>
        <v>7.1172000000000004</v>
      </c>
      <c r="O854" s="2">
        <f t="shared" si="66"/>
        <v>4.7577454346977746</v>
      </c>
      <c r="P854" s="1">
        <f t="shared" si="67"/>
        <v>4.017094017094017</v>
      </c>
      <c r="Q854" s="1">
        <f t="shared" si="68"/>
        <v>3.4214202702076828</v>
      </c>
      <c r="R854" s="1">
        <f t="shared" si="69"/>
        <v>5.1696432892889987</v>
      </c>
      <c r="S854" s="1"/>
    </row>
    <row r="855" spans="7:19" x14ac:dyDescent="0.2">
      <c r="G855">
        <v>6085505008</v>
      </c>
      <c r="H855" s="2">
        <f>$B$3+$B$4*DataForModel!L855+Index!$B$5*DataForModel!Q855+Index!$B$6*DataForModel!R855+Index!$B$7*DataForModel!T855+Index!$B$8*DataForModel!U855+Index!$B$9*DataForModel!AA855+Index!$B$10*DataForModel!AU855+Index!$B$11*DataForModel!AH855+Index!$B$12*DataForModel!AU855+Index!$B$13*DataForModel!AX855+Index!$B$14*DataForModel!AZ855+Index!$B$15*DataForModel!BA855+Index!$B$16*DataForModel!BI855</f>
        <v>8.5066008886192783</v>
      </c>
      <c r="I855" s="2">
        <f>$B$3+$B$4*DataForModel!L855+Index!$B$5*DataForModel!Q855+Index!$B$6*DataForModel!R855+Index!$B$7*DataForModel!T855+Index!$B$8*DataForModel!U855+Index!$B$9*DataForModel!AA855+Index!$B$10*DataForModel!AU855+Index!$B$11*DataForModel!AH855+Index!$B$12*DataForModel!AU855+Index!$B$13*DataForModel!AX855+Index!$B$14*DataForModel!AZ855+Index!$B$15*DataForModel!BA855+Index!$B$16*DataForModel!BI855</f>
        <v>8.5066008886192783</v>
      </c>
      <c r="J855">
        <v>3.9</v>
      </c>
      <c r="K855">
        <f t="shared" si="65"/>
        <v>4.606600888619278</v>
      </c>
      <c r="L855">
        <f>VLOOKUP(G855,MedianHouseholdIncome!B:C,2,FALSE)</f>
        <v>154886</v>
      </c>
      <c r="M855">
        <f>VLOOKUP(G855,DataForModel!B:O,14,FALSE)</f>
        <v>14.880829522387099</v>
      </c>
      <c r="N855">
        <f>VLOOKUP(G855,DataForModel!B:H,7,FALSE)</f>
        <v>3.7120000000000002</v>
      </c>
      <c r="O855" s="2">
        <f t="shared" si="66"/>
        <v>3.6738032635222977</v>
      </c>
      <c r="P855" s="1">
        <f t="shared" si="67"/>
        <v>1.666666666666667</v>
      </c>
      <c r="Q855" s="1">
        <f t="shared" si="68"/>
        <v>2.2313678460666471</v>
      </c>
      <c r="R855" s="1">
        <f t="shared" si="69"/>
        <v>1.8733846377232468</v>
      </c>
      <c r="S855" s="1"/>
    </row>
    <row r="856" spans="7:19" x14ac:dyDescent="0.2">
      <c r="G856">
        <v>6085505009</v>
      </c>
      <c r="H856" s="2">
        <f>$B$3+$B$4*DataForModel!L856+Index!$B$5*DataForModel!Q856+Index!$B$6*DataForModel!R856+Index!$B$7*DataForModel!T856+Index!$B$8*DataForModel!U856+Index!$B$9*DataForModel!AA856+Index!$B$10*DataForModel!AU856+Index!$B$11*DataForModel!AH856+Index!$B$12*DataForModel!AU856+Index!$B$13*DataForModel!AX856+Index!$B$14*DataForModel!AZ856+Index!$B$15*DataForModel!BA856+Index!$B$16*DataForModel!BI856</f>
        <v>11.791156389832079</v>
      </c>
      <c r="I856" s="2">
        <f>$B$3+$B$4*DataForModel!L856+Index!$B$5*DataForModel!Q856+Index!$B$6*DataForModel!R856+Index!$B$7*DataForModel!T856+Index!$B$8*DataForModel!U856+Index!$B$9*DataForModel!AA856+Index!$B$10*DataForModel!AU856+Index!$B$11*DataForModel!AH856+Index!$B$12*DataForModel!AU856+Index!$B$13*DataForModel!AX856+Index!$B$14*DataForModel!AZ856+Index!$B$15*DataForModel!BA856+Index!$B$16*DataForModel!BI856</f>
        <v>11.791156389832079</v>
      </c>
      <c r="J856">
        <v>8.6</v>
      </c>
      <c r="K856">
        <f t="shared" si="65"/>
        <v>3.1911563898320789</v>
      </c>
      <c r="L856">
        <f>VLOOKUP(G856,MedianHouseholdIncome!B:C,2,FALSE)</f>
        <v>91644</v>
      </c>
      <c r="M856">
        <f>VLOOKUP(G856,DataForModel!B:O,14,FALSE)</f>
        <v>31.100828791218898</v>
      </c>
      <c r="N856">
        <f>VLOOKUP(G856,DataForModel!B:H,7,FALSE)</f>
        <v>6.6037999999999997</v>
      </c>
      <c r="O856" s="2">
        <f t="shared" si="66"/>
        <v>5.1581969945980948</v>
      </c>
      <c r="P856" s="1">
        <f t="shared" si="67"/>
        <v>3.6752136752136755</v>
      </c>
      <c r="Q856" s="1">
        <f t="shared" si="68"/>
        <v>4.9307737634106727</v>
      </c>
      <c r="R856" s="1">
        <f t="shared" si="69"/>
        <v>4.672668312279173</v>
      </c>
      <c r="S856" s="1"/>
    </row>
    <row r="857" spans="7:19" x14ac:dyDescent="0.2">
      <c r="G857">
        <v>6085505100</v>
      </c>
      <c r="H857" s="2">
        <f>$B$3+$B$4*DataForModel!L857+Index!$B$5*DataForModel!Q857+Index!$B$6*DataForModel!R857+Index!$B$7*DataForModel!T857+Index!$B$8*DataForModel!U857+Index!$B$9*DataForModel!AA857+Index!$B$10*DataForModel!AU857+Index!$B$11*DataForModel!AH857+Index!$B$12*DataForModel!AU857+Index!$B$13*DataForModel!AX857+Index!$B$14*DataForModel!AZ857+Index!$B$15*DataForModel!BA857+Index!$B$16*DataForModel!BI857</f>
        <v>11.422522104179409</v>
      </c>
      <c r="I857" s="2">
        <f>$B$3+$B$4*DataForModel!L857+Index!$B$5*DataForModel!Q857+Index!$B$6*DataForModel!R857+Index!$B$7*DataForModel!T857+Index!$B$8*DataForModel!U857+Index!$B$9*DataForModel!AA857+Index!$B$10*DataForModel!AU857+Index!$B$11*DataForModel!AH857+Index!$B$12*DataForModel!AU857+Index!$B$13*DataForModel!AX857+Index!$B$14*DataForModel!AZ857+Index!$B$15*DataForModel!BA857+Index!$B$16*DataForModel!BI857</f>
        <v>11.422522104179409</v>
      </c>
      <c r="J857">
        <v>8.8000000000000007</v>
      </c>
      <c r="K857">
        <f t="shared" si="65"/>
        <v>2.6225221041794082</v>
      </c>
      <c r="L857">
        <f>VLOOKUP(G857,MedianHouseholdIncome!B:C,2,FALSE)</f>
        <v>94540</v>
      </c>
      <c r="M857">
        <f>VLOOKUP(G857,DataForModel!B:O,14,FALSE)</f>
        <v>33.796102267679501</v>
      </c>
      <c r="N857">
        <f>VLOOKUP(G857,DataForModel!B:H,7,FALSE)</f>
        <v>7.2896999999999998</v>
      </c>
      <c r="O857" s="2">
        <f t="shared" si="66"/>
        <v>4.9915995897192982</v>
      </c>
      <c r="P857" s="1">
        <f t="shared" si="67"/>
        <v>3.7606837606837611</v>
      </c>
      <c r="Q857" s="1">
        <f t="shared" si="68"/>
        <v>5.3793334119427758</v>
      </c>
      <c r="R857" s="1">
        <f t="shared" si="69"/>
        <v>5.3366245583466432</v>
      </c>
      <c r="S857" s="1"/>
    </row>
    <row r="858" spans="7:19" x14ac:dyDescent="0.2">
      <c r="G858">
        <v>6085505202</v>
      </c>
      <c r="H858" s="2">
        <f>$B$3+$B$4*DataForModel!L858+Index!$B$5*DataForModel!Q858+Index!$B$6*DataForModel!R858+Index!$B$7*DataForModel!T858+Index!$B$8*DataForModel!U858+Index!$B$9*DataForModel!AA858+Index!$B$10*DataForModel!AU858+Index!$B$11*DataForModel!AH858+Index!$B$12*DataForModel!AU858+Index!$B$13*DataForModel!AX858+Index!$B$14*DataForModel!AZ858+Index!$B$15*DataForModel!BA858+Index!$B$16*DataForModel!BI858</f>
        <v>13.923480084241129</v>
      </c>
      <c r="I858" s="2">
        <f>$B$3+$B$4*DataForModel!L858+Index!$B$5*DataForModel!Q858+Index!$B$6*DataForModel!R858+Index!$B$7*DataForModel!T858+Index!$B$8*DataForModel!U858+Index!$B$9*DataForModel!AA858+Index!$B$10*DataForModel!AU858+Index!$B$11*DataForModel!AH858+Index!$B$12*DataForModel!AU858+Index!$B$13*DataForModel!AX858+Index!$B$14*DataForModel!AZ858+Index!$B$15*DataForModel!BA858+Index!$B$16*DataForModel!BI858</f>
        <v>13.923480084241129</v>
      </c>
      <c r="J858">
        <v>10.5</v>
      </c>
      <c r="K858">
        <f t="shared" si="65"/>
        <v>3.4234800842411293</v>
      </c>
      <c r="L858">
        <f>VLOOKUP(G858,MedianHouseholdIncome!B:C,2,FALSE)</f>
        <v>81875</v>
      </c>
      <c r="M858">
        <f>VLOOKUP(G858,DataForModel!B:O,14,FALSE)</f>
        <v>40.603373484994101</v>
      </c>
      <c r="N858">
        <f>VLOOKUP(G858,DataForModel!B:H,7,FALSE)</f>
        <v>7.9682000000000004</v>
      </c>
      <c r="O858" s="2">
        <f t="shared" si="66"/>
        <v>6.1218610043663713</v>
      </c>
      <c r="P858" s="1">
        <f t="shared" si="67"/>
        <v>4.4871794871794872</v>
      </c>
      <c r="Q858" s="1">
        <f t="shared" si="68"/>
        <v>6.5122303930354359</v>
      </c>
      <c r="R858" s="1">
        <f t="shared" si="69"/>
        <v>5.9934175499733797</v>
      </c>
      <c r="S858" s="1"/>
    </row>
    <row r="859" spans="7:19" x14ac:dyDescent="0.2">
      <c r="G859">
        <v>6085505203</v>
      </c>
      <c r="H859" s="2">
        <f>$B$3+$B$4*DataForModel!L859+Index!$B$5*DataForModel!Q859+Index!$B$6*DataForModel!R859+Index!$B$7*DataForModel!T859+Index!$B$8*DataForModel!U859+Index!$B$9*DataForModel!AA859+Index!$B$10*DataForModel!AU859+Index!$B$11*DataForModel!AH859+Index!$B$12*DataForModel!AU859+Index!$B$13*DataForModel!AX859+Index!$B$14*DataForModel!AZ859+Index!$B$15*DataForModel!BA859+Index!$B$16*DataForModel!BI859</f>
        <v>7.2082633465735997</v>
      </c>
      <c r="I859" s="2">
        <f>$B$3+$B$4*DataForModel!L859+Index!$B$5*DataForModel!Q859+Index!$B$6*DataForModel!R859+Index!$B$7*DataForModel!T859+Index!$B$8*DataForModel!U859+Index!$B$9*DataForModel!AA859+Index!$B$10*DataForModel!AU859+Index!$B$11*DataForModel!AH859+Index!$B$12*DataForModel!AU859+Index!$B$13*DataForModel!AX859+Index!$B$14*DataForModel!AZ859+Index!$B$15*DataForModel!BA859+Index!$B$16*DataForModel!BI859</f>
        <v>7.2082633465735997</v>
      </c>
      <c r="J859">
        <v>8.9</v>
      </c>
      <c r="K859">
        <f t="shared" si="65"/>
        <v>1.6917366534264007</v>
      </c>
      <c r="L859">
        <f>VLOOKUP(G859,MedianHouseholdIncome!B:C,2,FALSE)</f>
        <v>114798</v>
      </c>
      <c r="M859">
        <f>VLOOKUP(G859,DataForModel!B:O,14,FALSE)</f>
        <v>27.781795513872801</v>
      </c>
      <c r="N859">
        <f>VLOOKUP(G859,DataForModel!B:H,7,FALSE)</f>
        <v>5.1266999999999996</v>
      </c>
      <c r="O859" s="2">
        <f t="shared" si="66"/>
        <v>3.0870437742941998</v>
      </c>
      <c r="P859" s="1">
        <f t="shared" si="67"/>
        <v>3.8034188034188037</v>
      </c>
      <c r="Q859" s="1">
        <f t="shared" si="68"/>
        <v>4.378405176936929</v>
      </c>
      <c r="R859" s="1">
        <f t="shared" si="69"/>
        <v>3.2428246454673051</v>
      </c>
      <c r="S859" s="1"/>
    </row>
    <row r="860" spans="7:19" x14ac:dyDescent="0.2">
      <c r="G860">
        <v>6085505301</v>
      </c>
      <c r="H860" s="2">
        <f>$B$3+$B$4*DataForModel!L860+Index!$B$5*DataForModel!Q860+Index!$B$6*DataForModel!R860+Index!$B$7*DataForModel!T860+Index!$B$8*DataForModel!U860+Index!$B$9*DataForModel!AA860+Index!$B$10*DataForModel!AU860+Index!$B$11*DataForModel!AH860+Index!$B$12*DataForModel!AU860+Index!$B$13*DataForModel!AX860+Index!$B$14*DataForModel!AZ860+Index!$B$15*DataForModel!BA860+Index!$B$16*DataForModel!BI860</f>
        <v>12.327048180042379</v>
      </c>
      <c r="I860" s="2">
        <f>$B$3+$B$4*DataForModel!L860+Index!$B$5*DataForModel!Q860+Index!$B$6*DataForModel!R860+Index!$B$7*DataForModel!T860+Index!$B$8*DataForModel!U860+Index!$B$9*DataForModel!AA860+Index!$B$10*DataForModel!AU860+Index!$B$11*DataForModel!AH860+Index!$B$12*DataForModel!AU860+Index!$B$13*DataForModel!AX860+Index!$B$14*DataForModel!AZ860+Index!$B$15*DataForModel!BA860+Index!$B$16*DataForModel!BI860</f>
        <v>12.327048180042379</v>
      </c>
      <c r="J860">
        <v>10.6</v>
      </c>
      <c r="K860">
        <f t="shared" si="65"/>
        <v>1.7270481800423791</v>
      </c>
      <c r="L860">
        <f>VLOOKUP(G860,MedianHouseholdIncome!B:C,2,FALSE)</f>
        <v>108269</v>
      </c>
      <c r="M860">
        <f>VLOOKUP(G860,DataForModel!B:O,14,FALSE)</f>
        <v>25.9370581970933</v>
      </c>
      <c r="N860">
        <f>VLOOKUP(G860,DataForModel!B:H,7,FALSE)</f>
        <v>6.6420000000000003</v>
      </c>
      <c r="O860" s="2">
        <f t="shared" si="66"/>
        <v>5.4003833158916237</v>
      </c>
      <c r="P860" s="1">
        <f t="shared" si="67"/>
        <v>4.5299145299145298</v>
      </c>
      <c r="Q860" s="1">
        <f t="shared" si="68"/>
        <v>4.071395617545094</v>
      </c>
      <c r="R860" s="1">
        <f t="shared" si="69"/>
        <v>4.7096461933110696</v>
      </c>
      <c r="S860" s="1"/>
    </row>
    <row r="861" spans="7:19" x14ac:dyDescent="0.2">
      <c r="G861">
        <v>6085505302</v>
      </c>
      <c r="H861" s="2">
        <f>$B$3+$B$4*DataForModel!L861+Index!$B$5*DataForModel!Q861+Index!$B$6*DataForModel!R861+Index!$B$7*DataForModel!T861+Index!$B$8*DataForModel!U861+Index!$B$9*DataForModel!AA861+Index!$B$10*DataForModel!AU861+Index!$B$11*DataForModel!AH861+Index!$B$12*DataForModel!AU861+Index!$B$13*DataForModel!AX861+Index!$B$14*DataForModel!AZ861+Index!$B$15*DataForModel!BA861+Index!$B$16*DataForModel!BI861</f>
        <v>10.564259894175079</v>
      </c>
      <c r="I861" s="2">
        <f>$B$3+$B$4*DataForModel!L861+Index!$B$5*DataForModel!Q861+Index!$B$6*DataForModel!R861+Index!$B$7*DataForModel!T861+Index!$B$8*DataForModel!U861+Index!$B$9*DataForModel!AA861+Index!$B$10*DataForModel!AU861+Index!$B$11*DataForModel!AH861+Index!$B$12*DataForModel!AU861+Index!$B$13*DataForModel!AX861+Index!$B$14*DataForModel!AZ861+Index!$B$15*DataForModel!BA861+Index!$B$16*DataForModel!BI861</f>
        <v>10.564259894175079</v>
      </c>
      <c r="J861">
        <v>8.8000000000000007</v>
      </c>
      <c r="K861">
        <f t="shared" si="65"/>
        <v>1.764259894175078</v>
      </c>
      <c r="L861">
        <f>VLOOKUP(G861,MedianHouseholdIncome!B:C,2,FALSE)</f>
        <v>126115</v>
      </c>
      <c r="M861">
        <f>VLOOKUP(G861,DataForModel!B:O,14,FALSE)</f>
        <v>17.652816839548301</v>
      </c>
      <c r="N861">
        <f>VLOOKUP(G861,DataForModel!B:H,7,FALSE)</f>
        <v>5.3803999999999998</v>
      </c>
      <c r="O861" s="2">
        <f t="shared" si="66"/>
        <v>4.603723956721387</v>
      </c>
      <c r="P861" s="1">
        <f t="shared" si="67"/>
        <v>3.7606837606837611</v>
      </c>
      <c r="Q861" s="1">
        <f t="shared" si="68"/>
        <v>2.6926945602500609</v>
      </c>
      <c r="R861" s="1">
        <f t="shared" si="69"/>
        <v>3.4884081119016503</v>
      </c>
      <c r="S861" s="1"/>
    </row>
    <row r="862" spans="7:19" x14ac:dyDescent="0.2">
      <c r="G862">
        <v>6085505303</v>
      </c>
      <c r="H862" s="2">
        <f>$B$3+$B$4*DataForModel!L862+Index!$B$5*DataForModel!Q862+Index!$B$6*DataForModel!R862+Index!$B$7*DataForModel!T862+Index!$B$8*DataForModel!U862+Index!$B$9*DataForModel!AA862+Index!$B$10*DataForModel!AU862+Index!$B$11*DataForModel!AH862+Index!$B$12*DataForModel!AU862+Index!$B$13*DataForModel!AX862+Index!$B$14*DataForModel!AZ862+Index!$B$15*DataForModel!BA862+Index!$B$16*DataForModel!BI862</f>
        <v>12.578564839724848</v>
      </c>
      <c r="I862" s="2">
        <f>$B$3+$B$4*DataForModel!L862+Index!$B$5*DataForModel!Q862+Index!$B$6*DataForModel!R862+Index!$B$7*DataForModel!T862+Index!$B$8*DataForModel!U862+Index!$B$9*DataForModel!AA862+Index!$B$10*DataForModel!AU862+Index!$B$11*DataForModel!AH862+Index!$B$12*DataForModel!AU862+Index!$B$13*DataForModel!AX862+Index!$B$14*DataForModel!AZ862+Index!$B$15*DataForModel!BA862+Index!$B$16*DataForModel!BI862</f>
        <v>12.578564839724848</v>
      </c>
      <c r="J862">
        <v>9.4</v>
      </c>
      <c r="K862">
        <f t="shared" si="65"/>
        <v>3.1785648397248476</v>
      </c>
      <c r="L862">
        <f>VLOOKUP(G862,MedianHouseholdIncome!B:C,2,FALSE)</f>
        <v>87781</v>
      </c>
      <c r="M862">
        <f>VLOOKUP(G862,DataForModel!B:O,14,FALSE)</f>
        <v>23.833398349966</v>
      </c>
      <c r="N862">
        <f>VLOOKUP(G862,DataForModel!B:H,7,FALSE)</f>
        <v>6.5358999999999998</v>
      </c>
      <c r="O862" s="2">
        <f t="shared" si="66"/>
        <v>5.5140515893477815</v>
      </c>
      <c r="P862" s="1">
        <f t="shared" si="67"/>
        <v>4.017094017094017</v>
      </c>
      <c r="Q862" s="1">
        <f t="shared" si="68"/>
        <v>3.7212949951408465</v>
      </c>
      <c r="R862" s="1">
        <f t="shared" si="69"/>
        <v>4.606940612748657</v>
      </c>
      <c r="S862" s="1"/>
    </row>
    <row r="863" spans="7:19" x14ac:dyDescent="0.2">
      <c r="G863">
        <v>6085505304</v>
      </c>
      <c r="H863" s="2">
        <f>$B$3+$B$4*DataForModel!L863+Index!$B$5*DataForModel!Q863+Index!$B$6*DataForModel!R863+Index!$B$7*DataForModel!T863+Index!$B$8*DataForModel!U863+Index!$B$9*DataForModel!AA863+Index!$B$10*DataForModel!AU863+Index!$B$11*DataForModel!AH863+Index!$B$12*DataForModel!AU863+Index!$B$13*DataForModel!AX863+Index!$B$14*DataForModel!AZ863+Index!$B$15*DataForModel!BA863+Index!$B$16*DataForModel!BI863</f>
        <v>9.8408938228464198</v>
      </c>
      <c r="I863" s="2">
        <f>$B$3+$B$4*DataForModel!L863+Index!$B$5*DataForModel!Q863+Index!$B$6*DataForModel!R863+Index!$B$7*DataForModel!T863+Index!$B$8*DataForModel!U863+Index!$B$9*DataForModel!AA863+Index!$B$10*DataForModel!AU863+Index!$B$11*DataForModel!AH863+Index!$B$12*DataForModel!AU863+Index!$B$13*DataForModel!AX863+Index!$B$14*DataForModel!AZ863+Index!$B$15*DataForModel!BA863+Index!$B$16*DataForModel!BI863</f>
        <v>9.8408938228464198</v>
      </c>
      <c r="J863">
        <v>9.1999999999999993</v>
      </c>
      <c r="K863">
        <f t="shared" si="65"/>
        <v>0.64089382284642049</v>
      </c>
      <c r="L863">
        <f>VLOOKUP(G863,MedianHouseholdIncome!B:C,2,FALSE)</f>
        <v>130529</v>
      </c>
      <c r="M863">
        <f>VLOOKUP(G863,DataForModel!B:O,14,FALSE)</f>
        <v>19.0016875603981</v>
      </c>
      <c r="N863">
        <f>VLOOKUP(G863,DataForModel!B:H,7,FALSE)</f>
        <v>6.3113999999999999</v>
      </c>
      <c r="O863" s="2">
        <f t="shared" si="66"/>
        <v>4.2768121230937597</v>
      </c>
      <c r="P863" s="1">
        <f t="shared" si="67"/>
        <v>3.9316239316239314</v>
      </c>
      <c r="Q863" s="1">
        <f t="shared" si="68"/>
        <v>2.9171797495059471</v>
      </c>
      <c r="R863" s="1">
        <f t="shared" si="69"/>
        <v>4.3896229611345046</v>
      </c>
      <c r="S863" s="1"/>
    </row>
    <row r="864" spans="7:19" x14ac:dyDescent="0.2">
      <c r="G864">
        <v>6085505305</v>
      </c>
      <c r="H864" s="2">
        <f>$B$3+$B$4*DataForModel!L864+Index!$B$5*DataForModel!Q864+Index!$B$6*DataForModel!R864+Index!$B$7*DataForModel!T864+Index!$B$8*DataForModel!U864+Index!$B$9*DataForModel!AA864+Index!$B$10*DataForModel!AU864+Index!$B$11*DataForModel!AH864+Index!$B$12*DataForModel!AU864+Index!$B$13*DataForModel!AX864+Index!$B$14*DataForModel!AZ864+Index!$B$15*DataForModel!BA864+Index!$B$16*DataForModel!BI864</f>
        <v>11.15560019042824</v>
      </c>
      <c r="I864" s="2">
        <f>$B$3+$B$4*DataForModel!L864+Index!$B$5*DataForModel!Q864+Index!$B$6*DataForModel!R864+Index!$B$7*DataForModel!T864+Index!$B$8*DataForModel!U864+Index!$B$9*DataForModel!AA864+Index!$B$10*DataForModel!AU864+Index!$B$11*DataForModel!AH864+Index!$B$12*DataForModel!AU864+Index!$B$13*DataForModel!AX864+Index!$B$14*DataForModel!AZ864+Index!$B$15*DataForModel!BA864+Index!$B$16*DataForModel!BI864</f>
        <v>11.15560019042824</v>
      </c>
      <c r="J864">
        <v>8.1</v>
      </c>
      <c r="K864">
        <f t="shared" si="65"/>
        <v>3.0556001904282404</v>
      </c>
      <c r="L864">
        <f>VLOOKUP(G864,MedianHouseholdIncome!B:C,2,FALSE)</f>
        <v>136149</v>
      </c>
      <c r="M864">
        <f>VLOOKUP(G864,DataForModel!B:O,14,FALSE)</f>
        <v>19.1935951268722</v>
      </c>
      <c r="N864">
        <f>VLOOKUP(G864,DataForModel!B:H,7,FALSE)</f>
        <v>6.2977999999999996</v>
      </c>
      <c r="O864" s="2">
        <f t="shared" si="66"/>
        <v>4.8709691983885115</v>
      </c>
      <c r="P864" s="1">
        <f t="shared" si="67"/>
        <v>3.4615384615384617</v>
      </c>
      <c r="Q864" s="1">
        <f t="shared" si="68"/>
        <v>2.9491178779816209</v>
      </c>
      <c r="R864" s="1">
        <f t="shared" si="69"/>
        <v>4.376458061081264</v>
      </c>
      <c r="S864" s="1"/>
    </row>
    <row r="865" spans="7:19" x14ac:dyDescent="0.2">
      <c r="G865">
        <v>6085505401</v>
      </c>
      <c r="H865" s="2">
        <f>$B$3+$B$4*DataForModel!L865+Index!$B$5*DataForModel!Q865+Index!$B$6*DataForModel!R865+Index!$B$7*DataForModel!T865+Index!$B$8*DataForModel!U865+Index!$B$9*DataForModel!AA865+Index!$B$10*DataForModel!AU865+Index!$B$11*DataForModel!AH865+Index!$B$12*DataForModel!AU865+Index!$B$13*DataForModel!AX865+Index!$B$14*DataForModel!AZ865+Index!$B$15*DataForModel!BA865+Index!$B$16*DataForModel!BI865</f>
        <v>9.6759490748017996</v>
      </c>
      <c r="I865" s="2">
        <f>$B$3+$B$4*DataForModel!L865+Index!$B$5*DataForModel!Q865+Index!$B$6*DataForModel!R865+Index!$B$7*DataForModel!T865+Index!$B$8*DataForModel!U865+Index!$B$9*DataForModel!AA865+Index!$B$10*DataForModel!AU865+Index!$B$11*DataForModel!AH865+Index!$B$12*DataForModel!AU865+Index!$B$13*DataForModel!AX865+Index!$B$14*DataForModel!AZ865+Index!$B$15*DataForModel!BA865+Index!$B$16*DataForModel!BI865</f>
        <v>9.6759490748017996</v>
      </c>
      <c r="J865">
        <v>6</v>
      </c>
      <c r="K865">
        <f t="shared" si="65"/>
        <v>3.6759490748017996</v>
      </c>
      <c r="L865">
        <f>VLOOKUP(G865,MedianHouseholdIncome!B:C,2,FALSE)</f>
        <v>131063</v>
      </c>
      <c r="M865">
        <f>VLOOKUP(G865,DataForModel!B:O,14,FALSE)</f>
        <v>18.146704255270599</v>
      </c>
      <c r="N865">
        <f>VLOOKUP(G865,DataForModel!B:H,7,FALSE)</f>
        <v>4.9025999999999996</v>
      </c>
      <c r="O865" s="2">
        <f t="shared" si="66"/>
        <v>4.2022684139431892</v>
      </c>
      <c r="P865" s="1">
        <f t="shared" si="67"/>
        <v>2.5641025641025643</v>
      </c>
      <c r="Q865" s="1">
        <f t="shared" si="68"/>
        <v>2.7748895462303862</v>
      </c>
      <c r="R865" s="1">
        <f t="shared" si="69"/>
        <v>3.0258941967958952</v>
      </c>
      <c r="S865" s="1"/>
    </row>
    <row r="866" spans="7:19" x14ac:dyDescent="0.2">
      <c r="G866">
        <v>6085505402</v>
      </c>
      <c r="H866" s="2">
        <f>$B$3+$B$4*DataForModel!L866+Index!$B$5*DataForModel!Q866+Index!$B$6*DataForModel!R866+Index!$B$7*DataForModel!T866+Index!$B$8*DataForModel!U866+Index!$B$9*DataForModel!AA866+Index!$B$10*DataForModel!AU866+Index!$B$11*DataForModel!AH866+Index!$B$12*DataForModel!AU866+Index!$B$13*DataForModel!AX866+Index!$B$14*DataForModel!AZ866+Index!$B$15*DataForModel!BA866+Index!$B$16*DataForModel!BI866</f>
        <v>9.6401544509807415</v>
      </c>
      <c r="I866" s="2">
        <f>$B$3+$B$4*DataForModel!L866+Index!$B$5*DataForModel!Q866+Index!$B$6*DataForModel!R866+Index!$B$7*DataForModel!T866+Index!$B$8*DataForModel!U866+Index!$B$9*DataForModel!AA866+Index!$B$10*DataForModel!AU866+Index!$B$11*DataForModel!AH866+Index!$B$12*DataForModel!AU866+Index!$B$13*DataForModel!AX866+Index!$B$14*DataForModel!AZ866+Index!$B$15*DataForModel!BA866+Index!$B$16*DataForModel!BI866</f>
        <v>9.6401544509807415</v>
      </c>
      <c r="J866">
        <v>9.4</v>
      </c>
      <c r="K866">
        <f t="shared" si="65"/>
        <v>0.24015445098074117</v>
      </c>
      <c r="L866">
        <f>VLOOKUP(G866,MedianHouseholdIncome!B:C,2,FALSE)</f>
        <v>115862</v>
      </c>
      <c r="M866">
        <f>VLOOKUP(G866,DataForModel!B:O,14,FALSE)</f>
        <v>12.6962784342247</v>
      </c>
      <c r="N866">
        <f>VLOOKUP(G866,DataForModel!B:H,7,FALSE)</f>
        <v>6.0220000000000002</v>
      </c>
      <c r="O866" s="2">
        <f t="shared" si="66"/>
        <v>4.1860916998683084</v>
      </c>
      <c r="P866" s="1">
        <f t="shared" si="67"/>
        <v>4.017094017094017</v>
      </c>
      <c r="Q866" s="1">
        <f t="shared" si="68"/>
        <v>1.8678049360819649</v>
      </c>
      <c r="R866" s="1">
        <f t="shared" si="69"/>
        <v>4.1094816320604037</v>
      </c>
      <c r="S866" s="1"/>
    </row>
    <row r="867" spans="7:19" x14ac:dyDescent="0.2">
      <c r="G867">
        <v>6085505403</v>
      </c>
      <c r="H867" s="2">
        <f>$B$3+$B$4*DataForModel!L867+Index!$B$5*DataForModel!Q867+Index!$B$6*DataForModel!R867+Index!$B$7*DataForModel!T867+Index!$B$8*DataForModel!U867+Index!$B$9*DataForModel!AA867+Index!$B$10*DataForModel!AU867+Index!$B$11*DataForModel!AH867+Index!$B$12*DataForModel!AU867+Index!$B$13*DataForModel!AX867+Index!$B$14*DataForModel!AZ867+Index!$B$15*DataForModel!BA867+Index!$B$16*DataForModel!BI867</f>
        <v>11.260204449584997</v>
      </c>
      <c r="I867" s="2">
        <f>$B$3+$B$4*DataForModel!L867+Index!$B$5*DataForModel!Q867+Index!$B$6*DataForModel!R867+Index!$B$7*DataForModel!T867+Index!$B$8*DataForModel!U867+Index!$B$9*DataForModel!AA867+Index!$B$10*DataForModel!AU867+Index!$B$11*DataForModel!AH867+Index!$B$12*DataForModel!AU867+Index!$B$13*DataForModel!AX867+Index!$B$14*DataForModel!AZ867+Index!$B$15*DataForModel!BA867+Index!$B$16*DataForModel!BI867</f>
        <v>11.260204449584997</v>
      </c>
      <c r="J867">
        <v>7.2</v>
      </c>
      <c r="K867">
        <f t="shared" si="65"/>
        <v>4.0602044495849965</v>
      </c>
      <c r="L867">
        <f>VLOOKUP(G867,MedianHouseholdIncome!B:C,2,FALSE)</f>
        <v>118750</v>
      </c>
      <c r="M867">
        <f>VLOOKUP(G867,DataForModel!B:O,14,FALSE)</f>
        <v>17.258606023990101</v>
      </c>
      <c r="N867">
        <f>VLOOKUP(G867,DataForModel!B:H,7,FALSE)</f>
        <v>5.3981000000000003</v>
      </c>
      <c r="O867" s="2">
        <f t="shared" si="66"/>
        <v>4.918243146561645</v>
      </c>
      <c r="P867" s="1">
        <f t="shared" si="67"/>
        <v>3.0769230769230771</v>
      </c>
      <c r="Q867" s="1">
        <f t="shared" si="68"/>
        <v>2.6270882066022123</v>
      </c>
      <c r="R867" s="1">
        <f t="shared" si="69"/>
        <v>3.5055418421180002</v>
      </c>
      <c r="S867" s="1"/>
    </row>
    <row r="868" spans="7:19" x14ac:dyDescent="0.2">
      <c r="G868">
        <v>6085505500</v>
      </c>
      <c r="H868" s="2">
        <f>$B$3+$B$4*DataForModel!L868+Index!$B$5*DataForModel!Q868+Index!$B$6*DataForModel!R868+Index!$B$7*DataForModel!T868+Index!$B$8*DataForModel!U868+Index!$B$9*DataForModel!AA868+Index!$B$10*DataForModel!AU868+Index!$B$11*DataForModel!AH868+Index!$B$12*DataForModel!AU868+Index!$B$13*DataForModel!AX868+Index!$B$14*DataForModel!AZ868+Index!$B$15*DataForModel!BA868+Index!$B$16*DataForModel!BI868</f>
        <v>10.23598791621651</v>
      </c>
      <c r="I868" s="2">
        <f>$B$3+$B$4*DataForModel!L868+Index!$B$5*DataForModel!Q868+Index!$B$6*DataForModel!R868+Index!$B$7*DataForModel!T868+Index!$B$8*DataForModel!U868+Index!$B$9*DataForModel!AA868+Index!$B$10*DataForModel!AU868+Index!$B$11*DataForModel!AH868+Index!$B$12*DataForModel!AU868+Index!$B$13*DataForModel!AX868+Index!$B$14*DataForModel!AZ868+Index!$B$15*DataForModel!BA868+Index!$B$16*DataForModel!BI868</f>
        <v>10.23598791621651</v>
      </c>
      <c r="J868">
        <v>9.8000000000000007</v>
      </c>
      <c r="K868">
        <f t="shared" si="65"/>
        <v>0.43598791621650967</v>
      </c>
      <c r="L868">
        <f>VLOOKUP(G868,MedianHouseholdIncome!B:C,2,FALSE)</f>
        <v>95984</v>
      </c>
      <c r="M868">
        <f>VLOOKUP(G868,DataForModel!B:O,14,FALSE)</f>
        <v>11.773578642417499</v>
      </c>
      <c r="N868">
        <f>VLOOKUP(G868,DataForModel!B:H,7,FALSE)</f>
        <v>5.2512999999999996</v>
      </c>
      <c r="O868" s="2">
        <f t="shared" si="66"/>
        <v>4.4553675456363484</v>
      </c>
      <c r="P868" s="1">
        <f t="shared" si="67"/>
        <v>4.1880341880341891</v>
      </c>
      <c r="Q868" s="1">
        <f t="shared" si="68"/>
        <v>1.7142450476593651</v>
      </c>
      <c r="R868" s="1">
        <f t="shared" si="69"/>
        <v>3.3634383621315518</v>
      </c>
      <c r="S868" s="1"/>
    </row>
    <row r="869" spans="7:19" x14ac:dyDescent="0.2">
      <c r="G869">
        <v>6085505600</v>
      </c>
      <c r="H869" s="2">
        <f>$B$3+$B$4*DataForModel!L869+Index!$B$5*DataForModel!Q869+Index!$B$6*DataForModel!R869+Index!$B$7*DataForModel!T869+Index!$B$8*DataForModel!U869+Index!$B$9*DataForModel!AA869+Index!$B$10*DataForModel!AU869+Index!$B$11*DataForModel!AH869+Index!$B$12*DataForModel!AU869+Index!$B$13*DataForModel!AX869+Index!$B$14*DataForModel!AZ869+Index!$B$15*DataForModel!BA869+Index!$B$16*DataForModel!BI869</f>
        <v>10.88625547248582</v>
      </c>
      <c r="I869" s="2">
        <f>$B$3+$B$4*DataForModel!L869+Index!$B$5*DataForModel!Q869+Index!$B$6*DataForModel!R869+Index!$B$7*DataForModel!T869+Index!$B$8*DataForModel!U869+Index!$B$9*DataForModel!AA869+Index!$B$10*DataForModel!AU869+Index!$B$11*DataForModel!AH869+Index!$B$12*DataForModel!AU869+Index!$B$13*DataForModel!AX869+Index!$B$14*DataForModel!AZ869+Index!$B$15*DataForModel!BA869+Index!$B$16*DataForModel!BI869</f>
        <v>10.88625547248582</v>
      </c>
      <c r="J869">
        <v>9.4</v>
      </c>
      <c r="K869">
        <f t="shared" si="65"/>
        <v>1.4862554724858192</v>
      </c>
      <c r="L869">
        <f>VLOOKUP(G869,MedianHouseholdIncome!B:C,2,FALSE)</f>
        <v>56886</v>
      </c>
      <c r="M869">
        <f>VLOOKUP(G869,DataForModel!B:O,14,FALSE)</f>
        <v>21.504955506022299</v>
      </c>
      <c r="N869">
        <f>VLOOKUP(G869,DataForModel!B:H,7,FALSE)</f>
        <v>6.9903000000000004</v>
      </c>
      <c r="O869" s="2">
        <f t="shared" si="66"/>
        <v>4.7492438657934368</v>
      </c>
      <c r="P869" s="1">
        <f t="shared" si="67"/>
        <v>4.017094017094017</v>
      </c>
      <c r="Q869" s="1">
        <f t="shared" si="68"/>
        <v>3.3337849658884422</v>
      </c>
      <c r="R869" s="1">
        <f t="shared" si="69"/>
        <v>5.0468031557039836</v>
      </c>
      <c r="S869" s="1"/>
    </row>
    <row r="870" spans="7:19" x14ac:dyDescent="0.2">
      <c r="G870">
        <v>6085505700</v>
      </c>
      <c r="H870" s="2">
        <f>$B$3+$B$4*DataForModel!L870+Index!$B$5*DataForModel!Q870+Index!$B$6*DataForModel!R870+Index!$B$7*DataForModel!T870+Index!$B$8*DataForModel!U870+Index!$B$9*DataForModel!AA870+Index!$B$10*DataForModel!AU870+Index!$B$11*DataForModel!AH870+Index!$B$12*DataForModel!AU870+Index!$B$13*DataForModel!AX870+Index!$B$14*DataForModel!AZ870+Index!$B$15*DataForModel!BA870+Index!$B$16*DataForModel!BI870</f>
        <v>10.193851758659962</v>
      </c>
      <c r="I870" s="2">
        <f>$B$3+$B$4*DataForModel!L870+Index!$B$5*DataForModel!Q870+Index!$B$6*DataForModel!R870+Index!$B$7*DataForModel!T870+Index!$B$8*DataForModel!U870+Index!$B$9*DataForModel!AA870+Index!$B$10*DataForModel!AU870+Index!$B$11*DataForModel!AH870+Index!$B$12*DataForModel!AU870+Index!$B$13*DataForModel!AX870+Index!$B$14*DataForModel!AZ870+Index!$B$15*DataForModel!BA870+Index!$B$16*DataForModel!BI870</f>
        <v>10.193851758659962</v>
      </c>
      <c r="J870">
        <v>0</v>
      </c>
      <c r="K870">
        <f t="shared" si="65"/>
        <v>10.193851758659962</v>
      </c>
      <c r="L870">
        <f>VLOOKUP(G870,MedianHouseholdIncome!B:C,2,FALSE)</f>
        <v>84404</v>
      </c>
      <c r="M870">
        <f>VLOOKUP(G870,DataForModel!B:O,14,FALSE)</f>
        <v>19.244291104519998</v>
      </c>
      <c r="N870">
        <f>VLOOKUP(G870,DataForModel!B:H,7,FALSE)</f>
        <v>6.4051</v>
      </c>
      <c r="O870" s="2">
        <f t="shared" si="66"/>
        <v>4.4363248934097479</v>
      </c>
      <c r="P870" s="1">
        <f t="shared" si="67"/>
        <v>0</v>
      </c>
      <c r="Q870" s="1">
        <f t="shared" si="68"/>
        <v>2.9575549327422195</v>
      </c>
      <c r="R870" s="1">
        <f t="shared" si="69"/>
        <v>4.4803252504719033</v>
      </c>
      <c r="S870" s="1"/>
    </row>
    <row r="871" spans="7:19" x14ac:dyDescent="0.2">
      <c r="G871">
        <v>6085505800</v>
      </c>
      <c r="H871" s="2">
        <f>$B$3+$B$4*DataForModel!L871+Index!$B$5*DataForModel!Q871+Index!$B$6*DataForModel!R871+Index!$B$7*DataForModel!T871+Index!$B$8*DataForModel!U871+Index!$B$9*DataForModel!AA871+Index!$B$10*DataForModel!AU871+Index!$B$11*DataForModel!AH871+Index!$B$12*DataForModel!AU871+Index!$B$13*DataForModel!AX871+Index!$B$14*DataForModel!AZ871+Index!$B$15*DataForModel!BA871+Index!$B$16*DataForModel!BI871</f>
        <v>8.8626996649144587</v>
      </c>
      <c r="I871" s="2">
        <f>$B$3+$B$4*DataForModel!L871+Index!$B$5*DataForModel!Q871+Index!$B$6*DataForModel!R871+Index!$B$7*DataForModel!T871+Index!$B$8*DataForModel!U871+Index!$B$9*DataForModel!AA871+Index!$B$10*DataForModel!AU871+Index!$B$11*DataForModel!AH871+Index!$B$12*DataForModel!AU871+Index!$B$13*DataForModel!AX871+Index!$B$14*DataForModel!AZ871+Index!$B$15*DataForModel!BA871+Index!$B$16*DataForModel!BI871</f>
        <v>8.8626996649144587</v>
      </c>
      <c r="J871">
        <v>8.6999999999999993</v>
      </c>
      <c r="K871">
        <f t="shared" si="65"/>
        <v>0.16269966491445942</v>
      </c>
      <c r="L871">
        <f>VLOOKUP(G871,MedianHouseholdIncome!B:C,2,FALSE)</f>
        <v>133386</v>
      </c>
      <c r="M871">
        <f>VLOOKUP(G871,DataForModel!B:O,14,FALSE)</f>
        <v>15.7858305854981</v>
      </c>
      <c r="N871">
        <f>VLOOKUP(G871,DataForModel!B:H,7,FALSE)</f>
        <v>4.5109000000000004</v>
      </c>
      <c r="O871" s="2">
        <f t="shared" si="66"/>
        <v>3.8347354782408951</v>
      </c>
      <c r="P871" s="1">
        <f t="shared" si="67"/>
        <v>3.7179487179487181</v>
      </c>
      <c r="Q871" s="1">
        <f t="shared" si="68"/>
        <v>2.381982231707148</v>
      </c>
      <c r="R871" s="1">
        <f t="shared" si="69"/>
        <v>2.6467257151154349</v>
      </c>
      <c r="S871" s="1"/>
    </row>
    <row r="872" spans="7:19" x14ac:dyDescent="0.2">
      <c r="G872">
        <v>6085505900</v>
      </c>
      <c r="H872" s="2">
        <f>$B$3+$B$4*DataForModel!L872+Index!$B$5*DataForModel!Q872+Index!$B$6*DataForModel!R872+Index!$B$7*DataForModel!T872+Index!$B$8*DataForModel!U872+Index!$B$9*DataForModel!AA872+Index!$B$10*DataForModel!AU872+Index!$B$11*DataForModel!AH872+Index!$B$12*DataForModel!AU872+Index!$B$13*DataForModel!AX872+Index!$B$14*DataForModel!AZ872+Index!$B$15*DataForModel!BA872+Index!$B$16*DataForModel!BI872</f>
        <v>7.9896892894868996</v>
      </c>
      <c r="I872" s="2">
        <f>$B$3+$B$4*DataForModel!L872+Index!$B$5*DataForModel!Q872+Index!$B$6*DataForModel!R872+Index!$B$7*DataForModel!T872+Index!$B$8*DataForModel!U872+Index!$B$9*DataForModel!AA872+Index!$B$10*DataForModel!AU872+Index!$B$11*DataForModel!AH872+Index!$B$12*DataForModel!AU872+Index!$B$13*DataForModel!AX872+Index!$B$14*DataForModel!AZ872+Index!$B$15*DataForModel!BA872+Index!$B$16*DataForModel!BI872</f>
        <v>7.9896892894868996</v>
      </c>
      <c r="J872">
        <v>9.8000000000000007</v>
      </c>
      <c r="K872">
        <f t="shared" si="65"/>
        <v>1.8103107105131011</v>
      </c>
      <c r="L872">
        <f>VLOOKUP(G872,MedianHouseholdIncome!B:C,2,FALSE)</f>
        <v>85907</v>
      </c>
      <c r="M872">
        <f>VLOOKUP(G872,DataForModel!B:O,14,FALSE)</f>
        <v>19.8070995527323</v>
      </c>
      <c r="N872">
        <f>VLOOKUP(G872,DataForModel!B:H,7,FALSE)</f>
        <v>6.5711000000000004</v>
      </c>
      <c r="O872" s="2">
        <f t="shared" si="66"/>
        <v>3.440194686352831</v>
      </c>
      <c r="P872" s="1">
        <f t="shared" si="67"/>
        <v>4.1880341880341891</v>
      </c>
      <c r="Q872" s="1">
        <f t="shared" si="68"/>
        <v>3.0512200698519893</v>
      </c>
      <c r="R872" s="1">
        <f t="shared" si="69"/>
        <v>4.641014471709985</v>
      </c>
      <c r="S872" s="1"/>
    </row>
    <row r="873" spans="7:19" x14ac:dyDescent="0.2">
      <c r="G873">
        <v>6085506000</v>
      </c>
      <c r="H873" s="2">
        <f>$B$3+$B$4*DataForModel!L873+Index!$B$5*DataForModel!Q873+Index!$B$6*DataForModel!R873+Index!$B$7*DataForModel!T873+Index!$B$8*DataForModel!U873+Index!$B$9*DataForModel!AA873+Index!$B$10*DataForModel!AU873+Index!$B$11*DataForModel!AH873+Index!$B$12*DataForModel!AU873+Index!$B$13*DataForModel!AX873+Index!$B$14*DataForModel!AZ873+Index!$B$15*DataForModel!BA873+Index!$B$16*DataForModel!BI873</f>
        <v>9.7587292606750289</v>
      </c>
      <c r="I873" s="2">
        <f>$B$3+$B$4*DataForModel!L873+Index!$B$5*DataForModel!Q873+Index!$B$6*DataForModel!R873+Index!$B$7*DataForModel!T873+Index!$B$8*DataForModel!U873+Index!$B$9*DataForModel!AA873+Index!$B$10*DataForModel!AU873+Index!$B$11*DataForModel!AH873+Index!$B$12*DataForModel!AU873+Index!$B$13*DataForModel!AX873+Index!$B$14*DataForModel!AZ873+Index!$B$15*DataForModel!BA873+Index!$B$16*DataForModel!BI873</f>
        <v>9.7587292606750289</v>
      </c>
      <c r="J873">
        <v>8.4</v>
      </c>
      <c r="K873">
        <f t="shared" si="65"/>
        <v>1.3587292606750285</v>
      </c>
      <c r="L873">
        <f>VLOOKUP(G873,MedianHouseholdIncome!B:C,2,FALSE)</f>
        <v>128450</v>
      </c>
      <c r="M873">
        <f>VLOOKUP(G873,DataForModel!B:O,14,FALSE)</f>
        <v>12.1856444526766</v>
      </c>
      <c r="N873">
        <f>VLOOKUP(G873,DataForModel!B:H,7,FALSE)</f>
        <v>4.6257999999999999</v>
      </c>
      <c r="O873" s="2">
        <f t="shared" si="66"/>
        <v>4.2396793783559197</v>
      </c>
      <c r="P873" s="1">
        <f t="shared" si="67"/>
        <v>3.5897435897435903</v>
      </c>
      <c r="Q873" s="1">
        <f t="shared" si="68"/>
        <v>1.7828229105872648</v>
      </c>
      <c r="R873" s="1">
        <f t="shared" si="69"/>
        <v>2.7579497604181791</v>
      </c>
      <c r="S873" s="1"/>
    </row>
    <row r="874" spans="7:19" x14ac:dyDescent="0.2">
      <c r="G874">
        <v>6085506101</v>
      </c>
      <c r="H874" s="2">
        <f>$B$3+$B$4*DataForModel!L874+Index!$B$5*DataForModel!Q874+Index!$B$6*DataForModel!R874+Index!$B$7*DataForModel!T874+Index!$B$8*DataForModel!U874+Index!$B$9*DataForModel!AA874+Index!$B$10*DataForModel!AU874+Index!$B$11*DataForModel!AH874+Index!$B$12*DataForModel!AU874+Index!$B$13*DataForModel!AX874+Index!$B$14*DataForModel!AZ874+Index!$B$15*DataForModel!BA874+Index!$B$16*DataForModel!BI874</f>
        <v>8.840436712464129</v>
      </c>
      <c r="I874" s="2">
        <f>$B$3+$B$4*DataForModel!L874+Index!$B$5*DataForModel!Q874+Index!$B$6*DataForModel!R874+Index!$B$7*DataForModel!T874+Index!$B$8*DataForModel!U874+Index!$B$9*DataForModel!AA874+Index!$B$10*DataForModel!AU874+Index!$B$11*DataForModel!AH874+Index!$B$12*DataForModel!AU874+Index!$B$13*DataForModel!AX874+Index!$B$14*DataForModel!AZ874+Index!$B$15*DataForModel!BA874+Index!$B$16*DataForModel!BI874</f>
        <v>8.840436712464129</v>
      </c>
      <c r="J874">
        <v>8.6999999999999993</v>
      </c>
      <c r="K874">
        <f t="shared" si="65"/>
        <v>0.1404367124641297</v>
      </c>
      <c r="L874">
        <f>VLOOKUP(G874,MedianHouseholdIncome!B:C,2,FALSE)</f>
        <v>128543</v>
      </c>
      <c r="M874">
        <f>VLOOKUP(G874,DataForModel!B:O,14,FALSE)</f>
        <v>11.226706839127001</v>
      </c>
      <c r="N874">
        <f>VLOOKUP(G874,DataForModel!B:H,7,FALSE)</f>
        <v>4.9142000000000001</v>
      </c>
      <c r="O874" s="2">
        <f t="shared" si="66"/>
        <v>3.8246741512088795</v>
      </c>
      <c r="P874" s="1">
        <f t="shared" si="67"/>
        <v>3.7179487179487181</v>
      </c>
      <c r="Q874" s="1">
        <f t="shared" si="68"/>
        <v>1.6232321593500743</v>
      </c>
      <c r="R874" s="1">
        <f t="shared" si="69"/>
        <v>3.037123082135424</v>
      </c>
      <c r="S874" s="1"/>
    </row>
    <row r="875" spans="7:19" x14ac:dyDescent="0.2">
      <c r="G875">
        <v>6085506102</v>
      </c>
      <c r="H875" s="2">
        <f>$B$3+$B$4*DataForModel!L875+Index!$B$5*DataForModel!Q875+Index!$B$6*DataForModel!R875+Index!$B$7*DataForModel!T875+Index!$B$8*DataForModel!U875+Index!$B$9*DataForModel!AA875+Index!$B$10*DataForModel!AU875+Index!$B$11*DataForModel!AH875+Index!$B$12*DataForModel!AU875+Index!$B$13*DataForModel!AX875+Index!$B$14*DataForModel!AZ875+Index!$B$15*DataForModel!BA875+Index!$B$16*DataForModel!BI875</f>
        <v>8.5800946223855306</v>
      </c>
      <c r="I875" s="2">
        <f>$B$3+$B$4*DataForModel!L875+Index!$B$5*DataForModel!Q875+Index!$B$6*DataForModel!R875+Index!$B$7*DataForModel!T875+Index!$B$8*DataForModel!U875+Index!$B$9*DataForModel!AA875+Index!$B$10*DataForModel!AU875+Index!$B$11*DataForModel!AH875+Index!$B$12*DataForModel!AU875+Index!$B$13*DataForModel!AX875+Index!$B$14*DataForModel!AZ875+Index!$B$15*DataForModel!BA875+Index!$B$16*DataForModel!BI875</f>
        <v>8.5800946223855306</v>
      </c>
      <c r="J875">
        <v>7.9</v>
      </c>
      <c r="K875">
        <f t="shared" si="65"/>
        <v>0.6800946223855302</v>
      </c>
      <c r="L875">
        <f>VLOOKUP(G875,MedianHouseholdIncome!B:C,2,FALSE)</f>
        <v>129592</v>
      </c>
      <c r="M875">
        <f>VLOOKUP(G875,DataForModel!B:O,14,FALSE)</f>
        <v>12.741766069805699</v>
      </c>
      <c r="N875">
        <f>VLOOKUP(G875,DataForModel!B:H,7,FALSE)</f>
        <v>3.8224</v>
      </c>
      <c r="O875" s="2">
        <f t="shared" si="66"/>
        <v>3.707017388732146</v>
      </c>
      <c r="P875" s="1">
        <f t="shared" si="67"/>
        <v>3.3760683760683765</v>
      </c>
      <c r="Q875" s="1">
        <f t="shared" si="68"/>
        <v>1.8753751949098607</v>
      </c>
      <c r="R875" s="1">
        <f t="shared" si="69"/>
        <v>1.9802526499201392</v>
      </c>
      <c r="S875" s="1"/>
    </row>
    <row r="876" spans="7:19" x14ac:dyDescent="0.2">
      <c r="G876">
        <v>6085506103</v>
      </c>
      <c r="H876" s="2">
        <f>$B$3+$B$4*DataForModel!L876+Index!$B$5*DataForModel!Q876+Index!$B$6*DataForModel!R876+Index!$B$7*DataForModel!T876+Index!$B$8*DataForModel!U876+Index!$B$9*DataForModel!AA876+Index!$B$10*DataForModel!AU876+Index!$B$11*DataForModel!AH876+Index!$B$12*DataForModel!AU876+Index!$B$13*DataForModel!AX876+Index!$B$14*DataForModel!AZ876+Index!$B$15*DataForModel!BA876+Index!$B$16*DataForModel!BI876</f>
        <v>10.27389593244035</v>
      </c>
      <c r="I876" s="2">
        <f>$B$3+$B$4*DataForModel!L876+Index!$B$5*DataForModel!Q876+Index!$B$6*DataForModel!R876+Index!$B$7*DataForModel!T876+Index!$B$8*DataForModel!U876+Index!$B$9*DataForModel!AA876+Index!$B$10*DataForModel!AU876+Index!$B$11*DataForModel!AH876+Index!$B$12*DataForModel!AU876+Index!$B$13*DataForModel!AX876+Index!$B$14*DataForModel!AZ876+Index!$B$15*DataForModel!BA876+Index!$B$16*DataForModel!BI876</f>
        <v>10.27389593244035</v>
      </c>
      <c r="J876">
        <v>8.4</v>
      </c>
      <c r="K876">
        <f t="shared" si="65"/>
        <v>1.8738959324403499</v>
      </c>
      <c r="L876">
        <f>VLOOKUP(G876,MedianHouseholdIncome!B:C,2,FALSE)</f>
        <v>156380</v>
      </c>
      <c r="M876">
        <f>VLOOKUP(G876,DataForModel!B:O,14,FALSE)</f>
        <v>16.001279841094501</v>
      </c>
      <c r="N876">
        <f>VLOOKUP(G876,DataForModel!B:H,7,FALSE)</f>
        <v>6.3129999999999997</v>
      </c>
      <c r="O876" s="2">
        <f t="shared" si="66"/>
        <v>4.4724993680760692</v>
      </c>
      <c r="P876" s="1">
        <f t="shared" si="67"/>
        <v>3.5897435897435903</v>
      </c>
      <c r="Q876" s="1">
        <f t="shared" si="68"/>
        <v>2.4178382749661544</v>
      </c>
      <c r="R876" s="1">
        <f t="shared" si="69"/>
        <v>4.3911717729054729</v>
      </c>
      <c r="S876" s="1"/>
    </row>
    <row r="877" spans="7:19" x14ac:dyDescent="0.2">
      <c r="G877">
        <v>6085506202</v>
      </c>
      <c r="H877" s="2">
        <f>$B$3+$B$4*DataForModel!L877+Index!$B$5*DataForModel!Q877+Index!$B$6*DataForModel!R877+Index!$B$7*DataForModel!T877+Index!$B$8*DataForModel!U877+Index!$B$9*DataForModel!AA877+Index!$B$10*DataForModel!AU877+Index!$B$11*DataForModel!AH877+Index!$B$12*DataForModel!AU877+Index!$B$13*DataForModel!AX877+Index!$B$14*DataForModel!AZ877+Index!$B$15*DataForModel!BA877+Index!$B$16*DataForModel!BI877</f>
        <v>10.211253839101483</v>
      </c>
      <c r="I877" s="2">
        <f>$B$3+$B$4*DataForModel!L877+Index!$B$5*DataForModel!Q877+Index!$B$6*DataForModel!R877+Index!$B$7*DataForModel!T877+Index!$B$8*DataForModel!U877+Index!$B$9*DataForModel!AA877+Index!$B$10*DataForModel!AU877+Index!$B$11*DataForModel!AH877+Index!$B$12*DataForModel!AU877+Index!$B$13*DataForModel!AX877+Index!$B$14*DataForModel!AZ877+Index!$B$15*DataForModel!BA877+Index!$B$16*DataForModel!BI877</f>
        <v>10.211253839101483</v>
      </c>
      <c r="J877">
        <v>7.8</v>
      </c>
      <c r="K877">
        <f t="shared" si="65"/>
        <v>2.4112538391014828</v>
      </c>
      <c r="L877">
        <f>VLOOKUP(G877,MedianHouseholdIncome!B:C,2,FALSE)</f>
        <v>142890</v>
      </c>
      <c r="M877">
        <f>VLOOKUP(G877,DataForModel!B:O,14,FALSE)</f>
        <v>7.5509596244425099</v>
      </c>
      <c r="N877">
        <f>VLOOKUP(G877,DataForModel!B:H,7,FALSE)</f>
        <v>5.2112999999999996</v>
      </c>
      <c r="O877" s="2">
        <f t="shared" si="66"/>
        <v>4.4441894398013471</v>
      </c>
      <c r="P877" s="1">
        <f t="shared" si="67"/>
        <v>3.3333333333333339</v>
      </c>
      <c r="Q877" s="1">
        <f t="shared" si="68"/>
        <v>1.0114976199381769</v>
      </c>
      <c r="R877" s="1">
        <f t="shared" si="69"/>
        <v>3.3247180678573152</v>
      </c>
      <c r="S877" s="1"/>
    </row>
    <row r="878" spans="7:19" x14ac:dyDescent="0.2">
      <c r="G878">
        <v>6085506203</v>
      </c>
      <c r="H878" s="2">
        <f>$B$3+$B$4*DataForModel!L878+Index!$B$5*DataForModel!Q878+Index!$B$6*DataForModel!R878+Index!$B$7*DataForModel!T878+Index!$B$8*DataForModel!U878+Index!$B$9*DataForModel!AA878+Index!$B$10*DataForModel!AU878+Index!$B$11*DataForModel!AH878+Index!$B$12*DataForModel!AU878+Index!$B$13*DataForModel!AX878+Index!$B$14*DataForModel!AZ878+Index!$B$15*DataForModel!BA878+Index!$B$16*DataForModel!BI878</f>
        <v>10.737551612851071</v>
      </c>
      <c r="I878" s="2">
        <f>$B$3+$B$4*DataForModel!L878+Index!$B$5*DataForModel!Q878+Index!$B$6*DataForModel!R878+Index!$B$7*DataForModel!T878+Index!$B$8*DataForModel!U878+Index!$B$9*DataForModel!AA878+Index!$B$10*DataForModel!AU878+Index!$B$11*DataForModel!AH878+Index!$B$12*DataForModel!AU878+Index!$B$13*DataForModel!AX878+Index!$B$14*DataForModel!AZ878+Index!$B$15*DataForModel!BA878+Index!$B$16*DataForModel!BI878</f>
        <v>10.737551612851071</v>
      </c>
      <c r="J878">
        <v>7.6</v>
      </c>
      <c r="K878">
        <f t="shared" si="65"/>
        <v>3.1375516128510714</v>
      </c>
      <c r="L878">
        <f>VLOOKUP(G878,MedianHouseholdIncome!B:C,2,FALSE)</f>
        <v>93561</v>
      </c>
      <c r="M878">
        <f>VLOOKUP(G878,DataForModel!B:O,14,FALSE)</f>
        <v>20.548004905428201</v>
      </c>
      <c r="N878">
        <f>VLOOKUP(G878,DataForModel!B:H,7,FALSE)</f>
        <v>5.7533000000000003</v>
      </c>
      <c r="O878" s="2">
        <f t="shared" si="66"/>
        <v>4.6820399239062951</v>
      </c>
      <c r="P878" s="1">
        <f t="shared" si="67"/>
        <v>3.2478632478632479</v>
      </c>
      <c r="Q878" s="1">
        <f t="shared" si="68"/>
        <v>3.1745249023683728</v>
      </c>
      <c r="R878" s="1">
        <f t="shared" si="69"/>
        <v>3.8493780552732204</v>
      </c>
      <c r="S878" s="1"/>
    </row>
    <row r="879" spans="7:19" x14ac:dyDescent="0.2">
      <c r="G879">
        <v>6085506204</v>
      </c>
      <c r="H879" s="2">
        <f>$B$3+$B$4*DataForModel!L879+Index!$B$5*DataForModel!Q879+Index!$B$6*DataForModel!R879+Index!$B$7*DataForModel!T879+Index!$B$8*DataForModel!U879+Index!$B$9*DataForModel!AA879+Index!$B$10*DataForModel!AU879+Index!$B$11*DataForModel!AH879+Index!$B$12*DataForModel!AU879+Index!$B$13*DataForModel!AX879+Index!$B$14*DataForModel!AZ879+Index!$B$15*DataForModel!BA879+Index!$B$16*DataForModel!BI879</f>
        <v>10.95584116299133</v>
      </c>
      <c r="I879" s="2">
        <f>$B$3+$B$4*DataForModel!L879+Index!$B$5*DataForModel!Q879+Index!$B$6*DataForModel!R879+Index!$B$7*DataForModel!T879+Index!$B$8*DataForModel!U879+Index!$B$9*DataForModel!AA879+Index!$B$10*DataForModel!AU879+Index!$B$11*DataForModel!AH879+Index!$B$12*DataForModel!AU879+Index!$B$13*DataForModel!AX879+Index!$B$14*DataForModel!AZ879+Index!$B$15*DataForModel!BA879+Index!$B$16*DataForModel!BI879</f>
        <v>10.95584116299133</v>
      </c>
      <c r="J879">
        <v>8</v>
      </c>
      <c r="K879">
        <f t="shared" si="65"/>
        <v>2.9558411629913302</v>
      </c>
      <c r="L879">
        <f>VLOOKUP(G879,MedianHouseholdIncome!B:C,2,FALSE)</f>
        <v>99722</v>
      </c>
      <c r="M879">
        <f>VLOOKUP(G879,DataForModel!B:O,14,FALSE)</f>
        <v>12.005613386355099</v>
      </c>
      <c r="N879">
        <f>VLOOKUP(G879,DataForModel!B:H,7,FALSE)</f>
        <v>5.7514000000000003</v>
      </c>
      <c r="O879" s="2">
        <f t="shared" si="66"/>
        <v>4.7806918235827993</v>
      </c>
      <c r="P879" s="1">
        <f t="shared" si="67"/>
        <v>3.4188034188034191</v>
      </c>
      <c r="Q879" s="1">
        <f t="shared" si="68"/>
        <v>1.7528613231864649</v>
      </c>
      <c r="R879" s="1">
        <f t="shared" si="69"/>
        <v>3.8475388412951936</v>
      </c>
      <c r="S879" s="1"/>
    </row>
    <row r="880" spans="7:19" x14ac:dyDescent="0.2">
      <c r="G880">
        <v>6085506301</v>
      </c>
      <c r="H880" s="2">
        <f>$B$3+$B$4*DataForModel!L880+Index!$B$5*DataForModel!Q880+Index!$B$6*DataForModel!R880+Index!$B$7*DataForModel!T880+Index!$B$8*DataForModel!U880+Index!$B$9*DataForModel!AA880+Index!$B$10*DataForModel!AU880+Index!$B$11*DataForModel!AH880+Index!$B$12*DataForModel!AU880+Index!$B$13*DataForModel!AX880+Index!$B$14*DataForModel!AZ880+Index!$B$15*DataForModel!BA880+Index!$B$16*DataForModel!BI880</f>
        <v>10.405561910086039</v>
      </c>
      <c r="I880" s="2">
        <f>$B$3+$B$4*DataForModel!L880+Index!$B$5*DataForModel!Q880+Index!$B$6*DataForModel!R880+Index!$B$7*DataForModel!T880+Index!$B$8*DataForModel!U880+Index!$B$9*DataForModel!AA880+Index!$B$10*DataForModel!AU880+Index!$B$11*DataForModel!AH880+Index!$B$12*DataForModel!AU880+Index!$B$13*DataForModel!AX880+Index!$B$14*DataForModel!AZ880+Index!$B$15*DataForModel!BA880+Index!$B$16*DataForModel!BI880</f>
        <v>10.405561910086039</v>
      </c>
      <c r="J880">
        <v>9.6999999999999993</v>
      </c>
      <c r="K880">
        <f t="shared" si="65"/>
        <v>0.70556191008603975</v>
      </c>
      <c r="L880">
        <f>VLOOKUP(G880,MedianHouseholdIncome!B:C,2,FALSE)</f>
        <v>70594</v>
      </c>
      <c r="M880">
        <f>VLOOKUP(G880,DataForModel!B:O,14,FALSE)</f>
        <v>23.338278139440298</v>
      </c>
      <c r="N880">
        <f>VLOOKUP(G880,DataForModel!B:H,7,FALSE)</f>
        <v>6.6226000000000003</v>
      </c>
      <c r="O880" s="2">
        <f t="shared" si="66"/>
        <v>4.5320033562842337</v>
      </c>
      <c r="P880" s="1">
        <f t="shared" si="67"/>
        <v>4.1452991452991448</v>
      </c>
      <c r="Q880" s="1">
        <f t="shared" si="68"/>
        <v>3.6388948418524327</v>
      </c>
      <c r="R880" s="1">
        <f t="shared" si="69"/>
        <v>4.6908668505880646</v>
      </c>
      <c r="S880" s="1"/>
    </row>
    <row r="881" spans="7:19" x14ac:dyDescent="0.2">
      <c r="G881">
        <v>6085506302</v>
      </c>
      <c r="H881" s="2">
        <f>$B$3+$B$4*DataForModel!L881+Index!$B$5*DataForModel!Q881+Index!$B$6*DataForModel!R881+Index!$B$7*DataForModel!T881+Index!$B$8*DataForModel!U881+Index!$B$9*DataForModel!AA881+Index!$B$10*DataForModel!AU881+Index!$B$11*DataForModel!AH881+Index!$B$12*DataForModel!AU881+Index!$B$13*DataForModel!AX881+Index!$B$14*DataForModel!AZ881+Index!$B$15*DataForModel!BA881+Index!$B$16*DataForModel!BI881</f>
        <v>10.958861125032481</v>
      </c>
      <c r="I881" s="2">
        <f>$B$3+$B$4*DataForModel!L881+Index!$B$5*DataForModel!Q881+Index!$B$6*DataForModel!R881+Index!$B$7*DataForModel!T881+Index!$B$8*DataForModel!U881+Index!$B$9*DataForModel!AA881+Index!$B$10*DataForModel!AU881+Index!$B$11*DataForModel!AH881+Index!$B$12*DataForModel!AU881+Index!$B$13*DataForModel!AX881+Index!$B$14*DataForModel!AZ881+Index!$B$15*DataForModel!BA881+Index!$B$16*DataForModel!BI881</f>
        <v>10.958861125032481</v>
      </c>
      <c r="J881">
        <v>7.7</v>
      </c>
      <c r="K881">
        <f t="shared" si="65"/>
        <v>3.2588611250324808</v>
      </c>
      <c r="L881">
        <f>VLOOKUP(G881,MedianHouseholdIncome!B:C,2,FALSE)</f>
        <v>119792</v>
      </c>
      <c r="M881">
        <f>VLOOKUP(G881,DataForModel!B:O,14,FALSE)</f>
        <v>14.2036294201439</v>
      </c>
      <c r="N881">
        <f>VLOOKUP(G881,DataForModel!B:H,7,FALSE)</f>
        <v>4.2487000000000004</v>
      </c>
      <c r="O881" s="2">
        <f t="shared" si="66"/>
        <v>4.7820566392238559</v>
      </c>
      <c r="P881" s="1">
        <f t="shared" si="67"/>
        <v>3.2905982905982913</v>
      </c>
      <c r="Q881" s="1">
        <f t="shared" si="68"/>
        <v>2.1186651305533357</v>
      </c>
      <c r="R881" s="1">
        <f t="shared" si="69"/>
        <v>2.3929141861478151</v>
      </c>
      <c r="S881" s="1"/>
    </row>
    <row r="882" spans="7:19" x14ac:dyDescent="0.2">
      <c r="G882">
        <v>6085506304</v>
      </c>
      <c r="H882" s="2">
        <f>$B$3+$B$4*DataForModel!L882+Index!$B$5*DataForModel!Q882+Index!$B$6*DataForModel!R882+Index!$B$7*DataForModel!T882+Index!$B$8*DataForModel!U882+Index!$B$9*DataForModel!AA882+Index!$B$10*DataForModel!AU882+Index!$B$11*DataForModel!AH882+Index!$B$12*DataForModel!AU882+Index!$B$13*DataForModel!AX882+Index!$B$14*DataForModel!AZ882+Index!$B$15*DataForModel!BA882+Index!$B$16*DataForModel!BI882</f>
        <v>11.55354737057892</v>
      </c>
      <c r="I882" s="2">
        <f>$B$3+$B$4*DataForModel!L882+Index!$B$5*DataForModel!Q882+Index!$B$6*DataForModel!R882+Index!$B$7*DataForModel!T882+Index!$B$8*DataForModel!U882+Index!$B$9*DataForModel!AA882+Index!$B$10*DataForModel!AU882+Index!$B$11*DataForModel!AH882+Index!$B$12*DataForModel!AU882+Index!$B$13*DataForModel!AX882+Index!$B$14*DataForModel!AZ882+Index!$B$15*DataForModel!BA882+Index!$B$16*DataForModel!BI882</f>
        <v>11.55354737057892</v>
      </c>
      <c r="J882">
        <v>8</v>
      </c>
      <c r="K882">
        <f t="shared" si="65"/>
        <v>3.5535473705789205</v>
      </c>
      <c r="L882">
        <f>VLOOKUP(G882,MedianHouseholdIncome!B:C,2,FALSE)</f>
        <v>91733</v>
      </c>
      <c r="M882">
        <f>VLOOKUP(G882,DataForModel!B:O,14,FALSE)</f>
        <v>20.574214899660401</v>
      </c>
      <c r="N882">
        <f>VLOOKUP(G882,DataForModel!B:H,7,FALSE)</f>
        <v>5.9615</v>
      </c>
      <c r="O882" s="2">
        <f t="shared" si="66"/>
        <v>5.0508140204038021</v>
      </c>
      <c r="P882" s="1">
        <f t="shared" si="67"/>
        <v>3.4188034188034191</v>
      </c>
      <c r="Q882" s="1">
        <f t="shared" si="68"/>
        <v>3.1788868886022388</v>
      </c>
      <c r="R882" s="1">
        <f t="shared" si="69"/>
        <v>4.0509171869706204</v>
      </c>
      <c r="S882" s="1"/>
    </row>
    <row r="883" spans="7:19" x14ac:dyDescent="0.2">
      <c r="G883">
        <v>6085506305</v>
      </c>
      <c r="H883" s="2">
        <f>$B$3+$B$4*DataForModel!L883+Index!$B$5*DataForModel!Q883+Index!$B$6*DataForModel!R883+Index!$B$7*DataForModel!T883+Index!$B$8*DataForModel!U883+Index!$B$9*DataForModel!AA883+Index!$B$10*DataForModel!AU883+Index!$B$11*DataForModel!AH883+Index!$B$12*DataForModel!AU883+Index!$B$13*DataForModel!AX883+Index!$B$14*DataForModel!AZ883+Index!$B$15*DataForModel!BA883+Index!$B$16*DataForModel!BI883</f>
        <v>15.054168836519311</v>
      </c>
      <c r="I883" s="2">
        <f>$B$3+$B$4*DataForModel!L883+Index!$B$5*DataForModel!Q883+Index!$B$6*DataForModel!R883+Index!$B$7*DataForModel!T883+Index!$B$8*DataForModel!U883+Index!$B$9*DataForModel!AA883+Index!$B$10*DataForModel!AU883+Index!$B$11*DataForModel!AH883+Index!$B$12*DataForModel!AU883+Index!$B$13*DataForModel!AX883+Index!$B$14*DataForModel!AZ883+Index!$B$15*DataForModel!BA883+Index!$B$16*DataForModel!BI883</f>
        <v>15.054168836519311</v>
      </c>
      <c r="J883">
        <v>11</v>
      </c>
      <c r="K883">
        <f t="shared" si="65"/>
        <v>4.0541688365193114</v>
      </c>
      <c r="L883">
        <f>VLOOKUP(G883,MedianHouseholdIncome!B:C,2,FALSE)</f>
        <v>69884</v>
      </c>
      <c r="M883">
        <f>VLOOKUP(G883,DataForModel!B:O,14,FALSE)</f>
        <v>18.8086621806107</v>
      </c>
      <c r="N883">
        <f>VLOOKUP(G883,DataForModel!B:H,7,FALSE)</f>
        <v>8.1174999999999997</v>
      </c>
      <c r="O883" s="2">
        <f t="shared" si="66"/>
        <v>6.6328547431112073</v>
      </c>
      <c r="P883" s="1">
        <f t="shared" si="67"/>
        <v>4.700854700854701</v>
      </c>
      <c r="Q883" s="1">
        <f t="shared" si="68"/>
        <v>2.8850555894637866</v>
      </c>
      <c r="R883" s="1">
        <f t="shared" si="69"/>
        <v>6.1379410483519674</v>
      </c>
      <c r="S883" s="1"/>
    </row>
    <row r="884" spans="7:19" x14ac:dyDescent="0.2">
      <c r="G884">
        <v>6085506401</v>
      </c>
      <c r="H884" s="2">
        <f>$B$3+$B$4*DataForModel!L884+Index!$B$5*DataForModel!Q884+Index!$B$6*DataForModel!R884+Index!$B$7*DataForModel!T884+Index!$B$8*DataForModel!U884+Index!$B$9*DataForModel!AA884+Index!$B$10*DataForModel!AU884+Index!$B$11*DataForModel!AH884+Index!$B$12*DataForModel!AU884+Index!$B$13*DataForModel!AX884+Index!$B$14*DataForModel!AZ884+Index!$B$15*DataForModel!BA884+Index!$B$16*DataForModel!BI884</f>
        <v>10.5205687041245</v>
      </c>
      <c r="I884" s="2">
        <f>$B$3+$B$4*DataForModel!L884+Index!$B$5*DataForModel!Q884+Index!$B$6*DataForModel!R884+Index!$B$7*DataForModel!T884+Index!$B$8*DataForModel!U884+Index!$B$9*DataForModel!AA884+Index!$B$10*DataForModel!AU884+Index!$B$11*DataForModel!AH884+Index!$B$12*DataForModel!AU884+Index!$B$13*DataForModel!AX884+Index!$B$14*DataForModel!AZ884+Index!$B$15*DataForModel!BA884+Index!$B$16*DataForModel!BI884</f>
        <v>10.5205687041245</v>
      </c>
      <c r="J884">
        <v>8.6</v>
      </c>
      <c r="K884">
        <f t="shared" si="65"/>
        <v>1.9205687041245003</v>
      </c>
      <c r="L884">
        <f>VLOOKUP(G884,MedianHouseholdIncome!B:C,2,FALSE)</f>
        <v>100708</v>
      </c>
      <c r="M884">
        <f>VLOOKUP(G884,DataForModel!B:O,14,FALSE)</f>
        <v>21.8309935088351</v>
      </c>
      <c r="N884">
        <f>VLOOKUP(G884,DataForModel!B:H,7,FALSE)</f>
        <v>6.6737000000000002</v>
      </c>
      <c r="O884" s="2">
        <f t="shared" si="66"/>
        <v>4.5839785364992665</v>
      </c>
      <c r="P884" s="1">
        <f t="shared" si="67"/>
        <v>3.6752136752136755</v>
      </c>
      <c r="Q884" s="1">
        <f t="shared" si="68"/>
        <v>3.3880456905336716</v>
      </c>
      <c r="R884" s="1">
        <f t="shared" si="69"/>
        <v>4.7403320265234017</v>
      </c>
      <c r="S884" s="1"/>
    </row>
    <row r="885" spans="7:19" x14ac:dyDescent="0.2">
      <c r="G885">
        <v>6085506402</v>
      </c>
      <c r="H885" s="2">
        <f>$B$3+$B$4*DataForModel!L885+Index!$B$5*DataForModel!Q885+Index!$B$6*DataForModel!R885+Index!$B$7*DataForModel!T885+Index!$B$8*DataForModel!U885+Index!$B$9*DataForModel!AA885+Index!$B$10*DataForModel!AU885+Index!$B$11*DataForModel!AH885+Index!$B$12*DataForModel!AU885+Index!$B$13*DataForModel!AX885+Index!$B$14*DataForModel!AZ885+Index!$B$15*DataForModel!BA885+Index!$B$16*DataForModel!BI885</f>
        <v>11.98991416232543</v>
      </c>
      <c r="I885" s="2">
        <f>$B$3+$B$4*DataForModel!L885+Index!$B$5*DataForModel!Q885+Index!$B$6*DataForModel!R885+Index!$B$7*DataForModel!T885+Index!$B$8*DataForModel!U885+Index!$B$9*DataForModel!AA885+Index!$B$10*DataForModel!AU885+Index!$B$11*DataForModel!AH885+Index!$B$12*DataForModel!AU885+Index!$B$13*DataForModel!AX885+Index!$B$14*DataForModel!AZ885+Index!$B$15*DataForModel!BA885+Index!$B$16*DataForModel!BI885</f>
        <v>11.98991416232543</v>
      </c>
      <c r="J885">
        <v>10.199999999999999</v>
      </c>
      <c r="K885">
        <f t="shared" si="65"/>
        <v>1.7899141623254309</v>
      </c>
      <c r="L885">
        <f>VLOOKUP(G885,MedianHouseholdIncome!B:C,2,FALSE)</f>
        <v>81514</v>
      </c>
      <c r="M885">
        <f>VLOOKUP(G885,DataForModel!B:O,14,FALSE)</f>
        <v>24.908516398250999</v>
      </c>
      <c r="N885">
        <f>VLOOKUP(G885,DataForModel!B:H,7,FALSE)</f>
        <v>7.4955999999999996</v>
      </c>
      <c r="O885" s="2">
        <f t="shared" si="66"/>
        <v>5.2480218708660642</v>
      </c>
      <c r="P885" s="1">
        <f t="shared" si="67"/>
        <v>4.3589743589743595</v>
      </c>
      <c r="Q885" s="1">
        <f t="shared" si="68"/>
        <v>3.9002210217875111</v>
      </c>
      <c r="R885" s="1">
        <f t="shared" si="69"/>
        <v>5.5359372731232748</v>
      </c>
      <c r="S885" s="1"/>
    </row>
    <row r="886" spans="7:19" x14ac:dyDescent="0.2">
      <c r="G886">
        <v>6085506501</v>
      </c>
      <c r="H886" s="2">
        <f>$B$3+$B$4*DataForModel!L886+Index!$B$5*DataForModel!Q886+Index!$B$6*DataForModel!R886+Index!$B$7*DataForModel!T886+Index!$B$8*DataForModel!U886+Index!$B$9*DataForModel!AA886+Index!$B$10*DataForModel!AU886+Index!$B$11*DataForModel!AH886+Index!$B$12*DataForModel!AU886+Index!$B$13*DataForModel!AX886+Index!$B$14*DataForModel!AZ886+Index!$B$15*DataForModel!BA886+Index!$B$16*DataForModel!BI886</f>
        <v>15.577324885178999</v>
      </c>
      <c r="I886" s="2">
        <f>$B$3+$B$4*DataForModel!L886+Index!$B$5*DataForModel!Q886+Index!$B$6*DataForModel!R886+Index!$B$7*DataForModel!T886+Index!$B$8*DataForModel!U886+Index!$B$9*DataForModel!AA886+Index!$B$10*DataForModel!AU886+Index!$B$11*DataForModel!AH886+Index!$B$12*DataForModel!AU886+Index!$B$13*DataForModel!AX886+Index!$B$14*DataForModel!AZ886+Index!$B$15*DataForModel!BA886+Index!$B$16*DataForModel!BI886</f>
        <v>15.577324885178999</v>
      </c>
      <c r="J886">
        <v>12.7</v>
      </c>
      <c r="K886">
        <f t="shared" si="65"/>
        <v>2.8773248851790001</v>
      </c>
      <c r="L886">
        <f>VLOOKUP(G886,MedianHouseholdIncome!B:C,2,FALSE)</f>
        <v>56391</v>
      </c>
      <c r="M886">
        <f>VLOOKUP(G886,DataForModel!B:O,14,FALSE)</f>
        <v>23.129745891118901</v>
      </c>
      <c r="N886">
        <f>VLOOKUP(G886,DataForModel!B:H,7,FALSE)</f>
        <v>9.9487000000000005</v>
      </c>
      <c r="O886" s="2">
        <f t="shared" si="66"/>
        <v>6.869285383031305</v>
      </c>
      <c r="P886" s="1">
        <f t="shared" si="67"/>
        <v>5.4273504273504267</v>
      </c>
      <c r="Q886" s="1">
        <f t="shared" si="68"/>
        <v>3.6041899583474422</v>
      </c>
      <c r="R886" s="1">
        <f t="shared" si="69"/>
        <v>7.9105561202265138</v>
      </c>
      <c r="S886" s="1"/>
    </row>
    <row r="887" spans="7:19" x14ac:dyDescent="0.2">
      <c r="G887">
        <v>6085506601</v>
      </c>
      <c r="H887" s="2">
        <f>$B$3+$B$4*DataForModel!L887+Index!$B$5*DataForModel!Q887+Index!$B$6*DataForModel!R887+Index!$B$7*DataForModel!T887+Index!$B$8*DataForModel!U887+Index!$B$9*DataForModel!AA887+Index!$B$10*DataForModel!AU887+Index!$B$11*DataForModel!AH887+Index!$B$12*DataForModel!AU887+Index!$B$13*DataForModel!AX887+Index!$B$14*DataForModel!AZ887+Index!$B$15*DataForModel!BA887+Index!$B$16*DataForModel!BI887</f>
        <v>10.362945013993299</v>
      </c>
      <c r="I887" s="2">
        <f>$B$3+$B$4*DataForModel!L887+Index!$B$5*DataForModel!Q887+Index!$B$6*DataForModel!R887+Index!$B$7*DataForModel!T887+Index!$B$8*DataForModel!U887+Index!$B$9*DataForModel!AA887+Index!$B$10*DataForModel!AU887+Index!$B$11*DataForModel!AH887+Index!$B$12*DataForModel!AU887+Index!$B$13*DataForModel!AX887+Index!$B$14*DataForModel!AZ887+Index!$B$15*DataForModel!BA887+Index!$B$16*DataForModel!BI887</f>
        <v>10.362945013993299</v>
      </c>
      <c r="J887">
        <v>9.3000000000000007</v>
      </c>
      <c r="K887">
        <f t="shared" si="65"/>
        <v>1.0629450139932981</v>
      </c>
      <c r="L887">
        <f>VLOOKUP(G887,MedianHouseholdIncome!B:C,2,FALSE)</f>
        <v>106279</v>
      </c>
      <c r="M887">
        <f>VLOOKUP(G887,DataForModel!B:O,14,FALSE)</f>
        <v>15.6799639161794</v>
      </c>
      <c r="N887">
        <f>VLOOKUP(G887,DataForModel!B:H,7,FALSE)</f>
        <v>5.3941999999999997</v>
      </c>
      <c r="O887" s="2">
        <f t="shared" si="66"/>
        <v>4.512743443223056</v>
      </c>
      <c r="P887" s="1">
        <f t="shared" si="67"/>
        <v>3.9743589743589745</v>
      </c>
      <c r="Q887" s="1">
        <f t="shared" si="68"/>
        <v>2.3643634199629608</v>
      </c>
      <c r="R887" s="1">
        <f t="shared" si="69"/>
        <v>3.5017666134262617</v>
      </c>
      <c r="S887" s="1"/>
    </row>
    <row r="888" spans="7:19" x14ac:dyDescent="0.2">
      <c r="G888">
        <v>6085506603</v>
      </c>
      <c r="H888" s="2">
        <f>$B$3+$B$4*DataForModel!L888+Index!$B$5*DataForModel!Q888+Index!$B$6*DataForModel!R888+Index!$B$7*DataForModel!T888+Index!$B$8*DataForModel!U888+Index!$B$9*DataForModel!AA888+Index!$B$10*DataForModel!AU888+Index!$B$11*DataForModel!AH888+Index!$B$12*DataForModel!AU888+Index!$B$13*DataForModel!AX888+Index!$B$14*DataForModel!AZ888+Index!$B$15*DataForModel!BA888+Index!$B$16*DataForModel!BI888</f>
        <v>9.8952322279854705</v>
      </c>
      <c r="I888" s="2">
        <f>$B$3+$B$4*DataForModel!L888+Index!$B$5*DataForModel!Q888+Index!$B$6*DataForModel!R888+Index!$B$7*DataForModel!T888+Index!$B$8*DataForModel!U888+Index!$B$9*DataForModel!AA888+Index!$B$10*DataForModel!AU888+Index!$B$11*DataForModel!AH888+Index!$B$12*DataForModel!AU888+Index!$B$13*DataForModel!AX888+Index!$B$14*DataForModel!AZ888+Index!$B$15*DataForModel!BA888+Index!$B$16*DataForModel!BI888</f>
        <v>9.8952322279854705</v>
      </c>
      <c r="J888">
        <v>10.199999999999999</v>
      </c>
      <c r="K888">
        <f t="shared" si="65"/>
        <v>0.30476777201452876</v>
      </c>
      <c r="L888">
        <f>VLOOKUP(G888,MedianHouseholdIncome!B:C,2,FALSE)</f>
        <v>129971</v>
      </c>
      <c r="M888">
        <f>VLOOKUP(G888,DataForModel!B:O,14,FALSE)</f>
        <v>13.0943245942724</v>
      </c>
      <c r="N888">
        <f>VLOOKUP(G888,DataForModel!B:H,7,FALSE)</f>
        <v>5.9356999999999998</v>
      </c>
      <c r="O888" s="2">
        <f t="shared" si="66"/>
        <v>4.3013693540235689</v>
      </c>
      <c r="P888" s="1">
        <f t="shared" si="67"/>
        <v>4.3589743589743595</v>
      </c>
      <c r="Q888" s="1">
        <f t="shared" si="68"/>
        <v>1.9340495851722739</v>
      </c>
      <c r="R888" s="1">
        <f t="shared" si="69"/>
        <v>4.0259425971637377</v>
      </c>
      <c r="S888" s="1"/>
    </row>
    <row r="889" spans="7:19" x14ac:dyDescent="0.2">
      <c r="G889">
        <v>6085506604</v>
      </c>
      <c r="H889" s="2">
        <f>$B$3+$B$4*DataForModel!L889+Index!$B$5*DataForModel!Q889+Index!$B$6*DataForModel!R889+Index!$B$7*DataForModel!T889+Index!$B$8*DataForModel!U889+Index!$B$9*DataForModel!AA889+Index!$B$10*DataForModel!AU889+Index!$B$11*DataForModel!AH889+Index!$B$12*DataForModel!AU889+Index!$B$13*DataForModel!AX889+Index!$B$14*DataForModel!AZ889+Index!$B$15*DataForModel!BA889+Index!$B$16*DataForModel!BI889</f>
        <v>10.14781260241605</v>
      </c>
      <c r="I889" s="2">
        <f>$B$3+$B$4*DataForModel!L889+Index!$B$5*DataForModel!Q889+Index!$B$6*DataForModel!R889+Index!$B$7*DataForModel!T889+Index!$B$8*DataForModel!U889+Index!$B$9*DataForModel!AA889+Index!$B$10*DataForModel!AU889+Index!$B$11*DataForModel!AH889+Index!$B$12*DataForModel!AU889+Index!$B$13*DataForModel!AX889+Index!$B$14*DataForModel!AZ889+Index!$B$15*DataForModel!BA889+Index!$B$16*DataForModel!BI889</f>
        <v>10.14781260241605</v>
      </c>
      <c r="J889">
        <v>8.1999999999999993</v>
      </c>
      <c r="K889">
        <f t="shared" si="65"/>
        <v>1.9478126024160503</v>
      </c>
      <c r="L889">
        <f>VLOOKUP(G889,MedianHouseholdIncome!B:C,2,FALSE)</f>
        <v>156388</v>
      </c>
      <c r="M889">
        <f>VLOOKUP(G889,DataForModel!B:O,14,FALSE)</f>
        <v>5.24376696809151</v>
      </c>
      <c r="N889">
        <f>VLOOKUP(G889,DataForModel!B:H,7,FALSE)</f>
        <v>3.7789000000000001</v>
      </c>
      <c r="O889" s="2">
        <f t="shared" si="66"/>
        <v>4.4155183535637175</v>
      </c>
      <c r="P889" s="1">
        <f t="shared" si="67"/>
        <v>3.5042735042735043</v>
      </c>
      <c r="Q889" s="1">
        <f t="shared" si="68"/>
        <v>0.62752414338110118</v>
      </c>
      <c r="R889" s="1">
        <f t="shared" si="69"/>
        <v>1.9381443298969072</v>
      </c>
      <c r="S889" s="1"/>
    </row>
    <row r="890" spans="7:19" x14ac:dyDescent="0.2">
      <c r="G890">
        <v>6085506605</v>
      </c>
      <c r="H890" s="2">
        <f>$B$3+$B$4*DataForModel!L890+Index!$B$5*DataForModel!Q890+Index!$B$6*DataForModel!R890+Index!$B$7*DataForModel!T890+Index!$B$8*DataForModel!U890+Index!$B$9*DataForModel!AA890+Index!$B$10*DataForModel!AU890+Index!$B$11*DataForModel!AH890+Index!$B$12*DataForModel!AU890+Index!$B$13*DataForModel!AX890+Index!$B$14*DataForModel!AZ890+Index!$B$15*DataForModel!BA890+Index!$B$16*DataForModel!BI890</f>
        <v>9.5913142118645602</v>
      </c>
      <c r="I890" s="2">
        <f>$B$3+$B$4*DataForModel!L890+Index!$B$5*DataForModel!Q890+Index!$B$6*DataForModel!R890+Index!$B$7*DataForModel!T890+Index!$B$8*DataForModel!U890+Index!$B$9*DataForModel!AA890+Index!$B$10*DataForModel!AU890+Index!$B$11*DataForModel!AH890+Index!$B$12*DataForModel!AU890+Index!$B$13*DataForModel!AX890+Index!$B$14*DataForModel!AZ890+Index!$B$15*DataForModel!BA890+Index!$B$16*DataForModel!BI890</f>
        <v>9.5913142118645602</v>
      </c>
      <c r="J890">
        <v>10</v>
      </c>
      <c r="K890">
        <f t="shared" si="65"/>
        <v>0.40868578813543976</v>
      </c>
      <c r="L890">
        <f>VLOOKUP(G890,MedianHouseholdIncome!B:C,2,FALSE)</f>
        <v>104453</v>
      </c>
      <c r="M890">
        <f>VLOOKUP(G890,DataForModel!B:O,14,FALSE)</f>
        <v>13.1453254387012</v>
      </c>
      <c r="N890">
        <f>VLOOKUP(G890,DataForModel!B:H,7,FALSE)</f>
        <v>5.8895999999999997</v>
      </c>
      <c r="O890" s="2">
        <f t="shared" si="66"/>
        <v>4.1640192627481154</v>
      </c>
      <c r="P890" s="1">
        <f t="shared" si="67"/>
        <v>4.2735042735042743</v>
      </c>
      <c r="Q890" s="1">
        <f t="shared" si="68"/>
        <v>1.9425373772466661</v>
      </c>
      <c r="R890" s="1">
        <f t="shared" si="69"/>
        <v>3.9813174580126804</v>
      </c>
      <c r="S890" s="1"/>
    </row>
    <row r="891" spans="7:19" x14ac:dyDescent="0.2">
      <c r="G891">
        <v>6085506606</v>
      </c>
      <c r="H891" s="2">
        <f>$B$3+$B$4*DataForModel!L891+Index!$B$5*DataForModel!Q891+Index!$B$6*DataForModel!R891+Index!$B$7*DataForModel!T891+Index!$B$8*DataForModel!U891+Index!$B$9*DataForModel!AA891+Index!$B$10*DataForModel!AU891+Index!$B$11*DataForModel!AH891+Index!$B$12*DataForModel!AU891+Index!$B$13*DataForModel!AX891+Index!$B$14*DataForModel!AZ891+Index!$B$15*DataForModel!BA891+Index!$B$16*DataForModel!BI891</f>
        <v>8.8748094815739584</v>
      </c>
      <c r="I891" s="2">
        <f>$B$3+$B$4*DataForModel!L891+Index!$B$5*DataForModel!Q891+Index!$B$6*DataForModel!R891+Index!$B$7*DataForModel!T891+Index!$B$8*DataForModel!U891+Index!$B$9*DataForModel!AA891+Index!$B$10*DataForModel!AU891+Index!$B$11*DataForModel!AH891+Index!$B$12*DataForModel!AU891+Index!$B$13*DataForModel!AX891+Index!$B$14*DataForModel!AZ891+Index!$B$15*DataForModel!BA891+Index!$B$16*DataForModel!BI891</f>
        <v>8.8748094815739584</v>
      </c>
      <c r="J891">
        <v>8.4</v>
      </c>
      <c r="K891">
        <f t="shared" si="65"/>
        <v>0.47480948157395808</v>
      </c>
      <c r="L891">
        <f>VLOOKUP(G891,MedianHouseholdIncome!B:C,2,FALSE)</f>
        <v>97761</v>
      </c>
      <c r="M891">
        <f>VLOOKUP(G891,DataForModel!B:O,14,FALSE)</f>
        <v>11.365105473666301</v>
      </c>
      <c r="N891">
        <f>VLOOKUP(G891,DataForModel!B:H,7,FALSE)</f>
        <v>6.1158999999999999</v>
      </c>
      <c r="O891" s="2">
        <f t="shared" si="66"/>
        <v>3.8402082845086531</v>
      </c>
      <c r="P891" s="1">
        <f t="shared" si="67"/>
        <v>3.5897435897435903</v>
      </c>
      <c r="Q891" s="1">
        <f t="shared" si="68"/>
        <v>1.6462650884418539</v>
      </c>
      <c r="R891" s="1">
        <f t="shared" si="69"/>
        <v>4.2003775228691733</v>
      </c>
      <c r="S891" s="1"/>
    </row>
    <row r="892" spans="7:19" x14ac:dyDescent="0.2">
      <c r="G892">
        <v>6085506701</v>
      </c>
      <c r="H892" s="2">
        <f>$B$3+$B$4*DataForModel!L892+Index!$B$5*DataForModel!Q892+Index!$B$6*DataForModel!R892+Index!$B$7*DataForModel!T892+Index!$B$8*DataForModel!U892+Index!$B$9*DataForModel!AA892+Index!$B$10*DataForModel!AU892+Index!$B$11*DataForModel!AH892+Index!$B$12*DataForModel!AU892+Index!$B$13*DataForModel!AX892+Index!$B$14*DataForModel!AZ892+Index!$B$15*DataForModel!BA892+Index!$B$16*DataForModel!BI892</f>
        <v>6.9427853053502311</v>
      </c>
      <c r="I892" s="2">
        <f>$B$3+$B$4*DataForModel!L892+Index!$B$5*DataForModel!Q892+Index!$B$6*DataForModel!R892+Index!$B$7*DataForModel!T892+Index!$B$8*DataForModel!U892+Index!$B$9*DataForModel!AA892+Index!$B$10*DataForModel!AU892+Index!$B$11*DataForModel!AH892+Index!$B$12*DataForModel!AU892+Index!$B$13*DataForModel!AX892+Index!$B$14*DataForModel!AZ892+Index!$B$15*DataForModel!BA892+Index!$B$16*DataForModel!BI892</f>
        <v>6.9427853053502311</v>
      </c>
      <c r="J892">
        <v>7.9</v>
      </c>
      <c r="K892">
        <f t="shared" si="65"/>
        <v>0.95721469464976927</v>
      </c>
      <c r="L892">
        <f>VLOOKUP(G892,MedianHouseholdIncome!B:C,2,FALSE)</f>
        <v>125508</v>
      </c>
      <c r="M892">
        <f>VLOOKUP(G892,DataForModel!B:O,14,FALSE)</f>
        <v>11.2410750644306</v>
      </c>
      <c r="N892">
        <f>VLOOKUP(G892,DataForModel!B:H,7,FALSE)</f>
        <v>3.3656000000000001</v>
      </c>
      <c r="O892" s="2">
        <f t="shared" si="66"/>
        <v>2.9670659142809526</v>
      </c>
      <c r="P892" s="1">
        <f t="shared" si="67"/>
        <v>3.3760683760683765</v>
      </c>
      <c r="Q892" s="1">
        <f t="shared" si="68"/>
        <v>1.6256233846370445</v>
      </c>
      <c r="R892" s="1">
        <f t="shared" si="69"/>
        <v>1.5380668893083587</v>
      </c>
      <c r="S892" s="1"/>
    </row>
    <row r="893" spans="7:19" x14ac:dyDescent="0.2">
      <c r="G893">
        <v>6085506802</v>
      </c>
      <c r="H893" s="2">
        <f>$B$3+$B$4*DataForModel!L893+Index!$B$5*DataForModel!Q893+Index!$B$6*DataForModel!R893+Index!$B$7*DataForModel!T893+Index!$B$8*DataForModel!U893+Index!$B$9*DataForModel!AA893+Index!$B$10*DataForModel!AU893+Index!$B$11*DataForModel!AH893+Index!$B$12*DataForModel!AU893+Index!$B$13*DataForModel!AX893+Index!$B$14*DataForModel!AZ893+Index!$B$15*DataForModel!BA893+Index!$B$16*DataForModel!BI893</f>
        <v>9.7001862021555816</v>
      </c>
      <c r="I893" s="2">
        <f>$B$3+$B$4*DataForModel!L893+Index!$B$5*DataForModel!Q893+Index!$B$6*DataForModel!R893+Index!$B$7*DataForModel!T893+Index!$B$8*DataForModel!U893+Index!$B$9*DataForModel!AA893+Index!$B$10*DataForModel!AU893+Index!$B$11*DataForModel!AH893+Index!$B$12*DataForModel!AU893+Index!$B$13*DataForModel!AX893+Index!$B$14*DataForModel!AZ893+Index!$B$15*DataForModel!BA893+Index!$B$16*DataForModel!BI893</f>
        <v>9.7001862021555816</v>
      </c>
      <c r="J893">
        <v>9.5</v>
      </c>
      <c r="K893">
        <f t="shared" si="65"/>
        <v>0.20018620215558158</v>
      </c>
      <c r="L893">
        <f>VLOOKUP(G893,MedianHouseholdIncome!B:C,2,FALSE)</f>
        <v>142802</v>
      </c>
      <c r="M893">
        <f>VLOOKUP(G893,DataForModel!B:O,14,FALSE)</f>
        <v>6.5490529684318304</v>
      </c>
      <c r="N893">
        <f>VLOOKUP(G893,DataForModel!B:H,7,FALSE)</f>
        <v>4.8882000000000003</v>
      </c>
      <c r="O893" s="2">
        <f t="shared" si="66"/>
        <v>4.2132219325821509</v>
      </c>
      <c r="P893" s="1">
        <f t="shared" si="67"/>
        <v>4.0598290598290596</v>
      </c>
      <c r="Q893" s="1">
        <f t="shared" si="68"/>
        <v>0.84475576557455545</v>
      </c>
      <c r="R893" s="1">
        <f t="shared" si="69"/>
        <v>3.0119548908571709</v>
      </c>
      <c r="S893" s="1"/>
    </row>
    <row r="894" spans="7:19" x14ac:dyDescent="0.2">
      <c r="G894">
        <v>6085506803</v>
      </c>
      <c r="H894" s="2">
        <f>$B$3+$B$4*DataForModel!L894+Index!$B$5*DataForModel!Q894+Index!$B$6*DataForModel!R894+Index!$B$7*DataForModel!T894+Index!$B$8*DataForModel!U894+Index!$B$9*DataForModel!AA894+Index!$B$10*DataForModel!AU894+Index!$B$11*DataForModel!AH894+Index!$B$12*DataForModel!AU894+Index!$B$13*DataForModel!AX894+Index!$B$14*DataForModel!AZ894+Index!$B$15*DataForModel!BA894+Index!$B$16*DataForModel!BI894</f>
        <v>10.715707186719637</v>
      </c>
      <c r="I894" s="2">
        <f>$B$3+$B$4*DataForModel!L894+Index!$B$5*DataForModel!Q894+Index!$B$6*DataForModel!R894+Index!$B$7*DataForModel!T894+Index!$B$8*DataForModel!U894+Index!$B$9*DataForModel!AA894+Index!$B$10*DataForModel!AU894+Index!$B$11*DataForModel!AH894+Index!$B$12*DataForModel!AU894+Index!$B$13*DataForModel!AX894+Index!$B$14*DataForModel!AZ894+Index!$B$15*DataForModel!BA894+Index!$B$16*DataForModel!BI894</f>
        <v>10.715707186719637</v>
      </c>
      <c r="J894">
        <v>8.5</v>
      </c>
      <c r="K894">
        <f t="shared" si="65"/>
        <v>2.2157071867196372</v>
      </c>
      <c r="L894">
        <f>VLOOKUP(G894,MedianHouseholdIncome!B:C,2,FALSE)</f>
        <v>136680</v>
      </c>
      <c r="M894">
        <f>VLOOKUP(G894,DataForModel!B:O,14,FALSE)</f>
        <v>7.2736721518956999</v>
      </c>
      <c r="N894">
        <f>VLOOKUP(G894,DataForModel!B:H,7,FALSE)</f>
        <v>4.8502000000000001</v>
      </c>
      <c r="O894" s="2">
        <f t="shared" si="66"/>
        <v>4.6721677420550591</v>
      </c>
      <c r="P894" s="1">
        <f t="shared" si="67"/>
        <v>3.6324786324786329</v>
      </c>
      <c r="Q894" s="1">
        <f t="shared" si="68"/>
        <v>0.9653501798679075</v>
      </c>
      <c r="R894" s="1">
        <f t="shared" si="69"/>
        <v>2.9751706112966456</v>
      </c>
      <c r="S894" s="1"/>
    </row>
    <row r="895" spans="7:19" x14ac:dyDescent="0.2">
      <c r="G895">
        <v>6085506804</v>
      </c>
      <c r="H895" s="2">
        <f>$B$3+$B$4*DataForModel!L895+Index!$B$5*DataForModel!Q895+Index!$B$6*DataForModel!R895+Index!$B$7*DataForModel!T895+Index!$B$8*DataForModel!U895+Index!$B$9*DataForModel!AA895+Index!$B$10*DataForModel!AU895+Index!$B$11*DataForModel!AH895+Index!$B$12*DataForModel!AU895+Index!$B$13*DataForModel!AX895+Index!$B$14*DataForModel!AZ895+Index!$B$15*DataForModel!BA895+Index!$B$16*DataForModel!BI895</f>
        <v>7.172911112769822</v>
      </c>
      <c r="I895" s="2">
        <f>$B$3+$B$4*DataForModel!L895+Index!$B$5*DataForModel!Q895+Index!$B$6*DataForModel!R895+Index!$B$7*DataForModel!T895+Index!$B$8*DataForModel!U895+Index!$B$9*DataForModel!AA895+Index!$B$10*DataForModel!AU895+Index!$B$11*DataForModel!AH895+Index!$B$12*DataForModel!AU895+Index!$B$13*DataForModel!AX895+Index!$B$14*DataForModel!AZ895+Index!$B$15*DataForModel!BA895+Index!$B$16*DataForModel!BI895</f>
        <v>7.172911112769822</v>
      </c>
      <c r="J895">
        <v>7.7</v>
      </c>
      <c r="K895">
        <f t="shared" si="65"/>
        <v>0.52708888723017822</v>
      </c>
      <c r="L895">
        <f>VLOOKUP(G895,MedianHouseholdIncome!B:C,2,FALSE)</f>
        <v>165588</v>
      </c>
      <c r="M895">
        <f>VLOOKUP(G895,DataForModel!B:O,14,FALSE)</f>
        <v>1.74639800232735</v>
      </c>
      <c r="N895">
        <f>VLOOKUP(G895,DataForModel!B:H,7,FALSE)</f>
        <v>2.8925000000000001</v>
      </c>
      <c r="O895" s="2">
        <f t="shared" si="66"/>
        <v>3.0710669901544652</v>
      </c>
      <c r="P895" s="1">
        <f t="shared" si="67"/>
        <v>3.2905982905982913</v>
      </c>
      <c r="Q895" s="1">
        <f t="shared" si="68"/>
        <v>4.5476121994286439E-2</v>
      </c>
      <c r="R895" s="1">
        <f t="shared" si="69"/>
        <v>1.0801026087798269</v>
      </c>
      <c r="S895" s="1"/>
    </row>
    <row r="896" spans="7:19" x14ac:dyDescent="0.2">
      <c r="G896">
        <v>6085506900</v>
      </c>
      <c r="H896" s="2">
        <f>$B$3+$B$4*DataForModel!L896+Index!$B$5*DataForModel!Q896+Index!$B$6*DataForModel!R896+Index!$B$7*DataForModel!T896+Index!$B$8*DataForModel!U896+Index!$B$9*DataForModel!AA896+Index!$B$10*DataForModel!AU896+Index!$B$11*DataForModel!AH896+Index!$B$12*DataForModel!AU896+Index!$B$13*DataForModel!AX896+Index!$B$14*DataForModel!AZ896+Index!$B$15*DataForModel!BA896+Index!$B$16*DataForModel!BI896</f>
        <v>7.5040999312984029</v>
      </c>
      <c r="I896" s="2">
        <f>$B$3+$B$4*DataForModel!L896+Index!$B$5*DataForModel!Q896+Index!$B$6*DataForModel!R896+Index!$B$7*DataForModel!T896+Index!$B$8*DataForModel!U896+Index!$B$9*DataForModel!AA896+Index!$B$10*DataForModel!AU896+Index!$B$11*DataForModel!AH896+Index!$B$12*DataForModel!AU896+Index!$B$13*DataForModel!AX896+Index!$B$14*DataForModel!AZ896+Index!$B$15*DataForModel!BA896+Index!$B$16*DataForModel!BI896</f>
        <v>7.5040999312984029</v>
      </c>
      <c r="J896">
        <v>7.8</v>
      </c>
      <c r="K896">
        <f t="shared" si="65"/>
        <v>0.29590006870159691</v>
      </c>
      <c r="L896">
        <f>VLOOKUP(G896,MedianHouseholdIncome!B:C,2,FALSE)</f>
        <v>171246</v>
      </c>
      <c r="M896">
        <f>VLOOKUP(G896,DataForModel!B:O,14,FALSE)</f>
        <v>5.7894989937929298</v>
      </c>
      <c r="N896">
        <f>VLOOKUP(G896,DataForModel!B:H,7,FALSE)</f>
        <v>4.7854999999999999</v>
      </c>
      <c r="O896" s="2">
        <f t="shared" si="66"/>
        <v>3.2207416130508362</v>
      </c>
      <c r="P896" s="1">
        <f t="shared" si="67"/>
        <v>3.3333333333333339</v>
      </c>
      <c r="Q896" s="1">
        <f t="shared" si="68"/>
        <v>0.71834734472941142</v>
      </c>
      <c r="R896" s="1">
        <f t="shared" si="69"/>
        <v>2.912540535308068</v>
      </c>
      <c r="S896" s="1"/>
    </row>
    <row r="897" spans="7:19" x14ac:dyDescent="0.2">
      <c r="G897">
        <v>6085507402</v>
      </c>
      <c r="H897" s="2">
        <f>$B$3+$B$4*DataForModel!L897+Index!$B$5*DataForModel!Q897+Index!$B$6*DataForModel!R897+Index!$B$7*DataForModel!T897+Index!$B$8*DataForModel!U897+Index!$B$9*DataForModel!AA897+Index!$B$10*DataForModel!AU897+Index!$B$11*DataForModel!AH897+Index!$B$12*DataForModel!AU897+Index!$B$13*DataForModel!AX897+Index!$B$14*DataForModel!AZ897+Index!$B$15*DataForModel!BA897+Index!$B$16*DataForModel!BI897</f>
        <v>7.3680322202808686</v>
      </c>
      <c r="I897" s="2">
        <f>$B$3+$B$4*DataForModel!L897+Index!$B$5*DataForModel!Q897+Index!$B$6*DataForModel!R897+Index!$B$7*DataForModel!T897+Index!$B$8*DataForModel!U897+Index!$B$9*DataForModel!AA897+Index!$B$10*DataForModel!AU897+Index!$B$11*DataForModel!AH897+Index!$B$12*DataForModel!AU897+Index!$B$13*DataForModel!AX897+Index!$B$14*DataForModel!AZ897+Index!$B$15*DataForModel!BA897+Index!$B$16*DataForModel!BI897</f>
        <v>7.3680322202808686</v>
      </c>
      <c r="J897">
        <v>0</v>
      </c>
      <c r="K897">
        <f t="shared" si="65"/>
        <v>7.3680322202808686</v>
      </c>
      <c r="L897">
        <f>VLOOKUP(G897,MedianHouseholdIncome!B:C,2,FALSE)</f>
        <v>188889</v>
      </c>
      <c r="M897">
        <f>VLOOKUP(G897,DataForModel!B:O,14,FALSE)</f>
        <v>6.3934148000604303</v>
      </c>
      <c r="N897">
        <f>VLOOKUP(G897,DataForModel!B:H,7,FALSE)</f>
        <v>5.0643000000000002</v>
      </c>
      <c r="O897" s="2">
        <f t="shared" si="66"/>
        <v>3.1592483433643648</v>
      </c>
      <c r="P897" s="1">
        <f t="shared" si="67"/>
        <v>0</v>
      </c>
      <c r="Q897" s="1">
        <f t="shared" si="68"/>
        <v>0.81885375499471158</v>
      </c>
      <c r="R897" s="1">
        <f t="shared" si="69"/>
        <v>3.1824209863994968</v>
      </c>
      <c r="S897" s="1"/>
    </row>
    <row r="898" spans="7:19" x14ac:dyDescent="0.2">
      <c r="G898">
        <v>6085507805</v>
      </c>
      <c r="H898" s="2">
        <f>$B$3+$B$4*DataForModel!L898+Index!$B$5*DataForModel!Q898+Index!$B$6*DataForModel!R898+Index!$B$7*DataForModel!T898+Index!$B$8*DataForModel!U898+Index!$B$9*DataForModel!AA898+Index!$B$10*DataForModel!AU898+Index!$B$11*DataForModel!AH898+Index!$B$12*DataForModel!AU898+Index!$B$13*DataForModel!AX898+Index!$B$14*DataForModel!AZ898+Index!$B$15*DataForModel!BA898+Index!$B$16*DataForModel!BI898</f>
        <v>8.8032797826142009</v>
      </c>
      <c r="I898" s="2">
        <f>$B$3+$B$4*DataForModel!L898+Index!$B$5*DataForModel!Q898+Index!$B$6*DataForModel!R898+Index!$B$7*DataForModel!T898+Index!$B$8*DataForModel!U898+Index!$B$9*DataForModel!AA898+Index!$B$10*DataForModel!AU898+Index!$B$11*DataForModel!AH898+Index!$B$12*DataForModel!AU898+Index!$B$13*DataForModel!AX898+Index!$B$14*DataForModel!AZ898+Index!$B$15*DataForModel!BA898+Index!$B$16*DataForModel!BI898</f>
        <v>8.8032797826142009</v>
      </c>
      <c r="J898">
        <v>7.3</v>
      </c>
      <c r="K898">
        <f t="shared" ref="K898:K961" si="70">ABS(J898-H898)</f>
        <v>1.503279782614201</v>
      </c>
      <c r="L898">
        <f>VLOOKUP(G898,MedianHouseholdIncome!B:C,2,FALSE)</f>
        <v>132776</v>
      </c>
      <c r="M898">
        <f>VLOOKUP(G898,DataForModel!B:O,14,FALSE)</f>
        <v>15.4365025707696</v>
      </c>
      <c r="N898">
        <f>VLOOKUP(G898,DataForModel!B:H,7,FALSE)</f>
        <v>6.3483999999999998</v>
      </c>
      <c r="O898" s="2">
        <f t="shared" ref="O898:O961" si="71">((H898-$B$22)/$B$24)*$B$25</f>
        <v>3.8078817682776451</v>
      </c>
      <c r="P898" s="1">
        <f t="shared" ref="P898:P961" si="72">((J898-$C$22)/$C$24)*$C$25</f>
        <v>3.1196581196581197</v>
      </c>
      <c r="Q898" s="1">
        <f t="shared" ref="Q898:Q961" si="73">((M898-$D$22)/$D$24)*$D$25</f>
        <v>2.3238454775419259</v>
      </c>
      <c r="R898" s="1">
        <f t="shared" ref="R898:R961" si="74">((N898-$E$22)/$E$24)*$E$25</f>
        <v>4.4254392333381727</v>
      </c>
      <c r="S898" s="1"/>
    </row>
    <row r="899" spans="7:19" x14ac:dyDescent="0.2">
      <c r="G899">
        <v>6085507807</v>
      </c>
      <c r="H899" s="2">
        <f>$B$3+$B$4*DataForModel!L899+Index!$B$5*DataForModel!Q899+Index!$B$6*DataForModel!R899+Index!$B$7*DataForModel!T899+Index!$B$8*DataForModel!U899+Index!$B$9*DataForModel!AA899+Index!$B$10*DataForModel!AU899+Index!$B$11*DataForModel!AH899+Index!$B$12*DataForModel!AU899+Index!$B$13*DataForModel!AX899+Index!$B$14*DataForModel!AZ899+Index!$B$15*DataForModel!BA899+Index!$B$16*DataForModel!BI899</f>
        <v>6.8743907484630213</v>
      </c>
      <c r="I899" s="2">
        <f>$B$3+$B$4*DataForModel!L899+Index!$B$5*DataForModel!Q899+Index!$B$6*DataForModel!R899+Index!$B$7*DataForModel!T899+Index!$B$8*DataForModel!U899+Index!$B$9*DataForModel!AA899+Index!$B$10*DataForModel!AU899+Index!$B$11*DataForModel!AH899+Index!$B$12*DataForModel!AU899+Index!$B$13*DataForModel!AX899+Index!$B$14*DataForModel!AZ899+Index!$B$15*DataForModel!BA899+Index!$B$16*DataForModel!BI899</f>
        <v>6.8743907484630213</v>
      </c>
      <c r="J899">
        <v>5.2</v>
      </c>
      <c r="K899">
        <f t="shared" si="70"/>
        <v>1.6743907484630212</v>
      </c>
      <c r="L899">
        <f>VLOOKUP(G899,MedianHouseholdIncome!B:C,2,FALSE)</f>
        <v>155039</v>
      </c>
      <c r="M899">
        <f>VLOOKUP(G899,DataForModel!B:O,14,FALSE)</f>
        <v>11.2298064392795</v>
      </c>
      <c r="N899">
        <f>VLOOKUP(G899,DataForModel!B:H,7,FALSE)</f>
        <v>4.4935</v>
      </c>
      <c r="O899" s="2">
        <f t="shared" si="71"/>
        <v>2.9361562671626151</v>
      </c>
      <c r="P899" s="1">
        <f t="shared" si="72"/>
        <v>2.2222222222222223</v>
      </c>
      <c r="Q899" s="1">
        <f t="shared" si="73"/>
        <v>1.6237480088796816</v>
      </c>
      <c r="R899" s="1">
        <f t="shared" si="74"/>
        <v>2.6298823871061421</v>
      </c>
      <c r="S899" s="1"/>
    </row>
    <row r="900" spans="7:19" x14ac:dyDescent="0.2">
      <c r="G900">
        <v>6085507808</v>
      </c>
      <c r="H900" s="2">
        <f>$B$3+$B$4*DataForModel!L900+Index!$B$5*DataForModel!Q900+Index!$B$6*DataForModel!R900+Index!$B$7*DataForModel!T900+Index!$B$8*DataForModel!U900+Index!$B$9*DataForModel!AA900+Index!$B$10*DataForModel!AU900+Index!$B$11*DataForModel!AH900+Index!$B$12*DataForModel!AU900+Index!$B$13*DataForModel!AX900+Index!$B$14*DataForModel!AZ900+Index!$B$15*DataForModel!BA900+Index!$B$16*DataForModel!BI900</f>
        <v>6.4594685493754538</v>
      </c>
      <c r="I900" s="2">
        <f>$B$3+$B$4*DataForModel!L900+Index!$B$5*DataForModel!Q900+Index!$B$6*DataForModel!R900+Index!$B$7*DataForModel!T900+Index!$B$8*DataForModel!U900+Index!$B$9*DataForModel!AA900+Index!$B$10*DataForModel!AU900+Index!$B$11*DataForModel!AH900+Index!$B$12*DataForModel!AU900+Index!$B$13*DataForModel!AX900+Index!$B$14*DataForModel!AZ900+Index!$B$15*DataForModel!BA900+Index!$B$16*DataForModel!BI900</f>
        <v>6.4594685493754538</v>
      </c>
      <c r="J900">
        <v>0</v>
      </c>
      <c r="K900">
        <f t="shared" si="70"/>
        <v>6.4594685493754538</v>
      </c>
      <c r="L900">
        <f>VLOOKUP(G900,MedianHouseholdIncome!B:C,2,FALSE)</f>
        <v>207061</v>
      </c>
      <c r="M900">
        <f>VLOOKUP(G900,DataForModel!B:O,14,FALSE)</f>
        <v>4.4245659741666898</v>
      </c>
      <c r="N900">
        <f>VLOOKUP(G900,DataForModel!B:H,7,FALSE)</f>
        <v>3.6073</v>
      </c>
      <c r="O900" s="2">
        <f t="shared" si="71"/>
        <v>2.7486399012548541</v>
      </c>
      <c r="P900" s="1">
        <f t="shared" si="72"/>
        <v>0</v>
      </c>
      <c r="Q900" s="1">
        <f t="shared" si="73"/>
        <v>0.49118899478808681</v>
      </c>
      <c r="R900" s="1">
        <f t="shared" si="74"/>
        <v>1.7720342674604326</v>
      </c>
      <c r="S900" s="1"/>
    </row>
    <row r="901" spans="7:19" x14ac:dyDescent="0.2">
      <c r="G901">
        <v>6085507903</v>
      </c>
      <c r="H901" s="2">
        <f>$B$3+$B$4*DataForModel!L901+Index!$B$5*DataForModel!Q901+Index!$B$6*DataForModel!R901+Index!$B$7*DataForModel!T901+Index!$B$8*DataForModel!U901+Index!$B$9*DataForModel!AA901+Index!$B$10*DataForModel!AU901+Index!$B$11*DataForModel!AH901+Index!$B$12*DataForModel!AU901+Index!$B$13*DataForModel!AX901+Index!$B$14*DataForModel!AZ901+Index!$B$15*DataForModel!BA901+Index!$B$16*DataForModel!BI901</f>
        <v>9.4688276448459803</v>
      </c>
      <c r="I901" s="2">
        <f>$B$3+$B$4*DataForModel!L901+Index!$B$5*DataForModel!Q901+Index!$B$6*DataForModel!R901+Index!$B$7*DataForModel!T901+Index!$B$8*DataForModel!U901+Index!$B$9*DataForModel!AA901+Index!$B$10*DataForModel!AU901+Index!$B$11*DataForModel!AH901+Index!$B$12*DataForModel!AU901+Index!$B$13*DataForModel!AX901+Index!$B$14*DataForModel!AZ901+Index!$B$15*DataForModel!BA901+Index!$B$16*DataForModel!BI901</f>
        <v>9.4688276448459803</v>
      </c>
      <c r="J901">
        <v>6.8</v>
      </c>
      <c r="K901">
        <f t="shared" si="70"/>
        <v>2.6688276448459805</v>
      </c>
      <c r="L901">
        <f>VLOOKUP(G901,MedianHouseholdIncome!B:C,2,FALSE)</f>
        <v>176327</v>
      </c>
      <c r="M901">
        <f>VLOOKUP(G901,DataForModel!B:O,14,FALSE)</f>
        <v>12.50496011001</v>
      </c>
      <c r="N901">
        <f>VLOOKUP(G901,DataForModel!B:H,7,FALSE)</f>
        <v>4.1414999999999997</v>
      </c>
      <c r="O901" s="2">
        <f t="shared" si="71"/>
        <v>4.1086637383381186</v>
      </c>
      <c r="P901" s="1">
        <f t="shared" si="72"/>
        <v>2.9059829059829063</v>
      </c>
      <c r="Q901" s="1">
        <f t="shared" si="73"/>
        <v>1.8359648719782689</v>
      </c>
      <c r="R901" s="1">
        <f t="shared" si="74"/>
        <v>2.2891437974928603</v>
      </c>
      <c r="S901" s="1"/>
    </row>
    <row r="902" spans="7:19" x14ac:dyDescent="0.2">
      <c r="G902">
        <v>6085507904</v>
      </c>
      <c r="H902" s="2">
        <f>$B$3+$B$4*DataForModel!L902+Index!$B$5*DataForModel!Q902+Index!$B$6*DataForModel!R902+Index!$B$7*DataForModel!T902+Index!$B$8*DataForModel!U902+Index!$B$9*DataForModel!AA902+Index!$B$10*DataForModel!AU902+Index!$B$11*DataForModel!AH902+Index!$B$12*DataForModel!AU902+Index!$B$13*DataForModel!AX902+Index!$B$14*DataForModel!AZ902+Index!$B$15*DataForModel!BA902+Index!$B$16*DataForModel!BI902</f>
        <v>7.6492168860678103</v>
      </c>
      <c r="I902" s="2">
        <f>$B$3+$B$4*DataForModel!L902+Index!$B$5*DataForModel!Q902+Index!$B$6*DataForModel!R902+Index!$B$7*DataForModel!T902+Index!$B$8*DataForModel!U902+Index!$B$9*DataForModel!AA902+Index!$B$10*DataForModel!AU902+Index!$B$11*DataForModel!AH902+Index!$B$12*DataForModel!AU902+Index!$B$13*DataForModel!AX902+Index!$B$14*DataForModel!AZ902+Index!$B$15*DataForModel!BA902+Index!$B$16*DataForModel!BI902</f>
        <v>7.6492168860678103</v>
      </c>
      <c r="J902">
        <v>6.2</v>
      </c>
      <c r="K902">
        <f t="shared" si="70"/>
        <v>1.4492168860678101</v>
      </c>
      <c r="L902">
        <f>VLOOKUP(G902,MedianHouseholdIncome!B:C,2,FALSE)</f>
        <v>219618</v>
      </c>
      <c r="M902">
        <f>VLOOKUP(G902,DataForModel!B:O,14,FALSE)</f>
        <v>8.9425075434281602</v>
      </c>
      <c r="N902">
        <f>VLOOKUP(G902,DataForModel!B:H,7,FALSE)</f>
        <v>3.8898999999999999</v>
      </c>
      <c r="O902" s="2">
        <f t="shared" si="71"/>
        <v>3.2863245200387006</v>
      </c>
      <c r="P902" s="1">
        <f t="shared" si="72"/>
        <v>2.6495726495726495</v>
      </c>
      <c r="Q902" s="1">
        <f t="shared" si="73"/>
        <v>1.243085342262912</v>
      </c>
      <c r="R902" s="1">
        <f t="shared" si="74"/>
        <v>2.0455931465079131</v>
      </c>
      <c r="S902" s="1"/>
    </row>
    <row r="903" spans="7:19" x14ac:dyDescent="0.2">
      <c r="G903">
        <v>6085507905</v>
      </c>
      <c r="H903" s="2">
        <f>$B$3+$B$4*DataForModel!L903+Index!$B$5*DataForModel!Q903+Index!$B$6*DataForModel!R903+Index!$B$7*DataForModel!T903+Index!$B$8*DataForModel!U903+Index!$B$9*DataForModel!AA903+Index!$B$10*DataForModel!AU903+Index!$B$11*DataForModel!AH903+Index!$B$12*DataForModel!AU903+Index!$B$13*DataForModel!AX903+Index!$B$14*DataForModel!AZ903+Index!$B$15*DataForModel!BA903+Index!$B$16*DataForModel!BI903</f>
        <v>9.7499534292294285</v>
      </c>
      <c r="I903" s="2">
        <f>$B$3+$B$4*DataForModel!L903+Index!$B$5*DataForModel!Q903+Index!$B$6*DataForModel!R903+Index!$B$7*DataForModel!T903+Index!$B$8*DataForModel!U903+Index!$B$9*DataForModel!AA903+Index!$B$10*DataForModel!AU903+Index!$B$11*DataForModel!AH903+Index!$B$12*DataForModel!AU903+Index!$B$13*DataForModel!AX903+Index!$B$14*DataForModel!AZ903+Index!$B$15*DataForModel!BA903+Index!$B$16*DataForModel!BI903</f>
        <v>9.7499534292294285</v>
      </c>
      <c r="J903">
        <v>7.5</v>
      </c>
      <c r="K903">
        <f t="shared" si="70"/>
        <v>2.2499534292294285</v>
      </c>
      <c r="L903">
        <f>VLOOKUP(G903,MedianHouseholdIncome!B:C,2,FALSE)</f>
        <v>149645</v>
      </c>
      <c r="M903">
        <f>VLOOKUP(G903,DataForModel!B:O,14,FALSE)</f>
        <v>12.727914118207</v>
      </c>
      <c r="N903">
        <f>VLOOKUP(G903,DataForModel!B:H,7,FALSE)</f>
        <v>4.6242999999999999</v>
      </c>
      <c r="O903" s="2">
        <f t="shared" si="71"/>
        <v>4.2357133046579669</v>
      </c>
      <c r="P903" s="1">
        <f t="shared" si="72"/>
        <v>3.2051282051282053</v>
      </c>
      <c r="Q903" s="1">
        <f t="shared" si="73"/>
        <v>1.8730698902367497</v>
      </c>
      <c r="R903" s="1">
        <f t="shared" si="74"/>
        <v>2.7564977493828953</v>
      </c>
      <c r="S903" s="1"/>
    </row>
    <row r="904" spans="7:19" x14ac:dyDescent="0.2">
      <c r="G904">
        <v>6085507906</v>
      </c>
      <c r="H904" s="2">
        <f>$B$3+$B$4*DataForModel!L904+Index!$B$5*DataForModel!Q904+Index!$B$6*DataForModel!R904+Index!$B$7*DataForModel!T904+Index!$B$8*DataForModel!U904+Index!$B$9*DataForModel!AA904+Index!$B$10*DataForModel!AU904+Index!$B$11*DataForModel!AH904+Index!$B$12*DataForModel!AU904+Index!$B$13*DataForModel!AX904+Index!$B$14*DataForModel!AZ904+Index!$B$15*DataForModel!BA904+Index!$B$16*DataForModel!BI904</f>
        <v>9.6038994406470799</v>
      </c>
      <c r="I904" s="2">
        <f>$B$3+$B$4*DataForModel!L904+Index!$B$5*DataForModel!Q904+Index!$B$6*DataForModel!R904+Index!$B$7*DataForModel!T904+Index!$B$8*DataForModel!U904+Index!$B$9*DataForModel!AA904+Index!$B$10*DataForModel!AU904+Index!$B$11*DataForModel!AH904+Index!$B$12*DataForModel!AU904+Index!$B$13*DataForModel!AX904+Index!$B$14*DataForModel!AZ904+Index!$B$15*DataForModel!BA904+Index!$B$16*DataForModel!BI904</f>
        <v>9.6038994406470799</v>
      </c>
      <c r="J904">
        <v>7</v>
      </c>
      <c r="K904">
        <f t="shared" si="70"/>
        <v>2.6038994406470799</v>
      </c>
      <c r="L904">
        <f>VLOOKUP(G904,MedianHouseholdIncome!B:C,2,FALSE)</f>
        <v>182881</v>
      </c>
      <c r="M904">
        <f>VLOOKUP(G904,DataForModel!B:O,14,FALSE)</f>
        <v>6.8870049785271403</v>
      </c>
      <c r="N904">
        <f>VLOOKUP(G904,DataForModel!B:H,7,FALSE)</f>
        <v>4.5171000000000001</v>
      </c>
      <c r="O904" s="2">
        <f t="shared" si="71"/>
        <v>4.1697069226771468</v>
      </c>
      <c r="P904" s="1">
        <f t="shared" si="72"/>
        <v>2.9914529914529915</v>
      </c>
      <c r="Q904" s="1">
        <f t="shared" si="73"/>
        <v>0.90099927340150088</v>
      </c>
      <c r="R904" s="1">
        <f t="shared" si="74"/>
        <v>2.6527273607279418</v>
      </c>
      <c r="S904" s="1"/>
    </row>
    <row r="905" spans="7:19" x14ac:dyDescent="0.2">
      <c r="G905">
        <v>6085508004</v>
      </c>
      <c r="H905" s="2">
        <f>$B$3+$B$4*DataForModel!L905+Index!$B$5*DataForModel!Q905+Index!$B$6*DataForModel!R905+Index!$B$7*DataForModel!T905+Index!$B$8*DataForModel!U905+Index!$B$9*DataForModel!AA905+Index!$B$10*DataForModel!AU905+Index!$B$11*DataForModel!AH905+Index!$B$12*DataForModel!AU905+Index!$B$13*DataForModel!AX905+Index!$B$14*DataForModel!AZ905+Index!$B$15*DataForModel!BA905+Index!$B$16*DataForModel!BI905</f>
        <v>8.6633034158018596</v>
      </c>
      <c r="I905" s="2">
        <f>$B$3+$B$4*DataForModel!L905+Index!$B$5*DataForModel!Q905+Index!$B$6*DataForModel!R905+Index!$B$7*DataForModel!T905+Index!$B$8*DataForModel!U905+Index!$B$9*DataForModel!AA905+Index!$B$10*DataForModel!AU905+Index!$B$11*DataForModel!AH905+Index!$B$12*DataForModel!AU905+Index!$B$13*DataForModel!AX905+Index!$B$14*DataForModel!AZ905+Index!$B$15*DataForModel!BA905+Index!$B$16*DataForModel!BI905</f>
        <v>8.6633034158018596</v>
      </c>
      <c r="J905">
        <v>4.5999999999999996</v>
      </c>
      <c r="K905">
        <f t="shared" si="70"/>
        <v>4.0633034158018599</v>
      </c>
      <c r="L905">
        <f>VLOOKUP(G905,MedianHouseholdIncome!B:C,2,FALSE)</f>
        <v>138086</v>
      </c>
      <c r="M905">
        <f>VLOOKUP(G905,DataForModel!B:O,14,FALSE)</f>
        <v>20.824492257133201</v>
      </c>
      <c r="N905">
        <f>VLOOKUP(G905,DataForModel!B:H,7,FALSE)</f>
        <v>5.9248000000000003</v>
      </c>
      <c r="O905" s="2">
        <f t="shared" si="71"/>
        <v>3.7446220543473174</v>
      </c>
      <c r="P905" s="1">
        <f t="shared" si="72"/>
        <v>1.9658119658119657</v>
      </c>
      <c r="Q905" s="1">
        <f t="shared" si="73"/>
        <v>3.2205391826955889</v>
      </c>
      <c r="R905" s="1">
        <f t="shared" si="74"/>
        <v>4.015391316974009</v>
      </c>
      <c r="S905" s="1"/>
    </row>
    <row r="906" spans="7:19" x14ac:dyDescent="0.2">
      <c r="G906">
        <v>6085508101</v>
      </c>
      <c r="H906" s="2">
        <f>$B$3+$B$4*DataForModel!L906+Index!$B$5*DataForModel!Q906+Index!$B$6*DataForModel!R906+Index!$B$7*DataForModel!T906+Index!$B$8*DataForModel!U906+Index!$B$9*DataForModel!AA906+Index!$B$10*DataForModel!AU906+Index!$B$11*DataForModel!AH906+Index!$B$12*DataForModel!AU906+Index!$B$13*DataForModel!AX906+Index!$B$14*DataForModel!AZ906+Index!$B$15*DataForModel!BA906+Index!$B$16*DataForModel!BI906</f>
        <v>7.0729284745957104</v>
      </c>
      <c r="I906" s="2">
        <f>$B$3+$B$4*DataForModel!L906+Index!$B$5*DataForModel!Q906+Index!$B$6*DataForModel!R906+Index!$B$7*DataForModel!T906+Index!$B$8*DataForModel!U906+Index!$B$9*DataForModel!AA906+Index!$B$10*DataForModel!AU906+Index!$B$11*DataForModel!AH906+Index!$B$12*DataForModel!AU906+Index!$B$13*DataForModel!AX906+Index!$B$14*DataForModel!AZ906+Index!$B$15*DataForModel!BA906+Index!$B$16*DataForModel!BI906</f>
        <v>7.0729284745957104</v>
      </c>
      <c r="J906">
        <v>6.8</v>
      </c>
      <c r="K906">
        <f t="shared" si="70"/>
        <v>0.27292847459571057</v>
      </c>
      <c r="L906">
        <f>VLOOKUP(G906,MedianHouseholdIncome!B:C,2,FALSE)</f>
        <v>169113</v>
      </c>
      <c r="M906">
        <f>VLOOKUP(G906,DataForModel!B:O,14,FALSE)</f>
        <v>9.4245628634471998</v>
      </c>
      <c r="N906">
        <f>VLOOKUP(G906,DataForModel!B:H,7,FALSE)</f>
        <v>5.1925999999999997</v>
      </c>
      <c r="O906" s="2">
        <f t="shared" si="71"/>
        <v>3.0258816975730882</v>
      </c>
      <c r="P906" s="1">
        <f t="shared" si="72"/>
        <v>2.9059829059829063</v>
      </c>
      <c r="Q906" s="1">
        <f t="shared" si="73"/>
        <v>1.3233111771584203</v>
      </c>
      <c r="R906" s="1">
        <f t="shared" si="74"/>
        <v>3.3066163302841094</v>
      </c>
      <c r="S906" s="1"/>
    </row>
    <row r="907" spans="7:19" x14ac:dyDescent="0.2">
      <c r="G907">
        <v>6085508102</v>
      </c>
      <c r="H907" s="2">
        <f>$B$3+$B$4*DataForModel!L907+Index!$B$5*DataForModel!Q907+Index!$B$6*DataForModel!R907+Index!$B$7*DataForModel!T907+Index!$B$8*DataForModel!U907+Index!$B$9*DataForModel!AA907+Index!$B$10*DataForModel!AU907+Index!$B$11*DataForModel!AH907+Index!$B$12*DataForModel!AU907+Index!$B$13*DataForModel!AX907+Index!$B$14*DataForModel!AZ907+Index!$B$15*DataForModel!BA907+Index!$B$16*DataForModel!BI907</f>
        <v>7.0642784590489605</v>
      </c>
      <c r="I907" s="2">
        <f>$B$3+$B$4*DataForModel!L907+Index!$B$5*DataForModel!Q907+Index!$B$6*DataForModel!R907+Index!$B$7*DataForModel!T907+Index!$B$8*DataForModel!U907+Index!$B$9*DataForModel!AA907+Index!$B$10*DataForModel!AU907+Index!$B$11*DataForModel!AH907+Index!$B$12*DataForModel!AU907+Index!$B$13*DataForModel!AX907+Index!$B$14*DataForModel!AZ907+Index!$B$15*DataForModel!BA907+Index!$B$16*DataForModel!BI907</f>
        <v>7.0642784590489605</v>
      </c>
      <c r="J907">
        <v>5.6</v>
      </c>
      <c r="K907">
        <f t="shared" si="70"/>
        <v>1.4642784590489608</v>
      </c>
      <c r="L907">
        <f>VLOOKUP(G907,MedianHouseholdIncome!B:C,2,FALSE)</f>
        <v>184690</v>
      </c>
      <c r="M907">
        <f>VLOOKUP(G907,DataForModel!B:O,14,FALSE)</f>
        <v>12.3796409445424</v>
      </c>
      <c r="N907">
        <f>VLOOKUP(G907,DataForModel!B:H,7,FALSE)</f>
        <v>3.6949000000000001</v>
      </c>
      <c r="O907" s="2">
        <f t="shared" si="71"/>
        <v>3.0219724840291056</v>
      </c>
      <c r="P907" s="1">
        <f t="shared" si="72"/>
        <v>2.3931623931623931</v>
      </c>
      <c r="Q907" s="1">
        <f t="shared" si="73"/>
        <v>1.8151086875103757</v>
      </c>
      <c r="R907" s="1">
        <f t="shared" si="74"/>
        <v>1.8568317119210107</v>
      </c>
      <c r="S907" s="1"/>
    </row>
    <row r="908" spans="7:19" x14ac:dyDescent="0.2">
      <c r="G908">
        <v>6085508202</v>
      </c>
      <c r="H908" s="2">
        <f>$B$3+$B$4*DataForModel!L908+Index!$B$5*DataForModel!Q908+Index!$B$6*DataForModel!R908+Index!$B$7*DataForModel!T908+Index!$B$8*DataForModel!U908+Index!$B$9*DataForModel!AA908+Index!$B$10*DataForModel!AU908+Index!$B$11*DataForModel!AH908+Index!$B$12*DataForModel!AU908+Index!$B$13*DataForModel!AX908+Index!$B$14*DataForModel!AZ908+Index!$B$15*DataForModel!BA908+Index!$B$16*DataForModel!BI908</f>
        <v>7.5938748323138405</v>
      </c>
      <c r="I908" s="2">
        <f>$B$3+$B$4*DataForModel!L908+Index!$B$5*DataForModel!Q908+Index!$B$6*DataForModel!R908+Index!$B$7*DataForModel!T908+Index!$B$8*DataForModel!U908+Index!$B$9*DataForModel!AA908+Index!$B$10*DataForModel!AU908+Index!$B$11*DataForModel!AH908+Index!$B$12*DataForModel!AU908+Index!$B$13*DataForModel!AX908+Index!$B$14*DataForModel!AZ908+Index!$B$15*DataForModel!BA908+Index!$B$16*DataForModel!BI908</f>
        <v>7.5938748323138405</v>
      </c>
      <c r="J908">
        <v>6.5</v>
      </c>
      <c r="K908">
        <f t="shared" si="70"/>
        <v>1.0938748323138405</v>
      </c>
      <c r="L908">
        <f>VLOOKUP(G908,MedianHouseholdIncome!B:C,2,FALSE)</f>
        <v>146967</v>
      </c>
      <c r="M908">
        <f>VLOOKUP(G908,DataForModel!B:O,14,FALSE)</f>
        <v>12.0845523139002</v>
      </c>
      <c r="N908">
        <f>VLOOKUP(G908,DataForModel!B:H,7,FALSE)</f>
        <v>4.7846000000000002</v>
      </c>
      <c r="O908" s="2">
        <f t="shared" si="71"/>
        <v>3.2613137087959254</v>
      </c>
      <c r="P908" s="1">
        <f t="shared" si="72"/>
        <v>2.7777777777777777</v>
      </c>
      <c r="Q908" s="1">
        <f t="shared" si="73"/>
        <v>1.7659986978923632</v>
      </c>
      <c r="R908" s="1">
        <f t="shared" si="74"/>
        <v>2.9116693286868984</v>
      </c>
      <c r="S908" s="1"/>
    </row>
    <row r="909" spans="7:19" x14ac:dyDescent="0.2">
      <c r="G909">
        <v>6085508203</v>
      </c>
      <c r="H909" s="2">
        <f>$B$3+$B$4*DataForModel!L909+Index!$B$5*DataForModel!Q909+Index!$B$6*DataForModel!R909+Index!$B$7*DataForModel!T909+Index!$B$8*DataForModel!U909+Index!$B$9*DataForModel!AA909+Index!$B$10*DataForModel!AU909+Index!$B$11*DataForModel!AH909+Index!$B$12*DataForModel!AU909+Index!$B$13*DataForModel!AX909+Index!$B$14*DataForModel!AZ909+Index!$B$15*DataForModel!BA909+Index!$B$16*DataForModel!BI909</f>
        <v>8.9595108130954397</v>
      </c>
      <c r="I909" s="2">
        <f>$B$3+$B$4*DataForModel!L909+Index!$B$5*DataForModel!Q909+Index!$B$6*DataForModel!R909+Index!$B$7*DataForModel!T909+Index!$B$8*DataForModel!U909+Index!$B$9*DataForModel!AA909+Index!$B$10*DataForModel!AU909+Index!$B$11*DataForModel!AH909+Index!$B$12*DataForModel!AU909+Index!$B$13*DataForModel!AX909+Index!$B$14*DataForModel!AZ909+Index!$B$15*DataForModel!BA909+Index!$B$16*DataForModel!BI909</f>
        <v>8.9595108130954397</v>
      </c>
      <c r="J909">
        <v>6.5</v>
      </c>
      <c r="K909">
        <f t="shared" si="70"/>
        <v>2.4595108130954397</v>
      </c>
      <c r="L909">
        <f>VLOOKUP(G909,MedianHouseholdIncome!B:C,2,FALSE)</f>
        <v>182723</v>
      </c>
      <c r="M909">
        <f>VLOOKUP(G909,DataForModel!B:O,14,FALSE)</f>
        <v>5.9430880050822203</v>
      </c>
      <c r="N909">
        <f>VLOOKUP(G909,DataForModel!B:H,7,FALSE)</f>
        <v>4.8738999999999999</v>
      </c>
      <c r="O909" s="2">
        <f t="shared" si="71"/>
        <v>3.8784874749433524</v>
      </c>
      <c r="P909" s="1">
        <f t="shared" si="72"/>
        <v>2.7777777777777777</v>
      </c>
      <c r="Q909" s="1">
        <f t="shared" si="73"/>
        <v>0.74390832528444861</v>
      </c>
      <c r="R909" s="1">
        <f t="shared" si="74"/>
        <v>2.9981123856541307</v>
      </c>
      <c r="S909" s="1"/>
    </row>
    <row r="910" spans="7:19" x14ac:dyDescent="0.2">
      <c r="G910">
        <v>6085508204</v>
      </c>
      <c r="H910" s="2">
        <f>$B$3+$B$4*DataForModel!L910+Index!$B$5*DataForModel!Q910+Index!$B$6*DataForModel!R910+Index!$B$7*DataForModel!T910+Index!$B$8*DataForModel!U910+Index!$B$9*DataForModel!AA910+Index!$B$10*DataForModel!AU910+Index!$B$11*DataForModel!AH910+Index!$B$12*DataForModel!AU910+Index!$B$13*DataForModel!AX910+Index!$B$14*DataForModel!AZ910+Index!$B$15*DataForModel!BA910+Index!$B$16*DataForModel!BI910</f>
        <v>8.6674989725070706</v>
      </c>
      <c r="I910" s="2">
        <f>$B$3+$B$4*DataForModel!L910+Index!$B$5*DataForModel!Q910+Index!$B$6*DataForModel!R910+Index!$B$7*DataForModel!T910+Index!$B$8*DataForModel!U910+Index!$B$9*DataForModel!AA910+Index!$B$10*DataForModel!AU910+Index!$B$11*DataForModel!AH910+Index!$B$12*DataForModel!AU910+Index!$B$13*DataForModel!AX910+Index!$B$14*DataForModel!AZ910+Index!$B$15*DataForModel!BA910+Index!$B$16*DataForModel!BI910</f>
        <v>8.6674989725070706</v>
      </c>
      <c r="J910">
        <v>6.4</v>
      </c>
      <c r="K910">
        <f t="shared" si="70"/>
        <v>2.2674989725070702</v>
      </c>
      <c r="L910">
        <f>VLOOKUP(G910,MedianHouseholdIncome!B:C,2,FALSE)</f>
        <v>149290</v>
      </c>
      <c r="M910">
        <f>VLOOKUP(G910,DataForModel!B:O,14,FALSE)</f>
        <v>12.6219871748764</v>
      </c>
      <c r="N910">
        <f>VLOOKUP(G910,DataForModel!B:H,7,FALSE)</f>
        <v>4.3453999999999997</v>
      </c>
      <c r="O910" s="2">
        <f t="shared" si="71"/>
        <v>3.7465181581182212</v>
      </c>
      <c r="P910" s="1">
        <f t="shared" si="72"/>
        <v>2.7350427350427351</v>
      </c>
      <c r="Q910" s="1">
        <f t="shared" si="73"/>
        <v>1.8554410474178573</v>
      </c>
      <c r="R910" s="1">
        <f t="shared" si="74"/>
        <v>2.4865204975557811</v>
      </c>
      <c r="S910" s="1"/>
    </row>
    <row r="911" spans="7:19" x14ac:dyDescent="0.2">
      <c r="G911">
        <v>6085508301</v>
      </c>
      <c r="H911" s="2">
        <f>$B$3+$B$4*DataForModel!L911+Index!$B$5*DataForModel!Q911+Index!$B$6*DataForModel!R911+Index!$B$7*DataForModel!T911+Index!$B$8*DataForModel!U911+Index!$B$9*DataForModel!AA911+Index!$B$10*DataForModel!AU911+Index!$B$11*DataForModel!AH911+Index!$B$12*DataForModel!AU911+Index!$B$13*DataForModel!AX911+Index!$B$14*DataForModel!AZ911+Index!$B$15*DataForModel!BA911+Index!$B$16*DataForModel!BI911</f>
        <v>8.4604763898388597</v>
      </c>
      <c r="I911" s="2">
        <f>$B$3+$B$4*DataForModel!L911+Index!$B$5*DataForModel!Q911+Index!$B$6*DataForModel!R911+Index!$B$7*DataForModel!T911+Index!$B$8*DataForModel!U911+Index!$B$9*DataForModel!AA911+Index!$B$10*DataForModel!AU911+Index!$B$11*DataForModel!AH911+Index!$B$12*DataForModel!AU911+Index!$B$13*DataForModel!AX911+Index!$B$14*DataForModel!AZ911+Index!$B$15*DataForModel!BA911+Index!$B$16*DataForModel!BI911</f>
        <v>8.4604763898388597</v>
      </c>
      <c r="J911">
        <v>7.6</v>
      </c>
      <c r="K911">
        <f t="shared" si="70"/>
        <v>0.8604763898388601</v>
      </c>
      <c r="L911">
        <f>VLOOKUP(G911,MedianHouseholdIncome!B:C,2,FALSE)</f>
        <v>186802</v>
      </c>
      <c r="M911">
        <f>VLOOKUP(G911,DataForModel!B:O,14,FALSE)</f>
        <v>5.8101019201331399</v>
      </c>
      <c r="N911">
        <f>VLOOKUP(G911,DataForModel!B:H,7,FALSE)</f>
        <v>4.6323999999999996</v>
      </c>
      <c r="O911" s="2">
        <f t="shared" si="71"/>
        <v>3.6529581547051726</v>
      </c>
      <c r="P911" s="1">
        <f t="shared" si="72"/>
        <v>3.2478632478632479</v>
      </c>
      <c r="Q911" s="1">
        <f t="shared" si="73"/>
        <v>0.72177617726852483</v>
      </c>
      <c r="R911" s="1">
        <f t="shared" si="74"/>
        <v>2.7643386089734276</v>
      </c>
      <c r="S911" s="1"/>
    </row>
    <row r="912" spans="7:19" x14ac:dyDescent="0.2">
      <c r="G912">
        <v>6085508303</v>
      </c>
      <c r="H912" s="2">
        <f>$B$3+$B$4*DataForModel!L912+Index!$B$5*DataForModel!Q912+Index!$B$6*DataForModel!R912+Index!$B$7*DataForModel!T912+Index!$B$8*DataForModel!U912+Index!$B$9*DataForModel!AA912+Index!$B$10*DataForModel!AU912+Index!$B$11*DataForModel!AH912+Index!$B$12*DataForModel!AU912+Index!$B$13*DataForModel!AX912+Index!$B$14*DataForModel!AZ912+Index!$B$15*DataForModel!BA912+Index!$B$16*DataForModel!BI912</f>
        <v>7.6474494192420908</v>
      </c>
      <c r="I912" s="2">
        <f>$B$3+$B$4*DataForModel!L912+Index!$B$5*DataForModel!Q912+Index!$B$6*DataForModel!R912+Index!$B$7*DataForModel!T912+Index!$B$8*DataForModel!U912+Index!$B$9*DataForModel!AA912+Index!$B$10*DataForModel!AU912+Index!$B$11*DataForModel!AH912+Index!$B$12*DataForModel!AU912+Index!$B$13*DataForModel!AX912+Index!$B$14*DataForModel!AZ912+Index!$B$15*DataForModel!BA912+Index!$B$16*DataForModel!BI912</f>
        <v>7.6474494192420908</v>
      </c>
      <c r="J912">
        <v>7.4</v>
      </c>
      <c r="K912">
        <f t="shared" si="70"/>
        <v>0.24744941924209041</v>
      </c>
      <c r="L912">
        <f>VLOOKUP(G912,MedianHouseholdIncome!B:C,2,FALSE)</f>
        <v>163448</v>
      </c>
      <c r="M912">
        <f>VLOOKUP(G912,DataForModel!B:O,14,FALSE)</f>
        <v>3.6508896316582602</v>
      </c>
      <c r="N912">
        <f>VLOOKUP(G912,DataForModel!B:H,7,FALSE)</f>
        <v>3.9782000000000002</v>
      </c>
      <c r="O912" s="2">
        <f t="shared" si="71"/>
        <v>3.2855257463005145</v>
      </c>
      <c r="P912" s="1">
        <f t="shared" si="72"/>
        <v>3.1623931623931627</v>
      </c>
      <c r="Q912" s="1">
        <f t="shared" si="73"/>
        <v>0.36243026536634648</v>
      </c>
      <c r="R912" s="1">
        <f t="shared" si="74"/>
        <v>2.1310681961182905</v>
      </c>
      <c r="S912" s="1"/>
    </row>
    <row r="913" spans="7:19" x14ac:dyDescent="0.2">
      <c r="G913">
        <v>6085508304</v>
      </c>
      <c r="H913" s="2">
        <f>$B$3+$B$4*DataForModel!L913+Index!$B$5*DataForModel!Q913+Index!$B$6*DataForModel!R913+Index!$B$7*DataForModel!T913+Index!$B$8*DataForModel!U913+Index!$B$9*DataForModel!AA913+Index!$B$10*DataForModel!AU913+Index!$B$11*DataForModel!AH913+Index!$B$12*DataForModel!AU913+Index!$B$13*DataForModel!AX913+Index!$B$14*DataForModel!AZ913+Index!$B$15*DataForModel!BA913+Index!$B$16*DataForModel!BI913</f>
        <v>11.240842886407609</v>
      </c>
      <c r="I913" s="2">
        <f>$B$3+$B$4*DataForModel!L913+Index!$B$5*DataForModel!Q913+Index!$B$6*DataForModel!R913+Index!$B$7*DataForModel!T913+Index!$B$8*DataForModel!U913+Index!$B$9*DataForModel!AA913+Index!$B$10*DataForModel!AU913+Index!$B$11*DataForModel!AH913+Index!$B$12*DataForModel!AU913+Index!$B$13*DataForModel!AX913+Index!$B$14*DataForModel!AZ913+Index!$B$15*DataForModel!BA913+Index!$B$16*DataForModel!BI913</f>
        <v>11.240842886407609</v>
      </c>
      <c r="J913">
        <v>7.6</v>
      </c>
      <c r="K913">
        <f t="shared" si="70"/>
        <v>3.6408428864076097</v>
      </c>
      <c r="L913">
        <f>VLOOKUP(G913,MedianHouseholdIncome!B:C,2,FALSE)</f>
        <v>115830</v>
      </c>
      <c r="M913">
        <f>VLOOKUP(G913,DataForModel!B:O,14,FALSE)</f>
        <v>11.0842855193582</v>
      </c>
      <c r="N913">
        <f>VLOOKUP(G913,DataForModel!B:H,7,FALSE)</f>
        <v>5.6801000000000004</v>
      </c>
      <c r="O913" s="2">
        <f t="shared" si="71"/>
        <v>4.9094930484148094</v>
      </c>
      <c r="P913" s="1">
        <f t="shared" si="72"/>
        <v>3.2478632478632479</v>
      </c>
      <c r="Q913" s="1">
        <f t="shared" si="73"/>
        <v>1.5995297567193536</v>
      </c>
      <c r="R913" s="1">
        <f t="shared" si="74"/>
        <v>3.7785199167513674</v>
      </c>
      <c r="S913" s="1"/>
    </row>
    <row r="914" spans="7:19" x14ac:dyDescent="0.2">
      <c r="G914">
        <v>6085508401</v>
      </c>
      <c r="H914" s="2">
        <f>$B$3+$B$4*DataForModel!L914+Index!$B$5*DataForModel!Q914+Index!$B$6*DataForModel!R914+Index!$B$7*DataForModel!T914+Index!$B$8*DataForModel!U914+Index!$B$9*DataForModel!AA914+Index!$B$10*DataForModel!AU914+Index!$B$11*DataForModel!AH914+Index!$B$12*DataForModel!AU914+Index!$B$13*DataForModel!AX914+Index!$B$14*DataForModel!AZ914+Index!$B$15*DataForModel!BA914+Index!$B$16*DataForModel!BI914</f>
        <v>10.205961031603639</v>
      </c>
      <c r="I914" s="2">
        <f>$B$3+$B$4*DataForModel!L914+Index!$B$5*DataForModel!Q914+Index!$B$6*DataForModel!R914+Index!$B$7*DataForModel!T914+Index!$B$8*DataForModel!U914+Index!$B$9*DataForModel!AA914+Index!$B$10*DataForModel!AU914+Index!$B$11*DataForModel!AH914+Index!$B$12*DataForModel!AU914+Index!$B$13*DataForModel!AX914+Index!$B$14*DataForModel!AZ914+Index!$B$15*DataForModel!BA914+Index!$B$16*DataForModel!BI914</f>
        <v>10.205961031603639</v>
      </c>
      <c r="J914">
        <v>7.5</v>
      </c>
      <c r="K914">
        <f t="shared" si="70"/>
        <v>2.7059610316036391</v>
      </c>
      <c r="L914">
        <f>VLOOKUP(G914,MedianHouseholdIncome!B:C,2,FALSE)</f>
        <v>153514</v>
      </c>
      <c r="M914">
        <f>VLOOKUP(G914,DataForModel!B:O,14,FALSE)</f>
        <v>11.761034987354</v>
      </c>
      <c r="N914">
        <f>VLOOKUP(G914,DataForModel!B:H,7,FALSE)</f>
        <v>5.6780999999999997</v>
      </c>
      <c r="O914" s="2">
        <f t="shared" si="71"/>
        <v>4.4417974539552594</v>
      </c>
      <c r="P914" s="1">
        <f t="shared" si="72"/>
        <v>3.2051282051282053</v>
      </c>
      <c r="Q914" s="1">
        <f t="shared" si="73"/>
        <v>1.7121574756353271</v>
      </c>
      <c r="R914" s="1">
        <f t="shared" si="74"/>
        <v>3.7765839020376553</v>
      </c>
      <c r="S914" s="1"/>
    </row>
    <row r="915" spans="7:19" x14ac:dyDescent="0.2">
      <c r="G915">
        <v>6085508403</v>
      </c>
      <c r="H915" s="2">
        <f>$B$3+$B$4*DataForModel!L915+Index!$B$5*DataForModel!Q915+Index!$B$6*DataForModel!R915+Index!$B$7*DataForModel!T915+Index!$B$8*DataForModel!U915+Index!$B$9*DataForModel!AA915+Index!$B$10*DataForModel!AU915+Index!$B$11*DataForModel!AH915+Index!$B$12*DataForModel!AU915+Index!$B$13*DataForModel!AX915+Index!$B$14*DataForModel!AZ915+Index!$B$15*DataForModel!BA915+Index!$B$16*DataForModel!BI915</f>
        <v>7.0650152848268188</v>
      </c>
      <c r="I915" s="2">
        <f>$B$3+$B$4*DataForModel!L915+Index!$B$5*DataForModel!Q915+Index!$B$6*DataForModel!R915+Index!$B$7*DataForModel!T915+Index!$B$8*DataForModel!U915+Index!$B$9*DataForModel!AA915+Index!$B$10*DataForModel!AU915+Index!$B$11*DataForModel!AH915+Index!$B$12*DataForModel!AU915+Index!$B$13*DataForModel!AX915+Index!$B$14*DataForModel!AZ915+Index!$B$15*DataForModel!BA915+Index!$B$16*DataForModel!BI915</f>
        <v>7.0650152848268188</v>
      </c>
      <c r="J915">
        <v>7.4</v>
      </c>
      <c r="K915">
        <f t="shared" si="70"/>
        <v>0.33498471517318151</v>
      </c>
      <c r="L915">
        <f>VLOOKUP(G915,MedianHouseholdIncome!B:C,2,FALSE)</f>
        <v>194286</v>
      </c>
      <c r="M915">
        <f>VLOOKUP(G915,DataForModel!B:O,14,FALSE)</f>
        <v>4.1103090994073801</v>
      </c>
      <c r="N915">
        <f>VLOOKUP(G915,DataForModel!B:H,7,FALSE)</f>
        <v>3.8786999999999998</v>
      </c>
      <c r="O915" s="2">
        <f t="shared" si="71"/>
        <v>3.0223054787266057</v>
      </c>
      <c r="P915" s="1">
        <f t="shared" si="72"/>
        <v>3.1623931623931627</v>
      </c>
      <c r="Q915" s="1">
        <f t="shared" si="73"/>
        <v>0.43888893896000669</v>
      </c>
      <c r="R915" s="1">
        <f t="shared" si="74"/>
        <v>2.0347514641111268</v>
      </c>
      <c r="S915" s="1"/>
    </row>
    <row r="916" spans="7:19" x14ac:dyDescent="0.2">
      <c r="G916">
        <v>6085508404</v>
      </c>
      <c r="H916" s="2">
        <f>$B$3+$B$4*DataForModel!L916+Index!$B$5*DataForModel!Q916+Index!$B$6*DataForModel!R916+Index!$B$7*DataForModel!T916+Index!$B$8*DataForModel!U916+Index!$B$9*DataForModel!AA916+Index!$B$10*DataForModel!AU916+Index!$B$11*DataForModel!AH916+Index!$B$12*DataForModel!AU916+Index!$B$13*DataForModel!AX916+Index!$B$14*DataForModel!AZ916+Index!$B$15*DataForModel!BA916+Index!$B$16*DataForModel!BI916</f>
        <v>9.9081023632768712</v>
      </c>
      <c r="I916" s="2">
        <f>$B$3+$B$4*DataForModel!L916+Index!$B$5*DataForModel!Q916+Index!$B$6*DataForModel!R916+Index!$B$7*DataForModel!T916+Index!$B$8*DataForModel!U916+Index!$B$9*DataForModel!AA916+Index!$B$10*DataForModel!AU916+Index!$B$11*DataForModel!AH916+Index!$B$12*DataForModel!AU916+Index!$B$13*DataForModel!AX916+Index!$B$14*DataForModel!AZ916+Index!$B$15*DataForModel!BA916+Index!$B$16*DataForModel!BI916</f>
        <v>9.9081023632768712</v>
      </c>
      <c r="J916">
        <v>7.3</v>
      </c>
      <c r="K916">
        <f t="shared" si="70"/>
        <v>2.6081023632768714</v>
      </c>
      <c r="L916">
        <f>VLOOKUP(G916,MedianHouseholdIncome!B:C,2,FALSE)</f>
        <v>166841</v>
      </c>
      <c r="M916">
        <f>VLOOKUP(G916,DataForModel!B:O,14,FALSE)</f>
        <v>11.3134132284606</v>
      </c>
      <c r="N916">
        <f>VLOOKUP(G916,DataForModel!B:H,7,FALSE)</f>
        <v>4.9949000000000003</v>
      </c>
      <c r="O916" s="2">
        <f t="shared" si="71"/>
        <v>4.3071857721469957</v>
      </c>
      <c r="P916" s="1">
        <f t="shared" si="72"/>
        <v>3.1196581196581197</v>
      </c>
      <c r="Q916" s="1">
        <f t="shared" si="73"/>
        <v>1.6376622303112001</v>
      </c>
      <c r="R916" s="1">
        <f t="shared" si="74"/>
        <v>3.1152412758336965</v>
      </c>
      <c r="S916" s="1"/>
    </row>
    <row r="917" spans="7:19" x14ac:dyDescent="0.2">
      <c r="G917">
        <v>6085508503</v>
      </c>
      <c r="H917" s="2">
        <f>$B$3+$B$4*DataForModel!L917+Index!$B$5*DataForModel!Q917+Index!$B$6*DataForModel!R917+Index!$B$7*DataForModel!T917+Index!$B$8*DataForModel!U917+Index!$B$9*DataForModel!AA917+Index!$B$10*DataForModel!AU917+Index!$B$11*DataForModel!AH917+Index!$B$12*DataForModel!AU917+Index!$B$13*DataForModel!AX917+Index!$B$14*DataForModel!AZ917+Index!$B$15*DataForModel!BA917+Index!$B$16*DataForModel!BI917</f>
        <v>10.602553993237059</v>
      </c>
      <c r="I917" s="2">
        <f>$B$3+$B$4*DataForModel!L917+Index!$B$5*DataForModel!Q917+Index!$B$6*DataForModel!R917+Index!$B$7*DataForModel!T917+Index!$B$8*DataForModel!U917+Index!$B$9*DataForModel!AA917+Index!$B$10*DataForModel!AU917+Index!$B$11*DataForModel!AH917+Index!$B$12*DataForModel!AU917+Index!$B$13*DataForModel!AX917+Index!$B$14*DataForModel!AZ917+Index!$B$15*DataForModel!BA917+Index!$B$16*DataForModel!BI917</f>
        <v>10.602553993237059</v>
      </c>
      <c r="J917">
        <v>6.3</v>
      </c>
      <c r="K917">
        <f t="shared" si="70"/>
        <v>4.3025539932370593</v>
      </c>
      <c r="L917">
        <f>VLOOKUP(G917,MedianHouseholdIncome!B:C,2,FALSE)</f>
        <v>120857</v>
      </c>
      <c r="M917">
        <f>VLOOKUP(G917,DataForModel!B:O,14,FALSE)</f>
        <v>15.596020742598601</v>
      </c>
      <c r="N917">
        <f>VLOOKUP(G917,DataForModel!B:H,7,FALSE)</f>
        <v>6.2827999999999999</v>
      </c>
      <c r="O917" s="2">
        <f t="shared" si="71"/>
        <v>4.6210302621145543</v>
      </c>
      <c r="P917" s="1">
        <f t="shared" si="72"/>
        <v>2.6923076923076921</v>
      </c>
      <c r="Q917" s="1">
        <f t="shared" si="73"/>
        <v>2.3503932159124541</v>
      </c>
      <c r="R917" s="1">
        <f t="shared" si="74"/>
        <v>4.3619379507284251</v>
      </c>
      <c r="S917" s="1"/>
    </row>
    <row r="918" spans="7:19" x14ac:dyDescent="0.2">
      <c r="G918">
        <v>6085508504</v>
      </c>
      <c r="H918" s="2">
        <f>$B$3+$B$4*DataForModel!L918+Index!$B$5*DataForModel!Q918+Index!$B$6*DataForModel!R918+Index!$B$7*DataForModel!T918+Index!$B$8*DataForModel!U918+Index!$B$9*DataForModel!AA918+Index!$B$10*DataForModel!AU918+Index!$B$11*DataForModel!AH918+Index!$B$12*DataForModel!AU918+Index!$B$13*DataForModel!AX918+Index!$B$14*DataForModel!AZ918+Index!$B$15*DataForModel!BA918+Index!$B$16*DataForModel!BI918</f>
        <v>13.00895222234773</v>
      </c>
      <c r="I918" s="2">
        <f>$B$3+$B$4*DataForModel!L918+Index!$B$5*DataForModel!Q918+Index!$B$6*DataForModel!R918+Index!$B$7*DataForModel!T918+Index!$B$8*DataForModel!U918+Index!$B$9*DataForModel!AA918+Index!$B$10*DataForModel!AU918+Index!$B$11*DataForModel!AH918+Index!$B$12*DataForModel!AU918+Index!$B$13*DataForModel!AX918+Index!$B$14*DataForModel!AZ918+Index!$B$15*DataForModel!BA918+Index!$B$16*DataForModel!BI918</f>
        <v>13.00895222234773</v>
      </c>
      <c r="J918">
        <v>7.2</v>
      </c>
      <c r="K918">
        <f t="shared" si="70"/>
        <v>5.8089522223477301</v>
      </c>
      <c r="L918">
        <f>VLOOKUP(G918,MedianHouseholdIncome!B:C,2,FALSE)</f>
        <v>114127</v>
      </c>
      <c r="M918">
        <f>VLOOKUP(G918,DataForModel!B:O,14,FALSE)</f>
        <v>19.3524626798079</v>
      </c>
      <c r="N918">
        <f>VLOOKUP(G918,DataForModel!B:H,7,FALSE)</f>
        <v>7.1254999999999997</v>
      </c>
      <c r="O918" s="2">
        <f t="shared" si="71"/>
        <v>5.7085571571372826</v>
      </c>
      <c r="P918" s="1">
        <f t="shared" si="72"/>
        <v>3.0769230769230771</v>
      </c>
      <c r="Q918" s="1">
        <f t="shared" si="73"/>
        <v>2.9755573374021065</v>
      </c>
      <c r="R918" s="1">
        <f t="shared" si="74"/>
        <v>5.1776777503509024</v>
      </c>
      <c r="S918" s="1"/>
    </row>
    <row r="919" spans="7:19" x14ac:dyDescent="0.2">
      <c r="G919">
        <v>6085508505</v>
      </c>
      <c r="H919" s="2">
        <f>$B$3+$B$4*DataForModel!L919+Index!$B$5*DataForModel!Q919+Index!$B$6*DataForModel!R919+Index!$B$7*DataForModel!T919+Index!$B$8*DataForModel!U919+Index!$B$9*DataForModel!AA919+Index!$B$10*DataForModel!AU919+Index!$B$11*DataForModel!AH919+Index!$B$12*DataForModel!AU919+Index!$B$13*DataForModel!AX919+Index!$B$14*DataForModel!AZ919+Index!$B$15*DataForModel!BA919+Index!$B$16*DataForModel!BI919</f>
        <v>8.3754813900284422</v>
      </c>
      <c r="I919" s="2">
        <f>$B$3+$B$4*DataForModel!L919+Index!$B$5*DataForModel!Q919+Index!$B$6*DataForModel!R919+Index!$B$7*DataForModel!T919+Index!$B$8*DataForModel!U919+Index!$B$9*DataForModel!AA919+Index!$B$10*DataForModel!AU919+Index!$B$11*DataForModel!AH919+Index!$B$12*DataForModel!AU919+Index!$B$13*DataForModel!AX919+Index!$B$14*DataForModel!AZ919+Index!$B$15*DataForModel!BA919+Index!$B$16*DataForModel!BI919</f>
        <v>8.3754813900284422</v>
      </c>
      <c r="J919">
        <v>6.9</v>
      </c>
      <c r="K919">
        <f t="shared" si="70"/>
        <v>1.4754813900284418</v>
      </c>
      <c r="L919">
        <f>VLOOKUP(G919,MedianHouseholdIncome!B:C,2,FALSE)</f>
        <v>141566</v>
      </c>
      <c r="M919">
        <f>VLOOKUP(G919,DataForModel!B:O,14,FALSE)</f>
        <v>12.325949064422099</v>
      </c>
      <c r="N919">
        <f>VLOOKUP(G919,DataForModel!B:H,7,FALSE)</f>
        <v>4.5357000000000003</v>
      </c>
      <c r="O919" s="2">
        <f t="shared" si="71"/>
        <v>3.6145462463526465</v>
      </c>
      <c r="P919" s="1">
        <f t="shared" si="72"/>
        <v>2.9487179487179489</v>
      </c>
      <c r="Q919" s="1">
        <f t="shared" si="73"/>
        <v>1.8061730410588632</v>
      </c>
      <c r="R919" s="1">
        <f t="shared" si="74"/>
        <v>2.6707322975654617</v>
      </c>
      <c r="S919" s="1"/>
    </row>
    <row r="920" spans="7:19" x14ac:dyDescent="0.2">
      <c r="G920">
        <v>6085508507</v>
      </c>
      <c r="H920" s="2">
        <f>$B$3+$B$4*DataForModel!L920+Index!$B$5*DataForModel!Q920+Index!$B$6*DataForModel!R920+Index!$B$7*DataForModel!T920+Index!$B$8*DataForModel!U920+Index!$B$9*DataForModel!AA920+Index!$B$10*DataForModel!AU920+Index!$B$11*DataForModel!AH920+Index!$B$12*DataForModel!AU920+Index!$B$13*DataForModel!AX920+Index!$B$14*DataForModel!AZ920+Index!$B$15*DataForModel!BA920+Index!$B$16*DataForModel!BI920</f>
        <v>8.768523043830589</v>
      </c>
      <c r="I920" s="2">
        <f>$B$3+$B$4*DataForModel!L920+Index!$B$5*DataForModel!Q920+Index!$B$6*DataForModel!R920+Index!$B$7*DataForModel!T920+Index!$B$8*DataForModel!U920+Index!$B$9*DataForModel!AA920+Index!$B$10*DataForModel!AU920+Index!$B$11*DataForModel!AH920+Index!$B$12*DataForModel!AU920+Index!$B$13*DataForModel!AX920+Index!$B$14*DataForModel!AZ920+Index!$B$15*DataForModel!BA920+Index!$B$16*DataForModel!BI920</f>
        <v>8.768523043830589</v>
      </c>
      <c r="J920">
        <v>5.3</v>
      </c>
      <c r="K920">
        <f t="shared" si="70"/>
        <v>3.4685230438305892</v>
      </c>
      <c r="L920">
        <f>VLOOKUP(G920,MedianHouseholdIncome!B:C,2,FALSE)</f>
        <v>123896</v>
      </c>
      <c r="M920">
        <f>VLOOKUP(G920,DataForModel!B:O,14,FALSE)</f>
        <v>11.332864502171599</v>
      </c>
      <c r="N920">
        <f>VLOOKUP(G920,DataForModel!B:H,7,FALSE)</f>
        <v>4.7981999999999996</v>
      </c>
      <c r="O920" s="2">
        <f t="shared" si="71"/>
        <v>3.7921741070297292</v>
      </c>
      <c r="P920" s="1">
        <f t="shared" si="72"/>
        <v>2.2649572649572649</v>
      </c>
      <c r="Q920" s="1">
        <f t="shared" si="73"/>
        <v>1.6408993995912411</v>
      </c>
      <c r="R920" s="1">
        <f t="shared" si="74"/>
        <v>2.9248342287401381</v>
      </c>
      <c r="S920" s="1"/>
    </row>
    <row r="921" spans="7:19" x14ac:dyDescent="0.2">
      <c r="G921">
        <v>6085508508</v>
      </c>
      <c r="H921" s="2">
        <f>$B$3+$B$4*DataForModel!L921+Index!$B$5*DataForModel!Q921+Index!$B$6*DataForModel!R921+Index!$B$7*DataForModel!T921+Index!$B$8*DataForModel!U921+Index!$B$9*DataForModel!AA921+Index!$B$10*DataForModel!AU921+Index!$B$11*DataForModel!AH921+Index!$B$12*DataForModel!AU921+Index!$B$13*DataForModel!AX921+Index!$B$14*DataForModel!AZ921+Index!$B$15*DataForModel!BA921+Index!$B$16*DataForModel!BI921</f>
        <v>11.676667697991828</v>
      </c>
      <c r="I921" s="2">
        <f>$B$3+$B$4*DataForModel!L921+Index!$B$5*DataForModel!Q921+Index!$B$6*DataForModel!R921+Index!$B$7*DataForModel!T921+Index!$B$8*DataForModel!U921+Index!$B$9*DataForModel!AA921+Index!$B$10*DataForModel!AU921+Index!$B$11*DataForModel!AH921+Index!$B$12*DataForModel!AU921+Index!$B$13*DataForModel!AX921+Index!$B$14*DataForModel!AZ921+Index!$B$15*DataForModel!BA921+Index!$B$16*DataForModel!BI921</f>
        <v>11.676667697991828</v>
      </c>
      <c r="J921">
        <v>8.3000000000000007</v>
      </c>
      <c r="K921">
        <f t="shared" si="70"/>
        <v>3.3766676979918273</v>
      </c>
      <c r="L921">
        <f>VLOOKUP(G921,MedianHouseholdIncome!B:C,2,FALSE)</f>
        <v>101719</v>
      </c>
      <c r="M921">
        <f>VLOOKUP(G921,DataForModel!B:O,14,FALSE)</f>
        <v>16.699705674789101</v>
      </c>
      <c r="N921">
        <f>VLOOKUP(G921,DataForModel!B:H,7,FALSE)</f>
        <v>7.4195000000000002</v>
      </c>
      <c r="O921" s="2">
        <f t="shared" si="71"/>
        <v>5.106455961029325</v>
      </c>
      <c r="P921" s="1">
        <f t="shared" si="72"/>
        <v>3.5470085470085477</v>
      </c>
      <c r="Q921" s="1">
        <f t="shared" si="73"/>
        <v>2.5340734730727279</v>
      </c>
      <c r="R921" s="1">
        <f t="shared" si="74"/>
        <v>5.4622719132665409</v>
      </c>
      <c r="S921" s="1"/>
    </row>
    <row r="922" spans="7:19" x14ac:dyDescent="0.2">
      <c r="G922">
        <v>6085508601</v>
      </c>
      <c r="H922" s="2">
        <f>$B$3+$B$4*DataForModel!L922+Index!$B$5*DataForModel!Q922+Index!$B$6*DataForModel!R922+Index!$B$7*DataForModel!T922+Index!$B$8*DataForModel!U922+Index!$B$9*DataForModel!AA922+Index!$B$10*DataForModel!AU922+Index!$B$11*DataForModel!AH922+Index!$B$12*DataForModel!AU922+Index!$B$13*DataForModel!AX922+Index!$B$14*DataForModel!AZ922+Index!$B$15*DataForModel!BA922+Index!$B$16*DataForModel!BI922</f>
        <v>10.029936887977282</v>
      </c>
      <c r="I922" s="2">
        <f>$B$3+$B$4*DataForModel!L922+Index!$B$5*DataForModel!Q922+Index!$B$6*DataForModel!R922+Index!$B$7*DataForModel!T922+Index!$B$8*DataForModel!U922+Index!$B$9*DataForModel!AA922+Index!$B$10*DataForModel!AU922+Index!$B$11*DataForModel!AH922+Index!$B$12*DataForModel!AU922+Index!$B$13*DataForModel!AX922+Index!$B$14*DataForModel!AZ922+Index!$B$15*DataForModel!BA922+Index!$B$16*DataForModel!BI922</f>
        <v>10.029936887977282</v>
      </c>
      <c r="J922">
        <v>9</v>
      </c>
      <c r="K922">
        <f t="shared" si="70"/>
        <v>1.0299368879772821</v>
      </c>
      <c r="L922">
        <f>VLOOKUP(G922,MedianHouseholdIncome!B:C,2,FALSE)</f>
        <v>163016</v>
      </c>
      <c r="M922">
        <f>VLOOKUP(G922,DataForModel!B:O,14,FALSE)</f>
        <v>20.878336309108501</v>
      </c>
      <c r="N922">
        <f>VLOOKUP(G922,DataForModel!B:H,7,FALSE)</f>
        <v>4.8498999999999999</v>
      </c>
      <c r="O922" s="2">
        <f t="shared" si="71"/>
        <v>4.3622466181662247</v>
      </c>
      <c r="P922" s="1">
        <f t="shared" si="72"/>
        <v>3.8461538461538463</v>
      </c>
      <c r="Q922" s="1">
        <f t="shared" si="73"/>
        <v>3.2295001542780719</v>
      </c>
      <c r="R922" s="1">
        <f t="shared" si="74"/>
        <v>2.9748802090895889</v>
      </c>
      <c r="S922" s="1"/>
    </row>
    <row r="923" spans="7:19" x14ac:dyDescent="0.2">
      <c r="G923">
        <v>6085508602</v>
      </c>
      <c r="H923" s="2">
        <f>$B$3+$B$4*DataForModel!L923+Index!$B$5*DataForModel!Q923+Index!$B$6*DataForModel!R923+Index!$B$7*DataForModel!T923+Index!$B$8*DataForModel!U923+Index!$B$9*DataForModel!AA923+Index!$B$10*DataForModel!AU923+Index!$B$11*DataForModel!AH923+Index!$B$12*DataForModel!AU923+Index!$B$13*DataForModel!AX923+Index!$B$14*DataForModel!AZ923+Index!$B$15*DataForModel!BA923+Index!$B$16*DataForModel!BI923</f>
        <v>9.6198411357293061</v>
      </c>
      <c r="I923" s="2">
        <f>$B$3+$B$4*DataForModel!L923+Index!$B$5*DataForModel!Q923+Index!$B$6*DataForModel!R923+Index!$B$7*DataForModel!T923+Index!$B$8*DataForModel!U923+Index!$B$9*DataForModel!AA923+Index!$B$10*DataForModel!AU923+Index!$B$11*DataForModel!AH923+Index!$B$12*DataForModel!AU923+Index!$B$13*DataForModel!AX923+Index!$B$14*DataForModel!AZ923+Index!$B$15*DataForModel!BA923+Index!$B$16*DataForModel!BI923</f>
        <v>9.6198411357293061</v>
      </c>
      <c r="J923">
        <v>7.3</v>
      </c>
      <c r="K923">
        <f t="shared" si="70"/>
        <v>2.3198411357293063</v>
      </c>
      <c r="L923">
        <f>VLOOKUP(G923,MedianHouseholdIncome!B:C,2,FALSE)</f>
        <v>96109</v>
      </c>
      <c r="M923">
        <f>VLOOKUP(G923,DataForModel!B:O,14,FALSE)</f>
        <v>15.3902543830587</v>
      </c>
      <c r="N923">
        <f>VLOOKUP(G923,DataForModel!B:H,7,FALSE)</f>
        <v>6.2023000000000001</v>
      </c>
      <c r="O923" s="2">
        <f t="shared" si="71"/>
        <v>4.176911475084327</v>
      </c>
      <c r="P923" s="1">
        <f t="shared" si="72"/>
        <v>3.1196581196581197</v>
      </c>
      <c r="Q923" s="1">
        <f t="shared" si="73"/>
        <v>2.3161486441756547</v>
      </c>
      <c r="R923" s="1">
        <f t="shared" si="74"/>
        <v>4.2840133585015243</v>
      </c>
      <c r="S923" s="1"/>
    </row>
    <row r="924" spans="7:19" x14ac:dyDescent="0.2">
      <c r="G924">
        <v>6085508703</v>
      </c>
      <c r="H924" s="2">
        <f>$B$3+$B$4*DataForModel!L924+Index!$B$5*DataForModel!Q924+Index!$B$6*DataForModel!R924+Index!$B$7*DataForModel!T924+Index!$B$8*DataForModel!U924+Index!$B$9*DataForModel!AA924+Index!$B$10*DataForModel!AU924+Index!$B$11*DataForModel!AH924+Index!$B$12*DataForModel!AU924+Index!$B$13*DataForModel!AX924+Index!$B$14*DataForModel!AZ924+Index!$B$15*DataForModel!BA924+Index!$B$16*DataForModel!BI924</f>
        <v>10.647621183432069</v>
      </c>
      <c r="I924" s="2">
        <f>$B$3+$B$4*DataForModel!L924+Index!$B$5*DataForModel!Q924+Index!$B$6*DataForModel!R924+Index!$B$7*DataForModel!T924+Index!$B$8*DataForModel!U924+Index!$B$9*DataForModel!AA924+Index!$B$10*DataForModel!AU924+Index!$B$11*DataForModel!AH924+Index!$B$12*DataForModel!AU924+Index!$B$13*DataForModel!AX924+Index!$B$14*DataForModel!AZ924+Index!$B$15*DataForModel!BA924+Index!$B$16*DataForModel!BI924</f>
        <v>10.647621183432069</v>
      </c>
      <c r="J924">
        <v>6</v>
      </c>
      <c r="K924">
        <f t="shared" si="70"/>
        <v>4.6476211834320686</v>
      </c>
      <c r="L924">
        <f>VLOOKUP(G924,MedianHouseholdIncome!B:C,2,FALSE)</f>
        <v>126132</v>
      </c>
      <c r="M924">
        <f>VLOOKUP(G924,DataForModel!B:O,14,FALSE)</f>
        <v>15.7512337150762</v>
      </c>
      <c r="N924">
        <f>VLOOKUP(G924,DataForModel!B:H,7,FALSE)</f>
        <v>5.2446999999999999</v>
      </c>
      <c r="O924" s="2">
        <f t="shared" si="71"/>
        <v>4.6413975399936982</v>
      </c>
      <c r="P924" s="1">
        <f t="shared" si="72"/>
        <v>2.5641025641025643</v>
      </c>
      <c r="Q924" s="1">
        <f t="shared" si="73"/>
        <v>2.3762244634612566</v>
      </c>
      <c r="R924" s="1">
        <f t="shared" si="74"/>
        <v>3.3570495135763028</v>
      </c>
      <c r="S924" s="1"/>
    </row>
    <row r="925" spans="7:19" x14ac:dyDescent="0.2">
      <c r="G925">
        <v>6085508704</v>
      </c>
      <c r="H925" s="2">
        <f>$B$3+$B$4*DataForModel!L925+Index!$B$5*DataForModel!Q925+Index!$B$6*DataForModel!R925+Index!$B$7*DataForModel!T925+Index!$B$8*DataForModel!U925+Index!$B$9*DataForModel!AA925+Index!$B$10*DataForModel!AU925+Index!$B$11*DataForModel!AH925+Index!$B$12*DataForModel!AU925+Index!$B$13*DataForModel!AX925+Index!$B$14*DataForModel!AZ925+Index!$B$15*DataForModel!BA925+Index!$B$16*DataForModel!BI925</f>
        <v>9.7290009371348027</v>
      </c>
      <c r="I925" s="2">
        <f>$B$3+$B$4*DataForModel!L925+Index!$B$5*DataForModel!Q925+Index!$B$6*DataForModel!R925+Index!$B$7*DataForModel!T925+Index!$B$8*DataForModel!U925+Index!$B$9*DataForModel!AA925+Index!$B$10*DataForModel!AU925+Index!$B$11*DataForModel!AH925+Index!$B$12*DataForModel!AU925+Index!$B$13*DataForModel!AX925+Index!$B$14*DataForModel!AZ925+Index!$B$15*DataForModel!BA925+Index!$B$16*DataForModel!BI925</f>
        <v>9.7290009371348027</v>
      </c>
      <c r="J925">
        <v>6.2</v>
      </c>
      <c r="K925">
        <f t="shared" si="70"/>
        <v>3.5290009371348026</v>
      </c>
      <c r="L925">
        <f>VLOOKUP(G925,MedianHouseholdIncome!B:C,2,FALSE)</f>
        <v>117454</v>
      </c>
      <c r="M925">
        <f>VLOOKUP(G925,DataForModel!B:O,14,FALSE)</f>
        <v>19.759528725760699</v>
      </c>
      <c r="N925">
        <f>VLOOKUP(G925,DataForModel!B:H,7,FALSE)</f>
        <v>5.5633999999999997</v>
      </c>
      <c r="O925" s="2">
        <f t="shared" si="71"/>
        <v>4.226244215795198</v>
      </c>
      <c r="P925" s="1">
        <f t="shared" si="72"/>
        <v>2.6495726495726495</v>
      </c>
      <c r="Q925" s="1">
        <f t="shared" si="73"/>
        <v>3.0433031168551512</v>
      </c>
      <c r="R925" s="1">
        <f t="shared" si="74"/>
        <v>3.6655534582062819</v>
      </c>
      <c r="S925" s="1"/>
    </row>
    <row r="926" spans="7:19" x14ac:dyDescent="0.2">
      <c r="G926">
        <v>6085508800</v>
      </c>
      <c r="H926" s="2">
        <f>$B$3+$B$4*DataForModel!L926+Index!$B$5*DataForModel!Q926+Index!$B$6*DataForModel!R926+Index!$B$7*DataForModel!T926+Index!$B$8*DataForModel!U926+Index!$B$9*DataForModel!AA926+Index!$B$10*DataForModel!AU926+Index!$B$11*DataForModel!AH926+Index!$B$12*DataForModel!AU926+Index!$B$13*DataForModel!AX926+Index!$B$14*DataForModel!AZ926+Index!$B$15*DataForModel!BA926+Index!$B$16*DataForModel!BI926</f>
        <v>11.678638794860015</v>
      </c>
      <c r="I926" s="2">
        <f>$B$3+$B$4*DataForModel!L926+Index!$B$5*DataForModel!Q926+Index!$B$6*DataForModel!R926+Index!$B$7*DataForModel!T926+Index!$B$8*DataForModel!U926+Index!$B$9*DataForModel!AA926+Index!$B$10*DataForModel!AU926+Index!$B$11*DataForModel!AH926+Index!$B$12*DataForModel!AU926+Index!$B$13*DataForModel!AX926+Index!$B$14*DataForModel!AZ926+Index!$B$15*DataForModel!BA926+Index!$B$16*DataForModel!BI926</f>
        <v>11.678638794860015</v>
      </c>
      <c r="J926">
        <v>8</v>
      </c>
      <c r="K926">
        <f t="shared" si="70"/>
        <v>3.6786387948600154</v>
      </c>
      <c r="L926">
        <f>VLOOKUP(G926,MedianHouseholdIncome!B:C,2,FALSE)</f>
        <v>98684</v>
      </c>
      <c r="M926">
        <f>VLOOKUP(G926,DataForModel!B:O,14,FALSE)</f>
        <v>26.437672815063301</v>
      </c>
      <c r="N926">
        <f>VLOOKUP(G926,DataForModel!B:H,7,FALSE)</f>
        <v>6.3080999999999996</v>
      </c>
      <c r="O926" s="2">
        <f t="shared" si="71"/>
        <v>5.1073467615755188</v>
      </c>
      <c r="P926" s="1">
        <f t="shared" si="72"/>
        <v>3.4188034188034191</v>
      </c>
      <c r="Q926" s="1">
        <f t="shared" si="73"/>
        <v>4.1547101750650759</v>
      </c>
      <c r="R926" s="1">
        <f t="shared" si="74"/>
        <v>4.3864285368568794</v>
      </c>
      <c r="S926" s="1"/>
    </row>
    <row r="927" spans="7:19" x14ac:dyDescent="0.2">
      <c r="G927">
        <v>6085508900</v>
      </c>
      <c r="H927" s="2">
        <f>$B$3+$B$4*DataForModel!L927+Index!$B$5*DataForModel!Q927+Index!$B$6*DataForModel!R927+Index!$B$7*DataForModel!T927+Index!$B$8*DataForModel!U927+Index!$B$9*DataForModel!AA927+Index!$B$10*DataForModel!AU927+Index!$B$11*DataForModel!AH927+Index!$B$12*DataForModel!AU927+Index!$B$13*DataForModel!AX927+Index!$B$14*DataForModel!AZ927+Index!$B$15*DataForModel!BA927+Index!$B$16*DataForModel!BI927</f>
        <v>12.746778684922361</v>
      </c>
      <c r="I927" s="2">
        <f>$B$3+$B$4*DataForModel!L927+Index!$B$5*DataForModel!Q927+Index!$B$6*DataForModel!R927+Index!$B$7*DataForModel!T927+Index!$B$8*DataForModel!U927+Index!$B$9*DataForModel!AA927+Index!$B$10*DataForModel!AU927+Index!$B$11*DataForModel!AH927+Index!$B$12*DataForModel!AU927+Index!$B$13*DataForModel!AX927+Index!$B$14*DataForModel!AZ927+Index!$B$15*DataForModel!BA927+Index!$B$16*DataForModel!BI927</f>
        <v>12.746778684922361</v>
      </c>
      <c r="J927">
        <v>9.8000000000000007</v>
      </c>
      <c r="K927">
        <f t="shared" si="70"/>
        <v>2.9467786849223607</v>
      </c>
      <c r="L927">
        <f>VLOOKUP(G927,MedianHouseholdIncome!B:C,2,FALSE)</f>
        <v>101244</v>
      </c>
      <c r="M927">
        <f>VLOOKUP(G927,DataForModel!B:O,14,FALSE)</f>
        <v>29.990464179857899</v>
      </c>
      <c r="N927">
        <f>VLOOKUP(G927,DataForModel!B:H,7,FALSE)</f>
        <v>6.2553000000000001</v>
      </c>
      <c r="O927" s="2">
        <f t="shared" si="71"/>
        <v>5.5900727061165938</v>
      </c>
      <c r="P927" s="1">
        <f t="shared" si="72"/>
        <v>4.1880341880341891</v>
      </c>
      <c r="Q927" s="1">
        <f t="shared" si="73"/>
        <v>4.7459818437170078</v>
      </c>
      <c r="R927" s="1">
        <f t="shared" si="74"/>
        <v>4.3353177484148882</v>
      </c>
      <c r="S927" s="1"/>
    </row>
    <row r="928" spans="7:19" x14ac:dyDescent="0.2">
      <c r="G928">
        <v>6085509000</v>
      </c>
      <c r="H928" s="2">
        <f>$B$3+$B$4*DataForModel!L928+Index!$B$5*DataForModel!Q928+Index!$B$6*DataForModel!R928+Index!$B$7*DataForModel!T928+Index!$B$8*DataForModel!U928+Index!$B$9*DataForModel!AA928+Index!$B$10*DataForModel!AU928+Index!$B$11*DataForModel!AH928+Index!$B$12*DataForModel!AU928+Index!$B$13*DataForModel!AX928+Index!$B$14*DataForModel!AZ928+Index!$B$15*DataForModel!BA928+Index!$B$16*DataForModel!BI928</f>
        <v>14.533250208455044</v>
      </c>
      <c r="I928" s="2">
        <f>$B$3+$B$4*DataForModel!L928+Index!$B$5*DataForModel!Q928+Index!$B$6*DataForModel!R928+Index!$B$7*DataForModel!T928+Index!$B$8*DataForModel!U928+Index!$B$9*DataForModel!AA928+Index!$B$10*DataForModel!AU928+Index!$B$11*DataForModel!AH928+Index!$B$12*DataForModel!AU928+Index!$B$13*DataForModel!AX928+Index!$B$14*DataForModel!AZ928+Index!$B$15*DataForModel!BA928+Index!$B$16*DataForModel!BI928</f>
        <v>14.533250208455044</v>
      </c>
      <c r="J928">
        <v>12</v>
      </c>
      <c r="K928">
        <f t="shared" si="70"/>
        <v>2.5332502084550441</v>
      </c>
      <c r="L928">
        <f>VLOOKUP(G928,MedianHouseholdIncome!B:C,2,FALSE)</f>
        <v>103687</v>
      </c>
      <c r="M928">
        <f>VLOOKUP(G928,DataForModel!B:O,14,FALSE)</f>
        <v>26.4032429758023</v>
      </c>
      <c r="N928">
        <f>VLOOKUP(G928,DataForModel!B:H,7,FALSE)</f>
        <v>7.9410999999999996</v>
      </c>
      <c r="O928" s="2">
        <f t="shared" si="71"/>
        <v>6.3974352637893661</v>
      </c>
      <c r="P928" s="1">
        <f t="shared" si="72"/>
        <v>5.1282051282051286</v>
      </c>
      <c r="Q928" s="1">
        <f t="shared" si="73"/>
        <v>4.1489802049033049</v>
      </c>
      <c r="R928" s="1">
        <f t="shared" si="74"/>
        <v>5.9671845506025836</v>
      </c>
      <c r="S928" s="1"/>
    </row>
    <row r="929" spans="7:19" x14ac:dyDescent="0.2">
      <c r="G929">
        <v>6085509102</v>
      </c>
      <c r="H929" s="2">
        <f>$B$3+$B$4*DataForModel!L929+Index!$B$5*DataForModel!Q929+Index!$B$6*DataForModel!R929+Index!$B$7*DataForModel!T929+Index!$B$8*DataForModel!U929+Index!$B$9*DataForModel!AA929+Index!$B$10*DataForModel!AU929+Index!$B$11*DataForModel!AH929+Index!$B$12*DataForModel!AU929+Index!$B$13*DataForModel!AX929+Index!$B$14*DataForModel!AZ929+Index!$B$15*DataForModel!BA929+Index!$B$16*DataForModel!BI929</f>
        <v>8.0946337185875592</v>
      </c>
      <c r="I929" s="2">
        <f>$B$3+$B$4*DataForModel!L929+Index!$B$5*DataForModel!Q929+Index!$B$6*DataForModel!R929+Index!$B$7*DataForModel!T929+Index!$B$8*DataForModel!U929+Index!$B$9*DataForModel!AA929+Index!$B$10*DataForModel!AU929+Index!$B$11*DataForModel!AH929+Index!$B$12*DataForModel!AU929+Index!$B$13*DataForModel!AX929+Index!$B$14*DataForModel!AZ929+Index!$B$15*DataForModel!BA929+Index!$B$16*DataForModel!BI929</f>
        <v>8.0946337185875592</v>
      </c>
      <c r="J929">
        <v>5.0999999999999996</v>
      </c>
      <c r="K929">
        <f t="shared" si="70"/>
        <v>2.9946337185875596</v>
      </c>
      <c r="L929">
        <f>VLOOKUP(G929,MedianHouseholdIncome!B:C,2,FALSE)</f>
        <v>141118</v>
      </c>
      <c r="M929">
        <f>VLOOKUP(G929,DataForModel!B:O,14,FALSE)</f>
        <v>16.440431968779698</v>
      </c>
      <c r="N929">
        <f>VLOOKUP(G929,DataForModel!B:H,7,FALSE)</f>
        <v>4.0153999999999996</v>
      </c>
      <c r="O929" s="2">
        <f t="shared" si="71"/>
        <v>3.4876223680013303</v>
      </c>
      <c r="P929" s="1">
        <f t="shared" si="72"/>
        <v>2.1794871794871797</v>
      </c>
      <c r="Q929" s="1">
        <f t="shared" si="73"/>
        <v>2.4909239658123674</v>
      </c>
      <c r="R929" s="1">
        <f t="shared" si="74"/>
        <v>2.1670780697933303</v>
      </c>
      <c r="S929" s="1"/>
    </row>
    <row r="930" spans="7:19" x14ac:dyDescent="0.2">
      <c r="G930">
        <v>6085509105</v>
      </c>
      <c r="H930" s="2">
        <f>$B$3+$B$4*DataForModel!L930+Index!$B$5*DataForModel!Q930+Index!$B$6*DataForModel!R930+Index!$B$7*DataForModel!T930+Index!$B$8*DataForModel!U930+Index!$B$9*DataForModel!AA930+Index!$B$10*DataForModel!AU930+Index!$B$11*DataForModel!AH930+Index!$B$12*DataForModel!AU930+Index!$B$13*DataForModel!AX930+Index!$B$14*DataForModel!AZ930+Index!$B$15*DataForModel!BA930+Index!$B$16*DataForModel!BI930</f>
        <v>9.9987923663687113</v>
      </c>
      <c r="I930" s="2">
        <f>$B$3+$B$4*DataForModel!L930+Index!$B$5*DataForModel!Q930+Index!$B$6*DataForModel!R930+Index!$B$7*DataForModel!T930+Index!$B$8*DataForModel!U930+Index!$B$9*DataForModel!AA930+Index!$B$10*DataForModel!AU930+Index!$B$11*DataForModel!AH930+Index!$B$12*DataForModel!AU930+Index!$B$13*DataForModel!AX930+Index!$B$14*DataForModel!AZ930+Index!$B$15*DataForModel!BA930+Index!$B$16*DataForModel!BI930</f>
        <v>9.9987923663687113</v>
      </c>
      <c r="J930">
        <v>7</v>
      </c>
      <c r="K930">
        <f t="shared" si="70"/>
        <v>2.9987923663687113</v>
      </c>
      <c r="L930">
        <f>VLOOKUP(G930,MedianHouseholdIncome!B:C,2,FALSE)</f>
        <v>118955</v>
      </c>
      <c r="M930">
        <f>VLOOKUP(G930,DataForModel!B:O,14,FALSE)</f>
        <v>17.3738836343197</v>
      </c>
      <c r="N930">
        <f>VLOOKUP(G930,DataForModel!B:H,7,FALSE)</f>
        <v>5.8102999999999998</v>
      </c>
      <c r="O930" s="2">
        <f t="shared" si="71"/>
        <v>4.3481714312448752</v>
      </c>
      <c r="P930" s="1">
        <f t="shared" si="72"/>
        <v>2.9914529914529915</v>
      </c>
      <c r="Q930" s="1">
        <f t="shared" si="73"/>
        <v>2.6462732298752378</v>
      </c>
      <c r="R930" s="1">
        <f t="shared" si="74"/>
        <v>3.9045544746140064</v>
      </c>
      <c r="S930" s="1"/>
    </row>
    <row r="931" spans="7:19" x14ac:dyDescent="0.2">
      <c r="G931">
        <v>6085509106</v>
      </c>
      <c r="H931" s="2">
        <f>$B$3+$B$4*DataForModel!L931+Index!$B$5*DataForModel!Q931+Index!$B$6*DataForModel!R931+Index!$B$7*DataForModel!T931+Index!$B$8*DataForModel!U931+Index!$B$9*DataForModel!AA931+Index!$B$10*DataForModel!AU931+Index!$B$11*DataForModel!AH931+Index!$B$12*DataForModel!AU931+Index!$B$13*DataForModel!AX931+Index!$B$14*DataForModel!AZ931+Index!$B$15*DataForModel!BA931+Index!$B$16*DataForModel!BI931</f>
        <v>9.7526582667020314</v>
      </c>
      <c r="I931" s="2">
        <f>$B$3+$B$4*DataForModel!L931+Index!$B$5*DataForModel!Q931+Index!$B$6*DataForModel!R931+Index!$B$7*DataForModel!T931+Index!$B$8*DataForModel!U931+Index!$B$9*DataForModel!AA931+Index!$B$10*DataForModel!AU931+Index!$B$11*DataForModel!AH931+Index!$B$12*DataForModel!AU931+Index!$B$13*DataForModel!AX931+Index!$B$14*DataForModel!AZ931+Index!$B$15*DataForModel!BA931+Index!$B$16*DataForModel!BI931</f>
        <v>9.7526582667020314</v>
      </c>
      <c r="J931">
        <v>7.8</v>
      </c>
      <c r="K931">
        <f t="shared" si="70"/>
        <v>1.9526582667020316</v>
      </c>
      <c r="L931">
        <f>VLOOKUP(G931,MedianHouseholdIncome!B:C,2,FALSE)</f>
        <v>120578</v>
      </c>
      <c r="M931">
        <f>VLOOKUP(G931,DataForModel!B:O,14,FALSE)</f>
        <v>11.5893251282744</v>
      </c>
      <c r="N931">
        <f>VLOOKUP(G931,DataForModel!B:H,7,FALSE)</f>
        <v>5.9459999999999997</v>
      </c>
      <c r="O931" s="2">
        <f t="shared" si="71"/>
        <v>4.2369357056149379</v>
      </c>
      <c r="P931" s="1">
        <f t="shared" si="72"/>
        <v>3.3333333333333339</v>
      </c>
      <c r="Q931" s="1">
        <f t="shared" si="73"/>
        <v>1.6835807413221224</v>
      </c>
      <c r="R931" s="1">
        <f t="shared" si="74"/>
        <v>4.035913072939354</v>
      </c>
      <c r="S931" s="1"/>
    </row>
    <row r="932" spans="7:19" x14ac:dyDescent="0.2">
      <c r="G932">
        <v>6085509107</v>
      </c>
      <c r="H932" s="2">
        <f>$B$3+$B$4*DataForModel!L932+Index!$B$5*DataForModel!Q932+Index!$B$6*DataForModel!R932+Index!$B$7*DataForModel!T932+Index!$B$8*DataForModel!U932+Index!$B$9*DataForModel!AA932+Index!$B$10*DataForModel!AU932+Index!$B$11*DataForModel!AH932+Index!$B$12*DataForModel!AU932+Index!$B$13*DataForModel!AX932+Index!$B$14*DataForModel!AZ932+Index!$B$15*DataForModel!BA932+Index!$B$16*DataForModel!BI932</f>
        <v>10.603957517751569</v>
      </c>
      <c r="I932" s="2">
        <f>$B$3+$B$4*DataForModel!L932+Index!$B$5*DataForModel!Q932+Index!$B$6*DataForModel!R932+Index!$B$7*DataForModel!T932+Index!$B$8*DataForModel!U932+Index!$B$9*DataForModel!AA932+Index!$B$10*DataForModel!AU932+Index!$B$11*DataForModel!AH932+Index!$B$12*DataForModel!AU932+Index!$B$13*DataForModel!AX932+Index!$B$14*DataForModel!AZ932+Index!$B$15*DataForModel!BA932+Index!$B$16*DataForModel!BI932</f>
        <v>10.603957517751569</v>
      </c>
      <c r="J932">
        <v>6.6</v>
      </c>
      <c r="K932">
        <f t="shared" si="70"/>
        <v>4.0039575177515694</v>
      </c>
      <c r="L932">
        <f>VLOOKUP(G932,MedianHouseholdIncome!B:C,2,FALSE)</f>
        <v>113514</v>
      </c>
      <c r="M932">
        <f>VLOOKUP(G932,DataForModel!B:O,14,FALSE)</f>
        <v>18.3236503406488</v>
      </c>
      <c r="N932">
        <f>VLOOKUP(G932,DataForModel!B:H,7,FALSE)</f>
        <v>5.1891999999999996</v>
      </c>
      <c r="O932" s="2">
        <f t="shared" si="71"/>
        <v>4.6216645588983916</v>
      </c>
      <c r="P932" s="1">
        <f t="shared" si="72"/>
        <v>2.8205128205128203</v>
      </c>
      <c r="Q932" s="1">
        <f t="shared" si="73"/>
        <v>2.8043377170967454</v>
      </c>
      <c r="R932" s="1">
        <f t="shared" si="74"/>
        <v>3.3033251052707997</v>
      </c>
      <c r="S932" s="1"/>
    </row>
    <row r="933" spans="7:19" x14ac:dyDescent="0.2">
      <c r="G933">
        <v>6085509108</v>
      </c>
      <c r="H933" s="2">
        <f>$B$3+$B$4*DataForModel!L933+Index!$B$5*DataForModel!Q933+Index!$B$6*DataForModel!R933+Index!$B$7*DataForModel!T933+Index!$B$8*DataForModel!U933+Index!$B$9*DataForModel!AA933+Index!$B$10*DataForModel!AU933+Index!$B$11*DataForModel!AH933+Index!$B$12*DataForModel!AU933+Index!$B$13*DataForModel!AX933+Index!$B$14*DataForModel!AZ933+Index!$B$15*DataForModel!BA933+Index!$B$16*DataForModel!BI933</f>
        <v>9.675487419834182</v>
      </c>
      <c r="I933" s="2">
        <f>$B$3+$B$4*DataForModel!L933+Index!$B$5*DataForModel!Q933+Index!$B$6*DataForModel!R933+Index!$B$7*DataForModel!T933+Index!$B$8*DataForModel!U933+Index!$B$9*DataForModel!AA933+Index!$B$10*DataForModel!AU933+Index!$B$11*DataForModel!AH933+Index!$B$12*DataForModel!AU933+Index!$B$13*DataForModel!AX933+Index!$B$14*DataForModel!AZ933+Index!$B$15*DataForModel!BA933+Index!$B$16*DataForModel!BI933</f>
        <v>9.675487419834182</v>
      </c>
      <c r="J933">
        <v>7.8</v>
      </c>
      <c r="K933">
        <f t="shared" si="70"/>
        <v>1.8754874198341822</v>
      </c>
      <c r="L933">
        <f>VLOOKUP(G933,MedianHouseholdIncome!B:C,2,FALSE)</f>
        <v>97414</v>
      </c>
      <c r="M933">
        <f>VLOOKUP(G933,DataForModel!B:O,14,FALSE)</f>
        <v>22.5420312772576</v>
      </c>
      <c r="N933">
        <f>VLOOKUP(G933,DataForModel!B:H,7,FALSE)</f>
        <v>4.5010000000000003</v>
      </c>
      <c r="O933" s="2">
        <f t="shared" si="71"/>
        <v>4.2020597775722717</v>
      </c>
      <c r="P933" s="1">
        <f t="shared" si="72"/>
        <v>3.3333333333333339</v>
      </c>
      <c r="Q933" s="1">
        <f t="shared" si="73"/>
        <v>3.5063798240760233</v>
      </c>
      <c r="R933" s="1">
        <f t="shared" si="74"/>
        <v>2.6371424422825616</v>
      </c>
      <c r="S933" s="1"/>
    </row>
    <row r="934" spans="7:19" x14ac:dyDescent="0.2">
      <c r="G934">
        <v>6085509109</v>
      </c>
      <c r="H934" s="2">
        <f>$B$3+$B$4*DataForModel!L934+Index!$B$5*DataForModel!Q934+Index!$B$6*DataForModel!R934+Index!$B$7*DataForModel!T934+Index!$B$8*DataForModel!U934+Index!$B$9*DataForModel!AA934+Index!$B$10*DataForModel!AU934+Index!$B$11*DataForModel!AH934+Index!$B$12*DataForModel!AU934+Index!$B$13*DataForModel!AX934+Index!$B$14*DataForModel!AZ934+Index!$B$15*DataForModel!BA934+Index!$B$16*DataForModel!BI934</f>
        <v>7.2022493375998602</v>
      </c>
      <c r="I934" s="2">
        <f>$B$3+$B$4*DataForModel!L934+Index!$B$5*DataForModel!Q934+Index!$B$6*DataForModel!R934+Index!$B$7*DataForModel!T934+Index!$B$8*DataForModel!U934+Index!$B$9*DataForModel!AA934+Index!$B$10*DataForModel!AU934+Index!$B$11*DataForModel!AH934+Index!$B$12*DataForModel!AU934+Index!$B$13*DataForModel!AX934+Index!$B$14*DataForModel!AZ934+Index!$B$15*DataForModel!BA934+Index!$B$16*DataForModel!BI934</f>
        <v>7.2022493375998602</v>
      </c>
      <c r="J934">
        <v>5.8</v>
      </c>
      <c r="K934">
        <f t="shared" si="70"/>
        <v>1.4022493375998604</v>
      </c>
      <c r="L934">
        <f>VLOOKUP(G934,MedianHouseholdIncome!B:C,2,FALSE)</f>
        <v>182239</v>
      </c>
      <c r="M934">
        <f>VLOOKUP(G934,DataForModel!B:O,14,FALSE)</f>
        <v>9.0132202725854693</v>
      </c>
      <c r="N934">
        <f>VLOOKUP(G934,DataForModel!B:H,7,FALSE)</f>
        <v>2.6913</v>
      </c>
      <c r="O934" s="2">
        <f t="shared" si="71"/>
        <v>3.0843258548631058</v>
      </c>
      <c r="P934" s="1">
        <f t="shared" si="72"/>
        <v>2.4786324786324787</v>
      </c>
      <c r="Q934" s="1">
        <f t="shared" si="73"/>
        <v>1.2548536756860573</v>
      </c>
      <c r="R934" s="1">
        <f t="shared" si="74"/>
        <v>0.8853395285804172</v>
      </c>
      <c r="S934" s="1"/>
    </row>
    <row r="935" spans="7:19" x14ac:dyDescent="0.2">
      <c r="G935">
        <v>6085509201</v>
      </c>
      <c r="H935" s="2">
        <f>$B$3+$B$4*DataForModel!L935+Index!$B$5*DataForModel!Q935+Index!$B$6*DataForModel!R935+Index!$B$7*DataForModel!T935+Index!$B$8*DataForModel!U935+Index!$B$9*DataForModel!AA935+Index!$B$10*DataForModel!AU935+Index!$B$11*DataForModel!AH935+Index!$B$12*DataForModel!AU935+Index!$B$13*DataForModel!AX935+Index!$B$14*DataForModel!AZ935+Index!$B$15*DataForModel!BA935+Index!$B$16*DataForModel!BI935</f>
        <v>8.2058428596700832</v>
      </c>
      <c r="I935" s="2">
        <f>$B$3+$B$4*DataForModel!L935+Index!$B$5*DataForModel!Q935+Index!$B$6*DataForModel!R935+Index!$B$7*DataForModel!T935+Index!$B$8*DataForModel!U935+Index!$B$9*DataForModel!AA935+Index!$B$10*DataForModel!AU935+Index!$B$11*DataForModel!AH935+Index!$B$12*DataForModel!AU935+Index!$B$13*DataForModel!AX935+Index!$B$14*DataForModel!AZ935+Index!$B$15*DataForModel!BA935+Index!$B$16*DataForModel!BI935</f>
        <v>8.2058428596700832</v>
      </c>
      <c r="J935">
        <v>6.9</v>
      </c>
      <c r="K935">
        <f t="shared" si="70"/>
        <v>1.3058428596700828</v>
      </c>
      <c r="L935">
        <f>VLOOKUP(G935,MedianHouseholdIncome!B:C,2,FALSE)</f>
        <v>109416</v>
      </c>
      <c r="M935">
        <f>VLOOKUP(G935,DataForModel!B:O,14,FALSE)</f>
        <v>19.8945884561608</v>
      </c>
      <c r="N935">
        <f>VLOOKUP(G935,DataForModel!B:H,7,FALSE)</f>
        <v>4.3021000000000003</v>
      </c>
      <c r="O935" s="2">
        <f t="shared" si="71"/>
        <v>3.5378812696397004</v>
      </c>
      <c r="P935" s="1">
        <f t="shared" si="72"/>
        <v>2.9487179487179489</v>
      </c>
      <c r="Q935" s="1">
        <f t="shared" si="73"/>
        <v>3.0657803703614133</v>
      </c>
      <c r="R935" s="1">
        <f t="shared" si="74"/>
        <v>2.4446057790039206</v>
      </c>
      <c r="S935" s="1"/>
    </row>
    <row r="936" spans="7:19" x14ac:dyDescent="0.2">
      <c r="G936">
        <v>6085509202</v>
      </c>
      <c r="H936" s="2">
        <f>$B$3+$B$4*DataForModel!L936+Index!$B$5*DataForModel!Q936+Index!$B$6*DataForModel!R936+Index!$B$7*DataForModel!T936+Index!$B$8*DataForModel!U936+Index!$B$9*DataForModel!AA936+Index!$B$10*DataForModel!AU936+Index!$B$11*DataForModel!AH936+Index!$B$12*DataForModel!AU936+Index!$B$13*DataForModel!AX936+Index!$B$14*DataForModel!AZ936+Index!$B$15*DataForModel!BA936+Index!$B$16*DataForModel!BI936</f>
        <v>9.6761272262116087</v>
      </c>
      <c r="I936" s="2">
        <f>$B$3+$B$4*DataForModel!L936+Index!$B$5*DataForModel!Q936+Index!$B$6*DataForModel!R936+Index!$B$7*DataForModel!T936+Index!$B$8*DataForModel!U936+Index!$B$9*DataForModel!AA936+Index!$B$10*DataForModel!AU936+Index!$B$11*DataForModel!AH936+Index!$B$12*DataForModel!AU936+Index!$B$13*DataForModel!AX936+Index!$B$14*DataForModel!AZ936+Index!$B$15*DataForModel!BA936+Index!$B$16*DataForModel!BI936</f>
        <v>9.6761272262116087</v>
      </c>
      <c r="J936">
        <v>7.7</v>
      </c>
      <c r="K936">
        <f t="shared" si="70"/>
        <v>1.9761272262116085</v>
      </c>
      <c r="L936">
        <f>VLOOKUP(G936,MedianHouseholdIncome!B:C,2,FALSE)</f>
        <v>137938</v>
      </c>
      <c r="M936">
        <f>VLOOKUP(G936,DataForModel!B:O,14,FALSE)</f>
        <v>20.9233433923735</v>
      </c>
      <c r="N936">
        <f>VLOOKUP(G936,DataForModel!B:H,7,FALSE)</f>
        <v>5.8423999999999996</v>
      </c>
      <c r="O936" s="2">
        <f t="shared" si="71"/>
        <v>4.202348926157339</v>
      </c>
      <c r="P936" s="1">
        <f t="shared" si="72"/>
        <v>3.2905982905982913</v>
      </c>
      <c r="Q936" s="1">
        <f t="shared" si="73"/>
        <v>3.2369904374078251</v>
      </c>
      <c r="R936" s="1">
        <f t="shared" si="74"/>
        <v>3.9356275107690815</v>
      </c>
      <c r="S936" s="1"/>
    </row>
    <row r="937" spans="7:19" x14ac:dyDescent="0.2">
      <c r="G937">
        <v>6085509302</v>
      </c>
      <c r="H937" s="2">
        <f>$B$3+$B$4*DataForModel!L937+Index!$B$5*DataForModel!Q937+Index!$B$6*DataForModel!R937+Index!$B$7*DataForModel!T937+Index!$B$8*DataForModel!U937+Index!$B$9*DataForModel!AA937+Index!$B$10*DataForModel!AU937+Index!$B$11*DataForModel!AH937+Index!$B$12*DataForModel!AU937+Index!$B$13*DataForModel!AX937+Index!$B$14*DataForModel!AZ937+Index!$B$15*DataForModel!BA937+Index!$B$16*DataForModel!BI937</f>
        <v>8.5109407875635004</v>
      </c>
      <c r="I937" s="2">
        <f>$B$3+$B$4*DataForModel!L937+Index!$B$5*DataForModel!Q937+Index!$B$6*DataForModel!R937+Index!$B$7*DataForModel!T937+Index!$B$8*DataForModel!U937+Index!$B$9*DataForModel!AA937+Index!$B$10*DataForModel!AU937+Index!$B$11*DataForModel!AH937+Index!$B$12*DataForModel!AU937+Index!$B$13*DataForModel!AX937+Index!$B$14*DataForModel!AZ937+Index!$B$15*DataForModel!BA937+Index!$B$16*DataForModel!BI937</f>
        <v>8.5109407875635004</v>
      </c>
      <c r="J937">
        <v>8.1</v>
      </c>
      <c r="K937">
        <f t="shared" si="70"/>
        <v>0.41094078756350072</v>
      </c>
      <c r="L937">
        <f>VLOOKUP(G937,MedianHouseholdIncome!B:C,2,FALSE)</f>
        <v>129250</v>
      </c>
      <c r="M937">
        <f>VLOOKUP(G937,DataForModel!B:O,14,FALSE)</f>
        <v>10.800267898248601</v>
      </c>
      <c r="N937">
        <f>VLOOKUP(G937,DataForModel!B:H,7,FALSE)</f>
        <v>5.0838999999999999</v>
      </c>
      <c r="O937" s="2">
        <f t="shared" si="71"/>
        <v>3.6757646000818194</v>
      </c>
      <c r="P937" s="1">
        <f t="shared" si="72"/>
        <v>3.4615384615384617</v>
      </c>
      <c r="Q937" s="1">
        <f t="shared" si="73"/>
        <v>1.5522622547702956</v>
      </c>
      <c r="R937" s="1">
        <f t="shared" si="74"/>
        <v>3.2013939305938721</v>
      </c>
      <c r="S937" s="1"/>
    </row>
    <row r="938" spans="7:19" x14ac:dyDescent="0.2">
      <c r="G938">
        <v>6085509303</v>
      </c>
      <c r="H938" s="2">
        <f>$B$3+$B$4*DataForModel!L938+Index!$B$5*DataForModel!Q938+Index!$B$6*DataForModel!R938+Index!$B$7*DataForModel!T938+Index!$B$8*DataForModel!U938+Index!$B$9*DataForModel!AA938+Index!$B$10*DataForModel!AU938+Index!$B$11*DataForModel!AH938+Index!$B$12*DataForModel!AU938+Index!$B$13*DataForModel!AX938+Index!$B$14*DataForModel!AZ938+Index!$B$15*DataForModel!BA938+Index!$B$16*DataForModel!BI938</f>
        <v>11.740463000425631</v>
      </c>
      <c r="I938" s="2">
        <f>$B$3+$B$4*DataForModel!L938+Index!$B$5*DataForModel!Q938+Index!$B$6*DataForModel!R938+Index!$B$7*DataForModel!T938+Index!$B$8*DataForModel!U938+Index!$B$9*DataForModel!AA938+Index!$B$10*DataForModel!AU938+Index!$B$11*DataForModel!AH938+Index!$B$12*DataForModel!AU938+Index!$B$13*DataForModel!AX938+Index!$B$14*DataForModel!AZ938+Index!$B$15*DataForModel!BA938+Index!$B$16*DataForModel!BI938</f>
        <v>11.740463000425631</v>
      </c>
      <c r="J938">
        <v>10.4</v>
      </c>
      <c r="K938">
        <f t="shared" si="70"/>
        <v>1.3404630004256308</v>
      </c>
      <c r="L938">
        <f>VLOOKUP(G938,MedianHouseholdIncome!B:C,2,FALSE)</f>
        <v>77703</v>
      </c>
      <c r="M938">
        <f>VLOOKUP(G938,DataForModel!B:O,14,FALSE)</f>
        <v>17.1989432669248</v>
      </c>
      <c r="N938">
        <f>VLOOKUP(G938,DataForModel!B:H,7,FALSE)</f>
        <v>8.1393000000000004</v>
      </c>
      <c r="O938" s="2">
        <f t="shared" si="71"/>
        <v>5.135287060692538</v>
      </c>
      <c r="P938" s="1">
        <f t="shared" si="72"/>
        <v>4.4444444444444446</v>
      </c>
      <c r="Q938" s="1">
        <f t="shared" si="73"/>
        <v>2.6171588597016475</v>
      </c>
      <c r="R938" s="1">
        <f t="shared" si="74"/>
        <v>6.1590436087314258</v>
      </c>
      <c r="S938" s="1"/>
    </row>
    <row r="939" spans="7:19" x14ac:dyDescent="0.2">
      <c r="G939">
        <v>6085509304</v>
      </c>
      <c r="H939" s="2">
        <f>$B$3+$B$4*DataForModel!L939+Index!$B$5*DataForModel!Q939+Index!$B$6*DataForModel!R939+Index!$B$7*DataForModel!T939+Index!$B$8*DataForModel!U939+Index!$B$9*DataForModel!AA939+Index!$B$10*DataForModel!AU939+Index!$B$11*DataForModel!AH939+Index!$B$12*DataForModel!AU939+Index!$B$13*DataForModel!AX939+Index!$B$14*DataForModel!AZ939+Index!$B$15*DataForModel!BA939+Index!$B$16*DataForModel!BI939</f>
        <v>8.7193208855222117</v>
      </c>
      <c r="I939" s="2">
        <f>$B$3+$B$4*DataForModel!L939+Index!$B$5*DataForModel!Q939+Index!$B$6*DataForModel!R939+Index!$B$7*DataForModel!T939+Index!$B$8*DataForModel!U939+Index!$B$9*DataForModel!AA939+Index!$B$10*DataForModel!AU939+Index!$B$11*DataForModel!AH939+Index!$B$12*DataForModel!AU939+Index!$B$13*DataForModel!AX939+Index!$B$14*DataForModel!AZ939+Index!$B$15*DataForModel!BA939+Index!$B$16*DataForModel!BI939</f>
        <v>8.7193208855222117</v>
      </c>
      <c r="J939">
        <v>7.3</v>
      </c>
      <c r="K939">
        <f t="shared" si="70"/>
        <v>1.4193208855222119</v>
      </c>
      <c r="L939">
        <f>VLOOKUP(G939,MedianHouseholdIncome!B:C,2,FALSE)</f>
        <v>126404</v>
      </c>
      <c r="M939">
        <f>VLOOKUP(G939,DataForModel!B:O,14,FALSE)</f>
        <v>22.757342477962801</v>
      </c>
      <c r="N939">
        <f>VLOOKUP(G939,DataForModel!B:H,7,FALSE)</f>
        <v>4.2728000000000002</v>
      </c>
      <c r="O939" s="2">
        <f t="shared" si="71"/>
        <v>3.7699381072661726</v>
      </c>
      <c r="P939" s="1">
        <f t="shared" si="72"/>
        <v>3.1196581196581197</v>
      </c>
      <c r="Q939" s="1">
        <f t="shared" si="73"/>
        <v>3.5422128916132656</v>
      </c>
      <c r="R939" s="1">
        <f t="shared" si="74"/>
        <v>2.4162431634480424</v>
      </c>
      <c r="S939" s="1"/>
    </row>
    <row r="940" spans="7:19" x14ac:dyDescent="0.2">
      <c r="G940">
        <v>6085509401</v>
      </c>
      <c r="H940" s="2">
        <f>$B$3+$B$4*DataForModel!L940+Index!$B$5*DataForModel!Q940+Index!$B$6*DataForModel!R940+Index!$B$7*DataForModel!T940+Index!$B$8*DataForModel!U940+Index!$B$9*DataForModel!AA940+Index!$B$10*DataForModel!AU940+Index!$B$11*DataForModel!AH940+Index!$B$12*DataForModel!AU940+Index!$B$13*DataForModel!AX940+Index!$B$14*DataForModel!AZ940+Index!$B$15*DataForModel!BA940+Index!$B$16*DataForModel!BI940</f>
        <v>8.4961409657686104</v>
      </c>
      <c r="I940" s="2">
        <f>$B$3+$B$4*DataForModel!L940+Index!$B$5*DataForModel!Q940+Index!$B$6*DataForModel!R940+Index!$B$7*DataForModel!T940+Index!$B$8*DataForModel!U940+Index!$B$9*DataForModel!AA940+Index!$B$10*DataForModel!AU940+Index!$B$11*DataForModel!AH940+Index!$B$12*DataForModel!AU940+Index!$B$13*DataForModel!AX940+Index!$B$14*DataForModel!AZ940+Index!$B$15*DataForModel!BA940+Index!$B$16*DataForModel!BI940</f>
        <v>8.4961409657686104</v>
      </c>
      <c r="J940">
        <v>6</v>
      </c>
      <c r="K940">
        <f t="shared" si="70"/>
        <v>2.4961409657686104</v>
      </c>
      <c r="L940">
        <f>VLOOKUP(G940,MedianHouseholdIncome!B:C,2,FALSE)</f>
        <v>87692</v>
      </c>
      <c r="M940">
        <f>VLOOKUP(G940,DataForModel!B:O,14,FALSE)</f>
        <v>7.9730683710298802</v>
      </c>
      <c r="N940">
        <f>VLOOKUP(G940,DataForModel!B:H,7,FALSE)</f>
        <v>5.0060000000000002</v>
      </c>
      <c r="O940" s="2">
        <f t="shared" si="71"/>
        <v>3.6690760960558522</v>
      </c>
      <c r="P940" s="1">
        <f t="shared" si="72"/>
        <v>2.5641025641025643</v>
      </c>
      <c r="Q940" s="1">
        <f t="shared" si="73"/>
        <v>1.081746873924899</v>
      </c>
      <c r="R940" s="1">
        <f t="shared" si="74"/>
        <v>3.1259861574947974</v>
      </c>
      <c r="S940" s="1"/>
    </row>
    <row r="941" spans="7:19" x14ac:dyDescent="0.2">
      <c r="G941">
        <v>6085509403</v>
      </c>
      <c r="H941" s="2">
        <f>$B$3+$B$4*DataForModel!L941+Index!$B$5*DataForModel!Q941+Index!$B$6*DataForModel!R941+Index!$B$7*DataForModel!T941+Index!$B$8*DataForModel!U941+Index!$B$9*DataForModel!AA941+Index!$B$10*DataForModel!AU941+Index!$B$11*DataForModel!AH941+Index!$B$12*DataForModel!AU941+Index!$B$13*DataForModel!AX941+Index!$B$14*DataForModel!AZ941+Index!$B$15*DataForModel!BA941+Index!$B$16*DataForModel!BI941</f>
        <v>11.88668627316439</v>
      </c>
      <c r="I941" s="2">
        <f>$B$3+$B$4*DataForModel!L941+Index!$B$5*DataForModel!Q941+Index!$B$6*DataForModel!R941+Index!$B$7*DataForModel!T941+Index!$B$8*DataForModel!U941+Index!$B$9*DataForModel!AA941+Index!$B$10*DataForModel!AU941+Index!$B$11*DataForModel!AH941+Index!$B$12*DataForModel!AU941+Index!$B$13*DataForModel!AX941+Index!$B$14*DataForModel!AZ941+Index!$B$15*DataForModel!BA941+Index!$B$16*DataForModel!BI941</f>
        <v>11.88668627316439</v>
      </c>
      <c r="J941">
        <v>8.1</v>
      </c>
      <c r="K941">
        <f t="shared" si="70"/>
        <v>3.7866862731643902</v>
      </c>
      <c r="L941">
        <f>VLOOKUP(G941,MedianHouseholdIncome!B:C,2,FALSE)</f>
        <v>69598</v>
      </c>
      <c r="M941">
        <f>VLOOKUP(G941,DataForModel!B:O,14,FALSE)</f>
        <v>17.253215930821298</v>
      </c>
      <c r="N941">
        <f>VLOOKUP(G941,DataForModel!B:H,7,FALSE)</f>
        <v>6.0895000000000001</v>
      </c>
      <c r="O941" s="2">
        <f t="shared" si="71"/>
        <v>5.2013699474973594</v>
      </c>
      <c r="P941" s="1">
        <f t="shared" si="72"/>
        <v>3.4615384615384617</v>
      </c>
      <c r="Q941" s="1">
        <f t="shared" si="73"/>
        <v>2.6261911628259611</v>
      </c>
      <c r="R941" s="1">
        <f t="shared" si="74"/>
        <v>4.1748221286481773</v>
      </c>
      <c r="S941" s="1"/>
    </row>
    <row r="942" spans="7:19" x14ac:dyDescent="0.2">
      <c r="G942">
        <v>6085509404</v>
      </c>
      <c r="H942" s="2">
        <f>$B$3+$B$4*DataForModel!L942+Index!$B$5*DataForModel!Q942+Index!$B$6*DataForModel!R942+Index!$B$7*DataForModel!T942+Index!$B$8*DataForModel!U942+Index!$B$9*DataForModel!AA942+Index!$B$10*DataForModel!AU942+Index!$B$11*DataForModel!AH942+Index!$B$12*DataForModel!AU942+Index!$B$13*DataForModel!AX942+Index!$B$14*DataForModel!AZ942+Index!$B$15*DataForModel!BA942+Index!$B$16*DataForModel!BI942</f>
        <v>13.917040467628352</v>
      </c>
      <c r="I942" s="2">
        <f>$B$3+$B$4*DataForModel!L942+Index!$B$5*DataForModel!Q942+Index!$B$6*DataForModel!R942+Index!$B$7*DataForModel!T942+Index!$B$8*DataForModel!U942+Index!$B$9*DataForModel!AA942+Index!$B$10*DataForModel!AU942+Index!$B$11*DataForModel!AH942+Index!$B$12*DataForModel!AU942+Index!$B$13*DataForModel!AX942+Index!$B$14*DataForModel!AZ942+Index!$B$15*DataForModel!BA942+Index!$B$16*DataForModel!BI942</f>
        <v>13.917040467628352</v>
      </c>
      <c r="J942">
        <v>7.9</v>
      </c>
      <c r="K942">
        <f t="shared" si="70"/>
        <v>6.0170404676283518</v>
      </c>
      <c r="L942">
        <f>VLOOKUP(G942,MedianHouseholdIncome!B:C,2,FALSE)</f>
        <v>124328</v>
      </c>
      <c r="M942">
        <f>VLOOKUP(G942,DataForModel!B:O,14,FALSE)</f>
        <v>18.736570376545298</v>
      </c>
      <c r="N942">
        <f>VLOOKUP(G942,DataForModel!B:H,7,FALSE)</f>
        <v>7.2990000000000004</v>
      </c>
      <c r="O942" s="2">
        <f t="shared" si="71"/>
        <v>6.1189507394836475</v>
      </c>
      <c r="P942" s="1">
        <f t="shared" si="72"/>
        <v>3.3760683760683765</v>
      </c>
      <c r="Q942" s="1">
        <f t="shared" si="73"/>
        <v>2.8730577441334164</v>
      </c>
      <c r="R942" s="1">
        <f t="shared" si="74"/>
        <v>5.3456270267654036</v>
      </c>
      <c r="S942" s="1"/>
    </row>
    <row r="943" spans="7:19" x14ac:dyDescent="0.2">
      <c r="G943">
        <v>6085509500</v>
      </c>
      <c r="H943" s="2">
        <f>$B$3+$B$4*DataForModel!L943+Index!$B$5*DataForModel!Q943+Index!$B$6*DataForModel!R943+Index!$B$7*DataForModel!T943+Index!$B$8*DataForModel!U943+Index!$B$9*DataForModel!AA943+Index!$B$10*DataForModel!AU943+Index!$B$11*DataForModel!AH943+Index!$B$12*DataForModel!AU943+Index!$B$13*DataForModel!AX943+Index!$B$14*DataForModel!AZ943+Index!$B$15*DataForModel!BA943+Index!$B$16*DataForModel!BI943</f>
        <v>11.33292127467803</v>
      </c>
      <c r="I943" s="2">
        <f>$B$3+$B$4*DataForModel!L943+Index!$B$5*DataForModel!Q943+Index!$B$6*DataForModel!R943+Index!$B$7*DataForModel!T943+Index!$B$8*DataForModel!U943+Index!$B$9*DataForModel!AA943+Index!$B$10*DataForModel!AU943+Index!$B$11*DataForModel!AH943+Index!$B$12*DataForModel!AU943+Index!$B$13*DataForModel!AX943+Index!$B$14*DataForModel!AZ943+Index!$B$15*DataForModel!BA943+Index!$B$16*DataForModel!BI943</f>
        <v>11.33292127467803</v>
      </c>
      <c r="J943">
        <v>9</v>
      </c>
      <c r="K943">
        <f t="shared" si="70"/>
        <v>2.3329212746780303</v>
      </c>
      <c r="L943">
        <f>VLOOKUP(G943,MedianHouseholdIncome!B:C,2,FALSE)</f>
        <v>89700</v>
      </c>
      <c r="M943">
        <f>VLOOKUP(G943,DataForModel!B:O,14,FALSE)</f>
        <v>15.266224570995099</v>
      </c>
      <c r="N943">
        <f>VLOOKUP(G943,DataForModel!B:H,7,FALSE)</f>
        <v>6.4808000000000003</v>
      </c>
      <c r="O943" s="2">
        <f t="shared" si="71"/>
        <v>4.9511061623554049</v>
      </c>
      <c r="P943" s="1">
        <f t="shared" si="72"/>
        <v>3.8461538461538463</v>
      </c>
      <c r="Q943" s="1">
        <f t="shared" si="73"/>
        <v>2.2955070397549373</v>
      </c>
      <c r="R943" s="1">
        <f t="shared" si="74"/>
        <v>4.5536034073858964</v>
      </c>
      <c r="S943" s="1"/>
    </row>
    <row r="944" spans="7:19" x14ac:dyDescent="0.2">
      <c r="G944">
        <v>6085509600</v>
      </c>
      <c r="H944" s="2">
        <f>$B$3+$B$4*DataForModel!L944+Index!$B$5*DataForModel!Q944+Index!$B$6*DataForModel!R944+Index!$B$7*DataForModel!T944+Index!$B$8*DataForModel!U944+Index!$B$9*DataForModel!AA944+Index!$B$10*DataForModel!AU944+Index!$B$11*DataForModel!AH944+Index!$B$12*DataForModel!AU944+Index!$B$13*DataForModel!AX944+Index!$B$14*DataForModel!AZ944+Index!$B$15*DataForModel!BA944+Index!$B$16*DataForModel!BI944</f>
        <v>7.0741206193242512</v>
      </c>
      <c r="I944" s="2">
        <f>$B$3+$B$4*DataForModel!L944+Index!$B$5*DataForModel!Q944+Index!$B$6*DataForModel!R944+Index!$B$7*DataForModel!T944+Index!$B$8*DataForModel!U944+Index!$B$9*DataForModel!AA944+Index!$B$10*DataForModel!AU944+Index!$B$11*DataForModel!AH944+Index!$B$12*DataForModel!AU944+Index!$B$13*DataForModel!AX944+Index!$B$14*DataForModel!AZ944+Index!$B$15*DataForModel!BA944+Index!$B$16*DataForModel!BI944</f>
        <v>7.0741206193242512</v>
      </c>
      <c r="J944">
        <v>6.3</v>
      </c>
      <c r="K944">
        <f t="shared" si="70"/>
        <v>0.77412061932425136</v>
      </c>
      <c r="L944">
        <f>VLOOKUP(G944,MedianHouseholdIncome!B:C,2,FALSE)</f>
        <v>167553</v>
      </c>
      <c r="M944">
        <f>VLOOKUP(G944,DataForModel!B:O,14,FALSE)</f>
        <v>5.35770139563357</v>
      </c>
      <c r="N944">
        <f>VLOOKUP(G944,DataForModel!B:H,7,FALSE)</f>
        <v>3.5568</v>
      </c>
      <c r="O944" s="2">
        <f t="shared" si="71"/>
        <v>3.02642046519657</v>
      </c>
      <c r="P944" s="1">
        <f t="shared" si="72"/>
        <v>2.6923076923076921</v>
      </c>
      <c r="Q944" s="1">
        <f t="shared" si="73"/>
        <v>0.64648562807655585</v>
      </c>
      <c r="R944" s="1">
        <f t="shared" si="74"/>
        <v>1.7231498959392091</v>
      </c>
      <c r="S944" s="1"/>
    </row>
    <row r="945" spans="7:19" x14ac:dyDescent="0.2">
      <c r="G945">
        <v>6085509700</v>
      </c>
      <c r="H945" s="2">
        <f>$B$3+$B$4*DataForModel!L945+Index!$B$5*DataForModel!Q945+Index!$B$6*DataForModel!R945+Index!$B$7*DataForModel!T945+Index!$B$8*DataForModel!U945+Index!$B$9*DataForModel!AA945+Index!$B$10*DataForModel!AU945+Index!$B$11*DataForModel!AH945+Index!$B$12*DataForModel!AU945+Index!$B$13*DataForModel!AX945+Index!$B$14*DataForModel!AZ945+Index!$B$15*DataForModel!BA945+Index!$B$16*DataForModel!BI945</f>
        <v>7.5245607717944996</v>
      </c>
      <c r="I945" s="2">
        <f>$B$3+$B$4*DataForModel!L945+Index!$B$5*DataForModel!Q945+Index!$B$6*DataForModel!R945+Index!$B$7*DataForModel!T945+Index!$B$8*DataForModel!U945+Index!$B$9*DataForModel!AA945+Index!$B$10*DataForModel!AU945+Index!$B$11*DataForModel!AH945+Index!$B$12*DataForModel!AU945+Index!$B$13*DataForModel!AX945+Index!$B$14*DataForModel!AZ945+Index!$B$15*DataForModel!BA945+Index!$B$16*DataForModel!BI945</f>
        <v>7.5245607717944996</v>
      </c>
      <c r="J945">
        <v>6.7</v>
      </c>
      <c r="K945">
        <f t="shared" si="70"/>
        <v>0.82456077179449938</v>
      </c>
      <c r="L945">
        <f>VLOOKUP(G945,MedianHouseholdIncome!B:C,2,FALSE)</f>
        <v>130208</v>
      </c>
      <c r="M945">
        <f>VLOOKUP(G945,DataForModel!B:O,14,FALSE)</f>
        <v>9.2010431538095698</v>
      </c>
      <c r="N945">
        <f>VLOOKUP(G945,DataForModel!B:H,7,FALSE)</f>
        <v>3.2902</v>
      </c>
      <c r="O945" s="2">
        <f t="shared" si="71"/>
        <v>3.229988509123602</v>
      </c>
      <c r="P945" s="1">
        <f t="shared" si="72"/>
        <v>2.8632478632478637</v>
      </c>
      <c r="Q945" s="1">
        <f t="shared" si="73"/>
        <v>1.2861120122978973</v>
      </c>
      <c r="R945" s="1">
        <f t="shared" si="74"/>
        <v>1.4650791346014231</v>
      </c>
      <c r="S945" s="1"/>
    </row>
    <row r="946" spans="7:19" x14ac:dyDescent="0.2">
      <c r="G946">
        <v>6085509801</v>
      </c>
      <c r="H946" s="2">
        <f>$B$3+$B$4*DataForModel!L946+Index!$B$5*DataForModel!Q946+Index!$B$6*DataForModel!R946+Index!$B$7*DataForModel!T946+Index!$B$8*DataForModel!U946+Index!$B$9*DataForModel!AA946+Index!$B$10*DataForModel!AU946+Index!$B$11*DataForModel!AH946+Index!$B$12*DataForModel!AU946+Index!$B$13*DataForModel!AX946+Index!$B$14*DataForModel!AZ946+Index!$B$15*DataForModel!BA946+Index!$B$16*DataForModel!BI946</f>
        <v>8.9695035755654189</v>
      </c>
      <c r="I946" s="2">
        <f>$B$3+$B$4*DataForModel!L946+Index!$B$5*DataForModel!Q946+Index!$B$6*DataForModel!R946+Index!$B$7*DataForModel!T946+Index!$B$8*DataForModel!U946+Index!$B$9*DataForModel!AA946+Index!$B$10*DataForModel!AU946+Index!$B$11*DataForModel!AH946+Index!$B$12*DataForModel!AU946+Index!$B$13*DataForModel!AX946+Index!$B$14*DataForModel!AZ946+Index!$B$15*DataForModel!BA946+Index!$B$16*DataForModel!BI946</f>
        <v>8.9695035755654189</v>
      </c>
      <c r="J946">
        <v>7.5</v>
      </c>
      <c r="K946">
        <f t="shared" si="70"/>
        <v>1.4695035755654189</v>
      </c>
      <c r="L946">
        <f>VLOOKUP(G946,MedianHouseholdIncome!B:C,2,FALSE)</f>
        <v>155018</v>
      </c>
      <c r="M946">
        <f>VLOOKUP(G946,DataForModel!B:O,14,FALSE)</f>
        <v>6.6163984977252301</v>
      </c>
      <c r="N946">
        <f>VLOOKUP(G946,DataForModel!B:H,7,FALSE)</f>
        <v>4.4410999999999996</v>
      </c>
      <c r="O946" s="2">
        <f t="shared" si="71"/>
        <v>3.8830035179699007</v>
      </c>
      <c r="P946" s="1">
        <f t="shared" si="72"/>
        <v>3.2051282051282053</v>
      </c>
      <c r="Q946" s="1">
        <f t="shared" si="73"/>
        <v>0.85596371430921425</v>
      </c>
      <c r="R946" s="1">
        <f t="shared" si="74"/>
        <v>2.5791588016068916</v>
      </c>
      <c r="S946" s="1"/>
    </row>
    <row r="947" spans="7:19" x14ac:dyDescent="0.2">
      <c r="G947">
        <v>6085509802</v>
      </c>
      <c r="H947" s="2">
        <f>$B$3+$B$4*DataForModel!L947+Index!$B$5*DataForModel!Q947+Index!$B$6*DataForModel!R947+Index!$B$7*DataForModel!T947+Index!$B$8*DataForModel!U947+Index!$B$9*DataForModel!AA947+Index!$B$10*DataForModel!AU947+Index!$B$11*DataForModel!AH947+Index!$B$12*DataForModel!AU947+Index!$B$13*DataForModel!AX947+Index!$B$14*DataForModel!AZ947+Index!$B$15*DataForModel!BA947+Index!$B$16*DataForModel!BI947</f>
        <v>8.3403393949164606</v>
      </c>
      <c r="I947" s="2">
        <f>$B$3+$B$4*DataForModel!L947+Index!$B$5*DataForModel!Q947+Index!$B$6*DataForModel!R947+Index!$B$7*DataForModel!T947+Index!$B$8*DataForModel!U947+Index!$B$9*DataForModel!AA947+Index!$B$10*DataForModel!AU947+Index!$B$11*DataForModel!AH947+Index!$B$12*DataForModel!AU947+Index!$B$13*DataForModel!AX947+Index!$B$14*DataForModel!AZ947+Index!$B$15*DataForModel!BA947+Index!$B$16*DataForModel!BI947</f>
        <v>8.3403393949164606</v>
      </c>
      <c r="J947">
        <v>7.4</v>
      </c>
      <c r="K947">
        <f t="shared" si="70"/>
        <v>0.94033939491646024</v>
      </c>
      <c r="L947">
        <f>VLOOKUP(G947,MedianHouseholdIncome!B:C,2,FALSE)</f>
        <v>157742</v>
      </c>
      <c r="M947">
        <f>VLOOKUP(G947,DataForModel!B:O,14,FALSE)</f>
        <v>6.65512148430164</v>
      </c>
      <c r="N947">
        <f>VLOOKUP(G947,DataForModel!B:H,7,FALSE)</f>
        <v>4.3205999999999998</v>
      </c>
      <c r="O947" s="2">
        <f t="shared" si="71"/>
        <v>3.5986644756769919</v>
      </c>
      <c r="P947" s="1">
        <f t="shared" si="72"/>
        <v>3.1623931623931627</v>
      </c>
      <c r="Q947" s="1">
        <f t="shared" si="73"/>
        <v>0.86240816953816457</v>
      </c>
      <c r="R947" s="1">
        <f t="shared" si="74"/>
        <v>2.4625139151057547</v>
      </c>
      <c r="S947" s="1"/>
    </row>
    <row r="948" spans="7:19" x14ac:dyDescent="0.2">
      <c r="G948">
        <v>6085509901</v>
      </c>
      <c r="H948" s="2">
        <f>$B$3+$B$4*DataForModel!L948+Index!$B$5*DataForModel!Q948+Index!$B$6*DataForModel!R948+Index!$B$7*DataForModel!T948+Index!$B$8*DataForModel!U948+Index!$B$9*DataForModel!AA948+Index!$B$10*DataForModel!AU948+Index!$B$11*DataForModel!AH948+Index!$B$12*DataForModel!AU948+Index!$B$13*DataForModel!AX948+Index!$B$14*DataForModel!AZ948+Index!$B$15*DataForModel!BA948+Index!$B$16*DataForModel!BI948</f>
        <v>6.7028450984219301</v>
      </c>
      <c r="I948" s="2">
        <f>$B$3+$B$4*DataForModel!L948+Index!$B$5*DataForModel!Q948+Index!$B$6*DataForModel!R948+Index!$B$7*DataForModel!T948+Index!$B$8*DataForModel!U948+Index!$B$9*DataForModel!AA948+Index!$B$10*DataForModel!AU948+Index!$B$11*DataForModel!AH948+Index!$B$12*DataForModel!AU948+Index!$B$13*DataForModel!AX948+Index!$B$14*DataForModel!AZ948+Index!$B$15*DataForModel!BA948+Index!$B$16*DataForModel!BI948</f>
        <v>6.7028450984219301</v>
      </c>
      <c r="J948">
        <v>7.6</v>
      </c>
      <c r="K948">
        <f t="shared" si="70"/>
        <v>0.89715490157806954</v>
      </c>
      <c r="L948">
        <f>VLOOKUP(G948,MedianHouseholdIncome!B:C,2,FALSE)</f>
        <v>216394</v>
      </c>
      <c r="M948">
        <f>VLOOKUP(G948,DataForModel!B:O,14,FALSE)</f>
        <v>3.8609592325778501</v>
      </c>
      <c r="N948">
        <f>VLOOKUP(G948,DataForModel!B:H,7,FALSE)</f>
        <v>4.4573999999999998</v>
      </c>
      <c r="O948" s="2">
        <f t="shared" si="71"/>
        <v>2.8586294032017854</v>
      </c>
      <c r="P948" s="1">
        <f t="shared" si="72"/>
        <v>3.2478632478632479</v>
      </c>
      <c r="Q948" s="1">
        <f t="shared" si="73"/>
        <v>0.39739100207033035</v>
      </c>
      <c r="R948" s="1">
        <f t="shared" si="74"/>
        <v>2.5949373215236431</v>
      </c>
      <c r="S948" s="1"/>
    </row>
    <row r="949" spans="7:19" x14ac:dyDescent="0.2">
      <c r="G949">
        <v>6085509902</v>
      </c>
      <c r="H949" s="2">
        <f>$B$3+$B$4*DataForModel!L949+Index!$B$5*DataForModel!Q949+Index!$B$6*DataForModel!R949+Index!$B$7*DataForModel!T949+Index!$B$8*DataForModel!U949+Index!$B$9*DataForModel!AA949+Index!$B$10*DataForModel!AU949+Index!$B$11*DataForModel!AH949+Index!$B$12*DataForModel!AU949+Index!$B$13*DataForModel!AX949+Index!$B$14*DataForModel!AZ949+Index!$B$15*DataForModel!BA949+Index!$B$16*DataForModel!BI949</f>
        <v>9.1782571844975891</v>
      </c>
      <c r="I949" s="2">
        <f>$B$3+$B$4*DataForModel!L949+Index!$B$5*DataForModel!Q949+Index!$B$6*DataForModel!R949+Index!$B$7*DataForModel!T949+Index!$B$8*DataForModel!U949+Index!$B$9*DataForModel!AA949+Index!$B$10*DataForModel!AU949+Index!$B$11*DataForModel!AH949+Index!$B$12*DataForModel!AU949+Index!$B$13*DataForModel!AX949+Index!$B$14*DataForModel!AZ949+Index!$B$15*DataForModel!BA949+Index!$B$16*DataForModel!BI949</f>
        <v>9.1782571844975891</v>
      </c>
      <c r="J949">
        <v>8.6</v>
      </c>
      <c r="K949">
        <f t="shared" si="70"/>
        <v>0.57825718449758945</v>
      </c>
      <c r="L949">
        <f>VLOOKUP(G949,MedianHouseholdIncome!B:C,2,FALSE)</f>
        <v>158750</v>
      </c>
      <c r="M949">
        <f>VLOOKUP(G949,DataForModel!B:O,14,FALSE)</f>
        <v>8.5082023425880795</v>
      </c>
      <c r="N949">
        <f>VLOOKUP(G949,DataForModel!B:H,7,FALSE)</f>
        <v>7.0145999999999997</v>
      </c>
      <c r="O949" s="2">
        <f t="shared" si="71"/>
        <v>3.9773458264874288</v>
      </c>
      <c r="P949" s="1">
        <f t="shared" si="72"/>
        <v>3.6752136752136755</v>
      </c>
      <c r="Q949" s="1">
        <f t="shared" si="73"/>
        <v>1.1708062989873795</v>
      </c>
      <c r="R949" s="1">
        <f t="shared" si="74"/>
        <v>5.0703257344755812</v>
      </c>
      <c r="S949" s="1"/>
    </row>
    <row r="950" spans="7:19" x14ac:dyDescent="0.2">
      <c r="G950">
        <v>6085510001</v>
      </c>
      <c r="H950" s="2">
        <f>$B$3+$B$4*DataForModel!L950+Index!$B$5*DataForModel!Q950+Index!$B$6*DataForModel!R950+Index!$B$7*DataForModel!T950+Index!$B$8*DataForModel!U950+Index!$B$9*DataForModel!AA950+Index!$B$10*DataForModel!AU950+Index!$B$11*DataForModel!AH950+Index!$B$12*DataForModel!AU950+Index!$B$13*DataForModel!AX950+Index!$B$14*DataForModel!AZ950+Index!$B$15*DataForModel!BA950+Index!$B$16*DataForModel!BI950</f>
        <v>5.6303528156776785</v>
      </c>
      <c r="I950" s="2">
        <f>$B$3+$B$4*DataForModel!L950+Index!$B$5*DataForModel!Q950+Index!$B$6*DataForModel!R950+Index!$B$7*DataForModel!T950+Index!$B$8*DataForModel!U950+Index!$B$9*DataForModel!AA950+Index!$B$10*DataForModel!AU950+Index!$B$11*DataForModel!AH950+Index!$B$12*DataForModel!AU950+Index!$B$13*DataForModel!AX950+Index!$B$14*DataForModel!AZ950+Index!$B$15*DataForModel!BA950+Index!$B$16*DataForModel!BI950</f>
        <v>5.6303528156776785</v>
      </c>
      <c r="J950">
        <v>7.2</v>
      </c>
      <c r="K950">
        <f t="shared" si="70"/>
        <v>1.5696471843223216</v>
      </c>
      <c r="L950">
        <f>VLOOKUP(G950,MedianHouseholdIncome!B:C,2,FALSE)</f>
        <v>241128</v>
      </c>
      <c r="M950">
        <f>VLOOKUP(G950,DataForModel!B:O,14,FALSE)</f>
        <v>8.8075623966641192</v>
      </c>
      <c r="N950">
        <f>VLOOKUP(G950,DataForModel!B:H,7,FALSE)</f>
        <v>4.0366999999999997</v>
      </c>
      <c r="O950" s="2">
        <f t="shared" si="71"/>
        <v>2.3739364757889585</v>
      </c>
      <c r="P950" s="1">
        <f t="shared" si="72"/>
        <v>3.0769230769230771</v>
      </c>
      <c r="Q950" s="1">
        <f t="shared" si="73"/>
        <v>1.2206271582855741</v>
      </c>
      <c r="R950" s="1">
        <f t="shared" si="74"/>
        <v>2.1876966264943611</v>
      </c>
      <c r="S950" s="1"/>
    </row>
    <row r="951" spans="7:19" x14ac:dyDescent="0.2">
      <c r="G951">
        <v>6085510400</v>
      </c>
      <c r="H951" s="2">
        <f>$B$3+$B$4*DataForModel!L951+Index!$B$5*DataForModel!Q951+Index!$B$6*DataForModel!R951+Index!$B$7*DataForModel!T951+Index!$B$8*DataForModel!U951+Index!$B$9*DataForModel!AA951+Index!$B$10*DataForModel!AU951+Index!$B$11*DataForModel!AH951+Index!$B$12*DataForModel!AU951+Index!$B$13*DataForModel!AX951+Index!$B$14*DataForModel!AZ951+Index!$B$15*DataForModel!BA951+Index!$B$16*DataForModel!BI951</f>
        <v>5.4377321901706814</v>
      </c>
      <c r="I951" s="2">
        <f>$B$3+$B$4*DataForModel!L951+Index!$B$5*DataForModel!Q951+Index!$B$6*DataForModel!R951+Index!$B$7*DataForModel!T951+Index!$B$8*DataForModel!U951+Index!$B$9*DataForModel!AA951+Index!$B$10*DataForModel!AU951+Index!$B$11*DataForModel!AH951+Index!$B$12*DataForModel!AU951+Index!$B$13*DataForModel!AX951+Index!$B$14*DataForModel!AZ951+Index!$B$15*DataForModel!BA951+Index!$B$16*DataForModel!BI951</f>
        <v>5.4377321901706814</v>
      </c>
      <c r="J951">
        <v>0</v>
      </c>
      <c r="K951">
        <f t="shared" si="70"/>
        <v>5.4377321901706814</v>
      </c>
      <c r="L951">
        <f>VLOOKUP(G951,MedianHouseholdIncome!B:C,2,FALSE)</f>
        <v>215990</v>
      </c>
      <c r="M951">
        <f>VLOOKUP(G951,DataForModel!B:O,14,FALSE)</f>
        <v>1.9301844040759799</v>
      </c>
      <c r="N951">
        <f>VLOOKUP(G951,DataForModel!B:H,7,FALSE)</f>
        <v>3.2296</v>
      </c>
      <c r="O951" s="2">
        <f t="shared" si="71"/>
        <v>2.2868851688852061</v>
      </c>
      <c r="P951" s="1">
        <f t="shared" si="72"/>
        <v>0</v>
      </c>
      <c r="Q951" s="1">
        <f t="shared" si="73"/>
        <v>7.6062689366144853E-2</v>
      </c>
      <c r="R951" s="1">
        <f t="shared" si="74"/>
        <v>1.4064178887759546</v>
      </c>
      <c r="S951" s="1"/>
    </row>
    <row r="952" spans="7:19" x14ac:dyDescent="0.2">
      <c r="G952">
        <v>6085511905</v>
      </c>
      <c r="H952" s="2">
        <f>$B$3+$B$4*DataForModel!L952+Index!$B$5*DataForModel!Q952+Index!$B$6*DataForModel!R952+Index!$B$7*DataForModel!T952+Index!$B$8*DataForModel!U952+Index!$B$9*DataForModel!AA952+Index!$B$10*DataForModel!AU952+Index!$B$11*DataForModel!AH952+Index!$B$12*DataForModel!AU952+Index!$B$13*DataForModel!AX952+Index!$B$14*DataForModel!AZ952+Index!$B$15*DataForModel!BA952+Index!$B$16*DataForModel!BI952</f>
        <v>9.1022534604315641</v>
      </c>
      <c r="I952" s="2">
        <f>$B$3+$B$4*DataForModel!L952+Index!$B$5*DataForModel!Q952+Index!$B$6*DataForModel!R952+Index!$B$7*DataForModel!T952+Index!$B$8*DataForModel!U952+Index!$B$9*DataForModel!AA952+Index!$B$10*DataForModel!AU952+Index!$B$11*DataForModel!AH952+Index!$B$12*DataForModel!AU952+Index!$B$13*DataForModel!AX952+Index!$B$14*DataForModel!AZ952+Index!$B$15*DataForModel!BA952+Index!$B$16*DataForModel!BI952</f>
        <v>9.1022534604315641</v>
      </c>
      <c r="J952">
        <v>8.8000000000000007</v>
      </c>
      <c r="K952">
        <f t="shared" si="70"/>
        <v>0.30225346043156343</v>
      </c>
      <c r="L952">
        <f>VLOOKUP(G952,MedianHouseholdIncome!B:C,2,FALSE)</f>
        <v>181746</v>
      </c>
      <c r="M952">
        <f>VLOOKUP(G952,DataForModel!B:O,14,FALSE)</f>
        <v>8.0466468710583392</v>
      </c>
      <c r="N952">
        <f>VLOOKUP(G952,DataForModel!B:H,7,FALSE)</f>
        <v>3.9420000000000002</v>
      </c>
      <c r="O952" s="2">
        <f t="shared" si="71"/>
        <v>3.942997357874138</v>
      </c>
      <c r="P952" s="1">
        <f t="shared" si="72"/>
        <v>3.7606837606837611</v>
      </c>
      <c r="Q952" s="1">
        <f t="shared" si="73"/>
        <v>1.0939921419470613</v>
      </c>
      <c r="R952" s="1">
        <f t="shared" si="74"/>
        <v>2.0960263298001065</v>
      </c>
      <c r="S952" s="1"/>
    </row>
    <row r="953" spans="7:19" x14ac:dyDescent="0.2">
      <c r="G953">
        <v>6085511907</v>
      </c>
      <c r="H953" s="2">
        <f>$B$3+$B$4*DataForModel!L953+Index!$B$5*DataForModel!Q953+Index!$B$6*DataForModel!R953+Index!$B$7*DataForModel!T953+Index!$B$8*DataForModel!U953+Index!$B$9*DataForModel!AA953+Index!$B$10*DataForModel!AU953+Index!$B$11*DataForModel!AH953+Index!$B$12*DataForModel!AU953+Index!$B$13*DataForModel!AX953+Index!$B$14*DataForModel!AZ953+Index!$B$15*DataForModel!BA953+Index!$B$16*DataForModel!BI953</f>
        <v>8.6833687601798566</v>
      </c>
      <c r="I953" s="2">
        <f>$B$3+$B$4*DataForModel!L953+Index!$B$5*DataForModel!Q953+Index!$B$6*DataForModel!R953+Index!$B$7*DataForModel!T953+Index!$B$8*DataForModel!U953+Index!$B$9*DataForModel!AA953+Index!$B$10*DataForModel!AU953+Index!$B$11*DataForModel!AH953+Index!$B$12*DataForModel!AU953+Index!$B$13*DataForModel!AX953+Index!$B$14*DataForModel!AZ953+Index!$B$15*DataForModel!BA953+Index!$B$16*DataForModel!BI953</f>
        <v>8.6833687601798566</v>
      </c>
      <c r="J953">
        <v>8.3000000000000007</v>
      </c>
      <c r="K953">
        <f t="shared" si="70"/>
        <v>0.38336876017985588</v>
      </c>
      <c r="L953">
        <f>VLOOKUP(G953,MedianHouseholdIncome!B:C,2,FALSE)</f>
        <v>174658</v>
      </c>
      <c r="M953">
        <f>VLOOKUP(G953,DataForModel!B:O,14,FALSE)</f>
        <v>5.0830119541502299</v>
      </c>
      <c r="N953">
        <f>VLOOKUP(G953,DataForModel!B:H,7,FALSE)</f>
        <v>2.9718</v>
      </c>
      <c r="O953" s="2">
        <f t="shared" si="71"/>
        <v>3.7536902133099472</v>
      </c>
      <c r="P953" s="1">
        <f t="shared" si="72"/>
        <v>3.5470085470085477</v>
      </c>
      <c r="Q953" s="1">
        <f t="shared" si="73"/>
        <v>0.60077056413096674</v>
      </c>
      <c r="R953" s="1">
        <f t="shared" si="74"/>
        <v>1.1568655921785005</v>
      </c>
      <c r="S953" s="1"/>
    </row>
    <row r="954" spans="7:19" x14ac:dyDescent="0.2">
      <c r="G954">
        <v>6085511909</v>
      </c>
      <c r="H954" s="2">
        <f>$B$3+$B$4*DataForModel!L954+Index!$B$5*DataForModel!Q954+Index!$B$6*DataForModel!R954+Index!$B$7*DataForModel!T954+Index!$B$8*DataForModel!U954+Index!$B$9*DataForModel!AA954+Index!$B$10*DataForModel!AU954+Index!$B$11*DataForModel!AH954+Index!$B$12*DataForModel!AU954+Index!$B$13*DataForModel!AX954+Index!$B$14*DataForModel!AZ954+Index!$B$15*DataForModel!BA954+Index!$B$16*DataForModel!BI954</f>
        <v>8.2922608839916556</v>
      </c>
      <c r="I954" s="2">
        <f>$B$3+$B$4*DataForModel!L954+Index!$B$5*DataForModel!Q954+Index!$B$6*DataForModel!R954+Index!$B$7*DataForModel!T954+Index!$B$8*DataForModel!U954+Index!$B$9*DataForModel!AA954+Index!$B$10*DataForModel!AU954+Index!$B$11*DataForModel!AH954+Index!$B$12*DataForModel!AU954+Index!$B$13*DataForModel!AX954+Index!$B$14*DataForModel!AZ954+Index!$B$15*DataForModel!BA954+Index!$B$16*DataForModel!BI954</f>
        <v>8.2922608839916556</v>
      </c>
      <c r="J954">
        <v>7.2</v>
      </c>
      <c r="K954">
        <f t="shared" si="70"/>
        <v>1.0922608839916554</v>
      </c>
      <c r="L954">
        <f>VLOOKUP(G954,MedianHouseholdIncome!B:C,2,FALSE)</f>
        <v>208601</v>
      </c>
      <c r="M954">
        <f>VLOOKUP(G954,DataForModel!B:O,14,FALSE)</f>
        <v>7.2738331219073098</v>
      </c>
      <c r="N954">
        <f>VLOOKUP(G954,DataForModel!B:H,7,FALSE)</f>
        <v>2.4342000000000001</v>
      </c>
      <c r="O954" s="2">
        <f t="shared" si="71"/>
        <v>3.5769362874366388</v>
      </c>
      <c r="P954" s="1">
        <f t="shared" si="72"/>
        <v>3.0769230769230771</v>
      </c>
      <c r="Q954" s="1">
        <f t="shared" si="73"/>
        <v>0.96537696922804572</v>
      </c>
      <c r="R954" s="1">
        <f t="shared" si="74"/>
        <v>0.63646483713276236</v>
      </c>
      <c r="S954" s="1"/>
    </row>
    <row r="955" spans="7:19" x14ac:dyDescent="0.2">
      <c r="G955">
        <v>6085511910</v>
      </c>
      <c r="H955" s="2">
        <f>$B$3+$B$4*DataForModel!L955+Index!$B$5*DataForModel!Q955+Index!$B$6*DataForModel!R955+Index!$B$7*DataForModel!T955+Index!$B$8*DataForModel!U955+Index!$B$9*DataForModel!AA955+Index!$B$10*DataForModel!AU955+Index!$B$11*DataForModel!AH955+Index!$B$12*DataForModel!AU955+Index!$B$13*DataForModel!AX955+Index!$B$14*DataForModel!AZ955+Index!$B$15*DataForModel!BA955+Index!$B$16*DataForModel!BI955</f>
        <v>7.8605100777816022</v>
      </c>
      <c r="I955" s="2">
        <f>$B$3+$B$4*DataForModel!L955+Index!$B$5*DataForModel!Q955+Index!$B$6*DataForModel!R955+Index!$B$7*DataForModel!T955+Index!$B$8*DataForModel!U955+Index!$B$9*DataForModel!AA955+Index!$B$10*DataForModel!AU955+Index!$B$11*DataForModel!AH955+Index!$B$12*DataForModel!AU955+Index!$B$13*DataForModel!AX955+Index!$B$14*DataForModel!AZ955+Index!$B$15*DataForModel!BA955+Index!$B$16*DataForModel!BI955</f>
        <v>7.8605100777816022</v>
      </c>
      <c r="J955">
        <v>7.6</v>
      </c>
      <c r="K955">
        <f t="shared" si="70"/>
        <v>0.26051007778160251</v>
      </c>
      <c r="L955">
        <f>VLOOKUP(G955,MedianHouseholdIncome!B:C,2,FALSE)</f>
        <v>224908</v>
      </c>
      <c r="M955">
        <f>VLOOKUP(G955,DataForModel!B:O,14,FALSE)</f>
        <v>3.0992185318390999</v>
      </c>
      <c r="N955">
        <f>VLOOKUP(G955,DataForModel!B:H,7,FALSE)</f>
        <v>2.4424999999999999</v>
      </c>
      <c r="O955" s="2">
        <f t="shared" si="71"/>
        <v>3.3818145457311082</v>
      </c>
      <c r="P955" s="1">
        <f t="shared" si="72"/>
        <v>3.2478632478632479</v>
      </c>
      <c r="Q955" s="1">
        <f t="shared" si="73"/>
        <v>0.27061865633988186</v>
      </c>
      <c r="R955" s="1">
        <f t="shared" si="74"/>
        <v>0.64449929819466623</v>
      </c>
      <c r="S955" s="1"/>
    </row>
    <row r="956" spans="7:19" x14ac:dyDescent="0.2">
      <c r="G956">
        <v>6085511911</v>
      </c>
      <c r="H956" s="2">
        <f>$B$3+$B$4*DataForModel!L956+Index!$B$5*DataForModel!Q956+Index!$B$6*DataForModel!R956+Index!$B$7*DataForModel!T956+Index!$B$8*DataForModel!U956+Index!$B$9*DataForModel!AA956+Index!$B$10*DataForModel!AU956+Index!$B$11*DataForModel!AH956+Index!$B$12*DataForModel!AU956+Index!$B$13*DataForModel!AX956+Index!$B$14*DataForModel!AZ956+Index!$B$15*DataForModel!BA956+Index!$B$16*DataForModel!BI956</f>
        <v>8.3311583693932558</v>
      </c>
      <c r="I956" s="2">
        <f>$B$3+$B$4*DataForModel!L956+Index!$B$5*DataForModel!Q956+Index!$B$6*DataForModel!R956+Index!$B$7*DataForModel!T956+Index!$B$8*DataForModel!U956+Index!$B$9*DataForModel!AA956+Index!$B$10*DataForModel!AU956+Index!$B$11*DataForModel!AH956+Index!$B$12*DataForModel!AU956+Index!$B$13*DataForModel!AX956+Index!$B$14*DataForModel!AZ956+Index!$B$15*DataForModel!BA956+Index!$B$16*DataForModel!BI956</f>
        <v>8.3311583693932558</v>
      </c>
      <c r="J956">
        <v>8.8000000000000007</v>
      </c>
      <c r="K956">
        <f t="shared" si="70"/>
        <v>0.46884163060674489</v>
      </c>
      <c r="L956">
        <f>VLOOKUP(G956,MedianHouseholdIncome!B:C,2,FALSE)</f>
        <v>135083</v>
      </c>
      <c r="M956">
        <f>VLOOKUP(G956,DataForModel!B:O,14,FALSE)</f>
        <v>18.221394998354199</v>
      </c>
      <c r="N956">
        <f>VLOOKUP(G956,DataForModel!B:H,7,FALSE)</f>
        <v>5.7958999999999996</v>
      </c>
      <c r="O956" s="2">
        <f t="shared" si="71"/>
        <v>3.5945152820565891</v>
      </c>
      <c r="P956" s="1">
        <f t="shared" si="72"/>
        <v>3.7606837606837611</v>
      </c>
      <c r="Q956" s="1">
        <f t="shared" si="73"/>
        <v>2.787319918791384</v>
      </c>
      <c r="R956" s="1">
        <f t="shared" si="74"/>
        <v>3.8906151686752817</v>
      </c>
      <c r="S956" s="1"/>
    </row>
    <row r="957" spans="7:19" x14ac:dyDescent="0.2">
      <c r="G957">
        <v>6085511912</v>
      </c>
      <c r="H957" s="2">
        <f>$B$3+$B$4*DataForModel!L957+Index!$B$5*DataForModel!Q957+Index!$B$6*DataForModel!R957+Index!$B$7*DataForModel!T957+Index!$B$8*DataForModel!U957+Index!$B$9*DataForModel!AA957+Index!$B$10*DataForModel!AU957+Index!$B$11*DataForModel!AH957+Index!$B$12*DataForModel!AU957+Index!$B$13*DataForModel!AX957+Index!$B$14*DataForModel!AZ957+Index!$B$15*DataForModel!BA957+Index!$B$16*DataForModel!BI957</f>
        <v>9.0373514983480661</v>
      </c>
      <c r="I957" s="2">
        <f>$B$3+$B$4*DataForModel!L957+Index!$B$5*DataForModel!Q957+Index!$B$6*DataForModel!R957+Index!$B$7*DataForModel!T957+Index!$B$8*DataForModel!U957+Index!$B$9*DataForModel!AA957+Index!$B$10*DataForModel!AU957+Index!$B$11*DataForModel!AH957+Index!$B$12*DataForModel!AU957+Index!$B$13*DataForModel!AX957+Index!$B$14*DataForModel!AZ957+Index!$B$15*DataForModel!BA957+Index!$B$16*DataForModel!BI957</f>
        <v>9.0373514983480661</v>
      </c>
      <c r="J957">
        <v>7.2</v>
      </c>
      <c r="K957">
        <f t="shared" si="70"/>
        <v>1.8373514983480659</v>
      </c>
      <c r="L957">
        <f>VLOOKUP(G957,MedianHouseholdIncome!B:C,2,FALSE)</f>
        <v>198560</v>
      </c>
      <c r="M957">
        <f>VLOOKUP(G957,DataForModel!B:O,14,FALSE)</f>
        <v>4.78652660317921</v>
      </c>
      <c r="N957">
        <f>VLOOKUP(G957,DataForModel!B:H,7,FALSE)</f>
        <v>3.8913000000000002</v>
      </c>
      <c r="O957" s="2">
        <f t="shared" si="71"/>
        <v>3.9136661239778947</v>
      </c>
      <c r="P957" s="1">
        <f t="shared" si="72"/>
        <v>3.0769230769230771</v>
      </c>
      <c r="Q957" s="1">
        <f t="shared" si="73"/>
        <v>0.55142812597470203</v>
      </c>
      <c r="R957" s="1">
        <f t="shared" si="74"/>
        <v>2.046948356807512</v>
      </c>
      <c r="S957" s="1"/>
    </row>
    <row r="958" spans="7:19" x14ac:dyDescent="0.2">
      <c r="G958">
        <v>6085511913</v>
      </c>
      <c r="H958" s="2">
        <f>$B$3+$B$4*DataForModel!L958+Index!$B$5*DataForModel!Q958+Index!$B$6*DataForModel!R958+Index!$B$7*DataForModel!T958+Index!$B$8*DataForModel!U958+Index!$B$9*DataForModel!AA958+Index!$B$10*DataForModel!AU958+Index!$B$11*DataForModel!AH958+Index!$B$12*DataForModel!AU958+Index!$B$13*DataForModel!AX958+Index!$B$14*DataForModel!AZ958+Index!$B$15*DataForModel!BA958+Index!$B$16*DataForModel!BI958</f>
        <v>8.2489665666389609</v>
      </c>
      <c r="I958" s="2">
        <f>$B$3+$B$4*DataForModel!L958+Index!$B$5*DataForModel!Q958+Index!$B$6*DataForModel!R958+Index!$B$7*DataForModel!T958+Index!$B$8*DataForModel!U958+Index!$B$9*DataForModel!AA958+Index!$B$10*DataForModel!AU958+Index!$B$11*DataForModel!AH958+Index!$B$12*DataForModel!AU958+Index!$B$13*DataForModel!AX958+Index!$B$14*DataForModel!AZ958+Index!$B$15*DataForModel!BA958+Index!$B$16*DataForModel!BI958</f>
        <v>8.2489665666389609</v>
      </c>
      <c r="J958">
        <v>8</v>
      </c>
      <c r="K958">
        <f t="shared" si="70"/>
        <v>0.24896656663896088</v>
      </c>
      <c r="L958">
        <f>VLOOKUP(G958,MedianHouseholdIncome!B:C,2,FALSE)</f>
        <v>190287</v>
      </c>
      <c r="M958">
        <f>VLOOKUP(G958,DataForModel!B:O,14,FALSE)</f>
        <v>4.5348384620852098</v>
      </c>
      <c r="N958">
        <f>VLOOKUP(G958,DataForModel!B:H,7,FALSE)</f>
        <v>3.0436000000000001</v>
      </c>
      <c r="O958" s="2">
        <f t="shared" si="71"/>
        <v>3.5573702264442715</v>
      </c>
      <c r="P958" s="1">
        <f t="shared" si="72"/>
        <v>3.4188034188034191</v>
      </c>
      <c r="Q958" s="1">
        <f t="shared" si="73"/>
        <v>0.50954104286613455</v>
      </c>
      <c r="R958" s="1">
        <f t="shared" si="74"/>
        <v>1.2263685204007551</v>
      </c>
      <c r="S958" s="1"/>
    </row>
    <row r="959" spans="7:19" x14ac:dyDescent="0.2">
      <c r="G959">
        <v>6085511914</v>
      </c>
      <c r="H959" s="2">
        <f>$B$3+$B$4*DataForModel!L959+Index!$B$5*DataForModel!Q959+Index!$B$6*DataForModel!R959+Index!$B$7*DataForModel!T959+Index!$B$8*DataForModel!U959+Index!$B$9*DataForModel!AA959+Index!$B$10*DataForModel!AU959+Index!$B$11*DataForModel!AH959+Index!$B$12*DataForModel!AU959+Index!$B$13*DataForModel!AX959+Index!$B$14*DataForModel!AZ959+Index!$B$15*DataForModel!BA959+Index!$B$16*DataForModel!BI959</f>
        <v>9.1680357441486073</v>
      </c>
      <c r="I959" s="2">
        <f>$B$3+$B$4*DataForModel!L959+Index!$B$5*DataForModel!Q959+Index!$B$6*DataForModel!R959+Index!$B$7*DataForModel!T959+Index!$B$8*DataForModel!U959+Index!$B$9*DataForModel!AA959+Index!$B$10*DataForModel!AU959+Index!$B$11*DataForModel!AH959+Index!$B$12*DataForModel!AU959+Index!$B$13*DataForModel!AX959+Index!$B$14*DataForModel!AZ959+Index!$B$15*DataForModel!BA959+Index!$B$16*DataForModel!BI959</f>
        <v>9.1680357441486073</v>
      </c>
      <c r="J959">
        <v>8.6</v>
      </c>
      <c r="K959">
        <f t="shared" si="70"/>
        <v>0.56803574414860769</v>
      </c>
      <c r="L959">
        <f>VLOOKUP(G959,MedianHouseholdIncome!B:C,2,FALSE)</f>
        <v>194649</v>
      </c>
      <c r="M959">
        <f>VLOOKUP(G959,DataForModel!B:O,14,FALSE)</f>
        <v>8.0614455677934806</v>
      </c>
      <c r="N959">
        <f>VLOOKUP(G959,DataForModel!B:H,7,FALSE)</f>
        <v>3.7875000000000001</v>
      </c>
      <c r="O959" s="2">
        <f t="shared" si="71"/>
        <v>3.9727264367493071</v>
      </c>
      <c r="P959" s="1">
        <f t="shared" si="72"/>
        <v>3.6752136752136755</v>
      </c>
      <c r="Q959" s="1">
        <f t="shared" si="73"/>
        <v>1.096455008244015</v>
      </c>
      <c r="R959" s="1">
        <f t="shared" si="74"/>
        <v>1.9464691931658682</v>
      </c>
      <c r="S959" s="1"/>
    </row>
    <row r="960" spans="7:19" x14ac:dyDescent="0.2">
      <c r="G960">
        <v>6085511915</v>
      </c>
      <c r="H960" s="2">
        <f>$B$3+$B$4*DataForModel!L960+Index!$B$5*DataForModel!Q960+Index!$B$6*DataForModel!R960+Index!$B$7*DataForModel!T960+Index!$B$8*DataForModel!U960+Index!$B$9*DataForModel!AA960+Index!$B$10*DataForModel!AU960+Index!$B$11*DataForModel!AH960+Index!$B$12*DataForModel!AU960+Index!$B$13*DataForModel!AX960+Index!$B$14*DataForModel!AZ960+Index!$B$15*DataForModel!BA960+Index!$B$16*DataForModel!BI960</f>
        <v>14.334718079175101</v>
      </c>
      <c r="I960" s="2">
        <f>$B$3+$B$4*DataForModel!L960+Index!$B$5*DataForModel!Q960+Index!$B$6*DataForModel!R960+Index!$B$7*DataForModel!T960+Index!$B$8*DataForModel!U960+Index!$B$9*DataForModel!AA960+Index!$B$10*DataForModel!AU960+Index!$B$11*DataForModel!AH960+Index!$B$12*DataForModel!AU960+Index!$B$13*DataForModel!AX960+Index!$B$14*DataForModel!AZ960+Index!$B$15*DataForModel!BA960+Index!$B$16*DataForModel!BI960</f>
        <v>14.334718079175101</v>
      </c>
      <c r="J960">
        <v>14.6</v>
      </c>
      <c r="K960">
        <f t="shared" si="70"/>
        <v>0.26528192082489888</v>
      </c>
      <c r="L960">
        <f>VLOOKUP(G960,MedianHouseholdIncome!B:C,2,FALSE)</f>
        <v>50281</v>
      </c>
      <c r="M960">
        <f>VLOOKUP(G960,DataForModel!B:O,14,FALSE)</f>
        <v>16.262795644777899</v>
      </c>
      <c r="N960">
        <f>VLOOKUP(G960,DataForModel!B:H,7,FALSE)</f>
        <v>8.7591999999999999</v>
      </c>
      <c r="O960" s="2">
        <f t="shared" si="71"/>
        <v>6.3077123627723299</v>
      </c>
      <c r="P960" s="1">
        <f t="shared" si="72"/>
        <v>6.2393162393162394</v>
      </c>
      <c r="Q960" s="1">
        <f t="shared" si="73"/>
        <v>2.4613609223005763</v>
      </c>
      <c r="R960" s="1">
        <f t="shared" si="74"/>
        <v>6.7591113692464058</v>
      </c>
      <c r="S960" s="1"/>
    </row>
    <row r="961" spans="7:19" x14ac:dyDescent="0.2">
      <c r="G961">
        <v>6085511916</v>
      </c>
      <c r="H961" s="2">
        <f>$B$3+$B$4*DataForModel!L961+Index!$B$5*DataForModel!Q961+Index!$B$6*DataForModel!R961+Index!$B$7*DataForModel!T961+Index!$B$8*DataForModel!U961+Index!$B$9*DataForModel!AA961+Index!$B$10*DataForModel!AU961+Index!$B$11*DataForModel!AH961+Index!$B$12*DataForModel!AU961+Index!$B$13*DataForModel!AX961+Index!$B$14*DataForModel!AZ961+Index!$B$15*DataForModel!BA961+Index!$B$16*DataForModel!BI961</f>
        <v>10.07154486642505</v>
      </c>
      <c r="I961" s="2">
        <f>$B$3+$B$4*DataForModel!L961+Index!$B$5*DataForModel!Q961+Index!$B$6*DataForModel!R961+Index!$B$7*DataForModel!T961+Index!$B$8*DataForModel!U961+Index!$B$9*DataForModel!AA961+Index!$B$10*DataForModel!AU961+Index!$B$11*DataForModel!AH961+Index!$B$12*DataForModel!AU961+Index!$B$13*DataForModel!AX961+Index!$B$14*DataForModel!AZ961+Index!$B$15*DataForModel!BA961+Index!$B$16*DataForModel!BI961</f>
        <v>10.07154486642505</v>
      </c>
      <c r="J961">
        <v>9</v>
      </c>
      <c r="K961">
        <f t="shared" si="70"/>
        <v>1.0715448664250502</v>
      </c>
      <c r="L961">
        <f>VLOOKUP(G961,MedianHouseholdIncome!B:C,2,FALSE)</f>
        <v>148232</v>
      </c>
      <c r="M961">
        <f>VLOOKUP(G961,DataForModel!B:O,14,FALSE)</f>
        <v>6.95605173403702</v>
      </c>
      <c r="N961">
        <f>VLOOKUP(G961,DataForModel!B:H,7,FALSE)</f>
        <v>5.1113</v>
      </c>
      <c r="O961" s="2">
        <f t="shared" si="71"/>
        <v>4.3810505696743656</v>
      </c>
      <c r="P961" s="1">
        <f t="shared" si="72"/>
        <v>3.8461538461538463</v>
      </c>
      <c r="Q961" s="1">
        <f t="shared" si="73"/>
        <v>0.91249034792669703</v>
      </c>
      <c r="R961" s="1">
        <f t="shared" si="74"/>
        <v>3.2279173321717241</v>
      </c>
      <c r="S961" s="1"/>
    </row>
    <row r="962" spans="7:19" x14ac:dyDescent="0.2">
      <c r="G962">
        <v>6085512001</v>
      </c>
      <c r="H962" s="2">
        <f>$B$3+$B$4*DataForModel!L962+Index!$B$5*DataForModel!Q962+Index!$B$6*DataForModel!R962+Index!$B$7*DataForModel!T962+Index!$B$8*DataForModel!U962+Index!$B$9*DataForModel!AA962+Index!$B$10*DataForModel!AU962+Index!$B$11*DataForModel!AH962+Index!$B$12*DataForModel!AU962+Index!$B$13*DataForModel!AX962+Index!$B$14*DataForModel!AZ962+Index!$B$15*DataForModel!BA962+Index!$B$16*DataForModel!BI962</f>
        <v>9.697546113874969</v>
      </c>
      <c r="I962" s="2">
        <f>$B$3+$B$4*DataForModel!L962+Index!$B$5*DataForModel!Q962+Index!$B$6*DataForModel!R962+Index!$B$7*DataForModel!T962+Index!$B$8*DataForModel!U962+Index!$B$9*DataForModel!AA962+Index!$B$10*DataForModel!AU962+Index!$B$11*DataForModel!AH962+Index!$B$12*DataForModel!AU962+Index!$B$13*DataForModel!AX962+Index!$B$14*DataForModel!AZ962+Index!$B$15*DataForModel!BA962+Index!$B$16*DataForModel!BI962</f>
        <v>9.697546113874969</v>
      </c>
      <c r="J962">
        <v>7.1</v>
      </c>
      <c r="K962">
        <f t="shared" ref="K962:K1025" si="75">ABS(J962-H962)</f>
        <v>2.5975461138749694</v>
      </c>
      <c r="L962">
        <f>VLOOKUP(G962,MedianHouseholdIncome!B:C,2,FALSE)</f>
        <v>174895</v>
      </c>
      <c r="M962">
        <f>VLOOKUP(G962,DataForModel!B:O,14,FALSE)</f>
        <v>11.6511230638705</v>
      </c>
      <c r="N962">
        <f>VLOOKUP(G962,DataForModel!B:H,7,FALSE)</f>
        <v>3.7816999999999998</v>
      </c>
      <c r="O962" s="2">
        <f t="shared" ref="O962:O1025" si="76">((H962-$B$22)/$B$24)*$B$25</f>
        <v>4.212028793817475</v>
      </c>
      <c r="P962" s="1">
        <f t="shared" ref="P962:P1025" si="77">((J962-$C$22)/$C$24)*$C$25</f>
        <v>3.0341880341880341</v>
      </c>
      <c r="Q962" s="1">
        <f t="shared" ref="Q962:Q1025" si="78">((M962-$D$22)/$D$24)*$D$25</f>
        <v>1.693865434327523</v>
      </c>
      <c r="R962" s="1">
        <f t="shared" ref="R962:R1025" si="79">((N962-$E$22)/$E$24)*$E$25</f>
        <v>1.9408547504961036</v>
      </c>
      <c r="S962" s="1"/>
    </row>
    <row r="963" spans="7:19" x14ac:dyDescent="0.2">
      <c r="G963">
        <v>6085512005</v>
      </c>
      <c r="H963" s="2">
        <f>$B$3+$B$4*DataForModel!L963+Index!$B$5*DataForModel!Q963+Index!$B$6*DataForModel!R963+Index!$B$7*DataForModel!T963+Index!$B$8*DataForModel!U963+Index!$B$9*DataForModel!AA963+Index!$B$10*DataForModel!AU963+Index!$B$11*DataForModel!AH963+Index!$B$12*DataForModel!AU963+Index!$B$13*DataForModel!AX963+Index!$B$14*DataForModel!AZ963+Index!$B$15*DataForModel!BA963+Index!$B$16*DataForModel!BI963</f>
        <v>10.537710135016312</v>
      </c>
      <c r="I963" s="2">
        <f>$B$3+$B$4*DataForModel!L963+Index!$B$5*DataForModel!Q963+Index!$B$6*DataForModel!R963+Index!$B$7*DataForModel!T963+Index!$B$8*DataForModel!U963+Index!$B$9*DataForModel!AA963+Index!$B$10*DataForModel!AU963+Index!$B$11*DataForModel!AH963+Index!$B$12*DataForModel!AU963+Index!$B$13*DataForModel!AX963+Index!$B$14*DataForModel!AZ963+Index!$B$15*DataForModel!BA963+Index!$B$16*DataForModel!BI963</f>
        <v>10.537710135016312</v>
      </c>
      <c r="J963">
        <v>10.4</v>
      </c>
      <c r="K963">
        <f t="shared" si="75"/>
        <v>0.13771013501631124</v>
      </c>
      <c r="L963">
        <f>VLOOKUP(G963,MedianHouseholdIncome!B:C,2,FALSE)</f>
        <v>127854</v>
      </c>
      <c r="M963">
        <f>VLOOKUP(G963,DataForModel!B:O,14,FALSE)</f>
        <v>14.580242516299901</v>
      </c>
      <c r="N963">
        <f>VLOOKUP(G963,DataForModel!B:H,7,FALSE)</f>
        <v>4.1307999999999998</v>
      </c>
      <c r="O963" s="2">
        <f t="shared" si="76"/>
        <v>4.5917252871777317</v>
      </c>
      <c r="P963" s="1">
        <f t="shared" si="77"/>
        <v>4.4444444444444446</v>
      </c>
      <c r="Q963" s="1">
        <f t="shared" si="78"/>
        <v>2.1813427918443762</v>
      </c>
      <c r="R963" s="1">
        <f t="shared" si="79"/>
        <v>2.2787861187745024</v>
      </c>
      <c r="S963" s="1"/>
    </row>
    <row r="964" spans="7:19" x14ac:dyDescent="0.2">
      <c r="G964">
        <v>6085512017</v>
      </c>
      <c r="H964" s="2">
        <f>$B$3+$B$4*DataForModel!L964+Index!$B$5*DataForModel!Q964+Index!$B$6*DataForModel!R964+Index!$B$7*DataForModel!T964+Index!$B$8*DataForModel!U964+Index!$B$9*DataForModel!AA964+Index!$B$10*DataForModel!AU964+Index!$B$11*DataForModel!AH964+Index!$B$12*DataForModel!AU964+Index!$B$13*DataForModel!AX964+Index!$B$14*DataForModel!AZ964+Index!$B$15*DataForModel!BA964+Index!$B$16*DataForModel!BI964</f>
        <v>15.436049052819188</v>
      </c>
      <c r="I964" s="2">
        <f>$B$3+$B$4*DataForModel!L964+Index!$B$5*DataForModel!Q964+Index!$B$6*DataForModel!R964+Index!$B$7*DataForModel!T964+Index!$B$8*DataForModel!U964+Index!$B$9*DataForModel!AA964+Index!$B$10*DataForModel!AU964+Index!$B$11*DataForModel!AH964+Index!$B$12*DataForModel!AU964+Index!$B$13*DataForModel!AX964+Index!$B$14*DataForModel!AZ964+Index!$B$15*DataForModel!BA964+Index!$B$16*DataForModel!BI964</f>
        <v>15.436049052819188</v>
      </c>
      <c r="J964">
        <v>11.9</v>
      </c>
      <c r="K964">
        <f t="shared" si="75"/>
        <v>3.5360490528191875</v>
      </c>
      <c r="L964">
        <f>VLOOKUP(G964,MedianHouseholdIncome!B:C,2,FALSE)</f>
        <v>83988</v>
      </c>
      <c r="M964">
        <f>VLOOKUP(G964,DataForModel!B:O,14,FALSE)</f>
        <v>29.007696149609199</v>
      </c>
      <c r="N964">
        <f>VLOOKUP(G964,DataForModel!B:H,7,FALSE)</f>
        <v>9.266</v>
      </c>
      <c r="O964" s="2">
        <f t="shared" si="76"/>
        <v>6.8054383998306918</v>
      </c>
      <c r="P964" s="1">
        <f t="shared" si="77"/>
        <v>5.0854700854700861</v>
      </c>
      <c r="Q964" s="1">
        <f t="shared" si="78"/>
        <v>4.5824251263423257</v>
      </c>
      <c r="R964" s="1">
        <f t="shared" si="79"/>
        <v>7.249697497700982</v>
      </c>
      <c r="S964" s="1"/>
    </row>
    <row r="965" spans="7:19" x14ac:dyDescent="0.2">
      <c r="G965">
        <v>6085512019</v>
      </c>
      <c r="H965" s="2">
        <f>$B$3+$B$4*DataForModel!L965+Index!$B$5*DataForModel!Q965+Index!$B$6*DataForModel!R965+Index!$B$7*DataForModel!T965+Index!$B$8*DataForModel!U965+Index!$B$9*DataForModel!AA965+Index!$B$10*DataForModel!AU965+Index!$B$11*DataForModel!AH965+Index!$B$12*DataForModel!AU965+Index!$B$13*DataForModel!AX965+Index!$B$14*DataForModel!AZ965+Index!$B$15*DataForModel!BA965+Index!$B$16*DataForModel!BI965</f>
        <v>11.491268613075864</v>
      </c>
      <c r="I965" s="2">
        <f>$B$3+$B$4*DataForModel!L965+Index!$B$5*DataForModel!Q965+Index!$B$6*DataForModel!R965+Index!$B$7*DataForModel!T965+Index!$B$8*DataForModel!U965+Index!$B$9*DataForModel!AA965+Index!$B$10*DataForModel!AU965+Index!$B$11*DataForModel!AH965+Index!$B$12*DataForModel!AU965+Index!$B$13*DataForModel!AX965+Index!$B$14*DataForModel!AZ965+Index!$B$15*DataForModel!BA965+Index!$B$16*DataForModel!BI965</f>
        <v>11.491268613075864</v>
      </c>
      <c r="J965">
        <v>9.1999999999999993</v>
      </c>
      <c r="K965">
        <f t="shared" si="75"/>
        <v>2.2912686130758644</v>
      </c>
      <c r="L965">
        <f>VLOOKUP(G965,MedianHouseholdIncome!B:C,2,FALSE)</f>
        <v>101418</v>
      </c>
      <c r="M965">
        <f>VLOOKUP(G965,DataForModel!B:O,14,FALSE)</f>
        <v>14.766139372303201</v>
      </c>
      <c r="N965">
        <f>VLOOKUP(G965,DataForModel!B:H,7,FALSE)</f>
        <v>6.8445</v>
      </c>
      <c r="O965" s="2">
        <f t="shared" si="76"/>
        <v>5.0226682949981596</v>
      </c>
      <c r="P965" s="1">
        <f t="shared" si="77"/>
        <v>3.9316239316239314</v>
      </c>
      <c r="Q965" s="1">
        <f t="shared" si="78"/>
        <v>2.2122805905947889</v>
      </c>
      <c r="R965" s="1">
        <f t="shared" si="79"/>
        <v>4.9056676830743911</v>
      </c>
      <c r="S965" s="1"/>
    </row>
    <row r="966" spans="7:19" x14ac:dyDescent="0.2">
      <c r="G966">
        <v>6085512020</v>
      </c>
      <c r="H966" s="2">
        <f>$B$3+$B$4*DataForModel!L966+Index!$B$5*DataForModel!Q966+Index!$B$6*DataForModel!R966+Index!$B$7*DataForModel!T966+Index!$B$8*DataForModel!U966+Index!$B$9*DataForModel!AA966+Index!$B$10*DataForModel!AU966+Index!$B$11*DataForModel!AH966+Index!$B$12*DataForModel!AU966+Index!$B$13*DataForModel!AX966+Index!$B$14*DataForModel!AZ966+Index!$B$15*DataForModel!BA966+Index!$B$16*DataForModel!BI966</f>
        <v>11.567253016055451</v>
      </c>
      <c r="I966" s="2">
        <f>$B$3+$B$4*DataForModel!L966+Index!$B$5*DataForModel!Q966+Index!$B$6*DataForModel!R966+Index!$B$7*DataForModel!T966+Index!$B$8*DataForModel!U966+Index!$B$9*DataForModel!AA966+Index!$B$10*DataForModel!AU966+Index!$B$11*DataForModel!AH966+Index!$B$12*DataForModel!AU966+Index!$B$13*DataForModel!AX966+Index!$B$14*DataForModel!AZ966+Index!$B$15*DataForModel!BA966+Index!$B$16*DataForModel!BI966</f>
        <v>11.567253016055451</v>
      </c>
      <c r="J966">
        <v>7.3</v>
      </c>
      <c r="K966">
        <f t="shared" si="75"/>
        <v>4.2672530160554514</v>
      </c>
      <c r="L966">
        <f>VLOOKUP(G966,MedianHouseholdIncome!B:C,2,FALSE)</f>
        <v>87017</v>
      </c>
      <c r="M966">
        <f>VLOOKUP(G966,DataForModel!B:O,14,FALSE)</f>
        <v>18.391095576303002</v>
      </c>
      <c r="N966">
        <f>VLOOKUP(G966,DataForModel!B:H,7,FALSE)</f>
        <v>6.5936000000000003</v>
      </c>
      <c r="O966" s="2">
        <f t="shared" si="76"/>
        <v>5.0570080318060135</v>
      </c>
      <c r="P966" s="1">
        <f t="shared" si="77"/>
        <v>3.1196581196581197</v>
      </c>
      <c r="Q966" s="1">
        <f t="shared" si="78"/>
        <v>2.815562259416637</v>
      </c>
      <c r="R966" s="1">
        <f t="shared" si="79"/>
        <v>4.6627946372392435</v>
      </c>
      <c r="S966" s="1"/>
    </row>
    <row r="967" spans="7:19" x14ac:dyDescent="0.2">
      <c r="G967">
        <v>6085512021</v>
      </c>
      <c r="H967" s="2">
        <f>$B$3+$B$4*DataForModel!L967+Index!$B$5*DataForModel!Q967+Index!$B$6*DataForModel!R967+Index!$B$7*DataForModel!T967+Index!$B$8*DataForModel!U967+Index!$B$9*DataForModel!AA967+Index!$B$10*DataForModel!AU967+Index!$B$11*DataForModel!AH967+Index!$B$12*DataForModel!AU967+Index!$B$13*DataForModel!AX967+Index!$B$14*DataForModel!AZ967+Index!$B$15*DataForModel!BA967+Index!$B$16*DataForModel!BI967</f>
        <v>10.659015480887851</v>
      </c>
      <c r="I967" s="2">
        <f>$B$3+$B$4*DataForModel!L967+Index!$B$5*DataForModel!Q967+Index!$B$6*DataForModel!R967+Index!$B$7*DataForModel!T967+Index!$B$8*DataForModel!U967+Index!$B$9*DataForModel!AA967+Index!$B$10*DataForModel!AU967+Index!$B$11*DataForModel!AH967+Index!$B$12*DataForModel!AU967+Index!$B$13*DataForModel!AX967+Index!$B$14*DataForModel!AZ967+Index!$B$15*DataForModel!BA967+Index!$B$16*DataForModel!BI967</f>
        <v>10.659015480887851</v>
      </c>
      <c r="J967">
        <v>9.1</v>
      </c>
      <c r="K967">
        <f t="shared" si="75"/>
        <v>1.5590154808878509</v>
      </c>
      <c r="L967">
        <f>VLOOKUP(G967,MedianHouseholdIncome!B:C,2,FALSE)</f>
        <v>126940</v>
      </c>
      <c r="M967">
        <f>VLOOKUP(G967,DataForModel!B:O,14,FALSE)</f>
        <v>14.800938761832599</v>
      </c>
      <c r="N967">
        <f>VLOOKUP(G967,DataForModel!B:H,7,FALSE)</f>
        <v>5.8857999999999997</v>
      </c>
      <c r="O967" s="2">
        <f t="shared" si="76"/>
        <v>4.6465469806736124</v>
      </c>
      <c r="P967" s="1">
        <f t="shared" si="77"/>
        <v>3.8888888888888888</v>
      </c>
      <c r="Q967" s="1">
        <f t="shared" si="78"/>
        <v>2.2180720629899895</v>
      </c>
      <c r="R967" s="1">
        <f t="shared" si="79"/>
        <v>3.9776390300566278</v>
      </c>
      <c r="S967" s="1"/>
    </row>
    <row r="968" spans="7:19" x14ac:dyDescent="0.2">
      <c r="G968">
        <v>6085512022</v>
      </c>
      <c r="H968" s="2">
        <f>$B$3+$B$4*DataForModel!L968+Index!$B$5*DataForModel!Q968+Index!$B$6*DataForModel!R968+Index!$B$7*DataForModel!T968+Index!$B$8*DataForModel!U968+Index!$B$9*DataForModel!AA968+Index!$B$10*DataForModel!AU968+Index!$B$11*DataForModel!AH968+Index!$B$12*DataForModel!AU968+Index!$B$13*DataForModel!AX968+Index!$B$14*DataForModel!AZ968+Index!$B$15*DataForModel!BA968+Index!$B$16*DataForModel!BI968</f>
        <v>12.799897614667431</v>
      </c>
      <c r="I968" s="2">
        <f>$B$3+$B$4*DataForModel!L968+Index!$B$5*DataForModel!Q968+Index!$B$6*DataForModel!R968+Index!$B$7*DataForModel!T968+Index!$B$8*DataForModel!U968+Index!$B$9*DataForModel!AA968+Index!$B$10*DataForModel!AU968+Index!$B$11*DataForModel!AH968+Index!$B$12*DataForModel!AU968+Index!$B$13*DataForModel!AX968+Index!$B$14*DataForModel!AZ968+Index!$B$15*DataForModel!BA968+Index!$B$16*DataForModel!BI968</f>
        <v>12.799897614667431</v>
      </c>
      <c r="J968">
        <v>10.7</v>
      </c>
      <c r="K968">
        <f t="shared" si="75"/>
        <v>2.099897614667432</v>
      </c>
      <c r="L968">
        <f>VLOOKUP(G968,MedianHouseholdIncome!B:C,2,FALSE)</f>
        <v>81391</v>
      </c>
      <c r="M968">
        <f>VLOOKUP(G968,DataForModel!B:O,14,FALSE)</f>
        <v>18.910307391518899</v>
      </c>
      <c r="N968">
        <f>VLOOKUP(G968,DataForModel!B:H,7,FALSE)</f>
        <v>8.2204999999999995</v>
      </c>
      <c r="O968" s="2">
        <f t="shared" si="76"/>
        <v>5.6140788178373207</v>
      </c>
      <c r="P968" s="1">
        <f t="shared" si="77"/>
        <v>4.5726495726495724</v>
      </c>
      <c r="Q968" s="1">
        <f t="shared" si="78"/>
        <v>2.9019718469338174</v>
      </c>
      <c r="R968" s="1">
        <f t="shared" si="79"/>
        <v>6.2376458061081248</v>
      </c>
      <c r="S968" s="1"/>
    </row>
    <row r="969" spans="7:19" x14ac:dyDescent="0.2">
      <c r="G969">
        <v>6085512023</v>
      </c>
      <c r="H969" s="2">
        <f>$B$3+$B$4*DataForModel!L969+Index!$B$5*DataForModel!Q969+Index!$B$6*DataForModel!R969+Index!$B$7*DataForModel!T969+Index!$B$8*DataForModel!U969+Index!$B$9*DataForModel!AA969+Index!$B$10*DataForModel!AU969+Index!$B$11*DataForModel!AH969+Index!$B$12*DataForModel!AU969+Index!$B$13*DataForModel!AX969+Index!$B$14*DataForModel!AZ969+Index!$B$15*DataForModel!BA969+Index!$B$16*DataForModel!BI969</f>
        <v>13.546833681307676</v>
      </c>
      <c r="I969" s="2">
        <f>$B$3+$B$4*DataForModel!L969+Index!$B$5*DataForModel!Q969+Index!$B$6*DataForModel!R969+Index!$B$7*DataForModel!T969+Index!$B$8*DataForModel!U969+Index!$B$9*DataForModel!AA969+Index!$B$10*DataForModel!AU969+Index!$B$11*DataForModel!AH969+Index!$B$12*DataForModel!AU969+Index!$B$13*DataForModel!AX969+Index!$B$14*DataForModel!AZ969+Index!$B$15*DataForModel!BA969+Index!$B$16*DataForModel!BI969</f>
        <v>13.546833681307676</v>
      </c>
      <c r="J969">
        <v>10.4</v>
      </c>
      <c r="K969">
        <f t="shared" si="75"/>
        <v>3.146833681307676</v>
      </c>
      <c r="L969">
        <f>VLOOKUP(G969,MedianHouseholdIncome!B:C,2,FALSE)</f>
        <v>86828</v>
      </c>
      <c r="M969">
        <f>VLOOKUP(G969,DataForModel!B:O,14,FALSE)</f>
        <v>12.9723584693877</v>
      </c>
      <c r="N969">
        <f>VLOOKUP(G969,DataForModel!B:H,7,FALSE)</f>
        <v>7.0084999999999997</v>
      </c>
      <c r="O969" s="2">
        <f t="shared" si="76"/>
        <v>5.9516426721931968</v>
      </c>
      <c r="P969" s="1">
        <f t="shared" si="77"/>
        <v>4.4444444444444446</v>
      </c>
      <c r="Q969" s="1">
        <f t="shared" si="78"/>
        <v>1.9137514289410378</v>
      </c>
      <c r="R969" s="1">
        <f t="shared" si="79"/>
        <v>5.064420889598761</v>
      </c>
      <c r="S969" s="1"/>
    </row>
    <row r="970" spans="7:19" x14ac:dyDescent="0.2">
      <c r="G970">
        <v>6085512024</v>
      </c>
      <c r="H970" s="2">
        <f>$B$3+$B$4*DataForModel!L970+Index!$B$5*DataForModel!Q970+Index!$B$6*DataForModel!R970+Index!$B$7*DataForModel!T970+Index!$B$8*DataForModel!U970+Index!$B$9*DataForModel!AA970+Index!$B$10*DataForModel!AU970+Index!$B$11*DataForModel!AH970+Index!$B$12*DataForModel!AU970+Index!$B$13*DataForModel!AX970+Index!$B$14*DataForModel!AZ970+Index!$B$15*DataForModel!BA970+Index!$B$16*DataForModel!BI970</f>
        <v>10.600004163642685</v>
      </c>
      <c r="I970" s="2">
        <f>$B$3+$B$4*DataForModel!L970+Index!$B$5*DataForModel!Q970+Index!$B$6*DataForModel!R970+Index!$B$7*DataForModel!T970+Index!$B$8*DataForModel!U970+Index!$B$9*DataForModel!AA970+Index!$B$10*DataForModel!AU970+Index!$B$11*DataForModel!AH970+Index!$B$12*DataForModel!AU970+Index!$B$13*DataForModel!AX970+Index!$B$14*DataForModel!AZ970+Index!$B$15*DataForModel!BA970+Index!$B$16*DataForModel!BI970</f>
        <v>10.600004163642685</v>
      </c>
      <c r="J970">
        <v>9.5</v>
      </c>
      <c r="K970">
        <f t="shared" si="75"/>
        <v>1.1000041636426854</v>
      </c>
      <c r="L970">
        <f>VLOOKUP(G970,MedianHouseholdIncome!B:C,2,FALSE)</f>
        <v>103815</v>
      </c>
      <c r="M970">
        <f>VLOOKUP(G970,DataForModel!B:O,14,FALSE)</f>
        <v>12.321716212271101</v>
      </c>
      <c r="N970">
        <f>VLOOKUP(G970,DataForModel!B:H,7,FALSE)</f>
        <v>6.1746999999999996</v>
      </c>
      <c r="O970" s="2">
        <f t="shared" si="76"/>
        <v>4.6198779140833519</v>
      </c>
      <c r="P970" s="1">
        <f t="shared" si="77"/>
        <v>4.0598290598290596</v>
      </c>
      <c r="Q970" s="1">
        <f t="shared" si="78"/>
        <v>1.8054685905866856</v>
      </c>
      <c r="R970" s="1">
        <f t="shared" si="79"/>
        <v>4.2572963554523007</v>
      </c>
      <c r="S970" s="1"/>
    </row>
    <row r="971" spans="7:19" x14ac:dyDescent="0.2">
      <c r="G971">
        <v>6085512025</v>
      </c>
      <c r="H971" s="2">
        <f>$B$3+$B$4*DataForModel!L971+Index!$B$5*DataForModel!Q971+Index!$B$6*DataForModel!R971+Index!$B$7*DataForModel!T971+Index!$B$8*DataForModel!U971+Index!$B$9*DataForModel!AA971+Index!$B$10*DataForModel!AU971+Index!$B$11*DataForModel!AH971+Index!$B$12*DataForModel!AU971+Index!$B$13*DataForModel!AX971+Index!$B$14*DataForModel!AZ971+Index!$B$15*DataForModel!BA971+Index!$B$16*DataForModel!BI971</f>
        <v>10.126966143423138</v>
      </c>
      <c r="I971" s="2">
        <f>$B$3+$B$4*DataForModel!L971+Index!$B$5*DataForModel!Q971+Index!$B$6*DataForModel!R971+Index!$B$7*DataForModel!T971+Index!$B$8*DataForModel!U971+Index!$B$9*DataForModel!AA971+Index!$B$10*DataForModel!AU971+Index!$B$11*DataForModel!AH971+Index!$B$12*DataForModel!AU971+Index!$B$13*DataForModel!AX971+Index!$B$14*DataForModel!AZ971+Index!$B$15*DataForModel!BA971+Index!$B$16*DataForModel!BI971</f>
        <v>10.126966143423138</v>
      </c>
      <c r="J971">
        <v>9.5</v>
      </c>
      <c r="K971">
        <f t="shared" si="75"/>
        <v>0.62696614342313772</v>
      </c>
      <c r="L971">
        <f>VLOOKUP(G971,MedianHouseholdIncome!B:C,2,FALSE)</f>
        <v>136702</v>
      </c>
      <c r="M971">
        <f>VLOOKUP(G971,DataForModel!B:O,14,FALSE)</f>
        <v>20.369114235337499</v>
      </c>
      <c r="N971">
        <f>VLOOKUP(G971,DataForModel!B:H,7,FALSE)</f>
        <v>6.7862999999999998</v>
      </c>
      <c r="O971" s="2">
        <f t="shared" si="76"/>
        <v>4.4060971843879244</v>
      </c>
      <c r="P971" s="1">
        <f t="shared" si="77"/>
        <v>4.0598290598290596</v>
      </c>
      <c r="Q971" s="1">
        <f t="shared" si="78"/>
        <v>3.144753104885718</v>
      </c>
      <c r="R971" s="1">
        <f t="shared" si="79"/>
        <v>4.849329654905377</v>
      </c>
      <c r="S971" s="1"/>
    </row>
    <row r="972" spans="7:19" x14ac:dyDescent="0.2">
      <c r="G972">
        <v>6085512026</v>
      </c>
      <c r="H972" s="2">
        <f>$B$3+$B$4*DataForModel!L972+Index!$B$5*DataForModel!Q972+Index!$B$6*DataForModel!R972+Index!$B$7*DataForModel!T972+Index!$B$8*DataForModel!U972+Index!$B$9*DataForModel!AA972+Index!$B$10*DataForModel!AU972+Index!$B$11*DataForModel!AH972+Index!$B$12*DataForModel!AU972+Index!$B$13*DataForModel!AX972+Index!$B$14*DataForModel!AZ972+Index!$B$15*DataForModel!BA972+Index!$B$16*DataForModel!BI972</f>
        <v>11.431646093841561</v>
      </c>
      <c r="I972" s="2">
        <f>$B$3+$B$4*DataForModel!L972+Index!$B$5*DataForModel!Q972+Index!$B$6*DataForModel!R972+Index!$B$7*DataForModel!T972+Index!$B$8*DataForModel!U972+Index!$B$9*DataForModel!AA972+Index!$B$10*DataForModel!AU972+Index!$B$11*DataForModel!AH972+Index!$B$12*DataForModel!AU972+Index!$B$13*DataForModel!AX972+Index!$B$14*DataForModel!AZ972+Index!$B$15*DataForModel!BA972+Index!$B$16*DataForModel!BI972</f>
        <v>11.431646093841561</v>
      </c>
      <c r="J972">
        <v>10.8</v>
      </c>
      <c r="K972">
        <f t="shared" si="75"/>
        <v>0.63164609384156023</v>
      </c>
      <c r="L972">
        <f>VLOOKUP(G972,MedianHouseholdIncome!B:C,2,FALSE)</f>
        <v>76981</v>
      </c>
      <c r="M972">
        <f>VLOOKUP(G972,DataForModel!B:O,14,FALSE)</f>
        <v>22.2503607053971</v>
      </c>
      <c r="N972">
        <f>VLOOKUP(G972,DataForModel!B:H,7,FALSE)</f>
        <v>5.9691999999999998</v>
      </c>
      <c r="O972" s="2">
        <f t="shared" si="76"/>
        <v>4.9957230070437717</v>
      </c>
      <c r="P972" s="1">
        <f t="shared" si="77"/>
        <v>4.6153846153846159</v>
      </c>
      <c r="Q972" s="1">
        <f t="shared" si="78"/>
        <v>3.4578386833184958</v>
      </c>
      <c r="R972" s="1">
        <f t="shared" si="79"/>
        <v>4.0583708436184116</v>
      </c>
      <c r="S972" s="1"/>
    </row>
    <row r="973" spans="7:19" x14ac:dyDescent="0.2">
      <c r="G973">
        <v>6085512027</v>
      </c>
      <c r="H973" s="2">
        <f>$B$3+$B$4*DataForModel!L973+Index!$B$5*DataForModel!Q973+Index!$B$6*DataForModel!R973+Index!$B$7*DataForModel!T973+Index!$B$8*DataForModel!U973+Index!$B$9*DataForModel!AA973+Index!$B$10*DataForModel!AU973+Index!$B$11*DataForModel!AH973+Index!$B$12*DataForModel!AU973+Index!$B$13*DataForModel!AX973+Index!$B$14*DataForModel!AZ973+Index!$B$15*DataForModel!BA973+Index!$B$16*DataForModel!BI973</f>
        <v>11.196354787830405</v>
      </c>
      <c r="I973" s="2">
        <f>$B$3+$B$4*DataForModel!L973+Index!$B$5*DataForModel!Q973+Index!$B$6*DataForModel!R973+Index!$B$7*DataForModel!T973+Index!$B$8*DataForModel!U973+Index!$B$9*DataForModel!AA973+Index!$B$10*DataForModel!AU973+Index!$B$11*DataForModel!AH973+Index!$B$12*DataForModel!AU973+Index!$B$13*DataForModel!AX973+Index!$B$14*DataForModel!AZ973+Index!$B$15*DataForModel!BA973+Index!$B$16*DataForModel!BI973</f>
        <v>11.196354787830405</v>
      </c>
      <c r="J973">
        <v>10.1</v>
      </c>
      <c r="K973">
        <f t="shared" si="75"/>
        <v>1.0963547878304052</v>
      </c>
      <c r="L973">
        <f>VLOOKUP(G973,MedianHouseholdIncome!B:C,2,FALSE)</f>
        <v>73097</v>
      </c>
      <c r="M973">
        <f>VLOOKUP(G973,DataForModel!B:O,14,FALSE)</f>
        <v>21.935272130327402</v>
      </c>
      <c r="N973">
        <f>VLOOKUP(G973,DataForModel!B:H,7,FALSE)</f>
        <v>6.8287000000000004</v>
      </c>
      <c r="O973" s="2">
        <f t="shared" si="76"/>
        <v>4.8893874802150634</v>
      </c>
      <c r="P973" s="1">
        <f t="shared" si="77"/>
        <v>4.3162393162393169</v>
      </c>
      <c r="Q973" s="1">
        <f t="shared" si="78"/>
        <v>3.4054002121488303</v>
      </c>
      <c r="R973" s="1">
        <f t="shared" si="79"/>
        <v>4.8903731668360688</v>
      </c>
      <c r="S973" s="1"/>
    </row>
    <row r="974" spans="7:19" x14ac:dyDescent="0.2">
      <c r="G974">
        <v>6085512029</v>
      </c>
      <c r="H974" s="2">
        <f>$B$3+$B$4*DataForModel!L974+Index!$B$5*DataForModel!Q974+Index!$B$6*DataForModel!R974+Index!$B$7*DataForModel!T974+Index!$B$8*DataForModel!U974+Index!$B$9*DataForModel!AA974+Index!$B$10*DataForModel!AU974+Index!$B$11*DataForModel!AH974+Index!$B$12*DataForModel!AU974+Index!$B$13*DataForModel!AX974+Index!$B$14*DataForModel!AZ974+Index!$B$15*DataForModel!BA974+Index!$B$16*DataForModel!BI974</f>
        <v>11.050668103306995</v>
      </c>
      <c r="I974" s="2">
        <f>$B$3+$B$4*DataForModel!L974+Index!$B$5*DataForModel!Q974+Index!$B$6*DataForModel!R974+Index!$B$7*DataForModel!T974+Index!$B$8*DataForModel!U974+Index!$B$9*DataForModel!AA974+Index!$B$10*DataForModel!AU974+Index!$B$11*DataForModel!AH974+Index!$B$12*DataForModel!AU974+Index!$B$13*DataForModel!AX974+Index!$B$14*DataForModel!AZ974+Index!$B$15*DataForModel!BA974+Index!$B$16*DataForModel!BI974</f>
        <v>11.050668103306995</v>
      </c>
      <c r="J974">
        <v>9.4</v>
      </c>
      <c r="K974">
        <f t="shared" si="75"/>
        <v>1.6506681033069945</v>
      </c>
      <c r="L974">
        <f>VLOOKUP(G974,MedianHouseholdIncome!B:C,2,FALSE)</f>
        <v>127305</v>
      </c>
      <c r="M974">
        <f>VLOOKUP(G974,DataForModel!B:O,14,FALSE)</f>
        <v>16.293057443517799</v>
      </c>
      <c r="N974">
        <f>VLOOKUP(G974,DataForModel!B:H,7,FALSE)</f>
        <v>4.6571999999999996</v>
      </c>
      <c r="O974" s="2">
        <f t="shared" si="76"/>
        <v>4.8235470944679157</v>
      </c>
      <c r="P974" s="1">
        <f t="shared" si="77"/>
        <v>4.017094017094017</v>
      </c>
      <c r="Q974" s="1">
        <f t="shared" si="78"/>
        <v>2.4663972282358628</v>
      </c>
      <c r="R974" s="1">
        <f t="shared" si="79"/>
        <v>2.7883451914234541</v>
      </c>
      <c r="S974" s="1"/>
    </row>
    <row r="975" spans="7:19" x14ac:dyDescent="0.2">
      <c r="G975">
        <v>6085512030</v>
      </c>
      <c r="H975" s="2">
        <f>$B$3+$B$4*DataForModel!L975+Index!$B$5*DataForModel!Q975+Index!$B$6*DataForModel!R975+Index!$B$7*DataForModel!T975+Index!$B$8*DataForModel!U975+Index!$B$9*DataForModel!AA975+Index!$B$10*DataForModel!AU975+Index!$B$11*DataForModel!AH975+Index!$B$12*DataForModel!AU975+Index!$B$13*DataForModel!AX975+Index!$B$14*DataForModel!AZ975+Index!$B$15*DataForModel!BA975+Index!$B$16*DataForModel!BI975</f>
        <v>8.6115252776723334</v>
      </c>
      <c r="I975" s="2">
        <f>$B$3+$B$4*DataForModel!L975+Index!$B$5*DataForModel!Q975+Index!$B$6*DataForModel!R975+Index!$B$7*DataForModel!T975+Index!$B$8*DataForModel!U975+Index!$B$9*DataForModel!AA975+Index!$B$10*DataForModel!AU975+Index!$B$11*DataForModel!AH975+Index!$B$12*DataForModel!AU975+Index!$B$13*DataForModel!AX975+Index!$B$14*DataForModel!AZ975+Index!$B$15*DataForModel!BA975+Index!$B$16*DataForModel!BI975</f>
        <v>8.6115252776723334</v>
      </c>
      <c r="J975">
        <v>9</v>
      </c>
      <c r="K975">
        <f t="shared" si="75"/>
        <v>0.38847472232766656</v>
      </c>
      <c r="L975">
        <f>VLOOKUP(G975,MedianHouseholdIncome!B:C,2,FALSE)</f>
        <v>149187</v>
      </c>
      <c r="M975">
        <f>VLOOKUP(G975,DataForModel!B:O,14,FALSE)</f>
        <v>8.2406911370373699</v>
      </c>
      <c r="N975">
        <f>VLOOKUP(G975,DataForModel!B:H,7,FALSE)</f>
        <v>3.3603999999999998</v>
      </c>
      <c r="O975" s="2">
        <f t="shared" si="76"/>
        <v>3.7212218884442412</v>
      </c>
      <c r="P975" s="1">
        <f t="shared" si="77"/>
        <v>3.8461538461538463</v>
      </c>
      <c r="Q975" s="1">
        <f t="shared" si="78"/>
        <v>1.1262858696549909</v>
      </c>
      <c r="R975" s="1">
        <f t="shared" si="79"/>
        <v>1.5330332510527078</v>
      </c>
      <c r="S975" s="1"/>
    </row>
    <row r="976" spans="7:19" x14ac:dyDescent="0.2">
      <c r="G976">
        <v>6085512031</v>
      </c>
      <c r="H976" s="2">
        <f>$B$3+$B$4*DataForModel!L976+Index!$B$5*DataForModel!Q976+Index!$B$6*DataForModel!R976+Index!$B$7*DataForModel!T976+Index!$B$8*DataForModel!U976+Index!$B$9*DataForModel!AA976+Index!$B$10*DataForModel!AU976+Index!$B$11*DataForModel!AH976+Index!$B$12*DataForModel!AU976+Index!$B$13*DataForModel!AX976+Index!$B$14*DataForModel!AZ976+Index!$B$15*DataForModel!BA976+Index!$B$16*DataForModel!BI976</f>
        <v>9.8626196190944491</v>
      </c>
      <c r="I976" s="2">
        <f>$B$3+$B$4*DataForModel!L976+Index!$B$5*DataForModel!Q976+Index!$B$6*DataForModel!R976+Index!$B$7*DataForModel!T976+Index!$B$8*DataForModel!U976+Index!$B$9*DataForModel!AA976+Index!$B$10*DataForModel!AU976+Index!$B$11*DataForModel!AH976+Index!$B$12*DataForModel!AU976+Index!$B$13*DataForModel!AX976+Index!$B$14*DataForModel!AZ976+Index!$B$15*DataForModel!BA976+Index!$B$16*DataForModel!BI976</f>
        <v>9.8626196190944491</v>
      </c>
      <c r="J976">
        <v>9.1</v>
      </c>
      <c r="K976">
        <f t="shared" si="75"/>
        <v>0.76261961909444942</v>
      </c>
      <c r="L976">
        <f>VLOOKUP(G976,MedianHouseholdIncome!B:C,2,FALSE)</f>
        <v>133605</v>
      </c>
      <c r="M976">
        <f>VLOOKUP(G976,DataForModel!B:O,14,FALSE)</f>
        <v>11.164226285638399</v>
      </c>
      <c r="N976">
        <f>VLOOKUP(G976,DataForModel!B:H,7,FALSE)</f>
        <v>4.9282000000000004</v>
      </c>
      <c r="O976" s="2">
        <f t="shared" si="76"/>
        <v>4.2866306923769679</v>
      </c>
      <c r="P976" s="1">
        <f t="shared" si="77"/>
        <v>3.8888888888888888</v>
      </c>
      <c r="Q976" s="1">
        <f t="shared" si="78"/>
        <v>1.6128338619759086</v>
      </c>
      <c r="R976" s="1">
        <f t="shared" si="79"/>
        <v>3.0506751851314071</v>
      </c>
      <c r="S976" s="1"/>
    </row>
    <row r="977" spans="7:19" x14ac:dyDescent="0.2">
      <c r="G977">
        <v>6085512032</v>
      </c>
      <c r="H977" s="2">
        <f>$B$3+$B$4*DataForModel!L977+Index!$B$5*DataForModel!Q977+Index!$B$6*DataForModel!R977+Index!$B$7*DataForModel!T977+Index!$B$8*DataForModel!U977+Index!$B$9*DataForModel!AA977+Index!$B$10*DataForModel!AU977+Index!$B$11*DataForModel!AH977+Index!$B$12*DataForModel!AU977+Index!$B$13*DataForModel!AX977+Index!$B$14*DataForModel!AZ977+Index!$B$15*DataForModel!BA977+Index!$B$16*DataForModel!BI977</f>
        <v>9.7125273995041788</v>
      </c>
      <c r="I977" s="2">
        <f>$B$3+$B$4*DataForModel!L977+Index!$B$5*DataForModel!Q977+Index!$B$6*DataForModel!R977+Index!$B$7*DataForModel!T977+Index!$B$8*DataForModel!U977+Index!$B$9*DataForModel!AA977+Index!$B$10*DataForModel!AU977+Index!$B$11*DataForModel!AH977+Index!$B$12*DataForModel!AU977+Index!$B$13*DataForModel!AX977+Index!$B$14*DataForModel!AZ977+Index!$B$15*DataForModel!BA977+Index!$B$16*DataForModel!BI977</f>
        <v>9.7125273995041788</v>
      </c>
      <c r="J977">
        <v>9.5</v>
      </c>
      <c r="K977">
        <f t="shared" si="75"/>
        <v>0.21252739950417876</v>
      </c>
      <c r="L977">
        <f>VLOOKUP(G977,MedianHouseholdIncome!B:C,2,FALSE)</f>
        <v>138194</v>
      </c>
      <c r="M977">
        <f>VLOOKUP(G977,DataForModel!B:O,14,FALSE)</f>
        <v>19.010156194897402</v>
      </c>
      <c r="N977">
        <f>VLOOKUP(G977,DataForModel!B:H,7,FALSE)</f>
        <v>4.8708</v>
      </c>
      <c r="O977" s="2">
        <f t="shared" si="76"/>
        <v>4.2187993070462033</v>
      </c>
      <c r="P977" s="1">
        <f t="shared" si="77"/>
        <v>4.0598290598290596</v>
      </c>
      <c r="Q977" s="1">
        <f t="shared" si="78"/>
        <v>2.9185891381070403</v>
      </c>
      <c r="R977" s="1">
        <f t="shared" si="79"/>
        <v>2.9951115628478773</v>
      </c>
      <c r="S977" s="1"/>
    </row>
    <row r="978" spans="7:19" x14ac:dyDescent="0.2">
      <c r="G978">
        <v>6085512033</v>
      </c>
      <c r="H978" s="2">
        <f>$B$3+$B$4*DataForModel!L978+Index!$B$5*DataForModel!Q978+Index!$B$6*DataForModel!R978+Index!$B$7*DataForModel!T978+Index!$B$8*DataForModel!U978+Index!$B$9*DataForModel!AA978+Index!$B$10*DataForModel!AU978+Index!$B$11*DataForModel!AH978+Index!$B$12*DataForModel!AU978+Index!$B$13*DataForModel!AX978+Index!$B$14*DataForModel!AZ978+Index!$B$15*DataForModel!BA978+Index!$B$16*DataForModel!BI978</f>
        <v>11.44912708473845</v>
      </c>
      <c r="I978" s="2">
        <f>$B$3+$B$4*DataForModel!L978+Index!$B$5*DataForModel!Q978+Index!$B$6*DataForModel!R978+Index!$B$7*DataForModel!T978+Index!$B$8*DataForModel!U978+Index!$B$9*DataForModel!AA978+Index!$B$10*DataForModel!AU978+Index!$B$11*DataForModel!AH978+Index!$B$12*DataForModel!AU978+Index!$B$13*DataForModel!AX978+Index!$B$14*DataForModel!AZ978+Index!$B$15*DataForModel!BA978+Index!$B$16*DataForModel!BI978</f>
        <v>11.44912708473845</v>
      </c>
      <c r="J978">
        <v>9.8000000000000007</v>
      </c>
      <c r="K978">
        <f t="shared" si="75"/>
        <v>1.6491270847384492</v>
      </c>
      <c r="L978">
        <f>VLOOKUP(G978,MedianHouseholdIncome!B:C,2,FALSE)</f>
        <v>133004</v>
      </c>
      <c r="M978">
        <f>VLOOKUP(G978,DataForModel!B:O,14,FALSE)</f>
        <v>15.190839854558799</v>
      </c>
      <c r="N978">
        <f>VLOOKUP(G978,DataForModel!B:H,7,FALSE)</f>
        <v>6.1485000000000003</v>
      </c>
      <c r="O978" s="2">
        <f t="shared" si="76"/>
        <v>5.0036232155471003</v>
      </c>
      <c r="P978" s="1">
        <f t="shared" si="77"/>
        <v>4.1880341880341891</v>
      </c>
      <c r="Q978" s="1">
        <f t="shared" si="78"/>
        <v>2.2829611729979344</v>
      </c>
      <c r="R978" s="1">
        <f t="shared" si="79"/>
        <v>4.2319345627026763</v>
      </c>
      <c r="S978" s="1"/>
    </row>
    <row r="979" spans="7:19" x14ac:dyDescent="0.2">
      <c r="G979">
        <v>6085512034</v>
      </c>
      <c r="H979" s="2">
        <f>$B$3+$B$4*DataForModel!L979+Index!$B$5*DataForModel!Q979+Index!$B$6*DataForModel!R979+Index!$B$7*DataForModel!T979+Index!$B$8*DataForModel!U979+Index!$B$9*DataForModel!AA979+Index!$B$10*DataForModel!AU979+Index!$B$11*DataForModel!AH979+Index!$B$12*DataForModel!AU979+Index!$B$13*DataForModel!AX979+Index!$B$14*DataForModel!AZ979+Index!$B$15*DataForModel!BA979+Index!$B$16*DataForModel!BI979</f>
        <v>10.012592776449232</v>
      </c>
      <c r="I979" s="2">
        <f>$B$3+$B$4*DataForModel!L979+Index!$B$5*DataForModel!Q979+Index!$B$6*DataForModel!R979+Index!$B$7*DataForModel!T979+Index!$B$8*DataForModel!U979+Index!$B$9*DataForModel!AA979+Index!$B$10*DataForModel!AU979+Index!$B$11*DataForModel!AH979+Index!$B$12*DataForModel!AU979+Index!$B$13*DataForModel!AX979+Index!$B$14*DataForModel!AZ979+Index!$B$15*DataForModel!BA979+Index!$B$16*DataForModel!BI979</f>
        <v>10.012592776449232</v>
      </c>
      <c r="J979">
        <v>8.3000000000000007</v>
      </c>
      <c r="K979">
        <f t="shared" si="75"/>
        <v>1.712592776449231</v>
      </c>
      <c r="L979">
        <f>VLOOKUP(G979,MedianHouseholdIncome!B:C,2,FALSE)</f>
        <v>120134</v>
      </c>
      <c r="M979">
        <f>VLOOKUP(G979,DataForModel!B:O,14,FALSE)</f>
        <v>13.3454465272257</v>
      </c>
      <c r="N979">
        <f>VLOOKUP(G979,DataForModel!B:H,7,FALSE)</f>
        <v>5.0444000000000004</v>
      </c>
      <c r="O979" s="2">
        <f t="shared" si="76"/>
        <v>4.3544082697462292</v>
      </c>
      <c r="P979" s="1">
        <f t="shared" si="77"/>
        <v>3.5470085470085477</v>
      </c>
      <c r="Q979" s="1">
        <f t="shared" si="78"/>
        <v>1.9758424373514729</v>
      </c>
      <c r="R979" s="1">
        <f t="shared" si="79"/>
        <v>3.1631576399980643</v>
      </c>
      <c r="S979" s="1"/>
    </row>
    <row r="980" spans="7:19" x14ac:dyDescent="0.2">
      <c r="G980">
        <v>6085512035</v>
      </c>
      <c r="H980" s="2">
        <f>$B$3+$B$4*DataForModel!L980+Index!$B$5*DataForModel!Q980+Index!$B$6*DataForModel!R980+Index!$B$7*DataForModel!T980+Index!$B$8*DataForModel!U980+Index!$B$9*DataForModel!AA980+Index!$B$10*DataForModel!AU980+Index!$B$11*DataForModel!AH980+Index!$B$12*DataForModel!AU980+Index!$B$13*DataForModel!AX980+Index!$B$14*DataForModel!AZ980+Index!$B$15*DataForModel!BA980+Index!$B$16*DataForModel!BI980</f>
        <v>10.242561249744668</v>
      </c>
      <c r="I980" s="2">
        <f>$B$3+$B$4*DataForModel!L980+Index!$B$5*DataForModel!Q980+Index!$B$6*DataForModel!R980+Index!$B$7*DataForModel!T980+Index!$B$8*DataForModel!U980+Index!$B$9*DataForModel!AA980+Index!$B$10*DataForModel!AU980+Index!$B$11*DataForModel!AH980+Index!$B$12*DataForModel!AU980+Index!$B$13*DataForModel!AX980+Index!$B$14*DataForModel!AZ980+Index!$B$15*DataForModel!BA980+Index!$B$16*DataForModel!BI980</f>
        <v>10.242561249744668</v>
      </c>
      <c r="J980">
        <v>9.1999999999999993</v>
      </c>
      <c r="K980">
        <f t="shared" si="75"/>
        <v>1.0425612497446686</v>
      </c>
      <c r="L980">
        <f>VLOOKUP(G980,MedianHouseholdIncome!B:C,2,FALSE)</f>
        <v>130607</v>
      </c>
      <c r="M980">
        <f>VLOOKUP(G980,DataForModel!B:O,14,FALSE)</f>
        <v>15.468123970359301</v>
      </c>
      <c r="N980">
        <f>VLOOKUP(G980,DataForModel!B:H,7,FALSE)</f>
        <v>5.4790000000000001</v>
      </c>
      <c r="O980" s="2">
        <f t="shared" si="76"/>
        <v>4.45833824139042</v>
      </c>
      <c r="P980" s="1">
        <f t="shared" si="77"/>
        <v>3.9316239316239314</v>
      </c>
      <c r="Q980" s="1">
        <f t="shared" si="78"/>
        <v>2.329108054423243</v>
      </c>
      <c r="R980" s="1">
        <f t="shared" si="79"/>
        <v>3.5838536372876435</v>
      </c>
      <c r="S980" s="1"/>
    </row>
    <row r="981" spans="7:19" x14ac:dyDescent="0.2">
      <c r="G981">
        <v>6085512036</v>
      </c>
      <c r="H981" s="2">
        <f>$B$3+$B$4*DataForModel!L981+Index!$B$5*DataForModel!Q981+Index!$B$6*DataForModel!R981+Index!$B$7*DataForModel!T981+Index!$B$8*DataForModel!U981+Index!$B$9*DataForModel!AA981+Index!$B$10*DataForModel!AU981+Index!$B$11*DataForModel!AH981+Index!$B$12*DataForModel!AU981+Index!$B$13*DataForModel!AX981+Index!$B$14*DataForModel!AZ981+Index!$B$15*DataForModel!BA981+Index!$B$16*DataForModel!BI981</f>
        <v>10.059909865439877</v>
      </c>
      <c r="I981" s="2">
        <f>$B$3+$B$4*DataForModel!L981+Index!$B$5*DataForModel!Q981+Index!$B$6*DataForModel!R981+Index!$B$7*DataForModel!T981+Index!$B$8*DataForModel!U981+Index!$B$9*DataForModel!AA981+Index!$B$10*DataForModel!AU981+Index!$B$11*DataForModel!AH981+Index!$B$12*DataForModel!AU981+Index!$B$13*DataForModel!AX981+Index!$B$14*DataForModel!AZ981+Index!$B$15*DataForModel!BA981+Index!$B$16*DataForModel!BI981</f>
        <v>10.059909865439877</v>
      </c>
      <c r="J981">
        <v>7.6</v>
      </c>
      <c r="K981">
        <f t="shared" si="75"/>
        <v>2.4599098654398777</v>
      </c>
      <c r="L981">
        <f>VLOOKUP(G981,MedianHouseholdIncome!B:C,2,FALSE)</f>
        <v>119238</v>
      </c>
      <c r="M981">
        <f>VLOOKUP(G981,DataForModel!B:O,14,FALSE)</f>
        <v>9.0918290277806406</v>
      </c>
      <c r="N981">
        <f>VLOOKUP(G981,DataForModel!B:H,7,FALSE)</f>
        <v>5.4196</v>
      </c>
      <c r="O981" s="2">
        <f t="shared" si="76"/>
        <v>4.3757923475139924</v>
      </c>
      <c r="P981" s="1">
        <f t="shared" si="77"/>
        <v>3.2478632478632479</v>
      </c>
      <c r="Q981" s="1">
        <f t="shared" si="78"/>
        <v>1.2679361016104931</v>
      </c>
      <c r="R981" s="1">
        <f t="shared" si="79"/>
        <v>3.5263540002904019</v>
      </c>
      <c r="S981" s="1"/>
    </row>
    <row r="982" spans="7:19" x14ac:dyDescent="0.2">
      <c r="G982">
        <v>6085512037</v>
      </c>
      <c r="H982" s="2">
        <f>$B$3+$B$4*DataForModel!L982+Index!$B$5*DataForModel!Q982+Index!$B$6*DataForModel!R982+Index!$B$7*DataForModel!T982+Index!$B$8*DataForModel!U982+Index!$B$9*DataForModel!AA982+Index!$B$10*DataForModel!AU982+Index!$B$11*DataForModel!AH982+Index!$B$12*DataForModel!AU982+Index!$B$13*DataForModel!AX982+Index!$B$14*DataForModel!AZ982+Index!$B$15*DataForModel!BA982+Index!$B$16*DataForModel!BI982</f>
        <v>10.143475224623815</v>
      </c>
      <c r="I982" s="2">
        <f>$B$3+$B$4*DataForModel!L982+Index!$B$5*DataForModel!Q982+Index!$B$6*DataForModel!R982+Index!$B$7*DataForModel!T982+Index!$B$8*DataForModel!U982+Index!$B$9*DataForModel!AA982+Index!$B$10*DataForModel!AU982+Index!$B$11*DataForModel!AH982+Index!$B$12*DataForModel!AU982+Index!$B$13*DataForModel!AX982+Index!$B$14*DataForModel!AZ982+Index!$B$15*DataForModel!BA982+Index!$B$16*DataForModel!BI982</f>
        <v>10.143475224623815</v>
      </c>
      <c r="J982">
        <v>9.6</v>
      </c>
      <c r="K982">
        <f t="shared" si="75"/>
        <v>0.54347522462381548</v>
      </c>
      <c r="L982">
        <f>VLOOKUP(G982,MedianHouseholdIncome!B:C,2,FALSE)</f>
        <v>126894</v>
      </c>
      <c r="M982">
        <f>VLOOKUP(G982,DataForModel!B:O,14,FALSE)</f>
        <v>14.052957075667599</v>
      </c>
      <c r="N982">
        <f>VLOOKUP(G982,DataForModel!B:H,7,FALSE)</f>
        <v>5.5861999999999998</v>
      </c>
      <c r="O982" s="2">
        <f t="shared" si="76"/>
        <v>4.4135581563919164</v>
      </c>
      <c r="P982" s="1">
        <f t="shared" si="77"/>
        <v>4.1025641025641022</v>
      </c>
      <c r="Q982" s="1">
        <f t="shared" si="78"/>
        <v>2.0935895549310244</v>
      </c>
      <c r="R982" s="1">
        <f t="shared" si="79"/>
        <v>3.687624025942597</v>
      </c>
      <c r="S982" s="1"/>
    </row>
    <row r="983" spans="7:19" x14ac:dyDescent="0.2">
      <c r="G983">
        <v>6085512038</v>
      </c>
      <c r="H983" s="2">
        <f>$B$3+$B$4*DataForModel!L983+Index!$B$5*DataForModel!Q983+Index!$B$6*DataForModel!R983+Index!$B$7*DataForModel!T983+Index!$B$8*DataForModel!U983+Index!$B$9*DataForModel!AA983+Index!$B$10*DataForModel!AU983+Index!$B$11*DataForModel!AH983+Index!$B$12*DataForModel!AU983+Index!$B$13*DataForModel!AX983+Index!$B$14*DataForModel!AZ983+Index!$B$15*DataForModel!BA983+Index!$B$16*DataForModel!BI983</f>
        <v>11.886973771408188</v>
      </c>
      <c r="I983" s="2">
        <f>$B$3+$B$4*DataForModel!L983+Index!$B$5*DataForModel!Q983+Index!$B$6*DataForModel!R983+Index!$B$7*DataForModel!T983+Index!$B$8*DataForModel!U983+Index!$B$9*DataForModel!AA983+Index!$B$10*DataForModel!AU983+Index!$B$11*DataForModel!AH983+Index!$B$12*DataForModel!AU983+Index!$B$13*DataForModel!AX983+Index!$B$14*DataForModel!AZ983+Index!$B$15*DataForModel!BA983+Index!$B$16*DataForModel!BI983</f>
        <v>11.886973771408188</v>
      </c>
      <c r="J983">
        <v>9.6</v>
      </c>
      <c r="K983">
        <f t="shared" si="75"/>
        <v>2.2869737714081886</v>
      </c>
      <c r="L983">
        <f>VLOOKUP(G983,MedianHouseholdIncome!B:C,2,FALSE)</f>
        <v>124260</v>
      </c>
      <c r="M983">
        <f>VLOOKUP(G983,DataForModel!B:O,14,FALSE)</f>
        <v>24.809121880218399</v>
      </c>
      <c r="N983">
        <f>VLOOKUP(G983,DataForModel!B:H,7,FALSE)</f>
        <v>7.0072000000000001</v>
      </c>
      <c r="O983" s="2">
        <f t="shared" si="76"/>
        <v>5.2014998769781169</v>
      </c>
      <c r="P983" s="1">
        <f t="shared" si="77"/>
        <v>4.1025641025641022</v>
      </c>
      <c r="Q983" s="1">
        <f t="shared" si="78"/>
        <v>3.8836793348440146</v>
      </c>
      <c r="R983" s="1">
        <f t="shared" si="79"/>
        <v>5.0631624800348485</v>
      </c>
      <c r="S983" s="1"/>
    </row>
    <row r="984" spans="7:19" x14ac:dyDescent="0.2">
      <c r="G984">
        <v>6085512039</v>
      </c>
      <c r="H984" s="2">
        <f>$B$3+$B$4*DataForModel!L984+Index!$B$5*DataForModel!Q984+Index!$B$6*DataForModel!R984+Index!$B$7*DataForModel!T984+Index!$B$8*DataForModel!U984+Index!$B$9*DataForModel!AA984+Index!$B$10*DataForModel!AU984+Index!$B$11*DataForModel!AH984+Index!$B$12*DataForModel!AU984+Index!$B$13*DataForModel!AX984+Index!$B$14*DataForModel!AZ984+Index!$B$15*DataForModel!BA984+Index!$B$16*DataForModel!BI984</f>
        <v>11.21020281801913</v>
      </c>
      <c r="I984" s="2">
        <f>$B$3+$B$4*DataForModel!L984+Index!$B$5*DataForModel!Q984+Index!$B$6*DataForModel!R984+Index!$B$7*DataForModel!T984+Index!$B$8*DataForModel!U984+Index!$B$9*DataForModel!AA984+Index!$B$10*DataForModel!AU984+Index!$B$11*DataForModel!AH984+Index!$B$12*DataForModel!AU984+Index!$B$13*DataForModel!AX984+Index!$B$14*DataForModel!AZ984+Index!$B$15*DataForModel!BA984+Index!$B$16*DataForModel!BI984</f>
        <v>11.21020281801913</v>
      </c>
      <c r="J984">
        <v>8.9</v>
      </c>
      <c r="K984">
        <f t="shared" si="75"/>
        <v>2.3102028180191301</v>
      </c>
      <c r="L984">
        <f>VLOOKUP(G984,MedianHouseholdIncome!B:C,2,FALSE)</f>
        <v>135067</v>
      </c>
      <c r="M984">
        <f>VLOOKUP(G984,DataForModel!B:O,14,FALSE)</f>
        <v>17.758118898547</v>
      </c>
      <c r="N984">
        <f>VLOOKUP(G984,DataForModel!B:H,7,FALSE)</f>
        <v>6.9813999999999998</v>
      </c>
      <c r="O984" s="2">
        <f t="shared" si="76"/>
        <v>4.89564583973808</v>
      </c>
      <c r="P984" s="1">
        <f t="shared" si="77"/>
        <v>3.8034188034188037</v>
      </c>
      <c r="Q984" s="1">
        <f t="shared" si="78"/>
        <v>2.7102194069814542</v>
      </c>
      <c r="R984" s="1">
        <f t="shared" si="79"/>
        <v>5.0381878902279649</v>
      </c>
      <c r="S984" s="1"/>
    </row>
    <row r="985" spans="7:19" x14ac:dyDescent="0.2">
      <c r="G985">
        <v>6085512042</v>
      </c>
      <c r="H985" s="2">
        <f>$B$3+$B$4*DataForModel!L985+Index!$B$5*DataForModel!Q985+Index!$B$6*DataForModel!R985+Index!$B$7*DataForModel!T985+Index!$B$8*DataForModel!U985+Index!$B$9*DataForModel!AA985+Index!$B$10*DataForModel!AU985+Index!$B$11*DataForModel!AH985+Index!$B$12*DataForModel!AU985+Index!$B$13*DataForModel!AX985+Index!$B$14*DataForModel!AZ985+Index!$B$15*DataForModel!BA985+Index!$B$16*DataForModel!BI985</f>
        <v>12.636189210482451</v>
      </c>
      <c r="I985" s="2">
        <f>$B$3+$B$4*DataForModel!L985+Index!$B$5*DataForModel!Q985+Index!$B$6*DataForModel!R985+Index!$B$7*DataForModel!T985+Index!$B$8*DataForModel!U985+Index!$B$9*DataForModel!AA985+Index!$B$10*DataForModel!AU985+Index!$B$11*DataForModel!AH985+Index!$B$12*DataForModel!AU985+Index!$B$13*DataForModel!AX985+Index!$B$14*DataForModel!AZ985+Index!$B$15*DataForModel!BA985+Index!$B$16*DataForModel!BI985</f>
        <v>12.636189210482451</v>
      </c>
      <c r="J985">
        <v>10.5</v>
      </c>
      <c r="K985">
        <f t="shared" si="75"/>
        <v>2.1361892104824509</v>
      </c>
      <c r="L985">
        <f>VLOOKUP(G985,MedianHouseholdIncome!B:C,2,FALSE)</f>
        <v>78365</v>
      </c>
      <c r="M985">
        <f>VLOOKUP(G985,DataForModel!B:O,14,FALSE)</f>
        <v>17.657818383090301</v>
      </c>
      <c r="N985">
        <f>VLOOKUP(G985,DataForModel!B:H,7,FALSE)</f>
        <v>8.7946000000000009</v>
      </c>
      <c r="O985" s="2">
        <f t="shared" si="76"/>
        <v>5.5400938512849578</v>
      </c>
      <c r="P985" s="1">
        <f t="shared" si="77"/>
        <v>4.4871794871794872</v>
      </c>
      <c r="Q985" s="1">
        <f t="shared" si="78"/>
        <v>2.6935269398333981</v>
      </c>
      <c r="R985" s="1">
        <f t="shared" si="79"/>
        <v>6.7933788296791064</v>
      </c>
      <c r="S985" s="1"/>
    </row>
    <row r="986" spans="7:19" x14ac:dyDescent="0.2">
      <c r="G986">
        <v>6085512043</v>
      </c>
      <c r="H986" s="2">
        <f>$B$3+$B$4*DataForModel!L986+Index!$B$5*DataForModel!Q986+Index!$B$6*DataForModel!R986+Index!$B$7*DataForModel!T986+Index!$B$8*DataForModel!U986+Index!$B$9*DataForModel!AA986+Index!$B$10*DataForModel!AU986+Index!$B$11*DataForModel!AH986+Index!$B$12*DataForModel!AU986+Index!$B$13*DataForModel!AX986+Index!$B$14*DataForModel!AZ986+Index!$B$15*DataForModel!BA986+Index!$B$16*DataForModel!BI986</f>
        <v>19.363651200299891</v>
      </c>
      <c r="I986" s="2">
        <f>$B$3+$B$4*DataForModel!L986+Index!$B$5*DataForModel!Q986+Index!$B$6*DataForModel!R986+Index!$B$7*DataForModel!T986+Index!$B$8*DataForModel!U986+Index!$B$9*DataForModel!AA986+Index!$B$10*DataForModel!AU986+Index!$B$11*DataForModel!AH986+Index!$B$12*DataForModel!AU986+Index!$B$13*DataForModel!AX986+Index!$B$14*DataForModel!AZ986+Index!$B$15*DataForModel!BA986+Index!$B$16*DataForModel!BI986</f>
        <v>19.363651200299891</v>
      </c>
      <c r="J986">
        <v>15.2</v>
      </c>
      <c r="K986">
        <f t="shared" si="75"/>
        <v>4.163651200299892</v>
      </c>
      <c r="L986">
        <f>VLOOKUP(G986,MedianHouseholdIncome!B:C,2,FALSE)</f>
        <v>47408</v>
      </c>
      <c r="M986">
        <f>VLOOKUP(G986,DataForModel!B:O,14,FALSE)</f>
        <v>22.9107926037405</v>
      </c>
      <c r="N986">
        <f>VLOOKUP(G986,DataForModel!B:H,7,FALSE)</f>
        <v>10.4298</v>
      </c>
      <c r="O986" s="2">
        <f t="shared" si="76"/>
        <v>8.5804450951742357</v>
      </c>
      <c r="P986" s="1">
        <f t="shared" si="77"/>
        <v>6.4957264957264957</v>
      </c>
      <c r="Q986" s="1">
        <f t="shared" si="78"/>
        <v>3.5677507582109214</v>
      </c>
      <c r="R986" s="1">
        <f t="shared" si="79"/>
        <v>8.3762644596098923</v>
      </c>
      <c r="S986" s="1"/>
    </row>
    <row r="987" spans="7:19" x14ac:dyDescent="0.2">
      <c r="G987">
        <v>6085512045</v>
      </c>
      <c r="H987" s="2">
        <f>$B$3+$B$4*DataForModel!L987+Index!$B$5*DataForModel!Q987+Index!$B$6*DataForModel!R987+Index!$B$7*DataForModel!T987+Index!$B$8*DataForModel!U987+Index!$B$9*DataForModel!AA987+Index!$B$10*DataForModel!AU987+Index!$B$11*DataForModel!AH987+Index!$B$12*DataForModel!AU987+Index!$B$13*DataForModel!AX987+Index!$B$14*DataForModel!AZ987+Index!$B$15*DataForModel!BA987+Index!$B$16*DataForModel!BI987</f>
        <v>10.197354009428496</v>
      </c>
      <c r="I987" s="2">
        <f>$B$3+$B$4*DataForModel!L987+Index!$B$5*DataForModel!Q987+Index!$B$6*DataForModel!R987+Index!$B$7*DataForModel!T987+Index!$B$8*DataForModel!U987+Index!$B$9*DataForModel!AA987+Index!$B$10*DataForModel!AU987+Index!$B$11*DataForModel!AH987+Index!$B$12*DataForModel!AU987+Index!$B$13*DataForModel!AX987+Index!$B$14*DataForModel!AZ987+Index!$B$15*DataForModel!BA987+Index!$B$16*DataForModel!BI987</f>
        <v>10.197354009428496</v>
      </c>
      <c r="J987">
        <v>9.4</v>
      </c>
      <c r="K987">
        <f t="shared" si="75"/>
        <v>0.79735400942849566</v>
      </c>
      <c r="L987">
        <f>VLOOKUP(G987,MedianHouseholdIncome!B:C,2,FALSE)</f>
        <v>123545</v>
      </c>
      <c r="M987">
        <f>VLOOKUP(G987,DataForModel!B:O,14,FALSE)</f>
        <v>13.7841953215343</v>
      </c>
      <c r="N987">
        <f>VLOOKUP(G987,DataForModel!B:H,7,FALSE)</f>
        <v>5.5571999999999999</v>
      </c>
      <c r="O987" s="2">
        <f t="shared" si="76"/>
        <v>4.4379076704654405</v>
      </c>
      <c r="P987" s="1">
        <f t="shared" si="77"/>
        <v>4.017094017094017</v>
      </c>
      <c r="Q987" s="1">
        <f t="shared" si="78"/>
        <v>2.0488610036260133</v>
      </c>
      <c r="R987" s="1">
        <f t="shared" si="79"/>
        <v>3.6595518125937754</v>
      </c>
      <c r="S987" s="1"/>
    </row>
    <row r="988" spans="7:19" x14ac:dyDescent="0.2">
      <c r="G988">
        <v>6085512047</v>
      </c>
      <c r="H988" s="2">
        <f>$B$3+$B$4*DataForModel!L988+Index!$B$5*DataForModel!Q988+Index!$B$6*DataForModel!R988+Index!$B$7*DataForModel!T988+Index!$B$8*DataForModel!U988+Index!$B$9*DataForModel!AA988+Index!$B$10*DataForModel!AU988+Index!$B$11*DataForModel!AH988+Index!$B$12*DataForModel!AU988+Index!$B$13*DataForModel!AX988+Index!$B$14*DataForModel!AZ988+Index!$B$15*DataForModel!BA988+Index!$B$16*DataForModel!BI988</f>
        <v>11.31224878446158</v>
      </c>
      <c r="I988" s="2">
        <f>$B$3+$B$4*DataForModel!L988+Index!$B$5*DataForModel!Q988+Index!$B$6*DataForModel!R988+Index!$B$7*DataForModel!T988+Index!$B$8*DataForModel!U988+Index!$B$9*DataForModel!AA988+Index!$B$10*DataForModel!AU988+Index!$B$11*DataForModel!AH988+Index!$B$12*DataForModel!AU988+Index!$B$13*DataForModel!AX988+Index!$B$14*DataForModel!AZ988+Index!$B$15*DataForModel!BA988+Index!$B$16*DataForModel!BI988</f>
        <v>11.31224878446158</v>
      </c>
      <c r="J988">
        <v>10.6</v>
      </c>
      <c r="K988">
        <f t="shared" si="75"/>
        <v>0.7122487844615808</v>
      </c>
      <c r="L988">
        <f>VLOOKUP(G988,MedianHouseholdIncome!B:C,2,FALSE)</f>
        <v>113244</v>
      </c>
      <c r="M988">
        <f>VLOOKUP(G988,DataForModel!B:O,14,FALSE)</f>
        <v>12.0508920127275</v>
      </c>
      <c r="N988">
        <f>VLOOKUP(G988,DataForModel!B:H,7,FALSE)</f>
        <v>5.6958000000000002</v>
      </c>
      <c r="O988" s="2">
        <f t="shared" si="76"/>
        <v>4.941763615130462</v>
      </c>
      <c r="P988" s="1">
        <f t="shared" si="77"/>
        <v>4.5299145299145298</v>
      </c>
      <c r="Q988" s="1">
        <f t="shared" si="78"/>
        <v>1.7603967977529611</v>
      </c>
      <c r="R988" s="1">
        <f t="shared" si="79"/>
        <v>3.7937176322540052</v>
      </c>
      <c r="S988" s="1"/>
    </row>
    <row r="989" spans="7:19" x14ac:dyDescent="0.2">
      <c r="G989">
        <v>6085512052</v>
      </c>
      <c r="H989" s="2">
        <f>$B$3+$B$4*DataForModel!L989+Index!$B$5*DataForModel!Q989+Index!$B$6*DataForModel!R989+Index!$B$7*DataForModel!T989+Index!$B$8*DataForModel!U989+Index!$B$9*DataForModel!AA989+Index!$B$10*DataForModel!AU989+Index!$B$11*DataForModel!AH989+Index!$B$12*DataForModel!AU989+Index!$B$13*DataForModel!AX989+Index!$B$14*DataForModel!AZ989+Index!$B$15*DataForModel!BA989+Index!$B$16*DataForModel!BI989</f>
        <v>10.314258847752029</v>
      </c>
      <c r="I989" s="2">
        <f>$B$3+$B$4*DataForModel!L989+Index!$B$5*DataForModel!Q989+Index!$B$6*DataForModel!R989+Index!$B$7*DataForModel!T989+Index!$B$8*DataForModel!U989+Index!$B$9*DataForModel!AA989+Index!$B$10*DataForModel!AU989+Index!$B$11*DataForModel!AH989+Index!$B$12*DataForModel!AU989+Index!$B$13*DataForModel!AX989+Index!$B$14*DataForModel!AZ989+Index!$B$15*DataForModel!BA989+Index!$B$16*DataForModel!BI989</f>
        <v>10.314258847752029</v>
      </c>
      <c r="J989">
        <v>8.9</v>
      </c>
      <c r="K989">
        <f t="shared" si="75"/>
        <v>1.4142588477520288</v>
      </c>
      <c r="L989">
        <f>VLOOKUP(G989,MedianHouseholdIncome!B:C,2,FALSE)</f>
        <v>107581</v>
      </c>
      <c r="M989">
        <f>VLOOKUP(G989,DataForModel!B:O,14,FALSE)</f>
        <v>14.8661272150068</v>
      </c>
      <c r="N989">
        <f>VLOOKUP(G989,DataForModel!B:H,7,FALSE)</f>
        <v>6.1512000000000002</v>
      </c>
      <c r="O989" s="2">
        <f t="shared" si="76"/>
        <v>4.4907406364712834</v>
      </c>
      <c r="P989" s="1">
        <f t="shared" si="77"/>
        <v>3.8034188034188037</v>
      </c>
      <c r="Q989" s="1">
        <f t="shared" si="78"/>
        <v>2.2289210213237354</v>
      </c>
      <c r="R989" s="1">
        <f t="shared" si="79"/>
        <v>4.2345481825661873</v>
      </c>
      <c r="S989" s="1"/>
    </row>
    <row r="990" spans="7:19" x14ac:dyDescent="0.2">
      <c r="G990">
        <v>6085512053</v>
      </c>
      <c r="H990" s="2">
        <f>$B$3+$B$4*DataForModel!L990+Index!$B$5*DataForModel!Q990+Index!$B$6*DataForModel!R990+Index!$B$7*DataForModel!T990+Index!$B$8*DataForModel!U990+Index!$B$9*DataForModel!AA990+Index!$B$10*DataForModel!AU990+Index!$B$11*DataForModel!AH990+Index!$B$12*DataForModel!AU990+Index!$B$13*DataForModel!AX990+Index!$B$14*DataForModel!AZ990+Index!$B$15*DataForModel!BA990+Index!$B$16*DataForModel!BI990</f>
        <v>12.146157937643407</v>
      </c>
      <c r="I990" s="2">
        <f>$B$3+$B$4*DataForModel!L990+Index!$B$5*DataForModel!Q990+Index!$B$6*DataForModel!R990+Index!$B$7*DataForModel!T990+Index!$B$8*DataForModel!U990+Index!$B$9*DataForModel!AA990+Index!$B$10*DataForModel!AU990+Index!$B$11*DataForModel!AH990+Index!$B$12*DataForModel!AU990+Index!$B$13*DataForModel!AX990+Index!$B$14*DataForModel!AZ990+Index!$B$15*DataForModel!BA990+Index!$B$16*DataForModel!BI990</f>
        <v>12.146157937643407</v>
      </c>
      <c r="J990">
        <v>10.4</v>
      </c>
      <c r="K990">
        <f t="shared" si="75"/>
        <v>1.7461579376434067</v>
      </c>
      <c r="L990">
        <f>VLOOKUP(G990,MedianHouseholdIncome!B:C,2,FALSE)</f>
        <v>91496</v>
      </c>
      <c r="M990">
        <f>VLOOKUP(G990,DataForModel!B:O,14,FALSE)</f>
        <v>17.796108591343302</v>
      </c>
      <c r="N990">
        <f>VLOOKUP(G990,DataForModel!B:H,7,FALSE)</f>
        <v>6.6298000000000004</v>
      </c>
      <c r="O990" s="2">
        <f t="shared" si="76"/>
        <v>5.3186333373235453</v>
      </c>
      <c r="P990" s="1">
        <f t="shared" si="77"/>
        <v>4.4444444444444446</v>
      </c>
      <c r="Q990" s="1">
        <f t="shared" si="78"/>
        <v>2.7165418241303554</v>
      </c>
      <c r="R990" s="1">
        <f t="shared" si="79"/>
        <v>4.6978365035574274</v>
      </c>
      <c r="S990" s="1"/>
    </row>
    <row r="991" spans="7:19" x14ac:dyDescent="0.2">
      <c r="G991">
        <v>6085512100</v>
      </c>
      <c r="H991" s="2">
        <f>$B$3+$B$4*DataForModel!L991+Index!$B$5*DataForModel!Q991+Index!$B$6*DataForModel!R991+Index!$B$7*DataForModel!T991+Index!$B$8*DataForModel!U991+Index!$B$9*DataForModel!AA991+Index!$B$10*DataForModel!AU991+Index!$B$11*DataForModel!AH991+Index!$B$12*DataForModel!AU991+Index!$B$13*DataForModel!AX991+Index!$B$14*DataForModel!AZ991+Index!$B$15*DataForModel!BA991+Index!$B$16*DataForModel!BI991</f>
        <v>7.9668495394891385</v>
      </c>
      <c r="I991" s="2">
        <f>$B$3+$B$4*DataForModel!L991+Index!$B$5*DataForModel!Q991+Index!$B$6*DataForModel!R991+Index!$B$7*DataForModel!T991+Index!$B$8*DataForModel!U991+Index!$B$9*DataForModel!AA991+Index!$B$10*DataForModel!AU991+Index!$B$11*DataForModel!AH991+Index!$B$12*DataForModel!AU991+Index!$B$13*DataForModel!AX991+Index!$B$14*DataForModel!AZ991+Index!$B$15*DataForModel!BA991+Index!$B$16*DataForModel!BI991</f>
        <v>7.9668495394891385</v>
      </c>
      <c r="J991">
        <v>11</v>
      </c>
      <c r="K991">
        <f t="shared" si="75"/>
        <v>3.0331504605108615</v>
      </c>
      <c r="L991">
        <f>VLOOKUP(G991,MedianHouseholdIncome!B:C,2,FALSE)</f>
        <v>96226</v>
      </c>
      <c r="M991">
        <f>VLOOKUP(G991,DataForModel!B:O,14,FALSE)</f>
        <v>25.7506014181543</v>
      </c>
      <c r="N991">
        <f>VLOOKUP(G991,DataForModel!B:H,7,FALSE)</f>
        <v>7.0502000000000002</v>
      </c>
      <c r="O991" s="2">
        <f t="shared" si="76"/>
        <v>3.429872686403828</v>
      </c>
      <c r="P991" s="1">
        <f t="shared" si="77"/>
        <v>4.700854700854701</v>
      </c>
      <c r="Q991" s="1">
        <f t="shared" si="78"/>
        <v>4.0403646338776644</v>
      </c>
      <c r="R991" s="1">
        <f t="shared" si="79"/>
        <v>5.1047867963796527</v>
      </c>
      <c r="S991" s="1"/>
    </row>
    <row r="992" spans="7:19" x14ac:dyDescent="0.2">
      <c r="G992">
        <v>6085512200</v>
      </c>
      <c r="H992" s="2">
        <f>$B$3+$B$4*DataForModel!L992+Index!$B$5*DataForModel!Q992+Index!$B$6*DataForModel!R992+Index!$B$7*DataForModel!T992+Index!$B$8*DataForModel!U992+Index!$B$9*DataForModel!AA992+Index!$B$10*DataForModel!AU992+Index!$B$11*DataForModel!AH992+Index!$B$12*DataForModel!AU992+Index!$B$13*DataForModel!AX992+Index!$B$14*DataForModel!AZ992+Index!$B$15*DataForModel!BA992+Index!$B$16*DataForModel!BI992</f>
        <v>6.7373215028072391</v>
      </c>
      <c r="I992" s="2">
        <f>$B$3+$B$4*DataForModel!L992+Index!$B$5*DataForModel!Q992+Index!$B$6*DataForModel!R992+Index!$B$7*DataForModel!T992+Index!$B$8*DataForModel!U992+Index!$B$9*DataForModel!AA992+Index!$B$10*DataForModel!AU992+Index!$B$11*DataForModel!AH992+Index!$B$12*DataForModel!AU992+Index!$B$13*DataForModel!AX992+Index!$B$14*DataForModel!AZ992+Index!$B$15*DataForModel!BA992+Index!$B$16*DataForModel!BI992</f>
        <v>6.7373215028072391</v>
      </c>
      <c r="J992">
        <v>0</v>
      </c>
      <c r="K992">
        <f t="shared" si="75"/>
        <v>6.7373215028072391</v>
      </c>
      <c r="L992">
        <f>VLOOKUP(G992,MedianHouseholdIncome!B:C,2,FALSE)</f>
        <v>146750</v>
      </c>
      <c r="M992">
        <f>VLOOKUP(G992,DataForModel!B:O,14,FALSE)</f>
        <v>8.9407406363399407</v>
      </c>
      <c r="N992">
        <f>VLOOKUP(G992,DataForModel!B:H,7,FALSE)</f>
        <v>3.7035</v>
      </c>
      <c r="O992" s="2">
        <f t="shared" si="76"/>
        <v>2.8742103725355941</v>
      </c>
      <c r="P992" s="1">
        <f t="shared" si="77"/>
        <v>0</v>
      </c>
      <c r="Q992" s="1">
        <f t="shared" si="78"/>
        <v>1.2427912855635075</v>
      </c>
      <c r="R992" s="1">
        <f t="shared" si="79"/>
        <v>1.8651565751899715</v>
      </c>
      <c r="S992" s="1"/>
    </row>
    <row r="993" spans="7:19" x14ac:dyDescent="0.2">
      <c r="G993">
        <v>6085512311</v>
      </c>
      <c r="H993" s="2">
        <f>$B$3+$B$4*DataForModel!L993+Index!$B$5*DataForModel!Q993+Index!$B$6*DataForModel!R993+Index!$B$7*DataForModel!T993+Index!$B$8*DataForModel!U993+Index!$B$9*DataForModel!AA993+Index!$B$10*DataForModel!AU993+Index!$B$11*DataForModel!AH993+Index!$B$12*DataForModel!AU993+Index!$B$13*DataForModel!AX993+Index!$B$14*DataForModel!AZ993+Index!$B$15*DataForModel!BA993+Index!$B$16*DataForModel!BI993</f>
        <v>4.4206026385872432</v>
      </c>
      <c r="I993" s="2">
        <f>$B$3+$B$4*DataForModel!L993+Index!$B$5*DataForModel!Q993+Index!$B$6*DataForModel!R993+Index!$B$7*DataForModel!T993+Index!$B$8*DataForModel!U993+Index!$B$9*DataForModel!AA993+Index!$B$10*DataForModel!AU993+Index!$B$11*DataForModel!AH993+Index!$B$12*DataForModel!AU993+Index!$B$13*DataForModel!AX993+Index!$B$14*DataForModel!AZ993+Index!$B$15*DataForModel!BA993+Index!$B$16*DataForModel!BI993</f>
        <v>4.4206026385872432</v>
      </c>
      <c r="J993">
        <v>0</v>
      </c>
      <c r="K993">
        <f t="shared" si="75"/>
        <v>4.4206026385872432</v>
      </c>
      <c r="L993">
        <f>VLOOKUP(G993,MedianHouseholdIncome!B:C,2,FALSE)</f>
        <v>103409</v>
      </c>
      <c r="M993">
        <f>VLOOKUP(G993,DataForModel!B:O,14,FALSE)</f>
        <v>23.398714771357401</v>
      </c>
      <c r="N993">
        <f>VLOOKUP(G993,DataForModel!B:H,7,FALSE)</f>
        <v>6.9568000000000003</v>
      </c>
      <c r="O993" s="2">
        <f t="shared" si="76"/>
        <v>1.827212397484357</v>
      </c>
      <c r="P993" s="1">
        <f t="shared" si="77"/>
        <v>0</v>
      </c>
      <c r="Q993" s="1">
        <f t="shared" si="78"/>
        <v>3.6489529805192369</v>
      </c>
      <c r="R993" s="1">
        <f t="shared" si="79"/>
        <v>5.0143749092493106</v>
      </c>
      <c r="S993" s="1"/>
    </row>
    <row r="994" spans="7:19" x14ac:dyDescent="0.2">
      <c r="G994">
        <v>6085513500</v>
      </c>
      <c r="H994" s="2">
        <f>$B$3+$B$4*DataForModel!L994+Index!$B$5*DataForModel!Q994+Index!$B$6*DataForModel!R994+Index!$B$7*DataForModel!T994+Index!$B$8*DataForModel!U994+Index!$B$9*DataForModel!AA994+Index!$B$10*DataForModel!AU994+Index!$B$11*DataForModel!AH994+Index!$B$12*DataForModel!AU994+Index!$B$13*DataForModel!AX994+Index!$B$14*DataForModel!AZ994+Index!$B$15*DataForModel!BA994+Index!$B$16*DataForModel!BI994</f>
        <v>6.937903573337068</v>
      </c>
      <c r="I994" s="2">
        <f>$B$3+$B$4*DataForModel!L994+Index!$B$5*DataForModel!Q994+Index!$B$6*DataForModel!R994+Index!$B$7*DataForModel!T994+Index!$B$8*DataForModel!U994+Index!$B$9*DataForModel!AA994+Index!$B$10*DataForModel!AU994+Index!$B$11*DataForModel!AH994+Index!$B$12*DataForModel!AU994+Index!$B$13*DataForModel!AX994+Index!$B$14*DataForModel!AZ994+Index!$B$15*DataForModel!BA994+Index!$B$16*DataForModel!BI994</f>
        <v>6.937903573337068</v>
      </c>
      <c r="J994">
        <v>0</v>
      </c>
      <c r="K994">
        <f t="shared" si="75"/>
        <v>6.937903573337068</v>
      </c>
      <c r="L994">
        <f>VLOOKUP(G994,MedianHouseholdIncome!B:C,2,FALSE)</f>
        <v>108766</v>
      </c>
      <c r="M994">
        <f>VLOOKUP(G994,DataForModel!B:O,14,FALSE)</f>
        <v>17.6895507238326</v>
      </c>
      <c r="N994">
        <f>VLOOKUP(G994,DataForModel!B:H,7,FALSE)</f>
        <v>5.6714000000000002</v>
      </c>
      <c r="O994" s="2">
        <f t="shared" si="76"/>
        <v>2.9648597063497864</v>
      </c>
      <c r="P994" s="1">
        <f t="shared" si="77"/>
        <v>0</v>
      </c>
      <c r="Q994" s="1">
        <f t="shared" si="78"/>
        <v>2.6988079800450056</v>
      </c>
      <c r="R994" s="1">
        <f t="shared" si="79"/>
        <v>3.7700982527467208</v>
      </c>
      <c r="S994" s="1"/>
    </row>
    <row r="995" spans="7:19" x14ac:dyDescent="0.2">
      <c r="G995">
        <v>6095250103</v>
      </c>
      <c r="H995" s="2">
        <f>$B$3+$B$4*DataForModel!L995+Index!$B$5*DataForModel!Q995+Index!$B$6*DataForModel!R995+Index!$B$7*DataForModel!T995+Index!$B$8*DataForModel!U995+Index!$B$9*DataForModel!AA995+Index!$B$10*DataForModel!AU995+Index!$B$11*DataForModel!AH995+Index!$B$12*DataForModel!AU995+Index!$B$13*DataForModel!AX995+Index!$B$14*DataForModel!AZ995+Index!$B$15*DataForModel!BA995+Index!$B$16*DataForModel!BI995</f>
        <v>13.811470236862501</v>
      </c>
      <c r="I995" s="2">
        <f>$B$3+$B$4*DataForModel!L995+Index!$B$5*DataForModel!Q995+Index!$B$6*DataForModel!R995+Index!$B$7*DataForModel!T995+Index!$B$8*DataForModel!U995+Index!$B$9*DataForModel!AA995+Index!$B$10*DataForModel!AU995+Index!$B$11*DataForModel!AH995+Index!$B$12*DataForModel!AU995+Index!$B$13*DataForModel!AX995+Index!$B$14*DataForModel!AZ995+Index!$B$15*DataForModel!BA995+Index!$B$16*DataForModel!BI995</f>
        <v>13.811470236862501</v>
      </c>
      <c r="J995">
        <v>12.4</v>
      </c>
      <c r="K995">
        <f t="shared" si="75"/>
        <v>1.4114702368625007</v>
      </c>
      <c r="L995">
        <f>VLOOKUP(G995,MedianHouseholdIncome!B:C,2,FALSE)</f>
        <v>90517</v>
      </c>
      <c r="M995">
        <f>VLOOKUP(G995,DataForModel!B:O,14,FALSE)</f>
        <v>23.153653429907301</v>
      </c>
      <c r="N995">
        <f>VLOOKUP(G995,DataForModel!B:H,7,FALSE)</f>
        <v>7.9836999999999998</v>
      </c>
      <c r="O995" s="2">
        <f t="shared" si="76"/>
        <v>6.0712402384191364</v>
      </c>
      <c r="P995" s="1">
        <f t="shared" si="77"/>
        <v>5.299145299145299</v>
      </c>
      <c r="Q995" s="1">
        <f t="shared" si="78"/>
        <v>3.6081687594931706</v>
      </c>
      <c r="R995" s="1">
        <f t="shared" si="79"/>
        <v>6.0084216640046462</v>
      </c>
      <c r="S995" s="1"/>
    </row>
    <row r="996" spans="7:19" x14ac:dyDescent="0.2">
      <c r="G996">
        <v>6095250104</v>
      </c>
      <c r="H996" s="2">
        <f>$B$3+$B$4*DataForModel!L996+Index!$B$5*DataForModel!Q996+Index!$B$6*DataForModel!R996+Index!$B$7*DataForModel!T996+Index!$B$8*DataForModel!U996+Index!$B$9*DataForModel!AA996+Index!$B$10*DataForModel!AU996+Index!$B$11*DataForModel!AH996+Index!$B$12*DataForModel!AU996+Index!$B$13*DataForModel!AX996+Index!$B$14*DataForModel!AZ996+Index!$B$15*DataForModel!BA996+Index!$B$16*DataForModel!BI996</f>
        <v>10.7477162253118</v>
      </c>
      <c r="I996" s="2">
        <f>$B$3+$B$4*DataForModel!L996+Index!$B$5*DataForModel!Q996+Index!$B$6*DataForModel!R996+Index!$B$7*DataForModel!T996+Index!$B$8*DataForModel!U996+Index!$B$9*DataForModel!AA996+Index!$B$10*DataForModel!AU996+Index!$B$11*DataForModel!AH996+Index!$B$12*DataForModel!AU996+Index!$B$13*DataForModel!AX996+Index!$B$14*DataForModel!AZ996+Index!$B$15*DataForModel!BA996+Index!$B$16*DataForModel!BI996</f>
        <v>10.7477162253118</v>
      </c>
      <c r="J996">
        <v>10.3</v>
      </c>
      <c r="K996">
        <f t="shared" si="75"/>
        <v>0.44771622531179922</v>
      </c>
      <c r="L996">
        <f>VLOOKUP(G996,MedianHouseholdIncome!B:C,2,FALSE)</f>
        <v>109730</v>
      </c>
      <c r="M996">
        <f>VLOOKUP(G996,DataForModel!B:O,14,FALSE)</f>
        <v>13.2704186720593</v>
      </c>
      <c r="N996">
        <f>VLOOKUP(G996,DataForModel!B:H,7,FALSE)</f>
        <v>6.7599</v>
      </c>
      <c r="O996" s="2">
        <f t="shared" si="76"/>
        <v>4.6866336313379255</v>
      </c>
      <c r="P996" s="1">
        <f t="shared" si="77"/>
        <v>4.4017094017094021</v>
      </c>
      <c r="Q996" s="1">
        <f t="shared" si="78"/>
        <v>1.9633559610671618</v>
      </c>
      <c r="R996" s="1">
        <f t="shared" si="79"/>
        <v>4.823774260684381</v>
      </c>
      <c r="S996" s="1"/>
    </row>
    <row r="997" spans="7:19" x14ac:dyDescent="0.2">
      <c r="G997">
        <v>6095250105</v>
      </c>
      <c r="H997" s="2">
        <f>$B$3+$B$4*DataForModel!L997+Index!$B$5*DataForModel!Q997+Index!$B$6*DataForModel!R997+Index!$B$7*DataForModel!T997+Index!$B$8*DataForModel!U997+Index!$B$9*DataForModel!AA997+Index!$B$10*DataForModel!AU997+Index!$B$11*DataForModel!AH997+Index!$B$12*DataForModel!AU997+Index!$B$13*DataForModel!AX997+Index!$B$14*DataForModel!AZ997+Index!$B$15*DataForModel!BA997+Index!$B$16*DataForModel!BI997</f>
        <v>13.313894150845739</v>
      </c>
      <c r="I997" s="2">
        <f>$B$3+$B$4*DataForModel!L997+Index!$B$5*DataForModel!Q997+Index!$B$6*DataForModel!R997+Index!$B$7*DataForModel!T997+Index!$B$8*DataForModel!U997+Index!$B$9*DataForModel!AA997+Index!$B$10*DataForModel!AU997+Index!$B$11*DataForModel!AH997+Index!$B$12*DataForModel!AU997+Index!$B$13*DataForModel!AX997+Index!$B$14*DataForModel!AZ997+Index!$B$15*DataForModel!BA997+Index!$B$16*DataForModel!BI997</f>
        <v>13.313894150845739</v>
      </c>
      <c r="J997">
        <v>9.3000000000000007</v>
      </c>
      <c r="K997">
        <f t="shared" si="75"/>
        <v>4.0138941508457382</v>
      </c>
      <c r="L997">
        <f>VLOOKUP(G997,MedianHouseholdIncome!B:C,2,FALSE)</f>
        <v>124253</v>
      </c>
      <c r="M997">
        <f>VLOOKUP(G997,DataForModel!B:O,14,FALSE)</f>
        <v>14.6371258414027</v>
      </c>
      <c r="N997">
        <f>VLOOKUP(G997,DataForModel!B:H,7,FALSE)</f>
        <v>6.3463000000000003</v>
      </c>
      <c r="O997" s="2">
        <f t="shared" si="76"/>
        <v>5.8463699865558976</v>
      </c>
      <c r="P997" s="1">
        <f t="shared" si="77"/>
        <v>3.9743589743589745</v>
      </c>
      <c r="Q997" s="1">
        <f t="shared" si="78"/>
        <v>2.1908095730590809</v>
      </c>
      <c r="R997" s="1">
        <f t="shared" si="79"/>
        <v>4.423406417888776</v>
      </c>
      <c r="S997" s="1"/>
    </row>
    <row r="998" spans="7:19" x14ac:dyDescent="0.2">
      <c r="G998">
        <v>6095250106</v>
      </c>
      <c r="H998" s="2">
        <f>$B$3+$B$4*DataForModel!L998+Index!$B$5*DataForModel!Q998+Index!$B$6*DataForModel!R998+Index!$B$7*DataForModel!T998+Index!$B$8*DataForModel!U998+Index!$B$9*DataForModel!AA998+Index!$B$10*DataForModel!AU998+Index!$B$11*DataForModel!AH998+Index!$B$12*DataForModel!AU998+Index!$B$13*DataForModel!AX998+Index!$B$14*DataForModel!AZ998+Index!$B$15*DataForModel!BA998+Index!$B$16*DataForModel!BI998</f>
        <v>10.918861663566085</v>
      </c>
      <c r="I998" s="2">
        <f>$B$3+$B$4*DataForModel!L998+Index!$B$5*DataForModel!Q998+Index!$B$6*DataForModel!R998+Index!$B$7*DataForModel!T998+Index!$B$8*DataForModel!U998+Index!$B$9*DataForModel!AA998+Index!$B$10*DataForModel!AU998+Index!$B$11*DataForModel!AH998+Index!$B$12*DataForModel!AU998+Index!$B$13*DataForModel!AX998+Index!$B$14*DataForModel!AZ998+Index!$B$15*DataForModel!BA998+Index!$B$16*DataForModel!BI998</f>
        <v>10.918861663566085</v>
      </c>
      <c r="J998">
        <v>8.9</v>
      </c>
      <c r="K998">
        <f t="shared" si="75"/>
        <v>2.018861663566085</v>
      </c>
      <c r="L998">
        <f>VLOOKUP(G998,MedianHouseholdIncome!B:C,2,FALSE)</f>
        <v>145395</v>
      </c>
      <c r="M998">
        <f>VLOOKUP(G998,DataForModel!B:O,14,FALSE)</f>
        <v>15.100382441483401</v>
      </c>
      <c r="N998">
        <f>VLOOKUP(G998,DataForModel!B:H,7,FALSE)</f>
        <v>5.4592000000000001</v>
      </c>
      <c r="O998" s="2">
        <f t="shared" si="76"/>
        <v>4.7639796270299071</v>
      </c>
      <c r="P998" s="1">
        <f t="shared" si="77"/>
        <v>3.8034188034188037</v>
      </c>
      <c r="Q998" s="1">
        <f t="shared" si="78"/>
        <v>2.2679068396359976</v>
      </c>
      <c r="R998" s="1">
        <f t="shared" si="79"/>
        <v>3.5646870916218965</v>
      </c>
      <c r="S998" s="1"/>
    </row>
    <row r="999" spans="7:19" x14ac:dyDescent="0.2">
      <c r="G999">
        <v>6095250200</v>
      </c>
      <c r="H999" s="2">
        <f>$B$3+$B$4*DataForModel!L999+Index!$B$5*DataForModel!Q999+Index!$B$6*DataForModel!R999+Index!$B$7*DataForModel!T999+Index!$B$8*DataForModel!U999+Index!$B$9*DataForModel!AA999+Index!$B$10*DataForModel!AU999+Index!$B$11*DataForModel!AH999+Index!$B$12*DataForModel!AU999+Index!$B$13*DataForModel!AX999+Index!$B$14*DataForModel!AZ999+Index!$B$15*DataForModel!BA999+Index!$B$16*DataForModel!BI999</f>
        <v>14.235059220309301</v>
      </c>
      <c r="I999" s="2">
        <f>$B$3+$B$4*DataForModel!L999+Index!$B$5*DataForModel!Q999+Index!$B$6*DataForModel!R999+Index!$B$7*DataForModel!T999+Index!$B$8*DataForModel!U999+Index!$B$9*DataForModel!AA999+Index!$B$10*DataForModel!AU999+Index!$B$11*DataForModel!AH999+Index!$B$12*DataForModel!AU999+Index!$B$13*DataForModel!AX999+Index!$B$14*DataForModel!AZ999+Index!$B$15*DataForModel!BA999+Index!$B$16*DataForModel!BI999</f>
        <v>14.235059220309301</v>
      </c>
      <c r="J999">
        <v>14.6</v>
      </c>
      <c r="K999">
        <f t="shared" si="75"/>
        <v>0.36494077969069849</v>
      </c>
      <c r="L999">
        <f>VLOOKUP(G999,MedianHouseholdIncome!B:C,2,FALSE)</f>
        <v>59180</v>
      </c>
      <c r="M999">
        <f>VLOOKUP(G999,DataForModel!B:O,14,FALSE)</f>
        <v>19.659787428626299</v>
      </c>
      <c r="N999">
        <f>VLOOKUP(G999,DataForModel!B:H,7,FALSE)</f>
        <v>9.0440000000000005</v>
      </c>
      <c r="O999" s="2">
        <f t="shared" si="76"/>
        <v>6.2626733962236036</v>
      </c>
      <c r="P999" s="1">
        <f t="shared" si="77"/>
        <v>6.2393162393162394</v>
      </c>
      <c r="Q999" s="1">
        <f t="shared" si="78"/>
        <v>3.0267037173591511</v>
      </c>
      <c r="R999" s="1">
        <f t="shared" si="79"/>
        <v>7.0347998644789698</v>
      </c>
      <c r="S999" s="1"/>
    </row>
    <row r="1000" spans="7:19" x14ac:dyDescent="0.2">
      <c r="G1000">
        <v>6095250300</v>
      </c>
      <c r="H1000" s="2">
        <f>$B$3+$B$4*DataForModel!L1000+Index!$B$5*DataForModel!Q1000+Index!$B$6*DataForModel!R1000+Index!$B$7*DataForModel!T1000+Index!$B$8*DataForModel!U1000+Index!$B$9*DataForModel!AA1000+Index!$B$10*DataForModel!AU1000+Index!$B$11*DataForModel!AH1000+Index!$B$12*DataForModel!AU1000+Index!$B$13*DataForModel!AX1000+Index!$B$14*DataForModel!AZ1000+Index!$B$15*DataForModel!BA1000+Index!$B$16*DataForModel!BI1000</f>
        <v>13.802896941113099</v>
      </c>
      <c r="I1000" s="2">
        <f>$B$3+$B$4*DataForModel!L1000+Index!$B$5*DataForModel!Q1000+Index!$B$6*DataForModel!R1000+Index!$B$7*DataForModel!T1000+Index!$B$8*DataForModel!U1000+Index!$B$9*DataForModel!AA1000+Index!$B$10*DataForModel!AU1000+Index!$B$11*DataForModel!AH1000+Index!$B$12*DataForModel!AU1000+Index!$B$13*DataForModel!AX1000+Index!$B$14*DataForModel!AZ1000+Index!$B$15*DataForModel!BA1000+Index!$B$16*DataForModel!BI1000</f>
        <v>13.802896941113099</v>
      </c>
      <c r="J1000">
        <v>14.3</v>
      </c>
      <c r="K1000">
        <f t="shared" si="75"/>
        <v>0.49710305888690165</v>
      </c>
      <c r="L1000">
        <f>VLOOKUP(G1000,MedianHouseholdIncome!B:C,2,FALSE)</f>
        <v>62500</v>
      </c>
      <c r="M1000">
        <f>VLOOKUP(G1000,DataForModel!B:O,14,FALSE)</f>
        <v>23.6072017125719</v>
      </c>
      <c r="N1000">
        <f>VLOOKUP(G1000,DataForModel!B:H,7,FALSE)</f>
        <v>9.0620999999999992</v>
      </c>
      <c r="O1000" s="2">
        <f t="shared" si="76"/>
        <v>6.0673656969597616</v>
      </c>
      <c r="P1000" s="1">
        <f t="shared" si="77"/>
        <v>6.1111111111111116</v>
      </c>
      <c r="Q1000" s="1">
        <f t="shared" si="78"/>
        <v>3.6836503238098017</v>
      </c>
      <c r="R1000" s="1">
        <f t="shared" si="79"/>
        <v>7.0523207976380604</v>
      </c>
      <c r="S1000" s="1"/>
    </row>
    <row r="1001" spans="7:19" x14ac:dyDescent="0.2">
      <c r="G1001">
        <v>6095250400</v>
      </c>
      <c r="H1001" s="2">
        <f>$B$3+$B$4*DataForModel!L1001+Index!$B$5*DataForModel!Q1001+Index!$B$6*DataForModel!R1001+Index!$B$7*DataForModel!T1001+Index!$B$8*DataForModel!U1001+Index!$B$9*DataForModel!AA1001+Index!$B$10*DataForModel!AU1001+Index!$B$11*DataForModel!AH1001+Index!$B$12*DataForModel!AU1001+Index!$B$13*DataForModel!AX1001+Index!$B$14*DataForModel!AZ1001+Index!$B$15*DataForModel!BA1001+Index!$B$16*DataForModel!BI1001</f>
        <v>13.17894032891456</v>
      </c>
      <c r="I1001" s="2">
        <f>$B$3+$B$4*DataForModel!L1001+Index!$B$5*DataForModel!Q1001+Index!$B$6*DataForModel!R1001+Index!$B$7*DataForModel!T1001+Index!$B$8*DataForModel!U1001+Index!$B$9*DataForModel!AA1001+Index!$B$10*DataForModel!AU1001+Index!$B$11*DataForModel!AH1001+Index!$B$12*DataForModel!AU1001+Index!$B$13*DataForModel!AX1001+Index!$B$14*DataForModel!AZ1001+Index!$B$15*DataForModel!BA1001+Index!$B$16*DataForModel!BI1001</f>
        <v>13.17894032891456</v>
      </c>
      <c r="J1001">
        <v>13.9</v>
      </c>
      <c r="K1001">
        <f t="shared" si="75"/>
        <v>0.72105967108544</v>
      </c>
      <c r="L1001">
        <f>VLOOKUP(G1001,MedianHouseholdIncome!B:C,2,FALSE)</f>
        <v>71336</v>
      </c>
      <c r="M1001">
        <f>VLOOKUP(G1001,DataForModel!B:O,14,FALSE)</f>
        <v>24.294817343871198</v>
      </c>
      <c r="N1001">
        <f>VLOOKUP(G1001,DataForModel!B:H,7,FALSE)</f>
        <v>7.4203000000000001</v>
      </c>
      <c r="O1001" s="2">
        <f t="shared" si="76"/>
        <v>5.7853801183118092</v>
      </c>
      <c r="P1001" s="1">
        <f t="shared" si="77"/>
        <v>5.9401709401709404</v>
      </c>
      <c r="Q1001" s="1">
        <f t="shared" si="78"/>
        <v>3.7980864389552775</v>
      </c>
      <c r="R1001" s="1">
        <f t="shared" si="79"/>
        <v>5.4630463191520251</v>
      </c>
      <c r="S1001" s="1"/>
    </row>
    <row r="1002" spans="7:19" x14ac:dyDescent="0.2">
      <c r="G1002">
        <v>6095250501</v>
      </c>
      <c r="H1002" s="2">
        <f>$B$3+$B$4*DataForModel!L1002+Index!$B$5*DataForModel!Q1002+Index!$B$6*DataForModel!R1002+Index!$B$7*DataForModel!T1002+Index!$B$8*DataForModel!U1002+Index!$B$9*DataForModel!AA1002+Index!$B$10*DataForModel!AU1002+Index!$B$11*DataForModel!AH1002+Index!$B$12*DataForModel!AU1002+Index!$B$13*DataForModel!AX1002+Index!$B$14*DataForModel!AZ1002+Index!$B$15*DataForModel!BA1002+Index!$B$16*DataForModel!BI1002</f>
        <v>13.1260095704656</v>
      </c>
      <c r="I1002" s="2">
        <f>$B$3+$B$4*DataForModel!L1002+Index!$B$5*DataForModel!Q1002+Index!$B$6*DataForModel!R1002+Index!$B$7*DataForModel!T1002+Index!$B$8*DataForModel!U1002+Index!$B$9*DataForModel!AA1002+Index!$B$10*DataForModel!AU1002+Index!$B$11*DataForModel!AH1002+Index!$B$12*DataForModel!AU1002+Index!$B$13*DataForModel!AX1002+Index!$B$14*DataForModel!AZ1002+Index!$B$15*DataForModel!BA1002+Index!$B$16*DataForModel!BI1002</f>
        <v>13.1260095704656</v>
      </c>
      <c r="J1002">
        <v>15.1</v>
      </c>
      <c r="K1002">
        <f t="shared" si="75"/>
        <v>1.9739904295343997</v>
      </c>
      <c r="L1002">
        <f>VLOOKUP(G1002,MedianHouseholdIncome!B:C,2,FALSE)</f>
        <v>79609</v>
      </c>
      <c r="M1002">
        <f>VLOOKUP(G1002,DataForModel!B:O,14,FALSE)</f>
        <v>15.292633697565</v>
      </c>
      <c r="N1002">
        <f>VLOOKUP(G1002,DataForModel!B:H,7,FALSE)</f>
        <v>7.742</v>
      </c>
      <c r="O1002" s="2">
        <f t="shared" si="76"/>
        <v>5.7614590471063725</v>
      </c>
      <c r="P1002" s="1">
        <f t="shared" si="77"/>
        <v>6.4529914529914532</v>
      </c>
      <c r="Q1002" s="1">
        <f t="shared" si="78"/>
        <v>2.2999021664965067</v>
      </c>
      <c r="R1002" s="1">
        <f t="shared" si="79"/>
        <v>5.7744542858525714</v>
      </c>
      <c r="S1002" s="1"/>
    </row>
    <row r="1003" spans="7:19" x14ac:dyDescent="0.2">
      <c r="G1003">
        <v>6095250502</v>
      </c>
      <c r="H1003" s="2">
        <f>$B$3+$B$4*DataForModel!L1003+Index!$B$5*DataForModel!Q1003+Index!$B$6*DataForModel!R1003+Index!$B$7*DataForModel!T1003+Index!$B$8*DataForModel!U1003+Index!$B$9*DataForModel!AA1003+Index!$B$10*DataForModel!AU1003+Index!$B$11*DataForModel!AH1003+Index!$B$12*DataForModel!AU1003+Index!$B$13*DataForModel!AX1003+Index!$B$14*DataForModel!AZ1003+Index!$B$15*DataForModel!BA1003+Index!$B$16*DataForModel!BI1003</f>
        <v>11.7329326552984</v>
      </c>
      <c r="I1003" s="2">
        <f>$B$3+$B$4*DataForModel!L1003+Index!$B$5*DataForModel!Q1003+Index!$B$6*DataForModel!R1003+Index!$B$7*DataForModel!T1003+Index!$B$8*DataForModel!U1003+Index!$B$9*DataForModel!AA1003+Index!$B$10*DataForModel!AU1003+Index!$B$11*DataForModel!AH1003+Index!$B$12*DataForModel!AU1003+Index!$B$13*DataForModel!AX1003+Index!$B$14*DataForModel!AZ1003+Index!$B$15*DataForModel!BA1003+Index!$B$16*DataForModel!BI1003</f>
        <v>11.7329326552984</v>
      </c>
      <c r="J1003">
        <v>15.2</v>
      </c>
      <c r="K1003">
        <f t="shared" si="75"/>
        <v>3.4670673447015989</v>
      </c>
      <c r="L1003">
        <f>VLOOKUP(G1003,MedianHouseholdIncome!B:C,2,FALSE)</f>
        <v>99722</v>
      </c>
      <c r="M1003">
        <f>VLOOKUP(G1003,DataForModel!B:O,14,FALSE)</f>
        <v>21.089362990155699</v>
      </c>
      <c r="N1003">
        <f>VLOOKUP(G1003,DataForModel!B:H,7,FALSE)</f>
        <v>6.9123999999999999</v>
      </c>
      <c r="O1003" s="2">
        <f t="shared" si="76"/>
        <v>5.1318838613568696</v>
      </c>
      <c r="P1003" s="1">
        <f t="shared" si="77"/>
        <v>6.4957264957264957</v>
      </c>
      <c r="Q1003" s="1">
        <f t="shared" si="78"/>
        <v>3.2646201726020498</v>
      </c>
      <c r="R1003" s="1">
        <f t="shared" si="79"/>
        <v>4.9713953826049071</v>
      </c>
      <c r="S1003" s="1"/>
    </row>
    <row r="1004" spans="7:19" x14ac:dyDescent="0.2">
      <c r="G1004">
        <v>6095250601</v>
      </c>
      <c r="H1004" s="2">
        <f>$B$3+$B$4*DataForModel!L1004+Index!$B$5*DataForModel!Q1004+Index!$B$6*DataForModel!R1004+Index!$B$7*DataForModel!T1004+Index!$B$8*DataForModel!U1004+Index!$B$9*DataForModel!AA1004+Index!$B$10*DataForModel!AU1004+Index!$B$11*DataForModel!AH1004+Index!$B$12*DataForModel!AU1004+Index!$B$13*DataForModel!AX1004+Index!$B$14*DataForModel!AZ1004+Index!$B$15*DataForModel!BA1004+Index!$B$16*DataForModel!BI1004</f>
        <v>14.281374425453201</v>
      </c>
      <c r="I1004" s="2">
        <f>$B$3+$B$4*DataForModel!L1004+Index!$B$5*DataForModel!Q1004+Index!$B$6*DataForModel!R1004+Index!$B$7*DataForModel!T1004+Index!$B$8*DataForModel!U1004+Index!$B$9*DataForModel!AA1004+Index!$B$10*DataForModel!AU1004+Index!$B$11*DataForModel!AH1004+Index!$B$12*DataForModel!AU1004+Index!$B$13*DataForModel!AX1004+Index!$B$14*DataForModel!AZ1004+Index!$B$15*DataForModel!BA1004+Index!$B$16*DataForModel!BI1004</f>
        <v>14.281374425453201</v>
      </c>
      <c r="J1004">
        <v>12.9</v>
      </c>
      <c r="K1004">
        <f t="shared" si="75"/>
        <v>1.3813744254532008</v>
      </c>
      <c r="L1004">
        <f>VLOOKUP(G1004,MedianHouseholdIncome!B:C,2,FALSE)</f>
        <v>69574</v>
      </c>
      <c r="M1004">
        <f>VLOOKUP(G1004,DataForModel!B:O,14,FALSE)</f>
        <v>30.743010522815499</v>
      </c>
      <c r="N1004">
        <f>VLOOKUP(G1004,DataForModel!B:H,7,FALSE)</f>
        <v>7.5223000000000004</v>
      </c>
      <c r="O1004" s="2">
        <f t="shared" si="76"/>
        <v>6.2836046912325347</v>
      </c>
      <c r="P1004" s="1">
        <f t="shared" si="77"/>
        <v>5.5128205128205128</v>
      </c>
      <c r="Q1004" s="1">
        <f t="shared" si="78"/>
        <v>4.8712240226830037</v>
      </c>
      <c r="R1004" s="1">
        <f t="shared" si="79"/>
        <v>5.5617830695513284</v>
      </c>
      <c r="S1004" s="1"/>
    </row>
    <row r="1005" spans="7:19" x14ac:dyDescent="0.2">
      <c r="G1005">
        <v>6095250604</v>
      </c>
      <c r="H1005" s="2">
        <f>$B$3+$B$4*DataForModel!L1005+Index!$B$5*DataForModel!Q1005+Index!$B$6*DataForModel!R1005+Index!$B$7*DataForModel!T1005+Index!$B$8*DataForModel!U1005+Index!$B$9*DataForModel!AA1005+Index!$B$10*DataForModel!AU1005+Index!$B$11*DataForModel!AH1005+Index!$B$12*DataForModel!AU1005+Index!$B$13*DataForModel!AX1005+Index!$B$14*DataForModel!AZ1005+Index!$B$15*DataForModel!BA1005+Index!$B$16*DataForModel!BI1005</f>
        <v>11.237395702558201</v>
      </c>
      <c r="I1005" s="2">
        <f>$B$3+$B$4*DataForModel!L1005+Index!$B$5*DataForModel!Q1005+Index!$B$6*DataForModel!R1005+Index!$B$7*DataForModel!T1005+Index!$B$8*DataForModel!U1005+Index!$B$9*DataForModel!AA1005+Index!$B$10*DataForModel!AU1005+Index!$B$11*DataForModel!AH1005+Index!$B$12*DataForModel!AU1005+Index!$B$13*DataForModel!AX1005+Index!$B$14*DataForModel!AZ1005+Index!$B$15*DataForModel!BA1005+Index!$B$16*DataForModel!BI1005</f>
        <v>11.237395702558201</v>
      </c>
      <c r="J1005">
        <v>10.1</v>
      </c>
      <c r="K1005">
        <f t="shared" si="75"/>
        <v>1.1373957025582015</v>
      </c>
      <c r="L1005">
        <f>VLOOKUP(G1005,MedianHouseholdIncome!B:C,2,FALSE)</f>
        <v>130986</v>
      </c>
      <c r="M1005">
        <f>VLOOKUP(G1005,DataForModel!B:O,14,FALSE)</f>
        <v>20.925572702310099</v>
      </c>
      <c r="N1005">
        <f>VLOOKUP(G1005,DataForModel!B:H,7,FALSE)</f>
        <v>5.2839</v>
      </c>
      <c r="O1005" s="2">
        <f t="shared" si="76"/>
        <v>4.9079351578283861</v>
      </c>
      <c r="P1005" s="1">
        <f t="shared" si="77"/>
        <v>4.3162393162393169</v>
      </c>
      <c r="Q1005" s="1">
        <f t="shared" si="78"/>
        <v>3.2373614492885721</v>
      </c>
      <c r="R1005" s="1">
        <f t="shared" si="79"/>
        <v>3.3949954019650548</v>
      </c>
      <c r="S1005" s="1"/>
    </row>
    <row r="1006" spans="7:19" x14ac:dyDescent="0.2">
      <c r="G1006">
        <v>6095250605</v>
      </c>
      <c r="H1006" s="2">
        <f>$B$3+$B$4*DataForModel!L1006+Index!$B$5*DataForModel!Q1006+Index!$B$6*DataForModel!R1006+Index!$B$7*DataForModel!T1006+Index!$B$8*DataForModel!U1006+Index!$B$9*DataForModel!AA1006+Index!$B$10*DataForModel!AU1006+Index!$B$11*DataForModel!AH1006+Index!$B$12*DataForModel!AU1006+Index!$B$13*DataForModel!AX1006+Index!$B$14*DataForModel!AZ1006+Index!$B$15*DataForModel!BA1006+Index!$B$16*DataForModel!BI1006</f>
        <v>9.7916171028164989</v>
      </c>
      <c r="I1006" s="2">
        <f>$B$3+$B$4*DataForModel!L1006+Index!$B$5*DataForModel!Q1006+Index!$B$6*DataForModel!R1006+Index!$B$7*DataForModel!T1006+Index!$B$8*DataForModel!U1006+Index!$B$9*DataForModel!AA1006+Index!$B$10*DataForModel!AU1006+Index!$B$11*DataForModel!AH1006+Index!$B$12*DataForModel!AU1006+Index!$B$13*DataForModel!AX1006+Index!$B$14*DataForModel!AZ1006+Index!$B$15*DataForModel!BA1006+Index!$B$16*DataForModel!BI1006</f>
        <v>9.7916171028164989</v>
      </c>
      <c r="J1006">
        <v>8.3000000000000007</v>
      </c>
      <c r="K1006">
        <f t="shared" si="75"/>
        <v>1.4916171028164982</v>
      </c>
      <c r="L1006">
        <f>VLOOKUP(G1006,MedianHouseholdIncome!B:C,2,FALSE)</f>
        <v>123529</v>
      </c>
      <c r="M1006">
        <f>VLOOKUP(G1006,DataForModel!B:O,14,FALSE)</f>
        <v>20.3636934752682</v>
      </c>
      <c r="N1006">
        <f>VLOOKUP(G1006,DataForModel!B:H,7,FALSE)</f>
        <v>4.8978000000000002</v>
      </c>
      <c r="O1006" s="2">
        <f t="shared" si="76"/>
        <v>4.2545424265477925</v>
      </c>
      <c r="P1006" s="1">
        <f t="shared" si="77"/>
        <v>3.5470085470085477</v>
      </c>
      <c r="Q1006" s="1">
        <f t="shared" si="78"/>
        <v>3.1438509573846578</v>
      </c>
      <c r="R1006" s="1">
        <f t="shared" si="79"/>
        <v>3.0212477614829876</v>
      </c>
      <c r="S1006" s="1"/>
    </row>
    <row r="1007" spans="7:19" x14ac:dyDescent="0.2">
      <c r="G1007">
        <v>6095250701</v>
      </c>
      <c r="H1007" s="2">
        <f>$B$3+$B$4*DataForModel!L1007+Index!$B$5*DataForModel!Q1007+Index!$B$6*DataForModel!R1007+Index!$B$7*DataForModel!T1007+Index!$B$8*DataForModel!U1007+Index!$B$9*DataForModel!AA1007+Index!$B$10*DataForModel!AU1007+Index!$B$11*DataForModel!AH1007+Index!$B$12*DataForModel!AU1007+Index!$B$13*DataForModel!AX1007+Index!$B$14*DataForModel!AZ1007+Index!$B$15*DataForModel!BA1007+Index!$B$16*DataForModel!BI1007</f>
        <v>16.066719343134089</v>
      </c>
      <c r="I1007" s="2">
        <f>$B$3+$B$4*DataForModel!L1007+Index!$B$5*DataForModel!Q1007+Index!$B$6*DataForModel!R1007+Index!$B$7*DataForModel!T1007+Index!$B$8*DataForModel!U1007+Index!$B$9*DataForModel!AA1007+Index!$B$10*DataForModel!AU1007+Index!$B$11*DataForModel!AH1007+Index!$B$12*DataForModel!AU1007+Index!$B$13*DataForModel!AX1007+Index!$B$14*DataForModel!AZ1007+Index!$B$15*DataForModel!BA1007+Index!$B$16*DataForModel!BI1007</f>
        <v>16.066719343134089</v>
      </c>
      <c r="J1007">
        <v>15.5</v>
      </c>
      <c r="K1007">
        <f t="shared" si="75"/>
        <v>0.56671934313408912</v>
      </c>
      <c r="L1007">
        <f>VLOOKUP(G1007,MedianHouseholdIncome!B:C,2,FALSE)</f>
        <v>63210</v>
      </c>
      <c r="M1007">
        <f>VLOOKUP(G1007,DataForModel!B:O,14,FALSE)</f>
        <v>48.146777754618498</v>
      </c>
      <c r="N1007">
        <f>VLOOKUP(G1007,DataForModel!B:H,7,FALSE)</f>
        <v>10.553900000000001</v>
      </c>
      <c r="O1007" s="2">
        <f t="shared" si="76"/>
        <v>7.0904581003574503</v>
      </c>
      <c r="P1007" s="1">
        <f t="shared" si="77"/>
        <v>6.6239316239316253</v>
      </c>
      <c r="Q1007" s="1">
        <f t="shared" si="78"/>
        <v>7.7676379787479144</v>
      </c>
      <c r="R1007" s="1">
        <f t="shared" si="79"/>
        <v>8.4963941725957106</v>
      </c>
      <c r="S1007" s="1"/>
    </row>
    <row r="1008" spans="7:19" x14ac:dyDescent="0.2">
      <c r="G1008">
        <v>6095250801</v>
      </c>
      <c r="H1008" s="2">
        <f>$B$3+$B$4*DataForModel!L1008+Index!$B$5*DataForModel!Q1008+Index!$B$6*DataForModel!R1008+Index!$B$7*DataForModel!T1008+Index!$B$8*DataForModel!U1008+Index!$B$9*DataForModel!AA1008+Index!$B$10*DataForModel!AU1008+Index!$B$11*DataForModel!AH1008+Index!$B$12*DataForModel!AU1008+Index!$B$13*DataForModel!AX1008+Index!$B$14*DataForModel!AZ1008+Index!$B$15*DataForModel!BA1008+Index!$B$16*DataForModel!BI1008</f>
        <v>12.465447936635597</v>
      </c>
      <c r="I1008" s="2">
        <f>$B$3+$B$4*DataForModel!L1008+Index!$B$5*DataForModel!Q1008+Index!$B$6*DataForModel!R1008+Index!$B$7*DataForModel!T1008+Index!$B$8*DataForModel!U1008+Index!$B$9*DataForModel!AA1008+Index!$B$10*DataForModel!AU1008+Index!$B$11*DataForModel!AH1008+Index!$B$12*DataForModel!AU1008+Index!$B$13*DataForModel!AX1008+Index!$B$14*DataForModel!AZ1008+Index!$B$15*DataForModel!BA1008+Index!$B$16*DataForModel!BI1008</f>
        <v>12.465447936635597</v>
      </c>
      <c r="J1008">
        <v>11.2</v>
      </c>
      <c r="K1008">
        <f t="shared" si="75"/>
        <v>1.2654479366355975</v>
      </c>
      <c r="L1008">
        <f>VLOOKUP(G1008,MedianHouseholdIncome!B:C,2,FALSE)</f>
        <v>67424</v>
      </c>
      <c r="M1008">
        <f>VLOOKUP(G1008,DataForModel!B:O,14,FALSE)</f>
        <v>45.150492337263898</v>
      </c>
      <c r="N1008">
        <f>VLOOKUP(G1008,DataForModel!B:H,7,FALSE)</f>
        <v>8.3140000000000001</v>
      </c>
      <c r="O1008" s="2">
        <f t="shared" si="76"/>
        <v>5.4629305101751537</v>
      </c>
      <c r="P1008" s="1">
        <f t="shared" si="77"/>
        <v>4.7863247863247862</v>
      </c>
      <c r="Q1008" s="1">
        <f t="shared" si="78"/>
        <v>7.2689825564137838</v>
      </c>
      <c r="R1008" s="1">
        <f t="shared" si="79"/>
        <v>6.3281544939741536</v>
      </c>
      <c r="S1008" s="1"/>
    </row>
    <row r="1009" spans="7:19" x14ac:dyDescent="0.2">
      <c r="G1009">
        <v>6095250900</v>
      </c>
      <c r="H1009" s="2">
        <f>$B$3+$B$4*DataForModel!L1009+Index!$B$5*DataForModel!Q1009+Index!$B$6*DataForModel!R1009+Index!$B$7*DataForModel!T1009+Index!$B$8*DataForModel!U1009+Index!$B$9*DataForModel!AA1009+Index!$B$10*DataForModel!AU1009+Index!$B$11*DataForModel!AH1009+Index!$B$12*DataForModel!AU1009+Index!$B$13*DataForModel!AX1009+Index!$B$14*DataForModel!AZ1009+Index!$B$15*DataForModel!BA1009+Index!$B$16*DataForModel!BI1009</f>
        <v>20.036436979974138</v>
      </c>
      <c r="I1009" s="2">
        <f>$B$3+$B$4*DataForModel!L1009+Index!$B$5*DataForModel!Q1009+Index!$B$6*DataForModel!R1009+Index!$B$7*DataForModel!T1009+Index!$B$8*DataForModel!U1009+Index!$B$9*DataForModel!AA1009+Index!$B$10*DataForModel!AU1009+Index!$B$11*DataForModel!AH1009+Index!$B$12*DataForModel!AU1009+Index!$B$13*DataForModel!AX1009+Index!$B$14*DataForModel!AZ1009+Index!$B$15*DataForModel!BA1009+Index!$B$16*DataForModel!BI1009</f>
        <v>20.036436979974138</v>
      </c>
      <c r="J1009">
        <v>21.2</v>
      </c>
      <c r="K1009">
        <f t="shared" si="75"/>
        <v>1.1635630200258618</v>
      </c>
      <c r="L1009">
        <f>VLOOKUP(G1009,MedianHouseholdIncome!B:C,2,FALSE)</f>
        <v>18741</v>
      </c>
      <c r="M1009">
        <f>VLOOKUP(G1009,DataForModel!B:O,14,FALSE)</f>
        <v>44.357621152159702</v>
      </c>
      <c r="N1009">
        <f>VLOOKUP(G1009,DataForModel!B:H,7,FALSE)</f>
        <v>10.425800000000001</v>
      </c>
      <c r="O1009" s="2">
        <f t="shared" si="76"/>
        <v>8.8844981073205176</v>
      </c>
      <c r="P1009" s="1">
        <f t="shared" si="77"/>
        <v>9.0598290598290596</v>
      </c>
      <c r="Q1009" s="1">
        <f t="shared" si="78"/>
        <v>7.1370293341423992</v>
      </c>
      <c r="R1009" s="1">
        <f t="shared" si="79"/>
        <v>8.3723924301824688</v>
      </c>
      <c r="S1009" s="1"/>
    </row>
    <row r="1010" spans="7:19" x14ac:dyDescent="0.2">
      <c r="G1010">
        <v>6095251000</v>
      </c>
      <c r="H1010" s="2">
        <f>$B$3+$B$4*DataForModel!L1010+Index!$B$5*DataForModel!Q1010+Index!$B$6*DataForModel!R1010+Index!$B$7*DataForModel!T1010+Index!$B$8*DataForModel!U1010+Index!$B$9*DataForModel!AA1010+Index!$B$10*DataForModel!AU1010+Index!$B$11*DataForModel!AH1010+Index!$B$12*DataForModel!AU1010+Index!$B$13*DataForModel!AX1010+Index!$B$14*DataForModel!AZ1010+Index!$B$15*DataForModel!BA1010+Index!$B$16*DataForModel!BI1010</f>
        <v>12.789258094662824</v>
      </c>
      <c r="I1010" s="2">
        <f>$B$3+$B$4*DataForModel!L1010+Index!$B$5*DataForModel!Q1010+Index!$B$6*DataForModel!R1010+Index!$B$7*DataForModel!T1010+Index!$B$8*DataForModel!U1010+Index!$B$9*DataForModel!AA1010+Index!$B$10*DataForModel!AU1010+Index!$B$11*DataForModel!AH1010+Index!$B$12*DataForModel!AU1010+Index!$B$13*DataForModel!AX1010+Index!$B$14*DataForModel!AZ1010+Index!$B$15*DataForModel!BA1010+Index!$B$16*DataForModel!BI1010</f>
        <v>12.789258094662824</v>
      </c>
      <c r="J1010">
        <v>12.7</v>
      </c>
      <c r="K1010">
        <f t="shared" si="75"/>
        <v>8.9258094662824305E-2</v>
      </c>
      <c r="L1010">
        <f>VLOOKUP(G1010,MedianHouseholdIncome!B:C,2,FALSE)</f>
        <v>49520</v>
      </c>
      <c r="M1010">
        <f>VLOOKUP(G1010,DataForModel!B:O,14,FALSE)</f>
        <v>32.593530337305197</v>
      </c>
      <c r="N1010">
        <f>VLOOKUP(G1010,DataForModel!B:H,7,FALSE)</f>
        <v>6.6006</v>
      </c>
      <c r="O1010" s="2">
        <f t="shared" si="76"/>
        <v>5.6092704847795698</v>
      </c>
      <c r="P1010" s="1">
        <f t="shared" si="77"/>
        <v>5.4273504273504267</v>
      </c>
      <c r="Q1010" s="1">
        <f t="shared" si="78"/>
        <v>5.1791959315963894</v>
      </c>
      <c r="R1010" s="1">
        <f t="shared" si="79"/>
        <v>4.6695706887372337</v>
      </c>
      <c r="S1010" s="1"/>
    </row>
    <row r="1011" spans="7:19" x14ac:dyDescent="0.2">
      <c r="G1011">
        <v>6095251100</v>
      </c>
      <c r="H1011" s="2">
        <f>$B$3+$B$4*DataForModel!L1011+Index!$B$5*DataForModel!Q1011+Index!$B$6*DataForModel!R1011+Index!$B$7*DataForModel!T1011+Index!$B$8*DataForModel!U1011+Index!$B$9*DataForModel!AA1011+Index!$B$10*DataForModel!AU1011+Index!$B$11*DataForModel!AH1011+Index!$B$12*DataForModel!AU1011+Index!$B$13*DataForModel!AX1011+Index!$B$14*DataForModel!AZ1011+Index!$B$15*DataForModel!BA1011+Index!$B$16*DataForModel!BI1011</f>
        <v>16.415982485570041</v>
      </c>
      <c r="I1011" s="2">
        <f>$B$3+$B$4*DataForModel!L1011+Index!$B$5*DataForModel!Q1011+Index!$B$6*DataForModel!R1011+Index!$B$7*DataForModel!T1011+Index!$B$8*DataForModel!U1011+Index!$B$9*DataForModel!AA1011+Index!$B$10*DataForModel!AU1011+Index!$B$11*DataForModel!AH1011+Index!$B$12*DataForModel!AU1011+Index!$B$13*DataForModel!AX1011+Index!$B$14*DataForModel!AZ1011+Index!$B$15*DataForModel!BA1011+Index!$B$16*DataForModel!BI1011</f>
        <v>16.415982485570041</v>
      </c>
      <c r="J1011">
        <v>17.899999999999999</v>
      </c>
      <c r="K1011">
        <f t="shared" si="75"/>
        <v>1.4840175144299579</v>
      </c>
      <c r="L1011">
        <f>VLOOKUP(G1011,MedianHouseholdIncome!B:C,2,FALSE)</f>
        <v>64116</v>
      </c>
      <c r="M1011">
        <f>VLOOKUP(G1011,DataForModel!B:O,14,FALSE)</f>
        <v>33.645045599092199</v>
      </c>
      <c r="N1011">
        <f>VLOOKUP(G1011,DataForModel!B:H,7,FALSE)</f>
        <v>8.6216000000000008</v>
      </c>
      <c r="O1011" s="2">
        <f t="shared" si="76"/>
        <v>7.2483010775689261</v>
      </c>
      <c r="P1011" s="1">
        <f t="shared" si="77"/>
        <v>7.649572649572649</v>
      </c>
      <c r="Q1011" s="1">
        <f t="shared" si="78"/>
        <v>5.3541938753570752</v>
      </c>
      <c r="R1011" s="1">
        <f t="shared" si="79"/>
        <v>6.6259135569430327</v>
      </c>
      <c r="S1011" s="1"/>
    </row>
    <row r="1012" spans="7:19" x14ac:dyDescent="0.2">
      <c r="G1012">
        <v>6095251200</v>
      </c>
      <c r="H1012" s="2">
        <f>$B$3+$B$4*DataForModel!L1012+Index!$B$5*DataForModel!Q1012+Index!$B$6*DataForModel!R1012+Index!$B$7*DataForModel!T1012+Index!$B$8*DataForModel!U1012+Index!$B$9*DataForModel!AA1012+Index!$B$10*DataForModel!AU1012+Index!$B$11*DataForModel!AH1012+Index!$B$12*DataForModel!AU1012+Index!$B$13*DataForModel!AX1012+Index!$B$14*DataForModel!AZ1012+Index!$B$15*DataForModel!BA1012+Index!$B$16*DataForModel!BI1012</f>
        <v>16.16322256311728</v>
      </c>
      <c r="I1012" s="2">
        <f>$B$3+$B$4*DataForModel!L1012+Index!$B$5*DataForModel!Q1012+Index!$B$6*DataForModel!R1012+Index!$B$7*DataForModel!T1012+Index!$B$8*DataForModel!U1012+Index!$B$9*DataForModel!AA1012+Index!$B$10*DataForModel!AU1012+Index!$B$11*DataForModel!AH1012+Index!$B$12*DataForModel!AU1012+Index!$B$13*DataForModel!AX1012+Index!$B$14*DataForModel!AZ1012+Index!$B$15*DataForModel!BA1012+Index!$B$16*DataForModel!BI1012</f>
        <v>16.16322256311728</v>
      </c>
      <c r="J1012">
        <v>16.7</v>
      </c>
      <c r="K1012">
        <f t="shared" si="75"/>
        <v>0.53677743688271917</v>
      </c>
      <c r="L1012">
        <f>VLOOKUP(G1012,MedianHouseholdIncome!B:C,2,FALSE)</f>
        <v>47529</v>
      </c>
      <c r="M1012">
        <f>VLOOKUP(G1012,DataForModel!B:O,14,FALSE)</f>
        <v>33.315204252687302</v>
      </c>
      <c r="N1012">
        <f>VLOOKUP(G1012,DataForModel!B:H,7,FALSE)</f>
        <v>8.7608999999999995</v>
      </c>
      <c r="O1012" s="2">
        <f t="shared" si="76"/>
        <v>7.1340709346416586</v>
      </c>
      <c r="P1012" s="1">
        <f t="shared" si="77"/>
        <v>7.1367521367521372</v>
      </c>
      <c r="Q1012" s="1">
        <f t="shared" si="78"/>
        <v>5.299300181004015</v>
      </c>
      <c r="R1012" s="1">
        <f t="shared" si="79"/>
        <v>6.7607569817530599</v>
      </c>
      <c r="S1012" s="1"/>
    </row>
    <row r="1013" spans="7:19" x14ac:dyDescent="0.2">
      <c r="G1013">
        <v>6095251300</v>
      </c>
      <c r="H1013" s="2">
        <f>$B$3+$B$4*DataForModel!L1013+Index!$B$5*DataForModel!Q1013+Index!$B$6*DataForModel!R1013+Index!$B$7*DataForModel!T1013+Index!$B$8*DataForModel!U1013+Index!$B$9*DataForModel!AA1013+Index!$B$10*DataForModel!AU1013+Index!$B$11*DataForModel!AH1013+Index!$B$12*DataForModel!AU1013+Index!$B$13*DataForModel!AX1013+Index!$B$14*DataForModel!AZ1013+Index!$B$15*DataForModel!BA1013+Index!$B$16*DataForModel!BI1013</f>
        <v>11.368718296680598</v>
      </c>
      <c r="I1013" s="2">
        <f>$B$3+$B$4*DataForModel!L1013+Index!$B$5*DataForModel!Q1013+Index!$B$6*DataForModel!R1013+Index!$B$7*DataForModel!T1013+Index!$B$8*DataForModel!U1013+Index!$B$9*DataForModel!AA1013+Index!$B$10*DataForModel!AU1013+Index!$B$11*DataForModel!AH1013+Index!$B$12*DataForModel!AU1013+Index!$B$13*DataForModel!AX1013+Index!$B$14*DataForModel!AZ1013+Index!$B$15*DataForModel!BA1013+Index!$B$16*DataForModel!BI1013</f>
        <v>11.368718296680598</v>
      </c>
      <c r="J1013">
        <v>11.4</v>
      </c>
      <c r="K1013">
        <f t="shared" si="75"/>
        <v>3.128170331940261E-2</v>
      </c>
      <c r="L1013">
        <f>VLOOKUP(G1013,MedianHouseholdIncome!B:C,2,FALSE)</f>
        <v>83786</v>
      </c>
      <c r="M1013">
        <f>VLOOKUP(G1013,DataForModel!B:O,14,FALSE)</f>
        <v>21.642371067456899</v>
      </c>
      <c r="N1013">
        <f>VLOOKUP(G1013,DataForModel!B:H,7,FALSE)</f>
        <v>5.3414999999999999</v>
      </c>
      <c r="O1013" s="2">
        <f t="shared" si="76"/>
        <v>4.9672839602437859</v>
      </c>
      <c r="P1013" s="1">
        <f t="shared" si="77"/>
        <v>4.8717948717948723</v>
      </c>
      <c r="Q1013" s="1">
        <f t="shared" si="78"/>
        <v>3.3566542874909722</v>
      </c>
      <c r="R1013" s="1">
        <f t="shared" si="79"/>
        <v>3.450752625719955</v>
      </c>
      <c r="S1013" s="1"/>
    </row>
    <row r="1014" spans="7:19" x14ac:dyDescent="0.2">
      <c r="G1014">
        <v>6095251400</v>
      </c>
      <c r="H1014" s="2">
        <f>$B$3+$B$4*DataForModel!L1014+Index!$B$5*DataForModel!Q1014+Index!$B$6*DataForModel!R1014+Index!$B$7*DataForModel!T1014+Index!$B$8*DataForModel!U1014+Index!$B$9*DataForModel!AA1014+Index!$B$10*DataForModel!AU1014+Index!$B$11*DataForModel!AH1014+Index!$B$12*DataForModel!AU1014+Index!$B$13*DataForModel!AX1014+Index!$B$14*DataForModel!AZ1014+Index!$B$15*DataForModel!BA1014+Index!$B$16*DataForModel!BI1014</f>
        <v>13.062110320579581</v>
      </c>
      <c r="I1014" s="2">
        <f>$B$3+$B$4*DataForModel!L1014+Index!$B$5*DataForModel!Q1014+Index!$B$6*DataForModel!R1014+Index!$B$7*DataForModel!T1014+Index!$B$8*DataForModel!U1014+Index!$B$9*DataForModel!AA1014+Index!$B$10*DataForModel!AU1014+Index!$B$11*DataForModel!AH1014+Index!$B$12*DataForModel!AU1014+Index!$B$13*DataForModel!AX1014+Index!$B$14*DataForModel!AZ1014+Index!$B$15*DataForModel!BA1014+Index!$B$16*DataForModel!BI1014</f>
        <v>13.062110320579581</v>
      </c>
      <c r="J1014">
        <v>12.1</v>
      </c>
      <c r="K1014">
        <f t="shared" si="75"/>
        <v>0.96211032057958157</v>
      </c>
      <c r="L1014">
        <f>VLOOKUP(G1014,MedianHouseholdIncome!B:C,2,FALSE)</f>
        <v>74647</v>
      </c>
      <c r="M1014">
        <f>VLOOKUP(G1014,DataForModel!B:O,14,FALSE)</f>
        <v>27.622633849929201</v>
      </c>
      <c r="N1014">
        <f>VLOOKUP(G1014,DataForModel!B:H,7,FALSE)</f>
        <v>7.0467000000000004</v>
      </c>
      <c r="O1014" s="2">
        <f t="shared" si="76"/>
        <v>5.7325809703266586</v>
      </c>
      <c r="P1014" s="1">
        <f t="shared" si="77"/>
        <v>5.1709401709401712</v>
      </c>
      <c r="Q1014" s="1">
        <f t="shared" si="78"/>
        <v>4.3519167702272394</v>
      </c>
      <c r="R1014" s="1">
        <f t="shared" si="79"/>
        <v>5.1013987706306576</v>
      </c>
      <c r="S1014" s="1"/>
    </row>
    <row r="1015" spans="7:19" x14ac:dyDescent="0.2">
      <c r="G1015">
        <v>6095251500</v>
      </c>
      <c r="H1015" s="2">
        <f>$B$3+$B$4*DataForModel!L1015+Index!$B$5*DataForModel!Q1015+Index!$B$6*DataForModel!R1015+Index!$B$7*DataForModel!T1015+Index!$B$8*DataForModel!U1015+Index!$B$9*DataForModel!AA1015+Index!$B$10*DataForModel!AU1015+Index!$B$11*DataForModel!AH1015+Index!$B$12*DataForModel!AU1015+Index!$B$13*DataForModel!AX1015+Index!$B$14*DataForModel!AZ1015+Index!$B$15*DataForModel!BA1015+Index!$B$16*DataForModel!BI1015</f>
        <v>17.115868825223799</v>
      </c>
      <c r="I1015" s="2">
        <f>$B$3+$B$4*DataForModel!L1015+Index!$B$5*DataForModel!Q1015+Index!$B$6*DataForModel!R1015+Index!$B$7*DataForModel!T1015+Index!$B$8*DataForModel!U1015+Index!$B$9*DataForModel!AA1015+Index!$B$10*DataForModel!AU1015+Index!$B$11*DataForModel!AH1015+Index!$B$12*DataForModel!AU1015+Index!$B$13*DataForModel!AX1015+Index!$B$14*DataForModel!AZ1015+Index!$B$15*DataForModel!BA1015+Index!$B$16*DataForModel!BI1015</f>
        <v>17.115868825223799</v>
      </c>
      <c r="J1015">
        <v>17.100000000000001</v>
      </c>
      <c r="K1015">
        <f t="shared" si="75"/>
        <v>1.5868825223797955E-2</v>
      </c>
      <c r="L1015">
        <f>VLOOKUP(G1015,MedianHouseholdIncome!B:C,2,FALSE)</f>
        <v>39545</v>
      </c>
      <c r="M1015">
        <f>VLOOKUP(G1015,DataForModel!B:O,14,FALSE)</f>
        <v>35.863277895811798</v>
      </c>
      <c r="N1015">
        <f>VLOOKUP(G1015,DataForModel!B:H,7,FALSE)</f>
        <v>9.2180999999999997</v>
      </c>
      <c r="O1015" s="2">
        <f t="shared" si="76"/>
        <v>7.5646016834390402</v>
      </c>
      <c r="P1015" s="1">
        <f t="shared" si="77"/>
        <v>7.3076923076923084</v>
      </c>
      <c r="Q1015" s="1">
        <f t="shared" si="78"/>
        <v>5.7233621649830084</v>
      </c>
      <c r="R1015" s="1">
        <f t="shared" si="79"/>
        <v>7.2033299453075834</v>
      </c>
      <c r="S1015" s="1"/>
    </row>
    <row r="1016" spans="7:19" x14ac:dyDescent="0.2">
      <c r="G1016">
        <v>6095251600</v>
      </c>
      <c r="H1016" s="2">
        <f>$B$3+$B$4*DataForModel!L1016+Index!$B$5*DataForModel!Q1016+Index!$B$6*DataForModel!R1016+Index!$B$7*DataForModel!T1016+Index!$B$8*DataForModel!U1016+Index!$B$9*DataForModel!AA1016+Index!$B$10*DataForModel!AU1016+Index!$B$11*DataForModel!AH1016+Index!$B$12*DataForModel!AU1016+Index!$B$13*DataForModel!AX1016+Index!$B$14*DataForModel!AZ1016+Index!$B$15*DataForModel!BA1016+Index!$B$16*DataForModel!BI1016</f>
        <v>15.165162899918101</v>
      </c>
      <c r="I1016" s="2">
        <f>$B$3+$B$4*DataForModel!L1016+Index!$B$5*DataForModel!Q1016+Index!$B$6*DataForModel!R1016+Index!$B$7*DataForModel!T1016+Index!$B$8*DataForModel!U1016+Index!$B$9*DataForModel!AA1016+Index!$B$10*DataForModel!AU1016+Index!$B$11*DataForModel!AH1016+Index!$B$12*DataForModel!AU1016+Index!$B$13*DataForModel!AX1016+Index!$B$14*DataForModel!AZ1016+Index!$B$15*DataForModel!BA1016+Index!$B$16*DataForModel!BI1016</f>
        <v>15.165162899918101</v>
      </c>
      <c r="J1016">
        <v>16.100000000000001</v>
      </c>
      <c r="K1016">
        <f t="shared" si="75"/>
        <v>0.93483710008190002</v>
      </c>
      <c r="L1016">
        <f>VLOOKUP(G1016,MedianHouseholdIncome!B:C,2,FALSE)</f>
        <v>63235</v>
      </c>
      <c r="M1016">
        <f>VLOOKUP(G1016,DataForModel!B:O,14,FALSE)</f>
        <v>34.067461882613003</v>
      </c>
      <c r="N1016">
        <f>VLOOKUP(G1016,DataForModel!B:H,7,FALSE)</f>
        <v>7.5368000000000004</v>
      </c>
      <c r="O1016" s="2">
        <f t="shared" si="76"/>
        <v>6.6830164443931475</v>
      </c>
      <c r="P1016" s="1">
        <f t="shared" si="77"/>
        <v>6.8803418803418817</v>
      </c>
      <c r="Q1016" s="1">
        <f t="shared" si="78"/>
        <v>5.4244943110364821</v>
      </c>
      <c r="R1016" s="1">
        <f t="shared" si="79"/>
        <v>5.575819176225739</v>
      </c>
      <c r="S1016" s="1"/>
    </row>
    <row r="1017" spans="7:19" x14ac:dyDescent="0.2">
      <c r="G1017">
        <v>6095251701</v>
      </c>
      <c r="H1017" s="2">
        <f>$B$3+$B$4*DataForModel!L1017+Index!$B$5*DataForModel!Q1017+Index!$B$6*DataForModel!R1017+Index!$B$7*DataForModel!T1017+Index!$B$8*DataForModel!U1017+Index!$B$9*DataForModel!AA1017+Index!$B$10*DataForModel!AU1017+Index!$B$11*DataForModel!AH1017+Index!$B$12*DataForModel!AU1017+Index!$B$13*DataForModel!AX1017+Index!$B$14*DataForModel!AZ1017+Index!$B$15*DataForModel!BA1017+Index!$B$16*DataForModel!BI1017</f>
        <v>14.504387296826701</v>
      </c>
      <c r="I1017" s="2">
        <f>$B$3+$B$4*DataForModel!L1017+Index!$B$5*DataForModel!Q1017+Index!$B$6*DataForModel!R1017+Index!$B$7*DataForModel!T1017+Index!$B$8*DataForModel!U1017+Index!$B$9*DataForModel!AA1017+Index!$B$10*DataForModel!AU1017+Index!$B$11*DataForModel!AH1017+Index!$B$12*DataForModel!AU1017+Index!$B$13*DataForModel!AX1017+Index!$B$14*DataForModel!AZ1017+Index!$B$15*DataForModel!BA1017+Index!$B$16*DataForModel!BI1017</f>
        <v>14.504387296826701</v>
      </c>
      <c r="J1017">
        <v>13.4</v>
      </c>
      <c r="K1017">
        <f t="shared" si="75"/>
        <v>1.104387296826701</v>
      </c>
      <c r="L1017">
        <f>VLOOKUP(G1017,MedianHouseholdIncome!B:C,2,FALSE)</f>
        <v>58706</v>
      </c>
      <c r="M1017">
        <f>VLOOKUP(G1017,DataForModel!B:O,14,FALSE)</f>
        <v>25.946752337585199</v>
      </c>
      <c r="N1017">
        <f>VLOOKUP(G1017,DataForModel!B:H,7,FALSE)</f>
        <v>8.5568000000000008</v>
      </c>
      <c r="O1017" s="2">
        <f t="shared" si="76"/>
        <v>6.3843912080363472</v>
      </c>
      <c r="P1017" s="1">
        <f t="shared" si="77"/>
        <v>5.7264957264957275</v>
      </c>
      <c r="Q1017" s="1">
        <f t="shared" si="78"/>
        <v>4.0730089604172903</v>
      </c>
      <c r="R1017" s="1">
        <f t="shared" si="79"/>
        <v>6.5631866802187702</v>
      </c>
      <c r="S1017" s="1"/>
    </row>
    <row r="1018" spans="7:19" x14ac:dyDescent="0.2">
      <c r="G1018">
        <v>6095251702</v>
      </c>
      <c r="H1018" s="2">
        <f>$B$3+$B$4*DataForModel!L1018+Index!$B$5*DataForModel!Q1018+Index!$B$6*DataForModel!R1018+Index!$B$7*DataForModel!T1018+Index!$B$8*DataForModel!U1018+Index!$B$9*DataForModel!AA1018+Index!$B$10*DataForModel!AU1018+Index!$B$11*DataForModel!AH1018+Index!$B$12*DataForModel!AU1018+Index!$B$13*DataForModel!AX1018+Index!$B$14*DataForModel!AZ1018+Index!$B$15*DataForModel!BA1018+Index!$B$16*DataForModel!BI1018</f>
        <v>12.686868816756398</v>
      </c>
      <c r="I1018" s="2">
        <f>$B$3+$B$4*DataForModel!L1018+Index!$B$5*DataForModel!Q1018+Index!$B$6*DataForModel!R1018+Index!$B$7*DataForModel!T1018+Index!$B$8*DataForModel!U1018+Index!$B$9*DataForModel!AA1018+Index!$B$10*DataForModel!AU1018+Index!$B$11*DataForModel!AH1018+Index!$B$12*DataForModel!AU1018+Index!$B$13*DataForModel!AX1018+Index!$B$14*DataForModel!AZ1018+Index!$B$15*DataForModel!BA1018+Index!$B$16*DataForModel!BI1018</f>
        <v>12.686868816756398</v>
      </c>
      <c r="J1018">
        <v>11.3</v>
      </c>
      <c r="K1018">
        <f t="shared" si="75"/>
        <v>1.3868688167563974</v>
      </c>
      <c r="L1018">
        <f>VLOOKUP(G1018,MedianHouseholdIncome!B:C,2,FALSE)</f>
        <v>89327</v>
      </c>
      <c r="M1018">
        <f>VLOOKUP(G1018,DataForModel!B:O,14,FALSE)</f>
        <v>19.870143148838299</v>
      </c>
      <c r="N1018">
        <f>VLOOKUP(G1018,DataForModel!B:H,7,FALSE)</f>
        <v>6.7530000000000001</v>
      </c>
      <c r="O1018" s="2">
        <f t="shared" si="76"/>
        <v>5.5629975561602922</v>
      </c>
      <c r="P1018" s="1">
        <f t="shared" si="77"/>
        <v>4.8290598290598297</v>
      </c>
      <c r="Q1018" s="1">
        <f t="shared" si="78"/>
        <v>3.0617120713347634</v>
      </c>
      <c r="R1018" s="1">
        <f t="shared" si="79"/>
        <v>4.8170950099220757</v>
      </c>
      <c r="S1018" s="1"/>
    </row>
    <row r="1019" spans="7:19" x14ac:dyDescent="0.2">
      <c r="G1019">
        <v>6095251802</v>
      </c>
      <c r="H1019" s="2">
        <f>$B$3+$B$4*DataForModel!L1019+Index!$B$5*DataForModel!Q1019+Index!$B$6*DataForModel!R1019+Index!$B$7*DataForModel!T1019+Index!$B$8*DataForModel!U1019+Index!$B$9*DataForModel!AA1019+Index!$B$10*DataForModel!AU1019+Index!$B$11*DataForModel!AH1019+Index!$B$12*DataForModel!AU1019+Index!$B$13*DataForModel!AX1019+Index!$B$14*DataForModel!AZ1019+Index!$B$15*DataForModel!BA1019+Index!$B$16*DataForModel!BI1019</f>
        <v>17.739093588205417</v>
      </c>
      <c r="I1019" s="2">
        <f>$B$3+$B$4*DataForModel!L1019+Index!$B$5*DataForModel!Q1019+Index!$B$6*DataForModel!R1019+Index!$B$7*DataForModel!T1019+Index!$B$8*DataForModel!U1019+Index!$B$9*DataForModel!AA1019+Index!$B$10*DataForModel!AU1019+Index!$B$11*DataForModel!AH1019+Index!$B$12*DataForModel!AU1019+Index!$B$13*DataForModel!AX1019+Index!$B$14*DataForModel!AZ1019+Index!$B$15*DataForModel!BA1019+Index!$B$16*DataForModel!BI1019</f>
        <v>17.739093588205417</v>
      </c>
      <c r="J1019">
        <v>17.600000000000001</v>
      </c>
      <c r="K1019">
        <f t="shared" si="75"/>
        <v>0.13909358820541584</v>
      </c>
      <c r="L1019">
        <f>VLOOKUP(G1019,MedianHouseholdIncome!B:C,2,FALSE)</f>
        <v>41337</v>
      </c>
      <c r="M1019">
        <f>VLOOKUP(G1019,DataForModel!B:O,14,FALSE)</f>
        <v>39.961174756763498</v>
      </c>
      <c r="N1019">
        <f>VLOOKUP(G1019,DataForModel!B:H,7,FALSE)</f>
        <v>11.6661</v>
      </c>
      <c r="O1019" s="2">
        <f t="shared" si="76"/>
        <v>7.8462565164535905</v>
      </c>
      <c r="P1019" s="1">
        <f t="shared" si="77"/>
        <v>7.5213675213675222</v>
      </c>
      <c r="Q1019" s="1">
        <f t="shared" si="78"/>
        <v>6.4053527650920312</v>
      </c>
      <c r="R1019" s="1">
        <f t="shared" si="79"/>
        <v>9.5730119548908572</v>
      </c>
      <c r="S1019" s="1"/>
    </row>
    <row r="1020" spans="7:19" x14ac:dyDescent="0.2">
      <c r="G1020">
        <v>6095251803</v>
      </c>
      <c r="H1020" s="2">
        <f>$B$3+$B$4*DataForModel!L1020+Index!$B$5*DataForModel!Q1020+Index!$B$6*DataForModel!R1020+Index!$B$7*DataForModel!T1020+Index!$B$8*DataForModel!U1020+Index!$B$9*DataForModel!AA1020+Index!$B$10*DataForModel!AU1020+Index!$B$11*DataForModel!AH1020+Index!$B$12*DataForModel!AU1020+Index!$B$13*DataForModel!AX1020+Index!$B$14*DataForModel!AZ1020+Index!$B$15*DataForModel!BA1020+Index!$B$16*DataForModel!BI1020</f>
        <v>12.887059852722997</v>
      </c>
      <c r="I1020" s="2">
        <f>$B$3+$B$4*DataForModel!L1020+Index!$B$5*DataForModel!Q1020+Index!$B$6*DataForModel!R1020+Index!$B$7*DataForModel!T1020+Index!$B$8*DataForModel!U1020+Index!$B$9*DataForModel!AA1020+Index!$B$10*DataForModel!AU1020+Index!$B$11*DataForModel!AH1020+Index!$B$12*DataForModel!AU1020+Index!$B$13*DataForModel!AX1020+Index!$B$14*DataForModel!AZ1020+Index!$B$15*DataForModel!BA1020+Index!$B$16*DataForModel!BI1020</f>
        <v>12.887059852722997</v>
      </c>
      <c r="J1020">
        <v>13.5</v>
      </c>
      <c r="K1020">
        <f t="shared" si="75"/>
        <v>0.61294014727700308</v>
      </c>
      <c r="L1020">
        <f>VLOOKUP(G1020,MedianHouseholdIncome!B:C,2,FALSE)</f>
        <v>76073</v>
      </c>
      <c r="M1020">
        <f>VLOOKUP(G1020,DataForModel!B:O,14,FALSE)</f>
        <v>29.921073079976999</v>
      </c>
      <c r="N1020">
        <f>VLOOKUP(G1020,DataForModel!B:H,7,FALSE)</f>
        <v>7.3208000000000002</v>
      </c>
      <c r="O1020" s="2">
        <f t="shared" si="76"/>
        <v>5.6534701691810385</v>
      </c>
      <c r="P1020" s="1">
        <f t="shared" si="77"/>
        <v>5.7692307692307701</v>
      </c>
      <c r="Q1020" s="1">
        <f t="shared" si="78"/>
        <v>4.7344334618382575</v>
      </c>
      <c r="R1020" s="1">
        <f t="shared" si="79"/>
        <v>5.3667295871448619</v>
      </c>
      <c r="S1020" s="1"/>
    </row>
    <row r="1021" spans="7:19" x14ac:dyDescent="0.2">
      <c r="G1021">
        <v>6095251804</v>
      </c>
      <c r="H1021" s="2">
        <f>$B$3+$B$4*DataForModel!L1021+Index!$B$5*DataForModel!Q1021+Index!$B$6*DataForModel!R1021+Index!$B$7*DataForModel!T1021+Index!$B$8*DataForModel!U1021+Index!$B$9*DataForModel!AA1021+Index!$B$10*DataForModel!AU1021+Index!$B$11*DataForModel!AH1021+Index!$B$12*DataForModel!AU1021+Index!$B$13*DataForModel!AX1021+Index!$B$14*DataForModel!AZ1021+Index!$B$15*DataForModel!BA1021+Index!$B$16*DataForModel!BI1021</f>
        <v>13.350660003156609</v>
      </c>
      <c r="I1021" s="2">
        <f>$B$3+$B$4*DataForModel!L1021+Index!$B$5*DataForModel!Q1021+Index!$B$6*DataForModel!R1021+Index!$B$7*DataForModel!T1021+Index!$B$8*DataForModel!U1021+Index!$B$9*DataForModel!AA1021+Index!$B$10*DataForModel!AU1021+Index!$B$11*DataForModel!AH1021+Index!$B$12*DataForModel!AU1021+Index!$B$13*DataForModel!AX1021+Index!$B$14*DataForModel!AZ1021+Index!$B$15*DataForModel!BA1021+Index!$B$16*DataForModel!BI1021</f>
        <v>13.350660003156609</v>
      </c>
      <c r="J1021">
        <v>10.4</v>
      </c>
      <c r="K1021">
        <f t="shared" si="75"/>
        <v>2.9506600031566084</v>
      </c>
      <c r="L1021">
        <f>VLOOKUP(G1021,MedianHouseholdIncome!B:C,2,FALSE)</f>
        <v>93750</v>
      </c>
      <c r="M1021">
        <f>VLOOKUP(G1021,DataForModel!B:O,14,FALSE)</f>
        <v>15.516266993028101</v>
      </c>
      <c r="N1021">
        <f>VLOOKUP(G1021,DataForModel!B:H,7,FALSE)</f>
        <v>7.2812000000000001</v>
      </c>
      <c r="O1021" s="2">
        <f t="shared" si="76"/>
        <v>5.8629856292715576</v>
      </c>
      <c r="P1021" s="1">
        <f t="shared" si="77"/>
        <v>4.4444444444444446</v>
      </c>
      <c r="Q1021" s="1">
        <f t="shared" si="78"/>
        <v>2.3371202348257856</v>
      </c>
      <c r="R1021" s="1">
        <f t="shared" si="79"/>
        <v>5.3283964958133678</v>
      </c>
      <c r="S1021" s="1"/>
    </row>
    <row r="1022" spans="7:19" x14ac:dyDescent="0.2">
      <c r="G1022">
        <v>6095251901</v>
      </c>
      <c r="H1022" s="2">
        <f>$B$3+$B$4*DataForModel!L1022+Index!$B$5*DataForModel!Q1022+Index!$B$6*DataForModel!R1022+Index!$B$7*DataForModel!T1022+Index!$B$8*DataForModel!U1022+Index!$B$9*DataForModel!AA1022+Index!$B$10*DataForModel!AU1022+Index!$B$11*DataForModel!AH1022+Index!$B$12*DataForModel!AU1022+Index!$B$13*DataForModel!AX1022+Index!$B$14*DataForModel!AZ1022+Index!$B$15*DataForModel!BA1022+Index!$B$16*DataForModel!BI1022</f>
        <v>16.301298357317336</v>
      </c>
      <c r="I1022" s="2">
        <f>$B$3+$B$4*DataForModel!L1022+Index!$B$5*DataForModel!Q1022+Index!$B$6*DataForModel!R1022+Index!$B$7*DataForModel!T1022+Index!$B$8*DataForModel!U1022+Index!$B$9*DataForModel!AA1022+Index!$B$10*DataForModel!AU1022+Index!$B$11*DataForModel!AH1022+Index!$B$12*DataForModel!AU1022+Index!$B$13*DataForModel!AX1022+Index!$B$14*DataForModel!AZ1022+Index!$B$15*DataForModel!BA1022+Index!$B$16*DataForModel!BI1022</f>
        <v>16.301298357317336</v>
      </c>
      <c r="J1022">
        <v>16.899999999999999</v>
      </c>
      <c r="K1022">
        <f t="shared" si="75"/>
        <v>0.59870164268266279</v>
      </c>
      <c r="L1022">
        <f>VLOOKUP(G1022,MedianHouseholdIncome!B:C,2,FALSE)</f>
        <v>68029</v>
      </c>
      <c r="M1022">
        <f>VLOOKUP(G1022,DataForModel!B:O,14,FALSE)</f>
        <v>39.574301642327598</v>
      </c>
      <c r="N1022">
        <f>VLOOKUP(G1022,DataForModel!B:H,7,FALSE)</f>
        <v>10.081300000000001</v>
      </c>
      <c r="O1022" s="2">
        <f t="shared" si="76"/>
        <v>7.1964717201507451</v>
      </c>
      <c r="P1022" s="1">
        <f t="shared" si="77"/>
        <v>7.2222222222222223</v>
      </c>
      <c r="Q1022" s="1">
        <f t="shared" si="78"/>
        <v>6.3409675849782232</v>
      </c>
      <c r="R1022" s="1">
        <f t="shared" si="79"/>
        <v>8.0389138957456083</v>
      </c>
      <c r="S1022" s="1"/>
    </row>
    <row r="1023" spans="7:19" x14ac:dyDescent="0.2">
      <c r="G1023">
        <v>6095251902</v>
      </c>
      <c r="H1023" s="2">
        <f>$B$3+$B$4*DataForModel!L1023+Index!$B$5*DataForModel!Q1023+Index!$B$6*DataForModel!R1023+Index!$B$7*DataForModel!T1023+Index!$B$8*DataForModel!U1023+Index!$B$9*DataForModel!AA1023+Index!$B$10*DataForModel!AU1023+Index!$B$11*DataForModel!AH1023+Index!$B$12*DataForModel!AU1023+Index!$B$13*DataForModel!AX1023+Index!$B$14*DataForModel!AZ1023+Index!$B$15*DataForModel!BA1023+Index!$B$16*DataForModel!BI1023</f>
        <v>15.464403466801899</v>
      </c>
      <c r="I1023" s="2">
        <f>$B$3+$B$4*DataForModel!L1023+Index!$B$5*DataForModel!Q1023+Index!$B$6*DataForModel!R1023+Index!$B$7*DataForModel!T1023+Index!$B$8*DataForModel!U1023+Index!$B$9*DataForModel!AA1023+Index!$B$10*DataForModel!AU1023+Index!$B$11*DataForModel!AH1023+Index!$B$12*DataForModel!AU1023+Index!$B$13*DataForModel!AX1023+Index!$B$14*DataForModel!AZ1023+Index!$B$15*DataForModel!BA1023+Index!$B$16*DataForModel!BI1023</f>
        <v>15.464403466801899</v>
      </c>
      <c r="J1023">
        <v>13.6</v>
      </c>
      <c r="K1023">
        <f t="shared" si="75"/>
        <v>1.8644034668018996</v>
      </c>
      <c r="L1023">
        <f>VLOOKUP(G1023,MedianHouseholdIncome!B:C,2,FALSE)</f>
        <v>74210</v>
      </c>
      <c r="M1023">
        <f>VLOOKUP(G1023,DataForModel!B:O,14,FALSE)</f>
        <v>33.110064398336597</v>
      </c>
      <c r="N1023">
        <f>VLOOKUP(G1023,DataForModel!B:H,7,FALSE)</f>
        <v>9.4222000000000001</v>
      </c>
      <c r="O1023" s="2">
        <f t="shared" si="76"/>
        <v>6.8182526495362374</v>
      </c>
      <c r="P1023" s="1">
        <f t="shared" si="77"/>
        <v>5.8119658119658126</v>
      </c>
      <c r="Q1023" s="1">
        <f t="shared" si="78"/>
        <v>5.2651598751051445</v>
      </c>
      <c r="R1023" s="1">
        <f t="shared" si="79"/>
        <v>7.4009002468418759</v>
      </c>
      <c r="S1023" s="1"/>
    </row>
    <row r="1024" spans="7:19" x14ac:dyDescent="0.2">
      <c r="G1024">
        <v>6095251903</v>
      </c>
      <c r="H1024" s="2">
        <f>$B$3+$B$4*DataForModel!L1024+Index!$B$5*DataForModel!Q1024+Index!$B$6*DataForModel!R1024+Index!$B$7*DataForModel!T1024+Index!$B$8*DataForModel!U1024+Index!$B$9*DataForModel!AA1024+Index!$B$10*DataForModel!AU1024+Index!$B$11*DataForModel!AH1024+Index!$B$12*DataForModel!AU1024+Index!$B$13*DataForModel!AX1024+Index!$B$14*DataForModel!AZ1024+Index!$B$15*DataForModel!BA1024+Index!$B$16*DataForModel!BI1024</f>
        <v>13.7189670808398</v>
      </c>
      <c r="I1024" s="2">
        <f>$B$3+$B$4*DataForModel!L1024+Index!$B$5*DataForModel!Q1024+Index!$B$6*DataForModel!R1024+Index!$B$7*DataForModel!T1024+Index!$B$8*DataForModel!U1024+Index!$B$9*DataForModel!AA1024+Index!$B$10*DataForModel!AU1024+Index!$B$11*DataForModel!AH1024+Index!$B$12*DataForModel!AU1024+Index!$B$13*DataForModel!AX1024+Index!$B$14*DataForModel!AZ1024+Index!$B$15*DataForModel!BA1024+Index!$B$16*DataForModel!BI1024</f>
        <v>13.7189670808398</v>
      </c>
      <c r="J1024">
        <v>12.7</v>
      </c>
      <c r="K1024">
        <f t="shared" si="75"/>
        <v>1.0189670808398006</v>
      </c>
      <c r="L1024">
        <f>VLOOKUP(G1024,MedianHouseholdIncome!B:C,2,FALSE)</f>
        <v>96281</v>
      </c>
      <c r="M1024">
        <f>VLOOKUP(G1024,DataForModel!B:O,14,FALSE)</f>
        <v>19.5359172067263</v>
      </c>
      <c r="N1024">
        <f>VLOOKUP(G1024,DataForModel!B:H,7,FALSE)</f>
        <v>6.5688000000000004</v>
      </c>
      <c r="O1024" s="2">
        <f t="shared" si="76"/>
        <v>6.0294351585980994</v>
      </c>
      <c r="P1024" s="1">
        <f t="shared" si="77"/>
        <v>5.4273504273504267</v>
      </c>
      <c r="Q1024" s="1">
        <f t="shared" si="78"/>
        <v>3.0060886726580014</v>
      </c>
      <c r="R1024" s="1">
        <f t="shared" si="79"/>
        <v>4.6387880547892166</v>
      </c>
      <c r="S1024" s="1"/>
    </row>
    <row r="1025" spans="7:19" x14ac:dyDescent="0.2">
      <c r="G1025">
        <v>6095252103</v>
      </c>
      <c r="H1025" s="2">
        <f>$B$3+$B$4*DataForModel!L1025+Index!$B$5*DataForModel!Q1025+Index!$B$6*DataForModel!R1025+Index!$B$7*DataForModel!T1025+Index!$B$8*DataForModel!U1025+Index!$B$9*DataForModel!AA1025+Index!$B$10*DataForModel!AU1025+Index!$B$11*DataForModel!AH1025+Index!$B$12*DataForModel!AU1025+Index!$B$13*DataForModel!AX1025+Index!$B$14*DataForModel!AZ1025+Index!$B$15*DataForModel!BA1025+Index!$B$16*DataForModel!BI1025</f>
        <v>12.655327191311281</v>
      </c>
      <c r="I1025" s="2">
        <f>$B$3+$B$4*DataForModel!L1025+Index!$B$5*DataForModel!Q1025+Index!$B$6*DataForModel!R1025+Index!$B$7*DataForModel!T1025+Index!$B$8*DataForModel!U1025+Index!$B$9*DataForModel!AA1025+Index!$B$10*DataForModel!AU1025+Index!$B$11*DataForModel!AH1025+Index!$B$12*DataForModel!AU1025+Index!$B$13*DataForModel!AX1025+Index!$B$14*DataForModel!AZ1025+Index!$B$15*DataForModel!BA1025+Index!$B$16*DataForModel!BI1025</f>
        <v>12.655327191311281</v>
      </c>
      <c r="J1025">
        <v>10.3</v>
      </c>
      <c r="K1025">
        <f t="shared" si="75"/>
        <v>2.3553271913112805</v>
      </c>
      <c r="L1025">
        <f>VLOOKUP(G1025,MedianHouseholdIncome!B:C,2,FALSE)</f>
        <v>79948</v>
      </c>
      <c r="M1025">
        <f>VLOOKUP(G1025,DataForModel!B:O,14,FALSE)</f>
        <v>16.0764840575373</v>
      </c>
      <c r="N1025">
        <f>VLOOKUP(G1025,DataForModel!B:H,7,FALSE)</f>
        <v>6.5707000000000004</v>
      </c>
      <c r="O1025" s="2">
        <f t="shared" si="76"/>
        <v>5.548742905550375</v>
      </c>
      <c r="P1025" s="1">
        <f t="shared" si="77"/>
        <v>4.4017094017094021</v>
      </c>
      <c r="Q1025" s="1">
        <f t="shared" si="78"/>
        <v>2.4303541020947668</v>
      </c>
      <c r="R1025" s="1">
        <f t="shared" si="79"/>
        <v>4.6406272687672425</v>
      </c>
      <c r="S1025" s="1"/>
    </row>
    <row r="1026" spans="7:19" x14ac:dyDescent="0.2">
      <c r="G1026">
        <v>6095252104</v>
      </c>
      <c r="H1026" s="2">
        <f>$B$3+$B$4*DataForModel!L1026+Index!$B$5*DataForModel!Q1026+Index!$B$6*DataForModel!R1026+Index!$B$7*DataForModel!T1026+Index!$B$8*DataForModel!U1026+Index!$B$9*DataForModel!AA1026+Index!$B$10*DataForModel!AU1026+Index!$B$11*DataForModel!AH1026+Index!$B$12*DataForModel!AU1026+Index!$B$13*DataForModel!AX1026+Index!$B$14*DataForModel!AZ1026+Index!$B$15*DataForModel!BA1026+Index!$B$16*DataForModel!BI1026</f>
        <v>10.326802582389925</v>
      </c>
      <c r="I1026" s="2">
        <f>$B$3+$B$4*DataForModel!L1026+Index!$B$5*DataForModel!Q1026+Index!$B$6*DataForModel!R1026+Index!$B$7*DataForModel!T1026+Index!$B$8*DataForModel!U1026+Index!$B$9*DataForModel!AA1026+Index!$B$10*DataForModel!AU1026+Index!$B$11*DataForModel!AH1026+Index!$B$12*DataForModel!AU1026+Index!$B$13*DataForModel!AX1026+Index!$B$14*DataForModel!AZ1026+Index!$B$15*DataForModel!BA1026+Index!$B$16*DataForModel!BI1026</f>
        <v>10.326802582389925</v>
      </c>
      <c r="J1026">
        <v>8.1999999999999993</v>
      </c>
      <c r="K1026">
        <f t="shared" ref="K1026:K1089" si="80">ABS(J1026-H1026)</f>
        <v>2.1268025823899261</v>
      </c>
      <c r="L1026">
        <f>VLOOKUP(G1026,MedianHouseholdIncome!B:C,2,FALSE)</f>
        <v>191310</v>
      </c>
      <c r="M1026">
        <f>VLOOKUP(G1026,DataForModel!B:O,14,FALSE)</f>
        <v>20.0208298937603</v>
      </c>
      <c r="N1026">
        <f>VLOOKUP(G1026,DataForModel!B:H,7,FALSE)</f>
        <v>3.8748</v>
      </c>
      <c r="O1026" s="2">
        <f t="shared" ref="O1026:O1089" si="81">((H1026-$B$22)/$B$24)*$B$25</f>
        <v>4.4964095438938854</v>
      </c>
      <c r="P1026" s="1">
        <f t="shared" ref="P1026:P1089" si="82">((J1026-$C$22)/$C$24)*$C$25</f>
        <v>3.5042735042735043</v>
      </c>
      <c r="Q1026" s="1">
        <f t="shared" ref="Q1026:Q1089" si="83">((M1026-$D$22)/$D$24)*$D$25</f>
        <v>3.0867900435446263</v>
      </c>
      <c r="R1026" s="1">
        <f t="shared" ref="R1026:R1089" si="84">((N1026-$E$22)/$E$24)*$E$25</f>
        <v>2.0309762354193892</v>
      </c>
      <c r="S1026" s="1"/>
    </row>
    <row r="1027" spans="7:19" x14ac:dyDescent="0.2">
      <c r="G1027">
        <v>6095252201</v>
      </c>
      <c r="H1027" s="2">
        <f>$B$3+$B$4*DataForModel!L1027+Index!$B$5*DataForModel!Q1027+Index!$B$6*DataForModel!R1027+Index!$B$7*DataForModel!T1027+Index!$B$8*DataForModel!U1027+Index!$B$9*DataForModel!AA1027+Index!$B$10*DataForModel!AU1027+Index!$B$11*DataForModel!AH1027+Index!$B$12*DataForModel!AU1027+Index!$B$13*DataForModel!AX1027+Index!$B$14*DataForModel!AZ1027+Index!$B$15*DataForModel!BA1027+Index!$B$16*DataForModel!BI1027</f>
        <v>10.393088621998162</v>
      </c>
      <c r="I1027" s="2">
        <f>$B$3+$B$4*DataForModel!L1027+Index!$B$5*DataForModel!Q1027+Index!$B$6*DataForModel!R1027+Index!$B$7*DataForModel!T1027+Index!$B$8*DataForModel!U1027+Index!$B$9*DataForModel!AA1027+Index!$B$10*DataForModel!AU1027+Index!$B$11*DataForModel!AH1027+Index!$B$12*DataForModel!AU1027+Index!$B$13*DataForModel!AX1027+Index!$B$14*DataForModel!AZ1027+Index!$B$15*DataForModel!BA1027+Index!$B$16*DataForModel!BI1027</f>
        <v>10.393088621998162</v>
      </c>
      <c r="J1027">
        <v>7.7</v>
      </c>
      <c r="K1027">
        <f t="shared" si="80"/>
        <v>2.6930886219981618</v>
      </c>
      <c r="L1027">
        <f>VLOOKUP(G1027,MedianHouseholdIncome!B:C,2,FALSE)</f>
        <v>153210</v>
      </c>
      <c r="M1027">
        <f>VLOOKUP(G1027,DataForModel!B:O,14,FALSE)</f>
        <v>15.280410668725001</v>
      </c>
      <c r="N1027">
        <f>VLOOKUP(G1027,DataForModel!B:H,7,FALSE)</f>
        <v>3.8218999999999999</v>
      </c>
      <c r="O1027" s="2">
        <f t="shared" si="81"/>
        <v>4.5263662858688578</v>
      </c>
      <c r="P1027" s="1">
        <f t="shared" si="82"/>
        <v>3.2905982905982913</v>
      </c>
      <c r="Q1027" s="1">
        <f t="shared" si="83"/>
        <v>2.2978679545442309</v>
      </c>
      <c r="R1027" s="1">
        <f t="shared" si="84"/>
        <v>1.9797686462417112</v>
      </c>
      <c r="S1027" s="1"/>
    </row>
    <row r="1028" spans="7:19" x14ac:dyDescent="0.2">
      <c r="G1028">
        <v>6095252202</v>
      </c>
      <c r="H1028" s="2">
        <f>$B$3+$B$4*DataForModel!L1028+Index!$B$5*DataForModel!Q1028+Index!$B$6*DataForModel!R1028+Index!$B$7*DataForModel!T1028+Index!$B$8*DataForModel!U1028+Index!$B$9*DataForModel!AA1028+Index!$B$10*DataForModel!AU1028+Index!$B$11*DataForModel!AH1028+Index!$B$12*DataForModel!AU1028+Index!$B$13*DataForModel!AX1028+Index!$B$14*DataForModel!AZ1028+Index!$B$15*DataForModel!BA1028+Index!$B$16*DataForModel!BI1028</f>
        <v>12.849395747885376</v>
      </c>
      <c r="I1028" s="2">
        <f>$B$3+$B$4*DataForModel!L1028+Index!$B$5*DataForModel!Q1028+Index!$B$6*DataForModel!R1028+Index!$B$7*DataForModel!T1028+Index!$B$8*DataForModel!U1028+Index!$B$9*DataForModel!AA1028+Index!$B$10*DataForModel!AU1028+Index!$B$11*DataForModel!AH1028+Index!$B$12*DataForModel!AU1028+Index!$B$13*DataForModel!AX1028+Index!$B$14*DataForModel!AZ1028+Index!$B$15*DataForModel!BA1028+Index!$B$16*DataForModel!BI1028</f>
        <v>12.849395747885376</v>
      </c>
      <c r="J1028">
        <v>8.6</v>
      </c>
      <c r="K1028">
        <f t="shared" si="80"/>
        <v>4.2493957478853766</v>
      </c>
      <c r="L1028">
        <f>VLOOKUP(G1028,MedianHouseholdIncome!B:C,2,FALSE)</f>
        <v>129628</v>
      </c>
      <c r="M1028">
        <f>VLOOKUP(G1028,DataForModel!B:O,14,FALSE)</f>
        <v>20.333949611907698</v>
      </c>
      <c r="N1028">
        <f>VLOOKUP(G1028,DataForModel!B:H,7,FALSE)</f>
        <v>3.9186000000000001</v>
      </c>
      <c r="O1028" s="2">
        <f t="shared" si="81"/>
        <v>5.6364485779529705</v>
      </c>
      <c r="P1028" s="1">
        <f t="shared" si="82"/>
        <v>3.6752136752136755</v>
      </c>
      <c r="Q1028" s="1">
        <f t="shared" si="83"/>
        <v>3.138900848606645</v>
      </c>
      <c r="R1028" s="1">
        <f t="shared" si="84"/>
        <v>2.0733749576496781</v>
      </c>
      <c r="S1028" s="1"/>
    </row>
    <row r="1029" spans="7:19" x14ac:dyDescent="0.2">
      <c r="G1029">
        <v>6095252305</v>
      </c>
      <c r="H1029" s="2">
        <f>$B$3+$B$4*DataForModel!L1029+Index!$B$5*DataForModel!Q1029+Index!$B$6*DataForModel!R1029+Index!$B$7*DataForModel!T1029+Index!$B$8*DataForModel!U1029+Index!$B$9*DataForModel!AA1029+Index!$B$10*DataForModel!AU1029+Index!$B$11*DataForModel!AH1029+Index!$B$12*DataForModel!AU1029+Index!$B$13*DataForModel!AX1029+Index!$B$14*DataForModel!AZ1029+Index!$B$15*DataForModel!BA1029+Index!$B$16*DataForModel!BI1029</f>
        <v>10.176036031436139</v>
      </c>
      <c r="I1029" s="2">
        <f>$B$3+$B$4*DataForModel!L1029+Index!$B$5*DataForModel!Q1029+Index!$B$6*DataForModel!R1029+Index!$B$7*DataForModel!T1029+Index!$B$8*DataForModel!U1029+Index!$B$9*DataForModel!AA1029+Index!$B$10*DataForModel!AU1029+Index!$B$11*DataForModel!AH1029+Index!$B$12*DataForModel!AU1029+Index!$B$13*DataForModel!AX1029+Index!$B$14*DataForModel!AZ1029+Index!$B$15*DataForModel!BA1029+Index!$B$16*DataForModel!BI1029</f>
        <v>10.176036031436139</v>
      </c>
      <c r="J1029">
        <v>9.4</v>
      </c>
      <c r="K1029">
        <f t="shared" si="80"/>
        <v>0.77603603143613853</v>
      </c>
      <c r="L1029">
        <f>VLOOKUP(G1029,MedianHouseholdIncome!B:C,2,FALSE)</f>
        <v>107965</v>
      </c>
      <c r="M1029">
        <f>VLOOKUP(G1029,DataForModel!B:O,14,FALSE)</f>
        <v>21.451137394264901</v>
      </c>
      <c r="N1029">
        <f>VLOOKUP(G1029,DataForModel!B:H,7,FALSE)</f>
        <v>5.0808</v>
      </c>
      <c r="O1029" s="2">
        <f t="shared" si="81"/>
        <v>4.4282734070531209</v>
      </c>
      <c r="P1029" s="1">
        <f t="shared" si="82"/>
        <v>4.017094017094017</v>
      </c>
      <c r="Q1029" s="1">
        <f t="shared" si="83"/>
        <v>3.3248283113947914</v>
      </c>
      <c r="R1029" s="1">
        <f t="shared" si="84"/>
        <v>3.1983931077876186</v>
      </c>
      <c r="S1029" s="1"/>
    </row>
    <row r="1030" spans="7:19" x14ac:dyDescent="0.2">
      <c r="G1030">
        <v>6095252306</v>
      </c>
      <c r="H1030" s="2">
        <f>$B$3+$B$4*DataForModel!L1030+Index!$B$5*DataForModel!Q1030+Index!$B$6*DataForModel!R1030+Index!$B$7*DataForModel!T1030+Index!$B$8*DataForModel!U1030+Index!$B$9*DataForModel!AA1030+Index!$B$10*DataForModel!AU1030+Index!$B$11*DataForModel!AH1030+Index!$B$12*DataForModel!AU1030+Index!$B$13*DataForModel!AX1030+Index!$B$14*DataForModel!AZ1030+Index!$B$15*DataForModel!BA1030+Index!$B$16*DataForModel!BI1030</f>
        <v>10.524341690136708</v>
      </c>
      <c r="I1030" s="2">
        <f>$B$3+$B$4*DataForModel!L1030+Index!$B$5*DataForModel!Q1030+Index!$B$6*DataForModel!R1030+Index!$B$7*DataForModel!T1030+Index!$B$8*DataForModel!U1030+Index!$B$9*DataForModel!AA1030+Index!$B$10*DataForModel!AU1030+Index!$B$11*DataForModel!AH1030+Index!$B$12*DataForModel!AU1030+Index!$B$13*DataForModel!AX1030+Index!$B$14*DataForModel!AZ1030+Index!$B$15*DataForModel!BA1030+Index!$B$16*DataForModel!BI1030</f>
        <v>10.524341690136708</v>
      </c>
      <c r="J1030">
        <v>11.8</v>
      </c>
      <c r="K1030">
        <f t="shared" si="80"/>
        <v>1.2756583098632923</v>
      </c>
      <c r="L1030">
        <f>VLOOKUP(G1030,MedianHouseholdIncome!B:C,2,FALSE)</f>
        <v>114881</v>
      </c>
      <c r="M1030">
        <f>VLOOKUP(G1030,DataForModel!B:O,14,FALSE)</f>
        <v>14.6789827747688</v>
      </c>
      <c r="N1030">
        <f>VLOOKUP(G1030,DataForModel!B:H,7,FALSE)</f>
        <v>4.8112000000000004</v>
      </c>
      <c r="O1030" s="2">
        <f t="shared" si="81"/>
        <v>4.5856836673097803</v>
      </c>
      <c r="P1030" s="1">
        <f t="shared" si="82"/>
        <v>5.0427350427350435</v>
      </c>
      <c r="Q1030" s="1">
        <f t="shared" si="83"/>
        <v>2.1977755939409342</v>
      </c>
      <c r="R1030" s="1">
        <f t="shared" si="84"/>
        <v>2.9374183243792658</v>
      </c>
      <c r="S1030" s="1"/>
    </row>
    <row r="1031" spans="7:19" x14ac:dyDescent="0.2">
      <c r="G1031">
        <v>6095252310</v>
      </c>
      <c r="H1031" s="2">
        <f>$B$3+$B$4*DataForModel!L1031+Index!$B$5*DataForModel!Q1031+Index!$B$6*DataForModel!R1031+Index!$B$7*DataForModel!T1031+Index!$B$8*DataForModel!U1031+Index!$B$9*DataForModel!AA1031+Index!$B$10*DataForModel!AU1031+Index!$B$11*DataForModel!AH1031+Index!$B$12*DataForModel!AU1031+Index!$B$13*DataForModel!AX1031+Index!$B$14*DataForModel!AZ1031+Index!$B$15*DataForModel!BA1031+Index!$B$16*DataForModel!BI1031</f>
        <v>9.003092646584955</v>
      </c>
      <c r="I1031" s="2">
        <f>$B$3+$B$4*DataForModel!L1031+Index!$B$5*DataForModel!Q1031+Index!$B$6*DataForModel!R1031+Index!$B$7*DataForModel!T1031+Index!$B$8*DataForModel!U1031+Index!$B$9*DataForModel!AA1031+Index!$B$10*DataForModel!AU1031+Index!$B$11*DataForModel!AH1031+Index!$B$12*DataForModel!AU1031+Index!$B$13*DataForModel!AX1031+Index!$B$14*DataForModel!AZ1031+Index!$B$15*DataForModel!BA1031+Index!$B$16*DataForModel!BI1031</f>
        <v>9.003092646584955</v>
      </c>
      <c r="J1031">
        <v>9.8000000000000007</v>
      </c>
      <c r="K1031">
        <f t="shared" si="80"/>
        <v>0.7969073534150457</v>
      </c>
      <c r="L1031">
        <f>VLOOKUP(G1031,MedianHouseholdIncome!B:C,2,FALSE)</f>
        <v>136667</v>
      </c>
      <c r="M1031">
        <f>VLOOKUP(G1031,DataForModel!B:O,14,FALSE)</f>
        <v>9.2624131201044708</v>
      </c>
      <c r="N1031">
        <f>VLOOKUP(G1031,DataForModel!B:H,7,FALSE)</f>
        <v>5.3949999999999996</v>
      </c>
      <c r="O1031" s="2">
        <f t="shared" si="81"/>
        <v>3.8981834735028951</v>
      </c>
      <c r="P1031" s="1">
        <f t="shared" si="82"/>
        <v>4.1880341880341891</v>
      </c>
      <c r="Q1031" s="1">
        <f t="shared" si="83"/>
        <v>1.2963254807092057</v>
      </c>
      <c r="R1031" s="1">
        <f t="shared" si="84"/>
        <v>3.5025410193117463</v>
      </c>
      <c r="S1031" s="1"/>
    </row>
    <row r="1032" spans="7:19" x14ac:dyDescent="0.2">
      <c r="G1032">
        <v>6095252311</v>
      </c>
      <c r="H1032" s="2">
        <f>$B$3+$B$4*DataForModel!L1032+Index!$B$5*DataForModel!Q1032+Index!$B$6*DataForModel!R1032+Index!$B$7*DataForModel!T1032+Index!$B$8*DataForModel!U1032+Index!$B$9*DataForModel!AA1032+Index!$B$10*DataForModel!AU1032+Index!$B$11*DataForModel!AH1032+Index!$B$12*DataForModel!AU1032+Index!$B$13*DataForModel!AX1032+Index!$B$14*DataForModel!AZ1032+Index!$B$15*DataForModel!BA1032+Index!$B$16*DataForModel!BI1032</f>
        <v>9.9617137162810394</v>
      </c>
      <c r="I1032" s="2">
        <f>$B$3+$B$4*DataForModel!L1032+Index!$B$5*DataForModel!Q1032+Index!$B$6*DataForModel!R1032+Index!$B$7*DataForModel!T1032+Index!$B$8*DataForModel!U1032+Index!$B$9*DataForModel!AA1032+Index!$B$10*DataForModel!AU1032+Index!$B$11*DataForModel!AH1032+Index!$B$12*DataForModel!AU1032+Index!$B$13*DataForModel!AX1032+Index!$B$14*DataForModel!AZ1032+Index!$B$15*DataForModel!BA1032+Index!$B$16*DataForModel!BI1032</f>
        <v>9.9617137162810394</v>
      </c>
      <c r="J1032">
        <v>9.1</v>
      </c>
      <c r="K1032">
        <f t="shared" si="80"/>
        <v>0.86171371628103977</v>
      </c>
      <c r="L1032">
        <f>VLOOKUP(G1032,MedianHouseholdIncome!B:C,2,FALSE)</f>
        <v>145467</v>
      </c>
      <c r="M1032">
        <f>VLOOKUP(G1032,DataForModel!B:O,14,FALSE)</f>
        <v>9.9623133275940496</v>
      </c>
      <c r="N1032">
        <f>VLOOKUP(G1032,DataForModel!B:H,7,FALSE)</f>
        <v>4.0063000000000004</v>
      </c>
      <c r="O1032" s="2">
        <f t="shared" si="81"/>
        <v>4.3314144253953559</v>
      </c>
      <c r="P1032" s="1">
        <f t="shared" si="82"/>
        <v>3.8888888888888888</v>
      </c>
      <c r="Q1032" s="1">
        <f t="shared" si="83"/>
        <v>1.4128060507964171</v>
      </c>
      <c r="R1032" s="1">
        <f t="shared" si="84"/>
        <v>2.158269202845942</v>
      </c>
      <c r="S1032" s="1"/>
    </row>
    <row r="1033" spans="7:19" x14ac:dyDescent="0.2">
      <c r="G1033">
        <v>6095252312</v>
      </c>
      <c r="H1033" s="2">
        <f>$B$3+$B$4*DataForModel!L1033+Index!$B$5*DataForModel!Q1033+Index!$B$6*DataForModel!R1033+Index!$B$7*DataForModel!T1033+Index!$B$8*DataForModel!U1033+Index!$B$9*DataForModel!AA1033+Index!$B$10*DataForModel!AU1033+Index!$B$11*DataForModel!AH1033+Index!$B$12*DataForModel!AU1033+Index!$B$13*DataForModel!AX1033+Index!$B$14*DataForModel!AZ1033+Index!$B$15*DataForModel!BA1033+Index!$B$16*DataForModel!BI1033</f>
        <v>11.293861762752167</v>
      </c>
      <c r="I1033" s="2">
        <f>$B$3+$B$4*DataForModel!L1033+Index!$B$5*DataForModel!Q1033+Index!$B$6*DataForModel!R1033+Index!$B$7*DataForModel!T1033+Index!$B$8*DataForModel!U1033+Index!$B$9*DataForModel!AA1033+Index!$B$10*DataForModel!AU1033+Index!$B$11*DataForModel!AH1033+Index!$B$12*DataForModel!AU1033+Index!$B$13*DataForModel!AX1033+Index!$B$14*DataForModel!AZ1033+Index!$B$15*DataForModel!BA1033+Index!$B$16*DataForModel!BI1033</f>
        <v>11.293861762752167</v>
      </c>
      <c r="J1033">
        <v>11.4</v>
      </c>
      <c r="K1033">
        <f t="shared" si="80"/>
        <v>0.10613823724783344</v>
      </c>
      <c r="L1033">
        <f>VLOOKUP(G1033,MedianHouseholdIncome!B:C,2,FALSE)</f>
        <v>73857</v>
      </c>
      <c r="M1033">
        <f>VLOOKUP(G1033,DataForModel!B:O,14,FALSE)</f>
        <v>19.213999820865201</v>
      </c>
      <c r="N1033">
        <f>VLOOKUP(G1033,DataForModel!B:H,7,FALSE)</f>
        <v>7.1299000000000001</v>
      </c>
      <c r="O1033" s="2">
        <f t="shared" si="81"/>
        <v>4.933453942863232</v>
      </c>
      <c r="P1033" s="1">
        <f t="shared" si="82"/>
        <v>4.8717948717948723</v>
      </c>
      <c r="Q1033" s="1">
        <f t="shared" si="83"/>
        <v>2.9525137197935338</v>
      </c>
      <c r="R1033" s="1">
        <f t="shared" si="84"/>
        <v>5.1819369827210684</v>
      </c>
      <c r="S1033" s="1"/>
    </row>
    <row r="1034" spans="7:19" x14ac:dyDescent="0.2">
      <c r="G1034">
        <v>6095252313</v>
      </c>
      <c r="H1034" s="2">
        <f>$B$3+$B$4*DataForModel!L1034+Index!$B$5*DataForModel!Q1034+Index!$B$6*DataForModel!R1034+Index!$B$7*DataForModel!T1034+Index!$B$8*DataForModel!U1034+Index!$B$9*DataForModel!AA1034+Index!$B$10*DataForModel!AU1034+Index!$B$11*DataForModel!AH1034+Index!$B$12*DataForModel!AU1034+Index!$B$13*DataForModel!AX1034+Index!$B$14*DataForModel!AZ1034+Index!$B$15*DataForModel!BA1034+Index!$B$16*DataForModel!BI1034</f>
        <v>11.467389960672911</v>
      </c>
      <c r="I1034" s="2">
        <f>$B$3+$B$4*DataForModel!L1034+Index!$B$5*DataForModel!Q1034+Index!$B$6*DataForModel!R1034+Index!$B$7*DataForModel!T1034+Index!$B$8*DataForModel!U1034+Index!$B$9*DataForModel!AA1034+Index!$B$10*DataForModel!AU1034+Index!$B$11*DataForModel!AH1034+Index!$B$12*DataForModel!AU1034+Index!$B$13*DataForModel!AX1034+Index!$B$14*DataForModel!AZ1034+Index!$B$15*DataForModel!BA1034+Index!$B$16*DataForModel!BI1034</f>
        <v>11.467389960672911</v>
      </c>
      <c r="J1034">
        <v>11.1</v>
      </c>
      <c r="K1034">
        <f t="shared" si="80"/>
        <v>0.36738996067291119</v>
      </c>
      <c r="L1034">
        <f>VLOOKUP(G1034,MedianHouseholdIncome!B:C,2,FALSE)</f>
        <v>83020</v>
      </c>
      <c r="M1034">
        <f>VLOOKUP(G1034,DataForModel!B:O,14,FALSE)</f>
        <v>19.13477297447</v>
      </c>
      <c r="N1034">
        <f>VLOOKUP(G1034,DataForModel!B:H,7,FALSE)</f>
        <v>6.7172000000000001</v>
      </c>
      <c r="O1034" s="2">
        <f t="shared" si="81"/>
        <v>5.0118767824417745</v>
      </c>
      <c r="P1034" s="1">
        <f t="shared" si="82"/>
        <v>4.7435897435897436</v>
      </c>
      <c r="Q1034" s="1">
        <f t="shared" si="83"/>
        <v>2.9393284283254459</v>
      </c>
      <c r="R1034" s="1">
        <f t="shared" si="84"/>
        <v>4.7824403465466334</v>
      </c>
      <c r="S1034" s="1"/>
    </row>
    <row r="1035" spans="7:19" x14ac:dyDescent="0.2">
      <c r="G1035">
        <v>6095252314</v>
      </c>
      <c r="H1035" s="2">
        <f>$B$3+$B$4*DataForModel!L1035+Index!$B$5*DataForModel!Q1035+Index!$B$6*DataForModel!R1035+Index!$B$7*DataForModel!T1035+Index!$B$8*DataForModel!U1035+Index!$B$9*DataForModel!AA1035+Index!$B$10*DataForModel!AU1035+Index!$B$11*DataForModel!AH1035+Index!$B$12*DataForModel!AU1035+Index!$B$13*DataForModel!AX1035+Index!$B$14*DataForModel!AZ1035+Index!$B$15*DataForModel!BA1035+Index!$B$16*DataForModel!BI1035</f>
        <v>13.594173062670141</v>
      </c>
      <c r="I1035" s="2">
        <f>$B$3+$B$4*DataForModel!L1035+Index!$B$5*DataForModel!Q1035+Index!$B$6*DataForModel!R1035+Index!$B$7*DataForModel!T1035+Index!$B$8*DataForModel!U1035+Index!$B$9*DataForModel!AA1035+Index!$B$10*DataForModel!AU1035+Index!$B$11*DataForModel!AH1035+Index!$B$12*DataForModel!AU1035+Index!$B$13*DataForModel!AX1035+Index!$B$14*DataForModel!AZ1035+Index!$B$15*DataForModel!BA1035+Index!$B$16*DataForModel!BI1035</f>
        <v>13.594173062670141</v>
      </c>
      <c r="J1035">
        <v>13</v>
      </c>
      <c r="K1035">
        <f t="shared" si="80"/>
        <v>0.59417306267014069</v>
      </c>
      <c r="L1035">
        <f>VLOOKUP(G1035,MedianHouseholdIncome!B:C,2,FALSE)</f>
        <v>84274</v>
      </c>
      <c r="M1035">
        <f>VLOOKUP(G1035,DataForModel!B:O,14,FALSE)</f>
        <v>24.0404984409432</v>
      </c>
      <c r="N1035">
        <f>VLOOKUP(G1035,DataForModel!B:H,7,FALSE)</f>
        <v>7.4455999999999998</v>
      </c>
      <c r="O1035" s="2">
        <f t="shared" si="81"/>
        <v>5.9730368245835272</v>
      </c>
      <c r="P1035" s="1">
        <f t="shared" si="82"/>
        <v>5.5555555555555554</v>
      </c>
      <c r="Q1035" s="1">
        <f t="shared" si="83"/>
        <v>3.7557615325186005</v>
      </c>
      <c r="R1035" s="1">
        <f t="shared" si="84"/>
        <v>5.4875369052804803</v>
      </c>
      <c r="S1035" s="1"/>
    </row>
    <row r="1036" spans="7:19" x14ac:dyDescent="0.2">
      <c r="G1036">
        <v>6095252315</v>
      </c>
      <c r="H1036" s="2">
        <f>$B$3+$B$4*DataForModel!L1036+Index!$B$5*DataForModel!Q1036+Index!$B$6*DataForModel!R1036+Index!$B$7*DataForModel!T1036+Index!$B$8*DataForModel!U1036+Index!$B$9*DataForModel!AA1036+Index!$B$10*DataForModel!AU1036+Index!$B$11*DataForModel!AH1036+Index!$B$12*DataForModel!AU1036+Index!$B$13*DataForModel!AX1036+Index!$B$14*DataForModel!AZ1036+Index!$B$15*DataForModel!BA1036+Index!$B$16*DataForModel!BI1036</f>
        <v>11.09880809804147</v>
      </c>
      <c r="I1036" s="2">
        <f>$B$3+$B$4*DataForModel!L1036+Index!$B$5*DataForModel!Q1036+Index!$B$6*DataForModel!R1036+Index!$B$7*DataForModel!T1036+Index!$B$8*DataForModel!U1036+Index!$B$9*DataForModel!AA1036+Index!$B$10*DataForModel!AU1036+Index!$B$11*DataForModel!AH1036+Index!$B$12*DataForModel!AU1036+Index!$B$13*DataForModel!AX1036+Index!$B$14*DataForModel!AZ1036+Index!$B$15*DataForModel!BA1036+Index!$B$16*DataForModel!BI1036</f>
        <v>11.09880809804147</v>
      </c>
      <c r="J1036">
        <v>10.3</v>
      </c>
      <c r="K1036">
        <f t="shared" si="80"/>
        <v>0.79880809804146935</v>
      </c>
      <c r="L1036">
        <f>VLOOKUP(G1036,MedianHouseholdIncome!B:C,2,FALSE)</f>
        <v>121255</v>
      </c>
      <c r="M1036">
        <f>VLOOKUP(G1036,DataForModel!B:O,14,FALSE)</f>
        <v>13.4769286478481</v>
      </c>
      <c r="N1036">
        <f>VLOOKUP(G1036,DataForModel!B:H,7,FALSE)</f>
        <v>5.0544000000000002</v>
      </c>
      <c r="O1036" s="2">
        <f t="shared" si="81"/>
        <v>4.8453030691717958</v>
      </c>
      <c r="P1036" s="1">
        <f t="shared" si="82"/>
        <v>4.4017094017094021</v>
      </c>
      <c r="Q1036" s="1">
        <f t="shared" si="83"/>
        <v>1.9977242887961313</v>
      </c>
      <c r="R1036" s="1">
        <f t="shared" si="84"/>
        <v>3.172837713566623</v>
      </c>
      <c r="S1036" s="1"/>
    </row>
    <row r="1037" spans="7:19" x14ac:dyDescent="0.2">
      <c r="G1037">
        <v>6095252316</v>
      </c>
      <c r="H1037" s="2">
        <f>$B$3+$B$4*DataForModel!L1037+Index!$B$5*DataForModel!Q1037+Index!$B$6*DataForModel!R1037+Index!$B$7*DataForModel!T1037+Index!$B$8*DataForModel!U1037+Index!$B$9*DataForModel!AA1037+Index!$B$10*DataForModel!AU1037+Index!$B$11*DataForModel!AH1037+Index!$B$12*DataForModel!AU1037+Index!$B$13*DataForModel!AX1037+Index!$B$14*DataForModel!AZ1037+Index!$B$15*DataForModel!BA1037+Index!$B$16*DataForModel!BI1037</f>
        <v>12.921843655632811</v>
      </c>
      <c r="I1037" s="2">
        <f>$B$3+$B$4*DataForModel!L1037+Index!$B$5*DataForModel!Q1037+Index!$B$6*DataForModel!R1037+Index!$B$7*DataForModel!T1037+Index!$B$8*DataForModel!U1037+Index!$B$9*DataForModel!AA1037+Index!$B$10*DataForModel!AU1037+Index!$B$11*DataForModel!AH1037+Index!$B$12*DataForModel!AU1037+Index!$B$13*DataForModel!AX1037+Index!$B$14*DataForModel!AZ1037+Index!$B$15*DataForModel!BA1037+Index!$B$16*DataForModel!BI1037</f>
        <v>12.921843655632811</v>
      </c>
      <c r="J1037">
        <v>11.3</v>
      </c>
      <c r="K1037">
        <f t="shared" si="80"/>
        <v>1.6218436556328104</v>
      </c>
      <c r="L1037">
        <f>VLOOKUP(G1037,MedianHouseholdIncome!B:C,2,FALSE)</f>
        <v>100991</v>
      </c>
      <c r="M1037">
        <f>VLOOKUP(G1037,DataForModel!B:O,14,FALSE)</f>
        <v>21.9560677329893</v>
      </c>
      <c r="N1037">
        <f>VLOOKUP(G1037,DataForModel!B:H,7,FALSE)</f>
        <v>6.3754</v>
      </c>
      <c r="O1037" s="2">
        <f t="shared" si="81"/>
        <v>5.6691900615571118</v>
      </c>
      <c r="P1037" s="1">
        <f t="shared" si="82"/>
        <v>4.8290598290598297</v>
      </c>
      <c r="Q1037" s="1">
        <f t="shared" si="83"/>
        <v>3.4088611107561522</v>
      </c>
      <c r="R1037" s="1">
        <f t="shared" si="84"/>
        <v>4.4515754319732821</v>
      </c>
      <c r="S1037" s="1"/>
    </row>
    <row r="1038" spans="7:19" x14ac:dyDescent="0.2">
      <c r="G1038">
        <v>6095252317</v>
      </c>
      <c r="H1038" s="2">
        <f>$B$3+$B$4*DataForModel!L1038+Index!$B$5*DataForModel!Q1038+Index!$B$6*DataForModel!R1038+Index!$B$7*DataForModel!T1038+Index!$B$8*DataForModel!U1038+Index!$B$9*DataForModel!AA1038+Index!$B$10*DataForModel!AU1038+Index!$B$11*DataForModel!AH1038+Index!$B$12*DataForModel!AU1038+Index!$B$13*DataForModel!AX1038+Index!$B$14*DataForModel!AZ1038+Index!$B$15*DataForModel!BA1038+Index!$B$16*DataForModel!BI1038</f>
        <v>11.418181314248729</v>
      </c>
      <c r="I1038" s="2">
        <f>$B$3+$B$4*DataForModel!L1038+Index!$B$5*DataForModel!Q1038+Index!$B$6*DataForModel!R1038+Index!$B$7*DataForModel!T1038+Index!$B$8*DataForModel!U1038+Index!$B$9*DataForModel!AA1038+Index!$B$10*DataForModel!AU1038+Index!$B$11*DataForModel!AH1038+Index!$B$12*DataForModel!AU1038+Index!$B$13*DataForModel!AX1038+Index!$B$14*DataForModel!AZ1038+Index!$B$15*DataForModel!BA1038+Index!$B$16*DataForModel!BI1038</f>
        <v>11.418181314248729</v>
      </c>
      <c r="J1038">
        <v>8.1</v>
      </c>
      <c r="K1038">
        <f t="shared" si="80"/>
        <v>3.3181813142487293</v>
      </c>
      <c r="L1038">
        <f>VLOOKUP(G1038,MedianHouseholdIncome!B:C,2,FALSE)</f>
        <v>125470</v>
      </c>
      <c r="M1038">
        <f>VLOOKUP(G1038,DataForModel!B:O,14,FALSE)</f>
        <v>28.681441466732199</v>
      </c>
      <c r="N1038">
        <f>VLOOKUP(G1038,DataForModel!B:H,7,FALSE)</f>
        <v>5.1731999999999996</v>
      </c>
      <c r="O1038" s="2">
        <f t="shared" si="81"/>
        <v>4.9896378504950292</v>
      </c>
      <c r="P1038" s="1">
        <f t="shared" si="82"/>
        <v>3.4615384615384617</v>
      </c>
      <c r="Q1038" s="1">
        <f t="shared" si="83"/>
        <v>4.5281283408170818</v>
      </c>
      <c r="R1038" s="1">
        <f t="shared" si="84"/>
        <v>3.2878369875611044</v>
      </c>
      <c r="S1038" s="1"/>
    </row>
    <row r="1039" spans="7:19" x14ac:dyDescent="0.2">
      <c r="G1039">
        <v>6095252401</v>
      </c>
      <c r="H1039" s="2">
        <f>$B$3+$B$4*DataForModel!L1039+Index!$B$5*DataForModel!Q1039+Index!$B$6*DataForModel!R1039+Index!$B$7*DataForModel!T1039+Index!$B$8*DataForModel!U1039+Index!$B$9*DataForModel!AA1039+Index!$B$10*DataForModel!AU1039+Index!$B$11*DataForModel!AH1039+Index!$B$12*DataForModel!AU1039+Index!$B$13*DataForModel!AX1039+Index!$B$14*DataForModel!AZ1039+Index!$B$15*DataForModel!BA1039+Index!$B$16*DataForModel!BI1039</f>
        <v>14.840487945233068</v>
      </c>
      <c r="I1039" s="2">
        <f>$B$3+$B$4*DataForModel!L1039+Index!$B$5*DataForModel!Q1039+Index!$B$6*DataForModel!R1039+Index!$B$7*DataForModel!T1039+Index!$B$8*DataForModel!U1039+Index!$B$9*DataForModel!AA1039+Index!$B$10*DataForModel!AU1039+Index!$B$11*DataForModel!AH1039+Index!$B$12*DataForModel!AU1039+Index!$B$13*DataForModel!AX1039+Index!$B$14*DataForModel!AZ1039+Index!$B$15*DataForModel!BA1039+Index!$B$16*DataForModel!BI1039</f>
        <v>14.840487945233068</v>
      </c>
      <c r="J1039">
        <v>13.9</v>
      </c>
      <c r="K1039">
        <f t="shared" si="80"/>
        <v>0.94048794523306789</v>
      </c>
      <c r="L1039">
        <f>VLOOKUP(G1039,MedianHouseholdIncome!B:C,2,FALSE)</f>
        <v>58703</v>
      </c>
      <c r="M1039">
        <f>VLOOKUP(G1039,DataForModel!B:O,14,FALSE)</f>
        <v>31.1638779768871</v>
      </c>
      <c r="N1039">
        <f>VLOOKUP(G1039,DataForModel!B:H,7,FALSE)</f>
        <v>9.0984999999999996</v>
      </c>
      <c r="O1039" s="2">
        <f t="shared" si="81"/>
        <v>6.5362856410336594</v>
      </c>
      <c r="P1039" s="1">
        <f t="shared" si="82"/>
        <v>5.9401709401709404</v>
      </c>
      <c r="Q1039" s="1">
        <f t="shared" si="83"/>
        <v>4.9412666951337663</v>
      </c>
      <c r="R1039" s="1">
        <f t="shared" si="84"/>
        <v>7.087556265427617</v>
      </c>
      <c r="S1039" s="1"/>
    </row>
    <row r="1040" spans="7:19" x14ac:dyDescent="0.2">
      <c r="G1040">
        <v>6095252402</v>
      </c>
      <c r="H1040" s="2">
        <f>$B$3+$B$4*DataForModel!L1040+Index!$B$5*DataForModel!Q1040+Index!$B$6*DataForModel!R1040+Index!$B$7*DataForModel!T1040+Index!$B$8*DataForModel!U1040+Index!$B$9*DataForModel!AA1040+Index!$B$10*DataForModel!AU1040+Index!$B$11*DataForModel!AH1040+Index!$B$12*DataForModel!AU1040+Index!$B$13*DataForModel!AX1040+Index!$B$14*DataForModel!AZ1040+Index!$B$15*DataForModel!BA1040+Index!$B$16*DataForModel!BI1040</f>
        <v>17.278829189802295</v>
      </c>
      <c r="I1040" s="2">
        <f>$B$3+$B$4*DataForModel!L1040+Index!$B$5*DataForModel!Q1040+Index!$B$6*DataForModel!R1040+Index!$B$7*DataForModel!T1040+Index!$B$8*DataForModel!U1040+Index!$B$9*DataForModel!AA1040+Index!$B$10*DataForModel!AU1040+Index!$B$11*DataForModel!AH1040+Index!$B$12*DataForModel!AU1040+Index!$B$13*DataForModel!AX1040+Index!$B$14*DataForModel!AZ1040+Index!$B$15*DataForModel!BA1040+Index!$B$16*DataForModel!BI1040</f>
        <v>17.278829189802295</v>
      </c>
      <c r="J1040">
        <v>14.8</v>
      </c>
      <c r="K1040">
        <f t="shared" si="80"/>
        <v>2.4788291898022941</v>
      </c>
      <c r="L1040">
        <f>VLOOKUP(G1040,MedianHouseholdIncome!B:C,2,FALSE)</f>
        <v>54220</v>
      </c>
      <c r="M1040">
        <f>VLOOKUP(G1040,DataForModel!B:O,14,FALSE)</f>
        <v>38.530880704842602</v>
      </c>
      <c r="N1040">
        <f>VLOOKUP(G1040,DataForModel!B:H,7,FALSE)</f>
        <v>10.1736</v>
      </c>
      <c r="O1040" s="2">
        <f t="shared" si="81"/>
        <v>7.6382485874127513</v>
      </c>
      <c r="P1040" s="1">
        <f t="shared" si="82"/>
        <v>6.3247863247863254</v>
      </c>
      <c r="Q1040" s="1">
        <f t="shared" si="83"/>
        <v>6.1673167354162235</v>
      </c>
      <c r="R1040" s="1">
        <f t="shared" si="84"/>
        <v>8.1282609747834087</v>
      </c>
      <c r="S1040" s="1"/>
    </row>
    <row r="1041" spans="7:19" x14ac:dyDescent="0.2">
      <c r="G1041">
        <v>6095252501</v>
      </c>
      <c r="H1041" s="2">
        <f>$B$3+$B$4*DataForModel!L1041+Index!$B$5*DataForModel!Q1041+Index!$B$6*DataForModel!R1041+Index!$B$7*DataForModel!T1041+Index!$B$8*DataForModel!U1041+Index!$B$9*DataForModel!AA1041+Index!$B$10*DataForModel!AU1041+Index!$B$11*DataForModel!AH1041+Index!$B$12*DataForModel!AU1041+Index!$B$13*DataForModel!AX1041+Index!$B$14*DataForModel!AZ1041+Index!$B$15*DataForModel!BA1041+Index!$B$16*DataForModel!BI1041</f>
        <v>16.24743604091525</v>
      </c>
      <c r="I1041" s="2">
        <f>$B$3+$B$4*DataForModel!L1041+Index!$B$5*DataForModel!Q1041+Index!$B$6*DataForModel!R1041+Index!$B$7*DataForModel!T1041+Index!$B$8*DataForModel!U1041+Index!$B$9*DataForModel!AA1041+Index!$B$10*DataForModel!AU1041+Index!$B$11*DataForModel!AH1041+Index!$B$12*DataForModel!AU1041+Index!$B$13*DataForModel!AX1041+Index!$B$14*DataForModel!AZ1041+Index!$B$15*DataForModel!BA1041+Index!$B$16*DataForModel!BI1041</f>
        <v>16.24743604091525</v>
      </c>
      <c r="J1041">
        <v>17.8</v>
      </c>
      <c r="K1041">
        <f t="shared" si="80"/>
        <v>1.5525639590847504</v>
      </c>
      <c r="L1041">
        <f>VLOOKUP(G1041,MedianHouseholdIncome!B:C,2,FALSE)</f>
        <v>43947</v>
      </c>
      <c r="M1041">
        <f>VLOOKUP(G1041,DataForModel!B:O,14,FALSE)</f>
        <v>29.0874132991922</v>
      </c>
      <c r="N1041">
        <f>VLOOKUP(G1041,DataForModel!B:H,7,FALSE)</f>
        <v>11.4445</v>
      </c>
      <c r="O1041" s="2">
        <f t="shared" si="81"/>
        <v>7.1721296486652877</v>
      </c>
      <c r="P1041" s="1">
        <f t="shared" si="82"/>
        <v>7.6068376068376073</v>
      </c>
      <c r="Q1041" s="1">
        <f t="shared" si="83"/>
        <v>4.5956920162929098</v>
      </c>
      <c r="R1041" s="1">
        <f t="shared" si="84"/>
        <v>9.3585015246115866</v>
      </c>
      <c r="S1041" s="1"/>
    </row>
    <row r="1042" spans="7:19" x14ac:dyDescent="0.2">
      <c r="G1042">
        <v>6095252502</v>
      </c>
      <c r="H1042" s="2">
        <f>$B$3+$B$4*DataForModel!L1042+Index!$B$5*DataForModel!Q1042+Index!$B$6*DataForModel!R1042+Index!$B$7*DataForModel!T1042+Index!$B$8*DataForModel!U1042+Index!$B$9*DataForModel!AA1042+Index!$B$10*DataForModel!AU1042+Index!$B$11*DataForModel!AH1042+Index!$B$12*DataForModel!AU1042+Index!$B$13*DataForModel!AX1042+Index!$B$14*DataForModel!AZ1042+Index!$B$15*DataForModel!BA1042+Index!$B$16*DataForModel!BI1042</f>
        <v>12.904785086427289</v>
      </c>
      <c r="I1042" s="2">
        <f>$B$3+$B$4*DataForModel!L1042+Index!$B$5*DataForModel!Q1042+Index!$B$6*DataForModel!R1042+Index!$B$7*DataForModel!T1042+Index!$B$8*DataForModel!U1042+Index!$B$9*DataForModel!AA1042+Index!$B$10*DataForModel!AU1042+Index!$B$11*DataForModel!AH1042+Index!$B$12*DataForModel!AU1042+Index!$B$13*DataForModel!AX1042+Index!$B$14*DataForModel!AZ1042+Index!$B$15*DataForModel!BA1042+Index!$B$16*DataForModel!BI1042</f>
        <v>12.904785086427289</v>
      </c>
      <c r="J1042">
        <v>14.4</v>
      </c>
      <c r="K1042">
        <f t="shared" si="80"/>
        <v>1.4952149135727115</v>
      </c>
      <c r="L1042">
        <f>VLOOKUP(G1042,MedianHouseholdIncome!B:C,2,FALSE)</f>
        <v>46667</v>
      </c>
      <c r="M1042">
        <f>VLOOKUP(G1042,DataForModel!B:O,14,FALSE)</f>
        <v>31.121486481435799</v>
      </c>
      <c r="N1042">
        <f>VLOOKUP(G1042,DataForModel!B:H,7,FALSE)</f>
        <v>9.1295000000000002</v>
      </c>
      <c r="O1042" s="2">
        <f t="shared" si="81"/>
        <v>5.6614807586756557</v>
      </c>
      <c r="P1042" s="1">
        <f t="shared" si="82"/>
        <v>6.1538461538461542</v>
      </c>
      <c r="Q1042" s="1">
        <f t="shared" si="83"/>
        <v>4.9342117100027743</v>
      </c>
      <c r="R1042" s="1">
        <f t="shared" si="84"/>
        <v>7.1175644934901507</v>
      </c>
      <c r="S1042" s="1"/>
    </row>
    <row r="1043" spans="7:19" x14ac:dyDescent="0.2">
      <c r="G1043">
        <v>6095252604</v>
      </c>
      <c r="H1043" s="2">
        <f>$B$3+$B$4*DataForModel!L1043+Index!$B$5*DataForModel!Q1043+Index!$B$6*DataForModel!R1043+Index!$B$7*DataForModel!T1043+Index!$B$8*DataForModel!U1043+Index!$B$9*DataForModel!AA1043+Index!$B$10*DataForModel!AU1043+Index!$B$11*DataForModel!AH1043+Index!$B$12*DataForModel!AU1043+Index!$B$13*DataForModel!AX1043+Index!$B$14*DataForModel!AZ1043+Index!$B$15*DataForModel!BA1043+Index!$B$16*DataForModel!BI1043</f>
        <v>16.154758135045128</v>
      </c>
      <c r="I1043" s="2">
        <f>$B$3+$B$4*DataForModel!L1043+Index!$B$5*DataForModel!Q1043+Index!$B$6*DataForModel!R1043+Index!$B$7*DataForModel!T1043+Index!$B$8*DataForModel!U1043+Index!$B$9*DataForModel!AA1043+Index!$B$10*DataForModel!AU1043+Index!$B$11*DataForModel!AH1043+Index!$B$12*DataForModel!AU1043+Index!$B$13*DataForModel!AX1043+Index!$B$14*DataForModel!AZ1043+Index!$B$15*DataForModel!BA1043+Index!$B$16*DataForModel!BI1043</f>
        <v>16.154758135045128</v>
      </c>
      <c r="J1043">
        <v>18.600000000000001</v>
      </c>
      <c r="K1043">
        <f t="shared" si="80"/>
        <v>2.4452418649548733</v>
      </c>
      <c r="L1043">
        <f>VLOOKUP(G1043,MedianHouseholdIncome!B:C,2,FALSE)</f>
        <v>55843</v>
      </c>
      <c r="M1043">
        <f>VLOOKUP(G1043,DataForModel!B:O,14,FALSE)</f>
        <v>31.612707081186201</v>
      </c>
      <c r="N1043">
        <f>VLOOKUP(G1043,DataForModel!B:H,7,FALSE)</f>
        <v>10.3367</v>
      </c>
      <c r="O1043" s="2">
        <f t="shared" si="81"/>
        <v>7.1302455939029175</v>
      </c>
      <c r="P1043" s="1">
        <f t="shared" si="82"/>
        <v>7.9487179487179489</v>
      </c>
      <c r="Q1043" s="1">
        <f t="shared" si="83"/>
        <v>5.0159628723616745</v>
      </c>
      <c r="R1043" s="1">
        <f t="shared" si="84"/>
        <v>8.2861429746866087</v>
      </c>
      <c r="S1043" s="1"/>
    </row>
    <row r="1044" spans="7:19" x14ac:dyDescent="0.2">
      <c r="G1044">
        <v>6095252605</v>
      </c>
      <c r="H1044" s="2">
        <f>$B$3+$B$4*DataForModel!L1044+Index!$B$5*DataForModel!Q1044+Index!$B$6*DataForModel!R1044+Index!$B$7*DataForModel!T1044+Index!$B$8*DataForModel!U1044+Index!$B$9*DataForModel!AA1044+Index!$B$10*DataForModel!AU1044+Index!$B$11*DataForModel!AH1044+Index!$B$12*DataForModel!AU1044+Index!$B$13*DataForModel!AX1044+Index!$B$14*DataForModel!AZ1044+Index!$B$15*DataForModel!BA1044+Index!$B$16*DataForModel!BI1044</f>
        <v>19.199233731617575</v>
      </c>
      <c r="I1044" s="2">
        <f>$B$3+$B$4*DataForModel!L1044+Index!$B$5*DataForModel!Q1044+Index!$B$6*DataForModel!R1044+Index!$B$7*DataForModel!T1044+Index!$B$8*DataForModel!U1044+Index!$B$9*DataForModel!AA1044+Index!$B$10*DataForModel!AU1044+Index!$B$11*DataForModel!AH1044+Index!$B$12*DataForModel!AU1044+Index!$B$13*DataForModel!AX1044+Index!$B$14*DataForModel!AZ1044+Index!$B$15*DataForModel!BA1044+Index!$B$16*DataForModel!BI1044</f>
        <v>19.199233731617575</v>
      </c>
      <c r="J1044">
        <v>16.8</v>
      </c>
      <c r="K1044">
        <f t="shared" si="80"/>
        <v>2.3992337316175743</v>
      </c>
      <c r="L1044">
        <f>VLOOKUP(G1044,MedianHouseholdIncome!B:C,2,FALSE)</f>
        <v>50783</v>
      </c>
      <c r="M1044">
        <f>VLOOKUP(G1044,DataForModel!B:O,14,FALSE)</f>
        <v>32.693294159675403</v>
      </c>
      <c r="N1044">
        <f>VLOOKUP(G1044,DataForModel!B:H,7,FALSE)</f>
        <v>11.271800000000001</v>
      </c>
      <c r="O1044" s="2">
        <f t="shared" si="81"/>
        <v>8.5061396801184497</v>
      </c>
      <c r="P1044" s="1">
        <f t="shared" si="82"/>
        <v>7.1794871794871806</v>
      </c>
      <c r="Q1044" s="1">
        <f t="shared" si="83"/>
        <v>5.1957990798443978</v>
      </c>
      <c r="R1044" s="1">
        <f t="shared" si="84"/>
        <v>9.1913266540825713</v>
      </c>
      <c r="S1044" s="1"/>
    </row>
    <row r="1045" spans="7:19" x14ac:dyDescent="0.2">
      <c r="G1045">
        <v>6095252606</v>
      </c>
      <c r="H1045" s="2">
        <f>$B$3+$B$4*DataForModel!L1045+Index!$B$5*DataForModel!Q1045+Index!$B$6*DataForModel!R1045+Index!$B$7*DataForModel!T1045+Index!$B$8*DataForModel!U1045+Index!$B$9*DataForModel!AA1045+Index!$B$10*DataForModel!AU1045+Index!$B$11*DataForModel!AH1045+Index!$B$12*DataForModel!AU1045+Index!$B$13*DataForModel!AX1045+Index!$B$14*DataForModel!AZ1045+Index!$B$15*DataForModel!BA1045+Index!$B$16*DataForModel!BI1045</f>
        <v>18.136586918580932</v>
      </c>
      <c r="I1045" s="2">
        <f>$B$3+$B$4*DataForModel!L1045+Index!$B$5*DataForModel!Q1045+Index!$B$6*DataForModel!R1045+Index!$B$7*DataForModel!T1045+Index!$B$8*DataForModel!U1045+Index!$B$9*DataForModel!AA1045+Index!$B$10*DataForModel!AU1045+Index!$B$11*DataForModel!AH1045+Index!$B$12*DataForModel!AU1045+Index!$B$13*DataForModel!AX1045+Index!$B$14*DataForModel!AZ1045+Index!$B$15*DataForModel!BA1045+Index!$B$16*DataForModel!BI1045</f>
        <v>18.136586918580932</v>
      </c>
      <c r="J1045">
        <v>17.100000000000001</v>
      </c>
      <c r="K1045">
        <f t="shared" si="80"/>
        <v>1.0365869185809302</v>
      </c>
      <c r="L1045">
        <f>VLOOKUP(G1045,MedianHouseholdIncome!B:C,2,FALSE)</f>
        <v>49136</v>
      </c>
      <c r="M1045">
        <f>VLOOKUP(G1045,DataForModel!B:O,14,FALSE)</f>
        <v>34.211047249449997</v>
      </c>
      <c r="N1045">
        <f>VLOOKUP(G1045,DataForModel!B:H,7,FALSE)</f>
        <v>11.047000000000001</v>
      </c>
      <c r="O1045" s="2">
        <f t="shared" si="81"/>
        <v>8.0258962295094314</v>
      </c>
      <c r="P1045" s="1">
        <f t="shared" si="82"/>
        <v>7.3076923076923084</v>
      </c>
      <c r="Q1045" s="1">
        <f t="shared" si="83"/>
        <v>5.4483904396650811</v>
      </c>
      <c r="R1045" s="1">
        <f t="shared" si="84"/>
        <v>8.9737186002613623</v>
      </c>
      <c r="S1045" s="1"/>
    </row>
    <row r="1046" spans="7:19" x14ac:dyDescent="0.2">
      <c r="G1046">
        <v>6095252607</v>
      </c>
      <c r="H1046" s="2">
        <f>$B$3+$B$4*DataForModel!L1046+Index!$B$5*DataForModel!Q1046+Index!$B$6*DataForModel!R1046+Index!$B$7*DataForModel!T1046+Index!$B$8*DataForModel!U1046+Index!$B$9*DataForModel!AA1046+Index!$B$10*DataForModel!AU1046+Index!$B$11*DataForModel!AH1046+Index!$B$12*DataForModel!AU1046+Index!$B$13*DataForModel!AX1046+Index!$B$14*DataForModel!AZ1046+Index!$B$15*DataForModel!BA1046+Index!$B$16*DataForModel!BI1046</f>
        <v>18.315465038238298</v>
      </c>
      <c r="I1046" s="2">
        <f>$B$3+$B$4*DataForModel!L1046+Index!$B$5*DataForModel!Q1046+Index!$B$6*DataForModel!R1046+Index!$B$7*DataForModel!T1046+Index!$B$8*DataForModel!U1046+Index!$B$9*DataForModel!AA1046+Index!$B$10*DataForModel!AU1046+Index!$B$11*DataForModel!AH1046+Index!$B$12*DataForModel!AU1046+Index!$B$13*DataForModel!AX1046+Index!$B$14*DataForModel!AZ1046+Index!$B$15*DataForModel!BA1046+Index!$B$16*DataForModel!BI1046</f>
        <v>18.315465038238298</v>
      </c>
      <c r="J1046">
        <v>18.3</v>
      </c>
      <c r="K1046">
        <f t="shared" si="80"/>
        <v>1.5465038238296813E-2</v>
      </c>
      <c r="L1046">
        <f>VLOOKUP(G1046,MedianHouseholdIncome!B:C,2,FALSE)</f>
        <v>43456</v>
      </c>
      <c r="M1046">
        <f>VLOOKUP(G1046,DataForModel!B:O,14,FALSE)</f>
        <v>26.901323662348499</v>
      </c>
      <c r="N1046">
        <f>VLOOKUP(G1046,DataForModel!B:H,7,FALSE)</f>
        <v>9.2365999999999993</v>
      </c>
      <c r="O1046" s="2">
        <f t="shared" si="81"/>
        <v>8.106736866651346</v>
      </c>
      <c r="P1046" s="1">
        <f t="shared" si="82"/>
        <v>7.8205128205128212</v>
      </c>
      <c r="Q1046" s="1">
        <f t="shared" si="83"/>
        <v>4.2318730540516523</v>
      </c>
      <c r="R1046" s="1">
        <f t="shared" si="84"/>
        <v>7.2212380814094175</v>
      </c>
      <c r="S1046" s="1"/>
    </row>
    <row r="1047" spans="7:19" x14ac:dyDescent="0.2">
      <c r="G1047">
        <v>6095252608</v>
      </c>
      <c r="H1047" s="2">
        <f>$B$3+$B$4*DataForModel!L1047+Index!$B$5*DataForModel!Q1047+Index!$B$6*DataForModel!R1047+Index!$B$7*DataForModel!T1047+Index!$B$8*DataForModel!U1047+Index!$B$9*DataForModel!AA1047+Index!$B$10*DataForModel!AU1047+Index!$B$11*DataForModel!AH1047+Index!$B$12*DataForModel!AU1047+Index!$B$13*DataForModel!AX1047+Index!$B$14*DataForModel!AZ1047+Index!$B$15*DataForModel!BA1047+Index!$B$16*DataForModel!BI1047</f>
        <v>14.975081058218557</v>
      </c>
      <c r="I1047" s="2">
        <f>$B$3+$B$4*DataForModel!L1047+Index!$B$5*DataForModel!Q1047+Index!$B$6*DataForModel!R1047+Index!$B$7*DataForModel!T1047+Index!$B$8*DataForModel!U1047+Index!$B$9*DataForModel!AA1047+Index!$B$10*DataForModel!AU1047+Index!$B$11*DataForModel!AH1047+Index!$B$12*DataForModel!AU1047+Index!$B$13*DataForModel!AX1047+Index!$B$14*DataForModel!AZ1047+Index!$B$15*DataForModel!BA1047+Index!$B$16*DataForModel!BI1047</f>
        <v>14.975081058218557</v>
      </c>
      <c r="J1047">
        <v>14.4</v>
      </c>
      <c r="K1047">
        <f t="shared" si="80"/>
        <v>0.57508105821855615</v>
      </c>
      <c r="L1047">
        <f>VLOOKUP(G1047,MedianHouseholdIncome!B:C,2,FALSE)</f>
        <v>58638</v>
      </c>
      <c r="M1047">
        <f>VLOOKUP(G1047,DataForModel!B:O,14,FALSE)</f>
        <v>30.412091471587502</v>
      </c>
      <c r="N1047">
        <f>VLOOKUP(G1047,DataForModel!B:H,7,FALSE)</f>
        <v>8.1913</v>
      </c>
      <c r="O1047" s="2">
        <f t="shared" si="81"/>
        <v>6.5971124935827676</v>
      </c>
      <c r="P1047" s="1">
        <f t="shared" si="82"/>
        <v>6.1538461538461542</v>
      </c>
      <c r="Q1047" s="1">
        <f t="shared" si="83"/>
        <v>4.8161509718004885</v>
      </c>
      <c r="R1047" s="1">
        <f t="shared" si="84"/>
        <v>6.2093799912879337</v>
      </c>
      <c r="S1047" s="1"/>
    </row>
    <row r="1048" spans="7:19" x14ac:dyDescent="0.2">
      <c r="G1048">
        <v>6095252610</v>
      </c>
      <c r="H1048" s="2">
        <f>$B$3+$B$4*DataForModel!L1048+Index!$B$5*DataForModel!Q1048+Index!$B$6*DataForModel!R1048+Index!$B$7*DataForModel!T1048+Index!$B$8*DataForModel!U1048+Index!$B$9*DataForModel!AA1048+Index!$B$10*DataForModel!AU1048+Index!$B$11*DataForModel!AH1048+Index!$B$12*DataForModel!AU1048+Index!$B$13*DataForModel!AX1048+Index!$B$14*DataForModel!AZ1048+Index!$B$15*DataForModel!BA1048+Index!$B$16*DataForModel!BI1048</f>
        <v>12.511838455988787</v>
      </c>
      <c r="I1048" s="2">
        <f>$B$3+$B$4*DataForModel!L1048+Index!$B$5*DataForModel!Q1048+Index!$B$6*DataForModel!R1048+Index!$B$7*DataForModel!T1048+Index!$B$8*DataForModel!U1048+Index!$B$9*DataForModel!AA1048+Index!$B$10*DataForModel!AU1048+Index!$B$11*DataForModel!AH1048+Index!$B$12*DataForModel!AU1048+Index!$B$13*DataForModel!AX1048+Index!$B$14*DataForModel!AZ1048+Index!$B$15*DataForModel!BA1048+Index!$B$16*DataForModel!BI1048</f>
        <v>12.511838455988787</v>
      </c>
      <c r="J1048">
        <v>12.2</v>
      </c>
      <c r="K1048">
        <f t="shared" si="80"/>
        <v>0.3118384559887879</v>
      </c>
      <c r="L1048">
        <f>VLOOKUP(G1048,MedianHouseholdIncome!B:C,2,FALSE)</f>
        <v>82219</v>
      </c>
      <c r="M1048">
        <f>VLOOKUP(G1048,DataForModel!B:O,14,FALSE)</f>
        <v>22.226519780556998</v>
      </c>
      <c r="N1048">
        <f>VLOOKUP(G1048,DataForModel!B:H,7,FALSE)</f>
        <v>6.5419</v>
      </c>
      <c r="O1048" s="2">
        <f t="shared" si="81"/>
        <v>5.4838958420393267</v>
      </c>
      <c r="P1048" s="1">
        <f t="shared" si="82"/>
        <v>5.2136752136752138</v>
      </c>
      <c r="Q1048" s="1">
        <f t="shared" si="83"/>
        <v>3.4538709683684718</v>
      </c>
      <c r="R1048" s="1">
        <f t="shared" si="84"/>
        <v>4.6127486568897922</v>
      </c>
      <c r="S1048" s="1"/>
    </row>
    <row r="1049" spans="7:19" x14ac:dyDescent="0.2">
      <c r="G1049">
        <v>6095252611</v>
      </c>
      <c r="H1049" s="2">
        <f>$B$3+$B$4*DataForModel!L1049+Index!$B$5*DataForModel!Q1049+Index!$B$6*DataForModel!R1049+Index!$B$7*DataForModel!T1049+Index!$B$8*DataForModel!U1049+Index!$B$9*DataForModel!AA1049+Index!$B$10*DataForModel!AU1049+Index!$B$11*DataForModel!AH1049+Index!$B$12*DataForModel!AU1049+Index!$B$13*DataForModel!AX1049+Index!$B$14*DataForModel!AZ1049+Index!$B$15*DataForModel!BA1049+Index!$B$16*DataForModel!BI1049</f>
        <v>16.565251744224792</v>
      </c>
      <c r="I1049" s="2">
        <f>$B$3+$B$4*DataForModel!L1049+Index!$B$5*DataForModel!Q1049+Index!$B$6*DataForModel!R1049+Index!$B$7*DataForModel!T1049+Index!$B$8*DataForModel!U1049+Index!$B$9*DataForModel!AA1049+Index!$B$10*DataForModel!AU1049+Index!$B$11*DataForModel!AH1049+Index!$B$12*DataForModel!AU1049+Index!$B$13*DataForModel!AX1049+Index!$B$14*DataForModel!AZ1049+Index!$B$15*DataForModel!BA1049+Index!$B$16*DataForModel!BI1049</f>
        <v>16.565251744224792</v>
      </c>
      <c r="J1049">
        <v>13.6</v>
      </c>
      <c r="K1049">
        <f t="shared" si="80"/>
        <v>2.9652517442247923</v>
      </c>
      <c r="L1049">
        <f>VLOOKUP(G1049,MedianHouseholdIncome!B:C,2,FALSE)</f>
        <v>73825</v>
      </c>
      <c r="M1049">
        <f>VLOOKUP(G1049,DataForModel!B:O,14,FALSE)</f>
        <v>26.3621187210932</v>
      </c>
      <c r="N1049">
        <f>VLOOKUP(G1049,DataForModel!B:H,7,FALSE)</f>
        <v>10.154500000000001</v>
      </c>
      <c r="O1049" s="2">
        <f t="shared" si="81"/>
        <v>7.3157605410207172</v>
      </c>
      <c r="P1049" s="1">
        <f t="shared" si="82"/>
        <v>5.8119658119658126</v>
      </c>
      <c r="Q1049" s="1">
        <f t="shared" si="83"/>
        <v>4.1421361197299209</v>
      </c>
      <c r="R1049" s="1">
        <f t="shared" si="84"/>
        <v>8.1097720342674613</v>
      </c>
      <c r="S1049" s="1"/>
    </row>
    <row r="1050" spans="7:19" x14ac:dyDescent="0.2">
      <c r="G1050">
        <v>6095252707</v>
      </c>
      <c r="H1050" s="2">
        <f>$B$3+$B$4*DataForModel!L1050+Index!$B$5*DataForModel!Q1050+Index!$B$6*DataForModel!R1050+Index!$B$7*DataForModel!T1050+Index!$B$8*DataForModel!U1050+Index!$B$9*DataForModel!AA1050+Index!$B$10*DataForModel!AU1050+Index!$B$11*DataForModel!AH1050+Index!$B$12*DataForModel!AU1050+Index!$B$13*DataForModel!AX1050+Index!$B$14*DataForModel!AZ1050+Index!$B$15*DataForModel!BA1050+Index!$B$16*DataForModel!BI1050</f>
        <v>13.65034647649998</v>
      </c>
      <c r="I1050" s="2">
        <f>$B$3+$B$4*DataForModel!L1050+Index!$B$5*DataForModel!Q1050+Index!$B$6*DataForModel!R1050+Index!$B$7*DataForModel!T1050+Index!$B$8*DataForModel!U1050+Index!$B$9*DataForModel!AA1050+Index!$B$10*DataForModel!AU1050+Index!$B$11*DataForModel!AH1050+Index!$B$12*DataForModel!AU1050+Index!$B$13*DataForModel!AX1050+Index!$B$14*DataForModel!AZ1050+Index!$B$15*DataForModel!BA1050+Index!$B$16*DataForModel!BI1050</f>
        <v>13.65034647649998</v>
      </c>
      <c r="J1050">
        <v>15.6</v>
      </c>
      <c r="K1050">
        <f t="shared" si="80"/>
        <v>1.9496535235000199</v>
      </c>
      <c r="L1050">
        <f>VLOOKUP(G1050,MedianHouseholdIncome!B:C,2,FALSE)</f>
        <v>76454</v>
      </c>
      <c r="M1050">
        <f>VLOOKUP(G1050,DataForModel!B:O,14,FALSE)</f>
        <v>25.0094475872896</v>
      </c>
      <c r="N1050">
        <f>VLOOKUP(G1050,DataForModel!B:H,7,FALSE)</f>
        <v>9.3568999999999996</v>
      </c>
      <c r="O1050" s="2">
        <f t="shared" si="81"/>
        <v>5.9984233535404456</v>
      </c>
      <c r="P1050" s="1">
        <f t="shared" si="82"/>
        <v>6.6666666666666679</v>
      </c>
      <c r="Q1050" s="1">
        <f t="shared" si="83"/>
        <v>3.9170184484963344</v>
      </c>
      <c r="R1050" s="1">
        <f t="shared" si="84"/>
        <v>7.337689366439184</v>
      </c>
      <c r="S1050" s="1"/>
    </row>
    <row r="1051" spans="7:19" x14ac:dyDescent="0.2">
      <c r="G1051">
        <v>6095252801</v>
      </c>
      <c r="H1051" s="2">
        <f>$B$3+$B$4*DataForModel!L1051+Index!$B$5*DataForModel!Q1051+Index!$B$6*DataForModel!R1051+Index!$B$7*DataForModel!T1051+Index!$B$8*DataForModel!U1051+Index!$B$9*DataForModel!AA1051+Index!$B$10*DataForModel!AU1051+Index!$B$11*DataForModel!AH1051+Index!$B$12*DataForModel!AU1051+Index!$B$13*DataForModel!AX1051+Index!$B$14*DataForModel!AZ1051+Index!$B$15*DataForModel!BA1051+Index!$B$16*DataForModel!BI1051</f>
        <v>11.661255228171457</v>
      </c>
      <c r="I1051" s="2">
        <f>$B$3+$B$4*DataForModel!L1051+Index!$B$5*DataForModel!Q1051+Index!$B$6*DataForModel!R1051+Index!$B$7*DataForModel!T1051+Index!$B$8*DataForModel!U1051+Index!$B$9*DataForModel!AA1051+Index!$B$10*DataForModel!AU1051+Index!$B$11*DataForModel!AH1051+Index!$B$12*DataForModel!AU1051+Index!$B$13*DataForModel!AX1051+Index!$B$14*DataForModel!AZ1051+Index!$B$15*DataForModel!BA1051+Index!$B$16*DataForModel!BI1051</f>
        <v>11.661255228171457</v>
      </c>
      <c r="J1051">
        <v>7.7</v>
      </c>
      <c r="K1051">
        <f t="shared" si="80"/>
        <v>3.9612552281714573</v>
      </c>
      <c r="L1051">
        <f>VLOOKUP(G1051,MedianHouseholdIncome!B:C,2,FALSE)</f>
        <v>68147</v>
      </c>
      <c r="M1051">
        <f>VLOOKUP(G1051,DataForModel!B:O,14,FALSE)</f>
        <v>14.3051467527598</v>
      </c>
      <c r="N1051">
        <f>VLOOKUP(G1051,DataForModel!B:H,7,FALSE)</f>
        <v>3.8919999999999999</v>
      </c>
      <c r="O1051" s="2">
        <f t="shared" si="81"/>
        <v>5.0994905821300174</v>
      </c>
      <c r="P1051" s="1">
        <f t="shared" si="82"/>
        <v>3.2905982905982913</v>
      </c>
      <c r="Q1051" s="1">
        <f t="shared" si="83"/>
        <v>2.1355601059373934</v>
      </c>
      <c r="R1051" s="1">
        <f t="shared" si="84"/>
        <v>2.0476259619573107</v>
      </c>
      <c r="S1051" s="1"/>
    </row>
    <row r="1052" spans="7:19" x14ac:dyDescent="0.2">
      <c r="G1052">
        <v>6095252802</v>
      </c>
      <c r="H1052" s="2">
        <f>$B$3+$B$4*DataForModel!L1052+Index!$B$5*DataForModel!Q1052+Index!$B$6*DataForModel!R1052+Index!$B$7*DataForModel!T1052+Index!$B$8*DataForModel!U1052+Index!$B$9*DataForModel!AA1052+Index!$B$10*DataForModel!AU1052+Index!$B$11*DataForModel!AH1052+Index!$B$12*DataForModel!AU1052+Index!$B$13*DataForModel!AX1052+Index!$B$14*DataForModel!AZ1052+Index!$B$15*DataForModel!BA1052+Index!$B$16*DataForModel!BI1052</f>
        <v>5.4634531408448996</v>
      </c>
      <c r="I1052" s="2">
        <f>$B$3+$B$4*DataForModel!L1052+Index!$B$5*DataForModel!Q1052+Index!$B$6*DataForModel!R1052+Index!$B$7*DataForModel!T1052+Index!$B$8*DataForModel!U1052+Index!$B$9*DataForModel!AA1052+Index!$B$10*DataForModel!AU1052+Index!$B$11*DataForModel!AH1052+Index!$B$12*DataForModel!AU1052+Index!$B$13*DataForModel!AX1052+Index!$B$14*DataForModel!AZ1052+Index!$B$15*DataForModel!BA1052+Index!$B$16*DataForModel!BI1052</f>
        <v>5.4634531408448996</v>
      </c>
      <c r="J1052">
        <v>4.4000000000000004</v>
      </c>
      <c r="K1052">
        <f t="shared" si="80"/>
        <v>1.0634531408448993</v>
      </c>
      <c r="L1052">
        <f>VLOOKUP(G1052,MedianHouseholdIncome!B:C,2,FALSE)</f>
        <v>90000</v>
      </c>
      <c r="M1052">
        <f>VLOOKUP(G1052,DataForModel!B:O,14,FALSE)</f>
        <v>16.322715177230201</v>
      </c>
      <c r="N1052">
        <f>VLOOKUP(G1052,DataForModel!B:H,7,FALSE)</f>
        <v>4.1951000000000001</v>
      </c>
      <c r="O1052" s="2">
        <f t="shared" si="81"/>
        <v>2.2985092738589294</v>
      </c>
      <c r="P1052" s="1">
        <f t="shared" si="82"/>
        <v>1.8803418803418805</v>
      </c>
      <c r="Q1052" s="1">
        <f t="shared" si="83"/>
        <v>2.4713330029268095</v>
      </c>
      <c r="R1052" s="1">
        <f t="shared" si="84"/>
        <v>2.341028991820338</v>
      </c>
      <c r="S1052" s="1"/>
    </row>
    <row r="1053" spans="7:19" x14ac:dyDescent="0.2">
      <c r="G1053">
        <v>6095252904</v>
      </c>
      <c r="H1053" s="2">
        <f>$B$3+$B$4*DataForModel!L1053+Index!$B$5*DataForModel!Q1053+Index!$B$6*DataForModel!R1053+Index!$B$7*DataForModel!T1053+Index!$B$8*DataForModel!U1053+Index!$B$9*DataForModel!AA1053+Index!$B$10*DataForModel!AU1053+Index!$B$11*DataForModel!AH1053+Index!$B$12*DataForModel!AU1053+Index!$B$13*DataForModel!AX1053+Index!$B$14*DataForModel!AZ1053+Index!$B$15*DataForModel!BA1053+Index!$B$16*DataForModel!BI1053</f>
        <v>9.0778765837269475</v>
      </c>
      <c r="I1053" s="2">
        <f>$B$3+$B$4*DataForModel!L1053+Index!$B$5*DataForModel!Q1053+Index!$B$6*DataForModel!R1053+Index!$B$7*DataForModel!T1053+Index!$B$8*DataForModel!U1053+Index!$B$9*DataForModel!AA1053+Index!$B$10*DataForModel!AU1053+Index!$B$11*DataForModel!AH1053+Index!$B$12*DataForModel!AU1053+Index!$B$13*DataForModel!AX1053+Index!$B$14*DataForModel!AZ1053+Index!$B$15*DataForModel!BA1053+Index!$B$16*DataForModel!BI1053</f>
        <v>9.0778765837269475</v>
      </c>
      <c r="J1053">
        <v>9.1999999999999993</v>
      </c>
      <c r="K1053">
        <f t="shared" si="80"/>
        <v>0.12212341627305179</v>
      </c>
      <c r="L1053">
        <f>VLOOKUP(G1053,MedianHouseholdIncome!B:C,2,FALSE)</f>
        <v>112338</v>
      </c>
      <c r="M1053">
        <f>VLOOKUP(G1053,DataForModel!B:O,14,FALSE)</f>
        <v>30.949146998597101</v>
      </c>
      <c r="N1053">
        <f>VLOOKUP(G1053,DataForModel!B:H,7,FALSE)</f>
        <v>6.4995000000000003</v>
      </c>
      <c r="O1053" s="2">
        <f t="shared" si="81"/>
        <v>3.9319806821168912</v>
      </c>
      <c r="P1053" s="1">
        <f t="shared" si="82"/>
        <v>3.9316239316239314</v>
      </c>
      <c r="Q1053" s="1">
        <f t="shared" si="83"/>
        <v>4.9055301908450799</v>
      </c>
      <c r="R1053" s="1">
        <f t="shared" si="84"/>
        <v>4.5717051449591022</v>
      </c>
      <c r="S1053" s="1"/>
    </row>
    <row r="1054" spans="7:19" x14ac:dyDescent="0.2">
      <c r="G1054">
        <v>6095252908</v>
      </c>
      <c r="H1054" s="2">
        <f>$B$3+$B$4*DataForModel!L1054+Index!$B$5*DataForModel!Q1054+Index!$B$6*DataForModel!R1054+Index!$B$7*DataForModel!T1054+Index!$B$8*DataForModel!U1054+Index!$B$9*DataForModel!AA1054+Index!$B$10*DataForModel!AU1054+Index!$B$11*DataForModel!AH1054+Index!$B$12*DataForModel!AU1054+Index!$B$13*DataForModel!AX1054+Index!$B$14*DataForModel!AZ1054+Index!$B$15*DataForModel!BA1054+Index!$B$16*DataForModel!BI1054</f>
        <v>11.34072626874808</v>
      </c>
      <c r="I1054" s="2">
        <f>$B$3+$B$4*DataForModel!L1054+Index!$B$5*DataForModel!Q1054+Index!$B$6*DataForModel!R1054+Index!$B$7*DataForModel!T1054+Index!$B$8*DataForModel!U1054+Index!$B$9*DataForModel!AA1054+Index!$B$10*DataForModel!AU1054+Index!$B$11*DataForModel!AH1054+Index!$B$12*DataForModel!AU1054+Index!$B$13*DataForModel!AX1054+Index!$B$14*DataForModel!AZ1054+Index!$B$15*DataForModel!BA1054+Index!$B$16*DataForModel!BI1054</f>
        <v>11.34072626874808</v>
      </c>
      <c r="J1054">
        <v>10.6</v>
      </c>
      <c r="K1054">
        <f t="shared" si="80"/>
        <v>0.74072626874808023</v>
      </c>
      <c r="L1054">
        <f>VLOOKUP(G1054,MedianHouseholdIncome!B:C,2,FALSE)</f>
        <v>86600</v>
      </c>
      <c r="M1054">
        <f>VLOOKUP(G1054,DataForModel!B:O,14,FALSE)</f>
        <v>12.0422391978137</v>
      </c>
      <c r="N1054">
        <f>VLOOKUP(G1054,DataForModel!B:H,7,FALSE)</f>
        <v>5.6223000000000001</v>
      </c>
      <c r="O1054" s="2">
        <f t="shared" si="81"/>
        <v>4.9546334841693875</v>
      </c>
      <c r="P1054" s="1">
        <f t="shared" si="82"/>
        <v>4.5299145299145298</v>
      </c>
      <c r="Q1054" s="1">
        <f t="shared" si="83"/>
        <v>1.7589567570111049</v>
      </c>
      <c r="R1054" s="1">
        <f t="shared" si="84"/>
        <v>3.7225690915250951</v>
      </c>
      <c r="S1054" s="1"/>
    </row>
    <row r="1055" spans="7:19" x14ac:dyDescent="0.2">
      <c r="G1055">
        <v>6095252909</v>
      </c>
      <c r="H1055" s="2">
        <f>$B$3+$B$4*DataForModel!L1055+Index!$B$5*DataForModel!Q1055+Index!$B$6*DataForModel!R1055+Index!$B$7*DataForModel!T1055+Index!$B$8*DataForModel!U1055+Index!$B$9*DataForModel!AA1055+Index!$B$10*DataForModel!AU1055+Index!$B$11*DataForModel!AH1055+Index!$B$12*DataForModel!AU1055+Index!$B$13*DataForModel!AX1055+Index!$B$14*DataForModel!AZ1055+Index!$B$15*DataForModel!BA1055+Index!$B$16*DataForModel!BI1055</f>
        <v>9.6046058378338408</v>
      </c>
      <c r="I1055" s="2">
        <f>$B$3+$B$4*DataForModel!L1055+Index!$B$5*DataForModel!Q1055+Index!$B$6*DataForModel!R1055+Index!$B$7*DataForModel!T1055+Index!$B$8*DataForModel!U1055+Index!$B$9*DataForModel!AA1055+Index!$B$10*DataForModel!AU1055+Index!$B$11*DataForModel!AH1055+Index!$B$12*DataForModel!AU1055+Index!$B$13*DataForModel!AX1055+Index!$B$14*DataForModel!AZ1055+Index!$B$15*DataForModel!BA1055+Index!$B$16*DataForModel!BI1055</f>
        <v>9.6046058378338408</v>
      </c>
      <c r="J1055">
        <v>10</v>
      </c>
      <c r="K1055">
        <f t="shared" si="80"/>
        <v>0.39539416216615919</v>
      </c>
      <c r="L1055">
        <f>VLOOKUP(G1055,MedianHouseholdIncome!B:C,2,FALSE)</f>
        <v>103862</v>
      </c>
      <c r="M1055">
        <f>VLOOKUP(G1055,DataForModel!B:O,14,FALSE)</f>
        <v>20.019853111250001</v>
      </c>
      <c r="N1055">
        <f>VLOOKUP(G1055,DataForModel!B:H,7,FALSE)</f>
        <v>3.2441</v>
      </c>
      <c r="O1055" s="2">
        <f t="shared" si="81"/>
        <v>4.1700261657391957</v>
      </c>
      <c r="P1055" s="1">
        <f t="shared" si="82"/>
        <v>4.2735042735042743</v>
      </c>
      <c r="Q1055" s="1">
        <f t="shared" si="83"/>
        <v>3.0866274829646558</v>
      </c>
      <c r="R1055" s="1">
        <f t="shared" si="84"/>
        <v>1.4204539954503654</v>
      </c>
      <c r="S1055" s="1"/>
    </row>
    <row r="1056" spans="7:19" x14ac:dyDescent="0.2">
      <c r="G1056">
        <v>6095252910</v>
      </c>
      <c r="H1056" s="2">
        <f>$B$3+$B$4*DataForModel!L1056+Index!$B$5*DataForModel!Q1056+Index!$B$6*DataForModel!R1056+Index!$B$7*DataForModel!T1056+Index!$B$8*DataForModel!U1056+Index!$B$9*DataForModel!AA1056+Index!$B$10*DataForModel!AU1056+Index!$B$11*DataForModel!AH1056+Index!$B$12*DataForModel!AU1056+Index!$B$13*DataForModel!AX1056+Index!$B$14*DataForModel!AZ1056+Index!$B$15*DataForModel!BA1056+Index!$B$16*DataForModel!BI1056</f>
        <v>11.556973336087818</v>
      </c>
      <c r="I1056" s="2">
        <f>$B$3+$B$4*DataForModel!L1056+Index!$B$5*DataForModel!Q1056+Index!$B$6*DataForModel!R1056+Index!$B$7*DataForModel!T1056+Index!$B$8*DataForModel!U1056+Index!$B$9*DataForModel!AA1056+Index!$B$10*DataForModel!AU1056+Index!$B$11*DataForModel!AH1056+Index!$B$12*DataForModel!AU1056+Index!$B$13*DataForModel!AX1056+Index!$B$14*DataForModel!AZ1056+Index!$B$15*DataForModel!BA1056+Index!$B$16*DataForModel!BI1056</f>
        <v>11.556973336087818</v>
      </c>
      <c r="J1056">
        <v>10.5</v>
      </c>
      <c r="K1056">
        <f t="shared" si="80"/>
        <v>1.0569733360878182</v>
      </c>
      <c r="L1056">
        <f>VLOOKUP(G1056,MedianHouseholdIncome!B:C,2,FALSE)</f>
        <v>99038</v>
      </c>
      <c r="M1056">
        <f>VLOOKUP(G1056,DataForModel!B:O,14,FALSE)</f>
        <v>9.9924644655579105</v>
      </c>
      <c r="N1056">
        <f>VLOOKUP(G1056,DataForModel!B:H,7,FALSE)</f>
        <v>4.8524000000000003</v>
      </c>
      <c r="O1056" s="2">
        <f t="shared" si="81"/>
        <v>5.0523623217561191</v>
      </c>
      <c r="P1056" s="1">
        <f t="shared" si="82"/>
        <v>4.4871794871794872</v>
      </c>
      <c r="Q1056" s="1">
        <f t="shared" si="83"/>
        <v>1.4178239400629535</v>
      </c>
      <c r="R1056" s="1">
        <f t="shared" si="84"/>
        <v>2.9773002274817291</v>
      </c>
      <c r="S1056" s="1"/>
    </row>
    <row r="1057" spans="7:19" x14ac:dyDescent="0.2">
      <c r="G1057">
        <v>6095252911</v>
      </c>
      <c r="H1057" s="2">
        <f>$B$3+$B$4*DataForModel!L1057+Index!$B$5*DataForModel!Q1057+Index!$B$6*DataForModel!R1057+Index!$B$7*DataForModel!T1057+Index!$B$8*DataForModel!U1057+Index!$B$9*DataForModel!AA1057+Index!$B$10*DataForModel!AU1057+Index!$B$11*DataForModel!AH1057+Index!$B$12*DataForModel!AU1057+Index!$B$13*DataForModel!AX1057+Index!$B$14*DataForModel!AZ1057+Index!$B$15*DataForModel!BA1057+Index!$B$16*DataForModel!BI1057</f>
        <v>12.440472670543874</v>
      </c>
      <c r="I1057" s="2">
        <f>$B$3+$B$4*DataForModel!L1057+Index!$B$5*DataForModel!Q1057+Index!$B$6*DataForModel!R1057+Index!$B$7*DataForModel!T1057+Index!$B$8*DataForModel!U1057+Index!$B$9*DataForModel!AA1057+Index!$B$10*DataForModel!AU1057+Index!$B$11*DataForModel!AH1057+Index!$B$12*DataForModel!AU1057+Index!$B$13*DataForModel!AX1057+Index!$B$14*DataForModel!AZ1057+Index!$B$15*DataForModel!BA1057+Index!$B$16*DataForModel!BI1057</f>
        <v>12.440472670543874</v>
      </c>
      <c r="J1057">
        <v>15.1</v>
      </c>
      <c r="K1057">
        <f t="shared" si="80"/>
        <v>2.6595273294561252</v>
      </c>
      <c r="L1057">
        <f>VLOOKUP(G1057,MedianHouseholdIncome!B:C,2,FALSE)</f>
        <v>64087</v>
      </c>
      <c r="M1057">
        <f>VLOOKUP(G1057,DataForModel!B:O,14,FALSE)</f>
        <v>18.9066573719596</v>
      </c>
      <c r="N1057">
        <f>VLOOKUP(G1057,DataForModel!B:H,7,FALSE)</f>
        <v>6.7356999999999996</v>
      </c>
      <c r="O1057" s="2">
        <f t="shared" si="81"/>
        <v>5.4516434034708174</v>
      </c>
      <c r="P1057" s="1">
        <f t="shared" si="82"/>
        <v>6.4529914529914532</v>
      </c>
      <c r="Q1057" s="1">
        <f t="shared" si="83"/>
        <v>2.9013643941076186</v>
      </c>
      <c r="R1057" s="1">
        <f t="shared" si="84"/>
        <v>4.8003484826484675</v>
      </c>
      <c r="S1057" s="1"/>
    </row>
    <row r="1058" spans="7:19" x14ac:dyDescent="0.2">
      <c r="G1058">
        <v>6095252912</v>
      </c>
      <c r="H1058" s="2">
        <f>$B$3+$B$4*DataForModel!L1058+Index!$B$5*DataForModel!Q1058+Index!$B$6*DataForModel!R1058+Index!$B$7*DataForModel!T1058+Index!$B$8*DataForModel!U1058+Index!$B$9*DataForModel!AA1058+Index!$B$10*DataForModel!AU1058+Index!$B$11*DataForModel!AH1058+Index!$B$12*DataForModel!AU1058+Index!$B$13*DataForModel!AX1058+Index!$B$14*DataForModel!AZ1058+Index!$B$15*DataForModel!BA1058+Index!$B$16*DataForModel!BI1058</f>
        <v>10.756597943341143</v>
      </c>
      <c r="I1058" s="2">
        <f>$B$3+$B$4*DataForModel!L1058+Index!$B$5*DataForModel!Q1058+Index!$B$6*DataForModel!R1058+Index!$B$7*DataForModel!T1058+Index!$B$8*DataForModel!U1058+Index!$B$9*DataForModel!AA1058+Index!$B$10*DataForModel!AU1058+Index!$B$11*DataForModel!AH1058+Index!$B$12*DataForModel!AU1058+Index!$B$13*DataForModel!AX1058+Index!$B$14*DataForModel!AZ1058+Index!$B$15*DataForModel!BA1058+Index!$B$16*DataForModel!BI1058</f>
        <v>10.756597943341143</v>
      </c>
      <c r="J1058">
        <v>9.5</v>
      </c>
      <c r="K1058">
        <f t="shared" si="80"/>
        <v>1.2565979433411432</v>
      </c>
      <c r="L1058">
        <f>VLOOKUP(G1058,MedianHouseholdIncome!B:C,2,FALSE)</f>
        <v>140773</v>
      </c>
      <c r="M1058">
        <f>VLOOKUP(G1058,DataForModel!B:O,14,FALSE)</f>
        <v>9.8936004688022692</v>
      </c>
      <c r="N1058">
        <f>VLOOKUP(G1058,DataForModel!B:H,7,FALSE)</f>
        <v>3.4005000000000001</v>
      </c>
      <c r="O1058" s="2">
        <f t="shared" si="81"/>
        <v>4.6906475585067833</v>
      </c>
      <c r="P1058" s="1">
        <f t="shared" si="82"/>
        <v>4.0598290598290596</v>
      </c>
      <c r="Q1058" s="1">
        <f t="shared" si="83"/>
        <v>1.4013705448789426</v>
      </c>
      <c r="R1058" s="1">
        <f t="shared" si="84"/>
        <v>1.5718503460626301</v>
      </c>
      <c r="S1058" s="1"/>
    </row>
    <row r="1059" spans="7:19" x14ac:dyDescent="0.2">
      <c r="G1059">
        <v>6095252913</v>
      </c>
      <c r="H1059" s="2">
        <f>$B$3+$B$4*DataForModel!L1059+Index!$B$5*DataForModel!Q1059+Index!$B$6*DataForModel!R1059+Index!$B$7*DataForModel!T1059+Index!$B$8*DataForModel!U1059+Index!$B$9*DataForModel!AA1059+Index!$B$10*DataForModel!AU1059+Index!$B$11*DataForModel!AH1059+Index!$B$12*DataForModel!AU1059+Index!$B$13*DataForModel!AX1059+Index!$B$14*DataForModel!AZ1059+Index!$B$15*DataForModel!BA1059+Index!$B$16*DataForModel!BI1059</f>
        <v>11.482759202101709</v>
      </c>
      <c r="I1059" s="2">
        <f>$B$3+$B$4*DataForModel!L1059+Index!$B$5*DataForModel!Q1059+Index!$B$6*DataForModel!R1059+Index!$B$7*DataForModel!T1059+Index!$B$8*DataForModel!U1059+Index!$B$9*DataForModel!AA1059+Index!$B$10*DataForModel!AU1059+Index!$B$11*DataForModel!AH1059+Index!$B$12*DataForModel!AU1059+Index!$B$13*DataForModel!AX1059+Index!$B$14*DataForModel!AZ1059+Index!$B$15*DataForModel!BA1059+Index!$B$16*DataForModel!BI1059</f>
        <v>11.482759202101709</v>
      </c>
      <c r="J1059">
        <v>10</v>
      </c>
      <c r="K1059">
        <f t="shared" si="80"/>
        <v>1.4827592021017093</v>
      </c>
      <c r="L1059">
        <f>VLOOKUP(G1059,MedianHouseholdIncome!B:C,2,FALSE)</f>
        <v>115933</v>
      </c>
      <c r="M1059">
        <f>VLOOKUP(G1059,DataForModel!B:O,14,FALSE)</f>
        <v>11.792119782361</v>
      </c>
      <c r="N1059">
        <f>VLOOKUP(G1059,DataForModel!B:H,7,FALSE)</f>
        <v>4.5788000000000002</v>
      </c>
      <c r="O1059" s="2">
        <f t="shared" si="81"/>
        <v>5.0188226250740193</v>
      </c>
      <c r="P1059" s="1">
        <f t="shared" si="82"/>
        <v>4.2735042735042743</v>
      </c>
      <c r="Q1059" s="1">
        <f t="shared" si="83"/>
        <v>1.7173307483457991</v>
      </c>
      <c r="R1059" s="1">
        <f t="shared" si="84"/>
        <v>2.7124534146459514</v>
      </c>
      <c r="S1059" s="1"/>
    </row>
    <row r="1060" spans="7:19" x14ac:dyDescent="0.2">
      <c r="G1060">
        <v>6095252914</v>
      </c>
      <c r="H1060" s="2">
        <f>$B$3+$B$4*DataForModel!L1060+Index!$B$5*DataForModel!Q1060+Index!$B$6*DataForModel!R1060+Index!$B$7*DataForModel!T1060+Index!$B$8*DataForModel!U1060+Index!$B$9*DataForModel!AA1060+Index!$B$10*DataForModel!AU1060+Index!$B$11*DataForModel!AH1060+Index!$B$12*DataForModel!AU1060+Index!$B$13*DataForModel!AX1060+Index!$B$14*DataForModel!AZ1060+Index!$B$15*DataForModel!BA1060+Index!$B$16*DataForModel!BI1060</f>
        <v>11.26726779751379</v>
      </c>
      <c r="I1060" s="2">
        <f>$B$3+$B$4*DataForModel!L1060+Index!$B$5*DataForModel!Q1060+Index!$B$6*DataForModel!R1060+Index!$B$7*DataForModel!T1060+Index!$B$8*DataForModel!U1060+Index!$B$9*DataForModel!AA1060+Index!$B$10*DataForModel!AU1060+Index!$B$11*DataForModel!AH1060+Index!$B$12*DataForModel!AU1060+Index!$B$13*DataForModel!AX1060+Index!$B$14*DataForModel!AZ1060+Index!$B$15*DataForModel!BA1060+Index!$B$16*DataForModel!BI1060</f>
        <v>11.26726779751379</v>
      </c>
      <c r="J1060">
        <v>9.6999999999999993</v>
      </c>
      <c r="K1060">
        <f t="shared" si="80"/>
        <v>1.5672677975137912</v>
      </c>
      <c r="L1060">
        <f>VLOOKUP(G1060,MedianHouseholdIncome!B:C,2,FALSE)</f>
        <v>109211</v>
      </c>
      <c r="M1060">
        <f>VLOOKUP(G1060,DataForModel!B:O,14,FALSE)</f>
        <v>15.1673435962037</v>
      </c>
      <c r="N1060">
        <f>VLOOKUP(G1060,DataForModel!B:H,7,FALSE)</f>
        <v>4.8380999999999998</v>
      </c>
      <c r="O1060" s="2">
        <f t="shared" si="81"/>
        <v>4.921435295204601</v>
      </c>
      <c r="P1060" s="1">
        <f t="shared" si="82"/>
        <v>4.1452991452991448</v>
      </c>
      <c r="Q1060" s="1">
        <f t="shared" si="83"/>
        <v>2.279050819009135</v>
      </c>
      <c r="R1060" s="1">
        <f t="shared" si="84"/>
        <v>2.9634577222786889</v>
      </c>
      <c r="S1060" s="1"/>
    </row>
    <row r="1061" spans="7:19" x14ac:dyDescent="0.2">
      <c r="G1061">
        <v>6095252915</v>
      </c>
      <c r="H1061" s="2">
        <f>$B$3+$B$4*DataForModel!L1061+Index!$B$5*DataForModel!Q1061+Index!$B$6*DataForModel!R1061+Index!$B$7*DataForModel!T1061+Index!$B$8*DataForModel!U1061+Index!$B$9*DataForModel!AA1061+Index!$B$10*DataForModel!AU1061+Index!$B$11*DataForModel!AH1061+Index!$B$12*DataForModel!AU1061+Index!$B$13*DataForModel!AX1061+Index!$B$14*DataForModel!AZ1061+Index!$B$15*DataForModel!BA1061+Index!$B$16*DataForModel!BI1061</f>
        <v>9.2610668552835893</v>
      </c>
      <c r="I1061" s="2">
        <f>$B$3+$B$4*DataForModel!L1061+Index!$B$5*DataForModel!Q1061+Index!$B$6*DataForModel!R1061+Index!$B$7*DataForModel!T1061+Index!$B$8*DataForModel!U1061+Index!$B$9*DataForModel!AA1061+Index!$B$10*DataForModel!AU1061+Index!$B$11*DataForModel!AH1061+Index!$B$12*DataForModel!AU1061+Index!$B$13*DataForModel!AX1061+Index!$B$14*DataForModel!AZ1061+Index!$B$15*DataForModel!BA1061+Index!$B$16*DataForModel!BI1061</f>
        <v>9.2610668552835893</v>
      </c>
      <c r="J1061">
        <v>7.8</v>
      </c>
      <c r="K1061">
        <f t="shared" si="80"/>
        <v>1.4610668552835895</v>
      </c>
      <c r="L1061">
        <f>VLOOKUP(G1061,MedianHouseholdIncome!B:C,2,FALSE)</f>
        <v>153382</v>
      </c>
      <c r="M1061">
        <f>VLOOKUP(G1061,DataForModel!B:O,14,FALSE)</f>
        <v>13.4730939191705</v>
      </c>
      <c r="N1061">
        <f>VLOOKUP(G1061,DataForModel!B:H,7,FALSE)</f>
        <v>3.6734</v>
      </c>
      <c r="O1061" s="2">
        <f t="shared" si="81"/>
        <v>4.014770116057754</v>
      </c>
      <c r="P1061" s="1">
        <f t="shared" si="82"/>
        <v>3.3333333333333339</v>
      </c>
      <c r="Q1061" s="1">
        <f t="shared" si="83"/>
        <v>1.9970860958398831</v>
      </c>
      <c r="R1061" s="1">
        <f t="shared" si="84"/>
        <v>1.8360195537486086</v>
      </c>
      <c r="S1061" s="1"/>
    </row>
    <row r="1062" spans="7:19" x14ac:dyDescent="0.2">
      <c r="G1062">
        <v>6095253101</v>
      </c>
      <c r="H1062" s="2">
        <f>$B$3+$B$4*DataForModel!L1062+Index!$B$5*DataForModel!Q1062+Index!$B$6*DataForModel!R1062+Index!$B$7*DataForModel!T1062+Index!$B$8*DataForModel!U1062+Index!$B$9*DataForModel!AA1062+Index!$B$10*DataForModel!AU1062+Index!$B$11*DataForModel!AH1062+Index!$B$12*DataForModel!AU1062+Index!$B$13*DataForModel!AX1062+Index!$B$14*DataForModel!AZ1062+Index!$B$15*DataForModel!BA1062+Index!$B$16*DataForModel!BI1062</f>
        <v>13.821063851033113</v>
      </c>
      <c r="I1062" s="2">
        <f>$B$3+$B$4*DataForModel!L1062+Index!$B$5*DataForModel!Q1062+Index!$B$6*DataForModel!R1062+Index!$B$7*DataForModel!T1062+Index!$B$8*DataForModel!U1062+Index!$B$9*DataForModel!AA1062+Index!$B$10*DataForModel!AU1062+Index!$B$11*DataForModel!AH1062+Index!$B$12*DataForModel!AU1062+Index!$B$13*DataForModel!AX1062+Index!$B$14*DataForModel!AZ1062+Index!$B$15*DataForModel!BA1062+Index!$B$16*DataForModel!BI1062</f>
        <v>13.821063851033113</v>
      </c>
      <c r="J1062">
        <v>12.8</v>
      </c>
      <c r="K1062">
        <f t="shared" si="80"/>
        <v>1.0210638510331123</v>
      </c>
      <c r="L1062">
        <f>VLOOKUP(G1062,MedianHouseholdIncome!B:C,2,FALSE)</f>
        <v>74282</v>
      </c>
      <c r="M1062">
        <f>VLOOKUP(G1062,DataForModel!B:O,14,FALSE)</f>
        <v>25.437390230521601</v>
      </c>
      <c r="N1062">
        <f>VLOOKUP(G1062,DataForModel!B:H,7,FALSE)</f>
        <v>8.1577000000000002</v>
      </c>
      <c r="O1062" s="2">
        <f t="shared" si="81"/>
        <v>6.0755758938001936</v>
      </c>
      <c r="P1062" s="1">
        <f t="shared" si="82"/>
        <v>5.4700854700854702</v>
      </c>
      <c r="Q1062" s="1">
        <f t="shared" si="83"/>
        <v>3.988238606048629</v>
      </c>
      <c r="R1062" s="1">
        <f t="shared" si="84"/>
        <v>6.1768549440975749</v>
      </c>
      <c r="S1062" s="1"/>
    </row>
    <row r="1063" spans="7:19" x14ac:dyDescent="0.2">
      <c r="G1063">
        <v>6095253105</v>
      </c>
      <c r="H1063" s="2">
        <f>$B$3+$B$4*DataForModel!L1063+Index!$B$5*DataForModel!Q1063+Index!$B$6*DataForModel!R1063+Index!$B$7*DataForModel!T1063+Index!$B$8*DataForModel!U1063+Index!$B$9*DataForModel!AA1063+Index!$B$10*DataForModel!AU1063+Index!$B$11*DataForModel!AH1063+Index!$B$12*DataForModel!AU1063+Index!$B$13*DataForModel!AX1063+Index!$B$14*DataForModel!AZ1063+Index!$B$15*DataForModel!BA1063+Index!$B$16*DataForModel!BI1063</f>
        <v>14.223690216778138</v>
      </c>
      <c r="I1063" s="2">
        <f>$B$3+$B$4*DataForModel!L1063+Index!$B$5*DataForModel!Q1063+Index!$B$6*DataForModel!R1063+Index!$B$7*DataForModel!T1063+Index!$B$8*DataForModel!U1063+Index!$B$9*DataForModel!AA1063+Index!$B$10*DataForModel!AU1063+Index!$B$11*DataForModel!AH1063+Index!$B$12*DataForModel!AU1063+Index!$B$13*DataForModel!AX1063+Index!$B$14*DataForModel!AZ1063+Index!$B$15*DataForModel!BA1063+Index!$B$16*DataForModel!BI1063</f>
        <v>14.223690216778138</v>
      </c>
      <c r="J1063">
        <v>12</v>
      </c>
      <c r="K1063">
        <f t="shared" si="80"/>
        <v>2.2236902167781381</v>
      </c>
      <c r="L1063">
        <f>VLOOKUP(G1063,MedianHouseholdIncome!B:C,2,FALSE)</f>
        <v>64325</v>
      </c>
      <c r="M1063">
        <f>VLOOKUP(G1063,DataForModel!B:O,14,FALSE)</f>
        <v>20.640261122177201</v>
      </c>
      <c r="N1063">
        <f>VLOOKUP(G1063,DataForModel!B:H,7,FALSE)</f>
        <v>7.9470999999999998</v>
      </c>
      <c r="O1063" s="2">
        <f t="shared" si="81"/>
        <v>6.2575353866621857</v>
      </c>
      <c r="P1063" s="1">
        <f t="shared" si="82"/>
        <v>5.1282051282051286</v>
      </c>
      <c r="Q1063" s="1">
        <f t="shared" si="83"/>
        <v>3.1898786008042643</v>
      </c>
      <c r="R1063" s="1">
        <f t="shared" si="84"/>
        <v>5.9729925947437188</v>
      </c>
      <c r="S1063" s="1"/>
    </row>
    <row r="1064" spans="7:19" x14ac:dyDescent="0.2">
      <c r="G1064">
        <v>6095253106</v>
      </c>
      <c r="H1064" s="2">
        <f>$B$3+$B$4*DataForModel!L1064+Index!$B$5*DataForModel!Q1064+Index!$B$6*DataForModel!R1064+Index!$B$7*DataForModel!T1064+Index!$B$8*DataForModel!U1064+Index!$B$9*DataForModel!AA1064+Index!$B$10*DataForModel!AU1064+Index!$B$11*DataForModel!AH1064+Index!$B$12*DataForModel!AU1064+Index!$B$13*DataForModel!AX1064+Index!$B$14*DataForModel!AZ1064+Index!$B$15*DataForModel!BA1064+Index!$B$16*DataForModel!BI1064</f>
        <v>10.267437764481929</v>
      </c>
      <c r="I1064" s="2">
        <f>$B$3+$B$4*DataForModel!L1064+Index!$B$5*DataForModel!Q1064+Index!$B$6*DataForModel!R1064+Index!$B$7*DataForModel!T1064+Index!$B$8*DataForModel!U1064+Index!$B$9*DataForModel!AA1064+Index!$B$10*DataForModel!AU1064+Index!$B$11*DataForModel!AH1064+Index!$B$12*DataForModel!AU1064+Index!$B$13*DataForModel!AX1064+Index!$B$14*DataForModel!AZ1064+Index!$B$15*DataForModel!BA1064+Index!$B$16*DataForModel!BI1064</f>
        <v>10.267437764481929</v>
      </c>
      <c r="J1064">
        <v>9.9</v>
      </c>
      <c r="K1064">
        <f t="shared" si="80"/>
        <v>0.36743776448192911</v>
      </c>
      <c r="L1064">
        <f>VLOOKUP(G1064,MedianHouseholdIncome!B:C,2,FALSE)</f>
        <v>85289</v>
      </c>
      <c r="M1064">
        <f>VLOOKUP(G1064,DataForModel!B:O,14,FALSE)</f>
        <v>13.593699361593799</v>
      </c>
      <c r="N1064">
        <f>VLOOKUP(G1064,DataForModel!B:H,7,FALSE)</f>
        <v>3.7585999999999999</v>
      </c>
      <c r="O1064" s="2">
        <f t="shared" si="81"/>
        <v>4.4695807192579338</v>
      </c>
      <c r="P1064" s="1">
        <f t="shared" si="82"/>
        <v>4.2307692307692317</v>
      </c>
      <c r="Q1064" s="1">
        <f t="shared" si="83"/>
        <v>2.0171578011183753</v>
      </c>
      <c r="R1064" s="1">
        <f t="shared" si="84"/>
        <v>1.9184937805527322</v>
      </c>
      <c r="S1064" s="1"/>
    </row>
    <row r="1065" spans="7:19" x14ac:dyDescent="0.2">
      <c r="G1065">
        <v>6095253107</v>
      </c>
      <c r="H1065" s="2">
        <f>$B$3+$B$4*DataForModel!L1065+Index!$B$5*DataForModel!Q1065+Index!$B$6*DataForModel!R1065+Index!$B$7*DataForModel!T1065+Index!$B$8*DataForModel!U1065+Index!$B$9*DataForModel!AA1065+Index!$B$10*DataForModel!AU1065+Index!$B$11*DataForModel!AH1065+Index!$B$12*DataForModel!AU1065+Index!$B$13*DataForModel!AX1065+Index!$B$14*DataForModel!AZ1065+Index!$B$15*DataForModel!BA1065+Index!$B$16*DataForModel!BI1065</f>
        <v>14.557236935237642</v>
      </c>
      <c r="I1065" s="2">
        <f>$B$3+$B$4*DataForModel!L1065+Index!$B$5*DataForModel!Q1065+Index!$B$6*DataForModel!R1065+Index!$B$7*DataForModel!T1065+Index!$B$8*DataForModel!U1065+Index!$B$9*DataForModel!AA1065+Index!$B$10*DataForModel!AU1065+Index!$B$11*DataForModel!AH1065+Index!$B$12*DataForModel!AU1065+Index!$B$13*DataForModel!AX1065+Index!$B$14*DataForModel!AZ1065+Index!$B$15*DataForModel!BA1065+Index!$B$16*DataForModel!BI1065</f>
        <v>14.557236935237642</v>
      </c>
      <c r="J1065">
        <v>12.4</v>
      </c>
      <c r="K1065">
        <f t="shared" si="80"/>
        <v>2.1572369352376413</v>
      </c>
      <c r="L1065">
        <f>VLOOKUP(G1065,MedianHouseholdIncome!B:C,2,FALSE)</f>
        <v>71065</v>
      </c>
      <c r="M1065">
        <f>VLOOKUP(G1065,DataForModel!B:O,14,FALSE)</f>
        <v>25.131940940529201</v>
      </c>
      <c r="N1065">
        <f>VLOOKUP(G1065,DataForModel!B:H,7,FALSE)</f>
        <v>7.9832000000000001</v>
      </c>
      <c r="O1065" s="2">
        <f t="shared" si="81"/>
        <v>6.4082756185502987</v>
      </c>
      <c r="P1065" s="1">
        <f t="shared" si="82"/>
        <v>5.299145299145299</v>
      </c>
      <c r="Q1065" s="1">
        <f t="shared" si="83"/>
        <v>3.9374043484640171</v>
      </c>
      <c r="R1065" s="1">
        <f t="shared" si="84"/>
        <v>6.0079376603262178</v>
      </c>
      <c r="S1065" s="1"/>
    </row>
    <row r="1066" spans="7:19" x14ac:dyDescent="0.2">
      <c r="G1066">
        <v>6095253108</v>
      </c>
      <c r="H1066" s="2">
        <f>$B$3+$B$4*DataForModel!L1066+Index!$B$5*DataForModel!Q1066+Index!$B$6*DataForModel!R1066+Index!$B$7*DataForModel!T1066+Index!$B$8*DataForModel!U1066+Index!$B$9*DataForModel!AA1066+Index!$B$10*DataForModel!AU1066+Index!$B$11*DataForModel!AH1066+Index!$B$12*DataForModel!AU1066+Index!$B$13*DataForModel!AX1066+Index!$B$14*DataForModel!AZ1066+Index!$B$15*DataForModel!BA1066+Index!$B$16*DataForModel!BI1066</f>
        <v>12.77621188053816</v>
      </c>
      <c r="I1066" s="2">
        <f>$B$3+$B$4*DataForModel!L1066+Index!$B$5*DataForModel!Q1066+Index!$B$6*DataForModel!R1066+Index!$B$7*DataForModel!T1066+Index!$B$8*DataForModel!U1066+Index!$B$9*DataForModel!AA1066+Index!$B$10*DataForModel!AU1066+Index!$B$11*DataForModel!AH1066+Index!$B$12*DataForModel!AU1066+Index!$B$13*DataForModel!AX1066+Index!$B$14*DataForModel!AZ1066+Index!$B$15*DataForModel!BA1066+Index!$B$16*DataForModel!BI1066</f>
        <v>12.77621188053816</v>
      </c>
      <c r="J1066">
        <v>11</v>
      </c>
      <c r="K1066">
        <f t="shared" si="80"/>
        <v>1.7762118805381597</v>
      </c>
      <c r="L1066">
        <f>VLOOKUP(G1066,MedianHouseholdIncome!B:C,2,FALSE)</f>
        <v>82102</v>
      </c>
      <c r="M1066">
        <f>VLOOKUP(G1066,DataForModel!B:O,14,FALSE)</f>
        <v>22.962880127806599</v>
      </c>
      <c r="N1066">
        <f>VLOOKUP(G1066,DataForModel!B:H,7,FALSE)</f>
        <v>7.9218000000000002</v>
      </c>
      <c r="O1066" s="2">
        <f t="shared" si="81"/>
        <v>5.6033744911043906</v>
      </c>
      <c r="P1066" s="1">
        <f t="shared" si="82"/>
        <v>4.700854700854701</v>
      </c>
      <c r="Q1066" s="1">
        <f t="shared" si="83"/>
        <v>3.5764194004440943</v>
      </c>
      <c r="R1066" s="1">
        <f t="shared" si="84"/>
        <v>5.9485020086152653</v>
      </c>
      <c r="S1066" s="1"/>
    </row>
    <row r="1067" spans="7:19" x14ac:dyDescent="0.2">
      <c r="G1067">
        <v>6095253201</v>
      </c>
      <c r="H1067" s="2">
        <f>$B$3+$B$4*DataForModel!L1067+Index!$B$5*DataForModel!Q1067+Index!$B$6*DataForModel!R1067+Index!$B$7*DataForModel!T1067+Index!$B$8*DataForModel!U1067+Index!$B$9*DataForModel!AA1067+Index!$B$10*DataForModel!AU1067+Index!$B$11*DataForModel!AH1067+Index!$B$12*DataForModel!AU1067+Index!$B$13*DataForModel!AX1067+Index!$B$14*DataForModel!AZ1067+Index!$B$15*DataForModel!BA1067+Index!$B$16*DataForModel!BI1067</f>
        <v>10.361385939425583</v>
      </c>
      <c r="I1067" s="2">
        <f>$B$3+$B$4*DataForModel!L1067+Index!$B$5*DataForModel!Q1067+Index!$B$6*DataForModel!R1067+Index!$B$7*DataForModel!T1067+Index!$B$8*DataForModel!U1067+Index!$B$9*DataForModel!AA1067+Index!$B$10*DataForModel!AU1067+Index!$B$11*DataForModel!AH1067+Index!$B$12*DataForModel!AU1067+Index!$B$13*DataForModel!AX1067+Index!$B$14*DataForModel!AZ1067+Index!$B$15*DataForModel!BA1067+Index!$B$16*DataForModel!BI1067</f>
        <v>10.361385939425583</v>
      </c>
      <c r="J1067">
        <v>11.1</v>
      </c>
      <c r="K1067">
        <f t="shared" si="80"/>
        <v>0.7386140605744167</v>
      </c>
      <c r="L1067">
        <f>VLOOKUP(G1067,MedianHouseholdIncome!B:C,2,FALSE)</f>
        <v>115741</v>
      </c>
      <c r="M1067">
        <f>VLOOKUP(G1067,DataForModel!B:O,14,FALSE)</f>
        <v>10.780377452444499</v>
      </c>
      <c r="N1067">
        <f>VLOOKUP(G1067,DataForModel!B:H,7,FALSE)</f>
        <v>4.6414</v>
      </c>
      <c r="O1067" s="2">
        <f t="shared" si="81"/>
        <v>4.5120388484875606</v>
      </c>
      <c r="P1067" s="1">
        <f t="shared" si="82"/>
        <v>4.7435897435897436</v>
      </c>
      <c r="Q1067" s="1">
        <f t="shared" si="83"/>
        <v>1.5489519964766729</v>
      </c>
      <c r="R1067" s="1">
        <f t="shared" si="84"/>
        <v>2.7730506751851314</v>
      </c>
      <c r="S1067" s="1"/>
    </row>
    <row r="1068" spans="7:19" x14ac:dyDescent="0.2">
      <c r="G1068">
        <v>6095253203</v>
      </c>
      <c r="H1068" s="2">
        <f>$B$3+$B$4*DataForModel!L1068+Index!$B$5*DataForModel!Q1068+Index!$B$6*DataForModel!R1068+Index!$B$7*DataForModel!T1068+Index!$B$8*DataForModel!U1068+Index!$B$9*DataForModel!AA1068+Index!$B$10*DataForModel!AU1068+Index!$B$11*DataForModel!AH1068+Index!$B$12*DataForModel!AU1068+Index!$B$13*DataForModel!AX1068+Index!$B$14*DataForModel!AZ1068+Index!$B$15*DataForModel!BA1068+Index!$B$16*DataForModel!BI1068</f>
        <v>12.281246593180981</v>
      </c>
      <c r="I1068" s="2">
        <f>$B$3+$B$4*DataForModel!L1068+Index!$B$5*DataForModel!Q1068+Index!$B$6*DataForModel!R1068+Index!$B$7*DataForModel!T1068+Index!$B$8*DataForModel!U1068+Index!$B$9*DataForModel!AA1068+Index!$B$10*DataForModel!AU1068+Index!$B$11*DataForModel!AH1068+Index!$B$12*DataForModel!AU1068+Index!$B$13*DataForModel!AX1068+Index!$B$14*DataForModel!AZ1068+Index!$B$15*DataForModel!BA1068+Index!$B$16*DataForModel!BI1068</f>
        <v>12.281246593180981</v>
      </c>
      <c r="J1068">
        <v>12.9</v>
      </c>
      <c r="K1068">
        <f t="shared" si="80"/>
        <v>0.61875340681901925</v>
      </c>
      <c r="L1068">
        <f>VLOOKUP(G1068,MedianHouseholdIncome!B:C,2,FALSE)</f>
        <v>76465</v>
      </c>
      <c r="M1068">
        <f>VLOOKUP(G1068,DataForModel!B:O,14,FALSE)</f>
        <v>14.958109646203701</v>
      </c>
      <c r="N1068">
        <f>VLOOKUP(G1068,DataForModel!B:H,7,FALSE)</f>
        <v>5.9863999999999997</v>
      </c>
      <c r="O1068" s="2">
        <f t="shared" si="81"/>
        <v>5.3796841411067025</v>
      </c>
      <c r="P1068" s="1">
        <f t="shared" si="82"/>
        <v>5.5128205128205128</v>
      </c>
      <c r="Q1068" s="1">
        <f t="shared" si="83"/>
        <v>2.2442291551250562</v>
      </c>
      <c r="R1068" s="1">
        <f t="shared" si="84"/>
        <v>4.0750205701563322</v>
      </c>
      <c r="S1068" s="1"/>
    </row>
    <row r="1069" spans="7:19" x14ac:dyDescent="0.2">
      <c r="G1069">
        <v>6095253204</v>
      </c>
      <c r="H1069" s="2">
        <f>$B$3+$B$4*DataForModel!L1069+Index!$B$5*DataForModel!Q1069+Index!$B$6*DataForModel!R1069+Index!$B$7*DataForModel!T1069+Index!$B$8*DataForModel!U1069+Index!$B$9*DataForModel!AA1069+Index!$B$10*DataForModel!AU1069+Index!$B$11*DataForModel!AH1069+Index!$B$12*DataForModel!AU1069+Index!$B$13*DataForModel!AX1069+Index!$B$14*DataForModel!AZ1069+Index!$B$15*DataForModel!BA1069+Index!$B$16*DataForModel!BI1069</f>
        <v>15.369011861071627</v>
      </c>
      <c r="I1069" s="2">
        <f>$B$3+$B$4*DataForModel!L1069+Index!$B$5*DataForModel!Q1069+Index!$B$6*DataForModel!R1069+Index!$B$7*DataForModel!T1069+Index!$B$8*DataForModel!U1069+Index!$B$9*DataForModel!AA1069+Index!$B$10*DataForModel!AU1069+Index!$B$11*DataForModel!AH1069+Index!$B$12*DataForModel!AU1069+Index!$B$13*DataForModel!AX1069+Index!$B$14*DataForModel!AZ1069+Index!$B$15*DataForModel!BA1069+Index!$B$16*DataForModel!BI1069</f>
        <v>15.369011861071627</v>
      </c>
      <c r="J1069">
        <v>13.1</v>
      </c>
      <c r="K1069">
        <f t="shared" si="80"/>
        <v>2.2690118610716272</v>
      </c>
      <c r="L1069">
        <f>VLOOKUP(G1069,MedianHouseholdIncome!B:C,2,FALSE)</f>
        <v>94787</v>
      </c>
      <c r="M1069">
        <f>VLOOKUP(G1069,DataForModel!B:O,14,FALSE)</f>
        <v>24.000835600641899</v>
      </c>
      <c r="N1069">
        <f>VLOOKUP(G1069,DataForModel!B:H,7,FALSE)</f>
        <v>7.4463999999999997</v>
      </c>
      <c r="O1069" s="2">
        <f t="shared" si="81"/>
        <v>6.775142188625777</v>
      </c>
      <c r="P1069" s="1">
        <f t="shared" si="82"/>
        <v>5.5982905982905979</v>
      </c>
      <c r="Q1069" s="1">
        <f t="shared" si="83"/>
        <v>3.7491606625658047</v>
      </c>
      <c r="R1069" s="1">
        <f t="shared" si="84"/>
        <v>5.4883113111659645</v>
      </c>
      <c r="S1069" s="1"/>
    </row>
    <row r="1070" spans="7:19" x14ac:dyDescent="0.2">
      <c r="G1070">
        <v>6095253205</v>
      </c>
      <c r="H1070" s="2">
        <f>$B$3+$B$4*DataForModel!L1070+Index!$B$5*DataForModel!Q1070+Index!$B$6*DataForModel!R1070+Index!$B$7*DataForModel!T1070+Index!$B$8*DataForModel!U1070+Index!$B$9*DataForModel!AA1070+Index!$B$10*DataForModel!AU1070+Index!$B$11*DataForModel!AH1070+Index!$B$12*DataForModel!AU1070+Index!$B$13*DataForModel!AX1070+Index!$B$14*DataForModel!AZ1070+Index!$B$15*DataForModel!BA1070+Index!$B$16*DataForModel!BI1070</f>
        <v>13.853929866390175</v>
      </c>
      <c r="I1070" s="2">
        <f>$B$3+$B$4*DataForModel!L1070+Index!$B$5*DataForModel!Q1070+Index!$B$6*DataForModel!R1070+Index!$B$7*DataForModel!T1070+Index!$B$8*DataForModel!U1070+Index!$B$9*DataForModel!AA1070+Index!$B$10*DataForModel!AU1070+Index!$B$11*DataForModel!AH1070+Index!$B$12*DataForModel!AU1070+Index!$B$13*DataForModel!AX1070+Index!$B$14*DataForModel!AZ1070+Index!$B$15*DataForModel!BA1070+Index!$B$16*DataForModel!BI1070</f>
        <v>13.853929866390175</v>
      </c>
      <c r="J1070">
        <v>13.7</v>
      </c>
      <c r="K1070">
        <f t="shared" si="80"/>
        <v>0.15392986639017536</v>
      </c>
      <c r="L1070">
        <f>VLOOKUP(G1070,MedianHouseholdIncome!B:C,2,FALSE)</f>
        <v>105297</v>
      </c>
      <c r="M1070">
        <f>VLOOKUP(G1070,DataForModel!B:O,14,FALSE)</f>
        <v>23.3998912988821</v>
      </c>
      <c r="N1070">
        <f>VLOOKUP(G1070,DataForModel!B:H,7,FALSE)</f>
        <v>8.0524000000000004</v>
      </c>
      <c r="O1070" s="2">
        <f t="shared" si="81"/>
        <v>6.0904290777830647</v>
      </c>
      <c r="P1070" s="1">
        <f t="shared" si="82"/>
        <v>5.8547008547008552</v>
      </c>
      <c r="Q1070" s="1">
        <f t="shared" si="83"/>
        <v>3.6491487835713481</v>
      </c>
      <c r="R1070" s="1">
        <f t="shared" si="84"/>
        <v>6.0749237694206482</v>
      </c>
      <c r="S1070" s="1"/>
    </row>
    <row r="1071" spans="7:19" x14ac:dyDescent="0.2">
      <c r="G1071">
        <v>6095253206</v>
      </c>
      <c r="H1071" s="2">
        <f>$B$3+$B$4*DataForModel!L1071+Index!$B$5*DataForModel!Q1071+Index!$B$6*DataForModel!R1071+Index!$B$7*DataForModel!T1071+Index!$B$8*DataForModel!U1071+Index!$B$9*DataForModel!AA1071+Index!$B$10*DataForModel!AU1071+Index!$B$11*DataForModel!AH1071+Index!$B$12*DataForModel!AU1071+Index!$B$13*DataForModel!AX1071+Index!$B$14*DataForModel!AZ1071+Index!$B$15*DataForModel!BA1071+Index!$B$16*DataForModel!BI1071</f>
        <v>9.1558924994922002</v>
      </c>
      <c r="I1071" s="2">
        <f>$B$3+$B$4*DataForModel!L1071+Index!$B$5*DataForModel!Q1071+Index!$B$6*DataForModel!R1071+Index!$B$7*DataForModel!T1071+Index!$B$8*DataForModel!U1071+Index!$B$9*DataForModel!AA1071+Index!$B$10*DataForModel!AU1071+Index!$B$11*DataForModel!AH1071+Index!$B$12*DataForModel!AU1071+Index!$B$13*DataForModel!AX1071+Index!$B$14*DataForModel!AZ1071+Index!$B$15*DataForModel!BA1071+Index!$B$16*DataForModel!BI1071</f>
        <v>9.1558924994922002</v>
      </c>
      <c r="J1071">
        <v>8.6999999999999993</v>
      </c>
      <c r="K1071">
        <f t="shared" si="80"/>
        <v>0.4558924994922009</v>
      </c>
      <c r="L1071">
        <f>VLOOKUP(G1071,MedianHouseholdIncome!B:C,2,FALSE)</f>
        <v>159193</v>
      </c>
      <c r="M1071">
        <f>VLOOKUP(G1071,DataForModel!B:O,14,FALSE)</f>
        <v>13.497610836245901</v>
      </c>
      <c r="N1071">
        <f>VLOOKUP(G1071,DataForModel!B:H,7,FALSE)</f>
        <v>4.0281000000000002</v>
      </c>
      <c r="O1071" s="2">
        <f t="shared" si="81"/>
        <v>3.9672385233204626</v>
      </c>
      <c r="P1071" s="1">
        <f t="shared" si="82"/>
        <v>3.7179487179487181</v>
      </c>
      <c r="Q1071" s="1">
        <f t="shared" si="83"/>
        <v>2.0011663124867201</v>
      </c>
      <c r="R1071" s="1">
        <f t="shared" si="84"/>
        <v>2.1793717632254008</v>
      </c>
      <c r="S1071" s="1"/>
    </row>
    <row r="1072" spans="7:19" x14ac:dyDescent="0.2">
      <c r="G1072">
        <v>6097151401</v>
      </c>
      <c r="H1072" s="2">
        <f>$B$3+$B$4*DataForModel!L1072+Index!$B$5*DataForModel!Q1072+Index!$B$6*DataForModel!R1072+Index!$B$7*DataForModel!T1072+Index!$B$8*DataForModel!U1072+Index!$B$9*DataForModel!AA1072+Index!$B$10*DataForModel!AU1072+Index!$B$11*DataForModel!AH1072+Index!$B$12*DataForModel!AU1072+Index!$B$13*DataForModel!AX1072+Index!$B$14*DataForModel!AZ1072+Index!$B$15*DataForModel!BA1072+Index!$B$16*DataForModel!BI1072</f>
        <v>15.769268685950605</v>
      </c>
      <c r="I1072" s="2">
        <f>$B$3+$B$4*DataForModel!L1072+Index!$B$5*DataForModel!Q1072+Index!$B$6*DataForModel!R1072+Index!$B$7*DataForModel!T1072+Index!$B$8*DataForModel!U1072+Index!$B$9*DataForModel!AA1072+Index!$B$10*DataForModel!AU1072+Index!$B$11*DataForModel!AH1072+Index!$B$12*DataForModel!AU1072+Index!$B$13*DataForModel!AX1072+Index!$B$14*DataForModel!AZ1072+Index!$B$15*DataForModel!BA1072+Index!$B$16*DataForModel!BI1072</f>
        <v>15.769268685950605</v>
      </c>
      <c r="J1072">
        <v>12.8</v>
      </c>
      <c r="K1072">
        <f t="shared" si="80"/>
        <v>2.9692686859506043</v>
      </c>
      <c r="L1072">
        <f>VLOOKUP(G1072,MedianHouseholdIncome!B:C,2,FALSE)</f>
        <v>61649</v>
      </c>
      <c r="M1072">
        <f>VLOOKUP(G1072,DataForModel!B:O,14,FALSE)</f>
        <v>27.765278881600299</v>
      </c>
      <c r="N1072">
        <f>VLOOKUP(G1072,DataForModel!B:H,7,FALSE)</f>
        <v>7.4714999999999998</v>
      </c>
      <c r="O1072" s="2">
        <f t="shared" si="81"/>
        <v>6.9560308115920444</v>
      </c>
      <c r="P1072" s="1">
        <f t="shared" si="82"/>
        <v>5.4700854700854702</v>
      </c>
      <c r="Q1072" s="1">
        <f t="shared" si="83"/>
        <v>4.3756564040083958</v>
      </c>
      <c r="R1072" s="1">
        <f t="shared" si="84"/>
        <v>5.512608295823048</v>
      </c>
      <c r="S1072" s="1"/>
    </row>
    <row r="1073" spans="7:19" x14ac:dyDescent="0.2">
      <c r="G1073">
        <v>6097151402</v>
      </c>
      <c r="H1073" s="2">
        <f>$B$3+$B$4*DataForModel!L1073+Index!$B$5*DataForModel!Q1073+Index!$B$6*DataForModel!R1073+Index!$B$7*DataForModel!T1073+Index!$B$8*DataForModel!U1073+Index!$B$9*DataForModel!AA1073+Index!$B$10*DataForModel!AU1073+Index!$B$11*DataForModel!AH1073+Index!$B$12*DataForModel!AU1073+Index!$B$13*DataForModel!AX1073+Index!$B$14*DataForModel!AZ1073+Index!$B$15*DataForModel!BA1073+Index!$B$16*DataForModel!BI1073</f>
        <v>14.717746337063266</v>
      </c>
      <c r="I1073" s="2">
        <f>$B$3+$B$4*DataForModel!L1073+Index!$B$5*DataForModel!Q1073+Index!$B$6*DataForModel!R1073+Index!$B$7*DataForModel!T1073+Index!$B$8*DataForModel!U1073+Index!$B$9*DataForModel!AA1073+Index!$B$10*DataForModel!AU1073+Index!$B$11*DataForModel!AH1073+Index!$B$12*DataForModel!AU1073+Index!$B$13*DataForModel!AX1073+Index!$B$14*DataForModel!AZ1073+Index!$B$15*DataForModel!BA1073+Index!$B$16*DataForModel!BI1073</f>
        <v>14.717746337063266</v>
      </c>
      <c r="J1073">
        <v>13.2</v>
      </c>
      <c r="K1073">
        <f t="shared" si="80"/>
        <v>1.5177463370632669</v>
      </c>
      <c r="L1073">
        <f>VLOOKUP(G1073,MedianHouseholdIncome!B:C,2,FALSE)</f>
        <v>58432</v>
      </c>
      <c r="M1073">
        <f>VLOOKUP(G1073,DataForModel!B:O,14,FALSE)</f>
        <v>28.0650607535101</v>
      </c>
      <c r="N1073">
        <f>VLOOKUP(G1073,DataForModel!B:H,7,FALSE)</f>
        <v>8.8391999999999999</v>
      </c>
      <c r="O1073" s="2">
        <f t="shared" si="81"/>
        <v>6.4808148555218477</v>
      </c>
      <c r="P1073" s="1">
        <f t="shared" si="82"/>
        <v>5.6410256410256405</v>
      </c>
      <c r="Q1073" s="1">
        <f t="shared" si="83"/>
        <v>4.4255474641455441</v>
      </c>
      <c r="R1073" s="1">
        <f t="shared" si="84"/>
        <v>6.8365519577948781</v>
      </c>
      <c r="S1073" s="1"/>
    </row>
    <row r="1074" spans="7:19" x14ac:dyDescent="0.2">
      <c r="G1074">
        <v>6097151502</v>
      </c>
      <c r="H1074" s="2">
        <f>$B$3+$B$4*DataForModel!L1074+Index!$B$5*DataForModel!Q1074+Index!$B$6*DataForModel!R1074+Index!$B$7*DataForModel!T1074+Index!$B$8*DataForModel!U1074+Index!$B$9*DataForModel!AA1074+Index!$B$10*DataForModel!AU1074+Index!$B$11*DataForModel!AH1074+Index!$B$12*DataForModel!AU1074+Index!$B$13*DataForModel!AX1074+Index!$B$14*DataForModel!AZ1074+Index!$B$15*DataForModel!BA1074+Index!$B$16*DataForModel!BI1074</f>
        <v>10.61813134544485</v>
      </c>
      <c r="I1074" s="2">
        <f>$B$3+$B$4*DataForModel!L1074+Index!$B$5*DataForModel!Q1074+Index!$B$6*DataForModel!R1074+Index!$B$7*DataForModel!T1074+Index!$B$8*DataForModel!U1074+Index!$B$9*DataForModel!AA1074+Index!$B$10*DataForModel!AU1074+Index!$B$11*DataForModel!AH1074+Index!$B$12*DataForModel!AU1074+Index!$B$13*DataForModel!AX1074+Index!$B$14*DataForModel!AZ1074+Index!$B$15*DataForModel!BA1074+Index!$B$16*DataForModel!BI1074</f>
        <v>10.61813134544485</v>
      </c>
      <c r="J1074">
        <v>10.5</v>
      </c>
      <c r="K1074">
        <f t="shared" si="80"/>
        <v>0.1181313454448496</v>
      </c>
      <c r="L1074">
        <f>VLOOKUP(G1074,MedianHouseholdIncome!B:C,2,FALSE)</f>
        <v>78473</v>
      </c>
      <c r="M1074">
        <f>VLOOKUP(G1074,DataForModel!B:O,14,FALSE)</f>
        <v>9.7678799373024603</v>
      </c>
      <c r="N1074">
        <f>VLOOKUP(G1074,DataForModel!B:H,7,FALSE)</f>
        <v>5.7797000000000001</v>
      </c>
      <c r="O1074" s="2">
        <f t="shared" si="81"/>
        <v>4.6280701565402902</v>
      </c>
      <c r="P1074" s="1">
        <f t="shared" si="82"/>
        <v>4.4871794871794872</v>
      </c>
      <c r="Q1074" s="1">
        <f t="shared" si="83"/>
        <v>1.3804475632537614</v>
      </c>
      <c r="R1074" s="1">
        <f t="shared" si="84"/>
        <v>3.874933449494216</v>
      </c>
      <c r="S1074" s="1"/>
    </row>
    <row r="1075" spans="7:19" x14ac:dyDescent="0.2">
      <c r="G1075">
        <v>6097151503</v>
      </c>
      <c r="H1075" s="2">
        <f>$B$3+$B$4*DataForModel!L1075+Index!$B$5*DataForModel!Q1075+Index!$B$6*DataForModel!R1075+Index!$B$7*DataForModel!T1075+Index!$B$8*DataForModel!U1075+Index!$B$9*DataForModel!AA1075+Index!$B$10*DataForModel!AU1075+Index!$B$11*DataForModel!AH1075+Index!$B$12*DataForModel!AU1075+Index!$B$13*DataForModel!AX1075+Index!$B$14*DataForModel!AZ1075+Index!$B$15*DataForModel!BA1075+Index!$B$16*DataForModel!BI1075</f>
        <v>7.7417658330464665</v>
      </c>
      <c r="I1075" s="2">
        <f>$B$3+$B$4*DataForModel!L1075+Index!$B$5*DataForModel!Q1075+Index!$B$6*DataForModel!R1075+Index!$B$7*DataForModel!T1075+Index!$B$8*DataForModel!U1075+Index!$B$9*DataForModel!AA1075+Index!$B$10*DataForModel!AU1075+Index!$B$11*DataForModel!AH1075+Index!$B$12*DataForModel!AU1075+Index!$B$13*DataForModel!AX1075+Index!$B$14*DataForModel!AZ1075+Index!$B$15*DataForModel!BA1075+Index!$B$16*DataForModel!BI1075</f>
        <v>7.7417658330464665</v>
      </c>
      <c r="J1075">
        <v>9.4</v>
      </c>
      <c r="K1075">
        <f t="shared" si="80"/>
        <v>1.6582341669535339</v>
      </c>
      <c r="L1075">
        <f>VLOOKUP(G1075,MedianHouseholdIncome!B:C,2,FALSE)</f>
        <v>164693</v>
      </c>
      <c r="M1075">
        <f>VLOOKUP(G1075,DataForModel!B:O,14,FALSE)</f>
        <v>2.8552804682753199</v>
      </c>
      <c r="N1075">
        <f>VLOOKUP(G1075,DataForModel!B:H,7,FALSE)</f>
        <v>3.6819000000000002</v>
      </c>
      <c r="O1075" s="2">
        <f t="shared" si="81"/>
        <v>3.3281502942300811</v>
      </c>
      <c r="P1075" s="1">
        <f t="shared" si="82"/>
        <v>4.017094017094017</v>
      </c>
      <c r="Q1075" s="1">
        <f t="shared" si="83"/>
        <v>0.23002137631935468</v>
      </c>
      <c r="R1075" s="1">
        <f t="shared" si="84"/>
        <v>1.8442476162818839</v>
      </c>
      <c r="S1075" s="1"/>
    </row>
    <row r="1076" spans="7:19" x14ac:dyDescent="0.2">
      <c r="G1076">
        <v>6097151504</v>
      </c>
      <c r="H1076" s="2">
        <f>$B$3+$B$4*DataForModel!L1076+Index!$B$5*DataForModel!Q1076+Index!$B$6*DataForModel!R1076+Index!$B$7*DataForModel!T1076+Index!$B$8*DataForModel!U1076+Index!$B$9*DataForModel!AA1076+Index!$B$10*DataForModel!AU1076+Index!$B$11*DataForModel!AH1076+Index!$B$12*DataForModel!AU1076+Index!$B$13*DataForModel!AX1076+Index!$B$14*DataForModel!AZ1076+Index!$B$15*DataForModel!BA1076+Index!$B$16*DataForModel!BI1076</f>
        <v>9.5435886090121986</v>
      </c>
      <c r="I1076" s="2">
        <f>$B$3+$B$4*DataForModel!L1076+Index!$B$5*DataForModel!Q1076+Index!$B$6*DataForModel!R1076+Index!$B$7*DataForModel!T1076+Index!$B$8*DataForModel!U1076+Index!$B$9*DataForModel!AA1076+Index!$B$10*DataForModel!AU1076+Index!$B$11*DataForModel!AH1076+Index!$B$12*DataForModel!AU1076+Index!$B$13*DataForModel!AX1076+Index!$B$14*DataForModel!AZ1076+Index!$B$15*DataForModel!BA1076+Index!$B$16*DataForModel!BI1076</f>
        <v>9.5435886090121986</v>
      </c>
      <c r="J1076">
        <v>10</v>
      </c>
      <c r="K1076">
        <f t="shared" si="80"/>
        <v>0.45641139098780137</v>
      </c>
      <c r="L1076">
        <f>VLOOKUP(G1076,MedianHouseholdIncome!B:C,2,FALSE)</f>
        <v>107692</v>
      </c>
      <c r="M1076">
        <f>VLOOKUP(G1076,DataForModel!B:O,14,FALSE)</f>
        <v>5.9693246217975</v>
      </c>
      <c r="N1076">
        <f>VLOOKUP(G1076,DataForModel!B:H,7,FALSE)</f>
        <v>5.1562999999999999</v>
      </c>
      <c r="O1076" s="2">
        <f t="shared" si="81"/>
        <v>4.1424505647432568</v>
      </c>
      <c r="P1076" s="1">
        <f t="shared" si="82"/>
        <v>4.2735042735042743</v>
      </c>
      <c r="Q1076" s="1">
        <f t="shared" si="83"/>
        <v>0.74827474215281475</v>
      </c>
      <c r="R1076" s="1">
        <f t="shared" si="84"/>
        <v>3.27147766323024</v>
      </c>
      <c r="S1076" s="1"/>
    </row>
    <row r="1077" spans="7:19" x14ac:dyDescent="0.2">
      <c r="G1077">
        <v>6097151601</v>
      </c>
      <c r="H1077" s="2">
        <f>$B$3+$B$4*DataForModel!L1077+Index!$B$5*DataForModel!Q1077+Index!$B$6*DataForModel!R1077+Index!$B$7*DataForModel!T1077+Index!$B$8*DataForModel!U1077+Index!$B$9*DataForModel!AA1077+Index!$B$10*DataForModel!AU1077+Index!$B$11*DataForModel!AH1077+Index!$B$12*DataForModel!AU1077+Index!$B$13*DataForModel!AX1077+Index!$B$14*DataForModel!AZ1077+Index!$B$15*DataForModel!BA1077+Index!$B$16*DataForModel!BI1077</f>
        <v>8.7873237055580216</v>
      </c>
      <c r="I1077" s="2">
        <f>$B$3+$B$4*DataForModel!L1077+Index!$B$5*DataForModel!Q1077+Index!$B$6*DataForModel!R1077+Index!$B$7*DataForModel!T1077+Index!$B$8*DataForModel!U1077+Index!$B$9*DataForModel!AA1077+Index!$B$10*DataForModel!AU1077+Index!$B$11*DataForModel!AH1077+Index!$B$12*DataForModel!AU1077+Index!$B$13*DataForModel!AX1077+Index!$B$14*DataForModel!AZ1077+Index!$B$15*DataForModel!BA1077+Index!$B$16*DataForModel!BI1077</f>
        <v>8.7873237055580216</v>
      </c>
      <c r="J1077">
        <v>12.3</v>
      </c>
      <c r="K1077">
        <f t="shared" si="80"/>
        <v>3.5126762944419792</v>
      </c>
      <c r="L1077">
        <f>VLOOKUP(G1077,MedianHouseholdIncome!B:C,2,FALSE)</f>
        <v>75909</v>
      </c>
      <c r="M1077">
        <f>VLOOKUP(G1077,DataForModel!B:O,14,FALSE)</f>
        <v>7.7633775997582397</v>
      </c>
      <c r="N1077">
        <f>VLOOKUP(G1077,DataForModel!B:H,7,FALSE)</f>
        <v>4.5170000000000003</v>
      </c>
      <c r="O1077" s="2">
        <f t="shared" si="81"/>
        <v>3.800670716204996</v>
      </c>
      <c r="P1077" s="1">
        <f t="shared" si="82"/>
        <v>5.2564102564102564</v>
      </c>
      <c r="Q1077" s="1">
        <f t="shared" si="83"/>
        <v>1.0468491837708189</v>
      </c>
      <c r="R1077" s="1">
        <f t="shared" si="84"/>
        <v>2.6526305599922564</v>
      </c>
      <c r="S1077" s="1"/>
    </row>
    <row r="1078" spans="7:19" x14ac:dyDescent="0.2">
      <c r="G1078">
        <v>6097151602</v>
      </c>
      <c r="H1078" s="2">
        <f>$B$3+$B$4*DataForModel!L1078+Index!$B$5*DataForModel!Q1078+Index!$B$6*DataForModel!R1078+Index!$B$7*DataForModel!T1078+Index!$B$8*DataForModel!U1078+Index!$B$9*DataForModel!AA1078+Index!$B$10*DataForModel!AU1078+Index!$B$11*DataForModel!AH1078+Index!$B$12*DataForModel!AU1078+Index!$B$13*DataForModel!AX1078+Index!$B$14*DataForModel!AZ1078+Index!$B$15*DataForModel!BA1078+Index!$B$16*DataForModel!BI1078</f>
        <v>8.7727878042675798</v>
      </c>
      <c r="I1078" s="2">
        <f>$B$3+$B$4*DataForModel!L1078+Index!$B$5*DataForModel!Q1078+Index!$B$6*DataForModel!R1078+Index!$B$7*DataForModel!T1078+Index!$B$8*DataForModel!U1078+Index!$B$9*DataForModel!AA1078+Index!$B$10*DataForModel!AU1078+Index!$B$11*DataForModel!AH1078+Index!$B$12*DataForModel!AU1078+Index!$B$13*DataForModel!AX1078+Index!$B$14*DataForModel!AZ1078+Index!$B$15*DataForModel!BA1078+Index!$B$16*DataForModel!BI1078</f>
        <v>8.7727878042675798</v>
      </c>
      <c r="J1078">
        <v>11.7</v>
      </c>
      <c r="K1078">
        <f t="shared" si="80"/>
        <v>2.9272121957324195</v>
      </c>
      <c r="L1078">
        <f>VLOOKUP(G1078,MedianHouseholdIncome!B:C,2,FALSE)</f>
        <v>84177</v>
      </c>
      <c r="M1078">
        <f>VLOOKUP(G1078,DataForModel!B:O,14,FALSE)</f>
        <v>6.0858901673487003</v>
      </c>
      <c r="N1078">
        <f>VLOOKUP(G1078,DataForModel!B:H,7,FALSE)</f>
        <v>3.9855</v>
      </c>
      <c r="O1078" s="2">
        <f t="shared" si="81"/>
        <v>3.7941014861392826</v>
      </c>
      <c r="P1078" s="1">
        <f t="shared" si="82"/>
        <v>5</v>
      </c>
      <c r="Q1078" s="1">
        <f t="shared" si="83"/>
        <v>0.76767410945266346</v>
      </c>
      <c r="R1078" s="1">
        <f t="shared" si="84"/>
        <v>2.1381346498233387</v>
      </c>
      <c r="S1078" s="1"/>
    </row>
    <row r="1079" spans="7:19" x14ac:dyDescent="0.2">
      <c r="G1079">
        <v>6097151700</v>
      </c>
      <c r="H1079" s="2">
        <f>$B$3+$B$4*DataForModel!L1079+Index!$B$5*DataForModel!Q1079+Index!$B$6*DataForModel!R1079+Index!$B$7*DataForModel!T1079+Index!$B$8*DataForModel!U1079+Index!$B$9*DataForModel!AA1079+Index!$B$10*DataForModel!AU1079+Index!$B$11*DataForModel!AH1079+Index!$B$12*DataForModel!AU1079+Index!$B$13*DataForModel!AX1079+Index!$B$14*DataForModel!AZ1079+Index!$B$15*DataForModel!BA1079+Index!$B$16*DataForModel!BI1079</f>
        <v>11.955863603133121</v>
      </c>
      <c r="I1079" s="2">
        <f>$B$3+$B$4*DataForModel!L1079+Index!$B$5*DataForModel!Q1079+Index!$B$6*DataForModel!R1079+Index!$B$7*DataForModel!T1079+Index!$B$8*DataForModel!U1079+Index!$B$9*DataForModel!AA1079+Index!$B$10*DataForModel!AU1079+Index!$B$11*DataForModel!AH1079+Index!$B$12*DataForModel!AU1079+Index!$B$13*DataForModel!AX1079+Index!$B$14*DataForModel!AZ1079+Index!$B$15*DataForModel!BA1079+Index!$B$16*DataForModel!BI1079</f>
        <v>11.955863603133121</v>
      </c>
      <c r="J1079">
        <v>11.3</v>
      </c>
      <c r="K1079">
        <f t="shared" si="80"/>
        <v>0.65586360313312042</v>
      </c>
      <c r="L1079">
        <f>VLOOKUP(G1079,MedianHouseholdIncome!B:C,2,FALSE)</f>
        <v>71082</v>
      </c>
      <c r="M1079">
        <f>VLOOKUP(G1079,DataForModel!B:O,14,FALSE)</f>
        <v>10.8796011951666</v>
      </c>
      <c r="N1079">
        <f>VLOOKUP(G1079,DataForModel!B:H,7,FALSE)</f>
        <v>6.8507999999999996</v>
      </c>
      <c r="O1079" s="2">
        <f t="shared" si="81"/>
        <v>5.2326333543419787</v>
      </c>
      <c r="P1079" s="1">
        <f t="shared" si="82"/>
        <v>4.8290598290598297</v>
      </c>
      <c r="Q1079" s="1">
        <f t="shared" si="83"/>
        <v>1.5654652622176739</v>
      </c>
      <c r="R1079" s="1">
        <f t="shared" si="84"/>
        <v>4.9117661294225829</v>
      </c>
      <c r="S1079" s="1"/>
    </row>
    <row r="1080" spans="7:19" x14ac:dyDescent="0.2">
      <c r="G1080">
        <v>6097151800</v>
      </c>
      <c r="H1080" s="2">
        <f>$B$3+$B$4*DataForModel!L1080+Index!$B$5*DataForModel!Q1080+Index!$B$6*DataForModel!R1080+Index!$B$7*DataForModel!T1080+Index!$B$8*DataForModel!U1080+Index!$B$9*DataForModel!AA1080+Index!$B$10*DataForModel!AU1080+Index!$B$11*DataForModel!AH1080+Index!$B$12*DataForModel!AU1080+Index!$B$13*DataForModel!AX1080+Index!$B$14*DataForModel!AZ1080+Index!$B$15*DataForModel!BA1080+Index!$B$16*DataForModel!BI1080</f>
        <v>12.063564818556593</v>
      </c>
      <c r="I1080" s="2">
        <f>$B$3+$B$4*DataForModel!L1080+Index!$B$5*DataForModel!Q1080+Index!$B$6*DataForModel!R1080+Index!$B$7*DataForModel!T1080+Index!$B$8*DataForModel!U1080+Index!$B$9*DataForModel!AA1080+Index!$B$10*DataForModel!AU1080+Index!$B$11*DataForModel!AH1080+Index!$B$12*DataForModel!AU1080+Index!$B$13*DataForModel!AX1080+Index!$B$14*DataForModel!AZ1080+Index!$B$15*DataForModel!BA1080+Index!$B$16*DataForModel!BI1080</f>
        <v>12.063564818556593</v>
      </c>
      <c r="J1080">
        <v>11.2</v>
      </c>
      <c r="K1080">
        <f t="shared" si="80"/>
        <v>0.86356481855659339</v>
      </c>
      <c r="L1080">
        <f>VLOOKUP(G1080,MedianHouseholdIncome!B:C,2,FALSE)</f>
        <v>92271</v>
      </c>
      <c r="M1080">
        <f>VLOOKUP(G1080,DataForModel!B:O,14,FALSE)</f>
        <v>7.8846543442832298</v>
      </c>
      <c r="N1080">
        <f>VLOOKUP(G1080,DataForModel!B:H,7,FALSE)</f>
        <v>6.3025000000000002</v>
      </c>
      <c r="O1080" s="2">
        <f t="shared" si="81"/>
        <v>5.2813069142635003</v>
      </c>
      <c r="P1080" s="1">
        <f t="shared" si="82"/>
        <v>4.7863247863247862</v>
      </c>
      <c r="Q1080" s="1">
        <f t="shared" si="83"/>
        <v>1.0670326101927954</v>
      </c>
      <c r="R1080" s="1">
        <f t="shared" si="84"/>
        <v>4.3810076956584867</v>
      </c>
      <c r="S1080" s="1"/>
    </row>
    <row r="1081" spans="7:19" x14ac:dyDescent="0.2">
      <c r="G1081">
        <v>6097151900</v>
      </c>
      <c r="H1081" s="2">
        <f>$B$3+$B$4*DataForModel!L1081+Index!$B$5*DataForModel!Q1081+Index!$B$6*DataForModel!R1081+Index!$B$7*DataForModel!T1081+Index!$B$8*DataForModel!U1081+Index!$B$9*DataForModel!AA1081+Index!$B$10*DataForModel!AU1081+Index!$B$11*DataForModel!AH1081+Index!$B$12*DataForModel!AU1081+Index!$B$13*DataForModel!AX1081+Index!$B$14*DataForModel!AZ1081+Index!$B$15*DataForModel!BA1081+Index!$B$16*DataForModel!BI1081</f>
        <v>12.930361696925742</v>
      </c>
      <c r="I1081" s="2">
        <f>$B$3+$B$4*DataForModel!L1081+Index!$B$5*DataForModel!Q1081+Index!$B$6*DataForModel!R1081+Index!$B$7*DataForModel!T1081+Index!$B$8*DataForModel!U1081+Index!$B$9*DataForModel!AA1081+Index!$B$10*DataForModel!AU1081+Index!$B$11*DataForModel!AH1081+Index!$B$12*DataForModel!AU1081+Index!$B$13*DataForModel!AX1081+Index!$B$14*DataForModel!AZ1081+Index!$B$15*DataForModel!BA1081+Index!$B$16*DataForModel!BI1081</f>
        <v>12.930361696925742</v>
      </c>
      <c r="J1081">
        <v>16.100000000000001</v>
      </c>
      <c r="K1081">
        <f t="shared" si="80"/>
        <v>3.1696383030742599</v>
      </c>
      <c r="L1081">
        <f>VLOOKUP(G1081,MedianHouseholdIncome!B:C,2,FALSE)</f>
        <v>53646</v>
      </c>
      <c r="M1081">
        <f>VLOOKUP(G1081,DataForModel!B:O,14,FALSE)</f>
        <v>20.9691341604718</v>
      </c>
      <c r="N1081">
        <f>VLOOKUP(G1081,DataForModel!B:H,7,FALSE)</f>
        <v>8.5045999999999999</v>
      </c>
      <c r="O1081" s="2">
        <f t="shared" si="81"/>
        <v>5.6730396317932064</v>
      </c>
      <c r="P1081" s="1">
        <f t="shared" si="82"/>
        <v>6.8803418803418817</v>
      </c>
      <c r="Q1081" s="1">
        <f t="shared" si="83"/>
        <v>3.244611144925476</v>
      </c>
      <c r="R1081" s="1">
        <f t="shared" si="84"/>
        <v>6.5126566961908905</v>
      </c>
      <c r="S1081" s="1"/>
    </row>
    <row r="1082" spans="7:19" x14ac:dyDescent="0.2">
      <c r="G1082">
        <v>6097152000</v>
      </c>
      <c r="H1082" s="2">
        <f>$B$3+$B$4*DataForModel!L1082+Index!$B$5*DataForModel!Q1082+Index!$B$6*DataForModel!R1082+Index!$B$7*DataForModel!T1082+Index!$B$8*DataForModel!U1082+Index!$B$9*DataForModel!AA1082+Index!$B$10*DataForModel!AU1082+Index!$B$11*DataForModel!AH1082+Index!$B$12*DataForModel!AU1082+Index!$B$13*DataForModel!AX1082+Index!$B$14*DataForModel!AZ1082+Index!$B$15*DataForModel!BA1082+Index!$B$16*DataForModel!BI1082</f>
        <v>12.674727390931775</v>
      </c>
      <c r="I1082" s="2">
        <f>$B$3+$B$4*DataForModel!L1082+Index!$B$5*DataForModel!Q1082+Index!$B$6*DataForModel!R1082+Index!$B$7*DataForModel!T1082+Index!$B$8*DataForModel!U1082+Index!$B$9*DataForModel!AA1082+Index!$B$10*DataForModel!AU1082+Index!$B$11*DataForModel!AH1082+Index!$B$12*DataForModel!AU1082+Index!$B$13*DataForModel!AX1082+Index!$B$14*DataForModel!AZ1082+Index!$B$15*DataForModel!BA1082+Index!$B$16*DataForModel!BI1082</f>
        <v>12.674727390931775</v>
      </c>
      <c r="J1082">
        <v>13</v>
      </c>
      <c r="K1082">
        <f t="shared" si="80"/>
        <v>0.32527260906822519</v>
      </c>
      <c r="L1082">
        <f>VLOOKUP(G1082,MedianHouseholdIncome!B:C,2,FALSE)</f>
        <v>43367</v>
      </c>
      <c r="M1082">
        <f>VLOOKUP(G1082,DataForModel!B:O,14,FALSE)</f>
        <v>23.414765426385301</v>
      </c>
      <c r="N1082">
        <f>VLOOKUP(G1082,DataForModel!B:H,7,FALSE)</f>
        <v>7.1646999999999998</v>
      </c>
      <c r="O1082" s="2">
        <f t="shared" si="81"/>
        <v>5.5575104647186224</v>
      </c>
      <c r="P1082" s="1">
        <f t="shared" si="82"/>
        <v>5.5555555555555554</v>
      </c>
      <c r="Q1082" s="1">
        <f t="shared" si="83"/>
        <v>3.6516242033991797</v>
      </c>
      <c r="R1082" s="1">
        <f t="shared" si="84"/>
        <v>5.215623638739654</v>
      </c>
      <c r="S1082" s="1"/>
    </row>
    <row r="1083" spans="7:19" x14ac:dyDescent="0.2">
      <c r="G1083">
        <v>6097152100</v>
      </c>
      <c r="H1083" s="2">
        <f>$B$3+$B$4*DataForModel!L1083+Index!$B$5*DataForModel!Q1083+Index!$B$6*DataForModel!R1083+Index!$B$7*DataForModel!T1083+Index!$B$8*DataForModel!U1083+Index!$B$9*DataForModel!AA1083+Index!$B$10*DataForModel!AU1083+Index!$B$11*DataForModel!AH1083+Index!$B$12*DataForModel!AU1083+Index!$B$13*DataForModel!AX1083+Index!$B$14*DataForModel!AZ1083+Index!$B$15*DataForModel!BA1083+Index!$B$16*DataForModel!BI1083</f>
        <v>10.484754811706651</v>
      </c>
      <c r="I1083" s="2">
        <f>$B$3+$B$4*DataForModel!L1083+Index!$B$5*DataForModel!Q1083+Index!$B$6*DataForModel!R1083+Index!$B$7*DataForModel!T1083+Index!$B$8*DataForModel!U1083+Index!$B$9*DataForModel!AA1083+Index!$B$10*DataForModel!AU1083+Index!$B$11*DataForModel!AH1083+Index!$B$12*DataForModel!AU1083+Index!$B$13*DataForModel!AX1083+Index!$B$14*DataForModel!AZ1083+Index!$B$15*DataForModel!BA1083+Index!$B$16*DataForModel!BI1083</f>
        <v>10.484754811706651</v>
      </c>
      <c r="J1083">
        <v>11.6</v>
      </c>
      <c r="K1083">
        <f t="shared" si="80"/>
        <v>1.1152451882933487</v>
      </c>
      <c r="L1083">
        <f>VLOOKUP(G1083,MedianHouseholdIncome!B:C,2,FALSE)</f>
        <v>55401</v>
      </c>
      <c r="M1083">
        <f>VLOOKUP(G1083,DataForModel!B:O,14,FALSE)</f>
        <v>25.6890269717228</v>
      </c>
      <c r="N1083">
        <f>VLOOKUP(G1083,DataForModel!B:H,7,FALSE)</f>
        <v>7.1257000000000001</v>
      </c>
      <c r="O1083" s="2">
        <f t="shared" si="81"/>
        <v>4.5677931143406685</v>
      </c>
      <c r="P1083" s="1">
        <f t="shared" si="82"/>
        <v>4.9572649572649574</v>
      </c>
      <c r="Q1083" s="1">
        <f t="shared" si="83"/>
        <v>4.0301171349536808</v>
      </c>
      <c r="R1083" s="1">
        <f t="shared" si="84"/>
        <v>5.1778713518222741</v>
      </c>
      <c r="S1083" s="1"/>
    </row>
    <row r="1084" spans="7:19" x14ac:dyDescent="0.2">
      <c r="G1084">
        <v>6097152201</v>
      </c>
      <c r="H1084" s="2">
        <f>$B$3+$B$4*DataForModel!L1084+Index!$B$5*DataForModel!Q1084+Index!$B$6*DataForModel!R1084+Index!$B$7*DataForModel!T1084+Index!$B$8*DataForModel!U1084+Index!$B$9*DataForModel!AA1084+Index!$B$10*DataForModel!AU1084+Index!$B$11*DataForModel!AH1084+Index!$B$12*DataForModel!AU1084+Index!$B$13*DataForModel!AX1084+Index!$B$14*DataForModel!AZ1084+Index!$B$15*DataForModel!BA1084+Index!$B$16*DataForModel!BI1084</f>
        <v>12.241725478389332</v>
      </c>
      <c r="I1084" s="2">
        <f>$B$3+$B$4*DataForModel!L1084+Index!$B$5*DataForModel!Q1084+Index!$B$6*DataForModel!R1084+Index!$B$7*DataForModel!T1084+Index!$B$8*DataForModel!U1084+Index!$B$9*DataForModel!AA1084+Index!$B$10*DataForModel!AU1084+Index!$B$11*DataForModel!AH1084+Index!$B$12*DataForModel!AU1084+Index!$B$13*DataForModel!AX1084+Index!$B$14*DataForModel!AZ1084+Index!$B$15*DataForModel!BA1084+Index!$B$16*DataForModel!BI1084</f>
        <v>12.241725478389332</v>
      </c>
      <c r="J1084">
        <v>11.3</v>
      </c>
      <c r="K1084">
        <f t="shared" si="80"/>
        <v>0.94172547838933163</v>
      </c>
      <c r="L1084">
        <f>VLOOKUP(G1084,MedianHouseholdIncome!B:C,2,FALSE)</f>
        <v>61319</v>
      </c>
      <c r="M1084">
        <f>VLOOKUP(G1084,DataForModel!B:O,14,FALSE)</f>
        <v>14.002067146915699</v>
      </c>
      <c r="N1084">
        <f>VLOOKUP(G1084,DataForModel!B:H,7,FALSE)</f>
        <v>6.7152000000000003</v>
      </c>
      <c r="O1084" s="2">
        <f t="shared" si="81"/>
        <v>5.3618233087900657</v>
      </c>
      <c r="P1084" s="1">
        <f t="shared" si="82"/>
        <v>4.8290598290598297</v>
      </c>
      <c r="Q1084" s="1">
        <f t="shared" si="83"/>
        <v>2.0851202219471405</v>
      </c>
      <c r="R1084" s="1">
        <f t="shared" si="84"/>
        <v>4.7805043318329226</v>
      </c>
      <c r="S1084" s="1"/>
    </row>
    <row r="1085" spans="7:19" x14ac:dyDescent="0.2">
      <c r="G1085">
        <v>6097152202</v>
      </c>
      <c r="H1085" s="2">
        <f>$B$3+$B$4*DataForModel!L1085+Index!$B$5*DataForModel!Q1085+Index!$B$6*DataForModel!R1085+Index!$B$7*DataForModel!T1085+Index!$B$8*DataForModel!U1085+Index!$B$9*DataForModel!AA1085+Index!$B$10*DataForModel!AU1085+Index!$B$11*DataForModel!AH1085+Index!$B$12*DataForModel!AU1085+Index!$B$13*DataForModel!AX1085+Index!$B$14*DataForModel!AZ1085+Index!$B$15*DataForModel!BA1085+Index!$B$16*DataForModel!BI1085</f>
        <v>13.252034965073271</v>
      </c>
      <c r="I1085" s="2">
        <f>$B$3+$B$4*DataForModel!L1085+Index!$B$5*DataForModel!Q1085+Index!$B$6*DataForModel!R1085+Index!$B$7*DataForModel!T1085+Index!$B$8*DataForModel!U1085+Index!$B$9*DataForModel!AA1085+Index!$B$10*DataForModel!AU1085+Index!$B$11*DataForModel!AH1085+Index!$B$12*DataForModel!AU1085+Index!$B$13*DataForModel!AX1085+Index!$B$14*DataForModel!AZ1085+Index!$B$15*DataForModel!BA1085+Index!$B$16*DataForModel!BI1085</f>
        <v>13.252034965073271</v>
      </c>
      <c r="J1085">
        <v>12</v>
      </c>
      <c r="K1085">
        <f t="shared" si="80"/>
        <v>1.2520349650732712</v>
      </c>
      <c r="L1085">
        <f>VLOOKUP(G1085,MedianHouseholdIncome!B:C,2,FALSE)</f>
        <v>81969</v>
      </c>
      <c r="M1085">
        <f>VLOOKUP(G1085,DataForModel!B:O,14,FALSE)</f>
        <v>5.3299565367495099</v>
      </c>
      <c r="N1085">
        <f>VLOOKUP(G1085,DataForModel!B:H,7,FALSE)</f>
        <v>7.6706000000000003</v>
      </c>
      <c r="O1085" s="2">
        <f t="shared" si="81"/>
        <v>5.8184138787853934</v>
      </c>
      <c r="P1085" s="1">
        <f t="shared" si="82"/>
        <v>5.1282051282051286</v>
      </c>
      <c r="Q1085" s="1">
        <f t="shared" si="83"/>
        <v>0.64186820269902067</v>
      </c>
      <c r="R1085" s="1">
        <f t="shared" si="84"/>
        <v>5.7053385605730602</v>
      </c>
      <c r="S1085" s="1"/>
    </row>
    <row r="1086" spans="7:19" x14ac:dyDescent="0.2">
      <c r="G1086">
        <v>6097152203</v>
      </c>
      <c r="H1086" s="2">
        <f>$B$3+$B$4*DataForModel!L1086+Index!$B$5*DataForModel!Q1086+Index!$B$6*DataForModel!R1086+Index!$B$7*DataForModel!T1086+Index!$B$8*DataForModel!U1086+Index!$B$9*DataForModel!AA1086+Index!$B$10*DataForModel!AU1086+Index!$B$11*DataForModel!AH1086+Index!$B$12*DataForModel!AU1086+Index!$B$13*DataForModel!AX1086+Index!$B$14*DataForModel!AZ1086+Index!$B$15*DataForModel!BA1086+Index!$B$16*DataForModel!BI1086</f>
        <v>10.90379570393743</v>
      </c>
      <c r="I1086" s="2">
        <f>$B$3+$B$4*DataForModel!L1086+Index!$B$5*DataForModel!Q1086+Index!$B$6*DataForModel!R1086+Index!$B$7*DataForModel!T1086+Index!$B$8*DataForModel!U1086+Index!$B$9*DataForModel!AA1086+Index!$B$10*DataForModel!AU1086+Index!$B$11*DataForModel!AH1086+Index!$B$12*DataForModel!AU1086+Index!$B$13*DataForModel!AX1086+Index!$B$14*DataForModel!AZ1086+Index!$B$15*DataForModel!BA1086+Index!$B$16*DataForModel!BI1086</f>
        <v>10.90379570393743</v>
      </c>
      <c r="J1086">
        <v>11.3</v>
      </c>
      <c r="K1086">
        <f t="shared" si="80"/>
        <v>0.3962042960625709</v>
      </c>
      <c r="L1086">
        <f>VLOOKUP(G1086,MedianHouseholdIncome!B:C,2,FALSE)</f>
        <v>78889</v>
      </c>
      <c r="M1086">
        <f>VLOOKUP(G1086,DataForModel!B:O,14,FALSE)</f>
        <v>12.8166677718011</v>
      </c>
      <c r="N1086">
        <f>VLOOKUP(G1086,DataForModel!B:H,7,FALSE)</f>
        <v>5.1292</v>
      </c>
      <c r="O1086" s="2">
        <f t="shared" si="81"/>
        <v>4.7571708469629668</v>
      </c>
      <c r="P1086" s="1">
        <f t="shared" si="82"/>
        <v>4.8290598290598297</v>
      </c>
      <c r="Q1086" s="1">
        <f t="shared" si="83"/>
        <v>1.8878406762107169</v>
      </c>
      <c r="R1086" s="1">
        <f t="shared" si="84"/>
        <v>3.2452446638594452</v>
      </c>
      <c r="S1086" s="1"/>
    </row>
    <row r="1087" spans="7:19" x14ac:dyDescent="0.2">
      <c r="G1087">
        <v>6097152300</v>
      </c>
      <c r="H1087" s="2">
        <f>$B$3+$B$4*DataForModel!L1087+Index!$B$5*DataForModel!Q1087+Index!$B$6*DataForModel!R1087+Index!$B$7*DataForModel!T1087+Index!$B$8*DataForModel!U1087+Index!$B$9*DataForModel!AA1087+Index!$B$10*DataForModel!AU1087+Index!$B$11*DataForModel!AH1087+Index!$B$12*DataForModel!AU1087+Index!$B$13*DataForModel!AX1087+Index!$B$14*DataForModel!AZ1087+Index!$B$15*DataForModel!BA1087+Index!$B$16*DataForModel!BI1087</f>
        <v>9.9132594431085117</v>
      </c>
      <c r="I1087" s="2">
        <f>$B$3+$B$4*DataForModel!L1087+Index!$B$5*DataForModel!Q1087+Index!$B$6*DataForModel!R1087+Index!$B$7*DataForModel!T1087+Index!$B$8*DataForModel!U1087+Index!$B$9*DataForModel!AA1087+Index!$B$10*DataForModel!AU1087+Index!$B$11*DataForModel!AH1087+Index!$B$12*DataForModel!AU1087+Index!$B$13*DataForModel!AX1087+Index!$B$14*DataForModel!AZ1087+Index!$B$15*DataForModel!BA1087+Index!$B$16*DataForModel!BI1087</f>
        <v>9.9132594431085117</v>
      </c>
      <c r="J1087">
        <v>10.3</v>
      </c>
      <c r="K1087">
        <f t="shared" si="80"/>
        <v>0.38674055689148901</v>
      </c>
      <c r="L1087">
        <f>VLOOKUP(G1087,MedianHouseholdIncome!B:C,2,FALSE)</f>
        <v>93839</v>
      </c>
      <c r="M1087">
        <f>VLOOKUP(G1087,DataForModel!B:O,14,FALSE)</f>
        <v>6.13808178846004</v>
      </c>
      <c r="N1087">
        <f>VLOOKUP(G1087,DataForModel!B:H,7,FALSE)</f>
        <v>5.0510000000000002</v>
      </c>
      <c r="O1087" s="2">
        <f t="shared" si="81"/>
        <v>4.3095164184003218</v>
      </c>
      <c r="P1087" s="1">
        <f t="shared" si="82"/>
        <v>4.4017094017094021</v>
      </c>
      <c r="Q1087" s="1">
        <f t="shared" si="83"/>
        <v>0.77636007598870704</v>
      </c>
      <c r="R1087" s="1">
        <f t="shared" si="84"/>
        <v>3.1695464885533129</v>
      </c>
      <c r="S1087" s="1"/>
    </row>
    <row r="1088" spans="7:19" x14ac:dyDescent="0.2">
      <c r="G1088">
        <v>6097152400</v>
      </c>
      <c r="H1088" s="2">
        <f>$B$3+$B$4*DataForModel!L1088+Index!$B$5*DataForModel!Q1088+Index!$B$6*DataForModel!R1088+Index!$B$7*DataForModel!T1088+Index!$B$8*DataForModel!U1088+Index!$B$9*DataForModel!AA1088+Index!$B$10*DataForModel!AU1088+Index!$B$11*DataForModel!AH1088+Index!$B$12*DataForModel!AU1088+Index!$B$13*DataForModel!AX1088+Index!$B$14*DataForModel!AZ1088+Index!$B$15*DataForModel!BA1088+Index!$B$16*DataForModel!BI1088</f>
        <v>11.713272358224598</v>
      </c>
      <c r="I1088" s="2">
        <f>$B$3+$B$4*DataForModel!L1088+Index!$B$5*DataForModel!Q1088+Index!$B$6*DataForModel!R1088+Index!$B$7*DataForModel!T1088+Index!$B$8*DataForModel!U1088+Index!$B$9*DataForModel!AA1088+Index!$B$10*DataForModel!AU1088+Index!$B$11*DataForModel!AH1088+Index!$B$12*DataForModel!AU1088+Index!$B$13*DataForModel!AX1088+Index!$B$14*DataForModel!AZ1088+Index!$B$15*DataForModel!BA1088+Index!$B$16*DataForModel!BI1088</f>
        <v>11.713272358224598</v>
      </c>
      <c r="J1088">
        <v>9.8000000000000007</v>
      </c>
      <c r="K1088">
        <f t="shared" si="80"/>
        <v>1.9132723582245976</v>
      </c>
      <c r="L1088">
        <f>VLOOKUP(G1088,MedianHouseholdIncome!B:C,2,FALSE)</f>
        <v>133309</v>
      </c>
      <c r="M1088">
        <f>VLOOKUP(G1088,DataForModel!B:O,14,FALSE)</f>
        <v>9.8227378112050392</v>
      </c>
      <c r="N1088">
        <f>VLOOKUP(G1088,DataForModel!B:H,7,FALSE)</f>
        <v>4.6322000000000001</v>
      </c>
      <c r="O1088" s="2">
        <f t="shared" si="81"/>
        <v>5.1229987559851784</v>
      </c>
      <c r="P1088" s="1">
        <f t="shared" si="82"/>
        <v>4.1880341880341891</v>
      </c>
      <c r="Q1088" s="1">
        <f t="shared" si="83"/>
        <v>1.3895772596841485</v>
      </c>
      <c r="R1088" s="1">
        <f t="shared" si="84"/>
        <v>2.7641450075020568</v>
      </c>
      <c r="S1088" s="1"/>
    </row>
    <row r="1089" spans="7:19" x14ac:dyDescent="0.2">
      <c r="G1089">
        <v>6097152501</v>
      </c>
      <c r="H1089" s="2">
        <f>$B$3+$B$4*DataForModel!L1089+Index!$B$5*DataForModel!Q1089+Index!$B$6*DataForModel!R1089+Index!$B$7*DataForModel!T1089+Index!$B$8*DataForModel!U1089+Index!$B$9*DataForModel!AA1089+Index!$B$10*DataForModel!AU1089+Index!$B$11*DataForModel!AH1089+Index!$B$12*DataForModel!AU1089+Index!$B$13*DataForModel!AX1089+Index!$B$14*DataForModel!AZ1089+Index!$B$15*DataForModel!BA1089+Index!$B$16*DataForModel!BI1089</f>
        <v>11.113067035664338</v>
      </c>
      <c r="I1089" s="2">
        <f>$B$3+$B$4*DataForModel!L1089+Index!$B$5*DataForModel!Q1089+Index!$B$6*DataForModel!R1089+Index!$B$7*DataForModel!T1089+Index!$B$8*DataForModel!U1089+Index!$B$9*DataForModel!AA1089+Index!$B$10*DataForModel!AU1089+Index!$B$11*DataForModel!AH1089+Index!$B$12*DataForModel!AU1089+Index!$B$13*DataForModel!AX1089+Index!$B$14*DataForModel!AZ1089+Index!$B$15*DataForModel!BA1089+Index!$B$16*DataForModel!BI1089</f>
        <v>11.113067035664338</v>
      </c>
      <c r="J1089">
        <v>11</v>
      </c>
      <c r="K1089">
        <f t="shared" si="80"/>
        <v>0.11306703566433818</v>
      </c>
      <c r="L1089">
        <f>VLOOKUP(G1089,MedianHouseholdIncome!B:C,2,FALSE)</f>
        <v>78922</v>
      </c>
      <c r="M1089">
        <f>VLOOKUP(G1089,DataForModel!B:O,14,FALSE)</f>
        <v>8.6580379020864608</v>
      </c>
      <c r="N1089">
        <f>VLOOKUP(G1089,DataForModel!B:H,7,FALSE)</f>
        <v>5.5324</v>
      </c>
      <c r="O1089" s="2">
        <f t="shared" si="81"/>
        <v>4.8517471306624218</v>
      </c>
      <c r="P1089" s="1">
        <f t="shared" si="82"/>
        <v>4.700854700854701</v>
      </c>
      <c r="Q1089" s="1">
        <f t="shared" si="83"/>
        <v>1.1957426130546498</v>
      </c>
      <c r="R1089" s="1">
        <f t="shared" si="84"/>
        <v>3.635545230143749</v>
      </c>
      <c r="S1089" s="1"/>
    </row>
    <row r="1090" spans="7:19" x14ac:dyDescent="0.2">
      <c r="G1090">
        <v>6097152502</v>
      </c>
      <c r="H1090" s="2">
        <f>$B$3+$B$4*DataForModel!L1090+Index!$B$5*DataForModel!Q1090+Index!$B$6*DataForModel!R1090+Index!$B$7*DataForModel!T1090+Index!$B$8*DataForModel!U1090+Index!$B$9*DataForModel!AA1090+Index!$B$10*DataForModel!AU1090+Index!$B$11*DataForModel!AH1090+Index!$B$12*DataForModel!AU1090+Index!$B$13*DataForModel!AX1090+Index!$B$14*DataForModel!AZ1090+Index!$B$15*DataForModel!BA1090+Index!$B$16*DataForModel!BI1090</f>
        <v>11.142058630132878</v>
      </c>
      <c r="I1090" s="2">
        <f>$B$3+$B$4*DataForModel!L1090+Index!$B$5*DataForModel!Q1090+Index!$B$6*DataForModel!R1090+Index!$B$7*DataForModel!T1090+Index!$B$8*DataForModel!U1090+Index!$B$9*DataForModel!AA1090+Index!$B$10*DataForModel!AU1090+Index!$B$11*DataForModel!AH1090+Index!$B$12*DataForModel!AU1090+Index!$B$13*DataForModel!AX1090+Index!$B$14*DataForModel!AZ1090+Index!$B$15*DataForModel!BA1090+Index!$B$16*DataForModel!BI1090</f>
        <v>11.142058630132878</v>
      </c>
      <c r="J1090">
        <v>11.4</v>
      </c>
      <c r="K1090">
        <f t="shared" ref="K1090:K1153" si="85">ABS(J1090-H1090)</f>
        <v>0.25794136986712246</v>
      </c>
      <c r="L1090">
        <f>VLOOKUP(G1090,MedianHouseholdIncome!B:C,2,FALSE)</f>
        <v>76607</v>
      </c>
      <c r="M1090">
        <f>VLOOKUP(G1090,DataForModel!B:O,14,FALSE)</f>
        <v>10.1477207279867</v>
      </c>
      <c r="N1090">
        <f>VLOOKUP(G1090,DataForModel!B:H,7,FALSE)</f>
        <v>6.8876999999999997</v>
      </c>
      <c r="O1090" s="2">
        <f t="shared" ref="O1090:O1107" si="86">((H1090-$B$22)/$B$24)*$B$25</f>
        <v>4.8648493422301975</v>
      </c>
      <c r="P1090" s="1">
        <f t="shared" ref="P1090:P1107" si="87">((J1090-$C$22)/$C$24)*$C$25</f>
        <v>4.8717948717948723</v>
      </c>
      <c r="Q1090" s="1">
        <f t="shared" ref="Q1090:Q1107" si="88">((M1090-$D$22)/$D$24)*$D$25</f>
        <v>1.4436623921219698</v>
      </c>
      <c r="R1090" s="1">
        <f t="shared" ref="R1090:R1107" si="89">((N1090-$E$22)/$E$24)*$E$25</f>
        <v>4.9474856008905661</v>
      </c>
      <c r="S1090" s="1"/>
    </row>
    <row r="1091" spans="7:19" x14ac:dyDescent="0.2">
      <c r="G1091">
        <v>6097152600</v>
      </c>
      <c r="H1091" s="2">
        <f>$B$3+$B$4*DataForModel!L1091+Index!$B$5*DataForModel!Q1091+Index!$B$6*DataForModel!R1091+Index!$B$7*DataForModel!T1091+Index!$B$8*DataForModel!U1091+Index!$B$9*DataForModel!AA1091+Index!$B$10*DataForModel!AU1091+Index!$B$11*DataForModel!AH1091+Index!$B$12*DataForModel!AU1091+Index!$B$13*DataForModel!AX1091+Index!$B$14*DataForModel!AZ1091+Index!$B$15*DataForModel!BA1091+Index!$B$16*DataForModel!BI1091</f>
        <v>10.036138889991529</v>
      </c>
      <c r="I1091" s="2">
        <f>$B$3+$B$4*DataForModel!L1091+Index!$B$5*DataForModel!Q1091+Index!$B$6*DataForModel!R1091+Index!$B$7*DataForModel!T1091+Index!$B$8*DataForModel!U1091+Index!$B$9*DataForModel!AA1091+Index!$B$10*DataForModel!AU1091+Index!$B$11*DataForModel!AH1091+Index!$B$12*DataForModel!AU1091+Index!$B$13*DataForModel!AX1091+Index!$B$14*DataForModel!AZ1091+Index!$B$15*DataForModel!BA1091+Index!$B$16*DataForModel!BI1091</f>
        <v>10.036138889991529</v>
      </c>
      <c r="J1091">
        <v>9.3000000000000007</v>
      </c>
      <c r="K1091">
        <f t="shared" si="85"/>
        <v>0.73613888999152799</v>
      </c>
      <c r="L1091">
        <f>VLOOKUP(G1091,MedianHouseholdIncome!B:C,2,FALSE)</f>
        <v>123165</v>
      </c>
      <c r="M1091">
        <f>VLOOKUP(G1091,DataForModel!B:O,14,FALSE)</f>
        <v>6.4032145624190298</v>
      </c>
      <c r="N1091">
        <f>VLOOKUP(G1091,DataForModel!B:H,7,FALSE)</f>
        <v>4.532</v>
      </c>
      <c r="O1091" s="2">
        <f t="shared" si="86"/>
        <v>4.3650494975533043</v>
      </c>
      <c r="P1091" s="1">
        <f t="shared" si="87"/>
        <v>3.9743589743589745</v>
      </c>
      <c r="Q1091" s="1">
        <f t="shared" si="88"/>
        <v>0.82048467593748886</v>
      </c>
      <c r="R1091" s="1">
        <f t="shared" si="89"/>
        <v>2.6671506703450949</v>
      </c>
      <c r="S1091" s="1"/>
    </row>
    <row r="1092" spans="7:19" x14ac:dyDescent="0.2">
      <c r="G1092">
        <v>6097152801</v>
      </c>
      <c r="H1092" s="2">
        <f>$B$3+$B$4*DataForModel!L1092+Index!$B$5*DataForModel!Q1092+Index!$B$6*DataForModel!R1092+Index!$B$7*DataForModel!T1092+Index!$B$8*DataForModel!U1092+Index!$B$9*DataForModel!AA1092+Index!$B$10*DataForModel!AU1092+Index!$B$11*DataForModel!AH1092+Index!$B$12*DataForModel!AU1092+Index!$B$13*DataForModel!AX1092+Index!$B$14*DataForModel!AZ1092+Index!$B$15*DataForModel!BA1092+Index!$B$16*DataForModel!BI1092</f>
        <v>9.5162740948126654</v>
      </c>
      <c r="I1092" s="2">
        <f>$B$3+$B$4*DataForModel!L1092+Index!$B$5*DataForModel!Q1092+Index!$B$6*DataForModel!R1092+Index!$B$7*DataForModel!T1092+Index!$B$8*DataForModel!U1092+Index!$B$9*DataForModel!AA1092+Index!$B$10*DataForModel!AU1092+Index!$B$11*DataForModel!AH1092+Index!$B$12*DataForModel!AU1092+Index!$B$13*DataForModel!AX1092+Index!$B$14*DataForModel!AZ1092+Index!$B$15*DataForModel!BA1092+Index!$B$16*DataForModel!BI1092</f>
        <v>9.5162740948126654</v>
      </c>
      <c r="J1092">
        <v>11.5</v>
      </c>
      <c r="K1092">
        <f t="shared" si="85"/>
        <v>1.9837259051873346</v>
      </c>
      <c r="L1092">
        <f>VLOOKUP(G1092,MedianHouseholdIncome!B:C,2,FALSE)</f>
        <v>98897</v>
      </c>
      <c r="M1092">
        <f>VLOOKUP(G1092,DataForModel!B:O,14,FALSE)</f>
        <v>23.046306783407001</v>
      </c>
      <c r="N1092">
        <f>VLOOKUP(G1092,DataForModel!B:H,7,FALSE)</f>
        <v>5.3949999999999996</v>
      </c>
      <c r="O1092" s="2">
        <f t="shared" si="86"/>
        <v>4.1301062783915112</v>
      </c>
      <c r="P1092" s="1">
        <f t="shared" si="87"/>
        <v>4.9145299145299148</v>
      </c>
      <c r="Q1092" s="1">
        <f t="shared" si="88"/>
        <v>3.5903036432273039</v>
      </c>
      <c r="R1092" s="1">
        <f t="shared" si="89"/>
        <v>3.5025410193117463</v>
      </c>
      <c r="S1092" s="1"/>
    </row>
    <row r="1093" spans="7:19" x14ac:dyDescent="0.2">
      <c r="G1093">
        <v>6097152802</v>
      </c>
      <c r="H1093" s="2">
        <f>$B$3+$B$4*DataForModel!L1093+Index!$B$5*DataForModel!Q1093+Index!$B$6*DataForModel!R1093+Index!$B$7*DataForModel!T1093+Index!$B$8*DataForModel!U1093+Index!$B$9*DataForModel!AA1093+Index!$B$10*DataForModel!AU1093+Index!$B$11*DataForModel!AH1093+Index!$B$12*DataForModel!AU1093+Index!$B$13*DataForModel!AX1093+Index!$B$14*DataForModel!AZ1093+Index!$B$15*DataForModel!BA1093+Index!$B$16*DataForModel!BI1093</f>
        <v>16.918343001349296</v>
      </c>
      <c r="I1093" s="2">
        <f>$B$3+$B$4*DataForModel!L1093+Index!$B$5*DataForModel!Q1093+Index!$B$6*DataForModel!R1093+Index!$B$7*DataForModel!T1093+Index!$B$8*DataForModel!U1093+Index!$B$9*DataForModel!AA1093+Index!$B$10*DataForModel!AU1093+Index!$B$11*DataForModel!AH1093+Index!$B$12*DataForModel!AU1093+Index!$B$13*DataForModel!AX1093+Index!$B$14*DataForModel!AZ1093+Index!$B$15*DataForModel!BA1093+Index!$B$16*DataForModel!BI1093</f>
        <v>16.918343001349296</v>
      </c>
      <c r="J1093">
        <v>14.1</v>
      </c>
      <c r="K1093">
        <f t="shared" si="85"/>
        <v>2.8183430013492963</v>
      </c>
      <c r="L1093">
        <f>VLOOKUP(G1093,MedianHouseholdIncome!B:C,2,FALSE)</f>
        <v>47818</v>
      </c>
      <c r="M1093">
        <f>VLOOKUP(G1093,DataForModel!B:O,14,FALSE)</f>
        <v>27.477691999911698</v>
      </c>
      <c r="N1093">
        <f>VLOOKUP(G1093,DataForModel!B:H,7,FALSE)</f>
        <v>9.8500999999999994</v>
      </c>
      <c r="O1093" s="2">
        <f t="shared" si="86"/>
        <v>7.4753335634219997</v>
      </c>
      <c r="P1093" s="1">
        <f t="shared" si="87"/>
        <v>6.0256410256410255</v>
      </c>
      <c r="Q1093" s="1">
        <f t="shared" si="88"/>
        <v>4.3277948895092875</v>
      </c>
      <c r="R1093" s="1">
        <f t="shared" si="89"/>
        <v>7.8151105948405197</v>
      </c>
      <c r="S1093" s="1"/>
    </row>
    <row r="1094" spans="7:19" x14ac:dyDescent="0.2">
      <c r="G1094">
        <v>6097152903</v>
      </c>
      <c r="H1094" s="2">
        <f>$B$3+$B$4*DataForModel!L1094+Index!$B$5*DataForModel!Q1094+Index!$B$6*DataForModel!R1094+Index!$B$7*DataForModel!T1094+Index!$B$8*DataForModel!U1094+Index!$B$9*DataForModel!AA1094+Index!$B$10*DataForModel!AU1094+Index!$B$11*DataForModel!AH1094+Index!$B$12*DataForModel!AU1094+Index!$B$13*DataForModel!AX1094+Index!$B$14*DataForModel!AZ1094+Index!$B$15*DataForModel!BA1094+Index!$B$16*DataForModel!BI1094</f>
        <v>18.417455384658794</v>
      </c>
      <c r="I1094" s="2">
        <f>$B$3+$B$4*DataForModel!L1094+Index!$B$5*DataForModel!Q1094+Index!$B$6*DataForModel!R1094+Index!$B$7*DataForModel!T1094+Index!$B$8*DataForModel!U1094+Index!$B$9*DataForModel!AA1094+Index!$B$10*DataForModel!AU1094+Index!$B$11*DataForModel!AH1094+Index!$B$12*DataForModel!AU1094+Index!$B$13*DataForModel!AX1094+Index!$B$14*DataForModel!AZ1094+Index!$B$15*DataForModel!BA1094+Index!$B$16*DataForModel!BI1094</f>
        <v>18.417455384658794</v>
      </c>
      <c r="J1094">
        <v>15.8</v>
      </c>
      <c r="K1094">
        <f t="shared" si="85"/>
        <v>2.6174553846587933</v>
      </c>
      <c r="L1094">
        <f>VLOOKUP(G1094,MedianHouseholdIncome!B:C,2,FALSE)</f>
        <v>50564</v>
      </c>
      <c r="M1094">
        <f>VLOOKUP(G1094,DataForModel!B:O,14,FALSE)</f>
        <v>20.875719033710698</v>
      </c>
      <c r="N1094">
        <f>VLOOKUP(G1094,DataForModel!B:H,7,FALSE)</f>
        <v>9.7804000000000002</v>
      </c>
      <c r="O1094" s="2">
        <f t="shared" si="86"/>
        <v>8.1528295056099296</v>
      </c>
      <c r="P1094" s="1">
        <f t="shared" si="87"/>
        <v>6.752136752136753</v>
      </c>
      <c r="Q1094" s="1">
        <f t="shared" si="88"/>
        <v>3.2290645754239029</v>
      </c>
      <c r="R1094" s="1">
        <f t="shared" si="89"/>
        <v>7.7476404820676636</v>
      </c>
      <c r="S1094" s="1"/>
    </row>
    <row r="1095" spans="7:19" x14ac:dyDescent="0.2">
      <c r="G1095">
        <v>6097152904</v>
      </c>
      <c r="H1095" s="2">
        <f>$B$3+$B$4*DataForModel!L1095+Index!$B$5*DataForModel!Q1095+Index!$B$6*DataForModel!R1095+Index!$B$7*DataForModel!T1095+Index!$B$8*DataForModel!U1095+Index!$B$9*DataForModel!AA1095+Index!$B$10*DataForModel!AU1095+Index!$B$11*DataForModel!AH1095+Index!$B$12*DataForModel!AU1095+Index!$B$13*DataForModel!AX1095+Index!$B$14*DataForModel!AZ1095+Index!$B$15*DataForModel!BA1095+Index!$B$16*DataForModel!BI1095</f>
        <v>11.845095223675219</v>
      </c>
      <c r="I1095" s="2">
        <f>$B$3+$B$4*DataForModel!L1095+Index!$B$5*DataForModel!Q1095+Index!$B$6*DataForModel!R1095+Index!$B$7*DataForModel!T1095+Index!$B$8*DataForModel!U1095+Index!$B$9*DataForModel!AA1095+Index!$B$10*DataForModel!AU1095+Index!$B$11*DataForModel!AH1095+Index!$B$12*DataForModel!AU1095+Index!$B$13*DataForModel!AX1095+Index!$B$14*DataForModel!AZ1095+Index!$B$15*DataForModel!BA1095+Index!$B$16*DataForModel!BI1095</f>
        <v>11.845095223675219</v>
      </c>
      <c r="J1095">
        <v>11.2</v>
      </c>
      <c r="K1095">
        <f t="shared" si="85"/>
        <v>0.6450952236752201</v>
      </c>
      <c r="L1095">
        <f>VLOOKUP(G1095,MedianHouseholdIncome!B:C,2,FALSE)</f>
        <v>87598</v>
      </c>
      <c r="M1095">
        <f>VLOOKUP(G1095,DataForModel!B:O,14,FALSE)</f>
        <v>14.460853154123599</v>
      </c>
      <c r="N1095">
        <f>VLOOKUP(G1095,DataForModel!B:H,7,FALSE)</f>
        <v>5.9764999999999997</v>
      </c>
      <c r="O1095" s="2">
        <f t="shared" si="86"/>
        <v>5.1825736467169978</v>
      </c>
      <c r="P1095" s="1">
        <f t="shared" si="87"/>
        <v>4.7863247863247862</v>
      </c>
      <c r="Q1095" s="1">
        <f t="shared" si="88"/>
        <v>2.1614734721616111</v>
      </c>
      <c r="R1095" s="1">
        <f t="shared" si="89"/>
        <v>4.0654372973234594</v>
      </c>
      <c r="S1095" s="1"/>
    </row>
    <row r="1096" spans="7:19" x14ac:dyDescent="0.2">
      <c r="G1096">
        <v>6097152905</v>
      </c>
      <c r="H1096" s="2">
        <f>$B$3+$B$4*DataForModel!L1096+Index!$B$5*DataForModel!Q1096+Index!$B$6*DataForModel!R1096+Index!$B$7*DataForModel!T1096+Index!$B$8*DataForModel!U1096+Index!$B$9*DataForModel!AA1096+Index!$B$10*DataForModel!AU1096+Index!$B$11*DataForModel!AH1096+Index!$B$12*DataForModel!AU1096+Index!$B$13*DataForModel!AX1096+Index!$B$14*DataForModel!AZ1096+Index!$B$15*DataForModel!BA1096+Index!$B$16*DataForModel!BI1096</f>
        <v>12.520131683234467</v>
      </c>
      <c r="I1096" s="2">
        <f>$B$3+$B$4*DataForModel!L1096+Index!$B$5*DataForModel!Q1096+Index!$B$6*DataForModel!R1096+Index!$B$7*DataForModel!T1096+Index!$B$8*DataForModel!U1096+Index!$B$9*DataForModel!AA1096+Index!$B$10*DataForModel!AU1096+Index!$B$11*DataForModel!AH1096+Index!$B$12*DataForModel!AU1096+Index!$B$13*DataForModel!AX1096+Index!$B$14*DataForModel!AZ1096+Index!$B$15*DataForModel!BA1096+Index!$B$16*DataForModel!BI1096</f>
        <v>12.520131683234467</v>
      </c>
      <c r="J1096">
        <v>11.2</v>
      </c>
      <c r="K1096">
        <f t="shared" si="85"/>
        <v>1.3201316832344681</v>
      </c>
      <c r="L1096">
        <f>VLOOKUP(G1096,MedianHouseholdIncome!B:C,2,FALSE)</f>
        <v>73272</v>
      </c>
      <c r="M1096">
        <f>VLOOKUP(G1096,DataForModel!B:O,14,FALSE)</f>
        <v>17.334827154699202</v>
      </c>
      <c r="N1096">
        <f>VLOOKUP(G1096,DataForModel!B:H,7,FALSE)</f>
        <v>6.4466999999999999</v>
      </c>
      <c r="O1096" s="2">
        <f t="shared" si="86"/>
        <v>5.4876438117507025</v>
      </c>
      <c r="P1096" s="1">
        <f t="shared" si="87"/>
        <v>4.7863247863247862</v>
      </c>
      <c r="Q1096" s="1">
        <f t="shared" si="88"/>
        <v>2.6397732732198276</v>
      </c>
      <c r="R1096" s="1">
        <f t="shared" si="89"/>
        <v>4.5205943565171092</v>
      </c>
      <c r="S1096" s="1"/>
    </row>
    <row r="1097" spans="7:19" x14ac:dyDescent="0.2">
      <c r="G1097">
        <v>6097152906</v>
      </c>
      <c r="H1097" s="2">
        <f>$B$3+$B$4*DataForModel!L1097+Index!$B$5*DataForModel!Q1097+Index!$B$6*DataForModel!R1097+Index!$B$7*DataForModel!T1097+Index!$B$8*DataForModel!U1097+Index!$B$9*DataForModel!AA1097+Index!$B$10*DataForModel!AU1097+Index!$B$11*DataForModel!AH1097+Index!$B$12*DataForModel!AU1097+Index!$B$13*DataForModel!AX1097+Index!$B$14*DataForModel!AZ1097+Index!$B$15*DataForModel!BA1097+Index!$B$16*DataForModel!BI1097</f>
        <v>10.156367408752374</v>
      </c>
      <c r="I1097" s="2">
        <f>$B$3+$B$4*DataForModel!L1097+Index!$B$5*DataForModel!Q1097+Index!$B$6*DataForModel!R1097+Index!$B$7*DataForModel!T1097+Index!$B$8*DataForModel!U1097+Index!$B$9*DataForModel!AA1097+Index!$B$10*DataForModel!AU1097+Index!$B$11*DataForModel!AH1097+Index!$B$12*DataForModel!AU1097+Index!$B$13*DataForModel!AX1097+Index!$B$14*DataForModel!AZ1097+Index!$B$15*DataForModel!BA1097+Index!$B$16*DataForModel!BI1097</f>
        <v>10.156367408752374</v>
      </c>
      <c r="J1097">
        <v>9.5</v>
      </c>
      <c r="K1097">
        <f t="shared" si="85"/>
        <v>0.65636740875237365</v>
      </c>
      <c r="L1097">
        <f>VLOOKUP(G1097,MedianHouseholdIncome!B:C,2,FALSE)</f>
        <v>116350</v>
      </c>
      <c r="M1097">
        <f>VLOOKUP(G1097,DataForModel!B:O,14,FALSE)</f>
        <v>11.406136671933799</v>
      </c>
      <c r="N1097">
        <f>VLOOKUP(G1097,DataForModel!B:H,7,FALSE)</f>
        <v>5.6340000000000003</v>
      </c>
      <c r="O1097" s="2">
        <f t="shared" si="86"/>
        <v>4.4193845390769528</v>
      </c>
      <c r="P1097" s="1">
        <f t="shared" si="87"/>
        <v>4.0598290598290596</v>
      </c>
      <c r="Q1097" s="1">
        <f t="shared" si="88"/>
        <v>1.6530936867397488</v>
      </c>
      <c r="R1097" s="1">
        <f t="shared" si="89"/>
        <v>3.7338947776003102</v>
      </c>
      <c r="S1097" s="1"/>
    </row>
    <row r="1098" spans="7:19" x14ac:dyDescent="0.2">
      <c r="G1098">
        <v>6097153001</v>
      </c>
      <c r="H1098" s="2">
        <f>$B$3+$B$4*DataForModel!L1098+Index!$B$5*DataForModel!Q1098+Index!$B$6*DataForModel!R1098+Index!$B$7*DataForModel!T1098+Index!$B$8*DataForModel!U1098+Index!$B$9*DataForModel!AA1098+Index!$B$10*DataForModel!AU1098+Index!$B$11*DataForModel!AH1098+Index!$B$12*DataForModel!AU1098+Index!$B$13*DataForModel!AX1098+Index!$B$14*DataForModel!AZ1098+Index!$B$15*DataForModel!BA1098+Index!$B$16*DataForModel!BI1098</f>
        <v>15.578950510160931</v>
      </c>
      <c r="I1098" s="2">
        <f>$B$3+$B$4*DataForModel!L1098+Index!$B$5*DataForModel!Q1098+Index!$B$6*DataForModel!R1098+Index!$B$7*DataForModel!T1098+Index!$B$8*DataForModel!U1098+Index!$B$9*DataForModel!AA1098+Index!$B$10*DataForModel!AU1098+Index!$B$11*DataForModel!AH1098+Index!$B$12*DataForModel!AU1098+Index!$B$13*DataForModel!AX1098+Index!$B$14*DataForModel!AZ1098+Index!$B$15*DataForModel!BA1098+Index!$B$16*DataForModel!BI1098</f>
        <v>15.578950510160931</v>
      </c>
      <c r="J1098">
        <v>12.6</v>
      </c>
      <c r="K1098">
        <f t="shared" si="85"/>
        <v>2.9789505101609315</v>
      </c>
      <c r="L1098">
        <f>VLOOKUP(G1098,MedianHouseholdIncome!B:C,2,FALSE)</f>
        <v>46642</v>
      </c>
      <c r="M1098">
        <f>VLOOKUP(G1098,DataForModel!B:O,14,FALSE)</f>
        <v>25.836777708162298</v>
      </c>
      <c r="N1098">
        <f>VLOOKUP(G1098,DataForModel!B:H,7,FALSE)</f>
        <v>8.2322000000000006</v>
      </c>
      <c r="O1098" s="2">
        <f t="shared" si="86"/>
        <v>6.870020053987961</v>
      </c>
      <c r="P1098" s="1">
        <f t="shared" si="87"/>
        <v>5.3846153846153841</v>
      </c>
      <c r="Q1098" s="1">
        <f t="shared" si="88"/>
        <v>4.0547064833023656</v>
      </c>
      <c r="R1098" s="1">
        <f t="shared" si="89"/>
        <v>6.2489714921833404</v>
      </c>
      <c r="S1098" s="1"/>
    </row>
    <row r="1099" spans="7:19" x14ac:dyDescent="0.2">
      <c r="G1099">
        <v>6097153002</v>
      </c>
      <c r="H1099" s="2">
        <f>$B$3+$B$4*DataForModel!L1099+Index!$B$5*DataForModel!Q1099+Index!$B$6*DataForModel!R1099+Index!$B$7*DataForModel!T1099+Index!$B$8*DataForModel!U1099+Index!$B$9*DataForModel!AA1099+Index!$B$10*DataForModel!AU1099+Index!$B$11*DataForModel!AH1099+Index!$B$12*DataForModel!AU1099+Index!$B$13*DataForModel!AX1099+Index!$B$14*DataForModel!AZ1099+Index!$B$15*DataForModel!BA1099+Index!$B$16*DataForModel!BI1099</f>
        <v>17.052634270062374</v>
      </c>
      <c r="I1099" s="2">
        <f>$B$3+$B$4*DataForModel!L1099+Index!$B$5*DataForModel!Q1099+Index!$B$6*DataForModel!R1099+Index!$B$7*DataForModel!T1099+Index!$B$8*DataForModel!U1099+Index!$B$9*DataForModel!AA1099+Index!$B$10*DataForModel!AU1099+Index!$B$11*DataForModel!AH1099+Index!$B$12*DataForModel!AU1099+Index!$B$13*DataForModel!AX1099+Index!$B$14*DataForModel!AZ1099+Index!$B$15*DataForModel!BA1099+Index!$B$16*DataForModel!BI1099</f>
        <v>17.052634270062374</v>
      </c>
      <c r="J1099">
        <v>14.8</v>
      </c>
      <c r="K1099">
        <f t="shared" si="85"/>
        <v>2.2526342700623729</v>
      </c>
      <c r="L1099">
        <f>VLOOKUP(G1099,MedianHouseholdIncome!B:C,2,FALSE)</f>
        <v>60138</v>
      </c>
      <c r="M1099">
        <f>VLOOKUP(G1099,DataForModel!B:O,14,FALSE)</f>
        <v>36.065358753669599</v>
      </c>
      <c r="N1099">
        <f>VLOOKUP(G1099,DataForModel!B:H,7,FALSE)</f>
        <v>9.4068000000000005</v>
      </c>
      <c r="O1099" s="2">
        <f t="shared" si="86"/>
        <v>7.5360240030697092</v>
      </c>
      <c r="P1099" s="1">
        <f t="shared" si="87"/>
        <v>6.3247863247863254</v>
      </c>
      <c r="Q1099" s="1">
        <f t="shared" si="88"/>
        <v>5.7569933787976426</v>
      </c>
      <c r="R1099" s="1">
        <f t="shared" si="89"/>
        <v>7.3859929335462944</v>
      </c>
      <c r="S1099" s="1"/>
    </row>
    <row r="1100" spans="7:19" x14ac:dyDescent="0.2">
      <c r="G1100">
        <v>6097153003</v>
      </c>
      <c r="H1100" s="2">
        <f>$B$3+$B$4*DataForModel!L1100+Index!$B$5*DataForModel!Q1100+Index!$B$6*DataForModel!R1100+Index!$B$7*DataForModel!T1100+Index!$B$8*DataForModel!U1100+Index!$B$9*DataForModel!AA1100+Index!$B$10*DataForModel!AU1100+Index!$B$11*DataForModel!AH1100+Index!$B$12*DataForModel!AU1100+Index!$B$13*DataForModel!AX1100+Index!$B$14*DataForModel!AZ1100+Index!$B$15*DataForModel!BA1100+Index!$B$16*DataForModel!BI1100</f>
        <v>15.629980180472968</v>
      </c>
      <c r="I1100" s="2">
        <f>$B$3+$B$4*DataForModel!L1100+Index!$B$5*DataForModel!Q1100+Index!$B$6*DataForModel!R1100+Index!$B$7*DataForModel!T1100+Index!$B$8*DataForModel!U1100+Index!$B$9*DataForModel!AA1100+Index!$B$10*DataForModel!AU1100+Index!$B$11*DataForModel!AH1100+Index!$B$12*DataForModel!AU1100+Index!$B$13*DataForModel!AX1100+Index!$B$14*DataForModel!AZ1100+Index!$B$15*DataForModel!BA1100+Index!$B$16*DataForModel!BI1100</f>
        <v>15.629980180472968</v>
      </c>
      <c r="J1100">
        <v>12.4</v>
      </c>
      <c r="K1100">
        <f t="shared" si="85"/>
        <v>3.2299801804729675</v>
      </c>
      <c r="L1100">
        <f>VLOOKUP(G1100,MedianHouseholdIncome!B:C,2,FALSE)</f>
        <v>57055</v>
      </c>
      <c r="M1100">
        <f>VLOOKUP(G1100,DataForModel!B:O,14,FALSE)</f>
        <v>32.025465797233799</v>
      </c>
      <c r="N1100">
        <f>VLOOKUP(G1100,DataForModel!B:H,7,FALSE)</f>
        <v>9.3291000000000004</v>
      </c>
      <c r="O1100" s="2">
        <f t="shared" si="86"/>
        <v>6.8930819637903928</v>
      </c>
      <c r="P1100" s="1">
        <f t="shared" si="87"/>
        <v>5.299145299145299</v>
      </c>
      <c r="Q1100" s="1">
        <f t="shared" si="88"/>
        <v>5.0846560518166983</v>
      </c>
      <c r="R1100" s="1">
        <f t="shared" si="89"/>
        <v>7.3107787619185904</v>
      </c>
      <c r="S1100" s="1"/>
    </row>
    <row r="1101" spans="7:19" x14ac:dyDescent="0.2">
      <c r="G1101">
        <v>6097153005</v>
      </c>
      <c r="H1101" s="2">
        <f>$B$3+$B$4*DataForModel!L1101+Index!$B$5*DataForModel!Q1101+Index!$B$6*DataForModel!R1101+Index!$B$7*DataForModel!T1101+Index!$B$8*DataForModel!U1101+Index!$B$9*DataForModel!AA1101+Index!$B$10*DataForModel!AU1101+Index!$B$11*DataForModel!AH1101+Index!$B$12*DataForModel!AU1101+Index!$B$13*DataForModel!AX1101+Index!$B$14*DataForModel!AZ1101+Index!$B$15*DataForModel!BA1101+Index!$B$16*DataForModel!BI1101</f>
        <v>12.187369543014931</v>
      </c>
      <c r="I1101" s="2">
        <f>$B$3+$B$4*DataForModel!L1101+Index!$B$5*DataForModel!Q1101+Index!$B$6*DataForModel!R1101+Index!$B$7*DataForModel!T1101+Index!$B$8*DataForModel!U1101+Index!$B$9*DataForModel!AA1101+Index!$B$10*DataForModel!AU1101+Index!$B$11*DataForModel!AH1101+Index!$B$12*DataForModel!AU1101+Index!$B$13*DataForModel!AX1101+Index!$B$14*DataForModel!AZ1101+Index!$B$15*DataForModel!BA1101+Index!$B$16*DataForModel!BI1101</f>
        <v>12.187369543014931</v>
      </c>
      <c r="J1101">
        <v>11.7</v>
      </c>
      <c r="K1101">
        <f t="shared" si="85"/>
        <v>0.48736954301493185</v>
      </c>
      <c r="L1101">
        <f>VLOOKUP(G1101,MedianHouseholdIncome!B:C,2,FALSE)</f>
        <v>94171</v>
      </c>
      <c r="M1101">
        <f>VLOOKUP(G1101,DataForModel!B:O,14,FALSE)</f>
        <v>25.5757952900492</v>
      </c>
      <c r="N1101">
        <f>VLOOKUP(G1101,DataForModel!B:H,7,FALSE)</f>
        <v>7.0510999999999999</v>
      </c>
      <c r="O1101" s="2">
        <f t="shared" si="86"/>
        <v>5.3372581553966363</v>
      </c>
      <c r="P1101" s="1">
        <f t="shared" si="87"/>
        <v>5</v>
      </c>
      <c r="Q1101" s="1">
        <f t="shared" si="88"/>
        <v>4.0112726044161313</v>
      </c>
      <c r="R1101" s="1">
        <f t="shared" si="89"/>
        <v>5.1056580030008227</v>
      </c>
      <c r="S1101" s="1"/>
    </row>
    <row r="1102" spans="7:19" x14ac:dyDescent="0.2">
      <c r="G1102">
        <v>6097153006</v>
      </c>
      <c r="H1102" s="2">
        <f>$B$3+$B$4*DataForModel!L1102+Index!$B$5*DataForModel!Q1102+Index!$B$6*DataForModel!R1102+Index!$B$7*DataForModel!T1102+Index!$B$8*DataForModel!U1102+Index!$B$9*DataForModel!AA1102+Index!$B$10*DataForModel!AU1102+Index!$B$11*DataForModel!AH1102+Index!$B$12*DataForModel!AU1102+Index!$B$13*DataForModel!AX1102+Index!$B$14*DataForModel!AZ1102+Index!$B$15*DataForModel!BA1102+Index!$B$16*DataForModel!BI1102</f>
        <v>13.576663440070371</v>
      </c>
      <c r="I1102" s="2">
        <f>$B$3+$B$4*DataForModel!L1102+Index!$B$5*DataForModel!Q1102+Index!$B$6*DataForModel!R1102+Index!$B$7*DataForModel!T1102+Index!$B$8*DataForModel!U1102+Index!$B$9*DataForModel!AA1102+Index!$B$10*DataForModel!AU1102+Index!$B$11*DataForModel!AH1102+Index!$B$12*DataForModel!AU1102+Index!$B$13*DataForModel!AX1102+Index!$B$14*DataForModel!AZ1102+Index!$B$15*DataForModel!BA1102+Index!$B$16*DataForModel!BI1102</f>
        <v>13.576663440070371</v>
      </c>
      <c r="J1102">
        <v>12.7</v>
      </c>
      <c r="K1102">
        <f t="shared" si="85"/>
        <v>0.87666344007037189</v>
      </c>
      <c r="L1102">
        <f>VLOOKUP(G1102,MedianHouseholdIncome!B:C,2,FALSE)</f>
        <v>61605</v>
      </c>
      <c r="M1102">
        <f>VLOOKUP(G1102,DataForModel!B:O,14,FALSE)</f>
        <v>22.951863654843599</v>
      </c>
      <c r="N1102">
        <f>VLOOKUP(G1102,DataForModel!B:H,7,FALSE)</f>
        <v>8.3574999999999999</v>
      </c>
      <c r="O1102" s="2">
        <f t="shared" si="86"/>
        <v>5.9651236765149385</v>
      </c>
      <c r="P1102" s="1">
        <f t="shared" si="87"/>
        <v>5.4273504273504267</v>
      </c>
      <c r="Q1102" s="1">
        <f t="shared" si="88"/>
        <v>3.57458598899865</v>
      </c>
      <c r="R1102" s="1">
        <f t="shared" si="89"/>
        <v>6.3702628139973863</v>
      </c>
      <c r="S1102" s="1"/>
    </row>
    <row r="1103" spans="7:19" x14ac:dyDescent="0.2">
      <c r="G1103">
        <v>6097153102</v>
      </c>
      <c r="H1103" s="2">
        <f>$B$3+$B$4*DataForModel!L1103+Index!$B$5*DataForModel!Q1103+Index!$B$6*DataForModel!R1103+Index!$B$7*DataForModel!T1103+Index!$B$8*DataForModel!U1103+Index!$B$9*DataForModel!AA1103+Index!$B$10*DataForModel!AU1103+Index!$B$11*DataForModel!AH1103+Index!$B$12*DataForModel!AU1103+Index!$B$13*DataForModel!AX1103+Index!$B$14*DataForModel!AZ1103+Index!$B$15*DataForModel!BA1103+Index!$B$16*DataForModel!BI1103</f>
        <v>15.594221030668722</v>
      </c>
      <c r="I1103" s="2">
        <f>$B$3+$B$4*DataForModel!L1103+Index!$B$5*DataForModel!Q1103+Index!$B$6*DataForModel!R1103+Index!$B$7*DataForModel!T1103+Index!$B$8*DataForModel!U1103+Index!$B$9*DataForModel!AA1103+Index!$B$10*DataForModel!AU1103+Index!$B$11*DataForModel!AH1103+Index!$B$12*DataForModel!AU1103+Index!$B$13*DataForModel!AX1103+Index!$B$14*DataForModel!AZ1103+Index!$B$15*DataForModel!BA1103+Index!$B$16*DataForModel!BI1103</f>
        <v>15.594221030668722</v>
      </c>
      <c r="J1103">
        <v>14.5</v>
      </c>
      <c r="K1103">
        <f t="shared" si="85"/>
        <v>1.0942210306687219</v>
      </c>
      <c r="L1103">
        <f>VLOOKUP(G1103,MedianHouseholdIncome!B:C,2,FALSE)</f>
        <v>49250</v>
      </c>
      <c r="M1103">
        <f>VLOOKUP(G1103,DataForModel!B:O,14,FALSE)</f>
        <v>31.474715887401199</v>
      </c>
      <c r="N1103">
        <f>VLOOKUP(G1103,DataForModel!B:H,7,FALSE)</f>
        <v>9.7675999999999998</v>
      </c>
      <c r="O1103" s="2">
        <f t="shared" si="86"/>
        <v>6.876921281537216</v>
      </c>
      <c r="P1103" s="1">
        <f t="shared" si="87"/>
        <v>6.1965811965811968</v>
      </c>
      <c r="Q1103" s="1">
        <f t="shared" si="88"/>
        <v>4.9929977514100123</v>
      </c>
      <c r="R1103" s="1">
        <f t="shared" si="89"/>
        <v>7.7352499878999073</v>
      </c>
      <c r="S1103" s="1"/>
    </row>
    <row r="1104" spans="7:19" x14ac:dyDescent="0.2">
      <c r="G1104">
        <v>6097153103</v>
      </c>
      <c r="H1104" s="2">
        <f>$B$3+$B$4*DataForModel!L1104+Index!$B$5*DataForModel!Q1104+Index!$B$6*DataForModel!R1104+Index!$B$7*DataForModel!T1104+Index!$B$8*DataForModel!U1104+Index!$B$9*DataForModel!AA1104+Index!$B$10*DataForModel!AU1104+Index!$B$11*DataForModel!AH1104+Index!$B$12*DataForModel!AU1104+Index!$B$13*DataForModel!AX1104+Index!$B$14*DataForModel!AZ1104+Index!$B$15*DataForModel!BA1104+Index!$B$16*DataForModel!BI1104</f>
        <v>16.56745431714555</v>
      </c>
      <c r="I1104" s="2">
        <f>$B$3+$B$4*DataForModel!L1104+Index!$B$5*DataForModel!Q1104+Index!$B$6*DataForModel!R1104+Index!$B$7*DataForModel!T1104+Index!$B$8*DataForModel!U1104+Index!$B$9*DataForModel!AA1104+Index!$B$10*DataForModel!AU1104+Index!$B$11*DataForModel!AH1104+Index!$B$12*DataForModel!AU1104+Index!$B$13*DataForModel!AX1104+Index!$B$14*DataForModel!AZ1104+Index!$B$15*DataForModel!BA1104+Index!$B$16*DataForModel!BI1104</f>
        <v>16.56745431714555</v>
      </c>
      <c r="J1104">
        <v>12.9</v>
      </c>
      <c r="K1104">
        <f t="shared" si="85"/>
        <v>3.66745431714555</v>
      </c>
      <c r="L1104">
        <f>VLOOKUP(G1104,MedianHouseholdIncome!B:C,2,FALSE)</f>
        <v>82143</v>
      </c>
      <c r="M1104">
        <f>VLOOKUP(G1104,DataForModel!B:O,14,FALSE)</f>
        <v>22.235177655592398</v>
      </c>
      <c r="N1104">
        <f>VLOOKUP(G1104,DataForModel!B:H,7,FALSE)</f>
        <v>9.0268999999999995</v>
      </c>
      <c r="O1104" s="2">
        <f t="shared" si="86"/>
        <v>7.3167559528609507</v>
      </c>
      <c r="P1104" s="1">
        <f t="shared" si="87"/>
        <v>5.5128205128205128</v>
      </c>
      <c r="Q1104" s="1">
        <f t="shared" si="88"/>
        <v>3.4553118512387382</v>
      </c>
      <c r="R1104" s="1">
        <f t="shared" si="89"/>
        <v>7.0182469386767332</v>
      </c>
      <c r="S1104" s="1"/>
    </row>
    <row r="1105" spans="7:19" x14ac:dyDescent="0.2">
      <c r="G1105">
        <v>6097153104</v>
      </c>
      <c r="H1105" s="2">
        <f>$B$3+$B$4*DataForModel!L1105+Index!$B$5*DataForModel!Q1105+Index!$B$6*DataForModel!R1105+Index!$B$7*DataForModel!T1105+Index!$B$8*DataForModel!U1105+Index!$B$9*DataForModel!AA1105+Index!$B$10*DataForModel!AU1105+Index!$B$11*DataForModel!AH1105+Index!$B$12*DataForModel!AU1105+Index!$B$13*DataForModel!AX1105+Index!$B$14*DataForModel!AZ1105+Index!$B$15*DataForModel!BA1105+Index!$B$16*DataForModel!BI1105</f>
        <v>20.048711242148517</v>
      </c>
      <c r="I1105" s="2">
        <f>$B$3+$B$4*DataForModel!L1105+Index!$B$5*DataForModel!Q1105+Index!$B$6*DataForModel!R1105+Index!$B$7*DataForModel!T1105+Index!$B$8*DataForModel!U1105+Index!$B$9*DataForModel!AA1105+Index!$B$10*DataForModel!AU1105+Index!$B$11*DataForModel!AH1105+Index!$B$12*DataForModel!AU1105+Index!$B$13*DataForModel!AX1105+Index!$B$14*DataForModel!AZ1105+Index!$B$15*DataForModel!BA1105+Index!$B$16*DataForModel!BI1105</f>
        <v>20.048711242148517</v>
      </c>
      <c r="J1105">
        <v>16.8</v>
      </c>
      <c r="K1105">
        <f t="shared" si="85"/>
        <v>3.2487112421485165</v>
      </c>
      <c r="L1105">
        <f>VLOOKUP(G1105,MedianHouseholdIncome!B:C,2,FALSE)</f>
        <v>57593</v>
      </c>
      <c r="M1105">
        <f>VLOOKUP(G1105,DataForModel!B:O,14,FALSE)</f>
        <v>36.655885363299603</v>
      </c>
      <c r="N1105">
        <f>VLOOKUP(G1105,DataForModel!B:H,7,FALSE)</f>
        <v>11.462199999999999</v>
      </c>
      <c r="O1105" s="2">
        <f t="shared" si="86"/>
        <v>8.8900452316782879</v>
      </c>
      <c r="P1105" s="1">
        <f t="shared" si="87"/>
        <v>7.1794871794871806</v>
      </c>
      <c r="Q1105" s="1">
        <f t="shared" si="88"/>
        <v>5.8552714981713896</v>
      </c>
      <c r="R1105" s="1">
        <f t="shared" si="89"/>
        <v>9.3756352548279356</v>
      </c>
      <c r="S1105" s="1"/>
    </row>
    <row r="1106" spans="7:19" x14ac:dyDescent="0.2">
      <c r="G1106">
        <v>6097153200</v>
      </c>
      <c r="H1106" s="2">
        <f>$B$3+$B$4*DataForModel!L1106+Index!$B$5*DataForModel!Q1106+Index!$B$6*DataForModel!R1106+Index!$B$7*DataForModel!T1106+Index!$B$8*DataForModel!U1106+Index!$B$9*DataForModel!AA1106+Index!$B$10*DataForModel!AU1106+Index!$B$11*DataForModel!AH1106+Index!$B$12*DataForModel!AU1106+Index!$B$13*DataForModel!AX1106+Index!$B$14*DataForModel!AZ1106+Index!$B$15*DataForModel!BA1106+Index!$B$16*DataForModel!BI1106</f>
        <v>14.177818219179253</v>
      </c>
      <c r="I1106" s="2">
        <f>$B$3+$B$4*DataForModel!L1106+Index!$B$5*DataForModel!Q1106+Index!$B$6*DataForModel!R1106+Index!$B$7*DataForModel!T1106+Index!$B$8*DataForModel!U1106+Index!$B$9*DataForModel!AA1106+Index!$B$10*DataForModel!AU1106+Index!$B$11*DataForModel!AH1106+Index!$B$12*DataForModel!AU1106+Index!$B$13*DataForModel!AX1106+Index!$B$14*DataForModel!AZ1106+Index!$B$15*DataForModel!BA1106+Index!$B$16*DataForModel!BI1106</f>
        <v>14.177818219179253</v>
      </c>
      <c r="J1106">
        <v>13.5</v>
      </c>
      <c r="K1106">
        <f t="shared" si="85"/>
        <v>0.67781821917925278</v>
      </c>
      <c r="L1106">
        <f>VLOOKUP(G1106,MedianHouseholdIncome!B:C,2,FALSE)</f>
        <v>65471</v>
      </c>
      <c r="M1106">
        <f>VLOOKUP(G1106,DataForModel!B:O,14,FALSE)</f>
        <v>39.903551886514798</v>
      </c>
      <c r="N1106">
        <f>VLOOKUP(G1106,DataForModel!B:H,7,FALSE)</f>
        <v>8.8183000000000007</v>
      </c>
      <c r="O1106" s="2">
        <f t="shared" si="86"/>
        <v>6.2368043910548456</v>
      </c>
      <c r="P1106" s="1">
        <f t="shared" si="87"/>
        <v>5.7692307692307701</v>
      </c>
      <c r="Q1106" s="1">
        <f t="shared" si="88"/>
        <v>6.3957629054166008</v>
      </c>
      <c r="R1106" s="1">
        <f t="shared" si="89"/>
        <v>6.8163206040365907</v>
      </c>
      <c r="S1106" s="1"/>
    </row>
    <row r="1107" spans="7:19" x14ac:dyDescent="0.2">
      <c r="G1107">
        <v>6097153300</v>
      </c>
      <c r="H1107" s="2">
        <f>$B$3+$B$4*DataForModel!L1107+Index!$B$5*DataForModel!Q1107+Index!$B$6*DataForModel!R1107+Index!$B$7*DataForModel!T1107+Index!$B$8*DataForModel!U1107+Index!$B$9*DataForModel!AA1107+Index!$B$10*DataForModel!AU1107+Index!$B$11*DataForModel!AH1107+Index!$B$12*DataForModel!AU1107+Index!$B$13*DataForModel!AX1107+Index!$B$14*DataForModel!AZ1107+Index!$B$15*DataForModel!BA1107+Index!$B$16*DataForModel!BI1107</f>
        <v>16.258710079144926</v>
      </c>
      <c r="I1107" s="2">
        <f>$B$3+$B$4*DataForModel!L1107+Index!$B$5*DataForModel!Q1107+Index!$B$6*DataForModel!R1107+Index!$B$7*DataForModel!T1107+Index!$B$8*DataForModel!U1107+Index!$B$9*DataForModel!AA1107+Index!$B$10*DataForModel!AU1107+Index!$B$11*DataForModel!AH1107+Index!$B$12*DataForModel!AU1107+Index!$B$13*DataForModel!AX1107+Index!$B$14*DataForModel!AZ1107+Index!$B$15*DataForModel!BA1107+Index!$B$16*DataForModel!BI1107</f>
        <v>16.258710079144926</v>
      </c>
      <c r="J1107">
        <v>12</v>
      </c>
      <c r="K1107">
        <f t="shared" si="85"/>
        <v>4.2587100791449259</v>
      </c>
      <c r="L1107">
        <f>VLOOKUP(G1107,MedianHouseholdIncome!B:C,2,FALSE)</f>
        <v>86476</v>
      </c>
      <c r="M1107">
        <f>VLOOKUP(G1107,DataForModel!B:O,14,FALSE)</f>
        <v>31.205497810137398</v>
      </c>
      <c r="N1107">
        <f>VLOOKUP(G1107,DataForModel!B:H,7,FALSE)</f>
        <v>8.6173999999999999</v>
      </c>
      <c r="O1107" s="2">
        <f t="shared" si="86"/>
        <v>7.1772247404260634</v>
      </c>
      <c r="P1107" s="1">
        <f t="shared" si="87"/>
        <v>5.1282051282051286</v>
      </c>
      <c r="Q1107" s="1">
        <f t="shared" si="88"/>
        <v>4.948193256737909</v>
      </c>
      <c r="R1107" s="1">
        <f t="shared" si="89"/>
        <v>6.6218479260442376</v>
      </c>
      <c r="S1107" s="1"/>
    </row>
  </sheetData>
  <autoFilter ref="A1:W1107" xr:uid="{00000000-0009-0000-0000-000001000000}">
    <filterColumn colId="12">
      <filters>
        <filter val="1.473144298"/>
        <filter val="1.746398002"/>
        <filter val="1.750538426"/>
        <filter val="1.762002089"/>
        <filter val="1.810257388"/>
        <filter val="1.930184404"/>
        <filter val="10.00120918"/>
        <filter val="10.05360321"/>
        <filter val="10.06084151"/>
        <filter val="10.09035993"/>
        <filter val="10.11015836"/>
        <filter val="10.14772073"/>
        <filter val="10.31672945"/>
        <filter val="10.33074962"/>
        <filter val="10.36579721"/>
        <filter val="10.49038939"/>
        <filter val="10.53062182"/>
        <filter val="10.53149074"/>
        <filter val="10.60081222"/>
        <filter val="10.60897309"/>
        <filter val="10.66060609"/>
        <filter val="10.66628473"/>
        <filter val="10.78037745"/>
        <filter val="10.78492914"/>
        <filter val="10.8002679"/>
        <filter val="10.8134054"/>
        <filter val="10.8796012"/>
        <filter val="10.91263375"/>
        <filter val="10.93781685"/>
        <filter val="10.94007864"/>
        <filter val="10.94448132"/>
        <filter val="10.95614983"/>
        <filter val="11.03218568"/>
        <filter val="11.05374053"/>
        <filter val="11.08041891"/>
        <filter val="11.08423983"/>
        <filter val="11.08428552"/>
        <filter val="11.16422629"/>
        <filter val="11.20219749"/>
        <filter val="11.22033815"/>
        <filter val="11.22560334"/>
        <filter val="11.22670684"/>
        <filter val="11.22980644"/>
        <filter val="11.24107506"/>
        <filter val="11.29028087"/>
        <filter val="11.31341323"/>
        <filter val="11.31400763"/>
        <filter val="11.3328645"/>
        <filter val="11.33507854"/>
        <filter val="11.34208956"/>
        <filter val="11.36510547"/>
        <filter val="11.40613667"/>
        <filter val="11.41529965"/>
        <filter val="11.44469929"/>
        <filter val="11.47765472"/>
        <filter val="11.48569667"/>
        <filter val="11.51448894"/>
        <filter val="11.58932513"/>
        <filter val="11.59016194"/>
        <filter val="11.61357249"/>
        <filter val="11.61759468"/>
        <filter val="11.61791677"/>
        <filter val="11.64783858"/>
        <filter val="11.65112306"/>
        <filter val="11.65336129"/>
        <filter val="11.68977554"/>
        <filter val="11.7089387"/>
        <filter val="11.71760881"/>
        <filter val="11.71877295"/>
        <filter val="11.75119678"/>
        <filter val="11.76103499"/>
        <filter val="11.77357864"/>
        <filter val="11.79211978"/>
        <filter val="11.79655025"/>
        <filter val="11.80562676"/>
        <filter val="11.81432259"/>
        <filter val="11.96065017"/>
        <filter val="11.98120272"/>
        <filter val="12.00561339"/>
        <filter val="12.01900547"/>
        <filter val="12.04113487"/>
        <filter val="12.0422392"/>
        <filter val="12.05089201"/>
        <filter val="12.05498097"/>
        <filter val="12.08455231"/>
        <filter val="12.09254441"/>
        <filter val="12.10559071"/>
        <filter val="12.1083241"/>
        <filter val="12.15579823"/>
        <filter val="12.18564445"/>
        <filter val="12.19002697"/>
        <filter val="12.24160427"/>
        <filter val="12.27785754"/>
        <filter val="12.28285942"/>
        <filter val="12.31510603"/>
        <filter val="12.3174331"/>
        <filter val="12.32056643"/>
        <filter val="12.32171621"/>
        <filter val="12.32594906"/>
        <filter val="12.32781346"/>
        <filter val="12.33210321"/>
        <filter val="12.37964094"/>
        <filter val="12.38304541"/>
        <filter val="12.40261894"/>
        <filter val="12.46550107"/>
        <filter val="12.4779054"/>
        <filter val="12.50496011"/>
        <filter val="12.51890078"/>
        <filter val="12.55897381"/>
        <filter val="12.60766964"/>
        <filter val="12.62198717"/>
        <filter val="12.67250835"/>
        <filter val="12.69627843"/>
        <filter val="12.72791412"/>
        <filter val="12.74141861"/>
        <filter val="12.74176607"/>
        <filter val="12.7661641"/>
        <filter val="12.78058977"/>
        <filter val="12.81666777"/>
        <filter val="12.83959286"/>
        <filter val="12.84271377"/>
        <filter val="12.8728807"/>
        <filter val="12.8928858"/>
        <filter val="12.93216599"/>
        <filter val="12.97235847"/>
        <filter val="13.02593315"/>
        <filter val="13.02819687"/>
        <filter val="13.04478973"/>
        <filter val="13.06096591"/>
        <filter val="13.06513629"/>
        <filter val="13.0773963"/>
        <filter val="13.08459415"/>
        <filter val="13.09432459"/>
        <filter val="13.10790411"/>
        <filter val="13.14532544"/>
        <filter val="13.25123461"/>
        <filter val="13.27041867"/>
        <filter val="13.27902574"/>
        <filter val="13.30351545"/>
        <filter val="13.34337773"/>
        <filter val="13.34544653"/>
        <filter val="13.46450403"/>
        <filter val="13.47309392"/>
        <filter val="13.47692865"/>
        <filter val="13.49443735"/>
        <filter val="13.49761084"/>
        <filter val="13.5108191"/>
        <filter val="13.57140685"/>
        <filter val="13.59369936"/>
        <filter val="13.63842119"/>
        <filter val="13.64203795"/>
        <filter val="13.66552038"/>
        <filter val="13.78419532"/>
        <filter val="13.79773467"/>
        <filter val="13.79921744"/>
        <filter val="13.86816157"/>
        <filter val="13.94617406"/>
        <filter val="13.95126394"/>
        <filter val="13.98706948"/>
        <filter val="14.00206715"/>
        <filter val="14.01154498"/>
        <filter val="14.03895254"/>
        <filter val="14.05295708"/>
        <filter val="14.06583707"/>
        <filter val="14.06657831"/>
        <filter val="14.11437018"/>
        <filter val="14.15431114"/>
        <filter val="14.16028658"/>
        <filter val="14.18508488"/>
        <filter val="14.20362942"/>
        <filter val="14.20909853"/>
        <filter val="14.26510486"/>
        <filter val="14.27225033"/>
        <filter val="14.28393074"/>
        <filter val="14.30514675"/>
        <filter val="14.35004864"/>
        <filter val="14.37605153"/>
        <filter val="14.44529928"/>
        <filter val="14.45235801"/>
        <filter val="14.46085315"/>
        <filter val="14.47420136"/>
        <filter val="14.4909251"/>
        <filter val="14.54589949"/>
        <filter val="14.57043589"/>
        <filter val="14.58024252"/>
        <filter val="14.62262297"/>
        <filter val="14.62568131"/>
        <filter val="14.63712584"/>
        <filter val="14.64542115"/>
        <filter val="14.67898277"/>
        <filter val="14.76613937"/>
        <filter val="14.76956153"/>
        <filter val="14.7920885"/>
        <filter val="14.80093876"/>
        <filter val="14.81850725"/>
        <filter val="14.86612722"/>
        <filter val="14.87725698"/>
        <filter val="14.88082952"/>
        <filter val="14.89852163"/>
        <filter val="14.90709121"/>
        <filter val="14.95810965"/>
        <filter val="15.00167573"/>
        <filter val="15.04174404"/>
        <filter val="15.10038244"/>
        <filter val="15.12145903"/>
        <filter val="15.16418228"/>
        <filter val="15.1673436"/>
        <filter val="15.17063825"/>
        <filter val="15.19083985"/>
        <filter val="15.2421156"/>
        <filter val="15.24432727"/>
        <filter val="15.25168127"/>
        <filter val="15.26098663"/>
        <filter val="15.26622457"/>
        <filter val="15.28041067"/>
        <filter val="15.2926337"/>
        <filter val="15.3120539"/>
        <filter val="15.36853186"/>
        <filter val="15.39025438"/>
        <filter val="15.39766739"/>
        <filter val="15.41716399"/>
        <filter val="15.42372237"/>
        <filter val="15.43650257"/>
        <filter val="15.46812397"/>
        <filter val="15.47476131"/>
        <filter val="15.47676604"/>
        <filter val="15.51626699"/>
        <filter val="15.59602074"/>
        <filter val="15.62907728"/>
        <filter val="15.65434103"/>
        <filter val="15.66161876"/>
        <filter val="15.67996392"/>
        <filter val="15.73942149"/>
        <filter val="15.75123372"/>
        <filter val="15.76133322"/>
        <filter val="15.78583059"/>
        <filter val="15.79160541"/>
        <filter val="15.83211428"/>
        <filter val="15.9079908"/>
        <filter val="15.98359668"/>
        <filter val="16.00127984"/>
        <filter val="16.02051434"/>
        <filter val="16.04768852"/>
        <filter val="16.05750845"/>
        <filter val="16.07520135"/>
        <filter val="16.07648406"/>
        <filter val="16.11877496"/>
        <filter val="16.26279564"/>
        <filter val="16.29305744"/>
        <filter val="16.32271518"/>
        <filter val="16.33905923"/>
        <filter val="16.34392524"/>
        <filter val="16.35454389"/>
        <filter val="16.35490232"/>
        <filter val="16.3716375"/>
        <filter val="16.41884384"/>
        <filter val="16.42307583"/>
        <filter val="16.43075967"/>
        <filter val="16.44043197"/>
        <filter val="16.44367688"/>
        <filter val="16.51630734"/>
        <filter val="16.52557209"/>
        <filter val="16.53875952"/>
        <filter val="16.58794874"/>
        <filter val="16.62414447"/>
        <filter val="16.6708727"/>
        <filter val="16.67572593"/>
        <filter val="16.69970567"/>
        <filter val="16.74924534"/>
        <filter val="16.75074667"/>
        <filter val="16.7521127"/>
        <filter val="16.76243446"/>
        <filter val="16.76931948"/>
        <filter val="16.78127203"/>
        <filter val="16.87729977"/>
        <filter val="16.89919705"/>
        <filter val="16.91676438"/>
        <filter val="16.92327789"/>
        <filter val="16.95356744"/>
        <filter val="16.98001459"/>
        <filter val="17.05815835"/>
        <filter val="17.09315712"/>
        <filter val="17.09576355"/>
        <filter val="17.12786276"/>
        <filter val="17.13831448"/>
        <filter val="17.15301636"/>
        <filter val="17.17930873"/>
        <filter val="17.18802551"/>
        <filter val="17.19894327"/>
        <filter val="17.21225853"/>
        <filter val="17.23541068"/>
        <filter val="17.23664362"/>
        <filter val="17.25321593"/>
        <filter val="17.25860602"/>
        <filter val="17.26504782"/>
        <filter val="17.29919281"/>
        <filter val="17.32266754"/>
        <filter val="17.33482715"/>
        <filter val="17.37388363"/>
        <filter val="17.40089922"/>
        <filter val="17.40821632"/>
        <filter val="17.42963641"/>
        <filter val="17.49146508"/>
        <filter val="17.49458509"/>
        <filter val="17.49983928"/>
        <filter val="17.58470006"/>
        <filter val="17.60384598"/>
        <filter val="17.63345276"/>
        <filter val="17.65281684"/>
        <filter val="17.65644561"/>
        <filter val="17.65781838"/>
        <filter val="17.68955072"/>
        <filter val="17.70443227"/>
        <filter val="17.72848354"/>
        <filter val="17.73388283"/>
        <filter val="17.7581189"/>
        <filter val="17.76200502"/>
        <filter val="17.79147325"/>
        <filter val="17.79610859"/>
        <filter val="17.96929599"/>
        <filter val="18.02864009"/>
        <filter val="18.03418193"/>
        <filter val="18.0634482"/>
        <filter val="18.08469631"/>
        <filter val="18.14670426"/>
        <filter val="18.14906145"/>
        <filter val="18.221395"/>
        <filter val="18.27974311"/>
        <filter val="18.28694137"/>
        <filter val="18.30348128"/>
        <filter val="18.31522065"/>
        <filter val="18.32365034"/>
        <filter val="18.37183761"/>
        <filter val="18.39109558"/>
        <filter val="18.45930991"/>
        <filter val="18.46331547"/>
        <filter val="18.51076735"/>
        <filter val="18.52653783"/>
        <filter val="18.54944122"/>
        <filter val="18.57025561"/>
        <filter val="18.58898799"/>
        <filter val="18.64374611"/>
        <filter val="18.65439048"/>
        <filter val="18.69857962"/>
        <filter val="18.73657038"/>
        <filter val="18.79305736"/>
        <filter val="18.79864514"/>
        <filter val="18.80866218"/>
        <filter val="18.84313467"/>
        <filter val="18.86591068"/>
        <filter val="18.90665737"/>
        <filter val="18.90725775"/>
        <filter val="18.91030739"/>
        <filter val="18.98928343"/>
        <filter val="19.00168756"/>
        <filter val="19.00867359"/>
        <filter val="19.01015619"/>
        <filter val="19.0386195"/>
        <filter val="19.12533027"/>
        <filter val="19.13477297"/>
        <filter val="19.15018972"/>
        <filter val="19.19359513"/>
        <filter val="19.19593627"/>
        <filter val="19.21399982"/>
        <filter val="19.2442911"/>
        <filter val="19.3294582"/>
        <filter val="19.35246268"/>
        <filter val="19.36372163"/>
        <filter val="19.37217543"/>
        <filter val="19.37847534"/>
        <filter val="19.38542585"/>
        <filter val="19.40596244"/>
        <filter val="19.45879859"/>
        <filter val="19.49940756"/>
        <filter val="19.53591721"/>
        <filter val="19.55800013"/>
        <filter val="19.55816867"/>
        <filter val="19.55963165"/>
        <filter val="19.56152822"/>
        <filter val="19.61399809"/>
        <filter val="19.65978743"/>
        <filter val="19.66820313"/>
        <filter val="19.70983074"/>
        <filter val="19.73180323"/>
        <filter val="19.75413261"/>
        <filter val="19.75952873"/>
        <filter val="19.76910784"/>
        <filter val="19.80653036"/>
        <filter val="19.80709955"/>
        <filter val="19.85977251"/>
        <filter val="19.87014315"/>
        <filter val="19.87854644"/>
        <filter val="19.89458846"/>
        <filter val="2.038732546"/>
        <filter val="2.053582452"/>
        <filter val="2.305983862"/>
        <filter val="2.592839126"/>
        <filter val="2.628481456"/>
        <filter val="2.855280468"/>
        <filter val="2.982279176"/>
        <filter val="20.01015057"/>
        <filter val="20.01985311"/>
        <filter val="20.02082989"/>
        <filter val="20.11872673"/>
        <filter val="20.13037446"/>
        <filter val="20.14089266"/>
        <filter val="20.15484023"/>
        <filter val="20.16963006"/>
        <filter val="20.24721652"/>
        <filter val="20.26667114"/>
        <filter val="20.33394961"/>
        <filter val="20.33927993"/>
        <filter val="20.36369348"/>
        <filter val="20.36911424"/>
        <filter val="20.47714943"/>
        <filter val="20.49620866"/>
        <filter val="20.52289615"/>
        <filter val="20.54800491"/>
        <filter val="20.5742149"/>
        <filter val="20.60441212"/>
        <filter val="20.62915483"/>
        <filter val="20.64026112"/>
        <filter val="20.65103782"/>
        <filter val="20.70218968"/>
        <filter val="20.72783724"/>
        <filter val="20.77200205"/>
        <filter val="20.80644024"/>
        <filter val="20.82449226"/>
        <filter val="20.82479742"/>
        <filter val="20.86435896"/>
        <filter val="20.86957354"/>
        <filter val="20.87571903"/>
        <filter val="20.87833631"/>
        <filter val="20.92334339"/>
        <filter val="20.9255727"/>
        <filter val="20.92718545"/>
        <filter val="20.93904731"/>
        <filter val="20.9666921"/>
        <filter val="20.96913416"/>
        <filter val="21.06015837"/>
        <filter val="21.08936299"/>
        <filter val="21.10594767"/>
        <filter val="21.12397008"/>
        <filter val="21.17240344"/>
        <filter val="21.1948298"/>
        <filter val="21.19686403"/>
        <filter val="21.22592624"/>
        <filter val="21.24330653"/>
        <filter val="21.2668659"/>
        <filter val="21.3351137"/>
        <filter val="21.38275837"/>
        <filter val="21.38411035"/>
        <filter val="21.40335883"/>
        <filter val="21.43580803"/>
        <filter val="21.45113739"/>
        <filter val="21.50347042"/>
        <filter val="21.50495551"/>
        <filter val="21.55311819"/>
        <filter val="21.62042108"/>
        <filter val="21.63339011"/>
        <filter val="21.64237107"/>
        <filter val="21.67104628"/>
        <filter val="21.7425432"/>
        <filter val="21.8160128"/>
        <filter val="21.83099351"/>
        <filter val="21.93527213"/>
        <filter val="21.94154167"/>
        <filter val="21.95606773"/>
        <filter val="22.03153232"/>
        <filter val="22.0850839"/>
        <filter val="22.11108025"/>
        <filter val="22.1711446"/>
        <filter val="22.17363671"/>
        <filter val="22.21227237"/>
        <filter val="22.22651978"/>
        <filter val="22.23014901"/>
        <filter val="22.23517766"/>
        <filter val="22.25036071"/>
        <filter val="22.27534178"/>
        <filter val="22.30477288"/>
        <filter val="22.3780081"/>
        <filter val="22.39107961"/>
        <filter val="22.41813838"/>
        <filter val="22.4884214"/>
        <filter val="22.54203128"/>
        <filter val="22.61658836"/>
        <filter val="22.70973022"/>
        <filter val="22.72537761"/>
        <filter val="22.75734248"/>
        <filter val="22.78966645"/>
        <filter val="22.79994972"/>
        <filter val="22.86184959"/>
        <filter val="22.87975296"/>
        <filter val="22.9107926"/>
        <filter val="22.95186365"/>
        <filter val="22.96288013"/>
        <filter val="23.03861404"/>
        <filter val="23.04630678"/>
        <filter val="23.11440337"/>
        <filter val="23.12974589"/>
        <filter val="23.15365343"/>
        <filter val="23.15386385"/>
        <filter val="23.18563876"/>
        <filter val="23.23590503"/>
        <filter val="23.25840651"/>
        <filter val="23.31397038"/>
        <filter val="23.32638035"/>
        <filter val="23.33827814"/>
        <filter val="23.34326123"/>
        <filter val="23.37995567"/>
        <filter val="23.38695936"/>
        <filter val="23.38959152"/>
        <filter val="23.39871477"/>
        <filter val="23.3998913"/>
        <filter val="23.40453828"/>
        <filter val="23.41476543"/>
        <filter val="23.47230985"/>
        <filter val="23.48579726"/>
        <filter val="23.53986642"/>
        <filter val="23.59141773"/>
        <filter val="23.60720171"/>
        <filter val="23.61119753"/>
        <filter val="23.64821656"/>
        <filter val="23.68284388"/>
        <filter val="23.70396434"/>
        <filter val="23.73373614"/>
        <filter val="23.7849011"/>
        <filter val="23.80275486"/>
        <filter val="23.81668879"/>
        <filter val="23.83339835"/>
        <filter val="23.89509657"/>
        <filter val="23.93673056"/>
        <filter val="23.97649846"/>
        <filter val="23.99155409"/>
        <filter val="24.0008356"/>
        <filter val="24.00352118"/>
        <filter val="24.00584097"/>
        <filter val="24.04049844"/>
        <filter val="24.13541911"/>
        <filter val="24.1566089"/>
        <filter val="24.19725289"/>
        <filter val="24.20983563"/>
        <filter val="24.21426261"/>
        <filter val="24.23644902"/>
        <filter val="24.25683367"/>
        <filter val="24.28221523"/>
        <filter val="24.29481734"/>
        <filter val="24.34463549"/>
        <filter val="24.34625421"/>
        <filter val="24.44980289"/>
        <filter val="24.51646341"/>
        <filter val="24.52106687"/>
        <filter val="24.6063961"/>
        <filter val="24.61741587"/>
        <filter val="24.64151145"/>
        <filter val="24.80912188"/>
        <filter val="24.83895943"/>
        <filter val="24.84346856"/>
        <filter val="24.9085164"/>
        <filter val="24.93157411"/>
        <filter val="24.95280213"/>
        <filter val="24.96346898"/>
        <filter val="25.00944759"/>
        <filter val="25.07468709"/>
        <filter val="25.12941899"/>
        <filter val="25.13194094"/>
        <filter val="25.43373457"/>
        <filter val="25.43739023"/>
        <filter val="25.46537553"/>
        <filter val="25.51448985"/>
        <filter val="25.51842773"/>
        <filter val="25.53412085"/>
        <filter val="25.57579529"/>
        <filter val="25.62755212"/>
        <filter val="25.63555438"/>
        <filter val="25.66595586"/>
        <filter val="25.68902697"/>
        <filter val="25.75060142"/>
        <filter val="25.8149742"/>
        <filter val="25.83418816"/>
        <filter val="25.83677771"/>
        <filter val="25.87926403"/>
        <filter val="25.88935242"/>
        <filter val="25.8981634"/>
        <filter val="25.9370582"/>
        <filter val="25.93743993"/>
        <filter val="25.94675234"/>
        <filter val="25.96556146"/>
        <filter val="26.01607799"/>
        <filter val="26.0399406"/>
        <filter val="26.05193617"/>
        <filter val="26.10624376"/>
        <filter val="26.13050325"/>
        <filter val="26.19763142"/>
        <filter val="26.25429793"/>
        <filter val="26.27841465"/>
        <filter val="26.36211872"/>
        <filter val="26.38688038"/>
        <filter val="26.40324298"/>
        <filter val="26.4148022"/>
        <filter val="26.43767282"/>
        <filter val="26.49879311"/>
        <filter val="26.51705704"/>
        <filter val="26.56467606"/>
        <filter val="26.56951231"/>
        <filter val="26.6210548"/>
        <filter val="26.62287902"/>
        <filter val="26.6468131"/>
        <filter val="26.64836222"/>
        <filter val="26.65578267"/>
        <filter val="26.69510843"/>
        <filter val="26.80632495"/>
        <filter val="26.84888884"/>
        <filter val="26.88011227"/>
        <filter val="26.90132366"/>
        <filter val="26.90907954"/>
        <filter val="26.96596597"/>
        <filter val="26.9768832"/>
        <filter val="27.14253067"/>
        <filter val="27.1793556"/>
        <filter val="27.21377167"/>
        <filter val="27.27307642"/>
        <filter val="27.33674928"/>
        <filter val="27.36096792"/>
        <filter val="27.37861998"/>
        <filter val="27.4325651"/>
        <filter val="27.477692"/>
        <filter val="27.48605426"/>
        <filter val="27.56470095"/>
        <filter val="27.58117079"/>
        <filter val="27.58525711"/>
        <filter val="27.60842107"/>
        <filter val="27.62263385"/>
        <filter val="27.71026566"/>
        <filter val="27.73116112"/>
        <filter val="27.74447571"/>
        <filter val="27.76527888"/>
        <filter val="27.78179551"/>
        <filter val="27.86140369"/>
        <filter val="27.89018715"/>
        <filter val="27.97745291"/>
        <filter val="28.02547942"/>
        <filter val="28.06506075"/>
        <filter val="28.1538472"/>
        <filter val="28.16366976"/>
        <filter val="28.1777105"/>
        <filter val="28.18069077"/>
        <filter val="28.19887266"/>
        <filter val="28.20770073"/>
        <filter val="28.24042596"/>
        <filter val="28.33765048"/>
        <filter val="28.36366696"/>
        <filter val="28.39012403"/>
        <filter val="28.42848976"/>
        <filter val="28.46360935"/>
        <filter val="28.49793002"/>
        <filter val="28.510203"/>
        <filter val="28.68144147"/>
        <filter val="28.81076049"/>
        <filter val="28.81671494"/>
        <filter val="28.98125103"/>
        <filter val="29.00769615"/>
        <filter val="29.06039781"/>
        <filter val="29.0874133"/>
        <filter val="29.0947745"/>
        <filter val="29.22695648"/>
        <filter val="29.28233189"/>
        <filter val="29.34279953"/>
        <filter val="29.49998106"/>
        <filter val="29.51962478"/>
        <filter val="29.53902233"/>
        <filter val="29.62894994"/>
        <filter val="29.75629326"/>
        <filter val="29.84394044"/>
        <filter val="29.86487819"/>
        <filter val="29.89932875"/>
        <filter val="29.91754552"/>
        <filter val="29.92107308"/>
        <filter val="29.97553936"/>
        <filter val="29.99046418"/>
        <filter val="29.99281516"/>
        <filter val="3.055620897"/>
        <filter val="3.099218532"/>
        <filter val="3.113977843"/>
        <filter val="3.155967002"/>
        <filter val="3.242867011"/>
        <filter val="3.353698891"/>
        <filter val="3.397044316"/>
        <filter val="3.495244888"/>
        <filter val="3.650889632"/>
        <filter val="3.669159368"/>
        <filter val="3.72470135"/>
        <filter val="3.860959233"/>
        <filter val="3.899410684"/>
        <filter val="3.904368666"/>
        <filter val="3.921128906"/>
        <filter val="3.970573329"/>
        <filter val="30.0364066"/>
        <filter val="30.09002158"/>
        <filter val="30.21006107"/>
        <filter val="30.23261339"/>
        <filter val="30.26076936"/>
        <filter val="30.26298778"/>
        <filter val="30.33465601"/>
        <filter val="30.34976704"/>
        <filter val="30.38658627"/>
        <filter val="30.39565307"/>
        <filter val="30.41209147"/>
        <filter val="30.46454242"/>
        <filter val="30.55277136"/>
        <filter val="30.62849078"/>
        <filter val="30.69307523"/>
        <filter val="30.74301052"/>
        <filter val="30.78321786"/>
        <filter val="30.80809122"/>
        <filter val="30.949147"/>
        <filter val="30.99623809"/>
        <filter val="31.05410497"/>
        <filter val="31.09744202"/>
        <filter val="31.10082879"/>
        <filter val="31.12148648"/>
        <filter val="31.16387798"/>
        <filter val="31.20549781"/>
        <filter val="31.30131954"/>
        <filter val="31.3148676"/>
        <filter val="31.42262139"/>
        <filter val="31.43158469"/>
        <filter val="31.44613362"/>
        <filter val="31.47471589"/>
        <filter val="31.49569444"/>
        <filter val="31.5646406"/>
        <filter val="31.60128376"/>
        <filter val="31.61270708"/>
        <filter val="31.64153382"/>
        <filter val="31.74793642"/>
        <filter val="31.79881395"/>
        <filter val="31.82047068"/>
        <filter val="32.00947132"/>
        <filter val="32.0254658"/>
        <filter val="32.08767956"/>
        <filter val="32.13200782"/>
        <filter val="32.20588886"/>
        <filter val="32.2136221"/>
        <filter val="32.25853439"/>
        <filter val="32.30826245"/>
        <filter val="32.31375138"/>
        <filter val="32.40904661"/>
        <filter val="32.43134859"/>
        <filter val="32.45595524"/>
        <filter val="32.59353034"/>
        <filter val="32.60115404"/>
        <filter val="32.66818085"/>
        <filter val="32.69329416"/>
        <filter val="32.78144101"/>
        <filter val="32.85557252"/>
        <filter val="32.91841893"/>
        <filter val="32.92800692"/>
        <filter val="32.98854758"/>
        <filter val="32.99091359"/>
        <filter val="32.9995985"/>
        <filter val="33.1100644"/>
        <filter val="33.11166676"/>
        <filter val="33.31520425"/>
        <filter val="33.32818034"/>
        <filter val="33.38000984"/>
        <filter val="33.41825128"/>
        <filter val="33.4354461"/>
        <filter val="33.43768795"/>
        <filter val="33.47557647"/>
        <filter val="33.48341147"/>
        <filter val="33.59563675"/>
        <filter val="33.60488675"/>
        <filter val="33.6450456"/>
        <filter val="33.68981696"/>
        <filter val="33.75623058"/>
        <filter val="33.77323291"/>
        <filter val="33.79610227"/>
        <filter val="33.85117669"/>
        <filter val="33.96835042"/>
        <filter val="34.01828563"/>
        <filter val="34.0535054"/>
        <filter val="34.06746188"/>
        <filter val="34.08809675"/>
        <filter val="34.11699161"/>
        <filter val="34.16782278"/>
        <filter val="34.18896917"/>
        <filter val="34.21104725"/>
        <filter val="34.30673883"/>
        <filter val="34.34610301"/>
        <filter val="34.49350422"/>
        <filter val="34.50256758"/>
        <filter val="34.67166974"/>
        <filter val="34.6723851"/>
        <filter val="34.75761316"/>
        <filter val="34.84474553"/>
        <filter val="34.89461916"/>
        <filter val="34.95500673"/>
        <filter val="34.98009421"/>
        <filter val="34.99603986"/>
        <filter val="35.13236084"/>
        <filter val="35.1420043"/>
        <filter val="35.15754016"/>
        <filter val="35.24736259"/>
        <filter val="35.33848853"/>
        <filter val="35.35037803"/>
        <filter val="35.54260845"/>
        <filter val="35.67412418"/>
        <filter val="35.69097394"/>
        <filter val="35.83779209"/>
        <filter val="35.8632779"/>
        <filter val="35.8665738"/>
        <filter val="36.05085775"/>
        <filter val="36.06535875"/>
        <filter val="36.09161813"/>
        <filter val="36.40388726"/>
        <filter val="36.56900054"/>
        <filter val="36.58149216"/>
        <filter val="36.61167221"/>
        <filter val="36.65588536"/>
        <filter val="36.66151368"/>
        <filter val="36.69231519"/>
        <filter val="36.96185307"/>
        <filter val="37.02248141"/>
        <filter val="37.13813737"/>
        <filter val="37.25629163"/>
        <filter val="37.36258604"/>
        <filter val="37.44159811"/>
        <filter val="37.50550982"/>
        <filter val="37.58567722"/>
        <filter val="37.65891985"/>
        <filter val="38.02277107"/>
        <filter val="38.17420734"/>
        <filter val="38.204509"/>
        <filter val="38.23118139"/>
        <filter val="38.30468707"/>
        <filter val="38.5308807"/>
        <filter val="38.66456093"/>
        <filter val="38.73692499"/>
        <filter val="38.75708141"/>
        <filter val="39.03922474"/>
        <filter val="39.04071876"/>
        <filter val="39.05569155"/>
        <filter val="39.26506303"/>
        <filter val="39.36715261"/>
        <filter val="39.57430164"/>
        <filter val="39.63601886"/>
        <filter val="39.67697432"/>
        <filter val="39.67805991"/>
        <filter val="39.90355189"/>
        <filter val="39.95150663"/>
        <filter val="39.96117476"/>
        <filter val="39.97303776"/>
        <filter val="4.110309099"/>
        <filter val="4.232521143"/>
        <filter val="4.25548969"/>
        <filter val="4.273677688"/>
        <filter val="4.296866201"/>
        <filter val="4.320106118"/>
        <filter val="4.361310326"/>
        <filter val="4.424565974"/>
        <filter val="4.489165928"/>
        <filter val="4.49192944"/>
        <filter val="4.534838462"/>
        <filter val="4.580848005"/>
        <filter val="4.607915112"/>
        <filter val="4.613233813"/>
        <filter val="4.621730632"/>
        <filter val="4.657410961"/>
        <filter val="4.697963928"/>
        <filter val="4.786526603"/>
        <filter val="4.83065933"/>
        <filter val="40.10511495"/>
        <filter val="40.22520854"/>
        <filter val="40.59486473"/>
        <filter val="40.60337348"/>
        <filter val="40.61695176"/>
        <filter val="41.3505194"/>
        <filter val="41.36065014"/>
        <filter val="41.44893954"/>
        <filter val="41.75975761"/>
        <filter val="41.80859335"/>
        <filter val="41.93351211"/>
        <filter val="41.93495781"/>
        <filter val="41.99987592"/>
        <filter val="42.04816007"/>
        <filter val="42.76537909"/>
        <filter val="42.84392952"/>
        <filter val="42.85216631"/>
        <filter val="42.87494153"/>
        <filter val="42.97495503"/>
        <filter val="43.2219505"/>
        <filter val="43.37789701"/>
        <filter val="43.53841658"/>
        <filter val="43.73276486"/>
        <filter val="43.75445972"/>
        <filter val="43.96014918"/>
        <filter val="44.19328501"/>
        <filter val="44.35762115"/>
        <filter val="44.36568798"/>
        <filter val="44.50091164"/>
        <filter val="44.52416719"/>
        <filter val="44.67875512"/>
        <filter val="44.82919239"/>
        <filter val="44.89606211"/>
        <filter val="45.15049234"/>
        <filter val="45.22160363"/>
        <filter val="45.47977429"/>
        <filter val="45.89060678"/>
        <filter val="46.22548667"/>
        <filter val="46.25741971"/>
        <filter val="46.47360407"/>
        <filter val="46.53203138"/>
        <filter val="46.63411961"/>
        <filter val="46.6909239"/>
        <filter val="46.92278413"/>
        <filter val="47.08790567"/>
        <filter val="47.1460665"/>
        <filter val="47.31339596"/>
        <filter val="47.53780186"/>
        <filter val="47.97301203"/>
        <filter val="48.14677775"/>
        <filter val="48.24519607"/>
        <filter val="48.51699913"/>
        <filter val="48.85917527"/>
        <filter val="49.08735931"/>
        <filter val="49.22347111"/>
        <filter val="49.4552729"/>
        <filter val="5.033693052"/>
        <filter val="5.083011954"/>
        <filter val="5.125258565"/>
        <filter val="5.125467814"/>
        <filter val="5.229436684"/>
        <filter val="5.235421737"/>
        <filter val="5.243766968"/>
        <filter val="5.256823741"/>
        <filter val="5.289860501"/>
        <filter val="5.329956537"/>
        <filter val="5.333465263"/>
        <filter val="5.353570563"/>
        <filter val="5.357701396"/>
        <filter val="5.367212021"/>
        <filter val="5.401148208"/>
        <filter val="5.44256334"/>
        <filter val="5.497331841"/>
        <filter val="5.617997282"/>
        <filter val="5.657591885"/>
        <filter val="5.685214741"/>
        <filter val="5.719093533"/>
        <filter val="5.732798142"/>
        <filter val="5.789498994"/>
        <filter val="5.81010192"/>
        <filter val="5.893633735"/>
        <filter val="5.931267757"/>
        <filter val="5.932874887"/>
        <filter val="5.943088005"/>
        <filter val="5.944267218"/>
        <filter val="5.969324622"/>
        <filter val="50.03421563"/>
        <filter val="50.23956965"/>
        <filter val="50.28433057"/>
        <filter val="50.35524828"/>
        <filter val="50.94924688"/>
        <filter val="51.44195246"/>
        <filter val="51.58325083"/>
        <filter val="52.53924686"/>
        <filter val="53.62946394"/>
        <filter val="53.77850549"/>
        <filter val="53.99893694"/>
        <filter val="55.29200797"/>
        <filter val="57.04432914"/>
        <filter val="59.64724128"/>
        <filter val="59.86808441"/>
        <filter val="6.014580708"/>
        <filter val="6.029054081"/>
        <filter val="6.044074709"/>
        <filter val="6.07653618"/>
        <filter val="6.085890167"/>
        <filter val="6.138081788"/>
        <filter val="6.153523859"/>
        <filter val="6.177989246"/>
        <filter val="6.254054413"/>
        <filter val="6.276259742"/>
        <filter val="6.278454902"/>
        <filter val="6.295340542"/>
        <filter val="6.320632103"/>
        <filter val="6.344303181"/>
        <filter val="6.3934148"/>
        <filter val="6.403214562"/>
        <filter val="6.467681539"/>
        <filter val="6.549052968"/>
        <filter val="6.565992304"/>
        <filter val="6.616398498"/>
        <filter val="6.637549547"/>
        <filter val="6.655121484"/>
        <filter val="6.656579757"/>
        <filter val="6.797635246"/>
        <filter val="6.887004979"/>
        <filter val="6.944279104"/>
        <filter val="6.956051734"/>
        <filter val="61.56043671"/>
        <filter val="7.087410531"/>
        <filter val="7.200325224"/>
        <filter val="7.273672152"/>
        <filter val="7.273833122"/>
        <filter val="7.298444298"/>
        <filter val="7.333972556"/>
        <filter val="7.388736194"/>
        <filter val="7.50573158"/>
        <filter val="7.507542524"/>
        <filter val="7.520149456"/>
        <filter val="7.550959624"/>
        <filter val="7.605159997"/>
        <filter val="7.718684335"/>
        <filter val="7.746881955"/>
        <filter val="7.7633776"/>
        <filter val="7.774784555"/>
        <filter val="7.849633536"/>
        <filter val="7.863176189"/>
        <filter val="7.884654344"/>
        <filter val="7.963380481"/>
        <filter val="7.971613573"/>
        <filter val="7.973068371"/>
        <filter val="8.046646871"/>
        <filter val="8.059059551"/>
        <filter val="8.061445568"/>
        <filter val="8.121516758"/>
        <filter val="8.130946238"/>
        <filter val="8.136862637"/>
        <filter val="8.138782713"/>
        <filter val="8.157042478"/>
        <filter val="8.172844318"/>
        <filter val="8.22231712"/>
        <filter val="8.236493357"/>
        <filter val="8.240691137"/>
        <filter val="8.356643495"/>
        <filter val="8.357286475"/>
        <filter val="8.391718289"/>
        <filter val="8.418278744"/>
        <filter val="8.476038814"/>
        <filter val="8.508202343"/>
        <filter val="8.563450944"/>
        <filter val="8.572007163"/>
        <filter val="8.588003688"/>
        <filter val="8.588540542"/>
        <filter val="8.611407558"/>
        <filter val="8.658037902"/>
        <filter val="8.679075258"/>
        <filter val="8.696529795"/>
        <filter val="8.75765594"/>
        <filter val="8.777676006"/>
        <filter val="8.807562397"/>
        <filter val="8.892339675"/>
        <filter val="8.892514957"/>
        <filter val="8.940740636"/>
        <filter val="8.942507543"/>
        <filter val="8.996111818"/>
        <filter val="9.013220273"/>
        <filter val="9.033351681"/>
        <filter val="9.091829028"/>
        <filter val="9.158788043"/>
        <filter val="9.172440922"/>
        <filter val="9.201043154"/>
        <filter val="9.206479473"/>
        <filter val="9.26241312"/>
        <filter val="9.268983405"/>
        <filter val="9.294003762"/>
        <filter val="9.296572472"/>
        <filter val="9.347920237"/>
        <filter val="9.369780824"/>
        <filter val="9.411900085"/>
        <filter val="9.424562863"/>
        <filter val="9.429980672"/>
        <filter val="9.474432687"/>
        <filter val="9.488152617"/>
        <filter val="9.517575568"/>
        <filter val="9.529898471"/>
        <filter val="9.622607042"/>
        <filter val="9.62351795"/>
        <filter val="9.6437888"/>
        <filter val="9.70427809"/>
        <filter val="9.711817835"/>
        <filter val="9.715067348"/>
        <filter val="9.745983444"/>
        <filter val="9.767879937"/>
        <filter val="9.771215772"/>
        <filter val="9.822737811"/>
        <filter val="9.844495727"/>
        <filter val="9.845652651"/>
        <filter val="9.851742056"/>
        <filter val="9.85799201"/>
        <filter val="9.875329383"/>
        <filter val="9.893600469"/>
        <filter val="9.921677864"/>
        <filter val="9.962313328"/>
        <filter val="9.963204444"/>
        <filter val="9.980055647"/>
        <filter val="9.992464466"/>
      </filters>
    </filterColumn>
  </autoFilter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DFE2-AC3F-B246-8066-0979440C3293}">
  <dimension ref="C1:F17"/>
  <sheetViews>
    <sheetView workbookViewId="0">
      <selection activeCell="H21" sqref="H21"/>
    </sheetView>
  </sheetViews>
  <sheetFormatPr baseColWidth="10" defaultRowHeight="16" x14ac:dyDescent="0.2"/>
  <cols>
    <col min="1" max="1" width="7.83203125" bestFit="1" customWidth="1"/>
    <col min="2" max="2" width="2" bestFit="1" customWidth="1"/>
    <col min="3" max="3" width="18.83203125" customWidth="1"/>
    <col min="4" max="4" width="10.83203125" customWidth="1"/>
    <col min="5" max="5" width="10.1640625" customWidth="1"/>
    <col min="6" max="6" width="10.6640625" customWidth="1"/>
    <col min="7" max="7" width="9.1640625" bestFit="1" customWidth="1"/>
    <col min="8" max="8" width="8.33203125" bestFit="1" customWidth="1"/>
    <col min="9" max="9" width="5.5" bestFit="1" customWidth="1"/>
    <col min="10" max="10" width="7.83203125" bestFit="1" customWidth="1"/>
    <col min="11" max="11" width="2" bestFit="1" customWidth="1"/>
  </cols>
  <sheetData>
    <row r="1" spans="3:6" x14ac:dyDescent="0.2">
      <c r="C1" t="s">
        <v>1736</v>
      </c>
    </row>
    <row r="3" spans="3:6" x14ac:dyDescent="0.2">
      <c r="C3" s="29" t="s">
        <v>1727</v>
      </c>
      <c r="D3" s="30" t="s">
        <v>62</v>
      </c>
      <c r="E3" s="30" t="s">
        <v>65</v>
      </c>
      <c r="F3" s="31" t="s">
        <v>1735</v>
      </c>
    </row>
    <row r="4" spans="3:6" x14ac:dyDescent="0.2">
      <c r="C4" s="21" t="s">
        <v>66</v>
      </c>
      <c r="D4" s="20">
        <v>7.3239999999999998</v>
      </c>
      <c r="E4" s="19" t="s">
        <v>1726</v>
      </c>
      <c r="F4" s="22" t="s">
        <v>67</v>
      </c>
    </row>
    <row r="5" spans="3:6" x14ac:dyDescent="0.2">
      <c r="C5" s="21" t="s">
        <v>11</v>
      </c>
      <c r="D5" s="20">
        <v>2.3580000000000001E-4</v>
      </c>
      <c r="E5" s="20">
        <v>1.3900000000000001E-10</v>
      </c>
      <c r="F5" s="22" t="s">
        <v>67</v>
      </c>
    </row>
    <row r="6" spans="3:6" x14ac:dyDescent="0.2">
      <c r="C6" s="21" t="s">
        <v>16</v>
      </c>
      <c r="D6" s="20">
        <v>-0.36919999999999997</v>
      </c>
      <c r="E6" s="20">
        <v>8.8800000000000006E-11</v>
      </c>
      <c r="F6" s="22" t="s">
        <v>67</v>
      </c>
    </row>
    <row r="7" spans="3:6" x14ac:dyDescent="0.2">
      <c r="C7" s="21" t="s">
        <v>17</v>
      </c>
      <c r="D7" s="20">
        <v>1.3320000000000001E-3</v>
      </c>
      <c r="E7" s="19">
        <v>0.66032999999999997</v>
      </c>
      <c r="F7" s="22"/>
    </row>
    <row r="8" spans="3:6" x14ac:dyDescent="0.2">
      <c r="C8" s="21" t="s">
        <v>19</v>
      </c>
      <c r="D8" s="20">
        <v>-4.9670000000000001E-3</v>
      </c>
      <c r="E8" s="19">
        <v>2.3289999999999999E-3</v>
      </c>
      <c r="F8" s="22" t="s">
        <v>70</v>
      </c>
    </row>
    <row r="9" spans="3:6" x14ac:dyDescent="0.2">
      <c r="C9" s="21" t="s">
        <v>20</v>
      </c>
      <c r="D9" s="20">
        <v>5.1849999999999997E-4</v>
      </c>
      <c r="E9" s="19">
        <v>8.5800000000000004E-4</v>
      </c>
      <c r="F9" s="22" t="s">
        <v>67</v>
      </c>
    </row>
    <row r="10" spans="3:6" x14ac:dyDescent="0.2">
      <c r="C10" s="21" t="s">
        <v>26</v>
      </c>
      <c r="D10" s="20">
        <v>-4.4290000000000003E-2</v>
      </c>
      <c r="E10" s="19">
        <v>1.94E-4</v>
      </c>
      <c r="F10" s="22" t="s">
        <v>67</v>
      </c>
    </row>
    <row r="11" spans="3:6" x14ac:dyDescent="0.2">
      <c r="C11" s="21" t="s">
        <v>1734</v>
      </c>
      <c r="D11" s="20">
        <v>-1.9550000000000001E-5</v>
      </c>
      <c r="E11" s="20">
        <v>2.5600000000000001E-6</v>
      </c>
      <c r="F11" s="22" t="s">
        <v>67</v>
      </c>
    </row>
    <row r="12" spans="3:6" x14ac:dyDescent="0.2">
      <c r="C12" s="21" t="s">
        <v>1729</v>
      </c>
      <c r="D12" s="20">
        <v>-1.3829999999999999E-3</v>
      </c>
      <c r="E12" s="20">
        <v>2.4299999999999999E-7</v>
      </c>
      <c r="F12" s="22" t="s">
        <v>67</v>
      </c>
    </row>
    <row r="13" spans="3:6" x14ac:dyDescent="0.2">
      <c r="C13" s="21" t="s">
        <v>1728</v>
      </c>
      <c r="D13" s="20">
        <v>0.13639999999999999</v>
      </c>
      <c r="E13" s="19" t="s">
        <v>1726</v>
      </c>
      <c r="F13" s="22" t="s">
        <v>67</v>
      </c>
    </row>
    <row r="14" spans="3:6" x14ac:dyDescent="0.2">
      <c r="C14" s="21" t="s">
        <v>1733</v>
      </c>
      <c r="D14" s="20">
        <v>0.11609999999999999</v>
      </c>
      <c r="E14" s="19" t="s">
        <v>1726</v>
      </c>
      <c r="F14" s="22" t="s">
        <v>67</v>
      </c>
    </row>
    <row r="15" spans="3:6" x14ac:dyDescent="0.2">
      <c r="C15" s="21" t="s">
        <v>1732</v>
      </c>
      <c r="D15" s="20">
        <v>7.8740000000000004E-2</v>
      </c>
      <c r="E15" s="20">
        <v>1.5599999999999999E-13</v>
      </c>
      <c r="F15" s="22" t="s">
        <v>67</v>
      </c>
    </row>
    <row r="16" spans="3:6" x14ac:dyDescent="0.2">
      <c r="C16" s="21" t="s">
        <v>1731</v>
      </c>
      <c r="D16" s="20">
        <v>0.1885</v>
      </c>
      <c r="E16" s="19" t="s">
        <v>1726</v>
      </c>
      <c r="F16" s="22" t="s">
        <v>67</v>
      </c>
    </row>
    <row r="17" spans="3:6" x14ac:dyDescent="0.2">
      <c r="C17" s="21" t="s">
        <v>1730</v>
      </c>
      <c r="D17" s="23">
        <v>-6.4199999999999993E-2</v>
      </c>
      <c r="E17" s="23">
        <v>2.5199999999999999E-13</v>
      </c>
      <c r="F17" s="24" t="s">
        <v>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89"/>
  <sheetViews>
    <sheetView workbookViewId="0">
      <selection activeCell="D40" sqref="D40"/>
    </sheetView>
  </sheetViews>
  <sheetFormatPr baseColWidth="10" defaultColWidth="8.83203125" defaultRowHeight="16" x14ac:dyDescent="0.2"/>
  <cols>
    <col min="2" max="2" width="10.83203125" bestFit="1" customWidth="1"/>
    <col min="3" max="3" width="28" bestFit="1" customWidth="1"/>
  </cols>
  <sheetData>
    <row r="1" spans="1:3" x14ac:dyDescent="0.2">
      <c r="A1" t="s">
        <v>76</v>
      </c>
      <c r="B1" t="s">
        <v>1667</v>
      </c>
      <c r="C1" t="s">
        <v>77</v>
      </c>
    </row>
    <row r="2" spans="1:3" x14ac:dyDescent="0.2">
      <c r="A2" t="s">
        <v>147</v>
      </c>
      <c r="B2">
        <v>6001400100</v>
      </c>
      <c r="C2">
        <v>203199</v>
      </c>
    </row>
    <row r="3" spans="1:3" x14ac:dyDescent="0.2">
      <c r="A3" t="s">
        <v>394</v>
      </c>
      <c r="B3">
        <v>6001400200</v>
      </c>
      <c r="C3">
        <v>144293</v>
      </c>
    </row>
    <row r="4" spans="1:3" x14ac:dyDescent="0.2">
      <c r="A4" t="s">
        <v>1091</v>
      </c>
      <c r="B4">
        <v>6001400300</v>
      </c>
      <c r="C4">
        <v>86141</v>
      </c>
    </row>
    <row r="5" spans="1:3" x14ac:dyDescent="0.2">
      <c r="A5" t="s">
        <v>688</v>
      </c>
      <c r="B5">
        <v>6001400400</v>
      </c>
      <c r="C5">
        <v>115205</v>
      </c>
    </row>
    <row r="6" spans="1:3" x14ac:dyDescent="0.2">
      <c r="A6" t="s">
        <v>1132</v>
      </c>
      <c r="B6">
        <v>6001400500</v>
      </c>
      <c r="C6">
        <v>83447</v>
      </c>
    </row>
    <row r="7" spans="1:3" x14ac:dyDescent="0.2">
      <c r="A7" t="s">
        <v>1396</v>
      </c>
      <c r="B7">
        <v>6001400600</v>
      </c>
      <c r="C7">
        <v>62838</v>
      </c>
    </row>
    <row r="8" spans="1:3" x14ac:dyDescent="0.2">
      <c r="A8" t="s">
        <v>1536</v>
      </c>
      <c r="B8">
        <v>6001400700</v>
      </c>
      <c r="C8">
        <v>49194</v>
      </c>
    </row>
    <row r="9" spans="1:3" x14ac:dyDescent="0.2">
      <c r="A9" t="s">
        <v>1276</v>
      </c>
      <c r="B9">
        <v>6001400800</v>
      </c>
      <c r="C9">
        <v>73177</v>
      </c>
    </row>
    <row r="10" spans="1:3" x14ac:dyDescent="0.2">
      <c r="A10" t="s">
        <v>1250</v>
      </c>
      <c r="B10">
        <v>6001400900</v>
      </c>
      <c r="C10">
        <v>74825</v>
      </c>
    </row>
    <row r="11" spans="1:3" x14ac:dyDescent="0.2">
      <c r="A11" t="s">
        <v>1477</v>
      </c>
      <c r="B11">
        <v>6001401000</v>
      </c>
      <c r="C11">
        <v>55134</v>
      </c>
    </row>
    <row r="12" spans="1:3" x14ac:dyDescent="0.2">
      <c r="A12" t="s">
        <v>1427</v>
      </c>
      <c r="B12">
        <v>6001401100</v>
      </c>
      <c r="C12">
        <v>60078</v>
      </c>
    </row>
    <row r="13" spans="1:3" x14ac:dyDescent="0.2">
      <c r="A13" t="s">
        <v>1076</v>
      </c>
      <c r="B13">
        <v>6001401200</v>
      </c>
      <c r="C13">
        <v>86758</v>
      </c>
    </row>
    <row r="14" spans="1:3" x14ac:dyDescent="0.2">
      <c r="A14" t="s">
        <v>1577</v>
      </c>
      <c r="B14">
        <v>6001401300</v>
      </c>
      <c r="C14">
        <v>43965</v>
      </c>
    </row>
    <row r="15" spans="1:3" x14ac:dyDescent="0.2">
      <c r="A15" t="s">
        <v>1620</v>
      </c>
      <c r="B15">
        <v>6001401400</v>
      </c>
      <c r="C15">
        <v>33050</v>
      </c>
    </row>
    <row r="16" spans="1:3" x14ac:dyDescent="0.2">
      <c r="A16" t="s">
        <v>1491</v>
      </c>
      <c r="B16">
        <v>6001401500</v>
      </c>
      <c r="C16">
        <v>53859</v>
      </c>
    </row>
    <row r="17" spans="1:3" x14ac:dyDescent="0.2">
      <c r="A17" t="s">
        <v>1498</v>
      </c>
      <c r="B17">
        <v>6001401600</v>
      </c>
      <c r="C17">
        <v>52950</v>
      </c>
    </row>
    <row r="18" spans="1:3" x14ac:dyDescent="0.2">
      <c r="A18" t="s">
        <v>1107</v>
      </c>
      <c r="B18">
        <v>6001401700</v>
      </c>
      <c r="C18">
        <v>85000</v>
      </c>
    </row>
    <row r="19" spans="1:3" x14ac:dyDescent="0.2">
      <c r="A19" t="s">
        <v>1584</v>
      </c>
      <c r="B19">
        <v>6001401800</v>
      </c>
      <c r="C19">
        <v>42769</v>
      </c>
    </row>
    <row r="20" spans="1:3" x14ac:dyDescent="0.2">
      <c r="A20" t="s">
        <v>1553</v>
      </c>
      <c r="B20">
        <v>6001402200</v>
      </c>
      <c r="C20">
        <v>47556</v>
      </c>
    </row>
    <row r="21" spans="1:3" x14ac:dyDescent="0.2">
      <c r="A21" t="s">
        <v>1627</v>
      </c>
      <c r="B21">
        <v>6001402400</v>
      </c>
      <c r="C21">
        <v>31176</v>
      </c>
    </row>
    <row r="22" spans="1:3" x14ac:dyDescent="0.2">
      <c r="A22" t="s">
        <v>1622</v>
      </c>
      <c r="B22">
        <v>6001402500</v>
      </c>
      <c r="C22">
        <v>32808</v>
      </c>
    </row>
    <row r="23" spans="1:3" x14ac:dyDescent="0.2">
      <c r="A23" t="s">
        <v>1629</v>
      </c>
      <c r="B23">
        <v>6001402600</v>
      </c>
      <c r="C23">
        <v>30891</v>
      </c>
    </row>
    <row r="24" spans="1:3" x14ac:dyDescent="0.2">
      <c r="A24" t="s">
        <v>1460</v>
      </c>
      <c r="B24">
        <v>6001402700</v>
      </c>
      <c r="C24">
        <v>56633</v>
      </c>
    </row>
    <row r="25" spans="1:3" x14ac:dyDescent="0.2">
      <c r="A25" t="s">
        <v>1643</v>
      </c>
      <c r="B25">
        <v>6001402800</v>
      </c>
      <c r="C25">
        <v>26674</v>
      </c>
    </row>
    <row r="26" spans="1:3" x14ac:dyDescent="0.2">
      <c r="A26" t="s">
        <v>1644</v>
      </c>
      <c r="B26">
        <v>6001402900</v>
      </c>
      <c r="C26">
        <v>26607</v>
      </c>
    </row>
    <row r="27" spans="1:3" x14ac:dyDescent="0.2">
      <c r="A27" t="s">
        <v>1645</v>
      </c>
      <c r="B27">
        <v>6001403000</v>
      </c>
      <c r="C27">
        <v>24515</v>
      </c>
    </row>
    <row r="28" spans="1:3" x14ac:dyDescent="0.2">
      <c r="A28" t="s">
        <v>1355</v>
      </c>
      <c r="B28">
        <v>6001403100</v>
      </c>
      <c r="C28">
        <v>66587</v>
      </c>
    </row>
    <row r="29" spans="1:3" x14ac:dyDescent="0.2">
      <c r="A29" t="s">
        <v>1237</v>
      </c>
      <c r="B29">
        <v>6001403300</v>
      </c>
      <c r="C29">
        <v>75907</v>
      </c>
    </row>
    <row r="30" spans="1:3" x14ac:dyDescent="0.2">
      <c r="A30" t="s">
        <v>1517</v>
      </c>
      <c r="B30">
        <v>6001403400</v>
      </c>
      <c r="C30">
        <v>50808</v>
      </c>
    </row>
    <row r="31" spans="1:3" x14ac:dyDescent="0.2">
      <c r="A31" t="s">
        <v>1573</v>
      </c>
      <c r="B31">
        <v>6001403501</v>
      </c>
      <c r="C31">
        <v>44727</v>
      </c>
    </row>
    <row r="32" spans="1:3" x14ac:dyDescent="0.2">
      <c r="A32" t="s">
        <v>1121</v>
      </c>
      <c r="B32">
        <v>6001403502</v>
      </c>
      <c r="C32">
        <v>84000</v>
      </c>
    </row>
    <row r="33" spans="1:3" x14ac:dyDescent="0.2">
      <c r="A33" t="s">
        <v>1304</v>
      </c>
      <c r="B33">
        <v>6001403600</v>
      </c>
      <c r="C33">
        <v>70906</v>
      </c>
    </row>
    <row r="34" spans="1:3" x14ac:dyDescent="0.2">
      <c r="A34" t="s">
        <v>1222</v>
      </c>
      <c r="B34">
        <v>6001403701</v>
      </c>
      <c r="C34">
        <v>76716</v>
      </c>
    </row>
    <row r="35" spans="1:3" x14ac:dyDescent="0.2">
      <c r="A35" t="s">
        <v>932</v>
      </c>
      <c r="B35">
        <v>6001403702</v>
      </c>
      <c r="C35">
        <v>95741</v>
      </c>
    </row>
    <row r="36" spans="1:3" x14ac:dyDescent="0.2">
      <c r="A36" t="s">
        <v>815</v>
      </c>
      <c r="B36">
        <v>6001403800</v>
      </c>
      <c r="C36">
        <v>104245</v>
      </c>
    </row>
    <row r="37" spans="1:3" x14ac:dyDescent="0.2">
      <c r="A37" t="s">
        <v>1262</v>
      </c>
      <c r="B37">
        <v>6001403900</v>
      </c>
      <c r="C37">
        <v>73993</v>
      </c>
    </row>
    <row r="38" spans="1:3" x14ac:dyDescent="0.2">
      <c r="A38" t="s">
        <v>1174</v>
      </c>
      <c r="B38">
        <v>6001404000</v>
      </c>
      <c r="C38">
        <v>80112</v>
      </c>
    </row>
    <row r="39" spans="1:3" x14ac:dyDescent="0.2">
      <c r="A39" t="s">
        <v>1009</v>
      </c>
      <c r="B39">
        <v>6001404101</v>
      </c>
      <c r="C39">
        <v>91004</v>
      </c>
    </row>
    <row r="40" spans="1:3" x14ac:dyDescent="0.2">
      <c r="A40" t="s">
        <v>1178</v>
      </c>
      <c r="B40">
        <v>6001404102</v>
      </c>
      <c r="C40">
        <v>79672</v>
      </c>
    </row>
    <row r="41" spans="1:3" x14ac:dyDescent="0.2">
      <c r="A41" t="s">
        <v>149</v>
      </c>
      <c r="B41">
        <v>6001404200</v>
      </c>
      <c r="C41">
        <v>202564</v>
      </c>
    </row>
    <row r="42" spans="1:3" x14ac:dyDescent="0.2">
      <c r="A42" t="s">
        <v>92</v>
      </c>
      <c r="B42">
        <v>6001404300</v>
      </c>
      <c r="C42">
        <v>238280</v>
      </c>
    </row>
    <row r="43" spans="1:3" x14ac:dyDescent="0.2">
      <c r="A43" t="s">
        <v>234</v>
      </c>
      <c r="B43">
        <v>6001404400</v>
      </c>
      <c r="C43">
        <v>171821</v>
      </c>
    </row>
    <row r="44" spans="1:3" x14ac:dyDescent="0.2">
      <c r="A44" t="s">
        <v>172</v>
      </c>
      <c r="B44">
        <v>6001404501</v>
      </c>
      <c r="C44">
        <v>190714</v>
      </c>
    </row>
    <row r="45" spans="1:3" x14ac:dyDescent="0.2">
      <c r="A45" t="s">
        <v>264</v>
      </c>
      <c r="B45">
        <v>6001404502</v>
      </c>
      <c r="C45">
        <v>165863</v>
      </c>
    </row>
    <row r="46" spans="1:3" x14ac:dyDescent="0.2">
      <c r="A46" t="s">
        <v>166</v>
      </c>
      <c r="B46">
        <v>6001404600</v>
      </c>
      <c r="C46">
        <v>192353</v>
      </c>
    </row>
    <row r="47" spans="1:3" x14ac:dyDescent="0.2">
      <c r="A47" t="s">
        <v>218</v>
      </c>
      <c r="B47">
        <v>6001404700</v>
      </c>
      <c r="C47">
        <v>176087</v>
      </c>
    </row>
    <row r="48" spans="1:3" x14ac:dyDescent="0.2">
      <c r="A48" t="s">
        <v>1122</v>
      </c>
      <c r="B48">
        <v>6001404800</v>
      </c>
      <c r="C48">
        <v>84000</v>
      </c>
    </row>
    <row r="49" spans="1:3" x14ac:dyDescent="0.2">
      <c r="A49" t="s">
        <v>980</v>
      </c>
      <c r="B49">
        <v>6001404900</v>
      </c>
      <c r="C49">
        <v>92674</v>
      </c>
    </row>
    <row r="50" spans="1:3" x14ac:dyDescent="0.2">
      <c r="A50" t="s">
        <v>347</v>
      </c>
      <c r="B50">
        <v>6001405000</v>
      </c>
      <c r="C50">
        <v>149819</v>
      </c>
    </row>
    <row r="51" spans="1:3" x14ac:dyDescent="0.2">
      <c r="A51" t="s">
        <v>104</v>
      </c>
      <c r="B51">
        <v>6001405100</v>
      </c>
      <c r="C51">
        <v>224670</v>
      </c>
    </row>
    <row r="52" spans="1:3" x14ac:dyDescent="0.2">
      <c r="A52" t="s">
        <v>1015</v>
      </c>
      <c r="B52">
        <v>6001405200</v>
      </c>
      <c r="C52">
        <v>90589</v>
      </c>
    </row>
    <row r="53" spans="1:3" x14ac:dyDescent="0.2">
      <c r="A53" t="s">
        <v>1354</v>
      </c>
      <c r="B53">
        <v>6001405301</v>
      </c>
      <c r="C53">
        <v>66591</v>
      </c>
    </row>
    <row r="54" spans="1:3" x14ac:dyDescent="0.2">
      <c r="A54" t="s">
        <v>1612</v>
      </c>
      <c r="B54">
        <v>6001405302</v>
      </c>
      <c r="C54">
        <v>34895</v>
      </c>
    </row>
    <row r="55" spans="1:3" x14ac:dyDescent="0.2">
      <c r="A55" t="s">
        <v>1592</v>
      </c>
      <c r="B55">
        <v>6001405401</v>
      </c>
      <c r="C55">
        <v>40823</v>
      </c>
    </row>
    <row r="56" spans="1:3" x14ac:dyDescent="0.2">
      <c r="A56" t="s">
        <v>1608</v>
      </c>
      <c r="B56">
        <v>6001405402</v>
      </c>
      <c r="C56">
        <v>36701</v>
      </c>
    </row>
    <row r="57" spans="1:3" x14ac:dyDescent="0.2">
      <c r="A57" t="s">
        <v>1574</v>
      </c>
      <c r="B57">
        <v>6001405500</v>
      </c>
      <c r="C57">
        <v>44545</v>
      </c>
    </row>
    <row r="58" spans="1:3" x14ac:dyDescent="0.2">
      <c r="A58" t="s">
        <v>1488</v>
      </c>
      <c r="B58">
        <v>6001405600</v>
      </c>
      <c r="C58">
        <v>54592</v>
      </c>
    </row>
    <row r="59" spans="1:3" x14ac:dyDescent="0.2">
      <c r="A59" t="s">
        <v>1480</v>
      </c>
      <c r="B59">
        <v>6001405700</v>
      </c>
      <c r="C59">
        <v>54861</v>
      </c>
    </row>
    <row r="60" spans="1:3" x14ac:dyDescent="0.2">
      <c r="A60" t="s">
        <v>1431</v>
      </c>
      <c r="B60">
        <v>6001405800</v>
      </c>
      <c r="C60">
        <v>59748</v>
      </c>
    </row>
    <row r="61" spans="1:3" x14ac:dyDescent="0.2">
      <c r="A61" t="s">
        <v>1499</v>
      </c>
      <c r="B61">
        <v>6001405901</v>
      </c>
      <c r="C61">
        <v>52932</v>
      </c>
    </row>
    <row r="62" spans="1:3" x14ac:dyDescent="0.2">
      <c r="A62" t="s">
        <v>1482</v>
      </c>
      <c r="B62">
        <v>6001405902</v>
      </c>
      <c r="C62">
        <v>54747</v>
      </c>
    </row>
    <row r="63" spans="1:3" x14ac:dyDescent="0.2">
      <c r="A63" t="s">
        <v>1618</v>
      </c>
      <c r="B63">
        <v>6001406000</v>
      </c>
      <c r="C63">
        <v>33529</v>
      </c>
    </row>
    <row r="64" spans="1:3" x14ac:dyDescent="0.2">
      <c r="A64" t="s">
        <v>1377</v>
      </c>
      <c r="B64">
        <v>6001406100</v>
      </c>
      <c r="C64">
        <v>64297</v>
      </c>
    </row>
    <row r="65" spans="1:3" x14ac:dyDescent="0.2">
      <c r="A65" t="s">
        <v>1611</v>
      </c>
      <c r="B65">
        <v>6001406201</v>
      </c>
      <c r="C65">
        <v>35176</v>
      </c>
    </row>
    <row r="66" spans="1:3" x14ac:dyDescent="0.2">
      <c r="A66" t="s">
        <v>1632</v>
      </c>
      <c r="B66">
        <v>6001406202</v>
      </c>
      <c r="C66">
        <v>29615</v>
      </c>
    </row>
    <row r="67" spans="1:3" x14ac:dyDescent="0.2">
      <c r="A67" t="s">
        <v>1434</v>
      </c>
      <c r="B67">
        <v>6001406300</v>
      </c>
      <c r="C67">
        <v>59278</v>
      </c>
    </row>
    <row r="68" spans="1:3" x14ac:dyDescent="0.2">
      <c r="A68" t="s">
        <v>1326</v>
      </c>
      <c r="B68">
        <v>6001406400</v>
      </c>
      <c r="C68">
        <v>68750</v>
      </c>
    </row>
    <row r="69" spans="1:3" x14ac:dyDescent="0.2">
      <c r="A69" t="s">
        <v>1555</v>
      </c>
      <c r="B69">
        <v>6001406500</v>
      </c>
      <c r="C69">
        <v>47459</v>
      </c>
    </row>
    <row r="70" spans="1:3" x14ac:dyDescent="0.2">
      <c r="A70" t="s">
        <v>1436</v>
      </c>
      <c r="B70">
        <v>6001406601</v>
      </c>
      <c r="C70">
        <v>59231</v>
      </c>
    </row>
    <row r="71" spans="1:3" x14ac:dyDescent="0.2">
      <c r="A71" t="s">
        <v>1202</v>
      </c>
      <c r="B71">
        <v>6001406602</v>
      </c>
      <c r="C71">
        <v>77997</v>
      </c>
    </row>
    <row r="72" spans="1:3" x14ac:dyDescent="0.2">
      <c r="A72" t="s">
        <v>655</v>
      </c>
      <c r="B72">
        <v>6001406700</v>
      </c>
      <c r="C72">
        <v>117432</v>
      </c>
    </row>
    <row r="73" spans="1:3" x14ac:dyDescent="0.2">
      <c r="A73" t="s">
        <v>825</v>
      </c>
      <c r="B73">
        <v>6001406800</v>
      </c>
      <c r="C73">
        <v>103571</v>
      </c>
    </row>
    <row r="74" spans="1:3" x14ac:dyDescent="0.2">
      <c r="A74" t="s">
        <v>823</v>
      </c>
      <c r="B74">
        <v>6001406900</v>
      </c>
      <c r="C74">
        <v>103623</v>
      </c>
    </row>
    <row r="75" spans="1:3" x14ac:dyDescent="0.2">
      <c r="A75" t="s">
        <v>1512</v>
      </c>
      <c r="B75">
        <v>6001407000</v>
      </c>
      <c r="C75">
        <v>51663</v>
      </c>
    </row>
    <row r="76" spans="1:3" x14ac:dyDescent="0.2">
      <c r="A76" t="s">
        <v>1616</v>
      </c>
      <c r="B76">
        <v>6001407101</v>
      </c>
      <c r="C76">
        <v>34568</v>
      </c>
    </row>
    <row r="77" spans="1:3" x14ac:dyDescent="0.2">
      <c r="A77" t="s">
        <v>1609</v>
      </c>
      <c r="B77">
        <v>6001407102</v>
      </c>
      <c r="C77">
        <v>36339</v>
      </c>
    </row>
    <row r="78" spans="1:3" x14ac:dyDescent="0.2">
      <c r="A78" t="s">
        <v>1575</v>
      </c>
      <c r="B78">
        <v>6001407200</v>
      </c>
      <c r="C78">
        <v>44354</v>
      </c>
    </row>
    <row r="79" spans="1:3" x14ac:dyDescent="0.2">
      <c r="A79" t="s">
        <v>1544</v>
      </c>
      <c r="B79">
        <v>6001407300</v>
      </c>
      <c r="C79">
        <v>48101</v>
      </c>
    </row>
    <row r="80" spans="1:3" x14ac:dyDescent="0.2">
      <c r="A80" t="s">
        <v>1615</v>
      </c>
      <c r="B80">
        <v>6001407400</v>
      </c>
      <c r="C80">
        <v>34604</v>
      </c>
    </row>
    <row r="81" spans="1:3" x14ac:dyDescent="0.2">
      <c r="A81" t="s">
        <v>1638</v>
      </c>
      <c r="B81">
        <v>6001407500</v>
      </c>
      <c r="C81">
        <v>27732</v>
      </c>
    </row>
    <row r="82" spans="1:3" x14ac:dyDescent="0.2">
      <c r="A82" t="s">
        <v>1423</v>
      </c>
      <c r="B82">
        <v>6001407600</v>
      </c>
      <c r="C82">
        <v>60783</v>
      </c>
    </row>
    <row r="83" spans="1:3" x14ac:dyDescent="0.2">
      <c r="A83" t="s">
        <v>872</v>
      </c>
      <c r="B83">
        <v>6001407700</v>
      </c>
      <c r="C83">
        <v>100147</v>
      </c>
    </row>
    <row r="84" spans="1:3" x14ac:dyDescent="0.2">
      <c r="A84" t="s">
        <v>1011</v>
      </c>
      <c r="B84">
        <v>6001407800</v>
      </c>
      <c r="C84">
        <v>90964</v>
      </c>
    </row>
    <row r="85" spans="1:3" x14ac:dyDescent="0.2">
      <c r="A85" t="s">
        <v>717</v>
      </c>
      <c r="B85">
        <v>6001407900</v>
      </c>
      <c r="C85">
        <v>112595</v>
      </c>
    </row>
    <row r="86" spans="1:3" x14ac:dyDescent="0.2">
      <c r="A86" t="s">
        <v>298</v>
      </c>
      <c r="B86">
        <v>6001408000</v>
      </c>
      <c r="C86">
        <v>159140</v>
      </c>
    </row>
    <row r="87" spans="1:3" x14ac:dyDescent="0.2">
      <c r="A87" t="s">
        <v>450</v>
      </c>
      <c r="B87">
        <v>6001408100</v>
      </c>
      <c r="C87">
        <v>136933</v>
      </c>
    </row>
    <row r="88" spans="1:3" x14ac:dyDescent="0.2">
      <c r="A88" t="s">
        <v>1341</v>
      </c>
      <c r="B88">
        <v>6001408200</v>
      </c>
      <c r="C88">
        <v>67966</v>
      </c>
    </row>
    <row r="89" spans="1:3" x14ac:dyDescent="0.2">
      <c r="A89" t="s">
        <v>913</v>
      </c>
      <c r="B89">
        <v>6001408300</v>
      </c>
      <c r="C89">
        <v>97041</v>
      </c>
    </row>
    <row r="90" spans="1:3" x14ac:dyDescent="0.2">
      <c r="A90" t="s">
        <v>1607</v>
      </c>
      <c r="B90">
        <v>6001408400</v>
      </c>
      <c r="C90">
        <v>36833</v>
      </c>
    </row>
    <row r="91" spans="1:3" x14ac:dyDescent="0.2">
      <c r="A91" t="s">
        <v>1542</v>
      </c>
      <c r="B91">
        <v>6001408500</v>
      </c>
      <c r="C91">
        <v>48636</v>
      </c>
    </row>
    <row r="92" spans="1:3" x14ac:dyDescent="0.2">
      <c r="A92" t="s">
        <v>1566</v>
      </c>
      <c r="B92">
        <v>6001408600</v>
      </c>
      <c r="C92">
        <v>45867</v>
      </c>
    </row>
    <row r="93" spans="1:3" x14ac:dyDescent="0.2">
      <c r="A93" t="s">
        <v>1546</v>
      </c>
      <c r="B93">
        <v>6001408700</v>
      </c>
      <c r="C93">
        <v>47967</v>
      </c>
    </row>
    <row r="94" spans="1:3" x14ac:dyDescent="0.2">
      <c r="A94" t="s">
        <v>1637</v>
      </c>
      <c r="B94">
        <v>6001408800</v>
      </c>
      <c r="C94">
        <v>27899</v>
      </c>
    </row>
    <row r="95" spans="1:3" x14ac:dyDescent="0.2">
      <c r="A95" t="s">
        <v>1641</v>
      </c>
      <c r="B95">
        <v>6001408900</v>
      </c>
      <c r="C95">
        <v>27275</v>
      </c>
    </row>
    <row r="96" spans="1:3" x14ac:dyDescent="0.2">
      <c r="A96" t="s">
        <v>1563</v>
      </c>
      <c r="B96">
        <v>6001409000</v>
      </c>
      <c r="C96">
        <v>46483</v>
      </c>
    </row>
    <row r="97" spans="1:3" x14ac:dyDescent="0.2">
      <c r="A97" t="s">
        <v>1293</v>
      </c>
      <c r="B97">
        <v>6001409100</v>
      </c>
      <c r="C97">
        <v>71429</v>
      </c>
    </row>
    <row r="98" spans="1:3" x14ac:dyDescent="0.2">
      <c r="A98" t="s">
        <v>1528</v>
      </c>
      <c r="B98">
        <v>6001409200</v>
      </c>
      <c r="C98">
        <v>49774</v>
      </c>
    </row>
    <row r="99" spans="1:3" x14ac:dyDescent="0.2">
      <c r="A99" t="s">
        <v>1591</v>
      </c>
      <c r="B99">
        <v>6001409300</v>
      </c>
      <c r="C99">
        <v>41081</v>
      </c>
    </row>
    <row r="100" spans="1:3" x14ac:dyDescent="0.2">
      <c r="A100" t="s">
        <v>1501</v>
      </c>
      <c r="B100">
        <v>6001409400</v>
      </c>
      <c r="C100">
        <v>52851</v>
      </c>
    </row>
    <row r="101" spans="1:3" x14ac:dyDescent="0.2">
      <c r="A101" t="s">
        <v>1529</v>
      </c>
      <c r="B101">
        <v>6001409500</v>
      </c>
      <c r="C101">
        <v>49744</v>
      </c>
    </row>
    <row r="102" spans="1:3" x14ac:dyDescent="0.2">
      <c r="A102" t="s">
        <v>1572</v>
      </c>
      <c r="B102">
        <v>6001409600</v>
      </c>
      <c r="C102">
        <v>44818</v>
      </c>
    </row>
    <row r="103" spans="1:3" x14ac:dyDescent="0.2">
      <c r="A103" t="s">
        <v>1583</v>
      </c>
      <c r="B103">
        <v>6001409700</v>
      </c>
      <c r="C103">
        <v>43019</v>
      </c>
    </row>
    <row r="104" spans="1:3" x14ac:dyDescent="0.2">
      <c r="A104" t="s">
        <v>1309</v>
      </c>
      <c r="B104">
        <v>6001409800</v>
      </c>
      <c r="C104">
        <v>70400</v>
      </c>
    </row>
    <row r="105" spans="1:3" x14ac:dyDescent="0.2">
      <c r="A105" t="s">
        <v>444</v>
      </c>
      <c r="B105">
        <v>6001409900</v>
      </c>
      <c r="C105">
        <v>137623</v>
      </c>
    </row>
    <row r="106" spans="1:3" x14ac:dyDescent="0.2">
      <c r="A106" t="s">
        <v>618</v>
      </c>
      <c r="B106">
        <v>6001410000</v>
      </c>
      <c r="C106">
        <v>120759</v>
      </c>
    </row>
    <row r="107" spans="1:3" x14ac:dyDescent="0.2">
      <c r="A107" t="s">
        <v>1430</v>
      </c>
      <c r="B107">
        <v>6001410100</v>
      </c>
      <c r="C107">
        <v>59783</v>
      </c>
    </row>
    <row r="108" spans="1:3" x14ac:dyDescent="0.2">
      <c r="A108" t="s">
        <v>1417</v>
      </c>
      <c r="B108">
        <v>6001410200</v>
      </c>
      <c r="C108">
        <v>61261</v>
      </c>
    </row>
    <row r="109" spans="1:3" x14ac:dyDescent="0.2">
      <c r="A109" t="s">
        <v>1585</v>
      </c>
      <c r="B109">
        <v>6001410300</v>
      </c>
      <c r="C109">
        <v>42692</v>
      </c>
    </row>
    <row r="110" spans="1:3" x14ac:dyDescent="0.2">
      <c r="A110" t="s">
        <v>1190</v>
      </c>
      <c r="B110">
        <v>6001410400</v>
      </c>
      <c r="C110">
        <v>78824</v>
      </c>
    </row>
    <row r="111" spans="1:3" x14ac:dyDescent="0.2">
      <c r="A111" t="s">
        <v>1639</v>
      </c>
      <c r="B111">
        <v>6001410500</v>
      </c>
      <c r="C111">
        <v>27707</v>
      </c>
    </row>
    <row r="112" spans="1:3" x14ac:dyDescent="0.2">
      <c r="A112" t="s">
        <v>300</v>
      </c>
      <c r="B112">
        <v>6001420100</v>
      </c>
      <c r="C112">
        <v>158750</v>
      </c>
    </row>
    <row r="113" spans="1:3" x14ac:dyDescent="0.2">
      <c r="A113" t="s">
        <v>888</v>
      </c>
      <c r="B113">
        <v>6001420200</v>
      </c>
      <c r="C113">
        <v>98856</v>
      </c>
    </row>
    <row r="114" spans="1:3" x14ac:dyDescent="0.2">
      <c r="A114" t="s">
        <v>889</v>
      </c>
      <c r="B114">
        <v>6001420300</v>
      </c>
      <c r="C114">
        <v>98794</v>
      </c>
    </row>
    <row r="115" spans="1:3" x14ac:dyDescent="0.2">
      <c r="A115" t="s">
        <v>1493</v>
      </c>
      <c r="B115">
        <v>6001420400</v>
      </c>
      <c r="C115">
        <v>53733</v>
      </c>
    </row>
    <row r="116" spans="1:3" x14ac:dyDescent="0.2">
      <c r="A116" t="s">
        <v>1014</v>
      </c>
      <c r="B116">
        <v>6001420500</v>
      </c>
      <c r="C116">
        <v>90653</v>
      </c>
    </row>
    <row r="117" spans="1:3" x14ac:dyDescent="0.2">
      <c r="A117" t="s">
        <v>433</v>
      </c>
      <c r="B117">
        <v>6001420600</v>
      </c>
      <c r="C117">
        <v>138478</v>
      </c>
    </row>
    <row r="118" spans="1:3" x14ac:dyDescent="0.2">
      <c r="A118" t="s">
        <v>143</v>
      </c>
      <c r="B118">
        <v>6001421100</v>
      </c>
      <c r="C118">
        <v>204863</v>
      </c>
    </row>
    <row r="119" spans="1:3" x14ac:dyDescent="0.2">
      <c r="A119" t="s">
        <v>139</v>
      </c>
      <c r="B119">
        <v>6001421200</v>
      </c>
      <c r="C119">
        <v>206625</v>
      </c>
    </row>
    <row r="120" spans="1:3" x14ac:dyDescent="0.2">
      <c r="A120" t="s">
        <v>238</v>
      </c>
      <c r="B120">
        <v>6001421300</v>
      </c>
      <c r="C120">
        <v>171308</v>
      </c>
    </row>
    <row r="121" spans="1:3" x14ac:dyDescent="0.2">
      <c r="A121" t="s">
        <v>288</v>
      </c>
      <c r="B121">
        <v>6001421400</v>
      </c>
      <c r="C121">
        <v>161417</v>
      </c>
    </row>
    <row r="122" spans="1:3" x14ac:dyDescent="0.2">
      <c r="A122" t="s">
        <v>196</v>
      </c>
      <c r="B122">
        <v>6001421500</v>
      </c>
      <c r="C122">
        <v>181422</v>
      </c>
    </row>
    <row r="123" spans="1:3" x14ac:dyDescent="0.2">
      <c r="A123" t="s">
        <v>255</v>
      </c>
      <c r="B123">
        <v>6001421600</v>
      </c>
      <c r="C123">
        <v>166962</v>
      </c>
    </row>
    <row r="124" spans="1:3" x14ac:dyDescent="0.2">
      <c r="A124" t="s">
        <v>878</v>
      </c>
      <c r="B124">
        <v>6001421700</v>
      </c>
      <c r="C124">
        <v>99620</v>
      </c>
    </row>
    <row r="125" spans="1:3" x14ac:dyDescent="0.2">
      <c r="A125" t="s">
        <v>678</v>
      </c>
      <c r="B125">
        <v>6001421800</v>
      </c>
      <c r="C125">
        <v>115870</v>
      </c>
    </row>
    <row r="126" spans="1:3" x14ac:dyDescent="0.2">
      <c r="A126" t="s">
        <v>649</v>
      </c>
      <c r="B126">
        <v>6001421900</v>
      </c>
      <c r="C126">
        <v>118103</v>
      </c>
    </row>
    <row r="127" spans="1:3" x14ac:dyDescent="0.2">
      <c r="A127" t="s">
        <v>1263</v>
      </c>
      <c r="B127">
        <v>6001422000</v>
      </c>
      <c r="C127">
        <v>73913</v>
      </c>
    </row>
    <row r="128" spans="1:3" x14ac:dyDescent="0.2">
      <c r="A128" t="s">
        <v>1421</v>
      </c>
      <c r="B128">
        <v>6001422100</v>
      </c>
      <c r="C128">
        <v>61017</v>
      </c>
    </row>
    <row r="129" spans="1:3" x14ac:dyDescent="0.2">
      <c r="A129" t="s">
        <v>1319</v>
      </c>
      <c r="B129">
        <v>6001422200</v>
      </c>
      <c r="C129">
        <v>69761</v>
      </c>
    </row>
    <row r="130" spans="1:3" x14ac:dyDescent="0.2">
      <c r="A130" t="s">
        <v>1290</v>
      </c>
      <c r="B130">
        <v>6001422300</v>
      </c>
      <c r="C130">
        <v>71972</v>
      </c>
    </row>
    <row r="131" spans="1:3" x14ac:dyDescent="0.2">
      <c r="A131" t="s">
        <v>1472</v>
      </c>
      <c r="B131">
        <v>6001422400</v>
      </c>
      <c r="C131">
        <v>55290</v>
      </c>
    </row>
    <row r="132" spans="1:3" x14ac:dyDescent="0.2">
      <c r="A132" t="s">
        <v>1454</v>
      </c>
      <c r="B132">
        <v>6001422500</v>
      </c>
      <c r="C132">
        <v>57510</v>
      </c>
    </row>
    <row r="133" spans="1:3" x14ac:dyDescent="0.2">
      <c r="A133" t="s">
        <v>1654</v>
      </c>
      <c r="B133">
        <v>6001422600</v>
      </c>
      <c r="C133">
        <v>11667</v>
      </c>
    </row>
    <row r="134" spans="1:3" x14ac:dyDescent="0.2">
      <c r="A134" t="s">
        <v>1502</v>
      </c>
      <c r="B134">
        <v>6001422700</v>
      </c>
      <c r="C134">
        <v>52607</v>
      </c>
    </row>
    <row r="135" spans="1:3" x14ac:dyDescent="0.2">
      <c r="A135" t="s">
        <v>1633</v>
      </c>
      <c r="B135">
        <v>6001422800</v>
      </c>
      <c r="C135">
        <v>28554</v>
      </c>
    </row>
    <row r="136" spans="1:3" x14ac:dyDescent="0.2">
      <c r="A136" t="s">
        <v>1576</v>
      </c>
      <c r="B136">
        <v>6001422900</v>
      </c>
      <c r="C136">
        <v>44093</v>
      </c>
    </row>
    <row r="137" spans="1:3" x14ac:dyDescent="0.2">
      <c r="A137" t="s">
        <v>793</v>
      </c>
      <c r="B137">
        <v>6001423000</v>
      </c>
      <c r="C137">
        <v>106169</v>
      </c>
    </row>
    <row r="138" spans="1:3" x14ac:dyDescent="0.2">
      <c r="A138" t="s">
        <v>1348</v>
      </c>
      <c r="B138">
        <v>6001423100</v>
      </c>
      <c r="C138">
        <v>67369</v>
      </c>
    </row>
    <row r="139" spans="1:3" x14ac:dyDescent="0.2">
      <c r="A139" t="s">
        <v>1428</v>
      </c>
      <c r="B139">
        <v>6001423200</v>
      </c>
      <c r="C139">
        <v>60039</v>
      </c>
    </row>
    <row r="140" spans="1:3" x14ac:dyDescent="0.2">
      <c r="A140" t="s">
        <v>1278</v>
      </c>
      <c r="B140">
        <v>6001423300</v>
      </c>
      <c r="C140">
        <v>73072</v>
      </c>
    </row>
    <row r="141" spans="1:3" x14ac:dyDescent="0.2">
      <c r="A141" t="s">
        <v>1486</v>
      </c>
      <c r="B141">
        <v>6001423400</v>
      </c>
      <c r="C141">
        <v>54599</v>
      </c>
    </row>
    <row r="142" spans="1:3" x14ac:dyDescent="0.2">
      <c r="A142" t="s">
        <v>1255</v>
      </c>
      <c r="B142">
        <v>6001423500</v>
      </c>
      <c r="C142">
        <v>74292</v>
      </c>
    </row>
    <row r="143" spans="1:3" x14ac:dyDescent="0.2">
      <c r="A143" t="s">
        <v>1140</v>
      </c>
      <c r="B143">
        <v>6001423601</v>
      </c>
      <c r="C143">
        <v>82781</v>
      </c>
    </row>
    <row r="144" spans="1:3" x14ac:dyDescent="0.2">
      <c r="A144" t="s">
        <v>1538</v>
      </c>
      <c r="B144">
        <v>6001423602</v>
      </c>
      <c r="C144">
        <v>49110</v>
      </c>
    </row>
    <row r="145" spans="1:3" x14ac:dyDescent="0.2">
      <c r="A145" t="s">
        <v>1439</v>
      </c>
      <c r="B145">
        <v>6001423700</v>
      </c>
      <c r="C145">
        <v>58962</v>
      </c>
    </row>
    <row r="146" spans="1:3" x14ac:dyDescent="0.2">
      <c r="A146" t="s">
        <v>221</v>
      </c>
      <c r="B146">
        <v>6001423800</v>
      </c>
      <c r="C146">
        <v>175143</v>
      </c>
    </row>
    <row r="147" spans="1:3" x14ac:dyDescent="0.2">
      <c r="A147" t="s">
        <v>1343</v>
      </c>
      <c r="B147">
        <v>6001423901</v>
      </c>
      <c r="C147">
        <v>67697</v>
      </c>
    </row>
    <row r="148" spans="1:3" x14ac:dyDescent="0.2">
      <c r="A148" t="s">
        <v>958</v>
      </c>
      <c r="B148">
        <v>6001423902</v>
      </c>
      <c r="C148">
        <v>94271</v>
      </c>
    </row>
    <row r="149" spans="1:3" x14ac:dyDescent="0.2">
      <c r="A149" t="s">
        <v>1504</v>
      </c>
      <c r="B149">
        <v>6001424001</v>
      </c>
      <c r="C149">
        <v>52280</v>
      </c>
    </row>
    <row r="150" spans="1:3" x14ac:dyDescent="0.2">
      <c r="A150" t="s">
        <v>1496</v>
      </c>
      <c r="B150">
        <v>6001424002</v>
      </c>
      <c r="C150">
        <v>53597</v>
      </c>
    </row>
    <row r="151" spans="1:3" x14ac:dyDescent="0.2">
      <c r="A151" t="s">
        <v>994</v>
      </c>
      <c r="B151">
        <v>6001425101</v>
      </c>
      <c r="C151">
        <v>91855</v>
      </c>
    </row>
    <row r="152" spans="1:3" x14ac:dyDescent="0.2">
      <c r="A152" t="s">
        <v>992</v>
      </c>
      <c r="B152">
        <v>6001425102</v>
      </c>
      <c r="C152">
        <v>91928</v>
      </c>
    </row>
    <row r="153" spans="1:3" x14ac:dyDescent="0.2">
      <c r="A153" t="s">
        <v>794</v>
      </c>
      <c r="B153">
        <v>6001425103</v>
      </c>
      <c r="C153">
        <v>105981</v>
      </c>
    </row>
    <row r="154" spans="1:3" x14ac:dyDescent="0.2">
      <c r="A154" t="s">
        <v>1311</v>
      </c>
      <c r="B154">
        <v>6001425104</v>
      </c>
      <c r="C154">
        <v>70324</v>
      </c>
    </row>
    <row r="155" spans="1:3" x14ac:dyDescent="0.2">
      <c r="A155" t="s">
        <v>82</v>
      </c>
      <c r="B155">
        <v>6001426100</v>
      </c>
      <c r="C155">
        <v>274110</v>
      </c>
    </row>
    <row r="156" spans="1:3" x14ac:dyDescent="0.2">
      <c r="A156" t="s">
        <v>101</v>
      </c>
      <c r="B156">
        <v>6001426200</v>
      </c>
      <c r="C156">
        <v>226700</v>
      </c>
    </row>
    <row r="157" spans="1:3" x14ac:dyDescent="0.2">
      <c r="A157" t="s">
        <v>456</v>
      </c>
      <c r="B157">
        <v>6001427100</v>
      </c>
      <c r="C157">
        <v>136400</v>
      </c>
    </row>
    <row r="158" spans="1:3" x14ac:dyDescent="0.2">
      <c r="A158" t="s">
        <v>1090</v>
      </c>
      <c r="B158">
        <v>6001427200</v>
      </c>
      <c r="C158">
        <v>86207</v>
      </c>
    </row>
    <row r="159" spans="1:3" x14ac:dyDescent="0.2">
      <c r="A159" t="s">
        <v>1084</v>
      </c>
      <c r="B159">
        <v>6001427300</v>
      </c>
      <c r="C159">
        <v>86346</v>
      </c>
    </row>
    <row r="160" spans="1:3" x14ac:dyDescent="0.2">
      <c r="A160" t="s">
        <v>1370</v>
      </c>
      <c r="B160">
        <v>6001427600</v>
      </c>
      <c r="C160">
        <v>64971</v>
      </c>
    </row>
    <row r="161" spans="1:3" x14ac:dyDescent="0.2">
      <c r="A161" t="s">
        <v>1168</v>
      </c>
      <c r="B161">
        <v>6001427700</v>
      </c>
      <c r="C161">
        <v>80740</v>
      </c>
    </row>
    <row r="162" spans="1:3" x14ac:dyDescent="0.2">
      <c r="A162" t="s">
        <v>895</v>
      </c>
      <c r="B162">
        <v>6001427800</v>
      </c>
      <c r="C162">
        <v>98430</v>
      </c>
    </row>
    <row r="163" spans="1:3" x14ac:dyDescent="0.2">
      <c r="A163" t="s">
        <v>1089</v>
      </c>
      <c r="B163">
        <v>6001427900</v>
      </c>
      <c r="C163">
        <v>86210</v>
      </c>
    </row>
    <row r="164" spans="1:3" x14ac:dyDescent="0.2">
      <c r="A164" t="s">
        <v>1283</v>
      </c>
      <c r="B164">
        <v>6001428000</v>
      </c>
      <c r="C164">
        <v>72651</v>
      </c>
    </row>
    <row r="165" spans="1:3" x14ac:dyDescent="0.2">
      <c r="A165" t="s">
        <v>901</v>
      </c>
      <c r="B165">
        <v>6001428100</v>
      </c>
      <c r="C165">
        <v>98026</v>
      </c>
    </row>
    <row r="166" spans="1:3" x14ac:dyDescent="0.2">
      <c r="A166" t="s">
        <v>674</v>
      </c>
      <c r="B166">
        <v>6001428200</v>
      </c>
      <c r="C166">
        <v>116098</v>
      </c>
    </row>
    <row r="167" spans="1:3" x14ac:dyDescent="0.2">
      <c r="A167" t="s">
        <v>597</v>
      </c>
      <c r="B167">
        <v>6001428301</v>
      </c>
      <c r="C167">
        <v>122788</v>
      </c>
    </row>
    <row r="168" spans="1:3" x14ac:dyDescent="0.2">
      <c r="A168" t="s">
        <v>198</v>
      </c>
      <c r="B168">
        <v>6001428302</v>
      </c>
      <c r="C168">
        <v>181153</v>
      </c>
    </row>
    <row r="169" spans="1:3" x14ac:dyDescent="0.2">
      <c r="A169" t="s">
        <v>1131</v>
      </c>
      <c r="B169">
        <v>6001428400</v>
      </c>
      <c r="C169">
        <v>83458</v>
      </c>
    </row>
    <row r="170" spans="1:3" x14ac:dyDescent="0.2">
      <c r="A170" t="s">
        <v>979</v>
      </c>
      <c r="B170">
        <v>6001428500</v>
      </c>
      <c r="C170">
        <v>92807</v>
      </c>
    </row>
    <row r="171" spans="1:3" x14ac:dyDescent="0.2">
      <c r="A171" t="s">
        <v>808</v>
      </c>
      <c r="B171">
        <v>6001428600</v>
      </c>
      <c r="C171">
        <v>104632</v>
      </c>
    </row>
    <row r="172" spans="1:3" x14ac:dyDescent="0.2">
      <c r="A172" t="s">
        <v>752</v>
      </c>
      <c r="B172">
        <v>6001428700</v>
      </c>
      <c r="C172">
        <v>109583</v>
      </c>
    </row>
    <row r="173" spans="1:3" x14ac:dyDescent="0.2">
      <c r="A173" t="s">
        <v>284</v>
      </c>
      <c r="B173">
        <v>6001430101</v>
      </c>
      <c r="C173">
        <v>161802</v>
      </c>
    </row>
    <row r="174" spans="1:3" x14ac:dyDescent="0.2">
      <c r="A174" t="s">
        <v>476</v>
      </c>
      <c r="B174">
        <v>6001430102</v>
      </c>
      <c r="C174">
        <v>133929</v>
      </c>
    </row>
    <row r="175" spans="1:3" x14ac:dyDescent="0.2">
      <c r="A175" t="s">
        <v>454</v>
      </c>
      <c r="B175">
        <v>6001430200</v>
      </c>
      <c r="C175">
        <v>136510</v>
      </c>
    </row>
    <row r="176" spans="1:3" x14ac:dyDescent="0.2">
      <c r="A176" t="s">
        <v>314</v>
      </c>
      <c r="B176">
        <v>6001430300</v>
      </c>
      <c r="C176">
        <v>155755</v>
      </c>
    </row>
    <row r="177" spans="1:3" x14ac:dyDescent="0.2">
      <c r="A177" t="s">
        <v>257</v>
      </c>
      <c r="B177">
        <v>6001430400</v>
      </c>
      <c r="C177">
        <v>166892</v>
      </c>
    </row>
    <row r="178" spans="1:3" x14ac:dyDescent="0.2">
      <c r="A178" t="s">
        <v>1160</v>
      </c>
      <c r="B178">
        <v>6001430500</v>
      </c>
      <c r="C178">
        <v>81075</v>
      </c>
    </row>
    <row r="179" spans="1:3" x14ac:dyDescent="0.2">
      <c r="A179" t="s">
        <v>518</v>
      </c>
      <c r="B179">
        <v>6001430600</v>
      </c>
      <c r="C179">
        <v>129889</v>
      </c>
    </row>
    <row r="180" spans="1:3" x14ac:dyDescent="0.2">
      <c r="A180" t="s">
        <v>614</v>
      </c>
      <c r="B180">
        <v>6001430700</v>
      </c>
      <c r="C180">
        <v>120951</v>
      </c>
    </row>
    <row r="181" spans="1:3" x14ac:dyDescent="0.2">
      <c r="A181" t="s">
        <v>937</v>
      </c>
      <c r="B181">
        <v>6001430800</v>
      </c>
      <c r="C181">
        <v>95442</v>
      </c>
    </row>
    <row r="182" spans="1:3" x14ac:dyDescent="0.2">
      <c r="A182" t="s">
        <v>1260</v>
      </c>
      <c r="B182">
        <v>6001430900</v>
      </c>
      <c r="C182">
        <v>74113</v>
      </c>
    </row>
    <row r="183" spans="1:3" x14ac:dyDescent="0.2">
      <c r="A183" t="s">
        <v>1249</v>
      </c>
      <c r="B183">
        <v>6001431000</v>
      </c>
      <c r="C183">
        <v>74849</v>
      </c>
    </row>
    <row r="184" spans="1:3" x14ac:dyDescent="0.2">
      <c r="A184" t="s">
        <v>1292</v>
      </c>
      <c r="B184">
        <v>6001431100</v>
      </c>
      <c r="C184">
        <v>71442</v>
      </c>
    </row>
    <row r="185" spans="1:3" x14ac:dyDescent="0.2">
      <c r="A185" t="s">
        <v>1375</v>
      </c>
      <c r="B185">
        <v>6001431200</v>
      </c>
      <c r="C185">
        <v>64393</v>
      </c>
    </row>
    <row r="186" spans="1:3" x14ac:dyDescent="0.2">
      <c r="A186" t="s">
        <v>883</v>
      </c>
      <c r="B186">
        <v>6001432100</v>
      </c>
      <c r="C186">
        <v>99116</v>
      </c>
    </row>
    <row r="187" spans="1:3" x14ac:dyDescent="0.2">
      <c r="A187" t="s">
        <v>1142</v>
      </c>
      <c r="B187">
        <v>6001432200</v>
      </c>
      <c r="C187">
        <v>82422</v>
      </c>
    </row>
    <row r="188" spans="1:3" x14ac:dyDescent="0.2">
      <c r="A188" t="s">
        <v>997</v>
      </c>
      <c r="B188">
        <v>6001432300</v>
      </c>
      <c r="C188">
        <v>91715</v>
      </c>
    </row>
    <row r="189" spans="1:3" x14ac:dyDescent="0.2">
      <c r="A189" t="s">
        <v>1246</v>
      </c>
      <c r="B189">
        <v>6001432400</v>
      </c>
      <c r="C189">
        <v>75000</v>
      </c>
    </row>
    <row r="190" spans="1:3" x14ac:dyDescent="0.2">
      <c r="A190" t="s">
        <v>1175</v>
      </c>
      <c r="B190">
        <v>6001432501</v>
      </c>
      <c r="C190">
        <v>80037</v>
      </c>
    </row>
    <row r="191" spans="1:3" x14ac:dyDescent="0.2">
      <c r="A191" t="s">
        <v>928</v>
      </c>
      <c r="B191">
        <v>6001432502</v>
      </c>
      <c r="C191">
        <v>96011</v>
      </c>
    </row>
    <row r="192" spans="1:3" x14ac:dyDescent="0.2">
      <c r="A192" t="s">
        <v>1381</v>
      </c>
      <c r="B192">
        <v>6001432600</v>
      </c>
      <c r="C192">
        <v>64067</v>
      </c>
    </row>
    <row r="193" spans="1:3" x14ac:dyDescent="0.2">
      <c r="A193" t="s">
        <v>834</v>
      </c>
      <c r="B193">
        <v>6001432700</v>
      </c>
      <c r="C193">
        <v>102804</v>
      </c>
    </row>
    <row r="194" spans="1:3" x14ac:dyDescent="0.2">
      <c r="A194" t="s">
        <v>718</v>
      </c>
      <c r="B194">
        <v>6001432800</v>
      </c>
      <c r="C194">
        <v>112580</v>
      </c>
    </row>
    <row r="195" spans="1:3" x14ac:dyDescent="0.2">
      <c r="A195" t="s">
        <v>1023</v>
      </c>
      <c r="B195">
        <v>6001433000</v>
      </c>
      <c r="C195">
        <v>90265</v>
      </c>
    </row>
    <row r="196" spans="1:3" x14ac:dyDescent="0.2">
      <c r="A196" t="s">
        <v>1095</v>
      </c>
      <c r="B196">
        <v>6001433102</v>
      </c>
      <c r="C196">
        <v>85900</v>
      </c>
    </row>
    <row r="197" spans="1:3" x14ac:dyDescent="0.2">
      <c r="A197" t="s">
        <v>1484</v>
      </c>
      <c r="B197">
        <v>6001433103</v>
      </c>
      <c r="C197">
        <v>54671</v>
      </c>
    </row>
    <row r="198" spans="1:3" x14ac:dyDescent="0.2">
      <c r="A198" t="s">
        <v>1330</v>
      </c>
      <c r="B198">
        <v>6001433104</v>
      </c>
      <c r="C198">
        <v>68378</v>
      </c>
    </row>
    <row r="199" spans="1:3" x14ac:dyDescent="0.2">
      <c r="A199" t="s">
        <v>1322</v>
      </c>
      <c r="B199">
        <v>6001433200</v>
      </c>
      <c r="C199">
        <v>69572</v>
      </c>
    </row>
    <row r="200" spans="1:3" x14ac:dyDescent="0.2">
      <c r="A200" t="s">
        <v>1086</v>
      </c>
      <c r="B200">
        <v>6001433300</v>
      </c>
      <c r="C200">
        <v>86281</v>
      </c>
    </row>
    <row r="201" spans="1:3" x14ac:dyDescent="0.2">
      <c r="A201" t="s">
        <v>816</v>
      </c>
      <c r="B201">
        <v>6001433400</v>
      </c>
      <c r="C201">
        <v>104181</v>
      </c>
    </row>
    <row r="202" spans="1:3" x14ac:dyDescent="0.2">
      <c r="A202" t="s">
        <v>707</v>
      </c>
      <c r="B202">
        <v>6001433500</v>
      </c>
      <c r="C202">
        <v>113477</v>
      </c>
    </row>
    <row r="203" spans="1:3" x14ac:dyDescent="0.2">
      <c r="A203" t="s">
        <v>1193</v>
      </c>
      <c r="B203">
        <v>6001433600</v>
      </c>
      <c r="C203">
        <v>78750</v>
      </c>
    </row>
    <row r="204" spans="1:3" x14ac:dyDescent="0.2">
      <c r="A204" t="s">
        <v>1204</v>
      </c>
      <c r="B204">
        <v>6001433700</v>
      </c>
      <c r="C204">
        <v>77817</v>
      </c>
    </row>
    <row r="205" spans="1:3" x14ac:dyDescent="0.2">
      <c r="A205" t="s">
        <v>1333</v>
      </c>
      <c r="B205">
        <v>6001433800</v>
      </c>
      <c r="C205">
        <v>68281</v>
      </c>
    </row>
    <row r="206" spans="1:3" x14ac:dyDescent="0.2">
      <c r="A206" t="s">
        <v>1506</v>
      </c>
      <c r="B206">
        <v>6001433900</v>
      </c>
      <c r="C206">
        <v>52174</v>
      </c>
    </row>
    <row r="207" spans="1:3" x14ac:dyDescent="0.2">
      <c r="A207" t="s">
        <v>1530</v>
      </c>
      <c r="B207">
        <v>6001434000</v>
      </c>
      <c r="C207">
        <v>49738</v>
      </c>
    </row>
    <row r="208" spans="1:3" x14ac:dyDescent="0.2">
      <c r="A208" t="s">
        <v>392</v>
      </c>
      <c r="B208">
        <v>6001435102</v>
      </c>
      <c r="C208">
        <v>144595</v>
      </c>
    </row>
    <row r="209" spans="1:3" x14ac:dyDescent="0.2">
      <c r="A209" t="s">
        <v>192</v>
      </c>
      <c r="B209">
        <v>6001435103</v>
      </c>
      <c r="C209">
        <v>182456</v>
      </c>
    </row>
    <row r="210" spans="1:3" x14ac:dyDescent="0.2">
      <c r="A210" t="s">
        <v>1219</v>
      </c>
      <c r="B210">
        <v>6001435104</v>
      </c>
      <c r="C210">
        <v>76890</v>
      </c>
    </row>
    <row r="211" spans="1:3" x14ac:dyDescent="0.2">
      <c r="A211" t="s">
        <v>647</v>
      </c>
      <c r="B211">
        <v>6001435200</v>
      </c>
      <c r="C211">
        <v>118341</v>
      </c>
    </row>
    <row r="212" spans="1:3" x14ac:dyDescent="0.2">
      <c r="A212" t="s">
        <v>1398</v>
      </c>
      <c r="B212">
        <v>6001435300</v>
      </c>
      <c r="C212">
        <v>62641</v>
      </c>
    </row>
    <row r="213" spans="1:3" x14ac:dyDescent="0.2">
      <c r="A213" t="s">
        <v>1435</v>
      </c>
      <c r="B213">
        <v>6001435400</v>
      </c>
      <c r="C213">
        <v>59250</v>
      </c>
    </row>
    <row r="214" spans="1:3" x14ac:dyDescent="0.2">
      <c r="A214" t="s">
        <v>1511</v>
      </c>
      <c r="B214">
        <v>6001435500</v>
      </c>
      <c r="C214">
        <v>51887</v>
      </c>
    </row>
    <row r="215" spans="1:3" x14ac:dyDescent="0.2">
      <c r="A215" t="s">
        <v>1497</v>
      </c>
      <c r="B215">
        <v>6001435601</v>
      </c>
      <c r="C215">
        <v>53063</v>
      </c>
    </row>
    <row r="216" spans="1:3" x14ac:dyDescent="0.2">
      <c r="A216" t="s">
        <v>1342</v>
      </c>
      <c r="B216">
        <v>6001435602</v>
      </c>
      <c r="C216">
        <v>67958</v>
      </c>
    </row>
    <row r="217" spans="1:3" x14ac:dyDescent="0.2">
      <c r="A217" t="s">
        <v>1159</v>
      </c>
      <c r="B217">
        <v>6001435700</v>
      </c>
      <c r="C217">
        <v>81150</v>
      </c>
    </row>
    <row r="218" spans="1:3" x14ac:dyDescent="0.2">
      <c r="A218" t="s">
        <v>1013</v>
      </c>
      <c r="B218">
        <v>6001435800</v>
      </c>
      <c r="C218">
        <v>90670</v>
      </c>
    </row>
    <row r="219" spans="1:3" x14ac:dyDescent="0.2">
      <c r="A219" t="s">
        <v>938</v>
      </c>
      <c r="B219">
        <v>6001435900</v>
      </c>
      <c r="C219">
        <v>95323</v>
      </c>
    </row>
    <row r="220" spans="1:3" x14ac:dyDescent="0.2">
      <c r="A220" t="s">
        <v>977</v>
      </c>
      <c r="B220">
        <v>6001436000</v>
      </c>
      <c r="C220">
        <v>93006</v>
      </c>
    </row>
    <row r="221" spans="1:3" x14ac:dyDescent="0.2">
      <c r="A221" t="s">
        <v>1110</v>
      </c>
      <c r="B221">
        <v>6001436100</v>
      </c>
      <c r="C221">
        <v>84712</v>
      </c>
    </row>
    <row r="222" spans="1:3" x14ac:dyDescent="0.2">
      <c r="A222" t="s">
        <v>1558</v>
      </c>
      <c r="B222">
        <v>6001436200</v>
      </c>
      <c r="C222">
        <v>47027</v>
      </c>
    </row>
    <row r="223" spans="1:3" x14ac:dyDescent="0.2">
      <c r="A223" t="s">
        <v>1440</v>
      </c>
      <c r="B223">
        <v>6001436300</v>
      </c>
      <c r="C223">
        <v>58861</v>
      </c>
    </row>
    <row r="224" spans="1:3" x14ac:dyDescent="0.2">
      <c r="A224" t="s">
        <v>956</v>
      </c>
      <c r="B224">
        <v>6001436401</v>
      </c>
      <c r="C224">
        <v>94367</v>
      </c>
    </row>
    <row r="225" spans="1:3" x14ac:dyDescent="0.2">
      <c r="A225" t="s">
        <v>343</v>
      </c>
      <c r="B225">
        <v>6001436402</v>
      </c>
      <c r="C225">
        <v>150676</v>
      </c>
    </row>
    <row r="226" spans="1:3" x14ac:dyDescent="0.2">
      <c r="A226" t="s">
        <v>1403</v>
      </c>
      <c r="B226">
        <v>6001436500</v>
      </c>
      <c r="C226">
        <v>62432</v>
      </c>
    </row>
    <row r="227" spans="1:3" x14ac:dyDescent="0.2">
      <c r="A227" t="s">
        <v>1393</v>
      </c>
      <c r="B227">
        <v>6001436601</v>
      </c>
      <c r="C227">
        <v>63196</v>
      </c>
    </row>
    <row r="228" spans="1:3" x14ac:dyDescent="0.2">
      <c r="A228" t="s">
        <v>1384</v>
      </c>
      <c r="B228">
        <v>6001436602</v>
      </c>
      <c r="C228">
        <v>63715</v>
      </c>
    </row>
    <row r="229" spans="1:3" x14ac:dyDescent="0.2">
      <c r="A229" t="s">
        <v>1220</v>
      </c>
      <c r="B229">
        <v>6001436700</v>
      </c>
      <c r="C229">
        <v>76846</v>
      </c>
    </row>
    <row r="230" spans="1:3" x14ac:dyDescent="0.2">
      <c r="A230" t="s">
        <v>1198</v>
      </c>
      <c r="B230">
        <v>6001436800</v>
      </c>
      <c r="C230">
        <v>78426</v>
      </c>
    </row>
    <row r="231" spans="1:3" x14ac:dyDescent="0.2">
      <c r="A231" t="s">
        <v>1446</v>
      </c>
      <c r="B231">
        <v>6001436900</v>
      </c>
      <c r="C231">
        <v>58535</v>
      </c>
    </row>
    <row r="232" spans="1:3" x14ac:dyDescent="0.2">
      <c r="A232" t="s">
        <v>991</v>
      </c>
      <c r="B232">
        <v>6001437000</v>
      </c>
      <c r="C232">
        <v>92019</v>
      </c>
    </row>
    <row r="233" spans="1:3" x14ac:dyDescent="0.2">
      <c r="A233" t="s">
        <v>543</v>
      </c>
      <c r="B233">
        <v>6001437101</v>
      </c>
      <c r="C233">
        <v>127520</v>
      </c>
    </row>
    <row r="234" spans="1:3" x14ac:dyDescent="0.2">
      <c r="A234" t="s">
        <v>1274</v>
      </c>
      <c r="B234">
        <v>6001437102</v>
      </c>
      <c r="C234">
        <v>73324</v>
      </c>
    </row>
    <row r="235" spans="1:3" x14ac:dyDescent="0.2">
      <c r="A235" t="s">
        <v>1200</v>
      </c>
      <c r="B235">
        <v>6001437200</v>
      </c>
      <c r="C235">
        <v>78361</v>
      </c>
    </row>
    <row r="236" spans="1:3" x14ac:dyDescent="0.2">
      <c r="A236" t="s">
        <v>1503</v>
      </c>
      <c r="B236">
        <v>6001437300</v>
      </c>
      <c r="C236">
        <v>52358</v>
      </c>
    </row>
    <row r="237" spans="1:3" x14ac:dyDescent="0.2">
      <c r="A237" t="s">
        <v>1041</v>
      </c>
      <c r="B237">
        <v>6001437400</v>
      </c>
      <c r="C237">
        <v>89201</v>
      </c>
    </row>
    <row r="238" spans="1:3" x14ac:dyDescent="0.2">
      <c r="A238" t="s">
        <v>1424</v>
      </c>
      <c r="B238">
        <v>6001437500</v>
      </c>
      <c r="C238">
        <v>60654</v>
      </c>
    </row>
    <row r="239" spans="1:3" x14ac:dyDescent="0.2">
      <c r="A239" t="s">
        <v>1177</v>
      </c>
      <c r="B239">
        <v>6001437600</v>
      </c>
      <c r="C239">
        <v>79944</v>
      </c>
    </row>
    <row r="240" spans="1:3" x14ac:dyDescent="0.2">
      <c r="A240" t="s">
        <v>1404</v>
      </c>
      <c r="B240">
        <v>6001437701</v>
      </c>
      <c r="C240">
        <v>62382</v>
      </c>
    </row>
    <row r="241" spans="1:3" x14ac:dyDescent="0.2">
      <c r="A241" t="s">
        <v>1588</v>
      </c>
      <c r="B241">
        <v>6001437702</v>
      </c>
      <c r="C241">
        <v>41545</v>
      </c>
    </row>
    <row r="242" spans="1:3" x14ac:dyDescent="0.2">
      <c r="A242" t="s">
        <v>931</v>
      </c>
      <c r="B242">
        <v>6001437800</v>
      </c>
      <c r="C242">
        <v>95781</v>
      </c>
    </row>
    <row r="243" spans="1:3" x14ac:dyDescent="0.2">
      <c r="A243" t="s">
        <v>1329</v>
      </c>
      <c r="B243">
        <v>6001437900</v>
      </c>
      <c r="C243">
        <v>68432</v>
      </c>
    </row>
    <row r="244" spans="1:3" x14ac:dyDescent="0.2">
      <c r="A244" t="s">
        <v>963</v>
      </c>
      <c r="B244">
        <v>6001438000</v>
      </c>
      <c r="C244">
        <v>94170</v>
      </c>
    </row>
    <row r="245" spans="1:3" x14ac:dyDescent="0.2">
      <c r="A245" t="s">
        <v>746</v>
      </c>
      <c r="B245">
        <v>6001438100</v>
      </c>
      <c r="C245">
        <v>109946</v>
      </c>
    </row>
    <row r="246" spans="1:3" x14ac:dyDescent="0.2">
      <c r="A246" t="s">
        <v>1101</v>
      </c>
      <c r="B246">
        <v>6001438201</v>
      </c>
      <c r="C246">
        <v>85432</v>
      </c>
    </row>
    <row r="247" spans="1:3" x14ac:dyDescent="0.2">
      <c r="A247" t="s">
        <v>961</v>
      </c>
      <c r="B247">
        <v>6001438203</v>
      </c>
      <c r="C247">
        <v>94231</v>
      </c>
    </row>
    <row r="248" spans="1:3" x14ac:dyDescent="0.2">
      <c r="A248" t="s">
        <v>1183</v>
      </c>
      <c r="B248">
        <v>6001438204</v>
      </c>
      <c r="C248">
        <v>79167</v>
      </c>
    </row>
    <row r="249" spans="1:3" x14ac:dyDescent="0.2">
      <c r="A249" t="s">
        <v>1085</v>
      </c>
      <c r="B249">
        <v>6001438300</v>
      </c>
      <c r="C249">
        <v>86318</v>
      </c>
    </row>
    <row r="250" spans="1:3" x14ac:dyDescent="0.2">
      <c r="A250" t="s">
        <v>987</v>
      </c>
      <c r="B250">
        <v>6001438400</v>
      </c>
      <c r="C250">
        <v>92188</v>
      </c>
    </row>
    <row r="251" spans="1:3" x14ac:dyDescent="0.2">
      <c r="A251" t="s">
        <v>1069</v>
      </c>
      <c r="B251">
        <v>6001440100</v>
      </c>
      <c r="C251">
        <v>87097</v>
      </c>
    </row>
    <row r="252" spans="1:3" x14ac:dyDescent="0.2">
      <c r="A252" t="s">
        <v>1412</v>
      </c>
      <c r="B252">
        <v>6001440200</v>
      </c>
      <c r="C252">
        <v>61885</v>
      </c>
    </row>
    <row r="253" spans="1:3" x14ac:dyDescent="0.2">
      <c r="A253" t="s">
        <v>1155</v>
      </c>
      <c r="B253">
        <v>6001440301</v>
      </c>
      <c r="C253">
        <v>81438</v>
      </c>
    </row>
    <row r="254" spans="1:3" x14ac:dyDescent="0.2">
      <c r="A254" t="s">
        <v>538</v>
      </c>
      <c r="B254">
        <v>6001440304</v>
      </c>
      <c r="C254">
        <v>128190</v>
      </c>
    </row>
    <row r="255" spans="1:3" x14ac:dyDescent="0.2">
      <c r="A255" t="s">
        <v>555</v>
      </c>
      <c r="B255">
        <v>6001440305</v>
      </c>
      <c r="C255">
        <v>126823</v>
      </c>
    </row>
    <row r="256" spans="1:3" x14ac:dyDescent="0.2">
      <c r="A256" t="s">
        <v>769</v>
      </c>
      <c r="B256">
        <v>6001440306</v>
      </c>
      <c r="C256">
        <v>108333</v>
      </c>
    </row>
    <row r="257" spans="1:3" x14ac:dyDescent="0.2">
      <c r="A257" t="s">
        <v>1356</v>
      </c>
      <c r="B257">
        <v>6001440307</v>
      </c>
      <c r="C257">
        <v>66379</v>
      </c>
    </row>
    <row r="258" spans="1:3" x14ac:dyDescent="0.2">
      <c r="A258" t="s">
        <v>1154</v>
      </c>
      <c r="B258">
        <v>6001440308</v>
      </c>
      <c r="C258">
        <v>81478</v>
      </c>
    </row>
    <row r="259" spans="1:3" x14ac:dyDescent="0.2">
      <c r="A259" t="s">
        <v>1000</v>
      </c>
      <c r="B259">
        <v>6001440331</v>
      </c>
      <c r="C259">
        <v>91603</v>
      </c>
    </row>
    <row r="260" spans="1:3" x14ac:dyDescent="0.2">
      <c r="A260" t="s">
        <v>131</v>
      </c>
      <c r="B260">
        <v>6001440332</v>
      </c>
      <c r="C260">
        <v>209816</v>
      </c>
    </row>
    <row r="261" spans="1:3" x14ac:dyDescent="0.2">
      <c r="A261" t="s">
        <v>464</v>
      </c>
      <c r="B261">
        <v>6001440333</v>
      </c>
      <c r="C261">
        <v>135150</v>
      </c>
    </row>
    <row r="262" spans="1:3" x14ac:dyDescent="0.2">
      <c r="A262" t="s">
        <v>498</v>
      </c>
      <c r="B262">
        <v>6001440334</v>
      </c>
      <c r="C262">
        <v>131690</v>
      </c>
    </row>
    <row r="263" spans="1:3" x14ac:dyDescent="0.2">
      <c r="A263" t="s">
        <v>266</v>
      </c>
      <c r="B263">
        <v>6001440335</v>
      </c>
      <c r="C263">
        <v>165625</v>
      </c>
    </row>
    <row r="264" spans="1:3" x14ac:dyDescent="0.2">
      <c r="A264" t="s">
        <v>1141</v>
      </c>
      <c r="B264">
        <v>6001440336</v>
      </c>
      <c r="C264">
        <v>82444</v>
      </c>
    </row>
    <row r="265" spans="1:3" x14ac:dyDescent="0.2">
      <c r="A265" t="s">
        <v>535</v>
      </c>
      <c r="B265">
        <v>6001441100</v>
      </c>
      <c r="C265">
        <v>128519</v>
      </c>
    </row>
    <row r="266" spans="1:3" x14ac:dyDescent="0.2">
      <c r="A266" t="s">
        <v>613</v>
      </c>
      <c r="B266">
        <v>6001441200</v>
      </c>
      <c r="C266">
        <v>120977</v>
      </c>
    </row>
    <row r="267" spans="1:3" x14ac:dyDescent="0.2">
      <c r="A267" t="s">
        <v>212</v>
      </c>
      <c r="B267">
        <v>6001441301</v>
      </c>
      <c r="C267">
        <v>176727</v>
      </c>
    </row>
    <row r="268" spans="1:3" x14ac:dyDescent="0.2">
      <c r="A268" t="s">
        <v>497</v>
      </c>
      <c r="B268">
        <v>6001441302</v>
      </c>
      <c r="C268">
        <v>131716</v>
      </c>
    </row>
    <row r="269" spans="1:3" x14ac:dyDescent="0.2">
      <c r="A269" t="s">
        <v>699</v>
      </c>
      <c r="B269">
        <v>6001441401</v>
      </c>
      <c r="C269">
        <v>114006</v>
      </c>
    </row>
    <row r="270" spans="1:3" x14ac:dyDescent="0.2">
      <c r="A270" t="s">
        <v>504</v>
      </c>
      <c r="B270">
        <v>6001441402</v>
      </c>
      <c r="C270">
        <v>131136</v>
      </c>
    </row>
    <row r="271" spans="1:3" x14ac:dyDescent="0.2">
      <c r="A271" t="s">
        <v>214</v>
      </c>
      <c r="B271">
        <v>6001441501</v>
      </c>
      <c r="C271">
        <v>176494</v>
      </c>
    </row>
    <row r="272" spans="1:3" x14ac:dyDescent="0.2">
      <c r="A272" t="s">
        <v>204</v>
      </c>
      <c r="B272">
        <v>6001441503</v>
      </c>
      <c r="C272">
        <v>178961</v>
      </c>
    </row>
    <row r="273" spans="1:3" x14ac:dyDescent="0.2">
      <c r="A273" t="s">
        <v>352</v>
      </c>
      <c r="B273">
        <v>6001441521</v>
      </c>
      <c r="C273">
        <v>149645</v>
      </c>
    </row>
    <row r="274" spans="1:3" x14ac:dyDescent="0.2">
      <c r="A274" t="s">
        <v>677</v>
      </c>
      <c r="B274">
        <v>6001441522</v>
      </c>
      <c r="C274">
        <v>115897</v>
      </c>
    </row>
    <row r="275" spans="1:3" x14ac:dyDescent="0.2">
      <c r="A275" t="s">
        <v>372</v>
      </c>
      <c r="B275">
        <v>6001441523</v>
      </c>
      <c r="C275">
        <v>146708</v>
      </c>
    </row>
    <row r="276" spans="1:3" x14ac:dyDescent="0.2">
      <c r="A276" t="s">
        <v>280</v>
      </c>
      <c r="B276">
        <v>6001441524</v>
      </c>
      <c r="C276">
        <v>162322</v>
      </c>
    </row>
    <row r="277" spans="1:3" x14ac:dyDescent="0.2">
      <c r="A277" t="s">
        <v>756</v>
      </c>
      <c r="B277">
        <v>6001441601</v>
      </c>
      <c r="C277">
        <v>109454</v>
      </c>
    </row>
    <row r="278" spans="1:3" x14ac:dyDescent="0.2">
      <c r="A278" t="s">
        <v>859</v>
      </c>
      <c r="B278">
        <v>6001441602</v>
      </c>
      <c r="C278">
        <v>100952</v>
      </c>
    </row>
    <row r="279" spans="1:3" x14ac:dyDescent="0.2">
      <c r="A279" t="s">
        <v>978</v>
      </c>
      <c r="B279">
        <v>6001441700</v>
      </c>
      <c r="C279">
        <v>92826</v>
      </c>
    </row>
    <row r="280" spans="1:3" x14ac:dyDescent="0.2">
      <c r="A280" t="s">
        <v>801</v>
      </c>
      <c r="B280">
        <v>6001441800</v>
      </c>
      <c r="C280">
        <v>105370</v>
      </c>
    </row>
    <row r="281" spans="1:3" x14ac:dyDescent="0.2">
      <c r="A281" t="s">
        <v>586</v>
      </c>
      <c r="B281">
        <v>6001441921</v>
      </c>
      <c r="C281">
        <v>123760</v>
      </c>
    </row>
    <row r="282" spans="1:3" x14ac:dyDescent="0.2">
      <c r="A282" t="s">
        <v>1106</v>
      </c>
      <c r="B282">
        <v>6001441923</v>
      </c>
      <c r="C282">
        <v>85035</v>
      </c>
    </row>
    <row r="283" spans="1:3" x14ac:dyDescent="0.2">
      <c r="A283" t="s">
        <v>588</v>
      </c>
      <c r="B283">
        <v>6001441924</v>
      </c>
      <c r="C283">
        <v>123571</v>
      </c>
    </row>
    <row r="284" spans="1:3" x14ac:dyDescent="0.2">
      <c r="A284" t="s">
        <v>422</v>
      </c>
      <c r="B284">
        <v>6001441925</v>
      </c>
      <c r="C284">
        <v>140106</v>
      </c>
    </row>
    <row r="285" spans="1:3" x14ac:dyDescent="0.2">
      <c r="A285" t="s">
        <v>1231</v>
      </c>
      <c r="B285">
        <v>6001441926</v>
      </c>
      <c r="C285">
        <v>76293</v>
      </c>
    </row>
    <row r="286" spans="1:3" x14ac:dyDescent="0.2">
      <c r="A286" t="s">
        <v>916</v>
      </c>
      <c r="B286">
        <v>6001441927</v>
      </c>
      <c r="C286">
        <v>96875</v>
      </c>
    </row>
    <row r="287" spans="1:3" x14ac:dyDescent="0.2">
      <c r="A287" t="s">
        <v>133</v>
      </c>
      <c r="B287">
        <v>6001442000</v>
      </c>
      <c r="C287">
        <v>209358</v>
      </c>
    </row>
    <row r="288" spans="1:3" x14ac:dyDescent="0.2">
      <c r="A288" t="s">
        <v>150</v>
      </c>
      <c r="B288">
        <v>6001442100</v>
      </c>
      <c r="C288">
        <v>202261</v>
      </c>
    </row>
    <row r="289" spans="1:3" x14ac:dyDescent="0.2">
      <c r="A289" t="s">
        <v>170</v>
      </c>
      <c r="B289">
        <v>6001442200</v>
      </c>
      <c r="C289">
        <v>191042</v>
      </c>
    </row>
    <row r="290" spans="1:3" x14ac:dyDescent="0.2">
      <c r="A290" t="s">
        <v>965</v>
      </c>
      <c r="B290">
        <v>6001442301</v>
      </c>
      <c r="C290">
        <v>94061</v>
      </c>
    </row>
    <row r="291" spans="1:3" x14ac:dyDescent="0.2">
      <c r="A291" t="s">
        <v>1172</v>
      </c>
      <c r="B291">
        <v>6001442302</v>
      </c>
      <c r="C291">
        <v>80391</v>
      </c>
    </row>
    <row r="292" spans="1:3" x14ac:dyDescent="0.2">
      <c r="A292" t="s">
        <v>640</v>
      </c>
      <c r="B292">
        <v>6001442400</v>
      </c>
      <c r="C292">
        <v>119033</v>
      </c>
    </row>
    <row r="293" spans="1:3" x14ac:dyDescent="0.2">
      <c r="A293" t="s">
        <v>1004</v>
      </c>
      <c r="B293">
        <v>6001442500</v>
      </c>
      <c r="C293">
        <v>91422</v>
      </c>
    </row>
    <row r="294" spans="1:3" x14ac:dyDescent="0.2">
      <c r="A294" t="s">
        <v>557</v>
      </c>
      <c r="B294">
        <v>6001442601</v>
      </c>
      <c r="C294">
        <v>126485</v>
      </c>
    </row>
    <row r="295" spans="1:3" x14ac:dyDescent="0.2">
      <c r="A295" t="s">
        <v>1064</v>
      </c>
      <c r="B295">
        <v>6001442602</v>
      </c>
      <c r="C295">
        <v>87569</v>
      </c>
    </row>
    <row r="296" spans="1:3" x14ac:dyDescent="0.2">
      <c r="A296" t="s">
        <v>742</v>
      </c>
      <c r="B296">
        <v>6001442700</v>
      </c>
      <c r="C296">
        <v>110913</v>
      </c>
    </row>
    <row r="297" spans="1:3" x14ac:dyDescent="0.2">
      <c r="A297" t="s">
        <v>950</v>
      </c>
      <c r="B297">
        <v>6001442800</v>
      </c>
      <c r="C297">
        <v>94624</v>
      </c>
    </row>
    <row r="298" spans="1:3" x14ac:dyDescent="0.2">
      <c r="A298" t="s">
        <v>714</v>
      </c>
      <c r="B298">
        <v>6001442900</v>
      </c>
      <c r="C298">
        <v>112823</v>
      </c>
    </row>
    <row r="299" spans="1:3" x14ac:dyDescent="0.2">
      <c r="A299" t="s">
        <v>740</v>
      </c>
      <c r="B299">
        <v>6001443001</v>
      </c>
      <c r="C299">
        <v>111058</v>
      </c>
    </row>
    <row r="300" spans="1:3" x14ac:dyDescent="0.2">
      <c r="A300" t="s">
        <v>982</v>
      </c>
      <c r="B300">
        <v>6001443002</v>
      </c>
      <c r="C300">
        <v>92607</v>
      </c>
    </row>
    <row r="301" spans="1:3" x14ac:dyDescent="0.2">
      <c r="A301" t="s">
        <v>165</v>
      </c>
      <c r="B301">
        <v>6001443102</v>
      </c>
      <c r="C301">
        <v>193291</v>
      </c>
    </row>
    <row r="302" spans="1:3" x14ac:dyDescent="0.2">
      <c r="A302" t="s">
        <v>93</v>
      </c>
      <c r="B302">
        <v>6001443103</v>
      </c>
      <c r="C302">
        <v>237759</v>
      </c>
    </row>
    <row r="303" spans="1:3" x14ac:dyDescent="0.2">
      <c r="A303" t="s">
        <v>231</v>
      </c>
      <c r="B303">
        <v>6001443104</v>
      </c>
      <c r="C303">
        <v>173469</v>
      </c>
    </row>
    <row r="304" spans="1:3" x14ac:dyDescent="0.2">
      <c r="A304" t="s">
        <v>123</v>
      </c>
      <c r="B304">
        <v>6001443105</v>
      </c>
      <c r="C304">
        <v>212593</v>
      </c>
    </row>
    <row r="305" spans="1:3" x14ac:dyDescent="0.2">
      <c r="A305" t="s">
        <v>102</v>
      </c>
      <c r="B305">
        <v>6001443200</v>
      </c>
      <c r="C305">
        <v>225249</v>
      </c>
    </row>
    <row r="306" spans="1:3" x14ac:dyDescent="0.2">
      <c r="A306" t="s">
        <v>179</v>
      </c>
      <c r="B306">
        <v>6001443301</v>
      </c>
      <c r="C306">
        <v>187943</v>
      </c>
    </row>
    <row r="307" spans="1:3" x14ac:dyDescent="0.2">
      <c r="A307" t="s">
        <v>803</v>
      </c>
      <c r="B307">
        <v>6001443321</v>
      </c>
      <c r="C307">
        <v>105147</v>
      </c>
    </row>
    <row r="308" spans="1:3" x14ac:dyDescent="0.2">
      <c r="A308" t="s">
        <v>265</v>
      </c>
      <c r="B308">
        <v>6001443322</v>
      </c>
      <c r="C308">
        <v>165803</v>
      </c>
    </row>
    <row r="309" spans="1:3" x14ac:dyDescent="0.2">
      <c r="A309" t="s">
        <v>766</v>
      </c>
      <c r="B309">
        <v>6001444100</v>
      </c>
      <c r="C309">
        <v>108687</v>
      </c>
    </row>
    <row r="310" spans="1:3" x14ac:dyDescent="0.2">
      <c r="A310" t="s">
        <v>869</v>
      </c>
      <c r="B310">
        <v>6001444200</v>
      </c>
      <c r="C310">
        <v>100307</v>
      </c>
    </row>
    <row r="311" spans="1:3" x14ac:dyDescent="0.2">
      <c r="A311" t="s">
        <v>765</v>
      </c>
      <c r="B311">
        <v>6001444301</v>
      </c>
      <c r="C311">
        <v>108730</v>
      </c>
    </row>
    <row r="312" spans="1:3" x14ac:dyDescent="0.2">
      <c r="A312" t="s">
        <v>1098</v>
      </c>
      <c r="B312">
        <v>6001444302</v>
      </c>
      <c r="C312">
        <v>85638</v>
      </c>
    </row>
    <row r="313" spans="1:3" x14ac:dyDescent="0.2">
      <c r="A313" t="s">
        <v>959</v>
      </c>
      <c r="B313">
        <v>6001444400</v>
      </c>
      <c r="C313">
        <v>94265</v>
      </c>
    </row>
    <row r="314" spans="1:3" x14ac:dyDescent="0.2">
      <c r="A314" t="s">
        <v>1005</v>
      </c>
      <c r="B314">
        <v>6001444500</v>
      </c>
      <c r="C314">
        <v>91349</v>
      </c>
    </row>
    <row r="315" spans="1:3" x14ac:dyDescent="0.2">
      <c r="A315" t="s">
        <v>797</v>
      </c>
      <c r="B315">
        <v>6001444601</v>
      </c>
      <c r="C315">
        <v>105749</v>
      </c>
    </row>
    <row r="316" spans="1:3" x14ac:dyDescent="0.2">
      <c r="A316" t="s">
        <v>417</v>
      </c>
      <c r="B316">
        <v>6001444602</v>
      </c>
      <c r="C316">
        <v>140753</v>
      </c>
    </row>
    <row r="317" spans="1:3" x14ac:dyDescent="0.2">
      <c r="A317" t="s">
        <v>367</v>
      </c>
      <c r="B317">
        <v>6001450101</v>
      </c>
      <c r="C317">
        <v>147665</v>
      </c>
    </row>
    <row r="318" spans="1:3" x14ac:dyDescent="0.2">
      <c r="A318" t="s">
        <v>199</v>
      </c>
      <c r="B318">
        <v>6001450102</v>
      </c>
      <c r="C318">
        <v>181111</v>
      </c>
    </row>
    <row r="319" spans="1:3" x14ac:dyDescent="0.2">
      <c r="A319" t="s">
        <v>865</v>
      </c>
      <c r="B319">
        <v>6001450200</v>
      </c>
      <c r="C319">
        <v>100645</v>
      </c>
    </row>
    <row r="320" spans="1:3" x14ac:dyDescent="0.2">
      <c r="A320" t="s">
        <v>567</v>
      </c>
      <c r="B320">
        <v>6001450300</v>
      </c>
      <c r="C320">
        <v>125658</v>
      </c>
    </row>
    <row r="321" spans="1:3" x14ac:dyDescent="0.2">
      <c r="A321" t="s">
        <v>776</v>
      </c>
      <c r="B321">
        <v>6001450400</v>
      </c>
      <c r="C321">
        <v>107670</v>
      </c>
    </row>
    <row r="322" spans="1:3" x14ac:dyDescent="0.2">
      <c r="A322" t="s">
        <v>575</v>
      </c>
      <c r="B322">
        <v>6001450501</v>
      </c>
      <c r="C322">
        <v>124615</v>
      </c>
    </row>
    <row r="323" spans="1:3" x14ac:dyDescent="0.2">
      <c r="A323" t="s">
        <v>154</v>
      </c>
      <c r="B323">
        <v>6001450502</v>
      </c>
      <c r="C323">
        <v>198034</v>
      </c>
    </row>
    <row r="324" spans="1:3" x14ac:dyDescent="0.2">
      <c r="A324" t="s">
        <v>155</v>
      </c>
      <c r="B324">
        <v>6001450601</v>
      </c>
      <c r="C324">
        <v>196452</v>
      </c>
    </row>
    <row r="325" spans="1:3" x14ac:dyDescent="0.2">
      <c r="A325" t="s">
        <v>216</v>
      </c>
      <c r="B325">
        <v>6001450602</v>
      </c>
      <c r="C325">
        <v>176255</v>
      </c>
    </row>
    <row r="326" spans="1:3" x14ac:dyDescent="0.2">
      <c r="A326" t="s">
        <v>271</v>
      </c>
      <c r="B326">
        <v>6001450603</v>
      </c>
      <c r="C326">
        <v>164593</v>
      </c>
    </row>
    <row r="327" spans="1:3" x14ac:dyDescent="0.2">
      <c r="A327" t="s">
        <v>307</v>
      </c>
      <c r="B327">
        <v>6001450604</v>
      </c>
      <c r="C327">
        <v>157341</v>
      </c>
    </row>
    <row r="328" spans="1:3" x14ac:dyDescent="0.2">
      <c r="A328" t="s">
        <v>380</v>
      </c>
      <c r="B328">
        <v>6001450605</v>
      </c>
      <c r="C328">
        <v>145879</v>
      </c>
    </row>
    <row r="329" spans="1:3" x14ac:dyDescent="0.2">
      <c r="A329" t="s">
        <v>176</v>
      </c>
      <c r="B329">
        <v>6001450606</v>
      </c>
      <c r="C329">
        <v>190281</v>
      </c>
    </row>
    <row r="330" spans="1:3" x14ac:dyDescent="0.2">
      <c r="A330" t="s">
        <v>1001</v>
      </c>
      <c r="B330">
        <v>6001450607</v>
      </c>
      <c r="C330">
        <v>91558</v>
      </c>
    </row>
    <row r="331" spans="1:3" x14ac:dyDescent="0.2">
      <c r="A331" t="s">
        <v>120</v>
      </c>
      <c r="B331">
        <v>6001450701</v>
      </c>
      <c r="C331">
        <v>214439</v>
      </c>
    </row>
    <row r="332" spans="1:3" x14ac:dyDescent="0.2">
      <c r="A332" t="s">
        <v>725</v>
      </c>
      <c r="B332">
        <v>6001450741</v>
      </c>
      <c r="C332">
        <v>112000</v>
      </c>
    </row>
    <row r="333" spans="1:3" x14ac:dyDescent="0.2">
      <c r="A333" t="s">
        <v>427</v>
      </c>
      <c r="B333">
        <v>6001450742</v>
      </c>
      <c r="C333">
        <v>139143</v>
      </c>
    </row>
    <row r="334" spans="1:3" x14ac:dyDescent="0.2">
      <c r="A334" t="s">
        <v>731</v>
      </c>
      <c r="B334">
        <v>6001450743</v>
      </c>
      <c r="C334">
        <v>111702</v>
      </c>
    </row>
    <row r="335" spans="1:3" x14ac:dyDescent="0.2">
      <c r="A335" t="s">
        <v>382</v>
      </c>
      <c r="B335">
        <v>6001450744</v>
      </c>
      <c r="C335">
        <v>145814</v>
      </c>
    </row>
    <row r="336" spans="1:3" x14ac:dyDescent="0.2">
      <c r="A336" t="s">
        <v>235</v>
      </c>
      <c r="B336">
        <v>6001450745</v>
      </c>
      <c r="C336">
        <v>171672</v>
      </c>
    </row>
    <row r="337" spans="1:3" x14ac:dyDescent="0.2">
      <c r="A337" t="s">
        <v>315</v>
      </c>
      <c r="B337">
        <v>6001450746</v>
      </c>
      <c r="C337">
        <v>155718</v>
      </c>
    </row>
    <row r="338" spans="1:3" x14ac:dyDescent="0.2">
      <c r="A338" t="s">
        <v>902</v>
      </c>
      <c r="B338">
        <v>6001450750</v>
      </c>
      <c r="C338">
        <v>97887</v>
      </c>
    </row>
    <row r="339" spans="1:3" x14ac:dyDescent="0.2">
      <c r="A339" t="s">
        <v>97</v>
      </c>
      <c r="B339">
        <v>6001450751</v>
      </c>
      <c r="C339">
        <v>230919</v>
      </c>
    </row>
    <row r="340" spans="1:3" x14ac:dyDescent="0.2">
      <c r="A340" t="s">
        <v>126</v>
      </c>
      <c r="B340">
        <v>6001450752</v>
      </c>
      <c r="C340">
        <v>211288</v>
      </c>
    </row>
    <row r="341" spans="1:3" x14ac:dyDescent="0.2">
      <c r="A341" t="s">
        <v>237</v>
      </c>
      <c r="B341">
        <v>6001451101</v>
      </c>
      <c r="C341">
        <v>171370</v>
      </c>
    </row>
    <row r="342" spans="1:3" x14ac:dyDescent="0.2">
      <c r="A342" t="s">
        <v>137</v>
      </c>
      <c r="B342">
        <v>6001451102</v>
      </c>
      <c r="C342">
        <v>207453</v>
      </c>
    </row>
    <row r="343" spans="1:3" x14ac:dyDescent="0.2">
      <c r="A343" t="s">
        <v>601</v>
      </c>
      <c r="B343">
        <v>6001451201</v>
      </c>
      <c r="C343">
        <v>121959</v>
      </c>
    </row>
    <row r="344" spans="1:3" x14ac:dyDescent="0.2">
      <c r="A344" t="s">
        <v>554</v>
      </c>
      <c r="B344">
        <v>6001451202</v>
      </c>
      <c r="C344">
        <v>126825</v>
      </c>
    </row>
    <row r="345" spans="1:3" x14ac:dyDescent="0.2">
      <c r="A345" t="s">
        <v>593</v>
      </c>
      <c r="B345">
        <v>6001451300</v>
      </c>
      <c r="C345">
        <v>123235</v>
      </c>
    </row>
    <row r="346" spans="1:3" x14ac:dyDescent="0.2">
      <c r="A346" t="s">
        <v>880</v>
      </c>
      <c r="B346">
        <v>6001451401</v>
      </c>
      <c r="C346">
        <v>99458</v>
      </c>
    </row>
    <row r="347" spans="1:3" x14ac:dyDescent="0.2">
      <c r="A347" t="s">
        <v>734</v>
      </c>
      <c r="B347">
        <v>6001451403</v>
      </c>
      <c r="C347">
        <v>111389</v>
      </c>
    </row>
    <row r="348" spans="1:3" x14ac:dyDescent="0.2">
      <c r="A348" t="s">
        <v>1157</v>
      </c>
      <c r="B348">
        <v>6001451404</v>
      </c>
      <c r="C348">
        <v>81341</v>
      </c>
    </row>
    <row r="349" spans="1:3" x14ac:dyDescent="0.2">
      <c r="A349" t="s">
        <v>566</v>
      </c>
      <c r="B349">
        <v>6001451501</v>
      </c>
      <c r="C349">
        <v>125676</v>
      </c>
    </row>
    <row r="350" spans="1:3" x14ac:dyDescent="0.2">
      <c r="A350" t="s">
        <v>818</v>
      </c>
      <c r="B350">
        <v>6001451503</v>
      </c>
      <c r="C350">
        <v>103927</v>
      </c>
    </row>
    <row r="351" spans="1:3" x14ac:dyDescent="0.2">
      <c r="A351" t="s">
        <v>545</v>
      </c>
      <c r="B351">
        <v>6001451504</v>
      </c>
      <c r="C351">
        <v>127394</v>
      </c>
    </row>
    <row r="352" spans="1:3" x14ac:dyDescent="0.2">
      <c r="A352" t="s">
        <v>283</v>
      </c>
      <c r="B352">
        <v>6001451505</v>
      </c>
      <c r="C352">
        <v>161828</v>
      </c>
    </row>
    <row r="353" spans="1:3" x14ac:dyDescent="0.2">
      <c r="A353" t="s">
        <v>774</v>
      </c>
      <c r="B353">
        <v>6001451506</v>
      </c>
      <c r="C353">
        <v>107742</v>
      </c>
    </row>
    <row r="354" spans="1:3" x14ac:dyDescent="0.2">
      <c r="A354" t="s">
        <v>333</v>
      </c>
      <c r="B354">
        <v>6001451601</v>
      </c>
      <c r="C354">
        <v>152614</v>
      </c>
    </row>
    <row r="355" spans="1:3" x14ac:dyDescent="0.2">
      <c r="A355" t="s">
        <v>874</v>
      </c>
      <c r="B355">
        <v>6001451602</v>
      </c>
      <c r="C355">
        <v>99742</v>
      </c>
    </row>
    <row r="356" spans="1:3" x14ac:dyDescent="0.2">
      <c r="A356" t="s">
        <v>667</v>
      </c>
      <c r="B356">
        <v>6001451701</v>
      </c>
      <c r="C356">
        <v>116364</v>
      </c>
    </row>
    <row r="357" spans="1:3" x14ac:dyDescent="0.2">
      <c r="A357" t="s">
        <v>344</v>
      </c>
      <c r="B357">
        <v>6001451703</v>
      </c>
      <c r="C357">
        <v>150630</v>
      </c>
    </row>
    <row r="358" spans="1:3" x14ac:dyDescent="0.2">
      <c r="A358" t="s">
        <v>648</v>
      </c>
      <c r="B358">
        <v>6001451704</v>
      </c>
      <c r="C358">
        <v>118246</v>
      </c>
    </row>
    <row r="359" spans="1:3" x14ac:dyDescent="0.2">
      <c r="A359" t="s">
        <v>1135</v>
      </c>
      <c r="B359">
        <v>6001981900</v>
      </c>
      <c r="C359">
        <v>83333</v>
      </c>
    </row>
    <row r="360" spans="1:3" x14ac:dyDescent="0.2">
      <c r="A360" t="s">
        <v>228</v>
      </c>
      <c r="B360">
        <v>6001982000</v>
      </c>
      <c r="C360">
        <v>173913</v>
      </c>
    </row>
    <row r="361" spans="1:3" x14ac:dyDescent="0.2">
      <c r="A361" t="s">
        <v>209</v>
      </c>
      <c r="B361">
        <v>6001983200</v>
      </c>
      <c r="C361">
        <v>177273</v>
      </c>
    </row>
    <row r="362" spans="1:3" x14ac:dyDescent="0.2">
      <c r="A362" t="s">
        <v>1660</v>
      </c>
      <c r="B362">
        <v>6001990000</v>
      </c>
      <c r="C362">
        <v>0</v>
      </c>
    </row>
    <row r="363" spans="1:3" x14ac:dyDescent="0.2">
      <c r="A363" t="s">
        <v>1344</v>
      </c>
      <c r="B363">
        <v>6013301000</v>
      </c>
      <c r="C363">
        <v>67500</v>
      </c>
    </row>
    <row r="364" spans="1:3" x14ac:dyDescent="0.2">
      <c r="A364" t="s">
        <v>1395</v>
      </c>
      <c r="B364">
        <v>6013302005</v>
      </c>
      <c r="C364">
        <v>62938</v>
      </c>
    </row>
    <row r="365" spans="1:3" x14ac:dyDescent="0.2">
      <c r="A365" t="s">
        <v>722</v>
      </c>
      <c r="B365">
        <v>6013302006</v>
      </c>
      <c r="C365">
        <v>112109</v>
      </c>
    </row>
    <row r="366" spans="1:3" x14ac:dyDescent="0.2">
      <c r="A366" t="s">
        <v>1073</v>
      </c>
      <c r="B366">
        <v>6013302007</v>
      </c>
      <c r="C366">
        <v>86949</v>
      </c>
    </row>
    <row r="367" spans="1:3" x14ac:dyDescent="0.2">
      <c r="A367" t="s">
        <v>922</v>
      </c>
      <c r="B367">
        <v>6013302008</v>
      </c>
      <c r="C367">
        <v>96273</v>
      </c>
    </row>
    <row r="368" spans="1:3" x14ac:dyDescent="0.2">
      <c r="A368" t="s">
        <v>792</v>
      </c>
      <c r="B368">
        <v>6013302009</v>
      </c>
      <c r="C368">
        <v>106209</v>
      </c>
    </row>
    <row r="369" spans="1:3" x14ac:dyDescent="0.2">
      <c r="A369" t="s">
        <v>697</v>
      </c>
      <c r="B369">
        <v>6013302010</v>
      </c>
      <c r="C369">
        <v>114391</v>
      </c>
    </row>
    <row r="370" spans="1:3" x14ac:dyDescent="0.2">
      <c r="A370" t="s">
        <v>621</v>
      </c>
      <c r="B370">
        <v>6013303102</v>
      </c>
      <c r="C370">
        <v>120517</v>
      </c>
    </row>
    <row r="371" spans="1:3" x14ac:dyDescent="0.2">
      <c r="A371" t="s">
        <v>1143</v>
      </c>
      <c r="B371">
        <v>6013303103</v>
      </c>
      <c r="C371">
        <v>82304</v>
      </c>
    </row>
    <row r="372" spans="1:3" x14ac:dyDescent="0.2">
      <c r="A372" t="s">
        <v>659</v>
      </c>
      <c r="B372">
        <v>6013303201</v>
      </c>
      <c r="C372">
        <v>117148</v>
      </c>
    </row>
    <row r="373" spans="1:3" x14ac:dyDescent="0.2">
      <c r="A373" t="s">
        <v>460</v>
      </c>
      <c r="B373">
        <v>6013303202</v>
      </c>
      <c r="C373">
        <v>135995</v>
      </c>
    </row>
    <row r="374" spans="1:3" x14ac:dyDescent="0.2">
      <c r="A374" t="s">
        <v>644</v>
      </c>
      <c r="B374">
        <v>6013303203</v>
      </c>
      <c r="C374">
        <v>118468</v>
      </c>
    </row>
    <row r="375" spans="1:3" x14ac:dyDescent="0.2">
      <c r="A375" t="s">
        <v>1151</v>
      </c>
      <c r="B375">
        <v>6013303204</v>
      </c>
      <c r="C375">
        <v>81760</v>
      </c>
    </row>
    <row r="376" spans="1:3" x14ac:dyDescent="0.2">
      <c r="A376" t="s">
        <v>768</v>
      </c>
      <c r="B376">
        <v>6013303205</v>
      </c>
      <c r="C376">
        <v>108535</v>
      </c>
    </row>
    <row r="377" spans="1:3" x14ac:dyDescent="0.2">
      <c r="A377" t="s">
        <v>530</v>
      </c>
      <c r="B377">
        <v>6013304001</v>
      </c>
      <c r="C377">
        <v>128994</v>
      </c>
    </row>
    <row r="378" spans="1:3" x14ac:dyDescent="0.2">
      <c r="A378" t="s">
        <v>1269</v>
      </c>
      <c r="B378">
        <v>6013304002</v>
      </c>
      <c r="C378">
        <v>73465</v>
      </c>
    </row>
    <row r="379" spans="1:3" x14ac:dyDescent="0.2">
      <c r="A379" t="s">
        <v>830</v>
      </c>
      <c r="B379">
        <v>6013304003</v>
      </c>
      <c r="C379">
        <v>103269</v>
      </c>
    </row>
    <row r="380" spans="1:3" x14ac:dyDescent="0.2">
      <c r="A380" t="s">
        <v>340</v>
      </c>
      <c r="B380">
        <v>6013304004</v>
      </c>
      <c r="C380">
        <v>151107</v>
      </c>
    </row>
    <row r="381" spans="1:3" x14ac:dyDescent="0.2">
      <c r="A381" t="s">
        <v>479</v>
      </c>
      <c r="B381">
        <v>6013304005</v>
      </c>
      <c r="C381">
        <v>133446</v>
      </c>
    </row>
    <row r="382" spans="1:3" x14ac:dyDescent="0.2">
      <c r="A382" t="s">
        <v>1565</v>
      </c>
      <c r="B382">
        <v>6013305000</v>
      </c>
      <c r="C382">
        <v>45987</v>
      </c>
    </row>
    <row r="383" spans="1:3" x14ac:dyDescent="0.2">
      <c r="A383" t="s">
        <v>1287</v>
      </c>
      <c r="B383">
        <v>6013306002</v>
      </c>
      <c r="C383">
        <v>72233</v>
      </c>
    </row>
    <row r="384" spans="1:3" x14ac:dyDescent="0.2">
      <c r="A384" t="s">
        <v>1409</v>
      </c>
      <c r="B384">
        <v>6013306003</v>
      </c>
      <c r="C384">
        <v>62058</v>
      </c>
    </row>
    <row r="385" spans="1:3" x14ac:dyDescent="0.2">
      <c r="A385" t="s">
        <v>1367</v>
      </c>
      <c r="B385">
        <v>6013306004</v>
      </c>
      <c r="C385">
        <v>65313</v>
      </c>
    </row>
    <row r="386" spans="1:3" x14ac:dyDescent="0.2">
      <c r="A386" t="s">
        <v>1113</v>
      </c>
      <c r="B386">
        <v>6013307101</v>
      </c>
      <c r="C386">
        <v>84519</v>
      </c>
    </row>
    <row r="387" spans="1:3" x14ac:dyDescent="0.2">
      <c r="A387" t="s">
        <v>1474</v>
      </c>
      <c r="B387">
        <v>6013307102</v>
      </c>
      <c r="C387">
        <v>55251</v>
      </c>
    </row>
    <row r="388" spans="1:3" x14ac:dyDescent="0.2">
      <c r="A388" t="s">
        <v>1533</v>
      </c>
      <c r="B388">
        <v>6013307201</v>
      </c>
      <c r="C388">
        <v>49512</v>
      </c>
    </row>
    <row r="389" spans="1:3" x14ac:dyDescent="0.2">
      <c r="A389" t="s">
        <v>1568</v>
      </c>
      <c r="B389">
        <v>6013307202</v>
      </c>
      <c r="C389">
        <v>45385</v>
      </c>
    </row>
    <row r="390" spans="1:3" x14ac:dyDescent="0.2">
      <c r="A390" t="s">
        <v>1458</v>
      </c>
      <c r="B390">
        <v>6013307204</v>
      </c>
      <c r="C390">
        <v>56904</v>
      </c>
    </row>
    <row r="391" spans="1:3" x14ac:dyDescent="0.2">
      <c r="A391" t="s">
        <v>1407</v>
      </c>
      <c r="B391">
        <v>6013307205</v>
      </c>
      <c r="C391">
        <v>62071</v>
      </c>
    </row>
    <row r="392" spans="1:3" x14ac:dyDescent="0.2">
      <c r="A392" t="s">
        <v>1241</v>
      </c>
      <c r="B392">
        <v>6013308001</v>
      </c>
      <c r="C392">
        <v>75655</v>
      </c>
    </row>
    <row r="393" spans="1:3" x14ac:dyDescent="0.2">
      <c r="A393" t="s">
        <v>457</v>
      </c>
      <c r="B393">
        <v>6013308002</v>
      </c>
      <c r="C393">
        <v>136328</v>
      </c>
    </row>
    <row r="394" spans="1:3" x14ac:dyDescent="0.2">
      <c r="A394" t="s">
        <v>1225</v>
      </c>
      <c r="B394">
        <v>6013309000</v>
      </c>
      <c r="C394">
        <v>76527</v>
      </c>
    </row>
    <row r="395" spans="1:3" x14ac:dyDescent="0.2">
      <c r="A395" t="s">
        <v>1419</v>
      </c>
      <c r="B395">
        <v>6013310000</v>
      </c>
      <c r="C395">
        <v>61123</v>
      </c>
    </row>
    <row r="396" spans="1:3" x14ac:dyDescent="0.2">
      <c r="A396" t="s">
        <v>1449</v>
      </c>
      <c r="B396">
        <v>6013311000</v>
      </c>
      <c r="C396">
        <v>57955</v>
      </c>
    </row>
    <row r="397" spans="1:3" x14ac:dyDescent="0.2">
      <c r="A397" t="s">
        <v>1515</v>
      </c>
      <c r="B397">
        <v>6013312000</v>
      </c>
      <c r="C397">
        <v>51064</v>
      </c>
    </row>
    <row r="398" spans="1:3" x14ac:dyDescent="0.2">
      <c r="A398" t="s">
        <v>1464</v>
      </c>
      <c r="B398">
        <v>6013313101</v>
      </c>
      <c r="C398">
        <v>56228</v>
      </c>
    </row>
    <row r="399" spans="1:3" x14ac:dyDescent="0.2">
      <c r="A399" t="s">
        <v>1166</v>
      </c>
      <c r="B399">
        <v>6013313102</v>
      </c>
      <c r="C399">
        <v>80833</v>
      </c>
    </row>
    <row r="400" spans="1:3" x14ac:dyDescent="0.2">
      <c r="A400" t="s">
        <v>890</v>
      </c>
      <c r="B400">
        <v>6013313103</v>
      </c>
      <c r="C400">
        <v>98766</v>
      </c>
    </row>
    <row r="401" spans="1:3" x14ac:dyDescent="0.2">
      <c r="A401" t="s">
        <v>1096</v>
      </c>
      <c r="B401">
        <v>6013313203</v>
      </c>
      <c r="C401">
        <v>85714</v>
      </c>
    </row>
    <row r="402" spans="1:3" x14ac:dyDescent="0.2">
      <c r="A402" t="s">
        <v>1128</v>
      </c>
      <c r="B402">
        <v>6013313204</v>
      </c>
      <c r="C402">
        <v>83647</v>
      </c>
    </row>
    <row r="403" spans="1:3" x14ac:dyDescent="0.2">
      <c r="A403" t="s">
        <v>828</v>
      </c>
      <c r="B403">
        <v>6013313205</v>
      </c>
      <c r="C403">
        <v>103333</v>
      </c>
    </row>
    <row r="404" spans="1:3" x14ac:dyDescent="0.2">
      <c r="A404" t="s">
        <v>1385</v>
      </c>
      <c r="B404">
        <v>6013313206</v>
      </c>
      <c r="C404">
        <v>63710</v>
      </c>
    </row>
    <row r="405" spans="1:3" x14ac:dyDescent="0.2">
      <c r="A405" t="s">
        <v>1520</v>
      </c>
      <c r="B405">
        <v>6013314102</v>
      </c>
      <c r="C405">
        <v>50615</v>
      </c>
    </row>
    <row r="406" spans="1:3" x14ac:dyDescent="0.2">
      <c r="A406" t="s">
        <v>1467</v>
      </c>
      <c r="B406">
        <v>6013314103</v>
      </c>
      <c r="C406">
        <v>55983</v>
      </c>
    </row>
    <row r="407" spans="1:3" x14ac:dyDescent="0.2">
      <c r="A407" t="s">
        <v>1545</v>
      </c>
      <c r="B407">
        <v>6013314104</v>
      </c>
      <c r="C407">
        <v>47969</v>
      </c>
    </row>
    <row r="408" spans="1:3" x14ac:dyDescent="0.2">
      <c r="A408" t="s">
        <v>1516</v>
      </c>
      <c r="B408">
        <v>6013314200</v>
      </c>
      <c r="C408">
        <v>50932</v>
      </c>
    </row>
    <row r="409" spans="1:3" x14ac:dyDescent="0.2">
      <c r="A409" t="s">
        <v>713</v>
      </c>
      <c r="B409">
        <v>6013315000</v>
      </c>
      <c r="C409">
        <v>112949</v>
      </c>
    </row>
    <row r="410" spans="1:3" x14ac:dyDescent="0.2">
      <c r="A410" t="s">
        <v>1601</v>
      </c>
      <c r="B410">
        <v>6013316000</v>
      </c>
      <c r="C410">
        <v>38947</v>
      </c>
    </row>
    <row r="411" spans="1:3" x14ac:dyDescent="0.2">
      <c r="A411" t="s">
        <v>1169</v>
      </c>
      <c r="B411">
        <v>6013317000</v>
      </c>
      <c r="C411">
        <v>80724</v>
      </c>
    </row>
    <row r="412" spans="1:3" x14ac:dyDescent="0.2">
      <c r="A412" t="s">
        <v>1238</v>
      </c>
      <c r="B412">
        <v>6013318000</v>
      </c>
      <c r="C412">
        <v>75884</v>
      </c>
    </row>
    <row r="413" spans="1:3" x14ac:dyDescent="0.2">
      <c r="A413" t="s">
        <v>1218</v>
      </c>
      <c r="B413">
        <v>6013319000</v>
      </c>
      <c r="C413">
        <v>76896</v>
      </c>
    </row>
    <row r="414" spans="1:3" x14ac:dyDescent="0.2">
      <c r="A414" t="s">
        <v>1350</v>
      </c>
      <c r="B414">
        <v>6013320001</v>
      </c>
      <c r="C414">
        <v>67174</v>
      </c>
    </row>
    <row r="415" spans="1:3" x14ac:dyDescent="0.2">
      <c r="A415" t="s">
        <v>376</v>
      </c>
      <c r="B415">
        <v>6013320003</v>
      </c>
      <c r="C415">
        <v>146226</v>
      </c>
    </row>
    <row r="416" spans="1:3" x14ac:dyDescent="0.2">
      <c r="A416" t="s">
        <v>701</v>
      </c>
      <c r="B416">
        <v>6013320004</v>
      </c>
      <c r="C416">
        <v>113923</v>
      </c>
    </row>
    <row r="417" spans="1:3" x14ac:dyDescent="0.2">
      <c r="A417" t="s">
        <v>686</v>
      </c>
      <c r="B417">
        <v>6013321101</v>
      </c>
      <c r="C417">
        <v>115642</v>
      </c>
    </row>
    <row r="418" spans="1:3" x14ac:dyDescent="0.2">
      <c r="A418" t="s">
        <v>492</v>
      </c>
      <c r="B418">
        <v>6013321102</v>
      </c>
      <c r="C418">
        <v>132281</v>
      </c>
    </row>
    <row r="419" spans="1:3" x14ac:dyDescent="0.2">
      <c r="A419" t="s">
        <v>726</v>
      </c>
      <c r="B419">
        <v>6013321103</v>
      </c>
      <c r="C419">
        <v>111961</v>
      </c>
    </row>
    <row r="420" spans="1:3" x14ac:dyDescent="0.2">
      <c r="A420" t="s">
        <v>1337</v>
      </c>
      <c r="B420">
        <v>6013321200</v>
      </c>
      <c r="C420">
        <v>68118</v>
      </c>
    </row>
    <row r="421" spans="1:3" x14ac:dyDescent="0.2">
      <c r="A421" t="s">
        <v>652</v>
      </c>
      <c r="B421">
        <v>6013322000</v>
      </c>
      <c r="C421">
        <v>117966</v>
      </c>
    </row>
    <row r="422" spans="1:3" x14ac:dyDescent="0.2">
      <c r="A422" t="s">
        <v>583</v>
      </c>
      <c r="B422">
        <v>6013323000</v>
      </c>
      <c r="C422">
        <v>124053</v>
      </c>
    </row>
    <row r="423" spans="1:3" x14ac:dyDescent="0.2">
      <c r="A423" t="s">
        <v>1364</v>
      </c>
      <c r="B423">
        <v>6013324001</v>
      </c>
      <c r="C423">
        <v>65686</v>
      </c>
    </row>
    <row r="424" spans="1:3" x14ac:dyDescent="0.2">
      <c r="A424" t="s">
        <v>1210</v>
      </c>
      <c r="B424">
        <v>6013324002</v>
      </c>
      <c r="C424">
        <v>77581</v>
      </c>
    </row>
    <row r="425" spans="1:3" x14ac:dyDescent="0.2">
      <c r="A425" t="s">
        <v>856</v>
      </c>
      <c r="B425">
        <v>6013325000</v>
      </c>
      <c r="C425">
        <v>101000</v>
      </c>
    </row>
    <row r="426" spans="1:3" x14ac:dyDescent="0.2">
      <c r="A426" t="s">
        <v>475</v>
      </c>
      <c r="B426">
        <v>6013326000</v>
      </c>
      <c r="C426">
        <v>133929</v>
      </c>
    </row>
    <row r="427" spans="1:3" x14ac:dyDescent="0.2">
      <c r="A427" t="s">
        <v>1394</v>
      </c>
      <c r="B427">
        <v>6013327000</v>
      </c>
      <c r="C427">
        <v>63180</v>
      </c>
    </row>
    <row r="428" spans="1:3" x14ac:dyDescent="0.2">
      <c r="A428" t="s">
        <v>1606</v>
      </c>
      <c r="B428">
        <v>6013328000</v>
      </c>
      <c r="C428">
        <v>36960</v>
      </c>
    </row>
    <row r="429" spans="1:3" x14ac:dyDescent="0.2">
      <c r="A429" t="s">
        <v>1127</v>
      </c>
      <c r="B429">
        <v>6013329000</v>
      </c>
      <c r="C429">
        <v>83686</v>
      </c>
    </row>
    <row r="430" spans="1:3" x14ac:dyDescent="0.2">
      <c r="A430" t="s">
        <v>904</v>
      </c>
      <c r="B430">
        <v>6013330000</v>
      </c>
      <c r="C430">
        <v>97689</v>
      </c>
    </row>
    <row r="431" spans="1:3" x14ac:dyDescent="0.2">
      <c r="A431" t="s">
        <v>967</v>
      </c>
      <c r="B431">
        <v>6013331000</v>
      </c>
      <c r="C431">
        <v>93933</v>
      </c>
    </row>
    <row r="432" spans="1:3" x14ac:dyDescent="0.2">
      <c r="A432" t="s">
        <v>918</v>
      </c>
      <c r="B432">
        <v>6013332000</v>
      </c>
      <c r="C432">
        <v>96580</v>
      </c>
    </row>
    <row r="433" spans="1:3" x14ac:dyDescent="0.2">
      <c r="A433" t="s">
        <v>891</v>
      </c>
      <c r="B433">
        <v>6013333101</v>
      </c>
      <c r="C433">
        <v>98729</v>
      </c>
    </row>
    <row r="434" spans="1:3" x14ac:dyDescent="0.2">
      <c r="A434" t="s">
        <v>1049</v>
      </c>
      <c r="B434">
        <v>6013333102</v>
      </c>
      <c r="C434">
        <v>88694</v>
      </c>
    </row>
    <row r="435" spans="1:3" x14ac:dyDescent="0.2">
      <c r="A435" t="s">
        <v>835</v>
      </c>
      <c r="B435">
        <v>6013333200</v>
      </c>
      <c r="C435">
        <v>102778</v>
      </c>
    </row>
    <row r="436" spans="1:3" x14ac:dyDescent="0.2">
      <c r="A436" t="s">
        <v>1270</v>
      </c>
      <c r="B436">
        <v>6013334001</v>
      </c>
      <c r="C436">
        <v>73454</v>
      </c>
    </row>
    <row r="437" spans="1:3" x14ac:dyDescent="0.2">
      <c r="A437" t="s">
        <v>1094</v>
      </c>
      <c r="B437">
        <v>6013334004</v>
      </c>
      <c r="C437">
        <v>85900</v>
      </c>
    </row>
    <row r="438" spans="1:3" x14ac:dyDescent="0.2">
      <c r="A438" t="s">
        <v>385</v>
      </c>
      <c r="B438">
        <v>6013334006</v>
      </c>
      <c r="C438">
        <v>145181</v>
      </c>
    </row>
    <row r="439" spans="1:3" x14ac:dyDescent="0.2">
      <c r="A439" t="s">
        <v>373</v>
      </c>
      <c r="B439">
        <v>6013334200</v>
      </c>
      <c r="C439">
        <v>146659</v>
      </c>
    </row>
    <row r="440" spans="1:3" x14ac:dyDescent="0.2">
      <c r="A440" t="s">
        <v>1031</v>
      </c>
      <c r="B440">
        <v>6013335000</v>
      </c>
      <c r="C440">
        <v>89777</v>
      </c>
    </row>
    <row r="441" spans="1:3" x14ac:dyDescent="0.2">
      <c r="A441" t="s">
        <v>1559</v>
      </c>
      <c r="B441">
        <v>6013336101</v>
      </c>
      <c r="C441">
        <v>46680</v>
      </c>
    </row>
    <row r="442" spans="1:3" x14ac:dyDescent="0.2">
      <c r="A442" t="s">
        <v>1550</v>
      </c>
      <c r="B442">
        <v>6013336102</v>
      </c>
      <c r="C442">
        <v>47743</v>
      </c>
    </row>
    <row r="443" spans="1:3" x14ac:dyDescent="0.2">
      <c r="A443" t="s">
        <v>1180</v>
      </c>
      <c r="B443">
        <v>6013336201</v>
      </c>
      <c r="C443">
        <v>79612</v>
      </c>
    </row>
    <row r="444" spans="1:3" x14ac:dyDescent="0.2">
      <c r="A444" t="s">
        <v>1599</v>
      </c>
      <c r="B444">
        <v>6013336202</v>
      </c>
      <c r="C444">
        <v>39544</v>
      </c>
    </row>
    <row r="445" spans="1:3" x14ac:dyDescent="0.2">
      <c r="A445" t="s">
        <v>587</v>
      </c>
      <c r="B445">
        <v>6013337100</v>
      </c>
      <c r="C445">
        <v>123684</v>
      </c>
    </row>
    <row r="446" spans="1:3" x14ac:dyDescent="0.2">
      <c r="A446" t="s">
        <v>1229</v>
      </c>
      <c r="B446">
        <v>6013337200</v>
      </c>
      <c r="C446">
        <v>76363</v>
      </c>
    </row>
    <row r="447" spans="1:3" x14ac:dyDescent="0.2">
      <c r="A447" t="s">
        <v>306</v>
      </c>
      <c r="B447">
        <v>6013337300</v>
      </c>
      <c r="C447">
        <v>157441</v>
      </c>
    </row>
    <row r="448" spans="1:3" x14ac:dyDescent="0.2">
      <c r="A448" t="s">
        <v>1353</v>
      </c>
      <c r="B448">
        <v>6013338101</v>
      </c>
      <c r="C448">
        <v>66968</v>
      </c>
    </row>
    <row r="449" spans="1:3" x14ac:dyDescent="0.2">
      <c r="A449" t="s">
        <v>602</v>
      </c>
      <c r="B449">
        <v>6013338102</v>
      </c>
      <c r="C449">
        <v>121935</v>
      </c>
    </row>
    <row r="450" spans="1:3" x14ac:dyDescent="0.2">
      <c r="A450" t="s">
        <v>508</v>
      </c>
      <c r="B450">
        <v>6013338201</v>
      </c>
      <c r="C450">
        <v>131024</v>
      </c>
    </row>
    <row r="451" spans="1:3" x14ac:dyDescent="0.2">
      <c r="A451" t="s">
        <v>680</v>
      </c>
      <c r="B451">
        <v>6013338203</v>
      </c>
      <c r="C451">
        <v>115838</v>
      </c>
    </row>
    <row r="452" spans="1:3" x14ac:dyDescent="0.2">
      <c r="A452" t="s">
        <v>514</v>
      </c>
      <c r="B452">
        <v>6013338204</v>
      </c>
      <c r="C452">
        <v>130493</v>
      </c>
    </row>
    <row r="453" spans="1:3" x14ac:dyDescent="0.2">
      <c r="A453" t="s">
        <v>256</v>
      </c>
      <c r="B453">
        <v>6013338301</v>
      </c>
      <c r="C453">
        <v>166935</v>
      </c>
    </row>
    <row r="454" spans="1:3" x14ac:dyDescent="0.2">
      <c r="A454" t="s">
        <v>305</v>
      </c>
      <c r="B454">
        <v>6013338302</v>
      </c>
      <c r="C454">
        <v>157494</v>
      </c>
    </row>
    <row r="455" spans="1:3" x14ac:dyDescent="0.2">
      <c r="A455" t="s">
        <v>1328</v>
      </c>
      <c r="B455">
        <v>6013339001</v>
      </c>
      <c r="C455">
        <v>68467</v>
      </c>
    </row>
    <row r="456" spans="1:3" x14ac:dyDescent="0.2">
      <c r="A456" t="s">
        <v>941</v>
      </c>
      <c r="B456">
        <v>6013339002</v>
      </c>
      <c r="C456">
        <v>95088</v>
      </c>
    </row>
    <row r="457" spans="1:3" x14ac:dyDescent="0.2">
      <c r="A457" t="s">
        <v>853</v>
      </c>
      <c r="B457">
        <v>6013340001</v>
      </c>
      <c r="C457">
        <v>101133</v>
      </c>
    </row>
    <row r="458" spans="1:3" x14ac:dyDescent="0.2">
      <c r="A458" t="s">
        <v>396</v>
      </c>
      <c r="B458">
        <v>6013340002</v>
      </c>
      <c r="C458">
        <v>143726</v>
      </c>
    </row>
    <row r="459" spans="1:3" x14ac:dyDescent="0.2">
      <c r="A459" t="s">
        <v>645</v>
      </c>
      <c r="B459">
        <v>6013341000</v>
      </c>
      <c r="C459">
        <v>118391</v>
      </c>
    </row>
    <row r="460" spans="1:3" x14ac:dyDescent="0.2">
      <c r="A460" t="s">
        <v>897</v>
      </c>
      <c r="B460">
        <v>6013343001</v>
      </c>
      <c r="C460">
        <v>98359</v>
      </c>
    </row>
    <row r="461" spans="1:3" x14ac:dyDescent="0.2">
      <c r="A461" t="s">
        <v>472</v>
      </c>
      <c r="B461">
        <v>6013343002</v>
      </c>
      <c r="C461">
        <v>134203</v>
      </c>
    </row>
    <row r="462" spans="1:3" x14ac:dyDescent="0.2">
      <c r="A462" t="s">
        <v>359</v>
      </c>
      <c r="B462">
        <v>6013343003</v>
      </c>
      <c r="C462">
        <v>148544</v>
      </c>
    </row>
    <row r="463" spans="1:3" x14ac:dyDescent="0.2">
      <c r="A463" t="s">
        <v>350</v>
      </c>
      <c r="B463">
        <v>6013345101</v>
      </c>
      <c r="C463">
        <v>149770</v>
      </c>
    </row>
    <row r="464" spans="1:3" x14ac:dyDescent="0.2">
      <c r="A464" t="s">
        <v>232</v>
      </c>
      <c r="B464">
        <v>6013345102</v>
      </c>
      <c r="C464">
        <v>173092</v>
      </c>
    </row>
    <row r="465" spans="1:3" x14ac:dyDescent="0.2">
      <c r="A465" t="s">
        <v>429</v>
      </c>
      <c r="B465">
        <v>6013345103</v>
      </c>
      <c r="C465">
        <v>139011</v>
      </c>
    </row>
    <row r="466" spans="1:3" x14ac:dyDescent="0.2">
      <c r="A466" t="s">
        <v>334</v>
      </c>
      <c r="B466">
        <v>6013345105</v>
      </c>
      <c r="C466">
        <v>152350</v>
      </c>
    </row>
    <row r="467" spans="1:3" x14ac:dyDescent="0.2">
      <c r="A467" t="s">
        <v>272</v>
      </c>
      <c r="B467">
        <v>6013345108</v>
      </c>
      <c r="C467">
        <v>164202</v>
      </c>
    </row>
    <row r="468" spans="1:3" x14ac:dyDescent="0.2">
      <c r="A468" t="s">
        <v>424</v>
      </c>
      <c r="B468">
        <v>6013345111</v>
      </c>
      <c r="C468">
        <v>139800</v>
      </c>
    </row>
    <row r="469" spans="1:3" x14ac:dyDescent="0.2">
      <c r="A469" t="s">
        <v>489</v>
      </c>
      <c r="B469">
        <v>6013345112</v>
      </c>
      <c r="C469">
        <v>132749</v>
      </c>
    </row>
    <row r="470" spans="1:3" x14ac:dyDescent="0.2">
      <c r="A470" t="s">
        <v>144</v>
      </c>
      <c r="B470">
        <v>6013345113</v>
      </c>
      <c r="C470">
        <v>204087</v>
      </c>
    </row>
    <row r="471" spans="1:3" x14ac:dyDescent="0.2">
      <c r="A471" t="s">
        <v>260</v>
      </c>
      <c r="B471">
        <v>6013345114</v>
      </c>
      <c r="C471">
        <v>166588</v>
      </c>
    </row>
    <row r="472" spans="1:3" x14ac:dyDescent="0.2">
      <c r="A472" t="s">
        <v>134</v>
      </c>
      <c r="B472">
        <v>6013345115</v>
      </c>
      <c r="C472">
        <v>208943</v>
      </c>
    </row>
    <row r="473" spans="1:3" x14ac:dyDescent="0.2">
      <c r="A473" t="s">
        <v>242</v>
      </c>
      <c r="B473">
        <v>6013345116</v>
      </c>
      <c r="C473">
        <v>170222</v>
      </c>
    </row>
    <row r="474" spans="1:3" x14ac:dyDescent="0.2">
      <c r="A474" t="s">
        <v>408</v>
      </c>
      <c r="B474">
        <v>6013345202</v>
      </c>
      <c r="C474">
        <v>141892</v>
      </c>
    </row>
    <row r="475" spans="1:3" x14ac:dyDescent="0.2">
      <c r="A475" t="s">
        <v>368</v>
      </c>
      <c r="B475">
        <v>6013345203</v>
      </c>
      <c r="C475">
        <v>147340</v>
      </c>
    </row>
    <row r="476" spans="1:3" x14ac:dyDescent="0.2">
      <c r="A476" t="s">
        <v>224</v>
      </c>
      <c r="B476">
        <v>6013345204</v>
      </c>
      <c r="C476">
        <v>174869</v>
      </c>
    </row>
    <row r="477" spans="1:3" x14ac:dyDescent="0.2">
      <c r="A477" t="s">
        <v>177</v>
      </c>
      <c r="B477">
        <v>6013346101</v>
      </c>
      <c r="C477">
        <v>189607</v>
      </c>
    </row>
    <row r="478" spans="1:3" x14ac:dyDescent="0.2">
      <c r="A478" t="s">
        <v>113</v>
      </c>
      <c r="B478">
        <v>6013346102</v>
      </c>
      <c r="C478">
        <v>217771</v>
      </c>
    </row>
    <row r="479" spans="1:3" x14ac:dyDescent="0.2">
      <c r="A479" t="s">
        <v>220</v>
      </c>
      <c r="B479">
        <v>6013346201</v>
      </c>
      <c r="C479">
        <v>175714</v>
      </c>
    </row>
    <row r="480" spans="1:3" x14ac:dyDescent="0.2">
      <c r="A480" t="s">
        <v>366</v>
      </c>
      <c r="B480">
        <v>6013346203</v>
      </c>
      <c r="C480">
        <v>147899</v>
      </c>
    </row>
    <row r="481" spans="1:3" x14ac:dyDescent="0.2">
      <c r="A481" t="s">
        <v>146</v>
      </c>
      <c r="B481">
        <v>6013346204</v>
      </c>
      <c r="C481">
        <v>203604</v>
      </c>
    </row>
    <row r="482" spans="1:3" x14ac:dyDescent="0.2">
      <c r="A482" t="s">
        <v>141</v>
      </c>
      <c r="B482">
        <v>6013347000</v>
      </c>
      <c r="C482">
        <v>205721</v>
      </c>
    </row>
    <row r="483" spans="1:3" x14ac:dyDescent="0.2">
      <c r="A483" t="s">
        <v>122</v>
      </c>
      <c r="B483">
        <v>6013348000</v>
      </c>
      <c r="C483">
        <v>212711</v>
      </c>
    </row>
    <row r="484" spans="1:3" x14ac:dyDescent="0.2">
      <c r="A484" t="s">
        <v>443</v>
      </c>
      <c r="B484">
        <v>6013349000</v>
      </c>
      <c r="C484">
        <v>137632</v>
      </c>
    </row>
    <row r="485" spans="1:3" x14ac:dyDescent="0.2">
      <c r="A485" t="s">
        <v>378</v>
      </c>
      <c r="B485">
        <v>6013350000</v>
      </c>
      <c r="C485">
        <v>146037</v>
      </c>
    </row>
    <row r="486" spans="1:3" x14ac:dyDescent="0.2">
      <c r="A486" t="s">
        <v>1327</v>
      </c>
      <c r="B486">
        <v>6013351101</v>
      </c>
      <c r="C486">
        <v>68554</v>
      </c>
    </row>
    <row r="487" spans="1:3" x14ac:dyDescent="0.2">
      <c r="A487" t="s">
        <v>1441</v>
      </c>
      <c r="B487">
        <v>6013351102</v>
      </c>
      <c r="C487">
        <v>58772</v>
      </c>
    </row>
    <row r="488" spans="1:3" x14ac:dyDescent="0.2">
      <c r="A488" t="s">
        <v>945</v>
      </c>
      <c r="B488">
        <v>6013351103</v>
      </c>
      <c r="C488">
        <v>94841</v>
      </c>
    </row>
    <row r="489" spans="1:3" x14ac:dyDescent="0.2">
      <c r="A489" t="s">
        <v>162</v>
      </c>
      <c r="B489">
        <v>6013351200</v>
      </c>
      <c r="C489">
        <v>194032</v>
      </c>
    </row>
    <row r="490" spans="1:3" x14ac:dyDescent="0.2">
      <c r="A490" t="s">
        <v>184</v>
      </c>
      <c r="B490">
        <v>6013352101</v>
      </c>
      <c r="C490">
        <v>185227</v>
      </c>
    </row>
    <row r="491" spans="1:3" x14ac:dyDescent="0.2">
      <c r="A491" t="s">
        <v>168</v>
      </c>
      <c r="B491">
        <v>6013352102</v>
      </c>
      <c r="C491">
        <v>191328</v>
      </c>
    </row>
    <row r="492" spans="1:3" x14ac:dyDescent="0.2">
      <c r="A492" t="s">
        <v>338</v>
      </c>
      <c r="B492">
        <v>6013352201</v>
      </c>
      <c r="C492">
        <v>151543</v>
      </c>
    </row>
    <row r="493" spans="1:3" x14ac:dyDescent="0.2">
      <c r="A493" t="s">
        <v>386</v>
      </c>
      <c r="B493">
        <v>6013352202</v>
      </c>
      <c r="C493">
        <v>145152</v>
      </c>
    </row>
    <row r="494" spans="1:3" x14ac:dyDescent="0.2">
      <c r="A494" t="s">
        <v>100</v>
      </c>
      <c r="B494">
        <v>6013353001</v>
      </c>
      <c r="C494">
        <v>227719</v>
      </c>
    </row>
    <row r="495" spans="1:3" x14ac:dyDescent="0.2">
      <c r="A495" t="s">
        <v>140</v>
      </c>
      <c r="B495">
        <v>6013353002</v>
      </c>
      <c r="C495">
        <v>206142</v>
      </c>
    </row>
    <row r="496" spans="1:3" x14ac:dyDescent="0.2">
      <c r="A496" t="s">
        <v>130</v>
      </c>
      <c r="B496">
        <v>6013354001</v>
      </c>
      <c r="C496">
        <v>210530</v>
      </c>
    </row>
    <row r="497" spans="1:3" x14ac:dyDescent="0.2">
      <c r="A497" t="s">
        <v>129</v>
      </c>
      <c r="B497">
        <v>6013354002</v>
      </c>
      <c r="C497">
        <v>210626</v>
      </c>
    </row>
    <row r="498" spans="1:3" x14ac:dyDescent="0.2">
      <c r="A498" t="s">
        <v>745</v>
      </c>
      <c r="B498">
        <v>6013355107</v>
      </c>
      <c r="C498">
        <v>110425</v>
      </c>
    </row>
    <row r="499" spans="1:3" x14ac:dyDescent="0.2">
      <c r="A499" t="s">
        <v>634</v>
      </c>
      <c r="B499">
        <v>6013355108</v>
      </c>
      <c r="C499">
        <v>119368</v>
      </c>
    </row>
    <row r="500" spans="1:3" x14ac:dyDescent="0.2">
      <c r="A500" t="s">
        <v>646</v>
      </c>
      <c r="B500">
        <v>6013355109</v>
      </c>
      <c r="C500">
        <v>118364</v>
      </c>
    </row>
    <row r="501" spans="1:3" x14ac:dyDescent="0.2">
      <c r="A501" t="s">
        <v>838</v>
      </c>
      <c r="B501">
        <v>6013355110</v>
      </c>
      <c r="C501">
        <v>102397</v>
      </c>
    </row>
    <row r="502" spans="1:3" x14ac:dyDescent="0.2">
      <c r="A502" t="s">
        <v>574</v>
      </c>
      <c r="B502">
        <v>6013355111</v>
      </c>
      <c r="C502">
        <v>124728</v>
      </c>
    </row>
    <row r="503" spans="1:3" x14ac:dyDescent="0.2">
      <c r="A503" t="s">
        <v>119</v>
      </c>
      <c r="B503">
        <v>6013355112</v>
      </c>
      <c r="C503">
        <v>215467</v>
      </c>
    </row>
    <row r="504" spans="1:3" x14ac:dyDescent="0.2">
      <c r="A504" t="s">
        <v>182</v>
      </c>
      <c r="B504">
        <v>6013355113</v>
      </c>
      <c r="C504">
        <v>186328</v>
      </c>
    </row>
    <row r="505" spans="1:3" x14ac:dyDescent="0.2">
      <c r="A505" t="s">
        <v>157</v>
      </c>
      <c r="B505">
        <v>6013355114</v>
      </c>
      <c r="C505">
        <v>195641</v>
      </c>
    </row>
    <row r="506" spans="1:3" x14ac:dyDescent="0.2">
      <c r="A506" t="s">
        <v>664</v>
      </c>
      <c r="B506">
        <v>6013355115</v>
      </c>
      <c r="C506">
        <v>116615</v>
      </c>
    </row>
    <row r="507" spans="1:3" x14ac:dyDescent="0.2">
      <c r="A507" t="s">
        <v>94</v>
      </c>
      <c r="B507">
        <v>6013355116</v>
      </c>
      <c r="C507">
        <v>237350</v>
      </c>
    </row>
    <row r="508" spans="1:3" x14ac:dyDescent="0.2">
      <c r="A508" t="s">
        <v>142</v>
      </c>
      <c r="B508">
        <v>6013355117</v>
      </c>
      <c r="C508">
        <v>205074</v>
      </c>
    </row>
    <row r="509" spans="1:3" x14ac:dyDescent="0.2">
      <c r="A509" t="s">
        <v>930</v>
      </c>
      <c r="B509">
        <v>6013355200</v>
      </c>
      <c r="C509">
        <v>95964</v>
      </c>
    </row>
    <row r="510" spans="1:3" x14ac:dyDescent="0.2">
      <c r="A510" t="s">
        <v>336</v>
      </c>
      <c r="B510">
        <v>6013355301</v>
      </c>
      <c r="C510">
        <v>152190</v>
      </c>
    </row>
    <row r="511" spans="1:3" x14ac:dyDescent="0.2">
      <c r="A511" t="s">
        <v>121</v>
      </c>
      <c r="B511">
        <v>6013355302</v>
      </c>
      <c r="C511">
        <v>212749</v>
      </c>
    </row>
    <row r="512" spans="1:3" x14ac:dyDescent="0.2">
      <c r="A512" t="s">
        <v>471</v>
      </c>
      <c r="B512">
        <v>6013355304</v>
      </c>
      <c r="C512">
        <v>134514</v>
      </c>
    </row>
    <row r="513" spans="1:3" x14ac:dyDescent="0.2">
      <c r="A513" t="s">
        <v>345</v>
      </c>
      <c r="B513">
        <v>6013355306</v>
      </c>
      <c r="C513">
        <v>150445</v>
      </c>
    </row>
    <row r="514" spans="1:3" x14ac:dyDescent="0.2">
      <c r="A514" t="s">
        <v>767</v>
      </c>
      <c r="B514">
        <v>6013356001</v>
      </c>
      <c r="C514">
        <v>108550</v>
      </c>
    </row>
    <row r="515" spans="1:3" x14ac:dyDescent="0.2">
      <c r="A515" t="s">
        <v>440</v>
      </c>
      <c r="B515">
        <v>6013356002</v>
      </c>
      <c r="C515">
        <v>137753</v>
      </c>
    </row>
    <row r="516" spans="1:3" x14ac:dyDescent="0.2">
      <c r="A516" t="s">
        <v>831</v>
      </c>
      <c r="B516">
        <v>6013357000</v>
      </c>
      <c r="C516">
        <v>102962</v>
      </c>
    </row>
    <row r="517" spans="1:3" x14ac:dyDescent="0.2">
      <c r="A517" t="s">
        <v>1374</v>
      </c>
      <c r="B517">
        <v>6013358000</v>
      </c>
      <c r="C517">
        <v>64514</v>
      </c>
    </row>
    <row r="518" spans="1:3" x14ac:dyDescent="0.2">
      <c r="A518" t="s">
        <v>1147</v>
      </c>
      <c r="B518">
        <v>6013359102</v>
      </c>
      <c r="C518">
        <v>81973</v>
      </c>
    </row>
    <row r="519" spans="1:3" x14ac:dyDescent="0.2">
      <c r="A519" t="s">
        <v>939</v>
      </c>
      <c r="B519">
        <v>6013359103</v>
      </c>
      <c r="C519">
        <v>95231</v>
      </c>
    </row>
    <row r="520" spans="1:3" x14ac:dyDescent="0.2">
      <c r="A520" t="s">
        <v>960</v>
      </c>
      <c r="B520">
        <v>6013359104</v>
      </c>
      <c r="C520">
        <v>94231</v>
      </c>
    </row>
    <row r="521" spans="1:3" x14ac:dyDescent="0.2">
      <c r="A521" t="s">
        <v>414</v>
      </c>
      <c r="B521">
        <v>6013359105</v>
      </c>
      <c r="C521">
        <v>141208</v>
      </c>
    </row>
    <row r="522" spans="1:3" x14ac:dyDescent="0.2">
      <c r="A522" t="s">
        <v>708</v>
      </c>
      <c r="B522">
        <v>6013359202</v>
      </c>
      <c r="C522">
        <v>113462</v>
      </c>
    </row>
    <row r="523" spans="1:3" x14ac:dyDescent="0.2">
      <c r="A523" t="s">
        <v>811</v>
      </c>
      <c r="B523">
        <v>6013359203</v>
      </c>
      <c r="C523">
        <v>104379</v>
      </c>
    </row>
    <row r="524" spans="1:3" x14ac:dyDescent="0.2">
      <c r="A524" t="s">
        <v>406</v>
      </c>
      <c r="B524">
        <v>6013359204</v>
      </c>
      <c r="C524">
        <v>142130</v>
      </c>
    </row>
    <row r="525" spans="1:3" x14ac:dyDescent="0.2">
      <c r="A525" t="s">
        <v>753</v>
      </c>
      <c r="B525">
        <v>6013360101</v>
      </c>
      <c r="C525">
        <v>109510</v>
      </c>
    </row>
    <row r="526" spans="1:3" x14ac:dyDescent="0.2">
      <c r="A526" t="s">
        <v>324</v>
      </c>
      <c r="B526">
        <v>6013360102</v>
      </c>
      <c r="C526">
        <v>154130</v>
      </c>
    </row>
    <row r="527" spans="1:3" x14ac:dyDescent="0.2">
      <c r="A527" t="s">
        <v>1133</v>
      </c>
      <c r="B527">
        <v>6013360200</v>
      </c>
      <c r="C527">
        <v>83394</v>
      </c>
    </row>
    <row r="528" spans="1:3" x14ac:dyDescent="0.2">
      <c r="A528" t="s">
        <v>1040</v>
      </c>
      <c r="B528">
        <v>6013361000</v>
      </c>
      <c r="C528">
        <v>89220</v>
      </c>
    </row>
    <row r="529" spans="1:3" x14ac:dyDescent="0.2">
      <c r="A529" t="s">
        <v>1060</v>
      </c>
      <c r="B529">
        <v>6013362000</v>
      </c>
      <c r="C529">
        <v>87805</v>
      </c>
    </row>
    <row r="530" spans="1:3" x14ac:dyDescent="0.2">
      <c r="A530" t="s">
        <v>1239</v>
      </c>
      <c r="B530">
        <v>6013363000</v>
      </c>
      <c r="C530">
        <v>75859</v>
      </c>
    </row>
    <row r="531" spans="1:3" x14ac:dyDescent="0.2">
      <c r="A531" t="s">
        <v>1334</v>
      </c>
      <c r="B531">
        <v>6013364002</v>
      </c>
      <c r="C531">
        <v>68238</v>
      </c>
    </row>
    <row r="532" spans="1:3" x14ac:dyDescent="0.2">
      <c r="A532" t="s">
        <v>1540</v>
      </c>
      <c r="B532">
        <v>6013365002</v>
      </c>
      <c r="C532">
        <v>48750</v>
      </c>
    </row>
    <row r="533" spans="1:3" x14ac:dyDescent="0.2">
      <c r="A533" t="s">
        <v>1070</v>
      </c>
      <c r="B533">
        <v>6013365003</v>
      </c>
      <c r="C533">
        <v>87062</v>
      </c>
    </row>
    <row r="534" spans="1:3" x14ac:dyDescent="0.2">
      <c r="A534" t="s">
        <v>1215</v>
      </c>
      <c r="B534">
        <v>6013366001</v>
      </c>
      <c r="C534">
        <v>77139</v>
      </c>
    </row>
    <row r="535" spans="1:3" x14ac:dyDescent="0.2">
      <c r="A535" t="s">
        <v>1452</v>
      </c>
      <c r="B535">
        <v>6013366002</v>
      </c>
      <c r="C535">
        <v>57723</v>
      </c>
    </row>
    <row r="536" spans="1:3" x14ac:dyDescent="0.2">
      <c r="A536" t="s">
        <v>1410</v>
      </c>
      <c r="B536">
        <v>6013367100</v>
      </c>
      <c r="C536">
        <v>61938</v>
      </c>
    </row>
    <row r="537" spans="1:3" x14ac:dyDescent="0.2">
      <c r="A537" t="s">
        <v>1383</v>
      </c>
      <c r="B537">
        <v>6013367200</v>
      </c>
      <c r="C537">
        <v>63836</v>
      </c>
    </row>
    <row r="538" spans="1:3" x14ac:dyDescent="0.2">
      <c r="A538" t="s">
        <v>1505</v>
      </c>
      <c r="B538">
        <v>6013368001</v>
      </c>
      <c r="C538">
        <v>52193</v>
      </c>
    </row>
    <row r="539" spans="1:3" x14ac:dyDescent="0.2">
      <c r="A539" t="s">
        <v>1543</v>
      </c>
      <c r="B539">
        <v>6013368002</v>
      </c>
      <c r="C539">
        <v>48618</v>
      </c>
    </row>
    <row r="540" spans="1:3" x14ac:dyDescent="0.2">
      <c r="A540" t="s">
        <v>1597</v>
      </c>
      <c r="B540">
        <v>6013369001</v>
      </c>
      <c r="C540">
        <v>39815</v>
      </c>
    </row>
    <row r="541" spans="1:3" x14ac:dyDescent="0.2">
      <c r="A541" t="s">
        <v>1217</v>
      </c>
      <c r="B541">
        <v>6013369002</v>
      </c>
      <c r="C541">
        <v>76923</v>
      </c>
    </row>
    <row r="542" spans="1:3" x14ac:dyDescent="0.2">
      <c r="A542" t="s">
        <v>784</v>
      </c>
      <c r="B542">
        <v>6013370000</v>
      </c>
      <c r="C542">
        <v>106881</v>
      </c>
    </row>
    <row r="543" spans="1:3" x14ac:dyDescent="0.2">
      <c r="A543" t="s">
        <v>1351</v>
      </c>
      <c r="B543">
        <v>6013371000</v>
      </c>
      <c r="C543">
        <v>67155</v>
      </c>
    </row>
    <row r="544" spans="1:3" x14ac:dyDescent="0.2">
      <c r="A544" t="s">
        <v>1305</v>
      </c>
      <c r="B544">
        <v>6013372000</v>
      </c>
      <c r="C544">
        <v>70859</v>
      </c>
    </row>
    <row r="545" spans="1:3" x14ac:dyDescent="0.2">
      <c r="A545" t="s">
        <v>1570</v>
      </c>
      <c r="B545">
        <v>6013373000</v>
      </c>
      <c r="C545">
        <v>45273</v>
      </c>
    </row>
    <row r="546" spans="1:3" x14ac:dyDescent="0.2">
      <c r="A546" t="s">
        <v>1455</v>
      </c>
      <c r="B546">
        <v>6013374000</v>
      </c>
      <c r="C546">
        <v>57315</v>
      </c>
    </row>
    <row r="547" spans="1:3" x14ac:dyDescent="0.2">
      <c r="A547" t="s">
        <v>1564</v>
      </c>
      <c r="B547">
        <v>6013375000</v>
      </c>
      <c r="C547">
        <v>46438</v>
      </c>
    </row>
    <row r="548" spans="1:3" x14ac:dyDescent="0.2">
      <c r="A548" t="s">
        <v>1617</v>
      </c>
      <c r="B548">
        <v>6013376000</v>
      </c>
      <c r="C548">
        <v>33636</v>
      </c>
    </row>
    <row r="549" spans="1:3" x14ac:dyDescent="0.2">
      <c r="A549" t="s">
        <v>1541</v>
      </c>
      <c r="B549">
        <v>6013377000</v>
      </c>
      <c r="C549">
        <v>48744</v>
      </c>
    </row>
    <row r="550" spans="1:3" x14ac:dyDescent="0.2">
      <c r="A550" t="s">
        <v>934</v>
      </c>
      <c r="B550">
        <v>6013378000</v>
      </c>
      <c r="C550">
        <v>95625</v>
      </c>
    </row>
    <row r="551" spans="1:3" x14ac:dyDescent="0.2">
      <c r="A551" t="s">
        <v>1567</v>
      </c>
      <c r="B551">
        <v>6013379000</v>
      </c>
      <c r="C551">
        <v>45825</v>
      </c>
    </row>
    <row r="552" spans="1:3" x14ac:dyDescent="0.2">
      <c r="A552" t="s">
        <v>1208</v>
      </c>
      <c r="B552">
        <v>6013380000</v>
      </c>
      <c r="C552">
        <v>77679</v>
      </c>
    </row>
    <row r="553" spans="1:3" x14ac:dyDescent="0.2">
      <c r="A553" t="s">
        <v>1247</v>
      </c>
      <c r="B553">
        <v>6013381000</v>
      </c>
      <c r="C553">
        <v>74859</v>
      </c>
    </row>
    <row r="554" spans="1:3" x14ac:dyDescent="0.2">
      <c r="A554" t="s">
        <v>1571</v>
      </c>
      <c r="B554">
        <v>6013382000</v>
      </c>
      <c r="C554">
        <v>45172</v>
      </c>
    </row>
    <row r="555" spans="1:3" x14ac:dyDescent="0.2">
      <c r="A555" t="s">
        <v>1182</v>
      </c>
      <c r="B555">
        <v>6013383000</v>
      </c>
      <c r="C555">
        <v>79288</v>
      </c>
    </row>
    <row r="556" spans="1:3" x14ac:dyDescent="0.2">
      <c r="A556" t="s">
        <v>470</v>
      </c>
      <c r="B556">
        <v>6013384000</v>
      </c>
      <c r="C556">
        <v>134539</v>
      </c>
    </row>
    <row r="557" spans="1:3" x14ac:dyDescent="0.2">
      <c r="A557" t="s">
        <v>467</v>
      </c>
      <c r="B557">
        <v>6013385100</v>
      </c>
      <c r="C557">
        <v>135057</v>
      </c>
    </row>
    <row r="558" spans="1:3" x14ac:dyDescent="0.2">
      <c r="A558" t="s">
        <v>389</v>
      </c>
      <c r="B558">
        <v>6013385200</v>
      </c>
      <c r="C558">
        <v>144928</v>
      </c>
    </row>
    <row r="559" spans="1:3" x14ac:dyDescent="0.2">
      <c r="A559" t="s">
        <v>1429</v>
      </c>
      <c r="B559">
        <v>6013386000</v>
      </c>
      <c r="C559">
        <v>59941</v>
      </c>
    </row>
    <row r="560" spans="1:3" x14ac:dyDescent="0.2">
      <c r="A560" t="s">
        <v>1104</v>
      </c>
      <c r="B560">
        <v>6013387000</v>
      </c>
      <c r="C560">
        <v>85103</v>
      </c>
    </row>
    <row r="561" spans="1:3" x14ac:dyDescent="0.2">
      <c r="A561" t="s">
        <v>910</v>
      </c>
      <c r="B561">
        <v>6013388000</v>
      </c>
      <c r="C561">
        <v>97396</v>
      </c>
    </row>
    <row r="562" spans="1:3" x14ac:dyDescent="0.2">
      <c r="A562" t="s">
        <v>1056</v>
      </c>
      <c r="B562">
        <v>6013389100</v>
      </c>
      <c r="C562">
        <v>88053</v>
      </c>
    </row>
    <row r="563" spans="1:3" x14ac:dyDescent="0.2">
      <c r="A563" t="s">
        <v>1388</v>
      </c>
      <c r="B563">
        <v>6013389200</v>
      </c>
      <c r="C563">
        <v>63410</v>
      </c>
    </row>
    <row r="564" spans="1:3" x14ac:dyDescent="0.2">
      <c r="A564" t="s">
        <v>608</v>
      </c>
      <c r="B564">
        <v>6013390100</v>
      </c>
      <c r="C564">
        <v>121481</v>
      </c>
    </row>
    <row r="565" spans="1:3" x14ac:dyDescent="0.2">
      <c r="A565" t="s">
        <v>296</v>
      </c>
      <c r="B565">
        <v>6013390200</v>
      </c>
      <c r="C565">
        <v>159467</v>
      </c>
    </row>
    <row r="566" spans="1:3" x14ac:dyDescent="0.2">
      <c r="A566" t="s">
        <v>326</v>
      </c>
      <c r="B566">
        <v>6013391000</v>
      </c>
      <c r="C566">
        <v>154061</v>
      </c>
    </row>
    <row r="567" spans="1:3" x14ac:dyDescent="0.2">
      <c r="A567" t="s">
        <v>200</v>
      </c>
      <c r="B567">
        <v>6013392000</v>
      </c>
      <c r="C567">
        <v>181081</v>
      </c>
    </row>
    <row r="568" spans="1:3" x14ac:dyDescent="0.2">
      <c r="A568" t="s">
        <v>948</v>
      </c>
      <c r="B568">
        <v>6013392200</v>
      </c>
      <c r="C568">
        <v>94722</v>
      </c>
    </row>
    <row r="569" spans="1:3" x14ac:dyDescent="0.2">
      <c r="A569" t="s">
        <v>316</v>
      </c>
      <c r="B569">
        <v>6013392300</v>
      </c>
      <c r="C569">
        <v>155096</v>
      </c>
    </row>
    <row r="570" spans="1:3" x14ac:dyDescent="0.2">
      <c r="A570" t="s">
        <v>1661</v>
      </c>
      <c r="B570">
        <v>6013990000</v>
      </c>
      <c r="C570">
        <v>0</v>
      </c>
    </row>
    <row r="571" spans="1:3" x14ac:dyDescent="0.2">
      <c r="A571" t="s">
        <v>250</v>
      </c>
      <c r="B571">
        <v>6041101100</v>
      </c>
      <c r="C571">
        <v>167647</v>
      </c>
    </row>
    <row r="572" spans="1:3" x14ac:dyDescent="0.2">
      <c r="A572" t="s">
        <v>1030</v>
      </c>
      <c r="B572">
        <v>6041101200</v>
      </c>
      <c r="C572">
        <v>89779</v>
      </c>
    </row>
    <row r="573" spans="1:3" x14ac:dyDescent="0.2">
      <c r="A573" t="s">
        <v>398</v>
      </c>
      <c r="B573">
        <v>6041102100</v>
      </c>
      <c r="C573">
        <v>143525</v>
      </c>
    </row>
    <row r="574" spans="1:3" x14ac:dyDescent="0.2">
      <c r="A574" t="s">
        <v>829</v>
      </c>
      <c r="B574">
        <v>6041102202</v>
      </c>
      <c r="C574">
        <v>103295</v>
      </c>
    </row>
    <row r="575" spans="1:3" x14ac:dyDescent="0.2">
      <c r="A575" t="s">
        <v>1308</v>
      </c>
      <c r="B575">
        <v>6041102203</v>
      </c>
      <c r="C575">
        <v>70435</v>
      </c>
    </row>
    <row r="576" spans="1:3" x14ac:dyDescent="0.2">
      <c r="A576" t="s">
        <v>482</v>
      </c>
      <c r="B576">
        <v>6041103100</v>
      </c>
      <c r="C576">
        <v>133333</v>
      </c>
    </row>
    <row r="577" spans="1:3" x14ac:dyDescent="0.2">
      <c r="A577" t="s">
        <v>1074</v>
      </c>
      <c r="B577">
        <v>6041103200</v>
      </c>
      <c r="C577">
        <v>86909</v>
      </c>
    </row>
    <row r="578" spans="1:3" x14ac:dyDescent="0.2">
      <c r="A578" t="s">
        <v>473</v>
      </c>
      <c r="B578">
        <v>6041104101</v>
      </c>
      <c r="C578">
        <v>134038</v>
      </c>
    </row>
    <row r="579" spans="1:3" x14ac:dyDescent="0.2">
      <c r="A579" t="s">
        <v>1213</v>
      </c>
      <c r="B579">
        <v>6041104102</v>
      </c>
      <c r="C579">
        <v>77143</v>
      </c>
    </row>
    <row r="580" spans="1:3" x14ac:dyDescent="0.2">
      <c r="A580" t="s">
        <v>860</v>
      </c>
      <c r="B580">
        <v>6041104200</v>
      </c>
      <c r="C580">
        <v>100907</v>
      </c>
    </row>
    <row r="581" spans="1:3" x14ac:dyDescent="0.2">
      <c r="A581" t="s">
        <v>395</v>
      </c>
      <c r="B581">
        <v>6041104300</v>
      </c>
      <c r="C581">
        <v>144104</v>
      </c>
    </row>
    <row r="582" spans="1:3" x14ac:dyDescent="0.2">
      <c r="A582" t="s">
        <v>1068</v>
      </c>
      <c r="B582">
        <v>6041105000</v>
      </c>
      <c r="C582">
        <v>87262</v>
      </c>
    </row>
    <row r="583" spans="1:3" x14ac:dyDescent="0.2">
      <c r="A583" t="s">
        <v>1185</v>
      </c>
      <c r="B583">
        <v>6041106001</v>
      </c>
      <c r="C583">
        <v>79021</v>
      </c>
    </row>
    <row r="584" spans="1:3" x14ac:dyDescent="0.2">
      <c r="A584" t="s">
        <v>1018</v>
      </c>
      <c r="B584">
        <v>6041106002</v>
      </c>
      <c r="C584">
        <v>90471</v>
      </c>
    </row>
    <row r="585" spans="1:3" x14ac:dyDescent="0.2">
      <c r="A585" t="s">
        <v>259</v>
      </c>
      <c r="B585">
        <v>6041107000</v>
      </c>
      <c r="C585">
        <v>166667</v>
      </c>
    </row>
    <row r="586" spans="1:3" x14ac:dyDescent="0.2">
      <c r="A586" t="s">
        <v>490</v>
      </c>
      <c r="B586">
        <v>6041108100</v>
      </c>
      <c r="C586">
        <v>132662</v>
      </c>
    </row>
    <row r="587" spans="1:3" x14ac:dyDescent="0.2">
      <c r="A587" t="s">
        <v>1002</v>
      </c>
      <c r="B587">
        <v>6041108200</v>
      </c>
      <c r="C587">
        <v>91515</v>
      </c>
    </row>
    <row r="588" spans="1:3" x14ac:dyDescent="0.2">
      <c r="A588" t="s">
        <v>1008</v>
      </c>
      <c r="B588">
        <v>6041109001</v>
      </c>
      <c r="C588">
        <v>91168</v>
      </c>
    </row>
    <row r="589" spans="1:3" x14ac:dyDescent="0.2">
      <c r="A589" t="s">
        <v>638</v>
      </c>
      <c r="B589">
        <v>6041109002</v>
      </c>
      <c r="C589">
        <v>119231</v>
      </c>
    </row>
    <row r="590" spans="1:3" x14ac:dyDescent="0.2">
      <c r="A590" t="s">
        <v>496</v>
      </c>
      <c r="B590">
        <v>6041110100</v>
      </c>
      <c r="C590">
        <v>131724</v>
      </c>
    </row>
    <row r="591" spans="1:3" x14ac:dyDescent="0.2">
      <c r="A591" t="s">
        <v>185</v>
      </c>
      <c r="B591">
        <v>6041110200</v>
      </c>
      <c r="C591">
        <v>185038</v>
      </c>
    </row>
    <row r="592" spans="1:3" x14ac:dyDescent="0.2">
      <c r="A592" t="s">
        <v>1130</v>
      </c>
      <c r="B592">
        <v>6041111000</v>
      </c>
      <c r="C592">
        <v>83571</v>
      </c>
    </row>
    <row r="593" spans="1:3" x14ac:dyDescent="0.2">
      <c r="A593" t="s">
        <v>973</v>
      </c>
      <c r="B593">
        <v>6041112100</v>
      </c>
      <c r="C593">
        <v>93557</v>
      </c>
    </row>
    <row r="594" spans="1:3" x14ac:dyDescent="0.2">
      <c r="A594" t="s">
        <v>1626</v>
      </c>
      <c r="B594">
        <v>6041112201</v>
      </c>
      <c r="C594">
        <v>31512</v>
      </c>
    </row>
    <row r="595" spans="1:3" x14ac:dyDescent="0.2">
      <c r="A595" t="s">
        <v>1267</v>
      </c>
      <c r="B595">
        <v>6041112202</v>
      </c>
      <c r="C595">
        <v>73600</v>
      </c>
    </row>
    <row r="596" spans="1:3" x14ac:dyDescent="0.2">
      <c r="A596" t="s">
        <v>730</v>
      </c>
      <c r="B596">
        <v>6041113000</v>
      </c>
      <c r="C596">
        <v>111727</v>
      </c>
    </row>
    <row r="597" spans="1:3" x14ac:dyDescent="0.2">
      <c r="A597" t="s">
        <v>285</v>
      </c>
      <c r="B597">
        <v>6041114100</v>
      </c>
      <c r="C597">
        <v>161791</v>
      </c>
    </row>
    <row r="598" spans="1:3" x14ac:dyDescent="0.2">
      <c r="A598" t="s">
        <v>900</v>
      </c>
      <c r="B598">
        <v>6041114200</v>
      </c>
      <c r="C598">
        <v>98144</v>
      </c>
    </row>
    <row r="599" spans="1:3" x14ac:dyDescent="0.2">
      <c r="A599" t="s">
        <v>227</v>
      </c>
      <c r="B599">
        <v>6041115000</v>
      </c>
      <c r="C599">
        <v>174222</v>
      </c>
    </row>
    <row r="600" spans="1:3" x14ac:dyDescent="0.2">
      <c r="A600" t="s">
        <v>650</v>
      </c>
      <c r="B600">
        <v>6041116000</v>
      </c>
      <c r="C600">
        <v>117985</v>
      </c>
    </row>
    <row r="601" spans="1:3" x14ac:dyDescent="0.2">
      <c r="A601" t="s">
        <v>748</v>
      </c>
      <c r="B601">
        <v>6041117000</v>
      </c>
      <c r="C601">
        <v>109875</v>
      </c>
    </row>
    <row r="602" spans="1:3" x14ac:dyDescent="0.2">
      <c r="A602" t="s">
        <v>163</v>
      </c>
      <c r="B602">
        <v>6041118100</v>
      </c>
      <c r="C602">
        <v>193913</v>
      </c>
    </row>
    <row r="603" spans="1:3" x14ac:dyDescent="0.2">
      <c r="A603" t="s">
        <v>156</v>
      </c>
      <c r="B603">
        <v>6041119100</v>
      </c>
      <c r="C603">
        <v>195926</v>
      </c>
    </row>
    <row r="604" spans="1:3" x14ac:dyDescent="0.2">
      <c r="A604" t="s">
        <v>1051</v>
      </c>
      <c r="B604">
        <v>6041119201</v>
      </c>
      <c r="C604">
        <v>88584</v>
      </c>
    </row>
    <row r="605" spans="1:3" x14ac:dyDescent="0.2">
      <c r="A605" t="s">
        <v>175</v>
      </c>
      <c r="B605">
        <v>6041119202</v>
      </c>
      <c r="C605">
        <v>190284</v>
      </c>
    </row>
    <row r="606" spans="1:3" x14ac:dyDescent="0.2">
      <c r="A606" t="s">
        <v>463</v>
      </c>
      <c r="B606">
        <v>6041120000</v>
      </c>
      <c r="C606">
        <v>135282</v>
      </c>
    </row>
    <row r="607" spans="1:3" x14ac:dyDescent="0.2">
      <c r="A607" t="s">
        <v>377</v>
      </c>
      <c r="B607">
        <v>6041121100</v>
      </c>
      <c r="C607">
        <v>146178</v>
      </c>
    </row>
    <row r="608" spans="1:3" x14ac:dyDescent="0.2">
      <c r="A608" t="s">
        <v>704</v>
      </c>
      <c r="B608">
        <v>6041121200</v>
      </c>
      <c r="C608">
        <v>113530</v>
      </c>
    </row>
    <row r="609" spans="1:3" x14ac:dyDescent="0.2">
      <c r="A609" t="s">
        <v>1656</v>
      </c>
      <c r="B609">
        <v>6041122000</v>
      </c>
      <c r="C609">
        <v>0</v>
      </c>
    </row>
    <row r="610" spans="1:3" x14ac:dyDescent="0.2">
      <c r="A610" t="s">
        <v>105</v>
      </c>
      <c r="B610">
        <v>6041123000</v>
      </c>
      <c r="C610">
        <v>223882</v>
      </c>
    </row>
    <row r="611" spans="1:3" x14ac:dyDescent="0.2">
      <c r="A611" t="s">
        <v>365</v>
      </c>
      <c r="B611">
        <v>6041124100</v>
      </c>
      <c r="C611">
        <v>147948</v>
      </c>
    </row>
    <row r="612" spans="1:3" x14ac:dyDescent="0.2">
      <c r="A612" t="s">
        <v>330</v>
      </c>
      <c r="B612">
        <v>6041124200</v>
      </c>
      <c r="C612">
        <v>153275</v>
      </c>
    </row>
    <row r="613" spans="1:3" x14ac:dyDescent="0.2">
      <c r="A613" t="s">
        <v>724</v>
      </c>
      <c r="B613">
        <v>6041125000</v>
      </c>
      <c r="C613">
        <v>112037</v>
      </c>
    </row>
    <row r="614" spans="1:3" x14ac:dyDescent="0.2">
      <c r="A614" t="s">
        <v>281</v>
      </c>
      <c r="B614">
        <v>6041126100</v>
      </c>
      <c r="C614">
        <v>162293</v>
      </c>
    </row>
    <row r="615" spans="1:3" x14ac:dyDescent="0.2">
      <c r="A615" t="s">
        <v>807</v>
      </c>
      <c r="B615">
        <v>6041126200</v>
      </c>
      <c r="C615">
        <v>104636</v>
      </c>
    </row>
    <row r="616" spans="1:3" x14ac:dyDescent="0.2">
      <c r="A616" t="s">
        <v>167</v>
      </c>
      <c r="B616">
        <v>6041127000</v>
      </c>
      <c r="C616">
        <v>192248</v>
      </c>
    </row>
    <row r="617" spans="1:3" x14ac:dyDescent="0.2">
      <c r="A617" t="s">
        <v>363</v>
      </c>
      <c r="B617">
        <v>6041128100</v>
      </c>
      <c r="C617">
        <v>148045</v>
      </c>
    </row>
    <row r="618" spans="1:3" x14ac:dyDescent="0.2">
      <c r="A618" t="s">
        <v>374</v>
      </c>
      <c r="B618">
        <v>6041128200</v>
      </c>
      <c r="C618">
        <v>146605</v>
      </c>
    </row>
    <row r="619" spans="1:3" x14ac:dyDescent="0.2">
      <c r="A619" t="s">
        <v>1562</v>
      </c>
      <c r="B619">
        <v>6041129000</v>
      </c>
      <c r="C619">
        <v>46550</v>
      </c>
    </row>
    <row r="620" spans="1:3" x14ac:dyDescent="0.2">
      <c r="A620" t="s">
        <v>292</v>
      </c>
      <c r="B620">
        <v>6041130201</v>
      </c>
      <c r="C620">
        <v>160417</v>
      </c>
    </row>
    <row r="621" spans="1:3" x14ac:dyDescent="0.2">
      <c r="A621" t="s">
        <v>560</v>
      </c>
      <c r="B621">
        <v>6041130202</v>
      </c>
      <c r="C621">
        <v>126379</v>
      </c>
    </row>
    <row r="622" spans="1:3" x14ac:dyDescent="0.2">
      <c r="A622" t="s">
        <v>308</v>
      </c>
      <c r="B622">
        <v>6041131100</v>
      </c>
      <c r="C622">
        <v>157317</v>
      </c>
    </row>
    <row r="623" spans="1:3" x14ac:dyDescent="0.2">
      <c r="A623" t="s">
        <v>1170</v>
      </c>
      <c r="B623">
        <v>6041132100</v>
      </c>
      <c r="C623">
        <v>80682</v>
      </c>
    </row>
    <row r="624" spans="1:3" x14ac:dyDescent="0.2">
      <c r="A624" t="s">
        <v>1273</v>
      </c>
      <c r="B624">
        <v>6041132200</v>
      </c>
      <c r="C624">
        <v>73387</v>
      </c>
    </row>
    <row r="625" spans="1:3" x14ac:dyDescent="0.2">
      <c r="A625" t="s">
        <v>1083</v>
      </c>
      <c r="B625">
        <v>6041133000</v>
      </c>
      <c r="C625">
        <v>86413</v>
      </c>
    </row>
    <row r="626" spans="1:3" x14ac:dyDescent="0.2">
      <c r="A626" t="s">
        <v>1662</v>
      </c>
      <c r="B626">
        <v>6041990100</v>
      </c>
      <c r="C626">
        <v>0</v>
      </c>
    </row>
    <row r="627" spans="1:3" x14ac:dyDescent="0.2">
      <c r="A627" t="s">
        <v>1372</v>
      </c>
      <c r="B627">
        <v>6055200201</v>
      </c>
      <c r="C627">
        <v>64688</v>
      </c>
    </row>
    <row r="628" spans="1:3" x14ac:dyDescent="0.2">
      <c r="A628" t="s">
        <v>1456</v>
      </c>
      <c r="B628">
        <v>6055200202</v>
      </c>
      <c r="C628">
        <v>57073</v>
      </c>
    </row>
    <row r="629" spans="1:3" x14ac:dyDescent="0.2">
      <c r="A629" t="s">
        <v>1399</v>
      </c>
      <c r="B629">
        <v>6055200203</v>
      </c>
      <c r="C629">
        <v>62603</v>
      </c>
    </row>
    <row r="630" spans="1:3" x14ac:dyDescent="0.2">
      <c r="A630" t="s">
        <v>1324</v>
      </c>
      <c r="B630">
        <v>6055200301</v>
      </c>
      <c r="C630">
        <v>69147</v>
      </c>
    </row>
    <row r="631" spans="1:3" x14ac:dyDescent="0.2">
      <c r="A631" t="s">
        <v>1272</v>
      </c>
      <c r="B631">
        <v>6055200302</v>
      </c>
      <c r="C631">
        <v>73396</v>
      </c>
    </row>
    <row r="632" spans="1:3" x14ac:dyDescent="0.2">
      <c r="A632" t="s">
        <v>723</v>
      </c>
      <c r="B632">
        <v>6055200400</v>
      </c>
      <c r="C632">
        <v>112081</v>
      </c>
    </row>
    <row r="633" spans="1:3" x14ac:dyDescent="0.2">
      <c r="A633" t="s">
        <v>1266</v>
      </c>
      <c r="B633">
        <v>6055200501</v>
      </c>
      <c r="C633">
        <v>73739</v>
      </c>
    </row>
    <row r="634" spans="1:3" x14ac:dyDescent="0.2">
      <c r="A634" t="s">
        <v>1494</v>
      </c>
      <c r="B634">
        <v>6055200503</v>
      </c>
      <c r="C634">
        <v>53704</v>
      </c>
    </row>
    <row r="635" spans="1:3" x14ac:dyDescent="0.2">
      <c r="A635" t="s">
        <v>1378</v>
      </c>
      <c r="B635">
        <v>6055200504</v>
      </c>
      <c r="C635">
        <v>64174</v>
      </c>
    </row>
    <row r="636" spans="1:3" x14ac:dyDescent="0.2">
      <c r="A636" t="s">
        <v>1232</v>
      </c>
      <c r="B636">
        <v>6055200505</v>
      </c>
      <c r="C636">
        <v>76285</v>
      </c>
    </row>
    <row r="637" spans="1:3" x14ac:dyDescent="0.2">
      <c r="A637" t="s">
        <v>849</v>
      </c>
      <c r="B637">
        <v>6055200601</v>
      </c>
      <c r="C637">
        <v>101380</v>
      </c>
    </row>
    <row r="638" spans="1:3" x14ac:dyDescent="0.2">
      <c r="A638" t="s">
        <v>1224</v>
      </c>
      <c r="B638">
        <v>6055200602</v>
      </c>
      <c r="C638">
        <v>76587</v>
      </c>
    </row>
    <row r="639" spans="1:3" x14ac:dyDescent="0.2">
      <c r="A639" t="s">
        <v>512</v>
      </c>
      <c r="B639">
        <v>6055200703</v>
      </c>
      <c r="C639">
        <v>130539</v>
      </c>
    </row>
    <row r="640" spans="1:3" x14ac:dyDescent="0.2">
      <c r="A640" t="s">
        <v>1196</v>
      </c>
      <c r="B640">
        <v>6055200704</v>
      </c>
      <c r="C640">
        <v>78646</v>
      </c>
    </row>
    <row r="641" spans="1:3" x14ac:dyDescent="0.2">
      <c r="A641" t="s">
        <v>1099</v>
      </c>
      <c r="B641">
        <v>6055200705</v>
      </c>
      <c r="C641">
        <v>85590</v>
      </c>
    </row>
    <row r="642" spans="1:3" x14ac:dyDescent="0.2">
      <c r="A642" t="s">
        <v>643</v>
      </c>
      <c r="B642">
        <v>6055200706</v>
      </c>
      <c r="C642">
        <v>118704</v>
      </c>
    </row>
    <row r="643" spans="1:3" x14ac:dyDescent="0.2">
      <c r="A643" t="s">
        <v>1026</v>
      </c>
      <c r="B643">
        <v>6055200707</v>
      </c>
      <c r="C643">
        <v>90026</v>
      </c>
    </row>
    <row r="644" spans="1:3" x14ac:dyDescent="0.2">
      <c r="A644" t="s">
        <v>1087</v>
      </c>
      <c r="B644">
        <v>6055200802</v>
      </c>
      <c r="C644">
        <v>86253</v>
      </c>
    </row>
    <row r="645" spans="1:3" x14ac:dyDescent="0.2">
      <c r="A645" t="s">
        <v>1406</v>
      </c>
      <c r="B645">
        <v>6055200803</v>
      </c>
      <c r="C645">
        <v>62209</v>
      </c>
    </row>
    <row r="646" spans="1:3" x14ac:dyDescent="0.2">
      <c r="A646" t="s">
        <v>1405</v>
      </c>
      <c r="B646">
        <v>6055200804</v>
      </c>
      <c r="C646">
        <v>62249</v>
      </c>
    </row>
    <row r="647" spans="1:3" x14ac:dyDescent="0.2">
      <c r="A647" t="s">
        <v>1655</v>
      </c>
      <c r="B647">
        <v>6055200900</v>
      </c>
      <c r="C647">
        <v>10000</v>
      </c>
    </row>
    <row r="648" spans="1:3" x14ac:dyDescent="0.2">
      <c r="A648" t="s">
        <v>592</v>
      </c>
      <c r="B648">
        <v>6055201003</v>
      </c>
      <c r="C648">
        <v>123291</v>
      </c>
    </row>
    <row r="649" spans="1:3" x14ac:dyDescent="0.2">
      <c r="A649" t="s">
        <v>923</v>
      </c>
      <c r="B649">
        <v>6055201004</v>
      </c>
      <c r="C649">
        <v>96246</v>
      </c>
    </row>
    <row r="650" spans="1:3" x14ac:dyDescent="0.2">
      <c r="A650" t="s">
        <v>852</v>
      </c>
      <c r="B650">
        <v>6055201005</v>
      </c>
      <c r="C650">
        <v>101136</v>
      </c>
    </row>
    <row r="651" spans="1:3" x14ac:dyDescent="0.2">
      <c r="A651" t="s">
        <v>858</v>
      </c>
      <c r="B651">
        <v>6055201006</v>
      </c>
      <c r="C651">
        <v>100969</v>
      </c>
    </row>
    <row r="652" spans="1:3" x14ac:dyDescent="0.2">
      <c r="A652" t="s">
        <v>993</v>
      </c>
      <c r="B652">
        <v>6055201007</v>
      </c>
      <c r="C652">
        <v>91892</v>
      </c>
    </row>
    <row r="653" spans="1:3" x14ac:dyDescent="0.2">
      <c r="A653" t="s">
        <v>413</v>
      </c>
      <c r="B653">
        <v>6055201101</v>
      </c>
      <c r="C653">
        <v>141312</v>
      </c>
    </row>
    <row r="654" spans="1:3" x14ac:dyDescent="0.2">
      <c r="A654" t="s">
        <v>790</v>
      </c>
      <c r="B654">
        <v>6055201102</v>
      </c>
      <c r="C654">
        <v>106443</v>
      </c>
    </row>
    <row r="655" spans="1:3" x14ac:dyDescent="0.2">
      <c r="A655" t="s">
        <v>1279</v>
      </c>
      <c r="B655">
        <v>6055201200</v>
      </c>
      <c r="C655">
        <v>72924</v>
      </c>
    </row>
    <row r="656" spans="1:3" x14ac:dyDescent="0.2">
      <c r="A656" t="s">
        <v>1097</v>
      </c>
      <c r="B656">
        <v>6055201300</v>
      </c>
      <c r="C656">
        <v>85684</v>
      </c>
    </row>
    <row r="657" spans="1:3" x14ac:dyDescent="0.2">
      <c r="A657" t="s">
        <v>310</v>
      </c>
      <c r="B657">
        <v>6055201401</v>
      </c>
      <c r="C657">
        <v>156757</v>
      </c>
    </row>
    <row r="658" spans="1:3" x14ac:dyDescent="0.2">
      <c r="A658" t="s">
        <v>243</v>
      </c>
      <c r="B658">
        <v>6055201402</v>
      </c>
      <c r="C658">
        <v>170070</v>
      </c>
    </row>
    <row r="659" spans="1:3" x14ac:dyDescent="0.2">
      <c r="A659" t="s">
        <v>439</v>
      </c>
      <c r="B659">
        <v>6055201403</v>
      </c>
      <c r="C659">
        <v>137778</v>
      </c>
    </row>
    <row r="660" spans="1:3" x14ac:dyDescent="0.2">
      <c r="A660" t="s">
        <v>612</v>
      </c>
      <c r="B660">
        <v>6055201500</v>
      </c>
      <c r="C660">
        <v>121111</v>
      </c>
    </row>
    <row r="661" spans="1:3" x14ac:dyDescent="0.2">
      <c r="A661" t="s">
        <v>1422</v>
      </c>
      <c r="B661">
        <v>6055201601</v>
      </c>
      <c r="C661">
        <v>60800</v>
      </c>
    </row>
    <row r="662" spans="1:3" x14ac:dyDescent="0.2">
      <c r="A662" t="s">
        <v>795</v>
      </c>
      <c r="B662">
        <v>6055201602</v>
      </c>
      <c r="C662">
        <v>105968</v>
      </c>
    </row>
    <row r="663" spans="1:3" x14ac:dyDescent="0.2">
      <c r="A663" t="s">
        <v>873</v>
      </c>
      <c r="B663">
        <v>6055201700</v>
      </c>
      <c r="C663">
        <v>100126</v>
      </c>
    </row>
    <row r="664" spans="1:3" x14ac:dyDescent="0.2">
      <c r="A664" t="s">
        <v>912</v>
      </c>
      <c r="B664">
        <v>6055201800</v>
      </c>
      <c r="C664">
        <v>97131</v>
      </c>
    </row>
    <row r="665" spans="1:3" x14ac:dyDescent="0.2">
      <c r="A665" t="s">
        <v>814</v>
      </c>
      <c r="B665">
        <v>6055201900</v>
      </c>
      <c r="C665">
        <v>104297</v>
      </c>
    </row>
    <row r="666" spans="1:3" x14ac:dyDescent="0.2">
      <c r="A666" t="s">
        <v>1363</v>
      </c>
      <c r="B666">
        <v>6055202000</v>
      </c>
      <c r="C666">
        <v>65782</v>
      </c>
    </row>
    <row r="667" spans="1:3" x14ac:dyDescent="0.2">
      <c r="A667" t="s">
        <v>1296</v>
      </c>
      <c r="B667">
        <v>6075010100</v>
      </c>
      <c r="C667">
        <v>71221</v>
      </c>
    </row>
    <row r="668" spans="1:3" x14ac:dyDescent="0.2">
      <c r="A668" t="s">
        <v>421</v>
      </c>
      <c r="B668">
        <v>6075010200</v>
      </c>
      <c r="C668">
        <v>140385</v>
      </c>
    </row>
    <row r="669" spans="1:3" x14ac:dyDescent="0.2">
      <c r="A669" t="s">
        <v>720</v>
      </c>
      <c r="B669">
        <v>6075010300</v>
      </c>
      <c r="C669">
        <v>112270</v>
      </c>
    </row>
    <row r="670" spans="1:3" x14ac:dyDescent="0.2">
      <c r="A670" t="s">
        <v>805</v>
      </c>
      <c r="B670">
        <v>6075010400</v>
      </c>
      <c r="C670">
        <v>104861</v>
      </c>
    </row>
    <row r="671" spans="1:3" x14ac:dyDescent="0.2">
      <c r="A671" t="s">
        <v>447</v>
      </c>
      <c r="B671">
        <v>6075010500</v>
      </c>
      <c r="C671">
        <v>137348</v>
      </c>
    </row>
    <row r="672" spans="1:3" x14ac:dyDescent="0.2">
      <c r="A672" t="s">
        <v>1596</v>
      </c>
      <c r="B672">
        <v>6075010600</v>
      </c>
      <c r="C672">
        <v>39880</v>
      </c>
    </row>
    <row r="673" spans="1:3" x14ac:dyDescent="0.2">
      <c r="A673" t="s">
        <v>1642</v>
      </c>
      <c r="B673">
        <v>6075010700</v>
      </c>
      <c r="C673">
        <v>26952</v>
      </c>
    </row>
    <row r="674" spans="1:3" x14ac:dyDescent="0.2">
      <c r="A674" t="s">
        <v>943</v>
      </c>
      <c r="B674">
        <v>6075010800</v>
      </c>
      <c r="C674">
        <v>94986</v>
      </c>
    </row>
    <row r="675" spans="1:3" x14ac:dyDescent="0.2">
      <c r="A675" t="s">
        <v>495</v>
      </c>
      <c r="B675">
        <v>6075010900</v>
      </c>
      <c r="C675">
        <v>131982</v>
      </c>
    </row>
    <row r="676" spans="1:3" x14ac:dyDescent="0.2">
      <c r="A676" t="s">
        <v>1192</v>
      </c>
      <c r="B676">
        <v>6075011000</v>
      </c>
      <c r="C676">
        <v>78788</v>
      </c>
    </row>
    <row r="677" spans="1:3" x14ac:dyDescent="0.2">
      <c r="A677" t="s">
        <v>1163</v>
      </c>
      <c r="B677">
        <v>6075011100</v>
      </c>
      <c r="C677">
        <v>80926</v>
      </c>
    </row>
    <row r="678" spans="1:3" x14ac:dyDescent="0.2">
      <c r="A678" t="s">
        <v>898</v>
      </c>
      <c r="B678">
        <v>6075011200</v>
      </c>
      <c r="C678">
        <v>98256</v>
      </c>
    </row>
    <row r="679" spans="1:3" x14ac:dyDescent="0.2">
      <c r="A679" t="s">
        <v>1631</v>
      </c>
      <c r="B679">
        <v>6075011300</v>
      </c>
      <c r="C679">
        <v>29724</v>
      </c>
    </row>
    <row r="680" spans="1:3" x14ac:dyDescent="0.2">
      <c r="A680" t="s">
        <v>1605</v>
      </c>
      <c r="B680">
        <v>6075011700</v>
      </c>
      <c r="C680">
        <v>37403</v>
      </c>
    </row>
    <row r="681" spans="1:3" x14ac:dyDescent="0.2">
      <c r="A681" t="s">
        <v>1610</v>
      </c>
      <c r="B681">
        <v>6075011800</v>
      </c>
      <c r="C681">
        <v>36200</v>
      </c>
    </row>
    <row r="682" spans="1:3" x14ac:dyDescent="0.2">
      <c r="A682" t="s">
        <v>990</v>
      </c>
      <c r="B682">
        <v>6075011901</v>
      </c>
      <c r="C682">
        <v>92024</v>
      </c>
    </row>
    <row r="683" spans="1:3" x14ac:dyDescent="0.2">
      <c r="A683" t="s">
        <v>1411</v>
      </c>
      <c r="B683">
        <v>6075011902</v>
      </c>
      <c r="C683">
        <v>61899</v>
      </c>
    </row>
    <row r="684" spans="1:3" x14ac:dyDescent="0.2">
      <c r="A684" t="s">
        <v>1549</v>
      </c>
      <c r="B684">
        <v>6075012000</v>
      </c>
      <c r="C684">
        <v>47815</v>
      </c>
    </row>
    <row r="685" spans="1:3" x14ac:dyDescent="0.2">
      <c r="A685" t="s">
        <v>1479</v>
      </c>
      <c r="B685">
        <v>6075012100</v>
      </c>
      <c r="C685">
        <v>54867</v>
      </c>
    </row>
    <row r="686" spans="1:3" x14ac:dyDescent="0.2">
      <c r="A686" t="s">
        <v>1613</v>
      </c>
      <c r="B686">
        <v>6075012201</v>
      </c>
      <c r="C686">
        <v>34877</v>
      </c>
    </row>
    <row r="687" spans="1:3" x14ac:dyDescent="0.2">
      <c r="A687" t="s">
        <v>1624</v>
      </c>
      <c r="B687">
        <v>6075012202</v>
      </c>
      <c r="C687">
        <v>32586</v>
      </c>
    </row>
    <row r="688" spans="1:3" x14ac:dyDescent="0.2">
      <c r="A688" t="s">
        <v>1652</v>
      </c>
      <c r="B688">
        <v>6075012301</v>
      </c>
      <c r="C688">
        <v>15897</v>
      </c>
    </row>
    <row r="689" spans="1:3" x14ac:dyDescent="0.2">
      <c r="A689" t="s">
        <v>1628</v>
      </c>
      <c r="B689">
        <v>6075012302</v>
      </c>
      <c r="C689">
        <v>30933</v>
      </c>
    </row>
    <row r="690" spans="1:3" x14ac:dyDescent="0.2">
      <c r="A690" t="s">
        <v>1646</v>
      </c>
      <c r="B690">
        <v>6075012401</v>
      </c>
      <c r="C690">
        <v>24356</v>
      </c>
    </row>
    <row r="691" spans="1:3" x14ac:dyDescent="0.2">
      <c r="A691" t="s">
        <v>1636</v>
      </c>
      <c r="B691">
        <v>6075012402</v>
      </c>
      <c r="C691">
        <v>28158</v>
      </c>
    </row>
    <row r="692" spans="1:3" x14ac:dyDescent="0.2">
      <c r="A692" t="s">
        <v>1651</v>
      </c>
      <c r="B692">
        <v>6075012501</v>
      </c>
      <c r="C692">
        <v>17155</v>
      </c>
    </row>
    <row r="693" spans="1:3" x14ac:dyDescent="0.2">
      <c r="A693" t="s">
        <v>1653</v>
      </c>
      <c r="B693">
        <v>6075012502</v>
      </c>
      <c r="C693">
        <v>15574</v>
      </c>
    </row>
    <row r="694" spans="1:3" x14ac:dyDescent="0.2">
      <c r="A694" t="s">
        <v>622</v>
      </c>
      <c r="B694">
        <v>6075012601</v>
      </c>
      <c r="C694">
        <v>120464</v>
      </c>
    </row>
    <row r="695" spans="1:3" x14ac:dyDescent="0.2">
      <c r="A695" t="s">
        <v>261</v>
      </c>
      <c r="B695">
        <v>6075012602</v>
      </c>
      <c r="C695">
        <v>166527</v>
      </c>
    </row>
    <row r="696" spans="1:3" x14ac:dyDescent="0.2">
      <c r="A696" t="s">
        <v>332</v>
      </c>
      <c r="B696">
        <v>6075012700</v>
      </c>
      <c r="C696">
        <v>152660</v>
      </c>
    </row>
    <row r="697" spans="1:3" x14ac:dyDescent="0.2">
      <c r="A697" t="s">
        <v>445</v>
      </c>
      <c r="B697">
        <v>6075012800</v>
      </c>
      <c r="C697">
        <v>137567</v>
      </c>
    </row>
    <row r="698" spans="1:3" x14ac:dyDescent="0.2">
      <c r="A698" t="s">
        <v>548</v>
      </c>
      <c r="B698">
        <v>6075012901</v>
      </c>
      <c r="C698">
        <v>127188</v>
      </c>
    </row>
    <row r="699" spans="1:3" x14ac:dyDescent="0.2">
      <c r="A699" t="s">
        <v>611</v>
      </c>
      <c r="B699">
        <v>6075012902</v>
      </c>
      <c r="C699">
        <v>121250</v>
      </c>
    </row>
    <row r="700" spans="1:3" x14ac:dyDescent="0.2">
      <c r="A700" t="s">
        <v>462</v>
      </c>
      <c r="B700">
        <v>6075013000</v>
      </c>
      <c r="C700">
        <v>135556</v>
      </c>
    </row>
    <row r="701" spans="1:3" x14ac:dyDescent="0.2">
      <c r="A701" t="s">
        <v>302</v>
      </c>
      <c r="B701">
        <v>6075013101</v>
      </c>
      <c r="C701">
        <v>158413</v>
      </c>
    </row>
    <row r="702" spans="1:3" x14ac:dyDescent="0.2">
      <c r="A702" t="s">
        <v>540</v>
      </c>
      <c r="B702">
        <v>6075013102</v>
      </c>
      <c r="C702">
        <v>127917</v>
      </c>
    </row>
    <row r="703" spans="1:3" x14ac:dyDescent="0.2">
      <c r="A703" t="s">
        <v>164</v>
      </c>
      <c r="B703">
        <v>6075013200</v>
      </c>
      <c r="C703">
        <v>193750</v>
      </c>
    </row>
    <row r="704" spans="1:3" x14ac:dyDescent="0.2">
      <c r="A704" t="s">
        <v>299</v>
      </c>
      <c r="B704">
        <v>6075013300</v>
      </c>
      <c r="C704">
        <v>158824</v>
      </c>
    </row>
    <row r="705" spans="1:3" x14ac:dyDescent="0.2">
      <c r="A705" t="s">
        <v>339</v>
      </c>
      <c r="B705">
        <v>6075013400</v>
      </c>
      <c r="C705">
        <v>151205</v>
      </c>
    </row>
    <row r="706" spans="1:3" x14ac:dyDescent="0.2">
      <c r="A706" t="s">
        <v>539</v>
      </c>
      <c r="B706">
        <v>6075013500</v>
      </c>
      <c r="C706">
        <v>128185</v>
      </c>
    </row>
    <row r="707" spans="1:3" x14ac:dyDescent="0.2">
      <c r="A707" t="s">
        <v>696</v>
      </c>
      <c r="B707">
        <v>6075015100</v>
      </c>
      <c r="C707">
        <v>114394</v>
      </c>
    </row>
    <row r="708" spans="1:3" x14ac:dyDescent="0.2">
      <c r="A708" t="s">
        <v>1022</v>
      </c>
      <c r="B708">
        <v>6075015200</v>
      </c>
      <c r="C708">
        <v>90289</v>
      </c>
    </row>
    <row r="709" spans="1:3" x14ac:dyDescent="0.2">
      <c r="A709" t="s">
        <v>581</v>
      </c>
      <c r="B709">
        <v>6075015300</v>
      </c>
      <c r="C709">
        <v>124187</v>
      </c>
    </row>
    <row r="710" spans="1:3" x14ac:dyDescent="0.2">
      <c r="A710" t="s">
        <v>673</v>
      </c>
      <c r="B710">
        <v>6075015400</v>
      </c>
      <c r="C710">
        <v>116099</v>
      </c>
    </row>
    <row r="711" spans="1:3" x14ac:dyDescent="0.2">
      <c r="A711" t="s">
        <v>1301</v>
      </c>
      <c r="B711">
        <v>6075015500</v>
      </c>
      <c r="C711">
        <v>71044</v>
      </c>
    </row>
    <row r="712" spans="1:3" x14ac:dyDescent="0.2">
      <c r="A712" t="s">
        <v>681</v>
      </c>
      <c r="B712">
        <v>6075015600</v>
      </c>
      <c r="C712">
        <v>115833</v>
      </c>
    </row>
    <row r="713" spans="1:3" x14ac:dyDescent="0.2">
      <c r="A713" t="s">
        <v>727</v>
      </c>
      <c r="B713">
        <v>6075015700</v>
      </c>
      <c r="C713">
        <v>111889</v>
      </c>
    </row>
    <row r="714" spans="1:3" x14ac:dyDescent="0.2">
      <c r="A714" t="s">
        <v>1362</v>
      </c>
      <c r="B714">
        <v>6075015801</v>
      </c>
      <c r="C714">
        <v>65869</v>
      </c>
    </row>
    <row r="715" spans="1:3" x14ac:dyDescent="0.2">
      <c r="A715" t="s">
        <v>1134</v>
      </c>
      <c r="B715">
        <v>6075015802</v>
      </c>
      <c r="C715">
        <v>83383</v>
      </c>
    </row>
    <row r="716" spans="1:3" x14ac:dyDescent="0.2">
      <c r="A716" t="s">
        <v>1579</v>
      </c>
      <c r="B716">
        <v>6075015900</v>
      </c>
      <c r="C716">
        <v>43844</v>
      </c>
    </row>
    <row r="717" spans="1:3" x14ac:dyDescent="0.2">
      <c r="A717" t="s">
        <v>1184</v>
      </c>
      <c r="B717">
        <v>6075016000</v>
      </c>
      <c r="C717">
        <v>79083</v>
      </c>
    </row>
    <row r="718" spans="1:3" x14ac:dyDescent="0.2">
      <c r="A718" t="s">
        <v>1635</v>
      </c>
      <c r="B718">
        <v>6075016100</v>
      </c>
      <c r="C718">
        <v>28287</v>
      </c>
    </row>
    <row r="719" spans="1:3" x14ac:dyDescent="0.2">
      <c r="A719" t="s">
        <v>1468</v>
      </c>
      <c r="B719">
        <v>6075016200</v>
      </c>
      <c r="C719">
        <v>55978</v>
      </c>
    </row>
    <row r="720" spans="1:3" x14ac:dyDescent="0.2">
      <c r="A720" t="s">
        <v>1137</v>
      </c>
      <c r="B720">
        <v>6075016300</v>
      </c>
      <c r="C720">
        <v>83218</v>
      </c>
    </row>
    <row r="721" spans="1:3" x14ac:dyDescent="0.2">
      <c r="A721" t="s">
        <v>879</v>
      </c>
      <c r="B721">
        <v>6075016400</v>
      </c>
      <c r="C721">
        <v>99486</v>
      </c>
    </row>
    <row r="722" spans="1:3" x14ac:dyDescent="0.2">
      <c r="A722" t="s">
        <v>944</v>
      </c>
      <c r="B722">
        <v>6075016500</v>
      </c>
      <c r="C722">
        <v>94890</v>
      </c>
    </row>
    <row r="723" spans="1:3" x14ac:dyDescent="0.2">
      <c r="A723" t="s">
        <v>760</v>
      </c>
      <c r="B723">
        <v>6075016600</v>
      </c>
      <c r="C723">
        <v>109184</v>
      </c>
    </row>
    <row r="724" spans="1:3" x14ac:dyDescent="0.2">
      <c r="A724" t="s">
        <v>600</v>
      </c>
      <c r="B724">
        <v>6075016700</v>
      </c>
      <c r="C724">
        <v>122330</v>
      </c>
    </row>
    <row r="725" spans="1:3" x14ac:dyDescent="0.2">
      <c r="A725" t="s">
        <v>914</v>
      </c>
      <c r="B725">
        <v>6075016801</v>
      </c>
      <c r="C725">
        <v>96978</v>
      </c>
    </row>
    <row r="726" spans="1:3" x14ac:dyDescent="0.2">
      <c r="A726" t="s">
        <v>1088</v>
      </c>
      <c r="B726">
        <v>6075016802</v>
      </c>
      <c r="C726">
        <v>86244</v>
      </c>
    </row>
    <row r="727" spans="1:3" x14ac:dyDescent="0.2">
      <c r="A727" t="s">
        <v>703</v>
      </c>
      <c r="B727">
        <v>6075016900</v>
      </c>
      <c r="C727">
        <v>113537</v>
      </c>
    </row>
    <row r="728" spans="1:3" x14ac:dyDescent="0.2">
      <c r="A728" t="s">
        <v>360</v>
      </c>
      <c r="B728">
        <v>6075017000</v>
      </c>
      <c r="C728">
        <v>148294</v>
      </c>
    </row>
    <row r="729" spans="1:3" x14ac:dyDescent="0.2">
      <c r="A729" t="s">
        <v>304</v>
      </c>
      <c r="B729">
        <v>6075017101</v>
      </c>
      <c r="C729">
        <v>157529</v>
      </c>
    </row>
    <row r="730" spans="1:3" x14ac:dyDescent="0.2">
      <c r="A730" t="s">
        <v>358</v>
      </c>
      <c r="B730">
        <v>6075017102</v>
      </c>
      <c r="C730">
        <v>148703</v>
      </c>
    </row>
    <row r="731" spans="1:3" x14ac:dyDescent="0.2">
      <c r="A731" t="s">
        <v>1623</v>
      </c>
      <c r="B731">
        <v>6075017601</v>
      </c>
      <c r="C731">
        <v>32747</v>
      </c>
    </row>
    <row r="732" spans="1:3" x14ac:dyDescent="0.2">
      <c r="A732" t="s">
        <v>675</v>
      </c>
      <c r="B732">
        <v>6075017700</v>
      </c>
      <c r="C732">
        <v>116000</v>
      </c>
    </row>
    <row r="733" spans="1:3" x14ac:dyDescent="0.2">
      <c r="A733" t="s">
        <v>1648</v>
      </c>
      <c r="B733">
        <v>6075017801</v>
      </c>
      <c r="C733">
        <v>23693</v>
      </c>
    </row>
    <row r="734" spans="1:3" x14ac:dyDescent="0.2">
      <c r="A734" t="s">
        <v>1111</v>
      </c>
      <c r="B734">
        <v>6075017802</v>
      </c>
      <c r="C734">
        <v>84665</v>
      </c>
    </row>
    <row r="735" spans="1:3" x14ac:dyDescent="0.2">
      <c r="A735" t="s">
        <v>1594</v>
      </c>
      <c r="B735">
        <v>6075017902</v>
      </c>
      <c r="C735">
        <v>40604</v>
      </c>
    </row>
    <row r="736" spans="1:3" x14ac:dyDescent="0.2">
      <c r="A736" t="s">
        <v>275</v>
      </c>
      <c r="B736">
        <v>6075018000</v>
      </c>
      <c r="C736">
        <v>163514</v>
      </c>
    </row>
    <row r="737" spans="1:3" x14ac:dyDescent="0.2">
      <c r="A737" t="s">
        <v>1557</v>
      </c>
      <c r="B737">
        <v>6075020100</v>
      </c>
      <c r="C737">
        <v>47152</v>
      </c>
    </row>
    <row r="738" spans="1:3" x14ac:dyDescent="0.2">
      <c r="A738" t="s">
        <v>1332</v>
      </c>
      <c r="B738">
        <v>6075020200</v>
      </c>
      <c r="C738">
        <v>68296</v>
      </c>
    </row>
    <row r="739" spans="1:3" x14ac:dyDescent="0.2">
      <c r="A739" t="s">
        <v>501</v>
      </c>
      <c r="B739">
        <v>6075020300</v>
      </c>
      <c r="C739">
        <v>131587</v>
      </c>
    </row>
    <row r="740" spans="1:3" x14ac:dyDescent="0.2">
      <c r="A740" t="s">
        <v>245</v>
      </c>
      <c r="B740">
        <v>6075020401</v>
      </c>
      <c r="C740">
        <v>169322</v>
      </c>
    </row>
    <row r="741" spans="1:3" x14ac:dyDescent="0.2">
      <c r="A741" t="s">
        <v>777</v>
      </c>
      <c r="B741">
        <v>6075020402</v>
      </c>
      <c r="C741">
        <v>107667</v>
      </c>
    </row>
    <row r="742" spans="1:3" x14ac:dyDescent="0.2">
      <c r="A742" t="s">
        <v>598</v>
      </c>
      <c r="B742">
        <v>6075020500</v>
      </c>
      <c r="C742">
        <v>122778</v>
      </c>
    </row>
    <row r="743" spans="1:3" x14ac:dyDescent="0.2">
      <c r="A743" t="s">
        <v>411</v>
      </c>
      <c r="B743">
        <v>6075020600</v>
      </c>
      <c r="C743">
        <v>141357</v>
      </c>
    </row>
    <row r="744" spans="1:3" x14ac:dyDescent="0.2">
      <c r="A744" t="s">
        <v>485</v>
      </c>
      <c r="B744">
        <v>6075020700</v>
      </c>
      <c r="C744">
        <v>133047</v>
      </c>
    </row>
    <row r="745" spans="1:3" x14ac:dyDescent="0.2">
      <c r="A745" t="s">
        <v>1462</v>
      </c>
      <c r="B745">
        <v>6075020800</v>
      </c>
      <c r="C745">
        <v>56550</v>
      </c>
    </row>
    <row r="746" spans="1:3" x14ac:dyDescent="0.2">
      <c r="A746" t="s">
        <v>1345</v>
      </c>
      <c r="B746">
        <v>6075020900</v>
      </c>
      <c r="C746">
        <v>67479</v>
      </c>
    </row>
    <row r="747" spans="1:3" x14ac:dyDescent="0.2">
      <c r="A747" t="s">
        <v>657</v>
      </c>
      <c r="B747">
        <v>6075021000</v>
      </c>
      <c r="C747">
        <v>117250</v>
      </c>
    </row>
    <row r="748" spans="1:3" x14ac:dyDescent="0.2">
      <c r="A748" t="s">
        <v>325</v>
      </c>
      <c r="B748">
        <v>6075021100</v>
      </c>
      <c r="C748">
        <v>154063</v>
      </c>
    </row>
    <row r="749" spans="1:3" x14ac:dyDescent="0.2">
      <c r="A749" t="s">
        <v>210</v>
      </c>
      <c r="B749">
        <v>6075021200</v>
      </c>
      <c r="C749">
        <v>177094</v>
      </c>
    </row>
    <row r="750" spans="1:3" x14ac:dyDescent="0.2">
      <c r="A750" t="s">
        <v>291</v>
      </c>
      <c r="B750">
        <v>6075021300</v>
      </c>
      <c r="C750">
        <v>161071</v>
      </c>
    </row>
    <row r="751" spans="1:3" x14ac:dyDescent="0.2">
      <c r="A751" t="s">
        <v>369</v>
      </c>
      <c r="B751">
        <v>6075021400</v>
      </c>
      <c r="C751">
        <v>147251</v>
      </c>
    </row>
    <row r="752" spans="1:3" x14ac:dyDescent="0.2">
      <c r="A752" t="s">
        <v>532</v>
      </c>
      <c r="B752">
        <v>6075021500</v>
      </c>
      <c r="C752">
        <v>128583</v>
      </c>
    </row>
    <row r="753" spans="1:3" x14ac:dyDescent="0.2">
      <c r="A753" t="s">
        <v>668</v>
      </c>
      <c r="B753">
        <v>6075021600</v>
      </c>
      <c r="C753">
        <v>116359</v>
      </c>
    </row>
    <row r="754" spans="1:3" x14ac:dyDescent="0.2">
      <c r="A754" t="s">
        <v>692</v>
      </c>
      <c r="B754">
        <v>6075021700</v>
      </c>
      <c r="C754">
        <v>114714</v>
      </c>
    </row>
    <row r="755" spans="1:3" x14ac:dyDescent="0.2">
      <c r="A755" t="s">
        <v>441</v>
      </c>
      <c r="B755">
        <v>6075021800</v>
      </c>
      <c r="C755">
        <v>137742</v>
      </c>
    </row>
    <row r="756" spans="1:3" x14ac:dyDescent="0.2">
      <c r="A756" t="s">
        <v>268</v>
      </c>
      <c r="B756">
        <v>6075022600</v>
      </c>
      <c r="C756">
        <v>165468</v>
      </c>
    </row>
    <row r="757" spans="1:3" x14ac:dyDescent="0.2">
      <c r="A757" t="s">
        <v>229</v>
      </c>
      <c r="B757">
        <v>6075022702</v>
      </c>
      <c r="C757">
        <v>173826</v>
      </c>
    </row>
    <row r="758" spans="1:3" x14ac:dyDescent="0.2">
      <c r="A758" t="s">
        <v>205</v>
      </c>
      <c r="B758">
        <v>6075022704</v>
      </c>
      <c r="C758">
        <v>178772</v>
      </c>
    </row>
    <row r="759" spans="1:3" x14ac:dyDescent="0.2">
      <c r="A759" t="s">
        <v>819</v>
      </c>
      <c r="B759">
        <v>6075022801</v>
      </c>
      <c r="C759">
        <v>103924</v>
      </c>
    </row>
    <row r="760" spans="1:3" x14ac:dyDescent="0.2">
      <c r="A760" t="s">
        <v>1361</v>
      </c>
      <c r="B760">
        <v>6075022802</v>
      </c>
      <c r="C760">
        <v>65870</v>
      </c>
    </row>
    <row r="761" spans="1:3" x14ac:dyDescent="0.2">
      <c r="A761" t="s">
        <v>1114</v>
      </c>
      <c r="B761">
        <v>6075022803</v>
      </c>
      <c r="C761">
        <v>84451</v>
      </c>
    </row>
    <row r="762" spans="1:3" x14ac:dyDescent="0.2">
      <c r="A762" t="s">
        <v>1335</v>
      </c>
      <c r="B762">
        <v>6075022901</v>
      </c>
      <c r="C762">
        <v>68158</v>
      </c>
    </row>
    <row r="763" spans="1:3" x14ac:dyDescent="0.2">
      <c r="A763" t="s">
        <v>866</v>
      </c>
      <c r="B763">
        <v>6075022902</v>
      </c>
      <c r="C763">
        <v>100602</v>
      </c>
    </row>
    <row r="764" spans="1:3" x14ac:dyDescent="0.2">
      <c r="A764" t="s">
        <v>1209</v>
      </c>
      <c r="B764">
        <v>6075022903</v>
      </c>
      <c r="C764">
        <v>77582</v>
      </c>
    </row>
    <row r="765" spans="1:3" x14ac:dyDescent="0.2">
      <c r="A765" t="s">
        <v>1331</v>
      </c>
      <c r="B765">
        <v>6075023001</v>
      </c>
      <c r="C765">
        <v>68310</v>
      </c>
    </row>
    <row r="766" spans="1:3" x14ac:dyDescent="0.2">
      <c r="A766" t="s">
        <v>755</v>
      </c>
      <c r="B766">
        <v>6075023003</v>
      </c>
      <c r="C766">
        <v>109466</v>
      </c>
    </row>
    <row r="767" spans="1:3" x14ac:dyDescent="0.2">
      <c r="A767" t="s">
        <v>1604</v>
      </c>
      <c r="B767">
        <v>6075023102</v>
      </c>
      <c r="C767">
        <v>37827</v>
      </c>
    </row>
    <row r="768" spans="1:3" x14ac:dyDescent="0.2">
      <c r="A768" t="s">
        <v>1630</v>
      </c>
      <c r="B768">
        <v>6075023103</v>
      </c>
      <c r="C768">
        <v>30644</v>
      </c>
    </row>
    <row r="769" spans="1:3" x14ac:dyDescent="0.2">
      <c r="A769" t="s">
        <v>1386</v>
      </c>
      <c r="B769">
        <v>6075023200</v>
      </c>
      <c r="C769">
        <v>63531</v>
      </c>
    </row>
    <row r="770" spans="1:3" x14ac:dyDescent="0.2">
      <c r="A770" t="s">
        <v>670</v>
      </c>
      <c r="B770">
        <v>6075023300</v>
      </c>
      <c r="C770">
        <v>116327</v>
      </c>
    </row>
    <row r="771" spans="1:3" x14ac:dyDescent="0.2">
      <c r="A771" t="s">
        <v>1522</v>
      </c>
      <c r="B771">
        <v>6075023400</v>
      </c>
      <c r="C771">
        <v>50407</v>
      </c>
    </row>
    <row r="772" spans="1:3" x14ac:dyDescent="0.2">
      <c r="A772" t="s">
        <v>735</v>
      </c>
      <c r="B772">
        <v>6075025100</v>
      </c>
      <c r="C772">
        <v>111382</v>
      </c>
    </row>
    <row r="773" spans="1:3" x14ac:dyDescent="0.2">
      <c r="A773" t="s">
        <v>388</v>
      </c>
      <c r="B773">
        <v>6075025200</v>
      </c>
      <c r="C773">
        <v>145000</v>
      </c>
    </row>
    <row r="774" spans="1:3" x14ac:dyDescent="0.2">
      <c r="A774" t="s">
        <v>606</v>
      </c>
      <c r="B774">
        <v>6075025300</v>
      </c>
      <c r="C774">
        <v>121569</v>
      </c>
    </row>
    <row r="775" spans="1:3" x14ac:dyDescent="0.2">
      <c r="A775" t="s">
        <v>936</v>
      </c>
      <c r="B775">
        <v>6075025401</v>
      </c>
      <c r="C775">
        <v>95472</v>
      </c>
    </row>
    <row r="776" spans="1:3" x14ac:dyDescent="0.2">
      <c r="A776" t="s">
        <v>1119</v>
      </c>
      <c r="B776">
        <v>6075025402</v>
      </c>
      <c r="C776">
        <v>84091</v>
      </c>
    </row>
    <row r="777" spans="1:3" x14ac:dyDescent="0.2">
      <c r="A777" t="s">
        <v>1112</v>
      </c>
      <c r="B777">
        <v>6075025403</v>
      </c>
      <c r="C777">
        <v>84624</v>
      </c>
    </row>
    <row r="778" spans="1:3" x14ac:dyDescent="0.2">
      <c r="A778" t="s">
        <v>781</v>
      </c>
      <c r="B778">
        <v>6075025500</v>
      </c>
      <c r="C778">
        <v>107353</v>
      </c>
    </row>
    <row r="779" spans="1:3" x14ac:dyDescent="0.2">
      <c r="A779" t="s">
        <v>911</v>
      </c>
      <c r="B779">
        <v>6075025600</v>
      </c>
      <c r="C779">
        <v>97179</v>
      </c>
    </row>
    <row r="780" spans="1:3" x14ac:dyDescent="0.2">
      <c r="A780" t="s">
        <v>882</v>
      </c>
      <c r="B780">
        <v>6075025701</v>
      </c>
      <c r="C780">
        <v>99142</v>
      </c>
    </row>
    <row r="781" spans="1:3" x14ac:dyDescent="0.2">
      <c r="A781" t="s">
        <v>1162</v>
      </c>
      <c r="B781">
        <v>6075025702</v>
      </c>
      <c r="C781">
        <v>80987</v>
      </c>
    </row>
    <row r="782" spans="1:3" x14ac:dyDescent="0.2">
      <c r="A782" t="s">
        <v>1252</v>
      </c>
      <c r="B782">
        <v>6075025800</v>
      </c>
      <c r="C782">
        <v>74554</v>
      </c>
    </row>
    <row r="783" spans="1:3" x14ac:dyDescent="0.2">
      <c r="A783" t="s">
        <v>761</v>
      </c>
      <c r="B783">
        <v>6075025900</v>
      </c>
      <c r="C783">
        <v>108952</v>
      </c>
    </row>
    <row r="784" spans="1:3" x14ac:dyDescent="0.2">
      <c r="A784" t="s">
        <v>1092</v>
      </c>
      <c r="B784">
        <v>6075026001</v>
      </c>
      <c r="C784">
        <v>85911</v>
      </c>
    </row>
    <row r="785" spans="1:3" x14ac:dyDescent="0.2">
      <c r="A785" t="s">
        <v>1191</v>
      </c>
      <c r="B785">
        <v>6075026002</v>
      </c>
      <c r="C785">
        <v>78804</v>
      </c>
    </row>
    <row r="786" spans="1:3" x14ac:dyDescent="0.2">
      <c r="A786" t="s">
        <v>1284</v>
      </c>
      <c r="B786">
        <v>6075026003</v>
      </c>
      <c r="C786">
        <v>72414</v>
      </c>
    </row>
    <row r="787" spans="1:3" x14ac:dyDescent="0.2">
      <c r="A787" t="s">
        <v>1053</v>
      </c>
      <c r="B787">
        <v>6075026004</v>
      </c>
      <c r="C787">
        <v>88483</v>
      </c>
    </row>
    <row r="788" spans="1:3" x14ac:dyDescent="0.2">
      <c r="A788" t="s">
        <v>1258</v>
      </c>
      <c r="B788">
        <v>6075026100</v>
      </c>
      <c r="C788">
        <v>74249</v>
      </c>
    </row>
    <row r="789" spans="1:3" x14ac:dyDescent="0.2">
      <c r="A789" t="s">
        <v>915</v>
      </c>
      <c r="B789">
        <v>6075026200</v>
      </c>
      <c r="C789">
        <v>96890</v>
      </c>
    </row>
    <row r="790" spans="1:3" x14ac:dyDescent="0.2">
      <c r="A790" t="s">
        <v>1281</v>
      </c>
      <c r="B790">
        <v>6075026301</v>
      </c>
      <c r="C790">
        <v>72754</v>
      </c>
    </row>
    <row r="791" spans="1:3" x14ac:dyDescent="0.2">
      <c r="A791" t="s">
        <v>1108</v>
      </c>
      <c r="B791">
        <v>6075026302</v>
      </c>
      <c r="C791">
        <v>84964</v>
      </c>
    </row>
    <row r="792" spans="1:3" x14ac:dyDescent="0.2">
      <c r="A792" t="s">
        <v>843</v>
      </c>
      <c r="B792">
        <v>6075026303</v>
      </c>
      <c r="C792">
        <v>101860</v>
      </c>
    </row>
    <row r="793" spans="1:3" x14ac:dyDescent="0.2">
      <c r="A793" t="s">
        <v>1360</v>
      </c>
      <c r="B793">
        <v>6075026401</v>
      </c>
      <c r="C793">
        <v>65995</v>
      </c>
    </row>
    <row r="794" spans="1:3" x14ac:dyDescent="0.2">
      <c r="A794" t="s">
        <v>986</v>
      </c>
      <c r="B794">
        <v>6075026402</v>
      </c>
      <c r="C794">
        <v>92200</v>
      </c>
    </row>
    <row r="795" spans="1:3" x14ac:dyDescent="0.2">
      <c r="A795" t="s">
        <v>1514</v>
      </c>
      <c r="B795">
        <v>6075026403</v>
      </c>
      <c r="C795">
        <v>51563</v>
      </c>
    </row>
    <row r="796" spans="1:3" x14ac:dyDescent="0.2">
      <c r="A796" t="s">
        <v>1525</v>
      </c>
      <c r="B796">
        <v>6075026404</v>
      </c>
      <c r="C796">
        <v>50000</v>
      </c>
    </row>
    <row r="797" spans="1:3" x14ac:dyDescent="0.2">
      <c r="A797" t="s">
        <v>812</v>
      </c>
      <c r="B797">
        <v>6075030101</v>
      </c>
      <c r="C797">
        <v>104377</v>
      </c>
    </row>
    <row r="798" spans="1:3" x14ac:dyDescent="0.2">
      <c r="A798" t="s">
        <v>455</v>
      </c>
      <c r="B798">
        <v>6075030102</v>
      </c>
      <c r="C798">
        <v>136497</v>
      </c>
    </row>
    <row r="799" spans="1:3" x14ac:dyDescent="0.2">
      <c r="A799" t="s">
        <v>799</v>
      </c>
      <c r="B799">
        <v>6075030201</v>
      </c>
      <c r="C799">
        <v>105425</v>
      </c>
    </row>
    <row r="800" spans="1:3" x14ac:dyDescent="0.2">
      <c r="A800" t="s">
        <v>917</v>
      </c>
      <c r="B800">
        <v>6075030202</v>
      </c>
      <c r="C800">
        <v>96636</v>
      </c>
    </row>
    <row r="801" spans="1:3" x14ac:dyDescent="0.2">
      <c r="A801" t="s">
        <v>639</v>
      </c>
      <c r="B801">
        <v>6075030301</v>
      </c>
      <c r="C801">
        <v>119153</v>
      </c>
    </row>
    <row r="802" spans="1:3" x14ac:dyDescent="0.2">
      <c r="A802" t="s">
        <v>323</v>
      </c>
      <c r="B802">
        <v>6075030302</v>
      </c>
      <c r="C802">
        <v>154222</v>
      </c>
    </row>
    <row r="803" spans="1:3" x14ac:dyDescent="0.2">
      <c r="A803" t="s">
        <v>188</v>
      </c>
      <c r="B803">
        <v>6075030400</v>
      </c>
      <c r="C803">
        <v>183249</v>
      </c>
    </row>
    <row r="804" spans="1:3" x14ac:dyDescent="0.2">
      <c r="A804" t="s">
        <v>461</v>
      </c>
      <c r="B804">
        <v>6075030500</v>
      </c>
      <c r="C804">
        <v>135930</v>
      </c>
    </row>
    <row r="805" spans="1:3" x14ac:dyDescent="0.2">
      <c r="A805" t="s">
        <v>217</v>
      </c>
      <c r="B805">
        <v>6075030600</v>
      </c>
      <c r="C805">
        <v>176190</v>
      </c>
    </row>
    <row r="806" spans="1:3" x14ac:dyDescent="0.2">
      <c r="A806" t="s">
        <v>277</v>
      </c>
      <c r="B806">
        <v>6075030700</v>
      </c>
      <c r="C806">
        <v>163378</v>
      </c>
    </row>
    <row r="807" spans="1:3" x14ac:dyDescent="0.2">
      <c r="A807" t="s">
        <v>279</v>
      </c>
      <c r="B807">
        <v>6075030800</v>
      </c>
      <c r="C807">
        <v>162449</v>
      </c>
    </row>
    <row r="808" spans="1:3" x14ac:dyDescent="0.2">
      <c r="A808" t="s">
        <v>219</v>
      </c>
      <c r="B808">
        <v>6075030900</v>
      </c>
      <c r="C808">
        <v>175765</v>
      </c>
    </row>
    <row r="809" spans="1:3" x14ac:dyDescent="0.2">
      <c r="A809" t="s">
        <v>599</v>
      </c>
      <c r="B809">
        <v>6075031000</v>
      </c>
      <c r="C809">
        <v>122354</v>
      </c>
    </row>
    <row r="810" spans="1:3" x14ac:dyDescent="0.2">
      <c r="A810" t="s">
        <v>491</v>
      </c>
      <c r="B810">
        <v>6075031100</v>
      </c>
      <c r="C810">
        <v>132300</v>
      </c>
    </row>
    <row r="811" spans="1:3" x14ac:dyDescent="0.2">
      <c r="A811" t="s">
        <v>1257</v>
      </c>
      <c r="B811">
        <v>6075031201</v>
      </c>
      <c r="C811">
        <v>74256</v>
      </c>
    </row>
    <row r="812" spans="1:3" x14ac:dyDescent="0.2">
      <c r="A812" t="s">
        <v>800</v>
      </c>
      <c r="B812">
        <v>6075031202</v>
      </c>
      <c r="C812">
        <v>105417</v>
      </c>
    </row>
    <row r="813" spans="1:3" x14ac:dyDescent="0.2">
      <c r="A813" t="s">
        <v>710</v>
      </c>
      <c r="B813">
        <v>6075031301</v>
      </c>
      <c r="C813">
        <v>113312</v>
      </c>
    </row>
    <row r="814" spans="1:3" x14ac:dyDescent="0.2">
      <c r="A814" t="s">
        <v>964</v>
      </c>
      <c r="B814">
        <v>6075031302</v>
      </c>
      <c r="C814">
        <v>94122</v>
      </c>
    </row>
    <row r="815" spans="1:3" x14ac:dyDescent="0.2">
      <c r="A815" t="s">
        <v>1253</v>
      </c>
      <c r="B815">
        <v>6075031400</v>
      </c>
      <c r="C815">
        <v>74479</v>
      </c>
    </row>
    <row r="816" spans="1:3" x14ac:dyDescent="0.2">
      <c r="A816" t="s">
        <v>955</v>
      </c>
      <c r="B816">
        <v>6075032601</v>
      </c>
      <c r="C816">
        <v>94397</v>
      </c>
    </row>
    <row r="817" spans="1:3" x14ac:dyDescent="0.2">
      <c r="A817" t="s">
        <v>1042</v>
      </c>
      <c r="B817">
        <v>6075032602</v>
      </c>
      <c r="C817">
        <v>89106</v>
      </c>
    </row>
    <row r="818" spans="1:3" x14ac:dyDescent="0.2">
      <c r="A818" t="s">
        <v>837</v>
      </c>
      <c r="B818">
        <v>6075032700</v>
      </c>
      <c r="C818">
        <v>102500</v>
      </c>
    </row>
    <row r="819" spans="1:3" x14ac:dyDescent="0.2">
      <c r="A819" t="s">
        <v>969</v>
      </c>
      <c r="B819">
        <v>6075032801</v>
      </c>
      <c r="C819">
        <v>93799</v>
      </c>
    </row>
    <row r="820" spans="1:3" x14ac:dyDescent="0.2">
      <c r="A820" t="s">
        <v>1037</v>
      </c>
      <c r="B820">
        <v>6075032802</v>
      </c>
      <c r="C820">
        <v>89394</v>
      </c>
    </row>
    <row r="821" spans="1:3" x14ac:dyDescent="0.2">
      <c r="A821" t="s">
        <v>970</v>
      </c>
      <c r="B821">
        <v>6075032901</v>
      </c>
      <c r="C821">
        <v>93790</v>
      </c>
    </row>
    <row r="822" spans="1:3" x14ac:dyDescent="0.2">
      <c r="A822" t="s">
        <v>527</v>
      </c>
      <c r="B822">
        <v>6075032902</v>
      </c>
      <c r="C822">
        <v>129331</v>
      </c>
    </row>
    <row r="823" spans="1:3" x14ac:dyDescent="0.2">
      <c r="A823" t="s">
        <v>459</v>
      </c>
      <c r="B823">
        <v>6075033000</v>
      </c>
      <c r="C823">
        <v>136005</v>
      </c>
    </row>
    <row r="824" spans="1:3" x14ac:dyDescent="0.2">
      <c r="A824" t="s">
        <v>432</v>
      </c>
      <c r="B824">
        <v>6075033100</v>
      </c>
      <c r="C824">
        <v>138542</v>
      </c>
    </row>
    <row r="825" spans="1:3" x14ac:dyDescent="0.2">
      <c r="A825" t="s">
        <v>1589</v>
      </c>
      <c r="B825">
        <v>6075033201</v>
      </c>
      <c r="C825">
        <v>41456</v>
      </c>
    </row>
    <row r="826" spans="1:3" x14ac:dyDescent="0.2">
      <c r="A826" t="s">
        <v>1314</v>
      </c>
      <c r="B826">
        <v>6075033203</v>
      </c>
      <c r="C826">
        <v>70263</v>
      </c>
    </row>
    <row r="827" spans="1:3" x14ac:dyDescent="0.2">
      <c r="A827" t="s">
        <v>1519</v>
      </c>
      <c r="B827">
        <v>6075033204</v>
      </c>
      <c r="C827">
        <v>50641</v>
      </c>
    </row>
    <row r="828" spans="1:3" x14ac:dyDescent="0.2">
      <c r="A828" t="s">
        <v>661</v>
      </c>
      <c r="B828">
        <v>6075035100</v>
      </c>
      <c r="C828">
        <v>117083</v>
      </c>
    </row>
    <row r="829" spans="1:3" x14ac:dyDescent="0.2">
      <c r="A829" t="s">
        <v>1109</v>
      </c>
      <c r="B829">
        <v>6075035201</v>
      </c>
      <c r="C829">
        <v>84804</v>
      </c>
    </row>
    <row r="830" spans="1:3" x14ac:dyDescent="0.2">
      <c r="A830" t="s">
        <v>1027</v>
      </c>
      <c r="B830">
        <v>6075035202</v>
      </c>
      <c r="C830">
        <v>90015</v>
      </c>
    </row>
    <row r="831" spans="1:3" x14ac:dyDescent="0.2">
      <c r="A831" t="s">
        <v>886</v>
      </c>
      <c r="B831">
        <v>6075035300</v>
      </c>
      <c r="C831">
        <v>98994</v>
      </c>
    </row>
    <row r="832" spans="1:3" x14ac:dyDescent="0.2">
      <c r="A832" t="s">
        <v>806</v>
      </c>
      <c r="B832">
        <v>6075035400</v>
      </c>
      <c r="C832">
        <v>104841</v>
      </c>
    </row>
    <row r="833" spans="1:3" x14ac:dyDescent="0.2">
      <c r="A833" t="s">
        <v>1024</v>
      </c>
      <c r="B833">
        <v>6075040100</v>
      </c>
      <c r="C833">
        <v>90231</v>
      </c>
    </row>
    <row r="834" spans="1:3" x14ac:dyDescent="0.2">
      <c r="A834" t="s">
        <v>671</v>
      </c>
      <c r="B834">
        <v>6075040200</v>
      </c>
      <c r="C834">
        <v>116194</v>
      </c>
    </row>
    <row r="835" spans="1:3" x14ac:dyDescent="0.2">
      <c r="A835" t="s">
        <v>1057</v>
      </c>
      <c r="B835">
        <v>6075042601</v>
      </c>
      <c r="C835">
        <v>88049</v>
      </c>
    </row>
    <row r="836" spans="1:3" x14ac:dyDescent="0.2">
      <c r="A836" t="s">
        <v>1150</v>
      </c>
      <c r="B836">
        <v>6075042602</v>
      </c>
      <c r="C836">
        <v>81771</v>
      </c>
    </row>
    <row r="837" spans="1:3" x14ac:dyDescent="0.2">
      <c r="A837" t="s">
        <v>995</v>
      </c>
      <c r="B837">
        <v>6075042700</v>
      </c>
      <c r="C837">
        <v>91801</v>
      </c>
    </row>
    <row r="838" spans="1:3" x14ac:dyDescent="0.2">
      <c r="A838" t="s">
        <v>208</v>
      </c>
      <c r="B838">
        <v>6075042800</v>
      </c>
      <c r="C838">
        <v>177273</v>
      </c>
    </row>
    <row r="839" spans="1:3" x14ac:dyDescent="0.2">
      <c r="A839" t="s">
        <v>1044</v>
      </c>
      <c r="B839">
        <v>6075045100</v>
      </c>
      <c r="C839">
        <v>88938</v>
      </c>
    </row>
    <row r="840" spans="1:3" x14ac:dyDescent="0.2">
      <c r="A840" t="s">
        <v>1055</v>
      </c>
      <c r="B840">
        <v>6075045200</v>
      </c>
      <c r="C840">
        <v>88068</v>
      </c>
    </row>
    <row r="841" spans="1:3" x14ac:dyDescent="0.2">
      <c r="A841" t="s">
        <v>1029</v>
      </c>
      <c r="B841">
        <v>6075047600</v>
      </c>
      <c r="C841">
        <v>89976</v>
      </c>
    </row>
    <row r="842" spans="1:3" x14ac:dyDescent="0.2">
      <c r="A842" t="s">
        <v>1117</v>
      </c>
      <c r="B842">
        <v>6075047701</v>
      </c>
      <c r="C842">
        <v>84178</v>
      </c>
    </row>
    <row r="843" spans="1:3" x14ac:dyDescent="0.2">
      <c r="A843" t="s">
        <v>796</v>
      </c>
      <c r="B843">
        <v>6075047702</v>
      </c>
      <c r="C843">
        <v>105952</v>
      </c>
    </row>
    <row r="844" spans="1:3" x14ac:dyDescent="0.2">
      <c r="A844" t="s">
        <v>1067</v>
      </c>
      <c r="B844">
        <v>6075047801</v>
      </c>
      <c r="C844">
        <v>87414</v>
      </c>
    </row>
    <row r="845" spans="1:3" x14ac:dyDescent="0.2">
      <c r="A845" t="s">
        <v>1007</v>
      </c>
      <c r="B845">
        <v>6075047802</v>
      </c>
      <c r="C845">
        <v>91168</v>
      </c>
    </row>
    <row r="846" spans="1:3" x14ac:dyDescent="0.2">
      <c r="A846" t="s">
        <v>974</v>
      </c>
      <c r="B846">
        <v>6075047901</v>
      </c>
      <c r="C846">
        <v>93468</v>
      </c>
    </row>
    <row r="847" spans="1:3" x14ac:dyDescent="0.2">
      <c r="A847" t="s">
        <v>870</v>
      </c>
      <c r="B847">
        <v>6075047902</v>
      </c>
      <c r="C847">
        <v>100235</v>
      </c>
    </row>
    <row r="848" spans="1:3" x14ac:dyDescent="0.2">
      <c r="A848" t="s">
        <v>390</v>
      </c>
      <c r="B848">
        <v>6075060100</v>
      </c>
      <c r="C848">
        <v>144898</v>
      </c>
    </row>
    <row r="849" spans="1:3" x14ac:dyDescent="0.2">
      <c r="A849" t="s">
        <v>1302</v>
      </c>
      <c r="B849">
        <v>6075060400</v>
      </c>
      <c r="C849">
        <v>70930</v>
      </c>
    </row>
    <row r="850" spans="1:3" x14ac:dyDescent="0.2">
      <c r="A850" t="s">
        <v>1619</v>
      </c>
      <c r="B850">
        <v>6075060502</v>
      </c>
      <c r="C850">
        <v>33083</v>
      </c>
    </row>
    <row r="851" spans="1:3" x14ac:dyDescent="0.2">
      <c r="A851" t="s">
        <v>596</v>
      </c>
      <c r="B851">
        <v>6075060700</v>
      </c>
      <c r="C851">
        <v>123145</v>
      </c>
    </row>
    <row r="852" spans="1:3" x14ac:dyDescent="0.2">
      <c r="A852" t="s">
        <v>632</v>
      </c>
      <c r="B852">
        <v>6075061000</v>
      </c>
      <c r="C852">
        <v>119580</v>
      </c>
    </row>
    <row r="853" spans="1:3" x14ac:dyDescent="0.2">
      <c r="A853" t="s">
        <v>1649</v>
      </c>
      <c r="B853">
        <v>6075061100</v>
      </c>
      <c r="C853">
        <v>20942</v>
      </c>
    </row>
    <row r="854" spans="1:3" x14ac:dyDescent="0.2">
      <c r="A854" t="s">
        <v>1425</v>
      </c>
      <c r="B854">
        <v>6075061200</v>
      </c>
      <c r="C854">
        <v>60586</v>
      </c>
    </row>
    <row r="855" spans="1:3" x14ac:dyDescent="0.2">
      <c r="A855" t="s">
        <v>715</v>
      </c>
      <c r="B855">
        <v>6075061400</v>
      </c>
      <c r="C855">
        <v>112750</v>
      </c>
    </row>
    <row r="856" spans="1:3" x14ac:dyDescent="0.2">
      <c r="A856" t="s">
        <v>354</v>
      </c>
      <c r="B856">
        <v>6075061500</v>
      </c>
      <c r="C856">
        <v>149331</v>
      </c>
    </row>
    <row r="857" spans="1:3" x14ac:dyDescent="0.2">
      <c r="A857" t="s">
        <v>953</v>
      </c>
      <c r="B857">
        <v>6075980200</v>
      </c>
      <c r="C857">
        <v>94444</v>
      </c>
    </row>
    <row r="858" spans="1:3" x14ac:dyDescent="0.2">
      <c r="A858" t="s">
        <v>605</v>
      </c>
      <c r="B858">
        <v>6075980300</v>
      </c>
      <c r="C858">
        <v>121667</v>
      </c>
    </row>
    <row r="859" spans="1:3" x14ac:dyDescent="0.2">
      <c r="A859" t="s">
        <v>1658</v>
      </c>
      <c r="B859">
        <v>6075980401</v>
      </c>
      <c r="C859">
        <v>0</v>
      </c>
    </row>
    <row r="860" spans="1:3" x14ac:dyDescent="0.2">
      <c r="A860" t="s">
        <v>1640</v>
      </c>
      <c r="B860">
        <v>6075980501</v>
      </c>
      <c r="C860">
        <v>27292</v>
      </c>
    </row>
    <row r="861" spans="1:3" x14ac:dyDescent="0.2">
      <c r="A861" t="s">
        <v>907</v>
      </c>
      <c r="B861">
        <v>6075980600</v>
      </c>
      <c r="C861">
        <v>97500</v>
      </c>
    </row>
    <row r="862" spans="1:3" x14ac:dyDescent="0.2">
      <c r="A862" t="s">
        <v>128</v>
      </c>
      <c r="B862">
        <v>6075980900</v>
      </c>
      <c r="C862">
        <v>210889</v>
      </c>
    </row>
    <row r="863" spans="1:3" x14ac:dyDescent="0.2">
      <c r="A863" t="s">
        <v>1663</v>
      </c>
      <c r="B863">
        <v>6075990100</v>
      </c>
      <c r="C863">
        <v>0</v>
      </c>
    </row>
    <row r="864" spans="1:3" x14ac:dyDescent="0.2">
      <c r="A864" t="s">
        <v>721</v>
      </c>
      <c r="B864">
        <v>6081600100</v>
      </c>
      <c r="C864">
        <v>112146</v>
      </c>
    </row>
    <row r="865" spans="1:3" x14ac:dyDescent="0.2">
      <c r="A865" t="s">
        <v>1205</v>
      </c>
      <c r="B865">
        <v>6081600200</v>
      </c>
      <c r="C865">
        <v>77761</v>
      </c>
    </row>
    <row r="866" spans="1:3" x14ac:dyDescent="0.2">
      <c r="A866" t="s">
        <v>660</v>
      </c>
      <c r="B866">
        <v>6081600300</v>
      </c>
      <c r="C866">
        <v>117120</v>
      </c>
    </row>
    <row r="867" spans="1:3" x14ac:dyDescent="0.2">
      <c r="A867" t="s">
        <v>616</v>
      </c>
      <c r="B867">
        <v>6081600401</v>
      </c>
      <c r="C867">
        <v>120833</v>
      </c>
    </row>
    <row r="868" spans="1:3" x14ac:dyDescent="0.2">
      <c r="A868" t="s">
        <v>966</v>
      </c>
      <c r="B868">
        <v>6081600402</v>
      </c>
      <c r="C868">
        <v>93978</v>
      </c>
    </row>
    <row r="869" spans="1:3" x14ac:dyDescent="0.2">
      <c r="A869" t="s">
        <v>754</v>
      </c>
      <c r="B869">
        <v>6081600500</v>
      </c>
      <c r="C869">
        <v>109473</v>
      </c>
    </row>
    <row r="870" spans="1:3" x14ac:dyDescent="0.2">
      <c r="A870" t="s">
        <v>1240</v>
      </c>
      <c r="B870">
        <v>6081600600</v>
      </c>
      <c r="C870">
        <v>75842</v>
      </c>
    </row>
    <row r="871" spans="1:3" x14ac:dyDescent="0.2">
      <c r="A871" t="s">
        <v>1036</v>
      </c>
      <c r="B871">
        <v>6081600700</v>
      </c>
      <c r="C871">
        <v>89558</v>
      </c>
    </row>
    <row r="872" spans="1:3" x14ac:dyDescent="0.2">
      <c r="A872" t="s">
        <v>1450</v>
      </c>
      <c r="B872">
        <v>6081600800</v>
      </c>
      <c r="C872">
        <v>57906</v>
      </c>
    </row>
    <row r="873" spans="1:3" x14ac:dyDescent="0.2">
      <c r="A873" t="s">
        <v>619</v>
      </c>
      <c r="B873">
        <v>6081600900</v>
      </c>
      <c r="C873">
        <v>120614</v>
      </c>
    </row>
    <row r="874" spans="1:3" x14ac:dyDescent="0.2">
      <c r="A874" t="s">
        <v>502</v>
      </c>
      <c r="B874">
        <v>6081601000</v>
      </c>
      <c r="C874">
        <v>131464</v>
      </c>
    </row>
    <row r="875" spans="1:3" x14ac:dyDescent="0.2">
      <c r="A875" t="s">
        <v>716</v>
      </c>
      <c r="B875">
        <v>6081601100</v>
      </c>
      <c r="C875">
        <v>112703</v>
      </c>
    </row>
    <row r="876" spans="1:3" x14ac:dyDescent="0.2">
      <c r="A876" t="s">
        <v>1020</v>
      </c>
      <c r="B876">
        <v>6081601200</v>
      </c>
      <c r="C876">
        <v>90398</v>
      </c>
    </row>
    <row r="877" spans="1:3" x14ac:dyDescent="0.2">
      <c r="A877" t="s">
        <v>1420</v>
      </c>
      <c r="B877">
        <v>6081601300</v>
      </c>
      <c r="C877">
        <v>61116</v>
      </c>
    </row>
    <row r="878" spans="1:3" x14ac:dyDescent="0.2">
      <c r="A878" t="s">
        <v>871</v>
      </c>
      <c r="B878">
        <v>6081601400</v>
      </c>
      <c r="C878">
        <v>100163</v>
      </c>
    </row>
    <row r="879" spans="1:3" x14ac:dyDescent="0.2">
      <c r="A879" t="s">
        <v>531</v>
      </c>
      <c r="B879">
        <v>6081601501</v>
      </c>
      <c r="C879">
        <v>128922</v>
      </c>
    </row>
    <row r="880" spans="1:3" x14ac:dyDescent="0.2">
      <c r="A880" t="s">
        <v>1282</v>
      </c>
      <c r="B880">
        <v>6081601502</v>
      </c>
      <c r="C880">
        <v>72679</v>
      </c>
    </row>
    <row r="881" spans="1:3" x14ac:dyDescent="0.2">
      <c r="A881" t="s">
        <v>1078</v>
      </c>
      <c r="B881">
        <v>6081601601</v>
      </c>
      <c r="C881">
        <v>86690</v>
      </c>
    </row>
    <row r="882" spans="1:3" x14ac:dyDescent="0.2">
      <c r="A882" t="s">
        <v>521</v>
      </c>
      <c r="B882">
        <v>6081601603</v>
      </c>
      <c r="C882">
        <v>129861</v>
      </c>
    </row>
    <row r="883" spans="1:3" x14ac:dyDescent="0.2">
      <c r="A883" t="s">
        <v>951</v>
      </c>
      <c r="B883">
        <v>6081601604</v>
      </c>
      <c r="C883">
        <v>94544</v>
      </c>
    </row>
    <row r="884" spans="1:3" x14ac:dyDescent="0.2">
      <c r="A884" t="s">
        <v>629</v>
      </c>
      <c r="B884">
        <v>6081601605</v>
      </c>
      <c r="C884">
        <v>119984</v>
      </c>
    </row>
    <row r="885" spans="1:3" x14ac:dyDescent="0.2">
      <c r="A885" t="s">
        <v>665</v>
      </c>
      <c r="B885">
        <v>6081601700</v>
      </c>
      <c r="C885">
        <v>116597</v>
      </c>
    </row>
    <row r="886" spans="1:3" x14ac:dyDescent="0.2">
      <c r="A886" t="s">
        <v>536</v>
      </c>
      <c r="B886">
        <v>6081601800</v>
      </c>
      <c r="C886">
        <v>128475</v>
      </c>
    </row>
    <row r="887" spans="1:3" x14ac:dyDescent="0.2">
      <c r="A887" t="s">
        <v>839</v>
      </c>
      <c r="B887">
        <v>6081601901</v>
      </c>
      <c r="C887">
        <v>102362</v>
      </c>
    </row>
    <row r="888" spans="1:3" x14ac:dyDescent="0.2">
      <c r="A888" t="s">
        <v>1082</v>
      </c>
      <c r="B888">
        <v>6081601902</v>
      </c>
      <c r="C888">
        <v>86444</v>
      </c>
    </row>
    <row r="889" spans="1:3" x14ac:dyDescent="0.2">
      <c r="A889" t="s">
        <v>940</v>
      </c>
      <c r="B889">
        <v>6081602000</v>
      </c>
      <c r="C889">
        <v>95134</v>
      </c>
    </row>
    <row r="890" spans="1:3" x14ac:dyDescent="0.2">
      <c r="A890" t="s">
        <v>1408</v>
      </c>
      <c r="B890">
        <v>6081602100</v>
      </c>
      <c r="C890">
        <v>62060</v>
      </c>
    </row>
    <row r="891" spans="1:3" x14ac:dyDescent="0.2">
      <c r="A891" t="s">
        <v>1470</v>
      </c>
      <c r="B891">
        <v>6081602200</v>
      </c>
      <c r="C891">
        <v>55805</v>
      </c>
    </row>
    <row r="892" spans="1:3" x14ac:dyDescent="0.2">
      <c r="A892" t="s">
        <v>864</v>
      </c>
      <c r="B892">
        <v>6081602300</v>
      </c>
      <c r="C892">
        <v>100673</v>
      </c>
    </row>
    <row r="893" spans="1:3" x14ac:dyDescent="0.2">
      <c r="A893" t="s">
        <v>1043</v>
      </c>
      <c r="B893">
        <v>6081602400</v>
      </c>
      <c r="C893">
        <v>89039</v>
      </c>
    </row>
    <row r="894" spans="1:3" x14ac:dyDescent="0.2">
      <c r="A894" t="s">
        <v>500</v>
      </c>
      <c r="B894">
        <v>6081602500</v>
      </c>
      <c r="C894">
        <v>131641</v>
      </c>
    </row>
    <row r="895" spans="1:3" x14ac:dyDescent="0.2">
      <c r="A895" t="s">
        <v>712</v>
      </c>
      <c r="B895">
        <v>6081602600</v>
      </c>
      <c r="C895">
        <v>113146</v>
      </c>
    </row>
    <row r="896" spans="1:3" x14ac:dyDescent="0.2">
      <c r="A896" t="s">
        <v>522</v>
      </c>
      <c r="B896">
        <v>6081602700</v>
      </c>
      <c r="C896">
        <v>129811</v>
      </c>
    </row>
    <row r="897" spans="1:3" x14ac:dyDescent="0.2">
      <c r="A897" t="s">
        <v>607</v>
      </c>
      <c r="B897">
        <v>6081602800</v>
      </c>
      <c r="C897">
        <v>121528</v>
      </c>
    </row>
    <row r="898" spans="1:3" x14ac:dyDescent="0.2">
      <c r="A898" t="s">
        <v>762</v>
      </c>
      <c r="B898">
        <v>6081602900</v>
      </c>
      <c r="C898">
        <v>108929</v>
      </c>
    </row>
    <row r="899" spans="1:3" x14ac:dyDescent="0.2">
      <c r="A899" t="s">
        <v>896</v>
      </c>
      <c r="B899">
        <v>6081603000</v>
      </c>
      <c r="C899">
        <v>98413</v>
      </c>
    </row>
    <row r="900" spans="1:3" x14ac:dyDescent="0.2">
      <c r="A900" t="s">
        <v>293</v>
      </c>
      <c r="B900">
        <v>6081603100</v>
      </c>
      <c r="C900">
        <v>160308</v>
      </c>
    </row>
    <row r="901" spans="1:3" x14ac:dyDescent="0.2">
      <c r="A901" t="s">
        <v>561</v>
      </c>
      <c r="B901">
        <v>6081603200</v>
      </c>
      <c r="C901">
        <v>126351</v>
      </c>
    </row>
    <row r="902" spans="1:3" x14ac:dyDescent="0.2">
      <c r="A902" t="s">
        <v>624</v>
      </c>
      <c r="B902">
        <v>6081603300</v>
      </c>
      <c r="C902">
        <v>120295</v>
      </c>
    </row>
    <row r="903" spans="1:3" x14ac:dyDescent="0.2">
      <c r="A903" t="s">
        <v>694</v>
      </c>
      <c r="B903">
        <v>6081603400</v>
      </c>
      <c r="C903">
        <v>114595</v>
      </c>
    </row>
    <row r="904" spans="1:3" x14ac:dyDescent="0.2">
      <c r="A904" t="s">
        <v>520</v>
      </c>
      <c r="B904">
        <v>6081603700</v>
      </c>
      <c r="C904">
        <v>129864</v>
      </c>
    </row>
    <row r="905" spans="1:3" x14ac:dyDescent="0.2">
      <c r="A905" t="s">
        <v>1165</v>
      </c>
      <c r="B905">
        <v>6081603801</v>
      </c>
      <c r="C905">
        <v>80837</v>
      </c>
    </row>
    <row r="906" spans="1:3" x14ac:dyDescent="0.2">
      <c r="A906" t="s">
        <v>685</v>
      </c>
      <c r="B906">
        <v>6081603802</v>
      </c>
      <c r="C906">
        <v>115722</v>
      </c>
    </row>
    <row r="907" spans="1:3" x14ac:dyDescent="0.2">
      <c r="A907" t="s">
        <v>758</v>
      </c>
      <c r="B907">
        <v>6081603900</v>
      </c>
      <c r="C907">
        <v>109340</v>
      </c>
    </row>
    <row r="908" spans="1:3" x14ac:dyDescent="0.2">
      <c r="A908" t="s">
        <v>511</v>
      </c>
      <c r="B908">
        <v>6081604000</v>
      </c>
      <c r="C908">
        <v>130571</v>
      </c>
    </row>
    <row r="909" spans="1:3" x14ac:dyDescent="0.2">
      <c r="A909" t="s">
        <v>1261</v>
      </c>
      <c r="B909">
        <v>6081604101</v>
      </c>
      <c r="C909">
        <v>74105</v>
      </c>
    </row>
    <row r="910" spans="1:3" x14ac:dyDescent="0.2">
      <c r="A910" t="s">
        <v>1286</v>
      </c>
      <c r="B910">
        <v>6081604102</v>
      </c>
      <c r="C910">
        <v>72297</v>
      </c>
    </row>
    <row r="911" spans="1:3" x14ac:dyDescent="0.2">
      <c r="A911" t="s">
        <v>1066</v>
      </c>
      <c r="B911">
        <v>6081604200</v>
      </c>
      <c r="C911">
        <v>87500</v>
      </c>
    </row>
    <row r="912" spans="1:3" x14ac:dyDescent="0.2">
      <c r="A912" t="s">
        <v>842</v>
      </c>
      <c r="B912">
        <v>6081604400</v>
      </c>
      <c r="C912">
        <v>102049</v>
      </c>
    </row>
    <row r="913" spans="1:3" x14ac:dyDescent="0.2">
      <c r="A913" t="s">
        <v>702</v>
      </c>
      <c r="B913">
        <v>6081604500</v>
      </c>
      <c r="C913">
        <v>113636</v>
      </c>
    </row>
    <row r="914" spans="1:3" x14ac:dyDescent="0.2">
      <c r="A914" t="s">
        <v>693</v>
      </c>
      <c r="B914">
        <v>6081604600</v>
      </c>
      <c r="C914">
        <v>114623</v>
      </c>
    </row>
    <row r="915" spans="1:3" x14ac:dyDescent="0.2">
      <c r="A915" t="s">
        <v>544</v>
      </c>
      <c r="B915">
        <v>6081604700</v>
      </c>
      <c r="C915">
        <v>127481</v>
      </c>
    </row>
    <row r="916" spans="1:3" x14ac:dyDescent="0.2">
      <c r="A916" t="s">
        <v>743</v>
      </c>
      <c r="B916">
        <v>6081604800</v>
      </c>
      <c r="C916">
        <v>110638</v>
      </c>
    </row>
    <row r="917" spans="1:3" x14ac:dyDescent="0.2">
      <c r="A917" t="s">
        <v>591</v>
      </c>
      <c r="B917">
        <v>6081604900</v>
      </c>
      <c r="C917">
        <v>123404</v>
      </c>
    </row>
    <row r="918" spans="1:3" x14ac:dyDescent="0.2">
      <c r="A918" t="s">
        <v>559</v>
      </c>
      <c r="B918">
        <v>6081605000</v>
      </c>
      <c r="C918">
        <v>126389</v>
      </c>
    </row>
    <row r="919" spans="1:3" x14ac:dyDescent="0.2">
      <c r="A919" t="s">
        <v>788</v>
      </c>
      <c r="B919">
        <v>6081605100</v>
      </c>
      <c r="C919">
        <v>106628</v>
      </c>
    </row>
    <row r="920" spans="1:3" x14ac:dyDescent="0.2">
      <c r="A920" t="s">
        <v>434</v>
      </c>
      <c r="B920">
        <v>6081605200</v>
      </c>
      <c r="C920">
        <v>138223</v>
      </c>
    </row>
    <row r="921" spans="1:3" x14ac:dyDescent="0.2">
      <c r="A921" t="s">
        <v>630</v>
      </c>
      <c r="B921">
        <v>6081605300</v>
      </c>
      <c r="C921">
        <v>119811</v>
      </c>
    </row>
    <row r="922" spans="1:3" x14ac:dyDescent="0.2">
      <c r="A922" t="s">
        <v>1012</v>
      </c>
      <c r="B922">
        <v>6081605400</v>
      </c>
      <c r="C922">
        <v>90761</v>
      </c>
    </row>
    <row r="923" spans="1:3" x14ac:dyDescent="0.2">
      <c r="A923" t="s">
        <v>1203</v>
      </c>
      <c r="B923">
        <v>6081605500</v>
      </c>
      <c r="C923">
        <v>77881</v>
      </c>
    </row>
    <row r="924" spans="1:3" x14ac:dyDescent="0.2">
      <c r="A924" t="s">
        <v>80</v>
      </c>
      <c r="B924">
        <v>6081605600</v>
      </c>
      <c r="C924">
        <v>294731</v>
      </c>
    </row>
    <row r="925" spans="1:3" x14ac:dyDescent="0.2">
      <c r="A925" t="s">
        <v>79</v>
      </c>
      <c r="B925">
        <v>6081605700</v>
      </c>
      <c r="C925">
        <v>295275</v>
      </c>
    </row>
    <row r="926" spans="1:3" x14ac:dyDescent="0.2">
      <c r="A926" t="s">
        <v>262</v>
      </c>
      <c r="B926">
        <v>6081605800</v>
      </c>
      <c r="C926">
        <v>166216</v>
      </c>
    </row>
    <row r="927" spans="1:3" x14ac:dyDescent="0.2">
      <c r="A927" t="s">
        <v>1254</v>
      </c>
      <c r="B927">
        <v>6081605900</v>
      </c>
      <c r="C927">
        <v>74323</v>
      </c>
    </row>
    <row r="928" spans="1:3" x14ac:dyDescent="0.2">
      <c r="A928" t="s">
        <v>1244</v>
      </c>
      <c r="B928">
        <v>6081606000</v>
      </c>
      <c r="C928">
        <v>75400</v>
      </c>
    </row>
    <row r="929" spans="1:3" x14ac:dyDescent="0.2">
      <c r="A929" t="s">
        <v>804</v>
      </c>
      <c r="B929">
        <v>6081606100</v>
      </c>
      <c r="C929">
        <v>105000</v>
      </c>
    </row>
    <row r="930" spans="1:3" x14ac:dyDescent="0.2">
      <c r="A930" t="s">
        <v>1153</v>
      </c>
      <c r="B930">
        <v>6081606200</v>
      </c>
      <c r="C930">
        <v>81493</v>
      </c>
    </row>
    <row r="931" spans="1:3" x14ac:dyDescent="0.2">
      <c r="A931" t="s">
        <v>1038</v>
      </c>
      <c r="B931">
        <v>6081606300</v>
      </c>
      <c r="C931">
        <v>89392</v>
      </c>
    </row>
    <row r="932" spans="1:3" x14ac:dyDescent="0.2">
      <c r="A932" t="s">
        <v>833</v>
      </c>
      <c r="B932">
        <v>6081606400</v>
      </c>
      <c r="C932">
        <v>102807</v>
      </c>
    </row>
    <row r="933" spans="1:3" x14ac:dyDescent="0.2">
      <c r="A933" t="s">
        <v>145</v>
      </c>
      <c r="B933">
        <v>6081606500</v>
      </c>
      <c r="C933">
        <v>203870</v>
      </c>
    </row>
    <row r="934" spans="1:3" x14ac:dyDescent="0.2">
      <c r="A934" t="s">
        <v>571</v>
      </c>
      <c r="B934">
        <v>6081606600</v>
      </c>
      <c r="C934">
        <v>125253</v>
      </c>
    </row>
    <row r="935" spans="1:3" x14ac:dyDescent="0.2">
      <c r="A935" t="s">
        <v>246</v>
      </c>
      <c r="B935">
        <v>6081606700</v>
      </c>
      <c r="C935">
        <v>169291</v>
      </c>
    </row>
    <row r="936" spans="1:3" x14ac:dyDescent="0.2">
      <c r="A936" t="s">
        <v>273</v>
      </c>
      <c r="B936">
        <v>6081606800</v>
      </c>
      <c r="C936">
        <v>163981</v>
      </c>
    </row>
    <row r="937" spans="1:3" x14ac:dyDescent="0.2">
      <c r="A937" t="s">
        <v>233</v>
      </c>
      <c r="B937">
        <v>6081606900</v>
      </c>
      <c r="C937">
        <v>172115</v>
      </c>
    </row>
    <row r="938" spans="1:3" x14ac:dyDescent="0.2">
      <c r="A938" t="s">
        <v>194</v>
      </c>
      <c r="B938">
        <v>6081607000</v>
      </c>
      <c r="C938">
        <v>182216</v>
      </c>
    </row>
    <row r="939" spans="1:3" x14ac:dyDescent="0.2">
      <c r="A939" t="s">
        <v>329</v>
      </c>
      <c r="B939">
        <v>6081607100</v>
      </c>
      <c r="C939">
        <v>153361</v>
      </c>
    </row>
    <row r="940" spans="1:3" x14ac:dyDescent="0.2">
      <c r="A940" t="s">
        <v>981</v>
      </c>
      <c r="B940">
        <v>6081607200</v>
      </c>
      <c r="C940">
        <v>92628</v>
      </c>
    </row>
    <row r="941" spans="1:3" x14ac:dyDescent="0.2">
      <c r="A941" t="s">
        <v>244</v>
      </c>
      <c r="B941">
        <v>6081607300</v>
      </c>
      <c r="C941">
        <v>169545</v>
      </c>
    </row>
    <row r="942" spans="1:3" x14ac:dyDescent="0.2">
      <c r="A942" t="s">
        <v>1129</v>
      </c>
      <c r="B942">
        <v>6081607400</v>
      </c>
      <c r="C942">
        <v>83624</v>
      </c>
    </row>
    <row r="943" spans="1:3" x14ac:dyDescent="0.2">
      <c r="A943" t="s">
        <v>493</v>
      </c>
      <c r="B943">
        <v>6081607500</v>
      </c>
      <c r="C943">
        <v>132143</v>
      </c>
    </row>
    <row r="944" spans="1:3" x14ac:dyDescent="0.2">
      <c r="A944" t="s">
        <v>785</v>
      </c>
      <c r="B944">
        <v>6081607600</v>
      </c>
      <c r="C944">
        <v>106833</v>
      </c>
    </row>
    <row r="945" spans="1:3" x14ac:dyDescent="0.2">
      <c r="A945" t="s">
        <v>846</v>
      </c>
      <c r="B945">
        <v>6081607701</v>
      </c>
      <c r="C945">
        <v>101604</v>
      </c>
    </row>
    <row r="946" spans="1:3" x14ac:dyDescent="0.2">
      <c r="A946" t="s">
        <v>689</v>
      </c>
      <c r="B946">
        <v>6081607702</v>
      </c>
      <c r="C946">
        <v>115000</v>
      </c>
    </row>
    <row r="947" spans="1:3" x14ac:dyDescent="0.2">
      <c r="A947" t="s">
        <v>407</v>
      </c>
      <c r="B947">
        <v>6081607800</v>
      </c>
      <c r="C947">
        <v>141912</v>
      </c>
    </row>
    <row r="948" spans="1:3" x14ac:dyDescent="0.2">
      <c r="A948" t="s">
        <v>397</v>
      </c>
      <c r="B948">
        <v>6081607900</v>
      </c>
      <c r="C948">
        <v>143642</v>
      </c>
    </row>
    <row r="949" spans="1:3" x14ac:dyDescent="0.2">
      <c r="A949" t="s">
        <v>506</v>
      </c>
      <c r="B949">
        <v>6081608001</v>
      </c>
      <c r="C949">
        <v>131086</v>
      </c>
    </row>
    <row r="950" spans="1:3" x14ac:dyDescent="0.2">
      <c r="A950" t="s">
        <v>289</v>
      </c>
      <c r="B950">
        <v>6081608002</v>
      </c>
      <c r="C950">
        <v>161411</v>
      </c>
    </row>
    <row r="951" spans="1:3" x14ac:dyDescent="0.2">
      <c r="A951" t="s">
        <v>341</v>
      </c>
      <c r="B951">
        <v>6081608004</v>
      </c>
      <c r="C951">
        <v>150923</v>
      </c>
    </row>
    <row r="952" spans="1:3" x14ac:dyDescent="0.2">
      <c r="A952" t="s">
        <v>236</v>
      </c>
      <c r="B952">
        <v>6081608013</v>
      </c>
      <c r="C952">
        <v>171400</v>
      </c>
    </row>
    <row r="953" spans="1:3" x14ac:dyDescent="0.2">
      <c r="A953" t="s">
        <v>201</v>
      </c>
      <c r="B953">
        <v>6081608023</v>
      </c>
      <c r="C953">
        <v>181027</v>
      </c>
    </row>
    <row r="954" spans="1:3" x14ac:dyDescent="0.2">
      <c r="A954" t="s">
        <v>387</v>
      </c>
      <c r="B954">
        <v>6081608100</v>
      </c>
      <c r="C954">
        <v>145028</v>
      </c>
    </row>
    <row r="955" spans="1:3" x14ac:dyDescent="0.2">
      <c r="A955" t="s">
        <v>438</v>
      </c>
      <c r="B955">
        <v>6081608200</v>
      </c>
      <c r="C955">
        <v>137879</v>
      </c>
    </row>
    <row r="956" spans="1:3" x14ac:dyDescent="0.2">
      <c r="A956" t="s">
        <v>430</v>
      </c>
      <c r="B956">
        <v>6081608300</v>
      </c>
      <c r="C956">
        <v>138772</v>
      </c>
    </row>
    <row r="957" spans="1:3" x14ac:dyDescent="0.2">
      <c r="A957" t="s">
        <v>893</v>
      </c>
      <c r="B957">
        <v>6081608400</v>
      </c>
      <c r="C957">
        <v>98602</v>
      </c>
    </row>
    <row r="958" spans="1:3" x14ac:dyDescent="0.2">
      <c r="A958" t="s">
        <v>728</v>
      </c>
      <c r="B958">
        <v>6081608501</v>
      </c>
      <c r="C958">
        <v>111765</v>
      </c>
    </row>
    <row r="959" spans="1:3" x14ac:dyDescent="0.2">
      <c r="A959" t="s">
        <v>778</v>
      </c>
      <c r="B959">
        <v>6081608502</v>
      </c>
      <c r="C959">
        <v>107625</v>
      </c>
    </row>
    <row r="960" spans="1:3" x14ac:dyDescent="0.2">
      <c r="A960" t="s">
        <v>617</v>
      </c>
      <c r="B960">
        <v>6081608600</v>
      </c>
      <c r="C960">
        <v>120809</v>
      </c>
    </row>
    <row r="961" spans="1:3" x14ac:dyDescent="0.2">
      <c r="A961" t="s">
        <v>420</v>
      </c>
      <c r="B961">
        <v>6081608700</v>
      </c>
      <c r="C961">
        <v>140563</v>
      </c>
    </row>
    <row r="962" spans="1:3" x14ac:dyDescent="0.2">
      <c r="A962" t="s">
        <v>206</v>
      </c>
      <c r="B962">
        <v>6081608800</v>
      </c>
      <c r="C962">
        <v>178527</v>
      </c>
    </row>
    <row r="963" spans="1:3" x14ac:dyDescent="0.2">
      <c r="A963" t="s">
        <v>604</v>
      </c>
      <c r="B963">
        <v>6081608900</v>
      </c>
      <c r="C963">
        <v>121734</v>
      </c>
    </row>
    <row r="964" spans="1:3" x14ac:dyDescent="0.2">
      <c r="A964" t="s">
        <v>744</v>
      </c>
      <c r="B964">
        <v>6081609000</v>
      </c>
      <c r="C964">
        <v>110432</v>
      </c>
    </row>
    <row r="965" spans="1:3" x14ac:dyDescent="0.2">
      <c r="A965" t="s">
        <v>663</v>
      </c>
      <c r="B965">
        <v>6081609100</v>
      </c>
      <c r="C965">
        <v>116803</v>
      </c>
    </row>
    <row r="966" spans="1:3" x14ac:dyDescent="0.2">
      <c r="A966" t="s">
        <v>651</v>
      </c>
      <c r="B966">
        <v>6081609201</v>
      </c>
      <c r="C966">
        <v>117976</v>
      </c>
    </row>
    <row r="967" spans="1:3" x14ac:dyDescent="0.2">
      <c r="A967" t="s">
        <v>935</v>
      </c>
      <c r="B967">
        <v>6081609202</v>
      </c>
      <c r="C967">
        <v>95588</v>
      </c>
    </row>
    <row r="968" spans="1:3" x14ac:dyDescent="0.2">
      <c r="A968" t="s">
        <v>207</v>
      </c>
      <c r="B968">
        <v>6081609300</v>
      </c>
      <c r="C968">
        <v>177500</v>
      </c>
    </row>
    <row r="969" spans="1:3" x14ac:dyDescent="0.2">
      <c r="A969" t="s">
        <v>148</v>
      </c>
      <c r="B969">
        <v>6081609400</v>
      </c>
      <c r="C969">
        <v>202625</v>
      </c>
    </row>
    <row r="970" spans="1:3" x14ac:dyDescent="0.2">
      <c r="A970" t="s">
        <v>187</v>
      </c>
      <c r="B970">
        <v>6081609500</v>
      </c>
      <c r="C970">
        <v>184028</v>
      </c>
    </row>
    <row r="971" spans="1:3" x14ac:dyDescent="0.2">
      <c r="A971" t="s">
        <v>230</v>
      </c>
      <c r="B971">
        <v>6081609601</v>
      </c>
      <c r="C971">
        <v>173630</v>
      </c>
    </row>
    <row r="972" spans="1:3" x14ac:dyDescent="0.2">
      <c r="A972" t="s">
        <v>202</v>
      </c>
      <c r="B972">
        <v>6081609602</v>
      </c>
      <c r="C972">
        <v>179259</v>
      </c>
    </row>
    <row r="973" spans="1:3" x14ac:dyDescent="0.2">
      <c r="A973" t="s">
        <v>240</v>
      </c>
      <c r="B973">
        <v>6081609603</v>
      </c>
      <c r="C973">
        <v>170997</v>
      </c>
    </row>
    <row r="974" spans="1:3" x14ac:dyDescent="0.2">
      <c r="A974" t="s">
        <v>111</v>
      </c>
      <c r="B974">
        <v>6081609700</v>
      </c>
      <c r="C974">
        <v>218352</v>
      </c>
    </row>
    <row r="975" spans="1:3" x14ac:dyDescent="0.2">
      <c r="A975" t="s">
        <v>401</v>
      </c>
      <c r="B975">
        <v>6081609800</v>
      </c>
      <c r="C975">
        <v>143083</v>
      </c>
    </row>
    <row r="976" spans="1:3" x14ac:dyDescent="0.2">
      <c r="A976" t="s">
        <v>362</v>
      </c>
      <c r="B976">
        <v>6081609900</v>
      </c>
      <c r="C976">
        <v>148200</v>
      </c>
    </row>
    <row r="977" spans="1:3" x14ac:dyDescent="0.2">
      <c r="A977" t="s">
        <v>906</v>
      </c>
      <c r="B977">
        <v>6081610000</v>
      </c>
      <c r="C977">
        <v>97500</v>
      </c>
    </row>
    <row r="978" spans="1:3" x14ac:dyDescent="0.2">
      <c r="A978" t="s">
        <v>1187</v>
      </c>
      <c r="B978">
        <v>6081610100</v>
      </c>
      <c r="C978">
        <v>78906</v>
      </c>
    </row>
    <row r="979" spans="1:3" x14ac:dyDescent="0.2">
      <c r="A979" t="s">
        <v>1461</v>
      </c>
      <c r="B979">
        <v>6081610201</v>
      </c>
      <c r="C979">
        <v>56600</v>
      </c>
    </row>
    <row r="980" spans="1:3" x14ac:dyDescent="0.2">
      <c r="A980" t="s">
        <v>1600</v>
      </c>
      <c r="B980">
        <v>6081610202</v>
      </c>
      <c r="C980">
        <v>39313</v>
      </c>
    </row>
    <row r="981" spans="1:3" x14ac:dyDescent="0.2">
      <c r="A981" t="s">
        <v>1432</v>
      </c>
      <c r="B981">
        <v>6081610203</v>
      </c>
      <c r="C981">
        <v>59604</v>
      </c>
    </row>
    <row r="982" spans="1:3" x14ac:dyDescent="0.2">
      <c r="A982" t="s">
        <v>1534</v>
      </c>
      <c r="B982">
        <v>6081610302</v>
      </c>
      <c r="C982">
        <v>49259</v>
      </c>
    </row>
    <row r="983" spans="1:3" x14ac:dyDescent="0.2">
      <c r="A983" t="s">
        <v>173</v>
      </c>
      <c r="B983">
        <v>6081610303</v>
      </c>
      <c r="C983">
        <v>190635</v>
      </c>
    </row>
    <row r="984" spans="1:3" x14ac:dyDescent="0.2">
      <c r="A984" t="s">
        <v>342</v>
      </c>
      <c r="B984">
        <v>6081610304</v>
      </c>
      <c r="C984">
        <v>150760</v>
      </c>
    </row>
    <row r="985" spans="1:3" x14ac:dyDescent="0.2">
      <c r="A985" t="s">
        <v>1448</v>
      </c>
      <c r="B985">
        <v>6081610400</v>
      </c>
      <c r="C985">
        <v>57975</v>
      </c>
    </row>
    <row r="986" spans="1:3" x14ac:dyDescent="0.2">
      <c r="A986" t="s">
        <v>1401</v>
      </c>
      <c r="B986">
        <v>6081610500</v>
      </c>
      <c r="C986">
        <v>62579</v>
      </c>
    </row>
    <row r="987" spans="1:3" x14ac:dyDescent="0.2">
      <c r="A987" t="s">
        <v>1595</v>
      </c>
      <c r="B987">
        <v>6081610601</v>
      </c>
      <c r="C987">
        <v>40122</v>
      </c>
    </row>
    <row r="988" spans="1:3" x14ac:dyDescent="0.2">
      <c r="A988" t="s">
        <v>656</v>
      </c>
      <c r="B988">
        <v>6081610602</v>
      </c>
      <c r="C988">
        <v>117411</v>
      </c>
    </row>
    <row r="989" spans="1:3" x14ac:dyDescent="0.2">
      <c r="A989" t="s">
        <v>1288</v>
      </c>
      <c r="B989">
        <v>6081610700</v>
      </c>
      <c r="C989">
        <v>72186</v>
      </c>
    </row>
    <row r="990" spans="1:3" x14ac:dyDescent="0.2">
      <c r="A990" t="s">
        <v>1487</v>
      </c>
      <c r="B990">
        <v>6081610800</v>
      </c>
      <c r="C990">
        <v>54593</v>
      </c>
    </row>
    <row r="991" spans="1:3" x14ac:dyDescent="0.2">
      <c r="A991" t="s">
        <v>1359</v>
      </c>
      <c r="B991">
        <v>6081610900</v>
      </c>
      <c r="C991">
        <v>66021</v>
      </c>
    </row>
    <row r="992" spans="1:3" x14ac:dyDescent="0.2">
      <c r="A992" t="s">
        <v>957</v>
      </c>
      <c r="B992">
        <v>6081611000</v>
      </c>
      <c r="C992">
        <v>94301</v>
      </c>
    </row>
    <row r="993" spans="1:3" x14ac:dyDescent="0.2">
      <c r="A993" t="s">
        <v>399</v>
      </c>
      <c r="B993">
        <v>6081611100</v>
      </c>
      <c r="C993">
        <v>143421</v>
      </c>
    </row>
    <row r="994" spans="1:3" x14ac:dyDescent="0.2">
      <c r="A994" t="s">
        <v>349</v>
      </c>
      <c r="B994">
        <v>6081611200</v>
      </c>
      <c r="C994">
        <v>149800</v>
      </c>
    </row>
    <row r="995" spans="1:3" x14ac:dyDescent="0.2">
      <c r="A995" t="s">
        <v>572</v>
      </c>
      <c r="B995">
        <v>6081611300</v>
      </c>
      <c r="C995">
        <v>125191</v>
      </c>
    </row>
    <row r="996" spans="1:3" x14ac:dyDescent="0.2">
      <c r="A996" t="s">
        <v>78</v>
      </c>
      <c r="B996">
        <v>6081611400</v>
      </c>
      <c r="C996">
        <v>320299</v>
      </c>
    </row>
    <row r="997" spans="1:3" x14ac:dyDescent="0.2">
      <c r="A997" t="s">
        <v>89</v>
      </c>
      <c r="B997">
        <v>6081611500</v>
      </c>
      <c r="C997">
        <v>246175</v>
      </c>
    </row>
    <row r="998" spans="1:3" x14ac:dyDescent="0.2">
      <c r="A998" t="s">
        <v>189</v>
      </c>
      <c r="B998">
        <v>6081611600</v>
      </c>
      <c r="C998">
        <v>183190</v>
      </c>
    </row>
    <row r="999" spans="1:3" x14ac:dyDescent="0.2">
      <c r="A999" t="s">
        <v>1492</v>
      </c>
      <c r="B999">
        <v>6081611700</v>
      </c>
      <c r="C999">
        <v>53837</v>
      </c>
    </row>
    <row r="1000" spans="1:3" x14ac:dyDescent="0.2">
      <c r="A1000" t="s">
        <v>1306</v>
      </c>
      <c r="B1000">
        <v>6081611800</v>
      </c>
      <c r="C1000">
        <v>70833</v>
      </c>
    </row>
    <row r="1001" spans="1:3" x14ac:dyDescent="0.2">
      <c r="A1001" t="s">
        <v>1173</v>
      </c>
      <c r="B1001">
        <v>6081611900</v>
      </c>
      <c r="C1001">
        <v>80172</v>
      </c>
    </row>
    <row r="1002" spans="1:3" x14ac:dyDescent="0.2">
      <c r="A1002" t="s">
        <v>1451</v>
      </c>
      <c r="B1002">
        <v>6081612000</v>
      </c>
      <c r="C1002">
        <v>57842</v>
      </c>
    </row>
    <row r="1003" spans="1:3" x14ac:dyDescent="0.2">
      <c r="A1003" t="s">
        <v>1539</v>
      </c>
      <c r="B1003">
        <v>6081612100</v>
      </c>
      <c r="C1003">
        <v>48903</v>
      </c>
    </row>
    <row r="1004" spans="1:3" x14ac:dyDescent="0.2">
      <c r="A1004" t="s">
        <v>428</v>
      </c>
      <c r="B1004">
        <v>6081612500</v>
      </c>
      <c r="C1004">
        <v>139118</v>
      </c>
    </row>
    <row r="1005" spans="1:3" x14ac:dyDescent="0.2">
      <c r="A1005" t="s">
        <v>705</v>
      </c>
      <c r="B1005">
        <v>6081612600</v>
      </c>
      <c r="C1005">
        <v>113523</v>
      </c>
    </row>
    <row r="1006" spans="1:3" x14ac:dyDescent="0.2">
      <c r="A1006" t="s">
        <v>96</v>
      </c>
      <c r="B1006">
        <v>6081612700</v>
      </c>
      <c r="C1006">
        <v>233076</v>
      </c>
    </row>
    <row r="1007" spans="1:3" x14ac:dyDescent="0.2">
      <c r="A1007" t="s">
        <v>84</v>
      </c>
      <c r="B1007">
        <v>6081612800</v>
      </c>
      <c r="C1007">
        <v>266230</v>
      </c>
    </row>
    <row r="1008" spans="1:3" x14ac:dyDescent="0.2">
      <c r="A1008" t="s">
        <v>226</v>
      </c>
      <c r="B1008">
        <v>6081612900</v>
      </c>
      <c r="C1008">
        <v>174398</v>
      </c>
    </row>
    <row r="1009" spans="1:3" x14ac:dyDescent="0.2">
      <c r="A1009" t="s">
        <v>151</v>
      </c>
      <c r="B1009">
        <v>6081613000</v>
      </c>
      <c r="C1009">
        <v>200321</v>
      </c>
    </row>
    <row r="1010" spans="1:3" x14ac:dyDescent="0.2">
      <c r="A1010" t="s">
        <v>87</v>
      </c>
      <c r="B1010">
        <v>6081613200</v>
      </c>
      <c r="C1010">
        <v>260330</v>
      </c>
    </row>
    <row r="1011" spans="1:3" x14ac:dyDescent="0.2">
      <c r="A1011" t="s">
        <v>125</v>
      </c>
      <c r="B1011">
        <v>6081613300</v>
      </c>
      <c r="C1011">
        <v>212224</v>
      </c>
    </row>
    <row r="1012" spans="1:3" x14ac:dyDescent="0.2">
      <c r="A1012" t="s">
        <v>81</v>
      </c>
      <c r="B1012">
        <v>6081613400</v>
      </c>
      <c r="C1012">
        <v>288309</v>
      </c>
    </row>
    <row r="1013" spans="1:3" x14ac:dyDescent="0.2">
      <c r="A1013" t="s">
        <v>672</v>
      </c>
      <c r="B1013">
        <v>6081613501</v>
      </c>
      <c r="C1013">
        <v>116139</v>
      </c>
    </row>
    <row r="1014" spans="1:3" x14ac:dyDescent="0.2">
      <c r="A1014" t="s">
        <v>550</v>
      </c>
      <c r="B1014">
        <v>6081613502</v>
      </c>
      <c r="C1014">
        <v>127000</v>
      </c>
    </row>
    <row r="1015" spans="1:3" x14ac:dyDescent="0.2">
      <c r="A1015" t="s">
        <v>546</v>
      </c>
      <c r="B1015">
        <v>6081613600</v>
      </c>
      <c r="C1015">
        <v>127328</v>
      </c>
    </row>
    <row r="1016" spans="1:3" x14ac:dyDescent="0.2">
      <c r="A1016" t="s">
        <v>780</v>
      </c>
      <c r="B1016">
        <v>6081613700</v>
      </c>
      <c r="C1016">
        <v>107479</v>
      </c>
    </row>
    <row r="1017" spans="1:3" x14ac:dyDescent="0.2">
      <c r="A1017" t="s">
        <v>468</v>
      </c>
      <c r="B1017">
        <v>6081613800</v>
      </c>
      <c r="C1017">
        <v>134649</v>
      </c>
    </row>
    <row r="1018" spans="1:3" x14ac:dyDescent="0.2">
      <c r="A1018" t="s">
        <v>335</v>
      </c>
      <c r="B1018">
        <v>6081613900</v>
      </c>
      <c r="C1018">
        <v>152206</v>
      </c>
    </row>
    <row r="1019" spans="1:3" x14ac:dyDescent="0.2">
      <c r="A1019" t="s">
        <v>379</v>
      </c>
      <c r="B1019">
        <v>6081614000</v>
      </c>
      <c r="C1019">
        <v>145934</v>
      </c>
    </row>
    <row r="1020" spans="1:3" x14ac:dyDescent="0.2">
      <c r="A1020" t="s">
        <v>1659</v>
      </c>
      <c r="B1020">
        <v>6081984300</v>
      </c>
      <c r="C1020">
        <v>0</v>
      </c>
    </row>
    <row r="1021" spans="1:3" x14ac:dyDescent="0.2">
      <c r="A1021" t="s">
        <v>1664</v>
      </c>
      <c r="B1021">
        <v>6081990100</v>
      </c>
      <c r="C1021">
        <v>0</v>
      </c>
    </row>
    <row r="1022" spans="1:3" x14ac:dyDescent="0.2">
      <c r="A1022" t="s">
        <v>1211</v>
      </c>
      <c r="B1022">
        <v>6085500100</v>
      </c>
      <c r="C1022">
        <v>77484</v>
      </c>
    </row>
    <row r="1023" spans="1:3" x14ac:dyDescent="0.2">
      <c r="A1023" t="s">
        <v>983</v>
      </c>
      <c r="B1023">
        <v>6085500200</v>
      </c>
      <c r="C1023">
        <v>92440</v>
      </c>
    </row>
    <row r="1024" spans="1:3" x14ac:dyDescent="0.2">
      <c r="A1024" t="s">
        <v>662</v>
      </c>
      <c r="B1024">
        <v>6085500300</v>
      </c>
      <c r="C1024">
        <v>117016</v>
      </c>
    </row>
    <row r="1025" spans="1:3" x14ac:dyDescent="0.2">
      <c r="A1025" t="s">
        <v>1214</v>
      </c>
      <c r="B1025">
        <v>6085500400</v>
      </c>
      <c r="C1025">
        <v>77143</v>
      </c>
    </row>
    <row r="1026" spans="1:3" x14ac:dyDescent="0.2">
      <c r="A1026" t="s">
        <v>524</v>
      </c>
      <c r="B1026">
        <v>6085500500</v>
      </c>
      <c r="C1026">
        <v>129600</v>
      </c>
    </row>
    <row r="1027" spans="1:3" x14ac:dyDescent="0.2">
      <c r="A1027" t="s">
        <v>949</v>
      </c>
      <c r="B1027">
        <v>6085500600</v>
      </c>
      <c r="C1027">
        <v>94686</v>
      </c>
    </row>
    <row r="1028" spans="1:3" x14ac:dyDescent="0.2">
      <c r="A1028" t="s">
        <v>1358</v>
      </c>
      <c r="B1028">
        <v>6085500800</v>
      </c>
      <c r="C1028">
        <v>66204</v>
      </c>
    </row>
    <row r="1029" spans="1:3" x14ac:dyDescent="0.2">
      <c r="A1029" t="s">
        <v>1476</v>
      </c>
      <c r="B1029">
        <v>6085500901</v>
      </c>
      <c r="C1029">
        <v>55242</v>
      </c>
    </row>
    <row r="1030" spans="1:3" x14ac:dyDescent="0.2">
      <c r="A1030" t="s">
        <v>1647</v>
      </c>
      <c r="B1030">
        <v>6085500902</v>
      </c>
      <c r="C1030">
        <v>23696</v>
      </c>
    </row>
    <row r="1031" spans="1:3" x14ac:dyDescent="0.2">
      <c r="A1031" t="s">
        <v>1602</v>
      </c>
      <c r="B1031">
        <v>6085501000</v>
      </c>
      <c r="C1031">
        <v>38750</v>
      </c>
    </row>
    <row r="1032" spans="1:3" x14ac:dyDescent="0.2">
      <c r="A1032" t="s">
        <v>1318</v>
      </c>
      <c r="B1032">
        <v>6085501101</v>
      </c>
      <c r="C1032">
        <v>69836</v>
      </c>
    </row>
    <row r="1033" spans="1:3" x14ac:dyDescent="0.2">
      <c r="A1033" t="s">
        <v>1312</v>
      </c>
      <c r="B1033">
        <v>6085501102</v>
      </c>
      <c r="C1033">
        <v>70281</v>
      </c>
    </row>
    <row r="1034" spans="1:3" x14ac:dyDescent="0.2">
      <c r="A1034" t="s">
        <v>1444</v>
      </c>
      <c r="B1034">
        <v>6085501200</v>
      </c>
      <c r="C1034">
        <v>58654</v>
      </c>
    </row>
    <row r="1035" spans="1:3" x14ac:dyDescent="0.2">
      <c r="A1035" t="s">
        <v>919</v>
      </c>
      <c r="B1035">
        <v>6085501300</v>
      </c>
      <c r="C1035">
        <v>96516</v>
      </c>
    </row>
    <row r="1036" spans="1:3" x14ac:dyDescent="0.2">
      <c r="A1036" t="s">
        <v>1507</v>
      </c>
      <c r="B1036">
        <v>6085501401</v>
      </c>
      <c r="C1036">
        <v>52140</v>
      </c>
    </row>
    <row r="1037" spans="1:3" x14ac:dyDescent="0.2">
      <c r="A1037" t="s">
        <v>1313</v>
      </c>
      <c r="B1037">
        <v>6085501402</v>
      </c>
      <c r="C1037">
        <v>70280</v>
      </c>
    </row>
    <row r="1038" spans="1:3" x14ac:dyDescent="0.2">
      <c r="A1038" t="s">
        <v>1365</v>
      </c>
      <c r="B1038">
        <v>6085501501</v>
      </c>
      <c r="C1038">
        <v>65559</v>
      </c>
    </row>
    <row r="1039" spans="1:3" x14ac:dyDescent="0.2">
      <c r="A1039" t="s">
        <v>1373</v>
      </c>
      <c r="B1039">
        <v>6085501502</v>
      </c>
      <c r="C1039">
        <v>64679</v>
      </c>
    </row>
    <row r="1040" spans="1:3" x14ac:dyDescent="0.2">
      <c r="A1040" t="s">
        <v>1587</v>
      </c>
      <c r="B1040">
        <v>6085501600</v>
      </c>
      <c r="C1040">
        <v>42014</v>
      </c>
    </row>
    <row r="1041" spans="1:3" x14ac:dyDescent="0.2">
      <c r="A1041" t="s">
        <v>1465</v>
      </c>
      <c r="B1041">
        <v>6085501700</v>
      </c>
      <c r="C1041">
        <v>56189</v>
      </c>
    </row>
    <row r="1042" spans="1:3" x14ac:dyDescent="0.2">
      <c r="A1042" t="s">
        <v>881</v>
      </c>
      <c r="B1042">
        <v>6085501800</v>
      </c>
      <c r="C1042">
        <v>99156</v>
      </c>
    </row>
    <row r="1043" spans="1:3" x14ac:dyDescent="0.2">
      <c r="A1043" t="s">
        <v>1298</v>
      </c>
      <c r="B1043">
        <v>6085501900</v>
      </c>
      <c r="C1043">
        <v>71094</v>
      </c>
    </row>
    <row r="1044" spans="1:3" x14ac:dyDescent="0.2">
      <c r="A1044" t="s">
        <v>1369</v>
      </c>
      <c r="B1044">
        <v>6085502001</v>
      </c>
      <c r="C1044">
        <v>65017</v>
      </c>
    </row>
    <row r="1045" spans="1:3" x14ac:dyDescent="0.2">
      <c r="A1045" t="s">
        <v>1569</v>
      </c>
      <c r="B1045">
        <v>6085502002</v>
      </c>
      <c r="C1045">
        <v>45278</v>
      </c>
    </row>
    <row r="1046" spans="1:3" x14ac:dyDescent="0.2">
      <c r="A1046" t="s">
        <v>813</v>
      </c>
      <c r="B1046">
        <v>6085502101</v>
      </c>
      <c r="C1046">
        <v>104375</v>
      </c>
    </row>
    <row r="1047" spans="1:3" x14ac:dyDescent="0.2">
      <c r="A1047" t="s">
        <v>1438</v>
      </c>
      <c r="B1047">
        <v>6085502102</v>
      </c>
      <c r="C1047">
        <v>59129</v>
      </c>
    </row>
    <row r="1048" spans="1:3" x14ac:dyDescent="0.2">
      <c r="A1048" t="s">
        <v>1161</v>
      </c>
      <c r="B1048">
        <v>6085502201</v>
      </c>
      <c r="C1048">
        <v>81037</v>
      </c>
    </row>
    <row r="1049" spans="1:3" x14ac:dyDescent="0.2">
      <c r="A1049" t="s">
        <v>580</v>
      </c>
      <c r="B1049">
        <v>6085502202</v>
      </c>
      <c r="C1049">
        <v>124209</v>
      </c>
    </row>
    <row r="1050" spans="1:3" x14ac:dyDescent="0.2">
      <c r="A1050" t="s">
        <v>494</v>
      </c>
      <c r="B1050">
        <v>6085502301</v>
      </c>
      <c r="C1050">
        <v>132069</v>
      </c>
    </row>
    <row r="1051" spans="1:3" x14ac:dyDescent="0.2">
      <c r="A1051" t="s">
        <v>1080</v>
      </c>
      <c r="B1051">
        <v>6085502302</v>
      </c>
      <c r="C1051">
        <v>86567</v>
      </c>
    </row>
    <row r="1052" spans="1:3" x14ac:dyDescent="0.2">
      <c r="A1052" t="s">
        <v>375</v>
      </c>
      <c r="B1052">
        <v>6085502400</v>
      </c>
      <c r="C1052">
        <v>146362</v>
      </c>
    </row>
    <row r="1053" spans="1:3" x14ac:dyDescent="0.2">
      <c r="A1053" t="s">
        <v>351</v>
      </c>
      <c r="B1053">
        <v>6085502500</v>
      </c>
      <c r="C1053">
        <v>149684</v>
      </c>
    </row>
    <row r="1054" spans="1:3" x14ac:dyDescent="0.2">
      <c r="A1054" t="s">
        <v>357</v>
      </c>
      <c r="B1054">
        <v>6085502601</v>
      </c>
      <c r="C1054">
        <v>148790</v>
      </c>
    </row>
    <row r="1055" spans="1:3" x14ac:dyDescent="0.2">
      <c r="A1055" t="s">
        <v>410</v>
      </c>
      <c r="B1055">
        <v>6085502603</v>
      </c>
      <c r="C1055">
        <v>141364</v>
      </c>
    </row>
    <row r="1056" spans="1:3" x14ac:dyDescent="0.2">
      <c r="A1056" t="s">
        <v>988</v>
      </c>
      <c r="B1056">
        <v>6085502604</v>
      </c>
      <c r="C1056">
        <v>92163</v>
      </c>
    </row>
    <row r="1057" spans="1:3" x14ac:dyDescent="0.2">
      <c r="A1057" t="s">
        <v>855</v>
      </c>
      <c r="B1057">
        <v>6085502701</v>
      </c>
      <c r="C1057">
        <v>101049</v>
      </c>
    </row>
    <row r="1058" spans="1:3" x14ac:dyDescent="0.2">
      <c r="A1058" t="s">
        <v>499</v>
      </c>
      <c r="B1058">
        <v>6085502702</v>
      </c>
      <c r="C1058">
        <v>131677</v>
      </c>
    </row>
    <row r="1059" spans="1:3" x14ac:dyDescent="0.2">
      <c r="A1059" t="s">
        <v>933</v>
      </c>
      <c r="B1059">
        <v>6085502800</v>
      </c>
      <c r="C1059">
        <v>95721</v>
      </c>
    </row>
    <row r="1060" spans="1:3" x14ac:dyDescent="0.2">
      <c r="A1060" t="s">
        <v>789</v>
      </c>
      <c r="B1060">
        <v>6085502901</v>
      </c>
      <c r="C1060">
        <v>106500</v>
      </c>
    </row>
    <row r="1061" spans="1:3" x14ac:dyDescent="0.2">
      <c r="A1061" t="s">
        <v>484</v>
      </c>
      <c r="B1061">
        <v>6085502902</v>
      </c>
      <c r="C1061">
        <v>133088</v>
      </c>
    </row>
    <row r="1062" spans="1:3" x14ac:dyDescent="0.2">
      <c r="A1062" t="s">
        <v>346</v>
      </c>
      <c r="B1062">
        <v>6085502903</v>
      </c>
      <c r="C1062">
        <v>150310</v>
      </c>
    </row>
    <row r="1063" spans="1:3" x14ac:dyDescent="0.2">
      <c r="A1063" t="s">
        <v>739</v>
      </c>
      <c r="B1063">
        <v>6085502906</v>
      </c>
      <c r="C1063">
        <v>111071</v>
      </c>
    </row>
    <row r="1064" spans="1:3" x14ac:dyDescent="0.2">
      <c r="A1064" t="s">
        <v>412</v>
      </c>
      <c r="B1064">
        <v>6085502907</v>
      </c>
      <c r="C1064">
        <v>141317</v>
      </c>
    </row>
    <row r="1065" spans="1:3" x14ac:dyDescent="0.2">
      <c r="A1065" t="s">
        <v>503</v>
      </c>
      <c r="B1065">
        <v>6085502908</v>
      </c>
      <c r="C1065">
        <v>131140</v>
      </c>
    </row>
    <row r="1066" spans="1:3" x14ac:dyDescent="0.2">
      <c r="A1066" t="s">
        <v>975</v>
      </c>
      <c r="B1066">
        <v>6085502909</v>
      </c>
      <c r="C1066">
        <v>93333</v>
      </c>
    </row>
    <row r="1067" spans="1:3" x14ac:dyDescent="0.2">
      <c r="A1067" t="s">
        <v>1050</v>
      </c>
      <c r="B1067">
        <v>6085502910</v>
      </c>
      <c r="C1067">
        <v>88663</v>
      </c>
    </row>
    <row r="1068" spans="1:3" x14ac:dyDescent="0.2">
      <c r="A1068" t="s">
        <v>348</v>
      </c>
      <c r="B1068">
        <v>6085503001</v>
      </c>
      <c r="C1068">
        <v>149814</v>
      </c>
    </row>
    <row r="1069" spans="1:3" x14ac:dyDescent="0.2">
      <c r="A1069" t="s">
        <v>687</v>
      </c>
      <c r="B1069">
        <v>6085503002</v>
      </c>
      <c r="C1069">
        <v>115546</v>
      </c>
    </row>
    <row r="1070" spans="1:3" x14ac:dyDescent="0.2">
      <c r="A1070" t="s">
        <v>405</v>
      </c>
      <c r="B1070">
        <v>6085503003</v>
      </c>
      <c r="C1070">
        <v>142219</v>
      </c>
    </row>
    <row r="1071" spans="1:3" x14ac:dyDescent="0.2">
      <c r="A1071" t="s">
        <v>1547</v>
      </c>
      <c r="B1071">
        <v>6085503105</v>
      </c>
      <c r="C1071">
        <v>47857</v>
      </c>
    </row>
    <row r="1072" spans="1:3" x14ac:dyDescent="0.2">
      <c r="A1072" t="s">
        <v>736</v>
      </c>
      <c r="B1072">
        <v>6085503108</v>
      </c>
      <c r="C1072">
        <v>111331</v>
      </c>
    </row>
    <row r="1073" spans="1:3" x14ac:dyDescent="0.2">
      <c r="A1073" t="s">
        <v>1527</v>
      </c>
      <c r="B1073">
        <v>6085503110</v>
      </c>
      <c r="C1073">
        <v>49780</v>
      </c>
    </row>
    <row r="1074" spans="1:3" x14ac:dyDescent="0.2">
      <c r="A1074" t="s">
        <v>1065</v>
      </c>
      <c r="B1074">
        <v>6085503111</v>
      </c>
      <c r="C1074">
        <v>87554</v>
      </c>
    </row>
    <row r="1075" spans="1:3" x14ac:dyDescent="0.2">
      <c r="A1075" t="s">
        <v>1478</v>
      </c>
      <c r="B1075">
        <v>6085503112</v>
      </c>
      <c r="C1075">
        <v>54891</v>
      </c>
    </row>
    <row r="1076" spans="1:3" x14ac:dyDescent="0.2">
      <c r="A1076" t="s">
        <v>1552</v>
      </c>
      <c r="B1076">
        <v>6085503113</v>
      </c>
      <c r="C1076">
        <v>47635</v>
      </c>
    </row>
    <row r="1077" spans="1:3" x14ac:dyDescent="0.2">
      <c r="A1077" t="s">
        <v>594</v>
      </c>
      <c r="B1077">
        <v>6085503115</v>
      </c>
      <c r="C1077">
        <v>123171</v>
      </c>
    </row>
    <row r="1078" spans="1:3" x14ac:dyDescent="0.2">
      <c r="A1078" t="s">
        <v>947</v>
      </c>
      <c r="B1078">
        <v>6085503116</v>
      </c>
      <c r="C1078">
        <v>94749</v>
      </c>
    </row>
    <row r="1079" spans="1:3" x14ac:dyDescent="0.2">
      <c r="A1079" t="s">
        <v>1485</v>
      </c>
      <c r="B1079">
        <v>6085503117</v>
      </c>
      <c r="C1079">
        <v>54615</v>
      </c>
    </row>
    <row r="1080" spans="1:3" x14ac:dyDescent="0.2">
      <c r="A1080" t="s">
        <v>1226</v>
      </c>
      <c r="B1080">
        <v>6085503118</v>
      </c>
      <c r="C1080">
        <v>76508</v>
      </c>
    </row>
    <row r="1081" spans="1:3" x14ac:dyDescent="0.2">
      <c r="A1081" t="s">
        <v>1473</v>
      </c>
      <c r="B1081">
        <v>6085503121</v>
      </c>
      <c r="C1081">
        <v>55263</v>
      </c>
    </row>
    <row r="1082" spans="1:3" x14ac:dyDescent="0.2">
      <c r="A1082" t="s">
        <v>1625</v>
      </c>
      <c r="B1082">
        <v>6085503122</v>
      </c>
      <c r="C1082">
        <v>32073</v>
      </c>
    </row>
    <row r="1083" spans="1:3" x14ac:dyDescent="0.2">
      <c r="A1083" t="s">
        <v>1593</v>
      </c>
      <c r="B1083">
        <v>6085503123</v>
      </c>
      <c r="C1083">
        <v>40680</v>
      </c>
    </row>
    <row r="1084" spans="1:3" x14ac:dyDescent="0.2">
      <c r="A1084" t="s">
        <v>1400</v>
      </c>
      <c r="B1084">
        <v>6085503204</v>
      </c>
      <c r="C1084">
        <v>62589</v>
      </c>
    </row>
    <row r="1085" spans="1:3" x14ac:dyDescent="0.2">
      <c r="A1085" t="s">
        <v>738</v>
      </c>
      <c r="B1085">
        <v>6085503207</v>
      </c>
      <c r="C1085">
        <v>111146</v>
      </c>
    </row>
    <row r="1086" spans="1:3" x14ac:dyDescent="0.2">
      <c r="A1086" t="s">
        <v>1047</v>
      </c>
      <c r="B1086">
        <v>6085503208</v>
      </c>
      <c r="C1086">
        <v>88824</v>
      </c>
    </row>
    <row r="1087" spans="1:3" x14ac:dyDescent="0.2">
      <c r="A1087" t="s">
        <v>636</v>
      </c>
      <c r="B1087">
        <v>6085503210</v>
      </c>
      <c r="C1087">
        <v>119257</v>
      </c>
    </row>
    <row r="1088" spans="1:3" x14ac:dyDescent="0.2">
      <c r="A1088" t="s">
        <v>562</v>
      </c>
      <c r="B1088">
        <v>6085503211</v>
      </c>
      <c r="C1088">
        <v>126302</v>
      </c>
    </row>
    <row r="1089" spans="1:3" x14ac:dyDescent="0.2">
      <c r="A1089" t="s">
        <v>786</v>
      </c>
      <c r="B1089">
        <v>6085503212</v>
      </c>
      <c r="C1089">
        <v>106748</v>
      </c>
    </row>
    <row r="1090" spans="1:3" x14ac:dyDescent="0.2">
      <c r="A1090" t="s">
        <v>1392</v>
      </c>
      <c r="B1090">
        <v>6085503213</v>
      </c>
      <c r="C1090">
        <v>63202</v>
      </c>
    </row>
    <row r="1091" spans="1:3" x14ac:dyDescent="0.2">
      <c r="A1091" t="s">
        <v>1510</v>
      </c>
      <c r="B1091">
        <v>6085503214</v>
      </c>
      <c r="C1091">
        <v>51939</v>
      </c>
    </row>
    <row r="1092" spans="1:3" x14ac:dyDescent="0.2">
      <c r="A1092" t="s">
        <v>1368</v>
      </c>
      <c r="B1092">
        <v>6085503217</v>
      </c>
      <c r="C1092">
        <v>65240</v>
      </c>
    </row>
    <row r="1093" spans="1:3" x14ac:dyDescent="0.2">
      <c r="A1093" t="s">
        <v>1582</v>
      </c>
      <c r="B1093">
        <v>6085503218</v>
      </c>
      <c r="C1093">
        <v>43041</v>
      </c>
    </row>
    <row r="1094" spans="1:3" x14ac:dyDescent="0.2">
      <c r="A1094" t="s">
        <v>1500</v>
      </c>
      <c r="B1094">
        <v>6085503304</v>
      </c>
      <c r="C1094">
        <v>52921</v>
      </c>
    </row>
    <row r="1095" spans="1:3" x14ac:dyDescent="0.2">
      <c r="A1095" t="s">
        <v>1481</v>
      </c>
      <c r="B1095">
        <v>6085503305</v>
      </c>
      <c r="C1095">
        <v>54836</v>
      </c>
    </row>
    <row r="1096" spans="1:3" x14ac:dyDescent="0.2">
      <c r="A1096" t="s">
        <v>1126</v>
      </c>
      <c r="B1096">
        <v>6085503306</v>
      </c>
      <c r="C1096">
        <v>83721</v>
      </c>
    </row>
    <row r="1097" spans="1:3" x14ac:dyDescent="0.2">
      <c r="A1097" t="s">
        <v>448</v>
      </c>
      <c r="B1097">
        <v>6085503312</v>
      </c>
      <c r="C1097">
        <v>137169</v>
      </c>
    </row>
    <row r="1098" spans="1:3" x14ac:dyDescent="0.2">
      <c r="A1098" t="s">
        <v>337</v>
      </c>
      <c r="B1098">
        <v>6085503313</v>
      </c>
      <c r="C1098">
        <v>151993</v>
      </c>
    </row>
    <row r="1099" spans="1:3" x14ac:dyDescent="0.2">
      <c r="A1099" t="s">
        <v>989</v>
      </c>
      <c r="B1099">
        <v>6085503315</v>
      </c>
      <c r="C1099">
        <v>92105</v>
      </c>
    </row>
    <row r="1100" spans="1:3" x14ac:dyDescent="0.2">
      <c r="A1100" t="s">
        <v>295</v>
      </c>
      <c r="B1100">
        <v>6085503321</v>
      </c>
      <c r="C1100">
        <v>159949</v>
      </c>
    </row>
    <row r="1101" spans="1:3" x14ac:dyDescent="0.2">
      <c r="A1101" t="s">
        <v>478</v>
      </c>
      <c r="B1101">
        <v>6085503322</v>
      </c>
      <c r="C1101">
        <v>133523</v>
      </c>
    </row>
    <row r="1102" spans="1:3" x14ac:dyDescent="0.2">
      <c r="A1102" t="s">
        <v>585</v>
      </c>
      <c r="B1102">
        <v>6085503323</v>
      </c>
      <c r="C1102">
        <v>123815</v>
      </c>
    </row>
    <row r="1103" spans="1:3" x14ac:dyDescent="0.2">
      <c r="A1103" t="s">
        <v>576</v>
      </c>
      <c r="B1103">
        <v>6085503324</v>
      </c>
      <c r="C1103">
        <v>124601</v>
      </c>
    </row>
    <row r="1104" spans="1:3" x14ac:dyDescent="0.2">
      <c r="A1104" t="s">
        <v>787</v>
      </c>
      <c r="B1104">
        <v>6085503325</v>
      </c>
      <c r="C1104">
        <v>106693</v>
      </c>
    </row>
    <row r="1105" spans="1:3" x14ac:dyDescent="0.2">
      <c r="A1105" t="s">
        <v>112</v>
      </c>
      <c r="B1105">
        <v>6085503326</v>
      </c>
      <c r="C1105">
        <v>218206</v>
      </c>
    </row>
    <row r="1106" spans="1:3" x14ac:dyDescent="0.2">
      <c r="A1106" t="s">
        <v>626</v>
      </c>
      <c r="B1106">
        <v>6085503327</v>
      </c>
      <c r="C1106">
        <v>120199</v>
      </c>
    </row>
    <row r="1107" spans="1:3" x14ac:dyDescent="0.2">
      <c r="A1107" t="s">
        <v>160</v>
      </c>
      <c r="B1107">
        <v>6085503329</v>
      </c>
      <c r="C1107">
        <v>194241</v>
      </c>
    </row>
    <row r="1108" spans="1:3" x14ac:dyDescent="0.2">
      <c r="A1108" t="s">
        <v>106</v>
      </c>
      <c r="B1108">
        <v>6085503330</v>
      </c>
      <c r="C1108">
        <v>222734</v>
      </c>
    </row>
    <row r="1109" spans="1:3" x14ac:dyDescent="0.2">
      <c r="A1109" t="s">
        <v>1167</v>
      </c>
      <c r="B1109">
        <v>6085503331</v>
      </c>
      <c r="C1109">
        <v>80829</v>
      </c>
    </row>
    <row r="1110" spans="1:3" x14ac:dyDescent="0.2">
      <c r="A1110" t="s">
        <v>700</v>
      </c>
      <c r="B1110">
        <v>6085503332</v>
      </c>
      <c r="C1110">
        <v>113944</v>
      </c>
    </row>
    <row r="1111" spans="1:3" x14ac:dyDescent="0.2">
      <c r="A1111" t="s">
        <v>290</v>
      </c>
      <c r="B1111">
        <v>6085503333</v>
      </c>
      <c r="C1111">
        <v>161089</v>
      </c>
    </row>
    <row r="1112" spans="1:3" x14ac:dyDescent="0.2">
      <c r="A1112" t="s">
        <v>86</v>
      </c>
      <c r="B1112">
        <v>6085503334</v>
      </c>
      <c r="C1112">
        <v>261661</v>
      </c>
    </row>
    <row r="1113" spans="1:3" x14ac:dyDescent="0.2">
      <c r="A1113" t="s">
        <v>733</v>
      </c>
      <c r="B1113">
        <v>6085503336</v>
      </c>
      <c r="C1113">
        <v>111446</v>
      </c>
    </row>
    <row r="1114" spans="1:3" x14ac:dyDescent="0.2">
      <c r="A1114" t="s">
        <v>764</v>
      </c>
      <c r="B1114">
        <v>6085503337</v>
      </c>
      <c r="C1114">
        <v>108750</v>
      </c>
    </row>
    <row r="1115" spans="1:3" x14ac:dyDescent="0.2">
      <c r="A1115" t="s">
        <v>1194</v>
      </c>
      <c r="B1115">
        <v>6085503401</v>
      </c>
      <c r="C1115">
        <v>78716</v>
      </c>
    </row>
    <row r="1116" spans="1:3" x14ac:dyDescent="0.2">
      <c r="A1116" t="s">
        <v>1513</v>
      </c>
      <c r="B1116">
        <v>6085503402</v>
      </c>
      <c r="C1116">
        <v>51609</v>
      </c>
    </row>
    <row r="1117" spans="1:3" x14ac:dyDescent="0.2">
      <c r="A1117" t="s">
        <v>1371</v>
      </c>
      <c r="B1117">
        <v>6085503504</v>
      </c>
      <c r="C1117">
        <v>64916</v>
      </c>
    </row>
    <row r="1118" spans="1:3" x14ac:dyDescent="0.2">
      <c r="A1118" t="s">
        <v>1339</v>
      </c>
      <c r="B1118">
        <v>6085503506</v>
      </c>
      <c r="C1118">
        <v>68030</v>
      </c>
    </row>
    <row r="1119" spans="1:3" x14ac:dyDescent="0.2">
      <c r="A1119" t="s">
        <v>1242</v>
      </c>
      <c r="B1119">
        <v>6085503507</v>
      </c>
      <c r="C1119">
        <v>75641</v>
      </c>
    </row>
    <row r="1120" spans="1:3" x14ac:dyDescent="0.2">
      <c r="A1120" t="s">
        <v>1164</v>
      </c>
      <c r="B1120">
        <v>6085503508</v>
      </c>
      <c r="C1120">
        <v>80913</v>
      </c>
    </row>
    <row r="1121" spans="1:3" x14ac:dyDescent="0.2">
      <c r="A1121" t="s">
        <v>695</v>
      </c>
      <c r="B1121">
        <v>6085503509</v>
      </c>
      <c r="C1121">
        <v>114493</v>
      </c>
    </row>
    <row r="1122" spans="1:3" x14ac:dyDescent="0.2">
      <c r="A1122" t="s">
        <v>1415</v>
      </c>
      <c r="B1122">
        <v>6085503510</v>
      </c>
      <c r="C1122">
        <v>61321</v>
      </c>
    </row>
    <row r="1123" spans="1:3" x14ac:dyDescent="0.2">
      <c r="A1123" t="s">
        <v>976</v>
      </c>
      <c r="B1123">
        <v>6085503511</v>
      </c>
      <c r="C1123">
        <v>93045</v>
      </c>
    </row>
    <row r="1124" spans="1:3" x14ac:dyDescent="0.2">
      <c r="A1124" t="s">
        <v>1490</v>
      </c>
      <c r="B1124">
        <v>6085503601</v>
      </c>
      <c r="C1124">
        <v>53879</v>
      </c>
    </row>
    <row r="1125" spans="1:3" x14ac:dyDescent="0.2">
      <c r="A1125" t="s">
        <v>1524</v>
      </c>
      <c r="B1125">
        <v>6085503602</v>
      </c>
      <c r="C1125">
        <v>50113</v>
      </c>
    </row>
    <row r="1126" spans="1:3" x14ac:dyDescent="0.2">
      <c r="A1126" t="s">
        <v>1433</v>
      </c>
      <c r="B1126">
        <v>6085503703</v>
      </c>
      <c r="C1126">
        <v>59292</v>
      </c>
    </row>
    <row r="1127" spans="1:3" x14ac:dyDescent="0.2">
      <c r="A1127" t="s">
        <v>1158</v>
      </c>
      <c r="B1127">
        <v>6085503707</v>
      </c>
      <c r="C1127">
        <v>81270</v>
      </c>
    </row>
    <row r="1128" spans="1:3" x14ac:dyDescent="0.2">
      <c r="A1128" t="s">
        <v>1310</v>
      </c>
      <c r="B1128">
        <v>6085503708</v>
      </c>
      <c r="C1128">
        <v>70339</v>
      </c>
    </row>
    <row r="1129" spans="1:3" x14ac:dyDescent="0.2">
      <c r="A1129" t="s">
        <v>1614</v>
      </c>
      <c r="B1129">
        <v>6085503709</v>
      </c>
      <c r="C1129">
        <v>34869</v>
      </c>
    </row>
    <row r="1130" spans="1:3" x14ac:dyDescent="0.2">
      <c r="A1130" t="s">
        <v>1621</v>
      </c>
      <c r="B1130">
        <v>6085503710</v>
      </c>
      <c r="C1130">
        <v>32889</v>
      </c>
    </row>
    <row r="1131" spans="1:3" x14ac:dyDescent="0.2">
      <c r="A1131" t="s">
        <v>1418</v>
      </c>
      <c r="B1131">
        <v>6085503711</v>
      </c>
      <c r="C1131">
        <v>61250</v>
      </c>
    </row>
    <row r="1132" spans="1:3" x14ac:dyDescent="0.2">
      <c r="A1132" t="s">
        <v>1291</v>
      </c>
      <c r="B1132">
        <v>6085503712</v>
      </c>
      <c r="C1132">
        <v>71784</v>
      </c>
    </row>
    <row r="1133" spans="1:3" x14ac:dyDescent="0.2">
      <c r="A1133" t="s">
        <v>1634</v>
      </c>
      <c r="B1133">
        <v>6085503713</v>
      </c>
      <c r="C1133">
        <v>28333</v>
      </c>
    </row>
    <row r="1134" spans="1:3" x14ac:dyDescent="0.2">
      <c r="A1134" t="s">
        <v>1046</v>
      </c>
      <c r="B1134">
        <v>6085503802</v>
      </c>
      <c r="C1134">
        <v>88851</v>
      </c>
    </row>
    <row r="1135" spans="1:3" x14ac:dyDescent="0.2">
      <c r="A1135" t="s">
        <v>469</v>
      </c>
      <c r="B1135">
        <v>6085503803</v>
      </c>
      <c r="C1135">
        <v>134542</v>
      </c>
    </row>
    <row r="1136" spans="1:3" x14ac:dyDescent="0.2">
      <c r="A1136" t="s">
        <v>1105</v>
      </c>
      <c r="B1136">
        <v>6085503804</v>
      </c>
      <c r="C1136">
        <v>85067</v>
      </c>
    </row>
    <row r="1137" spans="1:3" x14ac:dyDescent="0.2">
      <c r="A1137" t="s">
        <v>1206</v>
      </c>
      <c r="B1137">
        <v>6085503902</v>
      </c>
      <c r="C1137">
        <v>77719</v>
      </c>
    </row>
    <row r="1138" spans="1:3" x14ac:dyDescent="0.2">
      <c r="A1138" t="s">
        <v>1389</v>
      </c>
      <c r="B1138">
        <v>6085503903</v>
      </c>
      <c r="C1138">
        <v>63265</v>
      </c>
    </row>
    <row r="1139" spans="1:3" x14ac:dyDescent="0.2">
      <c r="A1139" t="s">
        <v>1325</v>
      </c>
      <c r="B1139">
        <v>6085504001</v>
      </c>
      <c r="C1139">
        <v>68947</v>
      </c>
    </row>
    <row r="1140" spans="1:3" x14ac:dyDescent="0.2">
      <c r="A1140" t="s">
        <v>1508</v>
      </c>
      <c r="B1140">
        <v>6085504002</v>
      </c>
      <c r="C1140">
        <v>52041</v>
      </c>
    </row>
    <row r="1141" spans="1:3" x14ac:dyDescent="0.2">
      <c r="A1141" t="s">
        <v>1397</v>
      </c>
      <c r="B1141">
        <v>6085504101</v>
      </c>
      <c r="C1141">
        <v>62645</v>
      </c>
    </row>
    <row r="1142" spans="1:3" x14ac:dyDescent="0.2">
      <c r="A1142" t="s">
        <v>1235</v>
      </c>
      <c r="B1142">
        <v>6085504102</v>
      </c>
      <c r="C1142">
        <v>76033</v>
      </c>
    </row>
    <row r="1143" spans="1:3" x14ac:dyDescent="0.2">
      <c r="A1143" t="s">
        <v>625</v>
      </c>
      <c r="B1143">
        <v>6085504201</v>
      </c>
      <c r="C1143">
        <v>120251</v>
      </c>
    </row>
    <row r="1144" spans="1:3" x14ac:dyDescent="0.2">
      <c r="A1144" t="s">
        <v>404</v>
      </c>
      <c r="B1144">
        <v>6085504202</v>
      </c>
      <c r="C1144">
        <v>142536</v>
      </c>
    </row>
    <row r="1145" spans="1:3" x14ac:dyDescent="0.2">
      <c r="A1145" t="s">
        <v>449</v>
      </c>
      <c r="B1145">
        <v>6085504307</v>
      </c>
      <c r="C1145">
        <v>137023</v>
      </c>
    </row>
    <row r="1146" spans="1:3" x14ac:dyDescent="0.2">
      <c r="A1146" t="s">
        <v>446</v>
      </c>
      <c r="B1146">
        <v>6085504308</v>
      </c>
      <c r="C1146">
        <v>137558</v>
      </c>
    </row>
    <row r="1147" spans="1:3" x14ac:dyDescent="0.2">
      <c r="A1147" t="s">
        <v>400</v>
      </c>
      <c r="B1147">
        <v>6085504311</v>
      </c>
      <c r="C1147">
        <v>143395</v>
      </c>
    </row>
    <row r="1148" spans="1:3" x14ac:dyDescent="0.2">
      <c r="A1148" t="s">
        <v>582</v>
      </c>
      <c r="B1148">
        <v>6085504314</v>
      </c>
      <c r="C1148">
        <v>124187</v>
      </c>
    </row>
    <row r="1149" spans="1:3" x14ac:dyDescent="0.2">
      <c r="A1149" t="s">
        <v>817</v>
      </c>
      <c r="B1149">
        <v>6085504315</v>
      </c>
      <c r="C1149">
        <v>104104</v>
      </c>
    </row>
    <row r="1150" spans="1:3" x14ac:dyDescent="0.2">
      <c r="A1150" t="s">
        <v>783</v>
      </c>
      <c r="B1150">
        <v>6085504316</v>
      </c>
      <c r="C1150">
        <v>106913</v>
      </c>
    </row>
    <row r="1151" spans="1:3" x14ac:dyDescent="0.2">
      <c r="A1151" t="s">
        <v>481</v>
      </c>
      <c r="B1151">
        <v>6085504317</v>
      </c>
      <c r="C1151">
        <v>133375</v>
      </c>
    </row>
    <row r="1152" spans="1:3" x14ac:dyDescent="0.2">
      <c r="A1152" t="s">
        <v>868</v>
      </c>
      <c r="B1152">
        <v>6085504318</v>
      </c>
      <c r="C1152">
        <v>100505</v>
      </c>
    </row>
    <row r="1153" spans="1:3" x14ac:dyDescent="0.2">
      <c r="A1153" t="s">
        <v>519</v>
      </c>
      <c r="B1153">
        <v>6085504319</v>
      </c>
      <c r="C1153">
        <v>129888</v>
      </c>
    </row>
    <row r="1154" spans="1:3" x14ac:dyDescent="0.2">
      <c r="A1154" t="s">
        <v>442</v>
      </c>
      <c r="B1154">
        <v>6085504320</v>
      </c>
      <c r="C1154">
        <v>137736</v>
      </c>
    </row>
    <row r="1155" spans="1:3" x14ac:dyDescent="0.2">
      <c r="A1155" t="s">
        <v>529</v>
      </c>
      <c r="B1155">
        <v>6085504321</v>
      </c>
      <c r="C1155">
        <v>129122</v>
      </c>
    </row>
    <row r="1156" spans="1:3" x14ac:dyDescent="0.2">
      <c r="A1156" t="s">
        <v>322</v>
      </c>
      <c r="B1156">
        <v>6085504322</v>
      </c>
      <c r="C1156">
        <v>154412</v>
      </c>
    </row>
    <row r="1157" spans="1:3" x14ac:dyDescent="0.2">
      <c r="A1157" t="s">
        <v>666</v>
      </c>
      <c r="B1157">
        <v>6085504323</v>
      </c>
      <c r="C1157">
        <v>116372</v>
      </c>
    </row>
    <row r="1158" spans="1:3" x14ac:dyDescent="0.2">
      <c r="A1158" t="s">
        <v>847</v>
      </c>
      <c r="B1158">
        <v>6085504410</v>
      </c>
      <c r="C1158">
        <v>101423</v>
      </c>
    </row>
    <row r="1159" spans="1:3" x14ac:dyDescent="0.2">
      <c r="A1159" t="s">
        <v>653</v>
      </c>
      <c r="B1159">
        <v>6085504411</v>
      </c>
      <c r="C1159">
        <v>117553</v>
      </c>
    </row>
    <row r="1160" spans="1:3" x14ac:dyDescent="0.2">
      <c r="A1160" t="s">
        <v>925</v>
      </c>
      <c r="B1160">
        <v>6085504412</v>
      </c>
      <c r="C1160">
        <v>96162</v>
      </c>
    </row>
    <row r="1161" spans="1:3" x14ac:dyDescent="0.2">
      <c r="A1161" t="s">
        <v>418</v>
      </c>
      <c r="B1161">
        <v>6085504413</v>
      </c>
      <c r="C1161">
        <v>140741</v>
      </c>
    </row>
    <row r="1162" spans="1:3" x14ac:dyDescent="0.2">
      <c r="A1162" t="s">
        <v>319</v>
      </c>
      <c r="B1162">
        <v>6085504414</v>
      </c>
      <c r="C1162">
        <v>154975</v>
      </c>
    </row>
    <row r="1163" spans="1:3" x14ac:dyDescent="0.2">
      <c r="A1163" t="s">
        <v>203</v>
      </c>
      <c r="B1163">
        <v>6085504415</v>
      </c>
      <c r="C1163">
        <v>179143</v>
      </c>
    </row>
    <row r="1164" spans="1:3" x14ac:dyDescent="0.2">
      <c r="A1164" t="s">
        <v>570</v>
      </c>
      <c r="B1164">
        <v>6085504416</v>
      </c>
      <c r="C1164">
        <v>125345</v>
      </c>
    </row>
    <row r="1165" spans="1:3" x14ac:dyDescent="0.2">
      <c r="A1165" t="s">
        <v>533</v>
      </c>
      <c r="B1165">
        <v>6085504417</v>
      </c>
      <c r="C1165">
        <v>128571</v>
      </c>
    </row>
    <row r="1166" spans="1:3" x14ac:dyDescent="0.2">
      <c r="A1166" t="s">
        <v>1045</v>
      </c>
      <c r="B1166">
        <v>6085504418</v>
      </c>
      <c r="C1166">
        <v>88934</v>
      </c>
    </row>
    <row r="1167" spans="1:3" x14ac:dyDescent="0.2">
      <c r="A1167" t="s">
        <v>294</v>
      </c>
      <c r="B1167">
        <v>6085504420</v>
      </c>
      <c r="C1167">
        <v>160298</v>
      </c>
    </row>
    <row r="1168" spans="1:3" x14ac:dyDescent="0.2">
      <c r="A1168" t="s">
        <v>425</v>
      </c>
      <c r="B1168">
        <v>6085504421</v>
      </c>
      <c r="C1168">
        <v>139366</v>
      </c>
    </row>
    <row r="1169" spans="1:3" x14ac:dyDescent="0.2">
      <c r="A1169" t="s">
        <v>841</v>
      </c>
      <c r="B1169">
        <v>6085504422</v>
      </c>
      <c r="C1169">
        <v>102055</v>
      </c>
    </row>
    <row r="1170" spans="1:3" x14ac:dyDescent="0.2">
      <c r="A1170" t="s">
        <v>603</v>
      </c>
      <c r="B1170">
        <v>6085504423</v>
      </c>
      <c r="C1170">
        <v>121774</v>
      </c>
    </row>
    <row r="1171" spans="1:3" x14ac:dyDescent="0.2">
      <c r="A1171" t="s">
        <v>423</v>
      </c>
      <c r="B1171">
        <v>6085504504</v>
      </c>
      <c r="C1171">
        <v>139928</v>
      </c>
    </row>
    <row r="1172" spans="1:3" x14ac:dyDescent="0.2">
      <c r="A1172" t="s">
        <v>474</v>
      </c>
      <c r="B1172">
        <v>6085504505</v>
      </c>
      <c r="C1172">
        <v>133947</v>
      </c>
    </row>
    <row r="1173" spans="1:3" x14ac:dyDescent="0.2">
      <c r="A1173" t="s">
        <v>909</v>
      </c>
      <c r="B1173">
        <v>6085504506</v>
      </c>
      <c r="C1173">
        <v>97406</v>
      </c>
    </row>
    <row r="1174" spans="1:3" x14ac:dyDescent="0.2">
      <c r="A1174" t="s">
        <v>747</v>
      </c>
      <c r="B1174">
        <v>6085504507</v>
      </c>
      <c r="C1174">
        <v>109937</v>
      </c>
    </row>
    <row r="1175" spans="1:3" x14ac:dyDescent="0.2">
      <c r="A1175" t="s">
        <v>1100</v>
      </c>
      <c r="B1175">
        <v>6085504601</v>
      </c>
      <c r="C1175">
        <v>85507</v>
      </c>
    </row>
    <row r="1176" spans="1:3" x14ac:dyDescent="0.2">
      <c r="A1176" t="s">
        <v>884</v>
      </c>
      <c r="B1176">
        <v>6085504602</v>
      </c>
      <c r="C1176">
        <v>99091</v>
      </c>
    </row>
    <row r="1177" spans="1:3" x14ac:dyDescent="0.2">
      <c r="A1177" t="s">
        <v>729</v>
      </c>
      <c r="B1177">
        <v>6085504700</v>
      </c>
      <c r="C1177">
        <v>111735</v>
      </c>
    </row>
    <row r="1178" spans="1:3" x14ac:dyDescent="0.2">
      <c r="A1178" t="s">
        <v>840</v>
      </c>
      <c r="B1178">
        <v>6085504802</v>
      </c>
      <c r="C1178">
        <v>102249</v>
      </c>
    </row>
    <row r="1179" spans="1:3" x14ac:dyDescent="0.2">
      <c r="A1179" t="s">
        <v>505</v>
      </c>
      <c r="B1179">
        <v>6085504803</v>
      </c>
      <c r="C1179">
        <v>131122</v>
      </c>
    </row>
    <row r="1180" spans="1:3" x14ac:dyDescent="0.2">
      <c r="A1180" t="s">
        <v>1048</v>
      </c>
      <c r="B1180">
        <v>6085504805</v>
      </c>
      <c r="C1180">
        <v>88813</v>
      </c>
    </row>
    <row r="1181" spans="1:3" x14ac:dyDescent="0.2">
      <c r="A1181" t="s">
        <v>628</v>
      </c>
      <c r="B1181">
        <v>6085504806</v>
      </c>
      <c r="C1181">
        <v>120043</v>
      </c>
    </row>
    <row r="1182" spans="1:3" x14ac:dyDescent="0.2">
      <c r="A1182" t="s">
        <v>309</v>
      </c>
      <c r="B1182">
        <v>6085504901</v>
      </c>
      <c r="C1182">
        <v>157061</v>
      </c>
    </row>
    <row r="1183" spans="1:3" x14ac:dyDescent="0.2">
      <c r="A1183" t="s">
        <v>419</v>
      </c>
      <c r="B1183">
        <v>6085505001</v>
      </c>
      <c r="C1183">
        <v>140591</v>
      </c>
    </row>
    <row r="1184" spans="1:3" x14ac:dyDescent="0.2">
      <c r="A1184" t="s">
        <v>211</v>
      </c>
      <c r="B1184">
        <v>6085505006</v>
      </c>
      <c r="C1184">
        <v>176857</v>
      </c>
    </row>
    <row r="1185" spans="1:3" x14ac:dyDescent="0.2">
      <c r="A1185" t="s">
        <v>609</v>
      </c>
      <c r="B1185">
        <v>6085505007</v>
      </c>
      <c r="C1185">
        <v>121429</v>
      </c>
    </row>
    <row r="1186" spans="1:3" x14ac:dyDescent="0.2">
      <c r="A1186" t="s">
        <v>320</v>
      </c>
      <c r="B1186">
        <v>6085505008</v>
      </c>
      <c r="C1186">
        <v>154886</v>
      </c>
    </row>
    <row r="1187" spans="1:3" x14ac:dyDescent="0.2">
      <c r="A1187" t="s">
        <v>998</v>
      </c>
      <c r="B1187">
        <v>6085505009</v>
      </c>
      <c r="C1187">
        <v>91644</v>
      </c>
    </row>
    <row r="1188" spans="1:3" x14ac:dyDescent="0.2">
      <c r="A1188" t="s">
        <v>952</v>
      </c>
      <c r="B1188">
        <v>6085505100</v>
      </c>
      <c r="C1188">
        <v>94540</v>
      </c>
    </row>
    <row r="1189" spans="1:3" x14ac:dyDescent="0.2">
      <c r="A1189" t="s">
        <v>1149</v>
      </c>
      <c r="B1189">
        <v>6085505202</v>
      </c>
      <c r="C1189">
        <v>81875</v>
      </c>
    </row>
    <row r="1190" spans="1:3" x14ac:dyDescent="0.2">
      <c r="A1190" t="s">
        <v>691</v>
      </c>
      <c r="B1190">
        <v>6085505203</v>
      </c>
      <c r="C1190">
        <v>114798</v>
      </c>
    </row>
    <row r="1191" spans="1:3" x14ac:dyDescent="0.2">
      <c r="A1191" t="s">
        <v>771</v>
      </c>
      <c r="B1191">
        <v>6085505301</v>
      </c>
      <c r="C1191">
        <v>108269</v>
      </c>
    </row>
    <row r="1192" spans="1:3" x14ac:dyDescent="0.2">
      <c r="A1192" t="s">
        <v>565</v>
      </c>
      <c r="B1192">
        <v>6085505302</v>
      </c>
      <c r="C1192">
        <v>126115</v>
      </c>
    </row>
    <row r="1193" spans="1:3" x14ac:dyDescent="0.2">
      <c r="A1193" t="s">
        <v>1061</v>
      </c>
      <c r="B1193">
        <v>6085505303</v>
      </c>
      <c r="C1193">
        <v>87781</v>
      </c>
    </row>
    <row r="1194" spans="1:3" x14ac:dyDescent="0.2">
      <c r="A1194" t="s">
        <v>513</v>
      </c>
      <c r="B1194">
        <v>6085505304</v>
      </c>
      <c r="C1194">
        <v>130529</v>
      </c>
    </row>
    <row r="1195" spans="1:3" x14ac:dyDescent="0.2">
      <c r="A1195" t="s">
        <v>458</v>
      </c>
      <c r="B1195">
        <v>6085505305</v>
      </c>
      <c r="C1195">
        <v>136149</v>
      </c>
    </row>
    <row r="1196" spans="1:3" x14ac:dyDescent="0.2">
      <c r="A1196" t="s">
        <v>507</v>
      </c>
      <c r="B1196">
        <v>6085505401</v>
      </c>
      <c r="C1196">
        <v>131063</v>
      </c>
    </row>
    <row r="1197" spans="1:3" x14ac:dyDescent="0.2">
      <c r="A1197" t="s">
        <v>679</v>
      </c>
      <c r="B1197">
        <v>6085505402</v>
      </c>
      <c r="C1197">
        <v>115862</v>
      </c>
    </row>
    <row r="1198" spans="1:3" x14ac:dyDescent="0.2">
      <c r="A1198" t="s">
        <v>642</v>
      </c>
      <c r="B1198">
        <v>6085505403</v>
      </c>
      <c r="C1198">
        <v>118750</v>
      </c>
    </row>
    <row r="1199" spans="1:3" x14ac:dyDescent="0.2">
      <c r="A1199" t="s">
        <v>929</v>
      </c>
      <c r="B1199">
        <v>6085505500</v>
      </c>
      <c r="C1199">
        <v>95984</v>
      </c>
    </row>
    <row r="1200" spans="1:3" x14ac:dyDescent="0.2">
      <c r="A1200" t="s">
        <v>1459</v>
      </c>
      <c r="B1200">
        <v>6085505600</v>
      </c>
      <c r="C1200">
        <v>56886</v>
      </c>
    </row>
    <row r="1201" spans="1:3" x14ac:dyDescent="0.2">
      <c r="A1201" t="s">
        <v>1115</v>
      </c>
      <c r="B1201">
        <v>6085505700</v>
      </c>
      <c r="C1201">
        <v>84404</v>
      </c>
    </row>
    <row r="1202" spans="1:3" x14ac:dyDescent="0.2">
      <c r="A1202" t="s">
        <v>480</v>
      </c>
      <c r="B1202">
        <v>6085505800</v>
      </c>
      <c r="C1202">
        <v>133386</v>
      </c>
    </row>
    <row r="1203" spans="1:3" x14ac:dyDescent="0.2">
      <c r="A1203" t="s">
        <v>1093</v>
      </c>
      <c r="B1203">
        <v>6085505900</v>
      </c>
      <c r="C1203">
        <v>85907</v>
      </c>
    </row>
    <row r="1204" spans="1:3" x14ac:dyDescent="0.2">
      <c r="A1204" t="s">
        <v>537</v>
      </c>
      <c r="B1204">
        <v>6085506000</v>
      </c>
      <c r="C1204">
        <v>128450</v>
      </c>
    </row>
    <row r="1205" spans="1:3" x14ac:dyDescent="0.2">
      <c r="A1205" t="s">
        <v>534</v>
      </c>
      <c r="B1205">
        <v>6085506101</v>
      </c>
      <c r="C1205">
        <v>128543</v>
      </c>
    </row>
    <row r="1206" spans="1:3" x14ac:dyDescent="0.2">
      <c r="A1206" t="s">
        <v>525</v>
      </c>
      <c r="B1206">
        <v>6085506102</v>
      </c>
      <c r="C1206">
        <v>129592</v>
      </c>
    </row>
    <row r="1207" spans="1:3" x14ac:dyDescent="0.2">
      <c r="A1207" t="s">
        <v>313</v>
      </c>
      <c r="B1207">
        <v>6085506103</v>
      </c>
      <c r="C1207">
        <v>156380</v>
      </c>
    </row>
    <row r="1208" spans="1:3" x14ac:dyDescent="0.2">
      <c r="A1208" t="s">
        <v>402</v>
      </c>
      <c r="B1208">
        <v>6085506202</v>
      </c>
      <c r="C1208">
        <v>142890</v>
      </c>
    </row>
    <row r="1209" spans="1:3" x14ac:dyDescent="0.2">
      <c r="A1209" t="s">
        <v>972</v>
      </c>
      <c r="B1209">
        <v>6085506203</v>
      </c>
      <c r="C1209">
        <v>93561</v>
      </c>
    </row>
    <row r="1210" spans="1:3" x14ac:dyDescent="0.2">
      <c r="A1210" t="s">
        <v>876</v>
      </c>
      <c r="B1210">
        <v>6085506204</v>
      </c>
      <c r="C1210">
        <v>99722</v>
      </c>
    </row>
    <row r="1211" spans="1:3" x14ac:dyDescent="0.2">
      <c r="A1211" t="s">
        <v>1307</v>
      </c>
      <c r="B1211">
        <v>6085506301</v>
      </c>
      <c r="C1211">
        <v>70594</v>
      </c>
    </row>
    <row r="1212" spans="1:3" x14ac:dyDescent="0.2">
      <c r="A1212" t="s">
        <v>631</v>
      </c>
      <c r="B1212">
        <v>6085506302</v>
      </c>
      <c r="C1212">
        <v>119792</v>
      </c>
    </row>
    <row r="1213" spans="1:3" x14ac:dyDescent="0.2">
      <c r="A1213" t="s">
        <v>996</v>
      </c>
      <c r="B1213">
        <v>6085506304</v>
      </c>
      <c r="C1213">
        <v>91733</v>
      </c>
    </row>
    <row r="1214" spans="1:3" x14ac:dyDescent="0.2">
      <c r="A1214" t="s">
        <v>1317</v>
      </c>
      <c r="B1214">
        <v>6085506305</v>
      </c>
      <c r="C1214">
        <v>69884</v>
      </c>
    </row>
    <row r="1215" spans="1:3" x14ac:dyDescent="0.2">
      <c r="A1215" t="s">
        <v>863</v>
      </c>
      <c r="B1215">
        <v>6085506401</v>
      </c>
      <c r="C1215">
        <v>100708</v>
      </c>
    </row>
    <row r="1216" spans="1:3" x14ac:dyDescent="0.2">
      <c r="A1216" t="s">
        <v>1152</v>
      </c>
      <c r="B1216">
        <v>6085506402</v>
      </c>
      <c r="C1216">
        <v>81514</v>
      </c>
    </row>
    <row r="1217" spans="1:3" x14ac:dyDescent="0.2">
      <c r="A1217" t="s">
        <v>1463</v>
      </c>
      <c r="B1217">
        <v>6085506501</v>
      </c>
      <c r="C1217">
        <v>56391</v>
      </c>
    </row>
    <row r="1218" spans="1:3" x14ac:dyDescent="0.2">
      <c r="A1218" t="s">
        <v>732</v>
      </c>
      <c r="B1218">
        <v>6085506502</v>
      </c>
      <c r="C1218">
        <v>111548</v>
      </c>
    </row>
    <row r="1219" spans="1:3" x14ac:dyDescent="0.2">
      <c r="A1219" t="s">
        <v>1179</v>
      </c>
      <c r="B1219">
        <v>6085506503</v>
      </c>
      <c r="C1219">
        <v>79664</v>
      </c>
    </row>
    <row r="1220" spans="1:3" x14ac:dyDescent="0.2">
      <c r="A1220" t="s">
        <v>791</v>
      </c>
      <c r="B1220">
        <v>6085506601</v>
      </c>
      <c r="C1220">
        <v>106279</v>
      </c>
    </row>
    <row r="1221" spans="1:3" x14ac:dyDescent="0.2">
      <c r="A1221" t="s">
        <v>517</v>
      </c>
      <c r="B1221">
        <v>6085506603</v>
      </c>
      <c r="C1221">
        <v>129971</v>
      </c>
    </row>
    <row r="1222" spans="1:3" x14ac:dyDescent="0.2">
      <c r="A1222" t="s">
        <v>312</v>
      </c>
      <c r="B1222">
        <v>6085506604</v>
      </c>
      <c r="C1222">
        <v>156388</v>
      </c>
    </row>
    <row r="1223" spans="1:3" x14ac:dyDescent="0.2">
      <c r="A1223" t="s">
        <v>810</v>
      </c>
      <c r="B1223">
        <v>6085506605</v>
      </c>
      <c r="C1223">
        <v>104453</v>
      </c>
    </row>
    <row r="1224" spans="1:3" x14ac:dyDescent="0.2">
      <c r="A1224" t="s">
        <v>903</v>
      </c>
      <c r="B1224">
        <v>6085506606</v>
      </c>
      <c r="C1224">
        <v>97761</v>
      </c>
    </row>
    <row r="1225" spans="1:3" x14ac:dyDescent="0.2">
      <c r="A1225" t="s">
        <v>568</v>
      </c>
      <c r="B1225">
        <v>6085506701</v>
      </c>
      <c r="C1225">
        <v>125508</v>
      </c>
    </row>
    <row r="1226" spans="1:3" x14ac:dyDescent="0.2">
      <c r="A1226" t="s">
        <v>750</v>
      </c>
      <c r="B1226">
        <v>6085506702</v>
      </c>
      <c r="C1226">
        <v>109740</v>
      </c>
    </row>
    <row r="1227" spans="1:3" x14ac:dyDescent="0.2">
      <c r="A1227" t="s">
        <v>741</v>
      </c>
      <c r="B1227">
        <v>6085506703</v>
      </c>
      <c r="C1227">
        <v>111029</v>
      </c>
    </row>
    <row r="1228" spans="1:3" x14ac:dyDescent="0.2">
      <c r="A1228" t="s">
        <v>241</v>
      </c>
      <c r="B1228">
        <v>6085506801</v>
      </c>
      <c r="C1228">
        <v>170940</v>
      </c>
    </row>
    <row r="1229" spans="1:3" x14ac:dyDescent="0.2">
      <c r="A1229" t="s">
        <v>403</v>
      </c>
      <c r="B1229">
        <v>6085506802</v>
      </c>
      <c r="C1229">
        <v>142802</v>
      </c>
    </row>
    <row r="1230" spans="1:3" x14ac:dyDescent="0.2">
      <c r="A1230" t="s">
        <v>452</v>
      </c>
      <c r="B1230">
        <v>6085506803</v>
      </c>
      <c r="C1230">
        <v>136680</v>
      </c>
    </row>
    <row r="1231" spans="1:3" x14ac:dyDescent="0.2">
      <c r="A1231" t="s">
        <v>267</v>
      </c>
      <c r="B1231">
        <v>6085506804</v>
      </c>
      <c r="C1231">
        <v>165588</v>
      </c>
    </row>
    <row r="1232" spans="1:3" x14ac:dyDescent="0.2">
      <c r="A1232" t="s">
        <v>239</v>
      </c>
      <c r="B1232">
        <v>6085506900</v>
      </c>
      <c r="C1232">
        <v>171246</v>
      </c>
    </row>
    <row r="1233" spans="1:3" x14ac:dyDescent="0.2">
      <c r="A1233" t="s">
        <v>249</v>
      </c>
      <c r="B1233">
        <v>6085507001</v>
      </c>
      <c r="C1233">
        <v>168750</v>
      </c>
    </row>
    <row r="1234" spans="1:3" x14ac:dyDescent="0.2">
      <c r="A1234" t="s">
        <v>99</v>
      </c>
      <c r="B1234">
        <v>6085507002</v>
      </c>
      <c r="C1234">
        <v>229085</v>
      </c>
    </row>
    <row r="1235" spans="1:3" x14ac:dyDescent="0.2">
      <c r="A1235" t="s">
        <v>633</v>
      </c>
      <c r="B1235">
        <v>6085507100</v>
      </c>
      <c r="C1235">
        <v>119565</v>
      </c>
    </row>
    <row r="1236" spans="1:3" x14ac:dyDescent="0.2">
      <c r="A1236" t="s">
        <v>269</v>
      </c>
      <c r="B1236">
        <v>6085507203</v>
      </c>
      <c r="C1236">
        <v>165404</v>
      </c>
    </row>
    <row r="1237" spans="1:3" x14ac:dyDescent="0.2">
      <c r="A1237" t="s">
        <v>183</v>
      </c>
      <c r="B1237">
        <v>6085507205</v>
      </c>
      <c r="C1237">
        <v>185932</v>
      </c>
    </row>
    <row r="1238" spans="1:3" x14ac:dyDescent="0.2">
      <c r="A1238" t="s">
        <v>85</v>
      </c>
      <c r="B1238">
        <v>6085507206</v>
      </c>
      <c r="C1238">
        <v>264477</v>
      </c>
    </row>
    <row r="1239" spans="1:3" x14ac:dyDescent="0.2">
      <c r="A1239" t="s">
        <v>180</v>
      </c>
      <c r="B1239">
        <v>6085507301</v>
      </c>
      <c r="C1239">
        <v>187089</v>
      </c>
    </row>
    <row r="1240" spans="1:3" x14ac:dyDescent="0.2">
      <c r="A1240" t="s">
        <v>152</v>
      </c>
      <c r="B1240">
        <v>6085507302</v>
      </c>
      <c r="C1240">
        <v>199301</v>
      </c>
    </row>
    <row r="1241" spans="1:3" x14ac:dyDescent="0.2">
      <c r="A1241" t="s">
        <v>117</v>
      </c>
      <c r="B1241">
        <v>6085507401</v>
      </c>
      <c r="C1241">
        <v>215991</v>
      </c>
    </row>
    <row r="1242" spans="1:3" x14ac:dyDescent="0.2">
      <c r="A1242" t="s">
        <v>178</v>
      </c>
      <c r="B1242">
        <v>6085507402</v>
      </c>
      <c r="C1242">
        <v>188889</v>
      </c>
    </row>
    <row r="1243" spans="1:3" x14ac:dyDescent="0.2">
      <c r="A1243" t="s">
        <v>114</v>
      </c>
      <c r="B1243">
        <v>6085507500</v>
      </c>
      <c r="C1243">
        <v>217466</v>
      </c>
    </row>
    <row r="1244" spans="1:3" x14ac:dyDescent="0.2">
      <c r="A1244" t="s">
        <v>110</v>
      </c>
      <c r="B1244">
        <v>6085507600</v>
      </c>
      <c r="C1244">
        <v>218807</v>
      </c>
    </row>
    <row r="1245" spans="1:3" x14ac:dyDescent="0.2">
      <c r="A1245" t="s">
        <v>171</v>
      </c>
      <c r="B1245">
        <v>6085507701</v>
      </c>
      <c r="C1245">
        <v>190722</v>
      </c>
    </row>
    <row r="1246" spans="1:3" x14ac:dyDescent="0.2">
      <c r="A1246" t="s">
        <v>107</v>
      </c>
      <c r="B1246">
        <v>6085507702</v>
      </c>
      <c r="C1246">
        <v>222166</v>
      </c>
    </row>
    <row r="1247" spans="1:3" x14ac:dyDescent="0.2">
      <c r="A1247" t="s">
        <v>263</v>
      </c>
      <c r="B1247">
        <v>6085507703</v>
      </c>
      <c r="C1247">
        <v>165968</v>
      </c>
    </row>
    <row r="1248" spans="1:3" x14ac:dyDescent="0.2">
      <c r="A1248" t="s">
        <v>488</v>
      </c>
      <c r="B1248">
        <v>6085507805</v>
      </c>
      <c r="C1248">
        <v>132776</v>
      </c>
    </row>
    <row r="1249" spans="1:3" x14ac:dyDescent="0.2">
      <c r="A1249" t="s">
        <v>222</v>
      </c>
      <c r="B1249">
        <v>6085507806</v>
      </c>
      <c r="C1249">
        <v>174905</v>
      </c>
    </row>
    <row r="1250" spans="1:3" x14ac:dyDescent="0.2">
      <c r="A1250" t="s">
        <v>317</v>
      </c>
      <c r="B1250">
        <v>6085507807</v>
      </c>
      <c r="C1250">
        <v>155039</v>
      </c>
    </row>
    <row r="1251" spans="1:3" x14ac:dyDescent="0.2">
      <c r="A1251" t="s">
        <v>138</v>
      </c>
      <c r="B1251">
        <v>6085507808</v>
      </c>
      <c r="C1251">
        <v>207061</v>
      </c>
    </row>
    <row r="1252" spans="1:3" x14ac:dyDescent="0.2">
      <c r="A1252" t="s">
        <v>215</v>
      </c>
      <c r="B1252">
        <v>6085507903</v>
      </c>
      <c r="C1252">
        <v>176327</v>
      </c>
    </row>
    <row r="1253" spans="1:3" x14ac:dyDescent="0.2">
      <c r="A1253" t="s">
        <v>109</v>
      </c>
      <c r="B1253">
        <v>6085507904</v>
      </c>
      <c r="C1253">
        <v>219618</v>
      </c>
    </row>
    <row r="1254" spans="1:3" x14ac:dyDescent="0.2">
      <c r="A1254" t="s">
        <v>353</v>
      </c>
      <c r="B1254">
        <v>6085507905</v>
      </c>
      <c r="C1254">
        <v>149645</v>
      </c>
    </row>
    <row r="1255" spans="1:3" x14ac:dyDescent="0.2">
      <c r="A1255" t="s">
        <v>190</v>
      </c>
      <c r="B1255">
        <v>6085507906</v>
      </c>
      <c r="C1255">
        <v>182881</v>
      </c>
    </row>
    <row r="1256" spans="1:3" x14ac:dyDescent="0.2">
      <c r="A1256" t="s">
        <v>247</v>
      </c>
      <c r="B1256">
        <v>6085508001</v>
      </c>
      <c r="C1256">
        <v>169245</v>
      </c>
    </row>
    <row r="1257" spans="1:3" x14ac:dyDescent="0.2">
      <c r="A1257" t="s">
        <v>635</v>
      </c>
      <c r="B1257">
        <v>6085508003</v>
      </c>
      <c r="C1257">
        <v>119330</v>
      </c>
    </row>
    <row r="1258" spans="1:3" x14ac:dyDescent="0.2">
      <c r="A1258" t="s">
        <v>436</v>
      </c>
      <c r="B1258">
        <v>6085508004</v>
      </c>
      <c r="C1258">
        <v>138086</v>
      </c>
    </row>
    <row r="1259" spans="1:3" x14ac:dyDescent="0.2">
      <c r="A1259" t="s">
        <v>248</v>
      </c>
      <c r="B1259">
        <v>6085508101</v>
      </c>
      <c r="C1259">
        <v>169113</v>
      </c>
    </row>
    <row r="1260" spans="1:3" x14ac:dyDescent="0.2">
      <c r="A1260" t="s">
        <v>186</v>
      </c>
      <c r="B1260">
        <v>6085508102</v>
      </c>
      <c r="C1260">
        <v>184690</v>
      </c>
    </row>
    <row r="1261" spans="1:3" x14ac:dyDescent="0.2">
      <c r="A1261" t="s">
        <v>370</v>
      </c>
      <c r="B1261">
        <v>6085508202</v>
      </c>
      <c r="C1261">
        <v>146967</v>
      </c>
    </row>
    <row r="1262" spans="1:3" x14ac:dyDescent="0.2">
      <c r="A1262" t="s">
        <v>191</v>
      </c>
      <c r="B1262">
        <v>6085508203</v>
      </c>
      <c r="C1262">
        <v>182723</v>
      </c>
    </row>
    <row r="1263" spans="1:3" x14ac:dyDescent="0.2">
      <c r="A1263" t="s">
        <v>355</v>
      </c>
      <c r="B1263">
        <v>6085508204</v>
      </c>
      <c r="C1263">
        <v>149290</v>
      </c>
    </row>
    <row r="1264" spans="1:3" x14ac:dyDescent="0.2">
      <c r="A1264" t="s">
        <v>181</v>
      </c>
      <c r="B1264">
        <v>6085508301</v>
      </c>
      <c r="C1264">
        <v>186802</v>
      </c>
    </row>
    <row r="1265" spans="1:3" x14ac:dyDescent="0.2">
      <c r="A1265" t="s">
        <v>276</v>
      </c>
      <c r="B1265">
        <v>6085508303</v>
      </c>
      <c r="C1265">
        <v>163448</v>
      </c>
    </row>
    <row r="1266" spans="1:3" x14ac:dyDescent="0.2">
      <c r="A1266" t="s">
        <v>682</v>
      </c>
      <c r="B1266">
        <v>6085508304</v>
      </c>
      <c r="C1266">
        <v>115830</v>
      </c>
    </row>
    <row r="1267" spans="1:3" x14ac:dyDescent="0.2">
      <c r="A1267" t="s">
        <v>327</v>
      </c>
      <c r="B1267">
        <v>6085508401</v>
      </c>
      <c r="C1267">
        <v>153514</v>
      </c>
    </row>
    <row r="1268" spans="1:3" x14ac:dyDescent="0.2">
      <c r="A1268" t="s">
        <v>159</v>
      </c>
      <c r="B1268">
        <v>6085508403</v>
      </c>
      <c r="C1268">
        <v>194286</v>
      </c>
    </row>
    <row r="1269" spans="1:3" x14ac:dyDescent="0.2">
      <c r="A1269" t="s">
        <v>258</v>
      </c>
      <c r="B1269">
        <v>6085508404</v>
      </c>
      <c r="C1269">
        <v>166841</v>
      </c>
    </row>
    <row r="1270" spans="1:3" x14ac:dyDescent="0.2">
      <c r="A1270" t="s">
        <v>615</v>
      </c>
      <c r="B1270">
        <v>6085508503</v>
      </c>
      <c r="C1270">
        <v>120857</v>
      </c>
    </row>
    <row r="1271" spans="1:3" x14ac:dyDescent="0.2">
      <c r="A1271" t="s">
        <v>698</v>
      </c>
      <c r="B1271">
        <v>6085508504</v>
      </c>
      <c r="C1271">
        <v>114127</v>
      </c>
    </row>
    <row r="1272" spans="1:3" x14ac:dyDescent="0.2">
      <c r="A1272" t="s">
        <v>409</v>
      </c>
      <c r="B1272">
        <v>6085508505</v>
      </c>
      <c r="C1272">
        <v>141566</v>
      </c>
    </row>
    <row r="1273" spans="1:3" x14ac:dyDescent="0.2">
      <c r="A1273" t="s">
        <v>584</v>
      </c>
      <c r="B1273">
        <v>6085508507</v>
      </c>
      <c r="C1273">
        <v>123896</v>
      </c>
    </row>
    <row r="1274" spans="1:3" x14ac:dyDescent="0.2">
      <c r="A1274" t="s">
        <v>844</v>
      </c>
      <c r="B1274">
        <v>6085508508</v>
      </c>
      <c r="C1274">
        <v>101719</v>
      </c>
    </row>
    <row r="1275" spans="1:3" x14ac:dyDescent="0.2">
      <c r="A1275" t="s">
        <v>278</v>
      </c>
      <c r="B1275">
        <v>6085508601</v>
      </c>
      <c r="C1275">
        <v>163016</v>
      </c>
    </row>
    <row r="1276" spans="1:3" x14ac:dyDescent="0.2">
      <c r="A1276" t="s">
        <v>926</v>
      </c>
      <c r="B1276">
        <v>6085508602</v>
      </c>
      <c r="C1276">
        <v>96109</v>
      </c>
    </row>
    <row r="1277" spans="1:3" x14ac:dyDescent="0.2">
      <c r="A1277" t="s">
        <v>564</v>
      </c>
      <c r="B1277">
        <v>6085508703</v>
      </c>
      <c r="C1277">
        <v>126132</v>
      </c>
    </row>
    <row r="1278" spans="1:3" x14ac:dyDescent="0.2">
      <c r="A1278" t="s">
        <v>654</v>
      </c>
      <c r="B1278">
        <v>6085508704</v>
      </c>
      <c r="C1278">
        <v>117454</v>
      </c>
    </row>
    <row r="1279" spans="1:3" x14ac:dyDescent="0.2">
      <c r="A1279" t="s">
        <v>892</v>
      </c>
      <c r="B1279">
        <v>6085508800</v>
      </c>
      <c r="C1279">
        <v>98684</v>
      </c>
    </row>
    <row r="1280" spans="1:3" x14ac:dyDescent="0.2">
      <c r="A1280" t="s">
        <v>851</v>
      </c>
      <c r="B1280">
        <v>6085508900</v>
      </c>
      <c r="C1280">
        <v>101244</v>
      </c>
    </row>
    <row r="1281" spans="1:3" x14ac:dyDescent="0.2">
      <c r="A1281" t="s">
        <v>822</v>
      </c>
      <c r="B1281">
        <v>6085509000</v>
      </c>
      <c r="C1281">
        <v>103687</v>
      </c>
    </row>
    <row r="1282" spans="1:3" x14ac:dyDescent="0.2">
      <c r="A1282" t="s">
        <v>415</v>
      </c>
      <c r="B1282">
        <v>6085509102</v>
      </c>
      <c r="C1282">
        <v>141118</v>
      </c>
    </row>
    <row r="1283" spans="1:3" x14ac:dyDescent="0.2">
      <c r="A1283" t="s">
        <v>641</v>
      </c>
      <c r="B1283">
        <v>6085509105</v>
      </c>
      <c r="C1283">
        <v>118955</v>
      </c>
    </row>
    <row r="1284" spans="1:3" x14ac:dyDescent="0.2">
      <c r="A1284" t="s">
        <v>620</v>
      </c>
      <c r="B1284">
        <v>6085509106</v>
      </c>
      <c r="C1284">
        <v>120578</v>
      </c>
    </row>
    <row r="1285" spans="1:3" x14ac:dyDescent="0.2">
      <c r="A1285" t="s">
        <v>706</v>
      </c>
      <c r="B1285">
        <v>6085509107</v>
      </c>
      <c r="C1285">
        <v>113514</v>
      </c>
    </row>
    <row r="1286" spans="1:3" x14ac:dyDescent="0.2">
      <c r="A1286" t="s">
        <v>908</v>
      </c>
      <c r="B1286">
        <v>6085509108</v>
      </c>
      <c r="C1286">
        <v>97414</v>
      </c>
    </row>
    <row r="1287" spans="1:3" x14ac:dyDescent="0.2">
      <c r="A1287" t="s">
        <v>193</v>
      </c>
      <c r="B1287">
        <v>6085509109</v>
      </c>
      <c r="C1287">
        <v>182239</v>
      </c>
    </row>
    <row r="1288" spans="1:3" x14ac:dyDescent="0.2">
      <c r="A1288" t="s">
        <v>757</v>
      </c>
      <c r="B1288">
        <v>6085509201</v>
      </c>
      <c r="C1288">
        <v>109416</v>
      </c>
    </row>
    <row r="1289" spans="1:3" x14ac:dyDescent="0.2">
      <c r="A1289" t="s">
        <v>437</v>
      </c>
      <c r="B1289">
        <v>6085509202</v>
      </c>
      <c r="C1289">
        <v>137938</v>
      </c>
    </row>
    <row r="1290" spans="1:3" x14ac:dyDescent="0.2">
      <c r="A1290" t="s">
        <v>528</v>
      </c>
      <c r="B1290">
        <v>6085509302</v>
      </c>
      <c r="C1290">
        <v>129250</v>
      </c>
    </row>
    <row r="1291" spans="1:3" x14ac:dyDescent="0.2">
      <c r="A1291" t="s">
        <v>1207</v>
      </c>
      <c r="B1291">
        <v>6085509303</v>
      </c>
      <c r="C1291">
        <v>77703</v>
      </c>
    </row>
    <row r="1292" spans="1:3" x14ac:dyDescent="0.2">
      <c r="A1292" t="s">
        <v>558</v>
      </c>
      <c r="B1292">
        <v>6085509304</v>
      </c>
      <c r="C1292">
        <v>126404</v>
      </c>
    </row>
    <row r="1293" spans="1:3" x14ac:dyDescent="0.2">
      <c r="A1293" t="s">
        <v>1062</v>
      </c>
      <c r="B1293">
        <v>6085509401</v>
      </c>
      <c r="C1293">
        <v>87692</v>
      </c>
    </row>
    <row r="1294" spans="1:3" x14ac:dyDescent="0.2">
      <c r="A1294" t="s">
        <v>1320</v>
      </c>
      <c r="B1294">
        <v>6085509403</v>
      </c>
      <c r="C1294">
        <v>69598</v>
      </c>
    </row>
    <row r="1295" spans="1:3" x14ac:dyDescent="0.2">
      <c r="A1295" t="s">
        <v>577</v>
      </c>
      <c r="B1295">
        <v>6085509404</v>
      </c>
      <c r="C1295">
        <v>124328</v>
      </c>
    </row>
    <row r="1296" spans="1:3" x14ac:dyDescent="0.2">
      <c r="A1296" t="s">
        <v>1033</v>
      </c>
      <c r="B1296">
        <v>6085509500</v>
      </c>
      <c r="C1296">
        <v>89700</v>
      </c>
    </row>
    <row r="1297" spans="1:3" x14ac:dyDescent="0.2">
      <c r="A1297" t="s">
        <v>251</v>
      </c>
      <c r="B1297">
        <v>6085509600</v>
      </c>
      <c r="C1297">
        <v>167553</v>
      </c>
    </row>
    <row r="1298" spans="1:3" x14ac:dyDescent="0.2">
      <c r="A1298" t="s">
        <v>516</v>
      </c>
      <c r="B1298">
        <v>6085509700</v>
      </c>
      <c r="C1298">
        <v>130208</v>
      </c>
    </row>
    <row r="1299" spans="1:3" x14ac:dyDescent="0.2">
      <c r="A1299" t="s">
        <v>318</v>
      </c>
      <c r="B1299">
        <v>6085509801</v>
      </c>
      <c r="C1299">
        <v>155018</v>
      </c>
    </row>
    <row r="1300" spans="1:3" x14ac:dyDescent="0.2">
      <c r="A1300" t="s">
        <v>303</v>
      </c>
      <c r="B1300">
        <v>6085509802</v>
      </c>
      <c r="C1300">
        <v>157742</v>
      </c>
    </row>
    <row r="1301" spans="1:3" x14ac:dyDescent="0.2">
      <c r="A1301" t="s">
        <v>116</v>
      </c>
      <c r="B1301">
        <v>6085509901</v>
      </c>
      <c r="C1301">
        <v>216394</v>
      </c>
    </row>
    <row r="1302" spans="1:3" x14ac:dyDescent="0.2">
      <c r="A1302" t="s">
        <v>301</v>
      </c>
      <c r="B1302">
        <v>6085509902</v>
      </c>
      <c r="C1302">
        <v>158750</v>
      </c>
    </row>
    <row r="1303" spans="1:3" x14ac:dyDescent="0.2">
      <c r="A1303" t="s">
        <v>91</v>
      </c>
      <c r="B1303">
        <v>6085510001</v>
      </c>
      <c r="C1303">
        <v>241128</v>
      </c>
    </row>
    <row r="1304" spans="1:3" x14ac:dyDescent="0.2">
      <c r="A1304" t="s">
        <v>115</v>
      </c>
      <c r="B1304">
        <v>6085510002</v>
      </c>
      <c r="C1304">
        <v>216577</v>
      </c>
    </row>
    <row r="1305" spans="1:3" x14ac:dyDescent="0.2">
      <c r="A1305" t="s">
        <v>95</v>
      </c>
      <c r="B1305">
        <v>6085510100</v>
      </c>
      <c r="C1305">
        <v>234208</v>
      </c>
    </row>
    <row r="1306" spans="1:3" x14ac:dyDescent="0.2">
      <c r="A1306" t="s">
        <v>135</v>
      </c>
      <c r="B1306">
        <v>6085510200</v>
      </c>
      <c r="C1306">
        <v>208822</v>
      </c>
    </row>
    <row r="1307" spans="1:3" x14ac:dyDescent="0.2">
      <c r="A1307" t="s">
        <v>161</v>
      </c>
      <c r="B1307">
        <v>6085510300</v>
      </c>
      <c r="C1307">
        <v>194186</v>
      </c>
    </row>
    <row r="1308" spans="1:3" x14ac:dyDescent="0.2">
      <c r="A1308" t="s">
        <v>118</v>
      </c>
      <c r="B1308">
        <v>6085510400</v>
      </c>
      <c r="C1308">
        <v>215990</v>
      </c>
    </row>
    <row r="1309" spans="1:3" x14ac:dyDescent="0.2">
      <c r="A1309" t="s">
        <v>364</v>
      </c>
      <c r="B1309">
        <v>6085510500</v>
      </c>
      <c r="C1309">
        <v>147969</v>
      </c>
    </row>
    <row r="1310" spans="1:3" x14ac:dyDescent="0.2">
      <c r="A1310" t="s">
        <v>426</v>
      </c>
      <c r="B1310">
        <v>6085510600</v>
      </c>
      <c r="C1310">
        <v>139320</v>
      </c>
    </row>
    <row r="1311" spans="1:3" x14ac:dyDescent="0.2">
      <c r="A1311" t="s">
        <v>431</v>
      </c>
      <c r="B1311">
        <v>6085510700</v>
      </c>
      <c r="C1311">
        <v>138616</v>
      </c>
    </row>
    <row r="1312" spans="1:3" x14ac:dyDescent="0.2">
      <c r="A1312" t="s">
        <v>132</v>
      </c>
      <c r="B1312">
        <v>6085510801</v>
      </c>
      <c r="C1312">
        <v>209516</v>
      </c>
    </row>
    <row r="1313" spans="1:3" x14ac:dyDescent="0.2">
      <c r="A1313" t="s">
        <v>254</v>
      </c>
      <c r="B1313">
        <v>6085510802</v>
      </c>
      <c r="C1313">
        <v>167105</v>
      </c>
    </row>
    <row r="1314" spans="1:3" x14ac:dyDescent="0.2">
      <c r="A1314" t="s">
        <v>549</v>
      </c>
      <c r="B1314">
        <v>6085510803</v>
      </c>
      <c r="C1314">
        <v>127105</v>
      </c>
    </row>
    <row r="1315" spans="1:3" x14ac:dyDescent="0.2">
      <c r="A1315" t="s">
        <v>213</v>
      </c>
      <c r="B1315">
        <v>6085510900</v>
      </c>
      <c r="C1315">
        <v>176549</v>
      </c>
    </row>
    <row r="1316" spans="1:3" x14ac:dyDescent="0.2">
      <c r="A1316" t="s">
        <v>286</v>
      </c>
      <c r="B1316">
        <v>6085511000</v>
      </c>
      <c r="C1316">
        <v>161483</v>
      </c>
    </row>
    <row r="1317" spans="1:3" x14ac:dyDescent="0.2">
      <c r="A1317" t="s">
        <v>124</v>
      </c>
      <c r="B1317">
        <v>6085511100</v>
      </c>
      <c r="C1317">
        <v>212437</v>
      </c>
    </row>
    <row r="1318" spans="1:3" x14ac:dyDescent="0.2">
      <c r="A1318" t="s">
        <v>83</v>
      </c>
      <c r="B1318">
        <v>6085511200</v>
      </c>
      <c r="C1318">
        <v>271061</v>
      </c>
    </row>
    <row r="1319" spans="1:3" x14ac:dyDescent="0.2">
      <c r="A1319" t="s">
        <v>393</v>
      </c>
      <c r="B1319">
        <v>6085511301</v>
      </c>
      <c r="C1319">
        <v>144295</v>
      </c>
    </row>
    <row r="1320" spans="1:3" x14ac:dyDescent="0.2">
      <c r="A1320" t="s">
        <v>553</v>
      </c>
      <c r="B1320">
        <v>6085511302</v>
      </c>
      <c r="C1320">
        <v>126832</v>
      </c>
    </row>
    <row r="1321" spans="1:3" x14ac:dyDescent="0.2">
      <c r="A1321" t="s">
        <v>127</v>
      </c>
      <c r="B1321">
        <v>6085511400</v>
      </c>
      <c r="C1321">
        <v>211228</v>
      </c>
    </row>
    <row r="1322" spans="1:3" x14ac:dyDescent="0.2">
      <c r="A1322" t="s">
        <v>253</v>
      </c>
      <c r="B1322">
        <v>6085511500</v>
      </c>
      <c r="C1322">
        <v>167168</v>
      </c>
    </row>
    <row r="1323" spans="1:3" x14ac:dyDescent="0.2">
      <c r="A1323" t="s">
        <v>862</v>
      </c>
      <c r="B1323">
        <v>6085511608</v>
      </c>
      <c r="C1323">
        <v>100714</v>
      </c>
    </row>
    <row r="1324" spans="1:3" x14ac:dyDescent="0.2">
      <c r="A1324" t="s">
        <v>515</v>
      </c>
      <c r="B1324">
        <v>6085511609</v>
      </c>
      <c r="C1324">
        <v>130357</v>
      </c>
    </row>
    <row r="1325" spans="1:3" x14ac:dyDescent="0.2">
      <c r="A1325" t="s">
        <v>108</v>
      </c>
      <c r="B1325">
        <v>6085511701</v>
      </c>
      <c r="C1325">
        <v>220538</v>
      </c>
    </row>
    <row r="1326" spans="1:3" x14ac:dyDescent="0.2">
      <c r="A1326" t="s">
        <v>98</v>
      </c>
      <c r="B1326">
        <v>6085511702</v>
      </c>
      <c r="C1326">
        <v>230137</v>
      </c>
    </row>
    <row r="1327" spans="1:3" x14ac:dyDescent="0.2">
      <c r="A1327" t="s">
        <v>88</v>
      </c>
      <c r="B1327">
        <v>6085511704</v>
      </c>
      <c r="C1327">
        <v>251730</v>
      </c>
    </row>
    <row r="1328" spans="1:3" x14ac:dyDescent="0.2">
      <c r="A1328" t="s">
        <v>90</v>
      </c>
      <c r="B1328">
        <v>6085511705</v>
      </c>
      <c r="C1328">
        <v>244995</v>
      </c>
    </row>
    <row r="1329" spans="1:3" x14ac:dyDescent="0.2">
      <c r="A1329" t="s">
        <v>197</v>
      </c>
      <c r="B1329">
        <v>6085511707</v>
      </c>
      <c r="C1329">
        <v>181333</v>
      </c>
    </row>
    <row r="1330" spans="1:3" x14ac:dyDescent="0.2">
      <c r="A1330" t="s">
        <v>311</v>
      </c>
      <c r="B1330">
        <v>6085511800</v>
      </c>
      <c r="C1330">
        <v>156414</v>
      </c>
    </row>
    <row r="1331" spans="1:3" x14ac:dyDescent="0.2">
      <c r="A1331" t="s">
        <v>195</v>
      </c>
      <c r="B1331">
        <v>6085511905</v>
      </c>
      <c r="C1331">
        <v>181746</v>
      </c>
    </row>
    <row r="1332" spans="1:3" x14ac:dyDescent="0.2">
      <c r="A1332" t="s">
        <v>225</v>
      </c>
      <c r="B1332">
        <v>6085511907</v>
      </c>
      <c r="C1332">
        <v>174658</v>
      </c>
    </row>
    <row r="1333" spans="1:3" x14ac:dyDescent="0.2">
      <c r="A1333" t="s">
        <v>136</v>
      </c>
      <c r="B1333">
        <v>6085511909</v>
      </c>
      <c r="C1333">
        <v>208601</v>
      </c>
    </row>
    <row r="1334" spans="1:3" x14ac:dyDescent="0.2">
      <c r="A1334" t="s">
        <v>103</v>
      </c>
      <c r="B1334">
        <v>6085511910</v>
      </c>
      <c r="C1334">
        <v>224908</v>
      </c>
    </row>
    <row r="1335" spans="1:3" x14ac:dyDescent="0.2">
      <c r="A1335" t="s">
        <v>465</v>
      </c>
      <c r="B1335">
        <v>6085511911</v>
      </c>
      <c r="C1335">
        <v>135083</v>
      </c>
    </row>
    <row r="1336" spans="1:3" x14ac:dyDescent="0.2">
      <c r="A1336" t="s">
        <v>153</v>
      </c>
      <c r="B1336">
        <v>6085511912</v>
      </c>
      <c r="C1336">
        <v>198560</v>
      </c>
    </row>
    <row r="1337" spans="1:3" x14ac:dyDescent="0.2">
      <c r="A1337" t="s">
        <v>174</v>
      </c>
      <c r="B1337">
        <v>6085511913</v>
      </c>
      <c r="C1337">
        <v>190287</v>
      </c>
    </row>
    <row r="1338" spans="1:3" x14ac:dyDescent="0.2">
      <c r="A1338" t="s">
        <v>158</v>
      </c>
      <c r="B1338">
        <v>6085511914</v>
      </c>
      <c r="C1338">
        <v>194649</v>
      </c>
    </row>
    <row r="1339" spans="1:3" x14ac:dyDescent="0.2">
      <c r="A1339" t="s">
        <v>1523</v>
      </c>
      <c r="B1339">
        <v>6085511915</v>
      </c>
      <c r="C1339">
        <v>50281</v>
      </c>
    </row>
    <row r="1340" spans="1:3" x14ac:dyDescent="0.2">
      <c r="A1340" t="s">
        <v>361</v>
      </c>
      <c r="B1340">
        <v>6085511916</v>
      </c>
      <c r="C1340">
        <v>148232</v>
      </c>
    </row>
    <row r="1341" spans="1:3" x14ac:dyDescent="0.2">
      <c r="A1341" t="s">
        <v>223</v>
      </c>
      <c r="B1341">
        <v>6085512001</v>
      </c>
      <c r="C1341">
        <v>174895</v>
      </c>
    </row>
    <row r="1342" spans="1:3" x14ac:dyDescent="0.2">
      <c r="A1342" t="s">
        <v>541</v>
      </c>
      <c r="B1342">
        <v>6085512005</v>
      </c>
      <c r="C1342">
        <v>127854</v>
      </c>
    </row>
    <row r="1343" spans="1:3" x14ac:dyDescent="0.2">
      <c r="A1343" t="s">
        <v>1123</v>
      </c>
      <c r="B1343">
        <v>6085512017</v>
      </c>
      <c r="C1343">
        <v>83988</v>
      </c>
    </row>
    <row r="1344" spans="1:3" x14ac:dyDescent="0.2">
      <c r="A1344" t="s">
        <v>848</v>
      </c>
      <c r="B1344">
        <v>6085512019</v>
      </c>
      <c r="C1344">
        <v>101418</v>
      </c>
    </row>
    <row r="1345" spans="1:3" x14ac:dyDescent="0.2">
      <c r="A1345" t="s">
        <v>1071</v>
      </c>
      <c r="B1345">
        <v>6085512020</v>
      </c>
      <c r="C1345">
        <v>87017</v>
      </c>
    </row>
    <row r="1346" spans="1:3" x14ac:dyDescent="0.2">
      <c r="A1346" t="s">
        <v>551</v>
      </c>
      <c r="B1346">
        <v>6085512021</v>
      </c>
      <c r="C1346">
        <v>126940</v>
      </c>
    </row>
    <row r="1347" spans="1:3" x14ac:dyDescent="0.2">
      <c r="A1347" t="s">
        <v>1156</v>
      </c>
      <c r="B1347">
        <v>6085512022</v>
      </c>
      <c r="C1347">
        <v>81391</v>
      </c>
    </row>
    <row r="1348" spans="1:3" x14ac:dyDescent="0.2">
      <c r="A1348" t="s">
        <v>1075</v>
      </c>
      <c r="B1348">
        <v>6085512023</v>
      </c>
      <c r="C1348">
        <v>86828</v>
      </c>
    </row>
    <row r="1349" spans="1:3" x14ac:dyDescent="0.2">
      <c r="A1349" t="s">
        <v>821</v>
      </c>
      <c r="B1349">
        <v>6085512024</v>
      </c>
      <c r="C1349">
        <v>103815</v>
      </c>
    </row>
    <row r="1350" spans="1:3" x14ac:dyDescent="0.2">
      <c r="A1350" t="s">
        <v>451</v>
      </c>
      <c r="B1350">
        <v>6085512025</v>
      </c>
      <c r="C1350">
        <v>136702</v>
      </c>
    </row>
    <row r="1351" spans="1:3" x14ac:dyDescent="0.2">
      <c r="A1351" t="s">
        <v>1216</v>
      </c>
      <c r="B1351">
        <v>6085512026</v>
      </c>
      <c r="C1351">
        <v>76981</v>
      </c>
    </row>
    <row r="1352" spans="1:3" x14ac:dyDescent="0.2">
      <c r="A1352" t="s">
        <v>1277</v>
      </c>
      <c r="B1352">
        <v>6085512027</v>
      </c>
      <c r="C1352">
        <v>73097</v>
      </c>
    </row>
    <row r="1353" spans="1:3" x14ac:dyDescent="0.2">
      <c r="A1353" t="s">
        <v>547</v>
      </c>
      <c r="B1353">
        <v>6085512029</v>
      </c>
      <c r="C1353">
        <v>127305</v>
      </c>
    </row>
    <row r="1354" spans="1:3" x14ac:dyDescent="0.2">
      <c r="A1354" t="s">
        <v>356</v>
      </c>
      <c r="B1354">
        <v>6085512030</v>
      </c>
      <c r="C1354">
        <v>149187</v>
      </c>
    </row>
    <row r="1355" spans="1:3" x14ac:dyDescent="0.2">
      <c r="A1355" t="s">
        <v>477</v>
      </c>
      <c r="B1355">
        <v>6085512031</v>
      </c>
      <c r="C1355">
        <v>133605</v>
      </c>
    </row>
    <row r="1356" spans="1:3" x14ac:dyDescent="0.2">
      <c r="A1356" t="s">
        <v>435</v>
      </c>
      <c r="B1356">
        <v>6085512032</v>
      </c>
      <c r="C1356">
        <v>138194</v>
      </c>
    </row>
    <row r="1357" spans="1:3" x14ac:dyDescent="0.2">
      <c r="A1357" t="s">
        <v>487</v>
      </c>
      <c r="B1357">
        <v>6085512033</v>
      </c>
      <c r="C1357">
        <v>133004</v>
      </c>
    </row>
    <row r="1358" spans="1:3" x14ac:dyDescent="0.2">
      <c r="A1358" t="s">
        <v>627</v>
      </c>
      <c r="B1358">
        <v>6085512034</v>
      </c>
      <c r="C1358">
        <v>120134</v>
      </c>
    </row>
    <row r="1359" spans="1:3" x14ac:dyDescent="0.2">
      <c r="A1359" t="s">
        <v>510</v>
      </c>
      <c r="B1359">
        <v>6085512035</v>
      </c>
      <c r="C1359">
        <v>130607</v>
      </c>
    </row>
    <row r="1360" spans="1:3" x14ac:dyDescent="0.2">
      <c r="A1360" t="s">
        <v>637</v>
      </c>
      <c r="B1360">
        <v>6085512036</v>
      </c>
      <c r="C1360">
        <v>119238</v>
      </c>
    </row>
    <row r="1361" spans="1:3" x14ac:dyDescent="0.2">
      <c r="A1361" t="s">
        <v>552</v>
      </c>
      <c r="B1361">
        <v>6085512037</v>
      </c>
      <c r="C1361">
        <v>126894</v>
      </c>
    </row>
    <row r="1362" spans="1:3" x14ac:dyDescent="0.2">
      <c r="A1362" t="s">
        <v>578</v>
      </c>
      <c r="B1362">
        <v>6085512038</v>
      </c>
      <c r="C1362">
        <v>124260</v>
      </c>
    </row>
    <row r="1363" spans="1:3" x14ac:dyDescent="0.2">
      <c r="A1363" t="s">
        <v>466</v>
      </c>
      <c r="B1363">
        <v>6085512039</v>
      </c>
      <c r="C1363">
        <v>135067</v>
      </c>
    </row>
    <row r="1364" spans="1:3" x14ac:dyDescent="0.2">
      <c r="A1364" t="s">
        <v>1199</v>
      </c>
      <c r="B1364">
        <v>6085512042</v>
      </c>
      <c r="C1364">
        <v>78365</v>
      </c>
    </row>
    <row r="1365" spans="1:3" x14ac:dyDescent="0.2">
      <c r="A1365" t="s">
        <v>1556</v>
      </c>
      <c r="B1365">
        <v>6085512043</v>
      </c>
      <c r="C1365">
        <v>47408</v>
      </c>
    </row>
    <row r="1366" spans="1:3" x14ac:dyDescent="0.2">
      <c r="A1366" t="s">
        <v>589</v>
      </c>
      <c r="B1366">
        <v>6085512045</v>
      </c>
      <c r="C1366">
        <v>123545</v>
      </c>
    </row>
    <row r="1367" spans="1:3" x14ac:dyDescent="0.2">
      <c r="A1367" t="s">
        <v>711</v>
      </c>
      <c r="B1367">
        <v>6085512047</v>
      </c>
      <c r="C1367">
        <v>113244</v>
      </c>
    </row>
    <row r="1368" spans="1:3" x14ac:dyDescent="0.2">
      <c r="A1368" t="s">
        <v>779</v>
      </c>
      <c r="B1368">
        <v>6085512052</v>
      </c>
      <c r="C1368">
        <v>107581</v>
      </c>
    </row>
    <row r="1369" spans="1:3" x14ac:dyDescent="0.2">
      <c r="A1369" t="s">
        <v>1003</v>
      </c>
      <c r="B1369">
        <v>6085512053</v>
      </c>
      <c r="C1369">
        <v>91496</v>
      </c>
    </row>
    <row r="1370" spans="1:3" x14ac:dyDescent="0.2">
      <c r="A1370" t="s">
        <v>924</v>
      </c>
      <c r="B1370">
        <v>6085512100</v>
      </c>
      <c r="C1370">
        <v>96226</v>
      </c>
    </row>
    <row r="1371" spans="1:3" x14ac:dyDescent="0.2">
      <c r="A1371" t="s">
        <v>371</v>
      </c>
      <c r="B1371">
        <v>6085512200</v>
      </c>
      <c r="C1371">
        <v>146750</v>
      </c>
    </row>
    <row r="1372" spans="1:3" x14ac:dyDescent="0.2">
      <c r="A1372" t="s">
        <v>321</v>
      </c>
      <c r="B1372">
        <v>6085512305</v>
      </c>
      <c r="C1372">
        <v>154601</v>
      </c>
    </row>
    <row r="1373" spans="1:3" x14ac:dyDescent="0.2">
      <c r="A1373" t="s">
        <v>658</v>
      </c>
      <c r="B1373">
        <v>6085512307</v>
      </c>
      <c r="C1373">
        <v>117241</v>
      </c>
    </row>
    <row r="1374" spans="1:3" x14ac:dyDescent="0.2">
      <c r="A1374" t="s">
        <v>287</v>
      </c>
      <c r="B1374">
        <v>6085512308</v>
      </c>
      <c r="C1374">
        <v>161456</v>
      </c>
    </row>
    <row r="1375" spans="1:3" x14ac:dyDescent="0.2">
      <c r="A1375" t="s">
        <v>391</v>
      </c>
      <c r="B1375">
        <v>6085512309</v>
      </c>
      <c r="C1375">
        <v>144809</v>
      </c>
    </row>
    <row r="1376" spans="1:3" x14ac:dyDescent="0.2">
      <c r="A1376" t="s">
        <v>1382</v>
      </c>
      <c r="B1376">
        <v>6085512310</v>
      </c>
      <c r="C1376">
        <v>63994</v>
      </c>
    </row>
    <row r="1377" spans="1:3" x14ac:dyDescent="0.2">
      <c r="A1377" t="s">
        <v>827</v>
      </c>
      <c r="B1377">
        <v>6085512311</v>
      </c>
      <c r="C1377">
        <v>103409</v>
      </c>
    </row>
    <row r="1378" spans="1:3" x14ac:dyDescent="0.2">
      <c r="A1378" t="s">
        <v>252</v>
      </c>
      <c r="B1378">
        <v>6085512312</v>
      </c>
      <c r="C1378">
        <v>167466</v>
      </c>
    </row>
    <row r="1379" spans="1:3" x14ac:dyDescent="0.2">
      <c r="A1379" t="s">
        <v>1077</v>
      </c>
      <c r="B1379">
        <v>6085512313</v>
      </c>
      <c r="C1379">
        <v>86722</v>
      </c>
    </row>
    <row r="1380" spans="1:3" x14ac:dyDescent="0.2">
      <c r="A1380" t="s">
        <v>1297</v>
      </c>
      <c r="B1380">
        <v>6085512314</v>
      </c>
      <c r="C1380">
        <v>71212</v>
      </c>
    </row>
    <row r="1381" spans="1:3" x14ac:dyDescent="0.2">
      <c r="A1381" t="s">
        <v>737</v>
      </c>
      <c r="B1381">
        <v>6085512401</v>
      </c>
      <c r="C1381">
        <v>111260</v>
      </c>
    </row>
    <row r="1382" spans="1:3" x14ac:dyDescent="0.2">
      <c r="A1382" t="s">
        <v>573</v>
      </c>
      <c r="B1382">
        <v>6085512402</v>
      </c>
      <c r="C1382">
        <v>124803</v>
      </c>
    </row>
    <row r="1383" spans="1:3" x14ac:dyDescent="0.2">
      <c r="A1383" t="s">
        <v>274</v>
      </c>
      <c r="B1383">
        <v>6085512503</v>
      </c>
      <c r="C1383">
        <v>163574</v>
      </c>
    </row>
    <row r="1384" spans="1:3" x14ac:dyDescent="0.2">
      <c r="A1384" t="s">
        <v>927</v>
      </c>
      <c r="B1384">
        <v>6085512505</v>
      </c>
      <c r="C1384">
        <v>96094</v>
      </c>
    </row>
    <row r="1385" spans="1:3" x14ac:dyDescent="0.2">
      <c r="A1385" t="s">
        <v>1352</v>
      </c>
      <c r="B1385">
        <v>6085512506</v>
      </c>
      <c r="C1385">
        <v>67034</v>
      </c>
    </row>
    <row r="1386" spans="1:3" x14ac:dyDescent="0.2">
      <c r="A1386" t="s">
        <v>1248</v>
      </c>
      <c r="B1386">
        <v>6085512508</v>
      </c>
      <c r="C1386">
        <v>74851</v>
      </c>
    </row>
    <row r="1387" spans="1:3" x14ac:dyDescent="0.2">
      <c r="A1387" t="s">
        <v>899</v>
      </c>
      <c r="B1387">
        <v>6085512509</v>
      </c>
      <c r="C1387">
        <v>98182</v>
      </c>
    </row>
    <row r="1388" spans="1:3" x14ac:dyDescent="0.2">
      <c r="A1388" t="s">
        <v>854</v>
      </c>
      <c r="B1388">
        <v>6085512510</v>
      </c>
      <c r="C1388">
        <v>101053</v>
      </c>
    </row>
    <row r="1389" spans="1:3" x14ac:dyDescent="0.2">
      <c r="A1389" t="s">
        <v>1315</v>
      </c>
      <c r="B1389">
        <v>6085512602</v>
      </c>
      <c r="C1389">
        <v>70179</v>
      </c>
    </row>
    <row r="1390" spans="1:3" x14ac:dyDescent="0.2">
      <c r="A1390" t="s">
        <v>1586</v>
      </c>
      <c r="B1390">
        <v>6085512603</v>
      </c>
      <c r="C1390">
        <v>42462</v>
      </c>
    </row>
    <row r="1391" spans="1:3" x14ac:dyDescent="0.2">
      <c r="A1391" t="s">
        <v>1603</v>
      </c>
      <c r="B1391">
        <v>6085512604</v>
      </c>
      <c r="C1391">
        <v>37863</v>
      </c>
    </row>
    <row r="1392" spans="1:3" x14ac:dyDescent="0.2">
      <c r="A1392" t="s">
        <v>1551</v>
      </c>
      <c r="B1392">
        <v>6085513000</v>
      </c>
      <c r="C1392">
        <v>47670</v>
      </c>
    </row>
    <row r="1393" spans="1:3" x14ac:dyDescent="0.2">
      <c r="A1393" t="s">
        <v>763</v>
      </c>
      <c r="B1393">
        <v>6085513500</v>
      </c>
      <c r="C1393">
        <v>108766</v>
      </c>
    </row>
    <row r="1394" spans="1:3" x14ac:dyDescent="0.2">
      <c r="A1394" t="s">
        <v>1016</v>
      </c>
      <c r="B1394">
        <v>6095250103</v>
      </c>
      <c r="C1394">
        <v>90517</v>
      </c>
    </row>
    <row r="1395" spans="1:3" x14ac:dyDescent="0.2">
      <c r="A1395" t="s">
        <v>751</v>
      </c>
      <c r="B1395">
        <v>6095250104</v>
      </c>
      <c r="C1395">
        <v>109730</v>
      </c>
    </row>
    <row r="1396" spans="1:3" x14ac:dyDescent="0.2">
      <c r="A1396" t="s">
        <v>579</v>
      </c>
      <c r="B1396">
        <v>6095250105</v>
      </c>
      <c r="C1396">
        <v>124253</v>
      </c>
    </row>
    <row r="1397" spans="1:3" x14ac:dyDescent="0.2">
      <c r="A1397" t="s">
        <v>384</v>
      </c>
      <c r="B1397">
        <v>6095250106</v>
      </c>
      <c r="C1397">
        <v>145395</v>
      </c>
    </row>
    <row r="1398" spans="1:3" x14ac:dyDescent="0.2">
      <c r="A1398" t="s">
        <v>1437</v>
      </c>
      <c r="B1398">
        <v>6095250200</v>
      </c>
      <c r="C1398">
        <v>59180</v>
      </c>
    </row>
    <row r="1399" spans="1:3" x14ac:dyDescent="0.2">
      <c r="A1399" t="s">
        <v>1402</v>
      </c>
      <c r="B1399">
        <v>6095250300</v>
      </c>
      <c r="C1399">
        <v>62500</v>
      </c>
    </row>
    <row r="1400" spans="1:3" x14ac:dyDescent="0.2">
      <c r="A1400" t="s">
        <v>1294</v>
      </c>
      <c r="B1400">
        <v>6095250400</v>
      </c>
      <c r="C1400">
        <v>71336</v>
      </c>
    </row>
    <row r="1401" spans="1:3" x14ac:dyDescent="0.2">
      <c r="A1401" t="s">
        <v>1181</v>
      </c>
      <c r="B1401">
        <v>6095250501</v>
      </c>
      <c r="C1401">
        <v>79609</v>
      </c>
    </row>
    <row r="1402" spans="1:3" x14ac:dyDescent="0.2">
      <c r="A1402" t="s">
        <v>875</v>
      </c>
      <c r="B1402">
        <v>6095250502</v>
      </c>
      <c r="C1402">
        <v>99722</v>
      </c>
    </row>
    <row r="1403" spans="1:3" x14ac:dyDescent="0.2">
      <c r="A1403" t="s">
        <v>1321</v>
      </c>
      <c r="B1403">
        <v>6095250601</v>
      </c>
      <c r="C1403">
        <v>69574</v>
      </c>
    </row>
    <row r="1404" spans="1:3" x14ac:dyDescent="0.2">
      <c r="A1404" t="s">
        <v>509</v>
      </c>
      <c r="B1404">
        <v>6095250604</v>
      </c>
      <c r="C1404">
        <v>130986</v>
      </c>
    </row>
    <row r="1405" spans="1:3" x14ac:dyDescent="0.2">
      <c r="A1405" t="s">
        <v>590</v>
      </c>
      <c r="B1405">
        <v>6095250605</v>
      </c>
      <c r="C1405">
        <v>123529</v>
      </c>
    </row>
    <row r="1406" spans="1:3" x14ac:dyDescent="0.2">
      <c r="A1406" t="s">
        <v>1391</v>
      </c>
      <c r="B1406">
        <v>6095250701</v>
      </c>
      <c r="C1406">
        <v>63210</v>
      </c>
    </row>
    <row r="1407" spans="1:3" x14ac:dyDescent="0.2">
      <c r="A1407" t="s">
        <v>1347</v>
      </c>
      <c r="B1407">
        <v>6095250801</v>
      </c>
      <c r="C1407">
        <v>67424</v>
      </c>
    </row>
    <row r="1408" spans="1:3" x14ac:dyDescent="0.2">
      <c r="A1408" t="s">
        <v>1650</v>
      </c>
      <c r="B1408">
        <v>6095250900</v>
      </c>
      <c r="C1408">
        <v>18741</v>
      </c>
    </row>
    <row r="1409" spans="1:3" x14ac:dyDescent="0.2">
      <c r="A1409" t="s">
        <v>1532</v>
      </c>
      <c r="B1409">
        <v>6095251000</v>
      </c>
      <c r="C1409">
        <v>49520</v>
      </c>
    </row>
    <row r="1410" spans="1:3" x14ac:dyDescent="0.2">
      <c r="A1410" t="s">
        <v>1379</v>
      </c>
      <c r="B1410">
        <v>6095251100</v>
      </c>
      <c r="C1410">
        <v>64116</v>
      </c>
    </row>
    <row r="1411" spans="1:3" x14ac:dyDescent="0.2">
      <c r="A1411" t="s">
        <v>1554</v>
      </c>
      <c r="B1411">
        <v>6095251200</v>
      </c>
      <c r="C1411">
        <v>47529</v>
      </c>
    </row>
    <row r="1412" spans="1:3" x14ac:dyDescent="0.2">
      <c r="A1412" t="s">
        <v>1124</v>
      </c>
      <c r="B1412">
        <v>6095251300</v>
      </c>
      <c r="C1412">
        <v>83786</v>
      </c>
    </row>
    <row r="1413" spans="1:3" x14ac:dyDescent="0.2">
      <c r="A1413" t="s">
        <v>1251</v>
      </c>
      <c r="B1413">
        <v>6095251400</v>
      </c>
      <c r="C1413">
        <v>74647</v>
      </c>
    </row>
    <row r="1414" spans="1:3" x14ac:dyDescent="0.2">
      <c r="A1414" t="s">
        <v>1598</v>
      </c>
      <c r="B1414">
        <v>6095251500</v>
      </c>
      <c r="C1414">
        <v>39545</v>
      </c>
    </row>
    <row r="1415" spans="1:3" x14ac:dyDescent="0.2">
      <c r="A1415" t="s">
        <v>1390</v>
      </c>
      <c r="B1415">
        <v>6095251600</v>
      </c>
      <c r="C1415">
        <v>63235</v>
      </c>
    </row>
    <row r="1416" spans="1:3" x14ac:dyDescent="0.2">
      <c r="A1416" t="s">
        <v>1442</v>
      </c>
      <c r="B1416">
        <v>6095251701</v>
      </c>
      <c r="C1416">
        <v>58706</v>
      </c>
    </row>
    <row r="1417" spans="1:3" x14ac:dyDescent="0.2">
      <c r="A1417" t="s">
        <v>1039</v>
      </c>
      <c r="B1417">
        <v>6095251702</v>
      </c>
      <c r="C1417">
        <v>89327</v>
      </c>
    </row>
    <row r="1418" spans="1:3" x14ac:dyDescent="0.2">
      <c r="A1418" t="s">
        <v>1590</v>
      </c>
      <c r="B1418">
        <v>6095251802</v>
      </c>
      <c r="C1418">
        <v>41337</v>
      </c>
    </row>
    <row r="1419" spans="1:3" x14ac:dyDescent="0.2">
      <c r="A1419" t="s">
        <v>1234</v>
      </c>
      <c r="B1419">
        <v>6095251803</v>
      </c>
      <c r="C1419">
        <v>76073</v>
      </c>
    </row>
    <row r="1420" spans="1:3" x14ac:dyDescent="0.2">
      <c r="A1420" t="s">
        <v>971</v>
      </c>
      <c r="B1420">
        <v>6095251804</v>
      </c>
      <c r="C1420">
        <v>93750</v>
      </c>
    </row>
    <row r="1421" spans="1:3" x14ac:dyDescent="0.2">
      <c r="A1421" t="s">
        <v>1340</v>
      </c>
      <c r="B1421">
        <v>6095251901</v>
      </c>
      <c r="C1421">
        <v>68029</v>
      </c>
    </row>
    <row r="1422" spans="1:3" x14ac:dyDescent="0.2">
      <c r="A1422" t="s">
        <v>1259</v>
      </c>
      <c r="B1422">
        <v>6095251902</v>
      </c>
      <c r="C1422">
        <v>74210</v>
      </c>
    </row>
    <row r="1423" spans="1:3" x14ac:dyDescent="0.2">
      <c r="A1423" t="s">
        <v>921</v>
      </c>
      <c r="B1423">
        <v>6095251903</v>
      </c>
      <c r="C1423">
        <v>96281</v>
      </c>
    </row>
    <row r="1424" spans="1:3" x14ac:dyDescent="0.2">
      <c r="A1424" t="s">
        <v>1032</v>
      </c>
      <c r="B1424">
        <v>6095252000</v>
      </c>
      <c r="C1424">
        <v>89712</v>
      </c>
    </row>
    <row r="1425" spans="1:3" x14ac:dyDescent="0.2">
      <c r="A1425" t="s">
        <v>985</v>
      </c>
      <c r="B1425">
        <v>6095252102</v>
      </c>
      <c r="C1425">
        <v>92245</v>
      </c>
    </row>
    <row r="1426" spans="1:3" x14ac:dyDescent="0.2">
      <c r="A1426" t="s">
        <v>1176</v>
      </c>
      <c r="B1426">
        <v>6095252103</v>
      </c>
      <c r="C1426">
        <v>79948</v>
      </c>
    </row>
    <row r="1427" spans="1:3" x14ac:dyDescent="0.2">
      <c r="A1427" t="s">
        <v>169</v>
      </c>
      <c r="B1427">
        <v>6095252104</v>
      </c>
      <c r="C1427">
        <v>191310</v>
      </c>
    </row>
    <row r="1428" spans="1:3" x14ac:dyDescent="0.2">
      <c r="A1428" t="s">
        <v>526</v>
      </c>
      <c r="B1428">
        <v>6095252105</v>
      </c>
      <c r="C1428">
        <v>129348</v>
      </c>
    </row>
    <row r="1429" spans="1:3" x14ac:dyDescent="0.2">
      <c r="A1429" t="s">
        <v>709</v>
      </c>
      <c r="B1429">
        <v>6095252106</v>
      </c>
      <c r="C1429">
        <v>113352</v>
      </c>
    </row>
    <row r="1430" spans="1:3" x14ac:dyDescent="0.2">
      <c r="A1430" t="s">
        <v>798</v>
      </c>
      <c r="B1430">
        <v>6095252107</v>
      </c>
      <c r="C1430">
        <v>105665</v>
      </c>
    </row>
    <row r="1431" spans="1:3" x14ac:dyDescent="0.2">
      <c r="A1431" t="s">
        <v>867</v>
      </c>
      <c r="B1431">
        <v>6095252108</v>
      </c>
      <c r="C1431">
        <v>100595</v>
      </c>
    </row>
    <row r="1432" spans="1:3" x14ac:dyDescent="0.2">
      <c r="A1432" t="s">
        <v>331</v>
      </c>
      <c r="B1432">
        <v>6095252201</v>
      </c>
      <c r="C1432">
        <v>153210</v>
      </c>
    </row>
    <row r="1433" spans="1:3" x14ac:dyDescent="0.2">
      <c r="A1433" t="s">
        <v>523</v>
      </c>
      <c r="B1433">
        <v>6095252202</v>
      </c>
      <c r="C1433">
        <v>129628</v>
      </c>
    </row>
    <row r="1434" spans="1:3" x14ac:dyDescent="0.2">
      <c r="A1434" t="s">
        <v>773</v>
      </c>
      <c r="B1434">
        <v>6095252305</v>
      </c>
      <c r="C1434">
        <v>107965</v>
      </c>
    </row>
    <row r="1435" spans="1:3" x14ac:dyDescent="0.2">
      <c r="A1435" t="s">
        <v>690</v>
      </c>
      <c r="B1435">
        <v>6095252306</v>
      </c>
      <c r="C1435">
        <v>114881</v>
      </c>
    </row>
    <row r="1436" spans="1:3" x14ac:dyDescent="0.2">
      <c r="A1436" t="s">
        <v>453</v>
      </c>
      <c r="B1436">
        <v>6095252310</v>
      </c>
      <c r="C1436">
        <v>136667</v>
      </c>
    </row>
    <row r="1437" spans="1:3" x14ac:dyDescent="0.2">
      <c r="A1437" t="s">
        <v>383</v>
      </c>
      <c r="B1437">
        <v>6095252311</v>
      </c>
      <c r="C1437">
        <v>145467</v>
      </c>
    </row>
    <row r="1438" spans="1:3" x14ac:dyDescent="0.2">
      <c r="A1438" t="s">
        <v>1264</v>
      </c>
      <c r="B1438">
        <v>6095252312</v>
      </c>
      <c r="C1438">
        <v>73857</v>
      </c>
    </row>
    <row r="1439" spans="1:3" x14ac:dyDescent="0.2">
      <c r="A1439" t="s">
        <v>1138</v>
      </c>
      <c r="B1439">
        <v>6095252313</v>
      </c>
      <c r="C1439">
        <v>83020</v>
      </c>
    </row>
    <row r="1440" spans="1:3" x14ac:dyDescent="0.2">
      <c r="A1440" t="s">
        <v>1116</v>
      </c>
      <c r="B1440">
        <v>6095252314</v>
      </c>
      <c r="C1440">
        <v>84274</v>
      </c>
    </row>
    <row r="1441" spans="1:3" x14ac:dyDescent="0.2">
      <c r="A1441" t="s">
        <v>610</v>
      </c>
      <c r="B1441">
        <v>6095252315</v>
      </c>
      <c r="C1441">
        <v>121255</v>
      </c>
    </row>
    <row r="1442" spans="1:3" x14ac:dyDescent="0.2">
      <c r="A1442" t="s">
        <v>857</v>
      </c>
      <c r="B1442">
        <v>6095252316</v>
      </c>
      <c r="C1442">
        <v>100991</v>
      </c>
    </row>
    <row r="1443" spans="1:3" x14ac:dyDescent="0.2">
      <c r="A1443" t="s">
        <v>569</v>
      </c>
      <c r="B1443">
        <v>6095252317</v>
      </c>
      <c r="C1443">
        <v>125470</v>
      </c>
    </row>
    <row r="1444" spans="1:3" x14ac:dyDescent="0.2">
      <c r="A1444" t="s">
        <v>1443</v>
      </c>
      <c r="B1444">
        <v>6095252401</v>
      </c>
      <c r="C1444">
        <v>58703</v>
      </c>
    </row>
    <row r="1445" spans="1:3" x14ac:dyDescent="0.2">
      <c r="A1445" t="s">
        <v>1489</v>
      </c>
      <c r="B1445">
        <v>6095252402</v>
      </c>
      <c r="C1445">
        <v>54220</v>
      </c>
    </row>
    <row r="1446" spans="1:3" x14ac:dyDescent="0.2">
      <c r="A1446" t="s">
        <v>1578</v>
      </c>
      <c r="B1446">
        <v>6095252501</v>
      </c>
      <c r="C1446">
        <v>43947</v>
      </c>
    </row>
    <row r="1447" spans="1:3" x14ac:dyDescent="0.2">
      <c r="A1447" t="s">
        <v>1560</v>
      </c>
      <c r="B1447">
        <v>6095252502</v>
      </c>
      <c r="C1447">
        <v>46667</v>
      </c>
    </row>
    <row r="1448" spans="1:3" x14ac:dyDescent="0.2">
      <c r="A1448" t="s">
        <v>1469</v>
      </c>
      <c r="B1448">
        <v>6095252604</v>
      </c>
      <c r="C1448">
        <v>55843</v>
      </c>
    </row>
    <row r="1449" spans="1:3" x14ac:dyDescent="0.2">
      <c r="A1449" t="s">
        <v>1518</v>
      </c>
      <c r="B1449">
        <v>6095252605</v>
      </c>
      <c r="C1449">
        <v>50783</v>
      </c>
    </row>
    <row r="1450" spans="1:3" x14ac:dyDescent="0.2">
      <c r="A1450" t="s">
        <v>1537</v>
      </c>
      <c r="B1450">
        <v>6095252606</v>
      </c>
      <c r="C1450">
        <v>49136</v>
      </c>
    </row>
    <row r="1451" spans="1:3" x14ac:dyDescent="0.2">
      <c r="A1451" t="s">
        <v>1580</v>
      </c>
      <c r="B1451">
        <v>6095252607</v>
      </c>
      <c r="C1451">
        <v>43456</v>
      </c>
    </row>
    <row r="1452" spans="1:3" x14ac:dyDescent="0.2">
      <c r="A1452" t="s">
        <v>1445</v>
      </c>
      <c r="B1452">
        <v>6095252608</v>
      </c>
      <c r="C1452">
        <v>58638</v>
      </c>
    </row>
    <row r="1453" spans="1:3" x14ac:dyDescent="0.2">
      <c r="A1453" t="s">
        <v>1144</v>
      </c>
      <c r="B1453">
        <v>6095252610</v>
      </c>
      <c r="C1453">
        <v>82219</v>
      </c>
    </row>
    <row r="1454" spans="1:3" x14ac:dyDescent="0.2">
      <c r="A1454" t="s">
        <v>1265</v>
      </c>
      <c r="B1454">
        <v>6095252611</v>
      </c>
      <c r="C1454">
        <v>73825</v>
      </c>
    </row>
    <row r="1455" spans="1:3" x14ac:dyDescent="0.2">
      <c r="A1455" t="s">
        <v>905</v>
      </c>
      <c r="B1455">
        <v>6095252702</v>
      </c>
      <c r="C1455">
        <v>97629</v>
      </c>
    </row>
    <row r="1456" spans="1:3" x14ac:dyDescent="0.2">
      <c r="A1456" t="s">
        <v>1052</v>
      </c>
      <c r="B1456">
        <v>6095252703</v>
      </c>
      <c r="C1456">
        <v>88523</v>
      </c>
    </row>
    <row r="1457" spans="1:3" x14ac:dyDescent="0.2">
      <c r="A1457" t="s">
        <v>1271</v>
      </c>
      <c r="B1457">
        <v>6095252704</v>
      </c>
      <c r="C1457">
        <v>73410</v>
      </c>
    </row>
    <row r="1458" spans="1:3" x14ac:dyDescent="0.2">
      <c r="A1458" t="s">
        <v>942</v>
      </c>
      <c r="B1458">
        <v>6095252705</v>
      </c>
      <c r="C1458">
        <v>95085</v>
      </c>
    </row>
    <row r="1459" spans="1:3" x14ac:dyDescent="0.2">
      <c r="A1459" t="s">
        <v>563</v>
      </c>
      <c r="B1459">
        <v>6095252706</v>
      </c>
      <c r="C1459">
        <v>126145</v>
      </c>
    </row>
    <row r="1460" spans="1:3" x14ac:dyDescent="0.2">
      <c r="A1460" t="s">
        <v>1228</v>
      </c>
      <c r="B1460">
        <v>6095252707</v>
      </c>
      <c r="C1460">
        <v>76454</v>
      </c>
    </row>
    <row r="1461" spans="1:3" x14ac:dyDescent="0.2">
      <c r="A1461" t="s">
        <v>1336</v>
      </c>
      <c r="B1461">
        <v>6095252801</v>
      </c>
      <c r="C1461">
        <v>68147</v>
      </c>
    </row>
    <row r="1462" spans="1:3" x14ac:dyDescent="0.2">
      <c r="A1462" t="s">
        <v>1028</v>
      </c>
      <c r="B1462">
        <v>6095252802</v>
      </c>
      <c r="C1462">
        <v>90000</v>
      </c>
    </row>
    <row r="1463" spans="1:3" x14ac:dyDescent="0.2">
      <c r="A1463" t="s">
        <v>282</v>
      </c>
      <c r="B1463">
        <v>6095252903</v>
      </c>
      <c r="C1463">
        <v>162021</v>
      </c>
    </row>
    <row r="1464" spans="1:3" x14ac:dyDescent="0.2">
      <c r="A1464" t="s">
        <v>719</v>
      </c>
      <c r="B1464">
        <v>6095252904</v>
      </c>
      <c r="C1464">
        <v>112338</v>
      </c>
    </row>
    <row r="1465" spans="1:3" x14ac:dyDescent="0.2">
      <c r="A1465" t="s">
        <v>1079</v>
      </c>
      <c r="B1465">
        <v>6095252908</v>
      </c>
      <c r="C1465">
        <v>86600</v>
      </c>
    </row>
    <row r="1466" spans="1:3" x14ac:dyDescent="0.2">
      <c r="A1466" t="s">
        <v>820</v>
      </c>
      <c r="B1466">
        <v>6095252909</v>
      </c>
      <c r="C1466">
        <v>103862</v>
      </c>
    </row>
    <row r="1467" spans="1:3" x14ac:dyDescent="0.2">
      <c r="A1467" t="s">
        <v>885</v>
      </c>
      <c r="B1467">
        <v>6095252910</v>
      </c>
      <c r="C1467">
        <v>99038</v>
      </c>
    </row>
    <row r="1468" spans="1:3" x14ac:dyDescent="0.2">
      <c r="A1468" t="s">
        <v>1380</v>
      </c>
      <c r="B1468">
        <v>6095252911</v>
      </c>
      <c r="C1468">
        <v>64087</v>
      </c>
    </row>
    <row r="1469" spans="1:3" x14ac:dyDescent="0.2">
      <c r="A1469" t="s">
        <v>416</v>
      </c>
      <c r="B1469">
        <v>6095252912</v>
      </c>
      <c r="C1469">
        <v>140773</v>
      </c>
    </row>
    <row r="1470" spans="1:3" x14ac:dyDescent="0.2">
      <c r="A1470" t="s">
        <v>676</v>
      </c>
      <c r="B1470">
        <v>6095252913</v>
      </c>
      <c r="C1470">
        <v>115933</v>
      </c>
    </row>
    <row r="1471" spans="1:3" x14ac:dyDescent="0.2">
      <c r="A1471" t="s">
        <v>759</v>
      </c>
      <c r="B1471">
        <v>6095252914</v>
      </c>
      <c r="C1471">
        <v>109211</v>
      </c>
    </row>
    <row r="1472" spans="1:3" x14ac:dyDescent="0.2">
      <c r="A1472" t="s">
        <v>328</v>
      </c>
      <c r="B1472">
        <v>6095252915</v>
      </c>
      <c r="C1472">
        <v>153382</v>
      </c>
    </row>
    <row r="1473" spans="1:3" x14ac:dyDescent="0.2">
      <c r="A1473" t="s">
        <v>1657</v>
      </c>
      <c r="B1473">
        <v>6095253000</v>
      </c>
      <c r="C1473">
        <v>0</v>
      </c>
    </row>
    <row r="1474" spans="1:3" x14ac:dyDescent="0.2">
      <c r="A1474" t="s">
        <v>1256</v>
      </c>
      <c r="B1474">
        <v>6095253101</v>
      </c>
      <c r="C1474">
        <v>74282</v>
      </c>
    </row>
    <row r="1475" spans="1:3" x14ac:dyDescent="0.2">
      <c r="A1475" t="s">
        <v>1376</v>
      </c>
      <c r="B1475">
        <v>6095253105</v>
      </c>
      <c r="C1475">
        <v>64325</v>
      </c>
    </row>
    <row r="1476" spans="1:3" x14ac:dyDescent="0.2">
      <c r="A1476" t="s">
        <v>1102</v>
      </c>
      <c r="B1476">
        <v>6095253106</v>
      </c>
      <c r="C1476">
        <v>85289</v>
      </c>
    </row>
    <row r="1477" spans="1:3" x14ac:dyDescent="0.2">
      <c r="A1477" t="s">
        <v>1300</v>
      </c>
      <c r="B1477">
        <v>6095253107</v>
      </c>
      <c r="C1477">
        <v>71065</v>
      </c>
    </row>
    <row r="1478" spans="1:3" x14ac:dyDescent="0.2">
      <c r="A1478" t="s">
        <v>1146</v>
      </c>
      <c r="B1478">
        <v>6095253108</v>
      </c>
      <c r="C1478">
        <v>82102</v>
      </c>
    </row>
    <row r="1479" spans="1:3" x14ac:dyDescent="0.2">
      <c r="A1479" t="s">
        <v>683</v>
      </c>
      <c r="B1479">
        <v>6095253201</v>
      </c>
      <c r="C1479">
        <v>115741</v>
      </c>
    </row>
    <row r="1480" spans="1:3" x14ac:dyDescent="0.2">
      <c r="A1480" t="s">
        <v>1227</v>
      </c>
      <c r="B1480">
        <v>6095253203</v>
      </c>
      <c r="C1480">
        <v>76465</v>
      </c>
    </row>
    <row r="1481" spans="1:3" x14ac:dyDescent="0.2">
      <c r="A1481" t="s">
        <v>946</v>
      </c>
      <c r="B1481">
        <v>6095253204</v>
      </c>
      <c r="C1481">
        <v>94787</v>
      </c>
    </row>
    <row r="1482" spans="1:3" x14ac:dyDescent="0.2">
      <c r="A1482" t="s">
        <v>802</v>
      </c>
      <c r="B1482">
        <v>6095253205</v>
      </c>
      <c r="C1482">
        <v>105297</v>
      </c>
    </row>
    <row r="1483" spans="1:3" x14ac:dyDescent="0.2">
      <c r="A1483" t="s">
        <v>297</v>
      </c>
      <c r="B1483">
        <v>6095253206</v>
      </c>
      <c r="C1483">
        <v>159193</v>
      </c>
    </row>
    <row r="1484" spans="1:3" x14ac:dyDescent="0.2">
      <c r="A1484" t="s">
        <v>1233</v>
      </c>
      <c r="B1484">
        <v>6095253300</v>
      </c>
      <c r="C1484">
        <v>76159</v>
      </c>
    </row>
    <row r="1485" spans="1:3" x14ac:dyDescent="0.2">
      <c r="A1485" t="s">
        <v>1295</v>
      </c>
      <c r="B1485">
        <v>6095253402</v>
      </c>
      <c r="C1485">
        <v>71321</v>
      </c>
    </row>
    <row r="1486" spans="1:3" x14ac:dyDescent="0.2">
      <c r="A1486" t="s">
        <v>809</v>
      </c>
      <c r="B1486">
        <v>6095253403</v>
      </c>
      <c r="C1486">
        <v>104582</v>
      </c>
    </row>
    <row r="1487" spans="1:3" x14ac:dyDescent="0.2">
      <c r="A1487" t="s">
        <v>1103</v>
      </c>
      <c r="B1487">
        <v>6095253404</v>
      </c>
      <c r="C1487">
        <v>85144</v>
      </c>
    </row>
    <row r="1488" spans="1:3" x14ac:dyDescent="0.2">
      <c r="A1488" t="s">
        <v>1243</v>
      </c>
      <c r="B1488">
        <v>6095253500</v>
      </c>
      <c r="C1488">
        <v>75589</v>
      </c>
    </row>
    <row r="1489" spans="1:3" x14ac:dyDescent="0.2">
      <c r="A1489" t="s">
        <v>770</v>
      </c>
      <c r="B1489">
        <v>6095980000</v>
      </c>
      <c r="C1489">
        <v>108333</v>
      </c>
    </row>
    <row r="1490" spans="1:3" x14ac:dyDescent="0.2">
      <c r="A1490" t="s">
        <v>861</v>
      </c>
      <c r="B1490">
        <v>6097150100</v>
      </c>
      <c r="C1490">
        <v>100749</v>
      </c>
    </row>
    <row r="1491" spans="1:3" x14ac:dyDescent="0.2">
      <c r="A1491" t="s">
        <v>1034</v>
      </c>
      <c r="B1491">
        <v>6097150202</v>
      </c>
      <c r="C1491">
        <v>89601</v>
      </c>
    </row>
    <row r="1492" spans="1:3" x14ac:dyDescent="0.2">
      <c r="A1492" t="s">
        <v>1387</v>
      </c>
      <c r="B1492">
        <v>6097150203</v>
      </c>
      <c r="C1492">
        <v>63452</v>
      </c>
    </row>
    <row r="1493" spans="1:3" x14ac:dyDescent="0.2">
      <c r="A1493" t="s">
        <v>684</v>
      </c>
      <c r="B1493">
        <v>6097150204</v>
      </c>
      <c r="C1493">
        <v>115728</v>
      </c>
    </row>
    <row r="1494" spans="1:3" x14ac:dyDescent="0.2">
      <c r="A1494" t="s">
        <v>1230</v>
      </c>
      <c r="B1494">
        <v>6097150303</v>
      </c>
      <c r="C1494">
        <v>76316</v>
      </c>
    </row>
    <row r="1495" spans="1:3" x14ac:dyDescent="0.2">
      <c r="A1495" t="s">
        <v>1338</v>
      </c>
      <c r="B1495">
        <v>6097150304</v>
      </c>
      <c r="C1495">
        <v>68061</v>
      </c>
    </row>
    <row r="1496" spans="1:3" x14ac:dyDescent="0.2">
      <c r="A1496" t="s">
        <v>1483</v>
      </c>
      <c r="B1496">
        <v>6097150305</v>
      </c>
      <c r="C1496">
        <v>54692</v>
      </c>
    </row>
    <row r="1497" spans="1:3" x14ac:dyDescent="0.2">
      <c r="A1497" t="s">
        <v>920</v>
      </c>
      <c r="B1497">
        <v>6097150306</v>
      </c>
      <c r="C1497">
        <v>96461</v>
      </c>
    </row>
    <row r="1498" spans="1:3" x14ac:dyDescent="0.2">
      <c r="A1498" t="s">
        <v>1054</v>
      </c>
      <c r="B1498">
        <v>6097150500</v>
      </c>
      <c r="C1498">
        <v>88099</v>
      </c>
    </row>
    <row r="1499" spans="1:3" x14ac:dyDescent="0.2">
      <c r="A1499" t="s">
        <v>1035</v>
      </c>
      <c r="B1499">
        <v>6097150601</v>
      </c>
      <c r="C1499">
        <v>89571</v>
      </c>
    </row>
    <row r="1500" spans="1:3" x14ac:dyDescent="0.2">
      <c r="A1500" t="s">
        <v>826</v>
      </c>
      <c r="B1500">
        <v>6097150602</v>
      </c>
      <c r="C1500">
        <v>103496</v>
      </c>
    </row>
    <row r="1501" spans="1:3" x14ac:dyDescent="0.2">
      <c r="A1501" t="s">
        <v>1212</v>
      </c>
      <c r="B1501">
        <v>6097150603</v>
      </c>
      <c r="C1501">
        <v>77202</v>
      </c>
    </row>
    <row r="1502" spans="1:3" x14ac:dyDescent="0.2">
      <c r="A1502" t="s">
        <v>381</v>
      </c>
      <c r="B1502">
        <v>6097150607</v>
      </c>
      <c r="C1502">
        <v>145815</v>
      </c>
    </row>
    <row r="1503" spans="1:3" x14ac:dyDescent="0.2">
      <c r="A1503" t="s">
        <v>1268</v>
      </c>
      <c r="B1503">
        <v>6097150609</v>
      </c>
      <c r="C1503">
        <v>73571</v>
      </c>
    </row>
    <row r="1504" spans="1:3" x14ac:dyDescent="0.2">
      <c r="A1504" t="s">
        <v>542</v>
      </c>
      <c r="B1504">
        <v>6097150610</v>
      </c>
      <c r="C1504">
        <v>127624</v>
      </c>
    </row>
    <row r="1505" spans="1:3" x14ac:dyDescent="0.2">
      <c r="A1505" t="s">
        <v>1017</v>
      </c>
      <c r="B1505">
        <v>6097150611</v>
      </c>
      <c r="C1505">
        <v>90489</v>
      </c>
    </row>
    <row r="1506" spans="1:3" x14ac:dyDescent="0.2">
      <c r="A1506" t="s">
        <v>623</v>
      </c>
      <c r="B1506">
        <v>6097150612</v>
      </c>
      <c r="C1506">
        <v>120455</v>
      </c>
    </row>
    <row r="1507" spans="1:3" x14ac:dyDescent="0.2">
      <c r="A1507" t="s">
        <v>1189</v>
      </c>
      <c r="B1507">
        <v>6097150701</v>
      </c>
      <c r="C1507">
        <v>78831</v>
      </c>
    </row>
    <row r="1508" spans="1:3" x14ac:dyDescent="0.2">
      <c r="A1508" t="s">
        <v>556</v>
      </c>
      <c r="B1508">
        <v>6097150702</v>
      </c>
      <c r="C1508">
        <v>126634</v>
      </c>
    </row>
    <row r="1509" spans="1:3" x14ac:dyDescent="0.2">
      <c r="A1509" t="s">
        <v>832</v>
      </c>
      <c r="B1509">
        <v>6097150800</v>
      </c>
      <c r="C1509">
        <v>102941</v>
      </c>
    </row>
    <row r="1510" spans="1:3" x14ac:dyDescent="0.2">
      <c r="A1510" t="s">
        <v>1201</v>
      </c>
      <c r="B1510">
        <v>6097150901</v>
      </c>
      <c r="C1510">
        <v>78338</v>
      </c>
    </row>
    <row r="1511" spans="1:3" x14ac:dyDescent="0.2">
      <c r="A1511" t="s">
        <v>772</v>
      </c>
      <c r="B1511">
        <v>6097150902</v>
      </c>
      <c r="C1511">
        <v>108129</v>
      </c>
    </row>
    <row r="1512" spans="1:3" x14ac:dyDescent="0.2">
      <c r="A1512" t="s">
        <v>894</v>
      </c>
      <c r="B1512">
        <v>6097151000</v>
      </c>
      <c r="C1512">
        <v>98494</v>
      </c>
    </row>
    <row r="1513" spans="1:3" x14ac:dyDescent="0.2">
      <c r="A1513" t="s">
        <v>1072</v>
      </c>
      <c r="B1513">
        <v>6097151100</v>
      </c>
      <c r="C1513">
        <v>87004</v>
      </c>
    </row>
    <row r="1514" spans="1:3" x14ac:dyDescent="0.2">
      <c r="A1514" t="s">
        <v>1303</v>
      </c>
      <c r="B1514">
        <v>6097151201</v>
      </c>
      <c r="C1514">
        <v>70921</v>
      </c>
    </row>
    <row r="1515" spans="1:3" x14ac:dyDescent="0.2">
      <c r="A1515" t="s">
        <v>1120</v>
      </c>
      <c r="B1515">
        <v>6097151203</v>
      </c>
      <c r="C1515">
        <v>84047</v>
      </c>
    </row>
    <row r="1516" spans="1:3" x14ac:dyDescent="0.2">
      <c r="A1516" t="s">
        <v>1221</v>
      </c>
      <c r="B1516">
        <v>6097151204</v>
      </c>
      <c r="C1516">
        <v>76737</v>
      </c>
    </row>
    <row r="1517" spans="1:3" x14ac:dyDescent="0.2">
      <c r="A1517" t="s">
        <v>1346</v>
      </c>
      <c r="B1517">
        <v>6097151301</v>
      </c>
      <c r="C1517">
        <v>67436</v>
      </c>
    </row>
    <row r="1518" spans="1:3" x14ac:dyDescent="0.2">
      <c r="A1518" t="s">
        <v>1531</v>
      </c>
      <c r="B1518">
        <v>6097151305</v>
      </c>
      <c r="C1518">
        <v>49706</v>
      </c>
    </row>
    <row r="1519" spans="1:3" x14ac:dyDescent="0.2">
      <c r="A1519" t="s">
        <v>1280</v>
      </c>
      <c r="B1519">
        <v>6097151306</v>
      </c>
      <c r="C1519">
        <v>72769</v>
      </c>
    </row>
    <row r="1520" spans="1:3" x14ac:dyDescent="0.2">
      <c r="A1520" t="s">
        <v>954</v>
      </c>
      <c r="B1520">
        <v>6097151307</v>
      </c>
      <c r="C1520">
        <v>94415</v>
      </c>
    </row>
    <row r="1521" spans="1:3" x14ac:dyDescent="0.2">
      <c r="A1521" t="s">
        <v>1349</v>
      </c>
      <c r="B1521">
        <v>6097151308</v>
      </c>
      <c r="C1521">
        <v>67278</v>
      </c>
    </row>
    <row r="1522" spans="1:3" x14ac:dyDescent="0.2">
      <c r="A1522" t="s">
        <v>836</v>
      </c>
      <c r="B1522">
        <v>6097151309</v>
      </c>
      <c r="C1522">
        <v>102510</v>
      </c>
    </row>
    <row r="1523" spans="1:3" x14ac:dyDescent="0.2">
      <c r="A1523" t="s">
        <v>1125</v>
      </c>
      <c r="B1523">
        <v>6097151310</v>
      </c>
      <c r="C1523">
        <v>83765</v>
      </c>
    </row>
    <row r="1524" spans="1:3" x14ac:dyDescent="0.2">
      <c r="A1524" t="s">
        <v>824</v>
      </c>
      <c r="B1524">
        <v>6097151311</v>
      </c>
      <c r="C1524">
        <v>103618</v>
      </c>
    </row>
    <row r="1525" spans="1:3" x14ac:dyDescent="0.2">
      <c r="A1525" t="s">
        <v>1413</v>
      </c>
      <c r="B1525">
        <v>6097151401</v>
      </c>
      <c r="C1525">
        <v>61649</v>
      </c>
    </row>
    <row r="1526" spans="1:3" x14ac:dyDescent="0.2">
      <c r="A1526" t="s">
        <v>1447</v>
      </c>
      <c r="B1526">
        <v>6097151402</v>
      </c>
      <c r="C1526">
        <v>58432</v>
      </c>
    </row>
    <row r="1527" spans="1:3" x14ac:dyDescent="0.2">
      <c r="A1527" t="s">
        <v>1197</v>
      </c>
      <c r="B1527">
        <v>6097151502</v>
      </c>
      <c r="C1527">
        <v>78473</v>
      </c>
    </row>
    <row r="1528" spans="1:3" x14ac:dyDescent="0.2">
      <c r="A1528" t="s">
        <v>270</v>
      </c>
      <c r="B1528">
        <v>6097151503</v>
      </c>
      <c r="C1528">
        <v>164693</v>
      </c>
    </row>
    <row r="1529" spans="1:3" x14ac:dyDescent="0.2">
      <c r="A1529" t="s">
        <v>775</v>
      </c>
      <c r="B1529">
        <v>6097151504</v>
      </c>
      <c r="C1529">
        <v>107692</v>
      </c>
    </row>
    <row r="1530" spans="1:3" x14ac:dyDescent="0.2">
      <c r="A1530" t="s">
        <v>1236</v>
      </c>
      <c r="B1530">
        <v>6097151601</v>
      </c>
      <c r="C1530">
        <v>75909</v>
      </c>
    </row>
    <row r="1531" spans="1:3" x14ac:dyDescent="0.2">
      <c r="A1531" t="s">
        <v>1118</v>
      </c>
      <c r="B1531">
        <v>6097151602</v>
      </c>
      <c r="C1531">
        <v>84177</v>
      </c>
    </row>
    <row r="1532" spans="1:3" x14ac:dyDescent="0.2">
      <c r="A1532" t="s">
        <v>1299</v>
      </c>
      <c r="B1532">
        <v>6097151700</v>
      </c>
      <c r="C1532">
        <v>71082</v>
      </c>
    </row>
    <row r="1533" spans="1:3" x14ac:dyDescent="0.2">
      <c r="A1533" t="s">
        <v>984</v>
      </c>
      <c r="B1533">
        <v>6097151800</v>
      </c>
      <c r="C1533">
        <v>92271</v>
      </c>
    </row>
    <row r="1534" spans="1:3" x14ac:dyDescent="0.2">
      <c r="A1534" t="s">
        <v>1495</v>
      </c>
      <c r="B1534">
        <v>6097151900</v>
      </c>
      <c r="C1534">
        <v>53646</v>
      </c>
    </row>
    <row r="1535" spans="1:3" x14ac:dyDescent="0.2">
      <c r="A1535" t="s">
        <v>1581</v>
      </c>
      <c r="B1535">
        <v>6097152000</v>
      </c>
      <c r="C1535">
        <v>43367</v>
      </c>
    </row>
    <row r="1536" spans="1:3" x14ac:dyDescent="0.2">
      <c r="A1536" t="s">
        <v>1471</v>
      </c>
      <c r="B1536">
        <v>6097152100</v>
      </c>
      <c r="C1536">
        <v>55401</v>
      </c>
    </row>
    <row r="1537" spans="1:3" x14ac:dyDescent="0.2">
      <c r="A1537" t="s">
        <v>1416</v>
      </c>
      <c r="B1537">
        <v>6097152201</v>
      </c>
      <c r="C1537">
        <v>61319</v>
      </c>
    </row>
    <row r="1538" spans="1:3" x14ac:dyDescent="0.2">
      <c r="A1538" t="s">
        <v>1148</v>
      </c>
      <c r="B1538">
        <v>6097152202</v>
      </c>
      <c r="C1538">
        <v>81969</v>
      </c>
    </row>
    <row r="1539" spans="1:3" x14ac:dyDescent="0.2">
      <c r="A1539" t="s">
        <v>1188</v>
      </c>
      <c r="B1539">
        <v>6097152203</v>
      </c>
      <c r="C1539">
        <v>78889</v>
      </c>
    </row>
    <row r="1540" spans="1:3" x14ac:dyDescent="0.2">
      <c r="A1540" t="s">
        <v>968</v>
      </c>
      <c r="B1540">
        <v>6097152300</v>
      </c>
      <c r="C1540">
        <v>93839</v>
      </c>
    </row>
    <row r="1541" spans="1:3" x14ac:dyDescent="0.2">
      <c r="A1541" t="s">
        <v>483</v>
      </c>
      <c r="B1541">
        <v>6097152400</v>
      </c>
      <c r="C1541">
        <v>133309</v>
      </c>
    </row>
    <row r="1542" spans="1:3" x14ac:dyDescent="0.2">
      <c r="A1542" t="s">
        <v>1186</v>
      </c>
      <c r="B1542">
        <v>6097152501</v>
      </c>
      <c r="C1542">
        <v>78922</v>
      </c>
    </row>
    <row r="1543" spans="1:3" x14ac:dyDescent="0.2">
      <c r="A1543" t="s">
        <v>1223</v>
      </c>
      <c r="B1543">
        <v>6097152502</v>
      </c>
      <c r="C1543">
        <v>76607</v>
      </c>
    </row>
    <row r="1544" spans="1:3" x14ac:dyDescent="0.2">
      <c r="A1544" t="s">
        <v>595</v>
      </c>
      <c r="B1544">
        <v>6097152600</v>
      </c>
      <c r="C1544">
        <v>123165</v>
      </c>
    </row>
    <row r="1545" spans="1:3" x14ac:dyDescent="0.2">
      <c r="A1545" t="s">
        <v>1006</v>
      </c>
      <c r="B1545">
        <v>6097152701</v>
      </c>
      <c r="C1545">
        <v>91332</v>
      </c>
    </row>
    <row r="1546" spans="1:3" x14ac:dyDescent="0.2">
      <c r="A1546" t="s">
        <v>1285</v>
      </c>
      <c r="B1546">
        <v>6097152702</v>
      </c>
      <c r="C1546">
        <v>72384</v>
      </c>
    </row>
    <row r="1547" spans="1:3" x14ac:dyDescent="0.2">
      <c r="A1547" t="s">
        <v>887</v>
      </c>
      <c r="B1547">
        <v>6097152801</v>
      </c>
      <c r="C1547">
        <v>98897</v>
      </c>
    </row>
    <row r="1548" spans="1:3" x14ac:dyDescent="0.2">
      <c r="A1548" t="s">
        <v>1548</v>
      </c>
      <c r="B1548">
        <v>6097152802</v>
      </c>
      <c r="C1548">
        <v>47818</v>
      </c>
    </row>
    <row r="1549" spans="1:3" x14ac:dyDescent="0.2">
      <c r="A1549" t="s">
        <v>1521</v>
      </c>
      <c r="B1549">
        <v>6097152903</v>
      </c>
      <c r="C1549">
        <v>50564</v>
      </c>
    </row>
    <row r="1550" spans="1:3" x14ac:dyDescent="0.2">
      <c r="A1550" t="s">
        <v>1063</v>
      </c>
      <c r="B1550">
        <v>6097152904</v>
      </c>
      <c r="C1550">
        <v>87598</v>
      </c>
    </row>
    <row r="1551" spans="1:3" x14ac:dyDescent="0.2">
      <c r="A1551" t="s">
        <v>1275</v>
      </c>
      <c r="B1551">
        <v>6097152905</v>
      </c>
      <c r="C1551">
        <v>73272</v>
      </c>
    </row>
    <row r="1552" spans="1:3" x14ac:dyDescent="0.2">
      <c r="A1552" t="s">
        <v>669</v>
      </c>
      <c r="B1552">
        <v>6097152906</v>
      </c>
      <c r="C1552">
        <v>116350</v>
      </c>
    </row>
    <row r="1553" spans="1:3" x14ac:dyDescent="0.2">
      <c r="A1553" t="s">
        <v>1561</v>
      </c>
      <c r="B1553">
        <v>6097153001</v>
      </c>
      <c r="C1553">
        <v>46642</v>
      </c>
    </row>
    <row r="1554" spans="1:3" x14ac:dyDescent="0.2">
      <c r="A1554" t="s">
        <v>1426</v>
      </c>
      <c r="B1554">
        <v>6097153002</v>
      </c>
      <c r="C1554">
        <v>60138</v>
      </c>
    </row>
    <row r="1555" spans="1:3" x14ac:dyDescent="0.2">
      <c r="A1555" t="s">
        <v>1457</v>
      </c>
      <c r="B1555">
        <v>6097153003</v>
      </c>
      <c r="C1555">
        <v>57055</v>
      </c>
    </row>
    <row r="1556" spans="1:3" x14ac:dyDescent="0.2">
      <c r="A1556" t="s">
        <v>962</v>
      </c>
      <c r="B1556">
        <v>6097153005</v>
      </c>
      <c r="C1556">
        <v>94171</v>
      </c>
    </row>
    <row r="1557" spans="1:3" x14ac:dyDescent="0.2">
      <c r="A1557" t="s">
        <v>1414</v>
      </c>
      <c r="B1557">
        <v>6097153006</v>
      </c>
      <c r="C1557">
        <v>61605</v>
      </c>
    </row>
    <row r="1558" spans="1:3" x14ac:dyDescent="0.2">
      <c r="A1558" t="s">
        <v>1535</v>
      </c>
      <c r="B1558">
        <v>6097153102</v>
      </c>
      <c r="C1558">
        <v>49250</v>
      </c>
    </row>
    <row r="1559" spans="1:3" x14ac:dyDescent="0.2">
      <c r="A1559" t="s">
        <v>1145</v>
      </c>
      <c r="B1559">
        <v>6097153103</v>
      </c>
      <c r="C1559">
        <v>82143</v>
      </c>
    </row>
    <row r="1560" spans="1:3" x14ac:dyDescent="0.2">
      <c r="A1560" t="s">
        <v>1453</v>
      </c>
      <c r="B1560">
        <v>6097153104</v>
      </c>
      <c r="C1560">
        <v>57593</v>
      </c>
    </row>
    <row r="1561" spans="1:3" x14ac:dyDescent="0.2">
      <c r="A1561" t="s">
        <v>1366</v>
      </c>
      <c r="B1561">
        <v>6097153200</v>
      </c>
      <c r="C1561">
        <v>65471</v>
      </c>
    </row>
    <row r="1562" spans="1:3" x14ac:dyDescent="0.2">
      <c r="A1562" t="s">
        <v>1081</v>
      </c>
      <c r="B1562">
        <v>6097153300</v>
      </c>
      <c r="C1562">
        <v>86476</v>
      </c>
    </row>
    <row r="1563" spans="1:3" x14ac:dyDescent="0.2">
      <c r="A1563" t="s">
        <v>1245</v>
      </c>
      <c r="B1563">
        <v>6097153401</v>
      </c>
      <c r="C1563">
        <v>75219</v>
      </c>
    </row>
    <row r="1564" spans="1:3" x14ac:dyDescent="0.2">
      <c r="A1564" t="s">
        <v>1025</v>
      </c>
      <c r="B1564">
        <v>6097153403</v>
      </c>
      <c r="C1564">
        <v>90227</v>
      </c>
    </row>
    <row r="1565" spans="1:3" x14ac:dyDescent="0.2">
      <c r="A1565" t="s">
        <v>1059</v>
      </c>
      <c r="B1565">
        <v>6097153404</v>
      </c>
      <c r="C1565">
        <v>87805</v>
      </c>
    </row>
    <row r="1566" spans="1:3" x14ac:dyDescent="0.2">
      <c r="A1566" t="s">
        <v>877</v>
      </c>
      <c r="B1566">
        <v>6097153501</v>
      </c>
      <c r="C1566">
        <v>99709</v>
      </c>
    </row>
    <row r="1567" spans="1:3" x14ac:dyDescent="0.2">
      <c r="A1567" t="s">
        <v>845</v>
      </c>
      <c r="B1567">
        <v>6097153502</v>
      </c>
      <c r="C1567">
        <v>101693</v>
      </c>
    </row>
    <row r="1568" spans="1:3" x14ac:dyDescent="0.2">
      <c r="A1568" t="s">
        <v>999</v>
      </c>
      <c r="B1568">
        <v>6097153600</v>
      </c>
      <c r="C1568">
        <v>91633</v>
      </c>
    </row>
    <row r="1569" spans="1:3" x14ac:dyDescent="0.2">
      <c r="A1569" t="s">
        <v>1526</v>
      </c>
      <c r="B1569">
        <v>6097153703</v>
      </c>
      <c r="C1569">
        <v>49934</v>
      </c>
    </row>
    <row r="1570" spans="1:3" x14ac:dyDescent="0.2">
      <c r="A1570" t="s">
        <v>1466</v>
      </c>
      <c r="B1570">
        <v>6097153704</v>
      </c>
      <c r="C1570">
        <v>56170</v>
      </c>
    </row>
    <row r="1571" spans="1:3" x14ac:dyDescent="0.2">
      <c r="A1571" t="s">
        <v>1357</v>
      </c>
      <c r="B1571">
        <v>6097153705</v>
      </c>
      <c r="C1571">
        <v>66265</v>
      </c>
    </row>
    <row r="1572" spans="1:3" x14ac:dyDescent="0.2">
      <c r="A1572" t="s">
        <v>1021</v>
      </c>
      <c r="B1572">
        <v>6097153706</v>
      </c>
      <c r="C1572">
        <v>90385</v>
      </c>
    </row>
    <row r="1573" spans="1:3" x14ac:dyDescent="0.2">
      <c r="A1573" t="s">
        <v>850</v>
      </c>
      <c r="B1573">
        <v>6097153801</v>
      </c>
      <c r="C1573">
        <v>101278</v>
      </c>
    </row>
    <row r="1574" spans="1:3" x14ac:dyDescent="0.2">
      <c r="A1574" t="s">
        <v>749</v>
      </c>
      <c r="B1574">
        <v>6097153804</v>
      </c>
      <c r="C1574">
        <v>109764</v>
      </c>
    </row>
    <row r="1575" spans="1:3" x14ac:dyDescent="0.2">
      <c r="A1575" t="s">
        <v>1289</v>
      </c>
      <c r="B1575">
        <v>6097153806</v>
      </c>
      <c r="C1575">
        <v>72106</v>
      </c>
    </row>
    <row r="1576" spans="1:3" x14ac:dyDescent="0.2">
      <c r="A1576" t="s">
        <v>486</v>
      </c>
      <c r="B1576">
        <v>6097153807</v>
      </c>
      <c r="C1576">
        <v>133043</v>
      </c>
    </row>
    <row r="1577" spans="1:3" x14ac:dyDescent="0.2">
      <c r="A1577" t="s">
        <v>1323</v>
      </c>
      <c r="B1577">
        <v>6097153808</v>
      </c>
      <c r="C1577">
        <v>69167</v>
      </c>
    </row>
    <row r="1578" spans="1:3" x14ac:dyDescent="0.2">
      <c r="A1578" t="s">
        <v>1010</v>
      </c>
      <c r="B1578">
        <v>6097153809</v>
      </c>
      <c r="C1578">
        <v>90992</v>
      </c>
    </row>
    <row r="1579" spans="1:3" x14ac:dyDescent="0.2">
      <c r="A1579" t="s">
        <v>1316</v>
      </c>
      <c r="B1579">
        <v>6097153901</v>
      </c>
      <c r="C1579">
        <v>69985</v>
      </c>
    </row>
    <row r="1580" spans="1:3" x14ac:dyDescent="0.2">
      <c r="A1580" t="s">
        <v>1475</v>
      </c>
      <c r="B1580">
        <v>6097153902</v>
      </c>
      <c r="C1580">
        <v>55242</v>
      </c>
    </row>
    <row r="1581" spans="1:3" x14ac:dyDescent="0.2">
      <c r="A1581" t="s">
        <v>1136</v>
      </c>
      <c r="B1581">
        <v>6097153903</v>
      </c>
      <c r="C1581">
        <v>83295</v>
      </c>
    </row>
    <row r="1582" spans="1:3" x14ac:dyDescent="0.2">
      <c r="A1582" t="s">
        <v>782</v>
      </c>
      <c r="B1582">
        <v>6097154000</v>
      </c>
      <c r="C1582">
        <v>107143</v>
      </c>
    </row>
    <row r="1583" spans="1:3" x14ac:dyDescent="0.2">
      <c r="A1583" t="s">
        <v>1058</v>
      </c>
      <c r="B1583">
        <v>6097154100</v>
      </c>
      <c r="C1583">
        <v>87989</v>
      </c>
    </row>
    <row r="1584" spans="1:3" x14ac:dyDescent="0.2">
      <c r="A1584" t="s">
        <v>1509</v>
      </c>
      <c r="B1584">
        <v>6097154201</v>
      </c>
      <c r="C1584">
        <v>51944</v>
      </c>
    </row>
    <row r="1585" spans="1:3" x14ac:dyDescent="0.2">
      <c r="A1585" t="s">
        <v>1171</v>
      </c>
      <c r="B1585">
        <v>6097154202</v>
      </c>
      <c r="C1585">
        <v>80682</v>
      </c>
    </row>
    <row r="1586" spans="1:3" x14ac:dyDescent="0.2">
      <c r="A1586" t="s">
        <v>1019</v>
      </c>
      <c r="B1586">
        <v>6097154302</v>
      </c>
      <c r="C1586">
        <v>90470</v>
      </c>
    </row>
    <row r="1587" spans="1:3" x14ac:dyDescent="0.2">
      <c r="A1587" t="s">
        <v>1139</v>
      </c>
      <c r="B1587">
        <v>6097154303</v>
      </c>
      <c r="C1587">
        <v>82843</v>
      </c>
    </row>
    <row r="1588" spans="1:3" x14ac:dyDescent="0.2">
      <c r="A1588" t="s">
        <v>1195</v>
      </c>
      <c r="B1588">
        <v>6097154304</v>
      </c>
      <c r="C1588">
        <v>78714</v>
      </c>
    </row>
    <row r="1589" spans="1:3" x14ac:dyDescent="0.2">
      <c r="A1589" t="s">
        <v>1665</v>
      </c>
      <c r="B1589">
        <v>6097990100</v>
      </c>
      <c r="C1589">
        <v>0</v>
      </c>
    </row>
  </sheetData>
  <autoFilter ref="A1:I1589" xr:uid="{00000000-0009-0000-0000-000002000000}">
    <sortState ref="A2:I1589">
      <sortCondition ref="B1:B1589"/>
    </sortState>
  </autoFilter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07"/>
  <sheetViews>
    <sheetView workbookViewId="0">
      <selection activeCell="O31" sqref="O31"/>
    </sheetView>
  </sheetViews>
  <sheetFormatPr baseColWidth="10" defaultColWidth="8.83203125" defaultRowHeight="16" x14ac:dyDescent="0.2"/>
  <cols>
    <col min="1" max="1" width="10.83203125" bestFit="1" customWidth="1"/>
    <col min="2" max="2" width="18.6640625" bestFit="1" customWidth="1"/>
    <col min="3" max="3" width="13.1640625" bestFit="1" customWidth="1"/>
  </cols>
  <sheetData>
    <row r="1" spans="1:3" x14ac:dyDescent="0.2">
      <c r="A1" t="s">
        <v>1</v>
      </c>
      <c r="B1" t="s">
        <v>20</v>
      </c>
      <c r="C1" t="s">
        <v>26</v>
      </c>
    </row>
    <row r="2" spans="1:3" x14ac:dyDescent="0.2">
      <c r="A2">
        <v>6001400100</v>
      </c>
      <c r="B2">
        <v>485.31121080000003</v>
      </c>
      <c r="C2">
        <v>1</v>
      </c>
    </row>
    <row r="3" spans="1:3" x14ac:dyDescent="0.2">
      <c r="A3">
        <v>6001400200</v>
      </c>
      <c r="B3">
        <v>442.4680396</v>
      </c>
      <c r="C3">
        <v>0</v>
      </c>
    </row>
    <row r="4" spans="1:3" x14ac:dyDescent="0.2">
      <c r="A4">
        <v>6001400300</v>
      </c>
      <c r="B4">
        <v>426.12743540000002</v>
      </c>
      <c r="C4">
        <v>0</v>
      </c>
    </row>
    <row r="5" spans="1:3" x14ac:dyDescent="0.2">
      <c r="A5">
        <v>6001400400</v>
      </c>
      <c r="B5">
        <v>444.95743759999999</v>
      </c>
      <c r="C5">
        <v>0</v>
      </c>
    </row>
    <row r="6" spans="1:3" x14ac:dyDescent="0.2">
      <c r="A6">
        <v>6001400500</v>
      </c>
      <c r="B6">
        <v>448.93140199999999</v>
      </c>
      <c r="C6">
        <v>0</v>
      </c>
    </row>
    <row r="7" spans="1:3" x14ac:dyDescent="0.2">
      <c r="A7">
        <v>6001400600</v>
      </c>
      <c r="B7">
        <v>426.71992399999999</v>
      </c>
      <c r="C7">
        <v>0</v>
      </c>
    </row>
    <row r="8" spans="1:3" x14ac:dyDescent="0.2">
      <c r="A8">
        <v>6001400700</v>
      </c>
      <c r="B8">
        <v>428.21031340000002</v>
      </c>
      <c r="C8">
        <v>0</v>
      </c>
    </row>
    <row r="9" spans="1:3" x14ac:dyDescent="0.2">
      <c r="A9">
        <v>6001400800</v>
      </c>
      <c r="B9">
        <v>437.68912979999999</v>
      </c>
      <c r="C9">
        <v>0</v>
      </c>
    </row>
    <row r="10" spans="1:3" x14ac:dyDescent="0.2">
      <c r="A10">
        <v>6001400900</v>
      </c>
      <c r="B10">
        <v>410.9216528</v>
      </c>
      <c r="C10">
        <v>0.2</v>
      </c>
    </row>
    <row r="11" spans="1:3" x14ac:dyDescent="0.2">
      <c r="A11">
        <v>6001401000</v>
      </c>
      <c r="B11">
        <v>392.00938230000003</v>
      </c>
      <c r="C11">
        <v>0.2</v>
      </c>
    </row>
    <row r="12" spans="1:3" x14ac:dyDescent="0.2">
      <c r="A12">
        <v>6001401100</v>
      </c>
      <c r="B12">
        <v>394.91283140000002</v>
      </c>
      <c r="C12">
        <v>0</v>
      </c>
    </row>
    <row r="13" spans="1:3" x14ac:dyDescent="0.2">
      <c r="A13">
        <v>6001401200</v>
      </c>
      <c r="B13">
        <v>399.33139729999999</v>
      </c>
      <c r="C13">
        <v>0</v>
      </c>
    </row>
    <row r="14" spans="1:3" x14ac:dyDescent="0.2">
      <c r="A14">
        <v>6001401300</v>
      </c>
      <c r="B14">
        <v>362.47877990000001</v>
      </c>
      <c r="C14">
        <v>0</v>
      </c>
    </row>
    <row r="15" spans="1:3" x14ac:dyDescent="0.2">
      <c r="A15">
        <v>6001401400</v>
      </c>
      <c r="B15">
        <v>364.56035379999997</v>
      </c>
      <c r="C15">
        <v>0.7</v>
      </c>
    </row>
    <row r="16" spans="1:3" x14ac:dyDescent="0.2">
      <c r="A16">
        <v>6001401500</v>
      </c>
      <c r="B16">
        <v>362.538479</v>
      </c>
      <c r="C16">
        <v>5.5</v>
      </c>
    </row>
    <row r="17" spans="1:3" x14ac:dyDescent="0.2">
      <c r="A17">
        <v>6001401600</v>
      </c>
      <c r="B17">
        <v>350.01429880000001</v>
      </c>
      <c r="C17">
        <v>5.5</v>
      </c>
    </row>
    <row r="18" spans="1:3" x14ac:dyDescent="0.2">
      <c r="A18">
        <v>6001401700</v>
      </c>
      <c r="B18">
        <v>342.7641759</v>
      </c>
      <c r="C18">
        <v>14.7</v>
      </c>
    </row>
    <row r="19" spans="1:3" x14ac:dyDescent="0.2">
      <c r="A19">
        <v>6001401800</v>
      </c>
      <c r="B19">
        <v>330.97532260000003</v>
      </c>
      <c r="C19">
        <v>10.5</v>
      </c>
    </row>
    <row r="20" spans="1:3" x14ac:dyDescent="0.2">
      <c r="A20">
        <v>6001402200</v>
      </c>
      <c r="B20">
        <v>325.56380610000002</v>
      </c>
      <c r="C20">
        <v>11.75</v>
      </c>
    </row>
    <row r="21" spans="1:3" x14ac:dyDescent="0.2">
      <c r="A21">
        <v>6001402400</v>
      </c>
      <c r="B21">
        <v>340.45525520000001</v>
      </c>
      <c r="C21">
        <v>1.95</v>
      </c>
    </row>
    <row r="22" spans="1:3" x14ac:dyDescent="0.2">
      <c r="A22">
        <v>6001402500</v>
      </c>
      <c r="B22">
        <v>330.6953216</v>
      </c>
      <c r="C22">
        <v>0.5</v>
      </c>
    </row>
    <row r="23" spans="1:3" x14ac:dyDescent="0.2">
      <c r="A23">
        <v>6001402600</v>
      </c>
      <c r="B23">
        <v>330.32852129999998</v>
      </c>
      <c r="C23">
        <v>0</v>
      </c>
    </row>
    <row r="24" spans="1:3" x14ac:dyDescent="0.2">
      <c r="A24">
        <v>6001402700</v>
      </c>
      <c r="B24">
        <v>341.04076859999998</v>
      </c>
      <c r="C24">
        <v>0.5</v>
      </c>
    </row>
    <row r="25" spans="1:3" x14ac:dyDescent="0.2">
      <c r="A25">
        <v>6001402800</v>
      </c>
      <c r="B25">
        <v>341.9095547</v>
      </c>
      <c r="C25">
        <v>0.25</v>
      </c>
    </row>
    <row r="26" spans="1:3" x14ac:dyDescent="0.2">
      <c r="A26">
        <v>6001402900</v>
      </c>
      <c r="B26">
        <v>342.87725369999998</v>
      </c>
      <c r="C26">
        <v>0.5</v>
      </c>
    </row>
    <row r="27" spans="1:3" x14ac:dyDescent="0.2">
      <c r="A27">
        <v>6001403000</v>
      </c>
      <c r="B27">
        <v>330.25933739999999</v>
      </c>
      <c r="C27">
        <v>1</v>
      </c>
    </row>
    <row r="28" spans="1:3" x14ac:dyDescent="0.2">
      <c r="A28">
        <v>6001403100</v>
      </c>
      <c r="B28">
        <v>330.48595189999998</v>
      </c>
      <c r="C28">
        <v>0.25</v>
      </c>
    </row>
    <row r="29" spans="1:3" x14ac:dyDescent="0.2">
      <c r="A29">
        <v>6001403300</v>
      </c>
      <c r="B29">
        <v>325.16232919999999</v>
      </c>
      <c r="C29">
        <v>1</v>
      </c>
    </row>
    <row r="30" spans="1:3" x14ac:dyDescent="0.2">
      <c r="A30">
        <v>6001403400</v>
      </c>
      <c r="B30">
        <v>341.86604779999999</v>
      </c>
      <c r="C30">
        <v>1</v>
      </c>
    </row>
    <row r="31" spans="1:3" x14ac:dyDescent="0.2">
      <c r="A31">
        <v>6001403501</v>
      </c>
      <c r="B31">
        <v>365.41105219999997</v>
      </c>
      <c r="C31">
        <v>0</v>
      </c>
    </row>
    <row r="32" spans="1:3" x14ac:dyDescent="0.2">
      <c r="A32">
        <v>6001403502</v>
      </c>
      <c r="B32">
        <v>363.22077030000003</v>
      </c>
      <c r="C32">
        <v>0</v>
      </c>
    </row>
    <row r="33" spans="1:3" x14ac:dyDescent="0.2">
      <c r="A33">
        <v>6001403600</v>
      </c>
      <c r="B33">
        <v>362.0819371</v>
      </c>
      <c r="C33">
        <v>0</v>
      </c>
    </row>
    <row r="34" spans="1:3" x14ac:dyDescent="0.2">
      <c r="A34">
        <v>6001403701</v>
      </c>
      <c r="B34">
        <v>357.03384360000001</v>
      </c>
      <c r="C34">
        <v>0</v>
      </c>
    </row>
    <row r="35" spans="1:3" x14ac:dyDescent="0.2">
      <c r="A35">
        <v>6001403702</v>
      </c>
      <c r="B35">
        <v>352.55383999999998</v>
      </c>
      <c r="C35">
        <v>0</v>
      </c>
    </row>
    <row r="36" spans="1:3" x14ac:dyDescent="0.2">
      <c r="A36">
        <v>6001403800</v>
      </c>
      <c r="B36">
        <v>373.16092149999997</v>
      </c>
      <c r="C36">
        <v>0</v>
      </c>
    </row>
    <row r="37" spans="1:3" x14ac:dyDescent="0.2">
      <c r="A37">
        <v>6001403900</v>
      </c>
      <c r="B37">
        <v>372.42071129999999</v>
      </c>
      <c r="C37">
        <v>0</v>
      </c>
    </row>
    <row r="38" spans="1:3" x14ac:dyDescent="0.2">
      <c r="A38">
        <v>6001404000</v>
      </c>
      <c r="B38">
        <v>384.86512169999997</v>
      </c>
      <c r="C38">
        <v>0</v>
      </c>
    </row>
    <row r="39" spans="1:3" x14ac:dyDescent="0.2">
      <c r="A39">
        <v>6001404101</v>
      </c>
      <c r="B39">
        <v>401.54848729999998</v>
      </c>
      <c r="C39">
        <v>0</v>
      </c>
    </row>
    <row r="40" spans="1:3" x14ac:dyDescent="0.2">
      <c r="A40">
        <v>6001404102</v>
      </c>
      <c r="B40">
        <v>391.19981369999999</v>
      </c>
      <c r="C40">
        <v>0</v>
      </c>
    </row>
    <row r="41" spans="1:3" x14ac:dyDescent="0.2">
      <c r="A41">
        <v>6001404200</v>
      </c>
      <c r="B41">
        <v>415.52820050000003</v>
      </c>
      <c r="C41">
        <v>2</v>
      </c>
    </row>
    <row r="42" spans="1:3" x14ac:dyDescent="0.2">
      <c r="A42">
        <v>6001404300</v>
      </c>
      <c r="B42">
        <v>433.36949759999999</v>
      </c>
      <c r="C42">
        <v>0</v>
      </c>
    </row>
    <row r="43" spans="1:3" x14ac:dyDescent="0.2">
      <c r="A43">
        <v>6001404400</v>
      </c>
      <c r="B43">
        <v>429.03432980000002</v>
      </c>
      <c r="C43">
        <v>1</v>
      </c>
    </row>
    <row r="44" spans="1:3" x14ac:dyDescent="0.2">
      <c r="A44">
        <v>6001404501</v>
      </c>
      <c r="B44">
        <v>395.61948960000001</v>
      </c>
      <c r="C44">
        <v>0.6</v>
      </c>
    </row>
    <row r="45" spans="1:3" x14ac:dyDescent="0.2">
      <c r="A45">
        <v>6001404502</v>
      </c>
      <c r="B45">
        <v>406.80890699999998</v>
      </c>
      <c r="C45">
        <v>1</v>
      </c>
    </row>
    <row r="46" spans="1:3" x14ac:dyDescent="0.2">
      <c r="A46">
        <v>6001404600</v>
      </c>
      <c r="B46">
        <v>386.56101289999998</v>
      </c>
      <c r="C46">
        <v>1</v>
      </c>
    </row>
    <row r="47" spans="1:3" x14ac:dyDescent="0.2">
      <c r="A47">
        <v>6001404700</v>
      </c>
      <c r="B47">
        <v>379.06219520000002</v>
      </c>
      <c r="C47">
        <v>0.1</v>
      </c>
    </row>
    <row r="48" spans="1:3" x14ac:dyDescent="0.2">
      <c r="A48">
        <v>6001404800</v>
      </c>
      <c r="B48">
        <v>367.38522039999998</v>
      </c>
      <c r="C48">
        <v>0</v>
      </c>
    </row>
    <row r="49" spans="1:3" x14ac:dyDescent="0.2">
      <c r="A49">
        <v>6001404900</v>
      </c>
      <c r="B49">
        <v>362.34261099999998</v>
      </c>
      <c r="C49">
        <v>0</v>
      </c>
    </row>
    <row r="50" spans="1:3" x14ac:dyDescent="0.2">
      <c r="A50">
        <v>6001405000</v>
      </c>
      <c r="B50">
        <v>364.82638420000001</v>
      </c>
      <c r="C50">
        <v>0</v>
      </c>
    </row>
    <row r="51" spans="1:3" x14ac:dyDescent="0.2">
      <c r="A51">
        <v>6001405100</v>
      </c>
      <c r="B51">
        <v>369.52334500000001</v>
      </c>
      <c r="C51">
        <v>0</v>
      </c>
    </row>
    <row r="52" spans="1:3" x14ac:dyDescent="0.2">
      <c r="A52">
        <v>6001405200</v>
      </c>
      <c r="B52">
        <v>352.44881290000001</v>
      </c>
      <c r="C52">
        <v>0</v>
      </c>
    </row>
    <row r="53" spans="1:3" x14ac:dyDescent="0.2">
      <c r="A53">
        <v>6001405301</v>
      </c>
      <c r="B53">
        <v>339.69312239999999</v>
      </c>
      <c r="C53">
        <v>0</v>
      </c>
    </row>
    <row r="54" spans="1:3" x14ac:dyDescent="0.2">
      <c r="A54">
        <v>6001405302</v>
      </c>
      <c r="B54">
        <v>335.558224</v>
      </c>
      <c r="C54">
        <v>0.25</v>
      </c>
    </row>
    <row r="55" spans="1:3" x14ac:dyDescent="0.2">
      <c r="A55">
        <v>6001405401</v>
      </c>
      <c r="B55">
        <v>334.97104810000002</v>
      </c>
      <c r="C55">
        <v>0</v>
      </c>
    </row>
    <row r="56" spans="1:3" x14ac:dyDescent="0.2">
      <c r="A56">
        <v>6001405402</v>
      </c>
      <c r="B56">
        <v>332.16873850000002</v>
      </c>
      <c r="C56">
        <v>0</v>
      </c>
    </row>
    <row r="57" spans="1:3" x14ac:dyDescent="0.2">
      <c r="A57">
        <v>6001405500</v>
      </c>
      <c r="B57">
        <v>341.30774280000003</v>
      </c>
      <c r="C57">
        <v>0</v>
      </c>
    </row>
    <row r="58" spans="1:3" x14ac:dyDescent="0.2">
      <c r="A58">
        <v>6001405600</v>
      </c>
      <c r="B58">
        <v>348.69290050000001</v>
      </c>
      <c r="C58">
        <v>0</v>
      </c>
    </row>
    <row r="59" spans="1:3" x14ac:dyDescent="0.2">
      <c r="A59">
        <v>6001405700</v>
      </c>
      <c r="B59">
        <v>347.0211008</v>
      </c>
      <c r="C59">
        <v>0</v>
      </c>
    </row>
    <row r="60" spans="1:3" x14ac:dyDescent="0.2">
      <c r="A60">
        <v>6001405800</v>
      </c>
      <c r="B60">
        <v>340.053314</v>
      </c>
      <c r="C60">
        <v>0</v>
      </c>
    </row>
    <row r="61" spans="1:3" x14ac:dyDescent="0.2">
      <c r="A61">
        <v>6001405901</v>
      </c>
      <c r="B61">
        <v>330.56847950000002</v>
      </c>
      <c r="C61">
        <v>0</v>
      </c>
    </row>
    <row r="62" spans="1:3" x14ac:dyDescent="0.2">
      <c r="A62">
        <v>6001405902</v>
      </c>
      <c r="B62">
        <v>333.12852959999998</v>
      </c>
      <c r="C62">
        <v>0</v>
      </c>
    </row>
    <row r="63" spans="1:3" x14ac:dyDescent="0.2">
      <c r="A63">
        <v>6001406000</v>
      </c>
      <c r="B63">
        <v>324.06188220000001</v>
      </c>
      <c r="C63">
        <v>0.45</v>
      </c>
    </row>
    <row r="64" spans="1:3" x14ac:dyDescent="0.2">
      <c r="A64">
        <v>6001406100</v>
      </c>
      <c r="B64">
        <v>342.79404399999999</v>
      </c>
      <c r="C64">
        <v>8</v>
      </c>
    </row>
    <row r="65" spans="1:3" x14ac:dyDescent="0.2">
      <c r="A65">
        <v>6001406201</v>
      </c>
      <c r="B65">
        <v>330.71357560000001</v>
      </c>
      <c r="C65">
        <v>0</v>
      </c>
    </row>
    <row r="66" spans="1:3" x14ac:dyDescent="0.2">
      <c r="A66">
        <v>6001406202</v>
      </c>
      <c r="B66">
        <v>328.57679580000001</v>
      </c>
      <c r="C66">
        <v>0.2</v>
      </c>
    </row>
    <row r="67" spans="1:3" x14ac:dyDescent="0.2">
      <c r="A67">
        <v>6001406300</v>
      </c>
      <c r="B67">
        <v>338.06685779999998</v>
      </c>
      <c r="C67">
        <v>0</v>
      </c>
    </row>
    <row r="68" spans="1:3" x14ac:dyDescent="0.2">
      <c r="A68">
        <v>6001406400</v>
      </c>
      <c r="B68">
        <v>348.54876369999999</v>
      </c>
      <c r="C68">
        <v>0</v>
      </c>
    </row>
    <row r="69" spans="1:3" x14ac:dyDescent="0.2">
      <c r="A69">
        <v>6001406500</v>
      </c>
      <c r="B69">
        <v>342.11726249999998</v>
      </c>
      <c r="C69">
        <v>0.2</v>
      </c>
    </row>
    <row r="70" spans="1:3" x14ac:dyDescent="0.2">
      <c r="A70">
        <v>6001406601</v>
      </c>
      <c r="B70">
        <v>354.88834000000003</v>
      </c>
      <c r="C70">
        <v>0</v>
      </c>
    </row>
    <row r="71" spans="1:3" x14ac:dyDescent="0.2">
      <c r="A71">
        <v>6001406602</v>
      </c>
      <c r="B71">
        <v>356.2455842</v>
      </c>
      <c r="C71">
        <v>0</v>
      </c>
    </row>
    <row r="72" spans="1:3" x14ac:dyDescent="0.2">
      <c r="A72">
        <v>6001406700</v>
      </c>
      <c r="B72">
        <v>367.92015309999999</v>
      </c>
      <c r="C72">
        <v>0</v>
      </c>
    </row>
    <row r="73" spans="1:3" x14ac:dyDescent="0.2">
      <c r="A73">
        <v>6001406800</v>
      </c>
      <c r="B73">
        <v>363.78852030000002</v>
      </c>
      <c r="C73">
        <v>0</v>
      </c>
    </row>
    <row r="74" spans="1:3" x14ac:dyDescent="0.2">
      <c r="A74">
        <v>6001406900</v>
      </c>
      <c r="B74">
        <v>362.93416020000001</v>
      </c>
      <c r="C74">
        <v>0</v>
      </c>
    </row>
    <row r="75" spans="1:3" x14ac:dyDescent="0.2">
      <c r="A75">
        <v>6001407000</v>
      </c>
      <c r="B75">
        <v>352.52651600000002</v>
      </c>
      <c r="C75">
        <v>0</v>
      </c>
    </row>
    <row r="76" spans="1:3" x14ac:dyDescent="0.2">
      <c r="A76">
        <v>6001407101</v>
      </c>
      <c r="B76">
        <v>340.50298850000001</v>
      </c>
      <c r="C76">
        <v>0.2</v>
      </c>
    </row>
    <row r="77" spans="1:3" x14ac:dyDescent="0.2">
      <c r="A77">
        <v>6001407102</v>
      </c>
      <c r="B77">
        <v>345.968525</v>
      </c>
      <c r="C77">
        <v>1.75</v>
      </c>
    </row>
    <row r="78" spans="1:3" x14ac:dyDescent="0.2">
      <c r="A78">
        <v>6001407200</v>
      </c>
      <c r="B78">
        <v>338.78627949999998</v>
      </c>
      <c r="C78">
        <v>3</v>
      </c>
    </row>
    <row r="79" spans="1:3" x14ac:dyDescent="0.2">
      <c r="A79">
        <v>6001407300</v>
      </c>
      <c r="B79">
        <v>364.46279900000002</v>
      </c>
      <c r="C79">
        <v>30.5</v>
      </c>
    </row>
    <row r="80" spans="1:3" x14ac:dyDescent="0.2">
      <c r="A80">
        <v>6001407400</v>
      </c>
      <c r="B80">
        <v>372.9750358</v>
      </c>
      <c r="C80">
        <v>3.9</v>
      </c>
    </row>
    <row r="81" spans="1:3" x14ac:dyDescent="0.2">
      <c r="A81">
        <v>6001407500</v>
      </c>
      <c r="B81">
        <v>361.9251223</v>
      </c>
      <c r="C81">
        <v>0.8</v>
      </c>
    </row>
    <row r="82" spans="1:3" x14ac:dyDescent="0.2">
      <c r="A82">
        <v>6001407600</v>
      </c>
      <c r="B82">
        <v>353.91833029999998</v>
      </c>
      <c r="C82">
        <v>1.75</v>
      </c>
    </row>
    <row r="83" spans="1:3" x14ac:dyDescent="0.2">
      <c r="A83">
        <v>6001407700</v>
      </c>
      <c r="B83">
        <v>358.56183620000002</v>
      </c>
      <c r="C83">
        <v>0</v>
      </c>
    </row>
    <row r="84" spans="1:3" x14ac:dyDescent="0.2">
      <c r="A84">
        <v>6001407800</v>
      </c>
      <c r="B84">
        <v>361.58442129999997</v>
      </c>
      <c r="C84">
        <v>0</v>
      </c>
    </row>
    <row r="85" spans="1:3" x14ac:dyDescent="0.2">
      <c r="A85">
        <v>6001407900</v>
      </c>
      <c r="B85">
        <v>364.1966481</v>
      </c>
      <c r="C85">
        <v>0</v>
      </c>
    </row>
    <row r="86" spans="1:3" x14ac:dyDescent="0.2">
      <c r="A86">
        <v>6001408000</v>
      </c>
      <c r="B86">
        <v>372.27357669999998</v>
      </c>
      <c r="C86">
        <v>0</v>
      </c>
    </row>
    <row r="87" spans="1:3" x14ac:dyDescent="0.2">
      <c r="A87">
        <v>6001408100</v>
      </c>
      <c r="B87">
        <v>373.92230690000002</v>
      </c>
      <c r="C87">
        <v>0</v>
      </c>
    </row>
    <row r="88" spans="1:3" x14ac:dyDescent="0.2">
      <c r="A88">
        <v>6001408200</v>
      </c>
      <c r="B88">
        <v>372.91129519999998</v>
      </c>
      <c r="C88">
        <v>0</v>
      </c>
    </row>
    <row r="89" spans="1:3" x14ac:dyDescent="0.2">
      <c r="A89">
        <v>6001408300</v>
      </c>
      <c r="B89">
        <v>381.76651049999998</v>
      </c>
      <c r="C89">
        <v>0</v>
      </c>
    </row>
    <row r="90" spans="1:3" x14ac:dyDescent="0.2">
      <c r="A90">
        <v>6001408400</v>
      </c>
      <c r="B90">
        <v>388.1803913</v>
      </c>
      <c r="C90">
        <v>0</v>
      </c>
    </row>
    <row r="91" spans="1:3" x14ac:dyDescent="0.2">
      <c r="A91">
        <v>6001408500</v>
      </c>
      <c r="B91">
        <v>396.93425330000002</v>
      </c>
      <c r="C91">
        <v>0</v>
      </c>
    </row>
    <row r="92" spans="1:3" x14ac:dyDescent="0.2">
      <c r="A92">
        <v>6001408600</v>
      </c>
      <c r="B92">
        <v>386.36427149999997</v>
      </c>
      <c r="C92">
        <v>0</v>
      </c>
    </row>
    <row r="93" spans="1:3" x14ac:dyDescent="0.2">
      <c r="A93">
        <v>6001408700</v>
      </c>
      <c r="B93">
        <v>373.49899219999998</v>
      </c>
      <c r="C93">
        <v>0.5</v>
      </c>
    </row>
    <row r="94" spans="1:3" x14ac:dyDescent="0.2">
      <c r="A94">
        <v>6001408800</v>
      </c>
      <c r="B94">
        <v>548.0919212</v>
      </c>
      <c r="C94">
        <v>14</v>
      </c>
    </row>
    <row r="95" spans="1:3" x14ac:dyDescent="0.2">
      <c r="A95">
        <v>6001408900</v>
      </c>
      <c r="B95">
        <v>796.60199190000003</v>
      </c>
      <c r="C95">
        <v>7</v>
      </c>
    </row>
    <row r="96" spans="1:3" x14ac:dyDescent="0.2">
      <c r="A96">
        <v>6001409000</v>
      </c>
      <c r="B96">
        <v>596.16776289999996</v>
      </c>
      <c r="C96">
        <v>11.45</v>
      </c>
    </row>
    <row r="97" spans="1:3" x14ac:dyDescent="0.2">
      <c r="A97">
        <v>6001409100</v>
      </c>
      <c r="B97">
        <v>611.92939449999994</v>
      </c>
      <c r="C97">
        <v>6</v>
      </c>
    </row>
    <row r="98" spans="1:3" x14ac:dyDescent="0.2">
      <c r="A98">
        <v>6001409200</v>
      </c>
      <c r="B98">
        <v>665.69417859999999</v>
      </c>
      <c r="C98">
        <v>5</v>
      </c>
    </row>
    <row r="99" spans="1:3" x14ac:dyDescent="0.2">
      <c r="A99">
        <v>6001409300</v>
      </c>
      <c r="B99">
        <v>493.22854439999998</v>
      </c>
      <c r="C99">
        <v>7.5</v>
      </c>
    </row>
    <row r="100" spans="1:3" x14ac:dyDescent="0.2">
      <c r="A100">
        <v>6001409400</v>
      </c>
      <c r="B100">
        <v>478.60118360000001</v>
      </c>
      <c r="C100">
        <v>12.5</v>
      </c>
    </row>
    <row r="101" spans="1:3" x14ac:dyDescent="0.2">
      <c r="A101">
        <v>6001409500</v>
      </c>
      <c r="B101">
        <v>532.08817490000001</v>
      </c>
      <c r="C101">
        <v>12.5</v>
      </c>
    </row>
    <row r="102" spans="1:3" x14ac:dyDescent="0.2">
      <c r="A102">
        <v>6001409600</v>
      </c>
      <c r="B102">
        <v>417.82315419999998</v>
      </c>
      <c r="C102">
        <v>0.5</v>
      </c>
    </row>
    <row r="103" spans="1:3" x14ac:dyDescent="0.2">
      <c r="A103">
        <v>6001409700</v>
      </c>
      <c r="B103">
        <v>403.562997</v>
      </c>
      <c r="C103">
        <v>0</v>
      </c>
    </row>
    <row r="104" spans="1:3" x14ac:dyDescent="0.2">
      <c r="A104">
        <v>6001409800</v>
      </c>
      <c r="B104">
        <v>390.22214869999999</v>
      </c>
      <c r="C104">
        <v>0</v>
      </c>
    </row>
    <row r="105" spans="1:3" x14ac:dyDescent="0.2">
      <c r="A105">
        <v>6001409900</v>
      </c>
      <c r="B105">
        <v>382.32966750000003</v>
      </c>
      <c r="C105">
        <v>4</v>
      </c>
    </row>
    <row r="106" spans="1:3" x14ac:dyDescent="0.2">
      <c r="A106">
        <v>6001410000</v>
      </c>
      <c r="B106">
        <v>391.07805789999998</v>
      </c>
      <c r="C106">
        <v>4</v>
      </c>
    </row>
    <row r="107" spans="1:3" x14ac:dyDescent="0.2">
      <c r="A107">
        <v>6001410100</v>
      </c>
      <c r="B107">
        <v>407.44055040000001</v>
      </c>
      <c r="C107">
        <v>0</v>
      </c>
    </row>
    <row r="108" spans="1:3" x14ac:dyDescent="0.2">
      <c r="A108">
        <v>6001410200</v>
      </c>
      <c r="B108">
        <v>414.5896171</v>
      </c>
      <c r="C108">
        <v>0</v>
      </c>
    </row>
    <row r="109" spans="1:3" x14ac:dyDescent="0.2">
      <c r="A109">
        <v>6001410300</v>
      </c>
      <c r="B109">
        <v>429.7770544</v>
      </c>
      <c r="C109">
        <v>0.5</v>
      </c>
    </row>
    <row r="110" spans="1:3" x14ac:dyDescent="0.2">
      <c r="A110">
        <v>6001410400</v>
      </c>
      <c r="B110">
        <v>442.9156289</v>
      </c>
      <c r="C110">
        <v>0</v>
      </c>
    </row>
    <row r="111" spans="1:3" x14ac:dyDescent="0.2">
      <c r="A111">
        <v>6001410500</v>
      </c>
      <c r="B111">
        <v>334.08361380000002</v>
      </c>
      <c r="C111">
        <v>5.2</v>
      </c>
    </row>
    <row r="112" spans="1:3" x14ac:dyDescent="0.2">
      <c r="A112">
        <v>6001421100</v>
      </c>
      <c r="B112">
        <v>620.27303180000001</v>
      </c>
      <c r="C112">
        <v>0</v>
      </c>
    </row>
    <row r="113" spans="1:3" x14ac:dyDescent="0.2">
      <c r="A113">
        <v>6001421200</v>
      </c>
      <c r="B113">
        <v>623.12260149999997</v>
      </c>
      <c r="C113">
        <v>0</v>
      </c>
    </row>
    <row r="114" spans="1:3" x14ac:dyDescent="0.2">
      <c r="A114">
        <v>6001421300</v>
      </c>
      <c r="B114">
        <v>629.98838539999997</v>
      </c>
      <c r="C114">
        <v>0</v>
      </c>
    </row>
    <row r="115" spans="1:3" x14ac:dyDescent="0.2">
      <c r="A115">
        <v>6001421400</v>
      </c>
      <c r="B115">
        <v>609.73731020000002</v>
      </c>
      <c r="C115">
        <v>0</v>
      </c>
    </row>
    <row r="116" spans="1:3" x14ac:dyDescent="0.2">
      <c r="A116">
        <v>6001421500</v>
      </c>
      <c r="B116">
        <v>586.89511909999999</v>
      </c>
      <c r="C116">
        <v>0</v>
      </c>
    </row>
    <row r="117" spans="1:3" x14ac:dyDescent="0.2">
      <c r="A117">
        <v>6001421600</v>
      </c>
      <c r="B117">
        <v>547.82884390000004</v>
      </c>
      <c r="C117">
        <v>0</v>
      </c>
    </row>
    <row r="118" spans="1:3" x14ac:dyDescent="0.2">
      <c r="A118">
        <v>6001421700</v>
      </c>
      <c r="B118">
        <v>592.3729601</v>
      </c>
      <c r="C118">
        <v>0</v>
      </c>
    </row>
    <row r="119" spans="1:3" x14ac:dyDescent="0.2">
      <c r="A119">
        <v>6001421800</v>
      </c>
      <c r="B119">
        <v>632.83063360000006</v>
      </c>
      <c r="C119">
        <v>0</v>
      </c>
    </row>
    <row r="120" spans="1:3" x14ac:dyDescent="0.2">
      <c r="A120">
        <v>6001421900</v>
      </c>
      <c r="B120">
        <v>893.28457379999998</v>
      </c>
      <c r="C120">
        <v>0.5</v>
      </c>
    </row>
    <row r="121" spans="1:3" x14ac:dyDescent="0.2">
      <c r="A121">
        <v>6001422000</v>
      </c>
      <c r="B121">
        <v>783.51385459999995</v>
      </c>
      <c r="C121">
        <v>10.199999999999999</v>
      </c>
    </row>
    <row r="122" spans="1:3" x14ac:dyDescent="0.2">
      <c r="A122">
        <v>6001422100</v>
      </c>
      <c r="B122">
        <v>1736.4739420000001</v>
      </c>
      <c r="C122">
        <v>1.45</v>
      </c>
    </row>
    <row r="123" spans="1:3" x14ac:dyDescent="0.2">
      <c r="A123">
        <v>6001422200</v>
      </c>
      <c r="B123">
        <v>775.3785431</v>
      </c>
      <c r="C123">
        <v>0</v>
      </c>
    </row>
    <row r="124" spans="1:3" x14ac:dyDescent="0.2">
      <c r="A124">
        <v>6001422300</v>
      </c>
      <c r="B124">
        <v>609.96943829999998</v>
      </c>
      <c r="C124">
        <v>0</v>
      </c>
    </row>
    <row r="125" spans="1:3" x14ac:dyDescent="0.2">
      <c r="A125">
        <v>6001422400</v>
      </c>
      <c r="B125">
        <v>562.53549320000002</v>
      </c>
      <c r="C125">
        <v>0</v>
      </c>
    </row>
    <row r="126" spans="1:3" x14ac:dyDescent="0.2">
      <c r="A126">
        <v>6001422500</v>
      </c>
      <c r="B126">
        <v>539.95391210000003</v>
      </c>
      <c r="C126">
        <v>0</v>
      </c>
    </row>
    <row r="127" spans="1:3" x14ac:dyDescent="0.2">
      <c r="A127">
        <v>6001422600</v>
      </c>
      <c r="B127">
        <v>520.19799599999999</v>
      </c>
      <c r="C127">
        <v>0</v>
      </c>
    </row>
    <row r="128" spans="1:3" x14ac:dyDescent="0.2">
      <c r="A128">
        <v>6001422700</v>
      </c>
      <c r="B128">
        <v>492.85046540000002</v>
      </c>
      <c r="C128">
        <v>0</v>
      </c>
    </row>
    <row r="129" spans="1:3" x14ac:dyDescent="0.2">
      <c r="A129">
        <v>6001422800</v>
      </c>
      <c r="B129">
        <v>501.9483682</v>
      </c>
      <c r="C129">
        <v>0</v>
      </c>
    </row>
    <row r="130" spans="1:3" x14ac:dyDescent="0.2">
      <c r="A130">
        <v>6001422900</v>
      </c>
      <c r="B130">
        <v>530.79007300000001</v>
      </c>
      <c r="C130">
        <v>0</v>
      </c>
    </row>
    <row r="131" spans="1:3" x14ac:dyDescent="0.2">
      <c r="A131">
        <v>6001423000</v>
      </c>
      <c r="B131">
        <v>552.04772290000005</v>
      </c>
      <c r="C131">
        <v>0</v>
      </c>
    </row>
    <row r="132" spans="1:3" x14ac:dyDescent="0.2">
      <c r="A132">
        <v>6001423100</v>
      </c>
      <c r="B132">
        <v>587.26942940000004</v>
      </c>
      <c r="C132">
        <v>0</v>
      </c>
    </row>
    <row r="133" spans="1:3" x14ac:dyDescent="0.2">
      <c r="A133">
        <v>6001423200</v>
      </c>
      <c r="B133">
        <v>593.78841790000001</v>
      </c>
      <c r="C133">
        <v>0.2</v>
      </c>
    </row>
    <row r="134" spans="1:3" x14ac:dyDescent="0.2">
      <c r="A134">
        <v>6001423300</v>
      </c>
      <c r="B134">
        <v>510.43670159999999</v>
      </c>
      <c r="C134">
        <v>0</v>
      </c>
    </row>
    <row r="135" spans="1:3" x14ac:dyDescent="0.2">
      <c r="A135">
        <v>6001423400</v>
      </c>
      <c r="B135">
        <v>506.08379989999997</v>
      </c>
      <c r="C135">
        <v>0</v>
      </c>
    </row>
    <row r="136" spans="1:3" x14ac:dyDescent="0.2">
      <c r="A136">
        <v>6001423500</v>
      </c>
      <c r="B136">
        <v>494.96914820000001</v>
      </c>
      <c r="C136">
        <v>0</v>
      </c>
    </row>
    <row r="137" spans="1:3" x14ac:dyDescent="0.2">
      <c r="A137">
        <v>6001423601</v>
      </c>
      <c r="B137">
        <v>475.43485759999999</v>
      </c>
      <c r="C137">
        <v>0</v>
      </c>
    </row>
    <row r="138" spans="1:3" x14ac:dyDescent="0.2">
      <c r="A138">
        <v>6001423602</v>
      </c>
      <c r="B138">
        <v>500.14723129999999</v>
      </c>
      <c r="C138">
        <v>0</v>
      </c>
    </row>
    <row r="139" spans="1:3" x14ac:dyDescent="0.2">
      <c r="A139">
        <v>6001423700</v>
      </c>
      <c r="B139">
        <v>477.4261937</v>
      </c>
      <c r="C139">
        <v>0</v>
      </c>
    </row>
    <row r="140" spans="1:3" x14ac:dyDescent="0.2">
      <c r="A140">
        <v>6001423800</v>
      </c>
      <c r="B140">
        <v>455.15257159999999</v>
      </c>
      <c r="C140">
        <v>0</v>
      </c>
    </row>
    <row r="141" spans="1:3" x14ac:dyDescent="0.2">
      <c r="A141">
        <v>6001423901</v>
      </c>
      <c r="B141">
        <v>470.03282480000001</v>
      </c>
      <c r="C141">
        <v>0</v>
      </c>
    </row>
    <row r="142" spans="1:3" x14ac:dyDescent="0.2">
      <c r="A142">
        <v>6001423902</v>
      </c>
      <c r="B142">
        <v>467.33389390000002</v>
      </c>
      <c r="C142">
        <v>0</v>
      </c>
    </row>
    <row r="143" spans="1:3" x14ac:dyDescent="0.2">
      <c r="A143">
        <v>6001424001</v>
      </c>
      <c r="B143">
        <v>464.66740229999999</v>
      </c>
      <c r="C143">
        <v>0</v>
      </c>
    </row>
    <row r="144" spans="1:3" x14ac:dyDescent="0.2">
      <c r="A144">
        <v>6001424002</v>
      </c>
      <c r="B144">
        <v>468.96198870000001</v>
      </c>
      <c r="C144">
        <v>0</v>
      </c>
    </row>
    <row r="145" spans="1:3" x14ac:dyDescent="0.2">
      <c r="A145">
        <v>6001427100</v>
      </c>
      <c r="B145">
        <v>320.85233870000002</v>
      </c>
      <c r="C145">
        <v>1.5</v>
      </c>
    </row>
    <row r="146" spans="1:3" x14ac:dyDescent="0.2">
      <c r="A146">
        <v>6001427200</v>
      </c>
      <c r="B146">
        <v>316.71127460000002</v>
      </c>
      <c r="C146">
        <v>0.2</v>
      </c>
    </row>
    <row r="147" spans="1:3" x14ac:dyDescent="0.2">
      <c r="A147">
        <v>6001427300</v>
      </c>
      <c r="B147">
        <v>312.44147709999999</v>
      </c>
      <c r="C147">
        <v>0</v>
      </c>
    </row>
    <row r="148" spans="1:3" x14ac:dyDescent="0.2">
      <c r="A148">
        <v>6001427600</v>
      </c>
      <c r="B148">
        <v>301.92833539999998</v>
      </c>
      <c r="C148">
        <v>0</v>
      </c>
    </row>
    <row r="149" spans="1:3" x14ac:dyDescent="0.2">
      <c r="A149">
        <v>6001427700</v>
      </c>
      <c r="B149">
        <v>295.4778518</v>
      </c>
      <c r="C149">
        <v>0</v>
      </c>
    </row>
    <row r="150" spans="1:3" x14ac:dyDescent="0.2">
      <c r="A150">
        <v>6001427800</v>
      </c>
      <c r="B150">
        <v>304.79099409999998</v>
      </c>
      <c r="C150">
        <v>0</v>
      </c>
    </row>
    <row r="151" spans="1:3" x14ac:dyDescent="0.2">
      <c r="A151">
        <v>6001427900</v>
      </c>
      <c r="B151">
        <v>308.34064690000002</v>
      </c>
      <c r="C151">
        <v>0</v>
      </c>
    </row>
    <row r="152" spans="1:3" x14ac:dyDescent="0.2">
      <c r="A152">
        <v>6001428000</v>
      </c>
      <c r="B152">
        <v>311.3337143</v>
      </c>
      <c r="C152">
        <v>0.2</v>
      </c>
    </row>
    <row r="153" spans="1:3" x14ac:dyDescent="0.2">
      <c r="A153">
        <v>6001428100</v>
      </c>
      <c r="B153">
        <v>321.01351410000001</v>
      </c>
      <c r="C153">
        <v>1.3</v>
      </c>
    </row>
    <row r="154" spans="1:3" x14ac:dyDescent="0.2">
      <c r="A154">
        <v>6001428200</v>
      </c>
      <c r="B154">
        <v>323.03508649999998</v>
      </c>
      <c r="C154">
        <v>1.5</v>
      </c>
    </row>
    <row r="155" spans="1:3" x14ac:dyDescent="0.2">
      <c r="A155">
        <v>6001428301</v>
      </c>
      <c r="B155">
        <v>371.20065549999998</v>
      </c>
      <c r="C155">
        <v>10</v>
      </c>
    </row>
    <row r="156" spans="1:3" x14ac:dyDescent="0.2">
      <c r="A156">
        <v>6001428302</v>
      </c>
      <c r="B156">
        <v>329.84763190000001</v>
      </c>
      <c r="C156">
        <v>2.25</v>
      </c>
    </row>
    <row r="157" spans="1:3" x14ac:dyDescent="0.2">
      <c r="A157">
        <v>6001428400</v>
      </c>
      <c r="B157">
        <v>309.47318139999999</v>
      </c>
      <c r="C157">
        <v>0</v>
      </c>
    </row>
    <row r="158" spans="1:3" x14ac:dyDescent="0.2">
      <c r="A158">
        <v>6001428500</v>
      </c>
      <c r="B158">
        <v>305.43448369999999</v>
      </c>
      <c r="C158">
        <v>0</v>
      </c>
    </row>
    <row r="159" spans="1:3" x14ac:dyDescent="0.2">
      <c r="A159">
        <v>6001428600</v>
      </c>
      <c r="B159">
        <v>299.35330290000002</v>
      </c>
      <c r="C159">
        <v>0</v>
      </c>
    </row>
    <row r="160" spans="1:3" x14ac:dyDescent="0.2">
      <c r="A160">
        <v>6001428700</v>
      </c>
      <c r="B160">
        <v>291.7703171</v>
      </c>
      <c r="C160">
        <v>6</v>
      </c>
    </row>
    <row r="161" spans="1:3" x14ac:dyDescent="0.2">
      <c r="A161">
        <v>6001431200</v>
      </c>
      <c r="B161">
        <v>369.94380530000001</v>
      </c>
      <c r="C161">
        <v>0</v>
      </c>
    </row>
    <row r="162" spans="1:3" x14ac:dyDescent="0.2">
      <c r="A162">
        <v>6001432100</v>
      </c>
      <c r="B162">
        <v>415.27544779999999</v>
      </c>
      <c r="C162">
        <v>0</v>
      </c>
    </row>
    <row r="163" spans="1:3" x14ac:dyDescent="0.2">
      <c r="A163">
        <v>6001432200</v>
      </c>
      <c r="B163">
        <v>453.62880699999999</v>
      </c>
      <c r="C163">
        <v>0</v>
      </c>
    </row>
    <row r="164" spans="1:3" x14ac:dyDescent="0.2">
      <c r="A164">
        <v>6001432300</v>
      </c>
      <c r="B164">
        <v>521.28941950000001</v>
      </c>
      <c r="C164">
        <v>2.5</v>
      </c>
    </row>
    <row r="165" spans="1:3" x14ac:dyDescent="0.2">
      <c r="A165">
        <v>6001432400</v>
      </c>
      <c r="B165">
        <v>1090.180284</v>
      </c>
      <c r="C165">
        <v>35.5</v>
      </c>
    </row>
    <row r="166" spans="1:3" x14ac:dyDescent="0.2">
      <c r="A166">
        <v>6001432501</v>
      </c>
      <c r="B166">
        <v>622.94941960000006</v>
      </c>
      <c r="C166">
        <v>4.75</v>
      </c>
    </row>
    <row r="167" spans="1:3" x14ac:dyDescent="0.2">
      <c r="A167">
        <v>6001432502</v>
      </c>
      <c r="B167">
        <v>686.0194937</v>
      </c>
      <c r="C167">
        <v>1</v>
      </c>
    </row>
    <row r="168" spans="1:3" x14ac:dyDescent="0.2">
      <c r="A168">
        <v>6001432600</v>
      </c>
      <c r="B168">
        <v>491.21570559999998</v>
      </c>
      <c r="C168">
        <v>4.25</v>
      </c>
    </row>
    <row r="169" spans="1:3" x14ac:dyDescent="0.2">
      <c r="A169">
        <v>6001432700</v>
      </c>
      <c r="B169">
        <v>420.00403110000002</v>
      </c>
      <c r="C169">
        <v>0</v>
      </c>
    </row>
    <row r="170" spans="1:3" x14ac:dyDescent="0.2">
      <c r="A170">
        <v>6001432800</v>
      </c>
      <c r="B170">
        <v>393.95796910000001</v>
      </c>
      <c r="C170">
        <v>0</v>
      </c>
    </row>
    <row r="171" spans="1:3" x14ac:dyDescent="0.2">
      <c r="A171">
        <v>6001433000</v>
      </c>
      <c r="B171">
        <v>415.95921920000001</v>
      </c>
      <c r="C171">
        <v>0</v>
      </c>
    </row>
    <row r="172" spans="1:3" x14ac:dyDescent="0.2">
      <c r="A172">
        <v>6001433102</v>
      </c>
      <c r="B172">
        <v>406.93747300000001</v>
      </c>
      <c r="C172">
        <v>2.25</v>
      </c>
    </row>
    <row r="173" spans="1:3" x14ac:dyDescent="0.2">
      <c r="A173">
        <v>6001433103</v>
      </c>
      <c r="B173">
        <v>425.73815150000001</v>
      </c>
      <c r="C173">
        <v>6.25</v>
      </c>
    </row>
    <row r="174" spans="1:3" x14ac:dyDescent="0.2">
      <c r="A174">
        <v>6001433104</v>
      </c>
      <c r="B174">
        <v>453.78952420000002</v>
      </c>
      <c r="C174">
        <v>7.5</v>
      </c>
    </row>
    <row r="175" spans="1:3" x14ac:dyDescent="0.2">
      <c r="A175">
        <v>6001433200</v>
      </c>
      <c r="B175">
        <v>458.7319918</v>
      </c>
      <c r="C175">
        <v>15.5</v>
      </c>
    </row>
    <row r="176" spans="1:3" x14ac:dyDescent="0.2">
      <c r="A176">
        <v>6001433300</v>
      </c>
      <c r="B176">
        <v>495.70204999999999</v>
      </c>
      <c r="C176">
        <v>6.5</v>
      </c>
    </row>
    <row r="177" spans="1:3" x14ac:dyDescent="0.2">
      <c r="A177">
        <v>6001433400</v>
      </c>
      <c r="B177">
        <v>499.80986639999998</v>
      </c>
      <c r="C177">
        <v>13</v>
      </c>
    </row>
    <row r="178" spans="1:3" x14ac:dyDescent="0.2">
      <c r="A178">
        <v>6001433500</v>
      </c>
      <c r="B178">
        <v>443.81548959999998</v>
      </c>
      <c r="C178">
        <v>0</v>
      </c>
    </row>
    <row r="179" spans="1:3" x14ac:dyDescent="0.2">
      <c r="A179">
        <v>6001433600</v>
      </c>
      <c r="B179">
        <v>418.9884644</v>
      </c>
      <c r="C179">
        <v>0</v>
      </c>
    </row>
    <row r="180" spans="1:3" x14ac:dyDescent="0.2">
      <c r="A180">
        <v>6001433800</v>
      </c>
      <c r="B180">
        <v>389.43867899999998</v>
      </c>
      <c r="C180">
        <v>0</v>
      </c>
    </row>
    <row r="181" spans="1:3" x14ac:dyDescent="0.2">
      <c r="A181">
        <v>6001435102</v>
      </c>
      <c r="B181">
        <v>397.09577869999998</v>
      </c>
      <c r="C181">
        <v>0</v>
      </c>
    </row>
    <row r="182" spans="1:3" x14ac:dyDescent="0.2">
      <c r="A182">
        <v>6001435103</v>
      </c>
      <c r="B182">
        <v>260.94373280000002</v>
      </c>
      <c r="C182">
        <v>0</v>
      </c>
    </row>
    <row r="183" spans="1:3" x14ac:dyDescent="0.2">
      <c r="A183">
        <v>6001435104</v>
      </c>
      <c r="B183">
        <v>337.56323229999998</v>
      </c>
      <c r="C183">
        <v>0</v>
      </c>
    </row>
    <row r="184" spans="1:3" x14ac:dyDescent="0.2">
      <c r="A184">
        <v>6001435200</v>
      </c>
      <c r="B184">
        <v>363.20158220000002</v>
      </c>
      <c r="C184">
        <v>0</v>
      </c>
    </row>
    <row r="185" spans="1:3" x14ac:dyDescent="0.2">
      <c r="A185">
        <v>6001435300</v>
      </c>
      <c r="B185">
        <v>370.35736910000003</v>
      </c>
      <c r="C185">
        <v>0</v>
      </c>
    </row>
    <row r="186" spans="1:3" x14ac:dyDescent="0.2">
      <c r="A186">
        <v>6001435400</v>
      </c>
      <c r="B186">
        <v>391.38694229999999</v>
      </c>
      <c r="C186">
        <v>0</v>
      </c>
    </row>
    <row r="187" spans="1:3" x14ac:dyDescent="0.2">
      <c r="A187">
        <v>6001435500</v>
      </c>
      <c r="B187">
        <v>377.82637729999999</v>
      </c>
      <c r="C187">
        <v>0</v>
      </c>
    </row>
    <row r="188" spans="1:3" x14ac:dyDescent="0.2">
      <c r="A188">
        <v>6001436200</v>
      </c>
      <c r="B188">
        <v>425.63818140000001</v>
      </c>
      <c r="C188">
        <v>0</v>
      </c>
    </row>
    <row r="189" spans="1:3" x14ac:dyDescent="0.2">
      <c r="A189">
        <v>6001436300</v>
      </c>
      <c r="B189">
        <v>430.15126309999999</v>
      </c>
      <c r="C189">
        <v>0</v>
      </c>
    </row>
    <row r="190" spans="1:3" x14ac:dyDescent="0.2">
      <c r="A190">
        <v>6001436401</v>
      </c>
      <c r="B190">
        <v>391.1280691</v>
      </c>
      <c r="C190">
        <v>0</v>
      </c>
    </row>
    <row r="191" spans="1:3" x14ac:dyDescent="0.2">
      <c r="A191">
        <v>6001436402</v>
      </c>
      <c r="B191">
        <v>382.58561209999999</v>
      </c>
      <c r="C191">
        <v>0</v>
      </c>
    </row>
    <row r="192" spans="1:3" x14ac:dyDescent="0.2">
      <c r="A192">
        <v>6001436500</v>
      </c>
      <c r="B192">
        <v>441.58549729999999</v>
      </c>
      <c r="C192">
        <v>0</v>
      </c>
    </row>
    <row r="193" spans="1:3" x14ac:dyDescent="0.2">
      <c r="A193">
        <v>6001436601</v>
      </c>
      <c r="B193">
        <v>470.5555162</v>
      </c>
      <c r="C193">
        <v>0</v>
      </c>
    </row>
    <row r="194" spans="1:3" x14ac:dyDescent="0.2">
      <c r="A194">
        <v>6001436602</v>
      </c>
      <c r="B194">
        <v>532.57274519999999</v>
      </c>
      <c r="C194">
        <v>0</v>
      </c>
    </row>
    <row r="195" spans="1:3" x14ac:dyDescent="0.2">
      <c r="A195">
        <v>6001436700</v>
      </c>
      <c r="B195">
        <v>465.44610399999999</v>
      </c>
      <c r="C195">
        <v>0</v>
      </c>
    </row>
    <row r="196" spans="1:3" x14ac:dyDescent="0.2">
      <c r="A196">
        <v>6001436800</v>
      </c>
      <c r="B196">
        <v>537.74613669999997</v>
      </c>
      <c r="C196">
        <v>0</v>
      </c>
    </row>
    <row r="197" spans="1:3" x14ac:dyDescent="0.2">
      <c r="A197">
        <v>6001436900</v>
      </c>
      <c r="B197">
        <v>498.59403159999999</v>
      </c>
      <c r="C197">
        <v>0</v>
      </c>
    </row>
    <row r="198" spans="1:3" x14ac:dyDescent="0.2">
      <c r="A198">
        <v>6001437000</v>
      </c>
      <c r="B198">
        <v>688.5560471</v>
      </c>
      <c r="C198">
        <v>0</v>
      </c>
    </row>
    <row r="199" spans="1:3" x14ac:dyDescent="0.2">
      <c r="A199">
        <v>6001437101</v>
      </c>
      <c r="B199">
        <v>766.25862219999999</v>
      </c>
      <c r="C199">
        <v>33</v>
      </c>
    </row>
    <row r="200" spans="1:3" x14ac:dyDescent="0.2">
      <c r="A200">
        <v>6001437102</v>
      </c>
      <c r="B200">
        <v>925.09827370000005</v>
      </c>
      <c r="C200">
        <v>1.25</v>
      </c>
    </row>
    <row r="201" spans="1:3" x14ac:dyDescent="0.2">
      <c r="A201">
        <v>6001437200</v>
      </c>
      <c r="B201">
        <v>988.42259820000004</v>
      </c>
      <c r="C201">
        <v>6.75</v>
      </c>
    </row>
    <row r="202" spans="1:3" x14ac:dyDescent="0.2">
      <c r="A202">
        <v>6001437300</v>
      </c>
      <c r="B202">
        <v>739.04520690000004</v>
      </c>
      <c r="C202">
        <v>0</v>
      </c>
    </row>
    <row r="203" spans="1:3" x14ac:dyDescent="0.2">
      <c r="A203">
        <v>6001437400</v>
      </c>
      <c r="B203">
        <v>622.91712770000004</v>
      </c>
      <c r="C203">
        <v>0</v>
      </c>
    </row>
    <row r="204" spans="1:3" x14ac:dyDescent="0.2">
      <c r="A204">
        <v>6001437500</v>
      </c>
      <c r="B204">
        <v>540.11293760000001</v>
      </c>
      <c r="C204">
        <v>0</v>
      </c>
    </row>
    <row r="205" spans="1:3" x14ac:dyDescent="0.2">
      <c r="A205">
        <v>6001437600</v>
      </c>
      <c r="B205">
        <v>535.95424860000003</v>
      </c>
      <c r="C205">
        <v>0</v>
      </c>
    </row>
    <row r="206" spans="1:3" x14ac:dyDescent="0.2">
      <c r="A206">
        <v>6001437701</v>
      </c>
      <c r="B206">
        <v>446.89264630000002</v>
      </c>
      <c r="C206">
        <v>0</v>
      </c>
    </row>
    <row r="207" spans="1:3" x14ac:dyDescent="0.2">
      <c r="A207">
        <v>6001437702</v>
      </c>
      <c r="B207">
        <v>476.57797069999998</v>
      </c>
      <c r="C207">
        <v>0</v>
      </c>
    </row>
    <row r="208" spans="1:3" x14ac:dyDescent="0.2">
      <c r="A208">
        <v>6001437800</v>
      </c>
      <c r="B208">
        <v>460.0652187</v>
      </c>
      <c r="C208">
        <v>0</v>
      </c>
    </row>
    <row r="209" spans="1:3" x14ac:dyDescent="0.2">
      <c r="A209">
        <v>6001437900</v>
      </c>
      <c r="B209">
        <v>412.04432359999998</v>
      </c>
      <c r="C209">
        <v>0</v>
      </c>
    </row>
    <row r="210" spans="1:3" x14ac:dyDescent="0.2">
      <c r="A210">
        <v>6001438000</v>
      </c>
      <c r="B210">
        <v>324.10572309999998</v>
      </c>
      <c r="C210">
        <v>0</v>
      </c>
    </row>
    <row r="211" spans="1:3" x14ac:dyDescent="0.2">
      <c r="A211">
        <v>6001438100</v>
      </c>
      <c r="B211">
        <v>383.9251721</v>
      </c>
      <c r="C211">
        <v>6.5</v>
      </c>
    </row>
    <row r="212" spans="1:3" x14ac:dyDescent="0.2">
      <c r="A212">
        <v>6001438201</v>
      </c>
      <c r="B212">
        <v>480.98546570000002</v>
      </c>
      <c r="C212">
        <v>0</v>
      </c>
    </row>
    <row r="213" spans="1:3" x14ac:dyDescent="0.2">
      <c r="A213">
        <v>6001438203</v>
      </c>
      <c r="B213">
        <v>449.68151410000002</v>
      </c>
      <c r="C213">
        <v>6.25</v>
      </c>
    </row>
    <row r="214" spans="1:3" x14ac:dyDescent="0.2">
      <c r="A214">
        <v>6001438204</v>
      </c>
      <c r="B214">
        <v>401.17861690000001</v>
      </c>
      <c r="C214">
        <v>3</v>
      </c>
    </row>
    <row r="215" spans="1:3" x14ac:dyDescent="0.2">
      <c r="A215">
        <v>6001438300</v>
      </c>
      <c r="B215">
        <v>624.9506652</v>
      </c>
      <c r="C215">
        <v>0</v>
      </c>
    </row>
    <row r="216" spans="1:3" x14ac:dyDescent="0.2">
      <c r="A216">
        <v>6001438400</v>
      </c>
      <c r="B216">
        <v>484.76035760000002</v>
      </c>
      <c r="C216">
        <v>1.25</v>
      </c>
    </row>
    <row r="217" spans="1:3" x14ac:dyDescent="0.2">
      <c r="A217">
        <v>6001440100</v>
      </c>
      <c r="B217">
        <v>219.73673339999999</v>
      </c>
      <c r="C217">
        <v>0.2</v>
      </c>
    </row>
    <row r="218" spans="1:3" x14ac:dyDescent="0.2">
      <c r="A218">
        <v>6001440200</v>
      </c>
      <c r="B218">
        <v>352.23218350000002</v>
      </c>
      <c r="C218">
        <v>6.2</v>
      </c>
    </row>
    <row r="219" spans="1:3" x14ac:dyDescent="0.2">
      <c r="A219">
        <v>6001440301</v>
      </c>
      <c r="B219">
        <v>712.20384290000004</v>
      </c>
      <c r="C219">
        <v>21.75</v>
      </c>
    </row>
    <row r="220" spans="1:3" x14ac:dyDescent="0.2">
      <c r="A220">
        <v>6001440304</v>
      </c>
      <c r="B220">
        <v>294.69633399999998</v>
      </c>
      <c r="C220">
        <v>1.5</v>
      </c>
    </row>
    <row r="221" spans="1:3" x14ac:dyDescent="0.2">
      <c r="A221">
        <v>6001440305</v>
      </c>
      <c r="B221">
        <v>227.2251693</v>
      </c>
      <c r="C221">
        <v>0.7</v>
      </c>
    </row>
    <row r="222" spans="1:3" x14ac:dyDescent="0.2">
      <c r="A222">
        <v>6001440306</v>
      </c>
      <c r="B222">
        <v>257.57970690000002</v>
      </c>
      <c r="C222">
        <v>0.2</v>
      </c>
    </row>
    <row r="223" spans="1:3" x14ac:dyDescent="0.2">
      <c r="A223">
        <v>6001440307</v>
      </c>
      <c r="B223">
        <v>306.16159019999998</v>
      </c>
      <c r="C223">
        <v>1.75</v>
      </c>
    </row>
    <row r="224" spans="1:3" x14ac:dyDescent="0.2">
      <c r="A224">
        <v>6001440308</v>
      </c>
      <c r="B224">
        <v>233.42996009999999</v>
      </c>
      <c r="C224">
        <v>11.2</v>
      </c>
    </row>
    <row r="225" spans="1:3" x14ac:dyDescent="0.2">
      <c r="A225">
        <v>6001440331</v>
      </c>
      <c r="B225">
        <v>442.12757440000001</v>
      </c>
      <c r="C225">
        <v>0.2</v>
      </c>
    </row>
    <row r="226" spans="1:3" x14ac:dyDescent="0.2">
      <c r="A226">
        <v>6001440332</v>
      </c>
      <c r="B226">
        <v>305.60685289999998</v>
      </c>
      <c r="C226">
        <v>3</v>
      </c>
    </row>
    <row r="227" spans="1:3" x14ac:dyDescent="0.2">
      <c r="A227">
        <v>6001440333</v>
      </c>
      <c r="B227">
        <v>371.25562289999999</v>
      </c>
      <c r="C227">
        <v>2.5</v>
      </c>
    </row>
    <row r="228" spans="1:3" x14ac:dyDescent="0.2">
      <c r="A228">
        <v>6001440334</v>
      </c>
      <c r="B228">
        <v>315.94460989999999</v>
      </c>
      <c r="C228">
        <v>0</v>
      </c>
    </row>
    <row r="229" spans="1:3" x14ac:dyDescent="0.2">
      <c r="A229">
        <v>6001440335</v>
      </c>
      <c r="B229">
        <v>209.0963228</v>
      </c>
      <c r="C229">
        <v>2</v>
      </c>
    </row>
    <row r="230" spans="1:3" x14ac:dyDescent="0.2">
      <c r="A230">
        <v>6001440336</v>
      </c>
      <c r="B230">
        <v>179.20759519999999</v>
      </c>
      <c r="C230">
        <v>1</v>
      </c>
    </row>
    <row r="231" spans="1:3" x14ac:dyDescent="0.2">
      <c r="A231">
        <v>6001441100</v>
      </c>
      <c r="B231">
        <v>127.7325543</v>
      </c>
      <c r="C231">
        <v>0.2</v>
      </c>
    </row>
    <row r="232" spans="1:3" x14ac:dyDescent="0.2">
      <c r="A232">
        <v>6001441200</v>
      </c>
      <c r="B232">
        <v>143.42807110000001</v>
      </c>
      <c r="C232">
        <v>0.5</v>
      </c>
    </row>
    <row r="233" spans="1:3" x14ac:dyDescent="0.2">
      <c r="A233">
        <v>6001441301</v>
      </c>
      <c r="B233">
        <v>149.3758378</v>
      </c>
      <c r="C233">
        <v>0.5</v>
      </c>
    </row>
    <row r="234" spans="1:3" x14ac:dyDescent="0.2">
      <c r="A234">
        <v>6001441302</v>
      </c>
      <c r="B234">
        <v>154.82464329999999</v>
      </c>
      <c r="C234">
        <v>0</v>
      </c>
    </row>
    <row r="235" spans="1:3" x14ac:dyDescent="0.2">
      <c r="A235">
        <v>6001441401</v>
      </c>
      <c r="B235">
        <v>175.68688030000001</v>
      </c>
      <c r="C235">
        <v>0</v>
      </c>
    </row>
    <row r="236" spans="1:3" x14ac:dyDescent="0.2">
      <c r="A236">
        <v>6001441402</v>
      </c>
      <c r="B236">
        <v>205.97964999999999</v>
      </c>
      <c r="C236">
        <v>0</v>
      </c>
    </row>
    <row r="237" spans="1:3" x14ac:dyDescent="0.2">
      <c r="A237">
        <v>6001441501</v>
      </c>
      <c r="B237">
        <v>197.1538999</v>
      </c>
      <c r="C237">
        <v>0.1</v>
      </c>
    </row>
    <row r="238" spans="1:3" x14ac:dyDescent="0.2">
      <c r="A238">
        <v>6001441503</v>
      </c>
      <c r="B238">
        <v>180.04221140000001</v>
      </c>
      <c r="C238">
        <v>8.85</v>
      </c>
    </row>
    <row r="239" spans="1:3" x14ac:dyDescent="0.2">
      <c r="A239">
        <v>6001441521</v>
      </c>
      <c r="B239">
        <v>188.37231439999999</v>
      </c>
      <c r="C239">
        <v>0</v>
      </c>
    </row>
    <row r="240" spans="1:3" x14ac:dyDescent="0.2">
      <c r="A240">
        <v>6001441522</v>
      </c>
      <c r="B240">
        <v>250.571113</v>
      </c>
      <c r="C240">
        <v>0</v>
      </c>
    </row>
    <row r="241" spans="1:3" x14ac:dyDescent="0.2">
      <c r="A241">
        <v>6001441523</v>
      </c>
      <c r="B241">
        <v>163.07362449999999</v>
      </c>
      <c r="C241">
        <v>0</v>
      </c>
    </row>
    <row r="242" spans="1:3" x14ac:dyDescent="0.2">
      <c r="A242">
        <v>6001441524</v>
      </c>
      <c r="B242">
        <v>158.85256570000001</v>
      </c>
      <c r="C242">
        <v>0</v>
      </c>
    </row>
    <row r="243" spans="1:3" x14ac:dyDescent="0.2">
      <c r="A243">
        <v>6001441601</v>
      </c>
      <c r="B243">
        <v>152.60956179999999</v>
      </c>
      <c r="C243">
        <v>0</v>
      </c>
    </row>
    <row r="244" spans="1:3" x14ac:dyDescent="0.2">
      <c r="A244">
        <v>6001441602</v>
      </c>
      <c r="B244">
        <v>143.92912229999999</v>
      </c>
      <c r="C244">
        <v>0</v>
      </c>
    </row>
    <row r="245" spans="1:3" x14ac:dyDescent="0.2">
      <c r="A245">
        <v>6001441700</v>
      </c>
      <c r="B245">
        <v>141.06040920000001</v>
      </c>
      <c r="C245">
        <v>0.5</v>
      </c>
    </row>
    <row r="246" spans="1:3" x14ac:dyDescent="0.2">
      <c r="A246">
        <v>6001441800</v>
      </c>
      <c r="B246">
        <v>135.09350090000001</v>
      </c>
      <c r="C246">
        <v>0</v>
      </c>
    </row>
    <row r="247" spans="1:3" x14ac:dyDescent="0.2">
      <c r="A247">
        <v>6001441921</v>
      </c>
      <c r="B247">
        <v>127.8468136</v>
      </c>
      <c r="C247">
        <v>0</v>
      </c>
    </row>
    <row r="248" spans="1:3" x14ac:dyDescent="0.2">
      <c r="A248">
        <v>6001441923</v>
      </c>
      <c r="B248">
        <v>132.38702269999999</v>
      </c>
      <c r="C248">
        <v>0</v>
      </c>
    </row>
    <row r="249" spans="1:3" x14ac:dyDescent="0.2">
      <c r="A249">
        <v>6001441924</v>
      </c>
      <c r="B249">
        <v>125.96412410000001</v>
      </c>
      <c r="C249">
        <v>0</v>
      </c>
    </row>
    <row r="250" spans="1:3" x14ac:dyDescent="0.2">
      <c r="A250">
        <v>6001441925</v>
      </c>
      <c r="B250">
        <v>122.08097669999999</v>
      </c>
      <c r="C250">
        <v>0</v>
      </c>
    </row>
    <row r="251" spans="1:3" x14ac:dyDescent="0.2">
      <c r="A251">
        <v>6001441926</v>
      </c>
      <c r="B251">
        <v>133.8603124</v>
      </c>
      <c r="C251">
        <v>0</v>
      </c>
    </row>
    <row r="252" spans="1:3" x14ac:dyDescent="0.2">
      <c r="A252">
        <v>6001441927</v>
      </c>
      <c r="B252">
        <v>130.5452305</v>
      </c>
      <c r="C252">
        <v>0</v>
      </c>
    </row>
    <row r="253" spans="1:3" x14ac:dyDescent="0.2">
      <c r="A253">
        <v>6001442000</v>
      </c>
      <c r="B253">
        <v>106.9391998</v>
      </c>
      <c r="C253">
        <v>0</v>
      </c>
    </row>
    <row r="254" spans="1:3" x14ac:dyDescent="0.2">
      <c r="A254">
        <v>6001442100</v>
      </c>
      <c r="B254">
        <v>116.9284596</v>
      </c>
      <c r="C254">
        <v>0</v>
      </c>
    </row>
    <row r="255" spans="1:3" x14ac:dyDescent="0.2">
      <c r="A255">
        <v>6001442200</v>
      </c>
      <c r="B255">
        <v>127.09932449999999</v>
      </c>
      <c r="C255">
        <v>0</v>
      </c>
    </row>
    <row r="256" spans="1:3" x14ac:dyDescent="0.2">
      <c r="A256">
        <v>6001442301</v>
      </c>
      <c r="B256">
        <v>150.37370999999999</v>
      </c>
      <c r="C256">
        <v>0</v>
      </c>
    </row>
    <row r="257" spans="1:3" x14ac:dyDescent="0.2">
      <c r="A257">
        <v>6001442302</v>
      </c>
      <c r="B257">
        <v>131.13833819999999</v>
      </c>
      <c r="C257">
        <v>0</v>
      </c>
    </row>
    <row r="258" spans="1:3" x14ac:dyDescent="0.2">
      <c r="A258">
        <v>6001442400</v>
      </c>
      <c r="B258">
        <v>145.7262786</v>
      </c>
      <c r="C258">
        <v>0</v>
      </c>
    </row>
    <row r="259" spans="1:3" x14ac:dyDescent="0.2">
      <c r="A259">
        <v>6001442500</v>
      </c>
      <c r="B259">
        <v>144.4178546</v>
      </c>
      <c r="C259">
        <v>0</v>
      </c>
    </row>
    <row r="260" spans="1:3" x14ac:dyDescent="0.2">
      <c r="A260">
        <v>6001442601</v>
      </c>
      <c r="B260">
        <v>140.19443720000001</v>
      </c>
      <c r="C260">
        <v>0</v>
      </c>
    </row>
    <row r="261" spans="1:3" x14ac:dyDescent="0.2">
      <c r="A261">
        <v>6001442602</v>
      </c>
      <c r="B261">
        <v>138.79836510000001</v>
      </c>
      <c r="C261">
        <v>0</v>
      </c>
    </row>
    <row r="262" spans="1:3" x14ac:dyDescent="0.2">
      <c r="A262">
        <v>6001442700</v>
      </c>
      <c r="B262">
        <v>156.76266179999999</v>
      </c>
      <c r="C262">
        <v>0.5</v>
      </c>
    </row>
    <row r="263" spans="1:3" x14ac:dyDescent="0.2">
      <c r="A263">
        <v>6001442800</v>
      </c>
      <c r="B263">
        <v>171.01454910000001</v>
      </c>
      <c r="C263">
        <v>0</v>
      </c>
    </row>
    <row r="264" spans="1:3" x14ac:dyDescent="0.2">
      <c r="A264">
        <v>6001442900</v>
      </c>
      <c r="B264">
        <v>240.34101240000001</v>
      </c>
      <c r="C264">
        <v>0</v>
      </c>
    </row>
    <row r="265" spans="1:3" x14ac:dyDescent="0.2">
      <c r="A265">
        <v>6001443001</v>
      </c>
      <c r="B265">
        <v>165.5617427</v>
      </c>
      <c r="C265">
        <v>0</v>
      </c>
    </row>
    <row r="266" spans="1:3" x14ac:dyDescent="0.2">
      <c r="A266">
        <v>6001443002</v>
      </c>
      <c r="B266">
        <v>197.3605968</v>
      </c>
      <c r="C266">
        <v>0</v>
      </c>
    </row>
    <row r="267" spans="1:3" x14ac:dyDescent="0.2">
      <c r="A267">
        <v>6001443102</v>
      </c>
      <c r="B267">
        <v>148.9760029</v>
      </c>
      <c r="C267">
        <v>0</v>
      </c>
    </row>
    <row r="268" spans="1:3" x14ac:dyDescent="0.2">
      <c r="A268">
        <v>6001443103</v>
      </c>
      <c r="B268">
        <v>108.15545229999999</v>
      </c>
      <c r="C268">
        <v>0</v>
      </c>
    </row>
    <row r="269" spans="1:3" x14ac:dyDescent="0.2">
      <c r="A269">
        <v>6001443104</v>
      </c>
      <c r="B269">
        <v>115.8184013</v>
      </c>
      <c r="C269">
        <v>0</v>
      </c>
    </row>
    <row r="270" spans="1:3" x14ac:dyDescent="0.2">
      <c r="A270">
        <v>6001443105</v>
      </c>
      <c r="B270">
        <v>131.48990950000001</v>
      </c>
      <c r="C270">
        <v>0</v>
      </c>
    </row>
    <row r="271" spans="1:3" x14ac:dyDescent="0.2">
      <c r="A271">
        <v>6001443200</v>
      </c>
      <c r="B271">
        <v>136.97573449999999</v>
      </c>
      <c r="C271">
        <v>0</v>
      </c>
    </row>
    <row r="272" spans="1:3" x14ac:dyDescent="0.2">
      <c r="A272">
        <v>6001443301</v>
      </c>
      <c r="B272">
        <v>186.8877334</v>
      </c>
      <c r="C272">
        <v>1</v>
      </c>
    </row>
    <row r="273" spans="1:3" x14ac:dyDescent="0.2">
      <c r="A273">
        <v>6001443321</v>
      </c>
      <c r="B273">
        <v>147.406329</v>
      </c>
      <c r="C273">
        <v>0</v>
      </c>
    </row>
    <row r="274" spans="1:3" x14ac:dyDescent="0.2">
      <c r="A274">
        <v>6001443322</v>
      </c>
      <c r="B274">
        <v>210.05057719999999</v>
      </c>
      <c r="C274">
        <v>0</v>
      </c>
    </row>
    <row r="275" spans="1:3" x14ac:dyDescent="0.2">
      <c r="A275">
        <v>6001450601</v>
      </c>
      <c r="B275">
        <v>206.89324640000001</v>
      </c>
      <c r="C275">
        <v>0</v>
      </c>
    </row>
    <row r="276" spans="1:3" x14ac:dyDescent="0.2">
      <c r="A276">
        <v>6001450602</v>
      </c>
      <c r="B276">
        <v>199.66483099999999</v>
      </c>
      <c r="C276">
        <v>0</v>
      </c>
    </row>
    <row r="277" spans="1:3" x14ac:dyDescent="0.2">
      <c r="A277">
        <v>6001450603</v>
      </c>
      <c r="B277">
        <v>215.10412539999999</v>
      </c>
      <c r="C277">
        <v>0</v>
      </c>
    </row>
    <row r="278" spans="1:3" x14ac:dyDescent="0.2">
      <c r="A278">
        <v>6001450604</v>
      </c>
      <c r="B278">
        <v>165.656049</v>
      </c>
      <c r="C278">
        <v>0</v>
      </c>
    </row>
    <row r="279" spans="1:3" x14ac:dyDescent="0.2">
      <c r="A279">
        <v>6001450605</v>
      </c>
      <c r="B279">
        <v>164.2999571</v>
      </c>
      <c r="C279">
        <v>0</v>
      </c>
    </row>
    <row r="280" spans="1:3" x14ac:dyDescent="0.2">
      <c r="A280">
        <v>6001450606</v>
      </c>
      <c r="B280">
        <v>167.13566599999999</v>
      </c>
      <c r="C280">
        <v>0</v>
      </c>
    </row>
    <row r="281" spans="1:3" x14ac:dyDescent="0.2">
      <c r="A281">
        <v>6001450607</v>
      </c>
      <c r="B281">
        <v>164.15222449999999</v>
      </c>
      <c r="C281">
        <v>0</v>
      </c>
    </row>
    <row r="282" spans="1:3" x14ac:dyDescent="0.2">
      <c r="A282">
        <v>6001450701</v>
      </c>
      <c r="B282">
        <v>84.285370330000006</v>
      </c>
      <c r="C282">
        <v>8</v>
      </c>
    </row>
    <row r="283" spans="1:3" x14ac:dyDescent="0.2">
      <c r="A283">
        <v>6001450741</v>
      </c>
      <c r="B283">
        <v>159.0085302</v>
      </c>
      <c r="C283">
        <v>0.5</v>
      </c>
    </row>
    <row r="284" spans="1:3" x14ac:dyDescent="0.2">
      <c r="A284">
        <v>6001450742</v>
      </c>
      <c r="B284">
        <v>152.19523369999999</v>
      </c>
      <c r="C284">
        <v>10.5</v>
      </c>
    </row>
    <row r="285" spans="1:3" x14ac:dyDescent="0.2">
      <c r="A285">
        <v>6001450743</v>
      </c>
      <c r="B285">
        <v>201.35005630000001</v>
      </c>
      <c r="C285">
        <v>0</v>
      </c>
    </row>
    <row r="286" spans="1:3" x14ac:dyDescent="0.2">
      <c r="A286">
        <v>6001450744</v>
      </c>
      <c r="B286">
        <v>199.56333910000001</v>
      </c>
      <c r="C286">
        <v>0</v>
      </c>
    </row>
    <row r="287" spans="1:3" x14ac:dyDescent="0.2">
      <c r="A287">
        <v>6001450745</v>
      </c>
      <c r="B287">
        <v>161.4675593</v>
      </c>
      <c r="C287">
        <v>5</v>
      </c>
    </row>
    <row r="288" spans="1:3" x14ac:dyDescent="0.2">
      <c r="A288">
        <v>6001450746</v>
      </c>
      <c r="B288">
        <v>162.03473410000001</v>
      </c>
      <c r="C288">
        <v>1.25</v>
      </c>
    </row>
    <row r="289" spans="1:3" x14ac:dyDescent="0.2">
      <c r="A289">
        <v>6001450752</v>
      </c>
      <c r="B289">
        <v>224.2830357</v>
      </c>
      <c r="C289">
        <v>2</v>
      </c>
    </row>
    <row r="290" spans="1:3" x14ac:dyDescent="0.2">
      <c r="A290">
        <v>6001451101</v>
      </c>
      <c r="B290">
        <v>77.004630919999997</v>
      </c>
      <c r="C290">
        <v>30</v>
      </c>
    </row>
    <row r="291" spans="1:3" x14ac:dyDescent="0.2">
      <c r="A291">
        <v>6001451102</v>
      </c>
      <c r="B291">
        <v>116.2856165</v>
      </c>
      <c r="C291">
        <v>0</v>
      </c>
    </row>
    <row r="292" spans="1:3" x14ac:dyDescent="0.2">
      <c r="A292">
        <v>6001451201</v>
      </c>
      <c r="B292">
        <v>151.53801730000001</v>
      </c>
      <c r="C292">
        <v>0</v>
      </c>
    </row>
    <row r="293" spans="1:3" x14ac:dyDescent="0.2">
      <c r="A293">
        <v>6001451202</v>
      </c>
      <c r="B293">
        <v>173.0475935</v>
      </c>
      <c r="C293">
        <v>8</v>
      </c>
    </row>
    <row r="294" spans="1:3" x14ac:dyDescent="0.2">
      <c r="A294">
        <v>6001451300</v>
      </c>
      <c r="B294">
        <v>158.41381290000001</v>
      </c>
      <c r="C294">
        <v>0</v>
      </c>
    </row>
    <row r="295" spans="1:3" x14ac:dyDescent="0.2">
      <c r="A295">
        <v>6001451401</v>
      </c>
      <c r="B295">
        <v>151.1194136</v>
      </c>
      <c r="C295">
        <v>0.5</v>
      </c>
    </row>
    <row r="296" spans="1:3" x14ac:dyDescent="0.2">
      <c r="A296">
        <v>6001451403</v>
      </c>
      <c r="B296">
        <v>151.7222611</v>
      </c>
      <c r="C296">
        <v>0</v>
      </c>
    </row>
    <row r="297" spans="1:3" x14ac:dyDescent="0.2">
      <c r="A297">
        <v>6001451404</v>
      </c>
      <c r="B297">
        <v>151.68542729999999</v>
      </c>
      <c r="C297">
        <v>0</v>
      </c>
    </row>
    <row r="298" spans="1:3" x14ac:dyDescent="0.2">
      <c r="A298">
        <v>6001451501</v>
      </c>
      <c r="B298">
        <v>108.43050580000001</v>
      </c>
      <c r="C298">
        <v>0</v>
      </c>
    </row>
    <row r="299" spans="1:3" x14ac:dyDescent="0.2">
      <c r="A299">
        <v>6001451503</v>
      </c>
      <c r="B299">
        <v>132.1246902</v>
      </c>
      <c r="C299">
        <v>0.5</v>
      </c>
    </row>
    <row r="300" spans="1:3" x14ac:dyDescent="0.2">
      <c r="A300">
        <v>6001451504</v>
      </c>
      <c r="B300">
        <v>132.412555</v>
      </c>
      <c r="C300">
        <v>1</v>
      </c>
    </row>
    <row r="301" spans="1:3" x14ac:dyDescent="0.2">
      <c r="A301">
        <v>6001451505</v>
      </c>
      <c r="B301">
        <v>122.38704730000001</v>
      </c>
      <c r="C301">
        <v>0.1</v>
      </c>
    </row>
    <row r="302" spans="1:3" x14ac:dyDescent="0.2">
      <c r="A302">
        <v>6001451506</v>
      </c>
      <c r="B302">
        <v>110.2320789</v>
      </c>
      <c r="C302">
        <v>0.25</v>
      </c>
    </row>
    <row r="303" spans="1:3" x14ac:dyDescent="0.2">
      <c r="A303">
        <v>6001451601</v>
      </c>
      <c r="B303">
        <v>121.693331</v>
      </c>
      <c r="C303">
        <v>0</v>
      </c>
    </row>
    <row r="304" spans="1:3" x14ac:dyDescent="0.2">
      <c r="A304">
        <v>6001451602</v>
      </c>
      <c r="B304">
        <v>139.19468879999999</v>
      </c>
      <c r="C304">
        <v>0</v>
      </c>
    </row>
    <row r="305" spans="1:3" x14ac:dyDescent="0.2">
      <c r="A305">
        <v>6001451701</v>
      </c>
      <c r="B305">
        <v>146.3754812</v>
      </c>
      <c r="C305">
        <v>0</v>
      </c>
    </row>
    <row r="306" spans="1:3" x14ac:dyDescent="0.2">
      <c r="A306">
        <v>6001451703</v>
      </c>
      <c r="B306">
        <v>147.93826820000001</v>
      </c>
      <c r="C306">
        <v>0</v>
      </c>
    </row>
    <row r="307" spans="1:3" x14ac:dyDescent="0.2">
      <c r="A307">
        <v>6001451704</v>
      </c>
      <c r="B307">
        <v>138.05587629999999</v>
      </c>
      <c r="C307">
        <v>0</v>
      </c>
    </row>
    <row r="308" spans="1:3" x14ac:dyDescent="0.2">
      <c r="A308">
        <v>6001981900</v>
      </c>
      <c r="B308">
        <v>306.44022360000002</v>
      </c>
      <c r="C308">
        <v>0.5</v>
      </c>
    </row>
    <row r="309" spans="1:3" x14ac:dyDescent="0.2">
      <c r="A309">
        <v>6001982000</v>
      </c>
      <c r="B309">
        <v>315.28558700000002</v>
      </c>
      <c r="C309">
        <v>0</v>
      </c>
    </row>
    <row r="310" spans="1:3" x14ac:dyDescent="0.2">
      <c r="A310">
        <v>6001983200</v>
      </c>
      <c r="B310">
        <v>320.99053179999999</v>
      </c>
      <c r="C310">
        <v>0.25</v>
      </c>
    </row>
    <row r="311" spans="1:3" x14ac:dyDescent="0.2">
      <c r="A311">
        <v>6013302009</v>
      </c>
      <c r="B311">
        <v>216.4463379</v>
      </c>
      <c r="C311">
        <v>0</v>
      </c>
    </row>
    <row r="312" spans="1:3" x14ac:dyDescent="0.2">
      <c r="A312">
        <v>6013303201</v>
      </c>
      <c r="B312">
        <v>276.32677660000002</v>
      </c>
      <c r="C312">
        <v>0</v>
      </c>
    </row>
    <row r="313" spans="1:3" x14ac:dyDescent="0.2">
      <c r="A313">
        <v>6013305000</v>
      </c>
      <c r="B313">
        <v>989.5911873</v>
      </c>
      <c r="C313">
        <v>0.2</v>
      </c>
    </row>
    <row r="314" spans="1:3" x14ac:dyDescent="0.2">
      <c r="A314">
        <v>6013306002</v>
      </c>
      <c r="B314">
        <v>223.38374830000001</v>
      </c>
      <c r="C314">
        <v>0</v>
      </c>
    </row>
    <row r="315" spans="1:3" x14ac:dyDescent="0.2">
      <c r="A315">
        <v>6013306003</v>
      </c>
      <c r="B315">
        <v>267.43532040000002</v>
      </c>
      <c r="C315">
        <v>0</v>
      </c>
    </row>
    <row r="316" spans="1:3" x14ac:dyDescent="0.2">
      <c r="A316">
        <v>6013306004</v>
      </c>
      <c r="B316">
        <v>241.49309070000001</v>
      </c>
      <c r="C316">
        <v>0</v>
      </c>
    </row>
    <row r="317" spans="1:3" x14ac:dyDescent="0.2">
      <c r="A317">
        <v>6013307101</v>
      </c>
      <c r="B317">
        <v>370.13627079999998</v>
      </c>
      <c r="C317">
        <v>0</v>
      </c>
    </row>
    <row r="318" spans="1:3" x14ac:dyDescent="0.2">
      <c r="A318">
        <v>6013307102</v>
      </c>
      <c r="B318">
        <v>347.07039509999998</v>
      </c>
      <c r="C318">
        <v>0</v>
      </c>
    </row>
    <row r="319" spans="1:3" x14ac:dyDescent="0.2">
      <c r="A319">
        <v>6013307201</v>
      </c>
      <c r="B319">
        <v>704.01200010000002</v>
      </c>
      <c r="C319">
        <v>1.3</v>
      </c>
    </row>
    <row r="320" spans="1:3" x14ac:dyDescent="0.2">
      <c r="A320">
        <v>6013307202</v>
      </c>
      <c r="B320">
        <v>444.32360929999999</v>
      </c>
      <c r="C320">
        <v>0</v>
      </c>
    </row>
    <row r="321" spans="1:3" x14ac:dyDescent="0.2">
      <c r="A321">
        <v>6013307204</v>
      </c>
      <c r="B321">
        <v>453.53984580000002</v>
      </c>
      <c r="C321">
        <v>1</v>
      </c>
    </row>
    <row r="322" spans="1:3" x14ac:dyDescent="0.2">
      <c r="A322">
        <v>6013307205</v>
      </c>
      <c r="B322">
        <v>494.81490589999999</v>
      </c>
      <c r="C322">
        <v>11</v>
      </c>
    </row>
    <row r="323" spans="1:3" x14ac:dyDescent="0.2">
      <c r="A323">
        <v>6013308001</v>
      </c>
      <c r="B323">
        <v>285.05545599999999</v>
      </c>
      <c r="C323">
        <v>0</v>
      </c>
    </row>
    <row r="324" spans="1:3" x14ac:dyDescent="0.2">
      <c r="A324">
        <v>6013308002</v>
      </c>
      <c r="B324">
        <v>223.76859820000001</v>
      </c>
      <c r="C324">
        <v>0</v>
      </c>
    </row>
    <row r="325" spans="1:3" x14ac:dyDescent="0.2">
      <c r="A325">
        <v>6013313103</v>
      </c>
      <c r="B325">
        <v>668.94581249999999</v>
      </c>
      <c r="C325">
        <v>9</v>
      </c>
    </row>
    <row r="326" spans="1:3" x14ac:dyDescent="0.2">
      <c r="A326">
        <v>6013313204</v>
      </c>
      <c r="B326">
        <v>934.69862980000005</v>
      </c>
      <c r="C326">
        <v>7</v>
      </c>
    </row>
    <row r="327" spans="1:3" x14ac:dyDescent="0.2">
      <c r="A327">
        <v>6013315000</v>
      </c>
      <c r="B327">
        <v>3217.3744390000002</v>
      </c>
      <c r="C327">
        <v>3</v>
      </c>
    </row>
    <row r="328" spans="1:3" x14ac:dyDescent="0.2">
      <c r="A328">
        <v>6013324002</v>
      </c>
      <c r="B328">
        <v>835.52700630000004</v>
      </c>
      <c r="C328">
        <v>0</v>
      </c>
    </row>
    <row r="329" spans="1:3" x14ac:dyDescent="0.2">
      <c r="A329">
        <v>6013327000</v>
      </c>
      <c r="B329">
        <v>1140.1767299999999</v>
      </c>
      <c r="C329">
        <v>5.5</v>
      </c>
    </row>
    <row r="330" spans="1:3" x14ac:dyDescent="0.2">
      <c r="A330">
        <v>6013328000</v>
      </c>
      <c r="B330">
        <v>1002.674926</v>
      </c>
      <c r="C330">
        <v>2.5</v>
      </c>
    </row>
    <row r="331" spans="1:3" x14ac:dyDescent="0.2">
      <c r="A331">
        <v>6013329000</v>
      </c>
      <c r="B331">
        <v>1217.89915</v>
      </c>
      <c r="C331">
        <v>1.75</v>
      </c>
    </row>
    <row r="332" spans="1:3" x14ac:dyDescent="0.2">
      <c r="A332">
        <v>6013330000</v>
      </c>
      <c r="B332">
        <v>1133.769532</v>
      </c>
      <c r="C332">
        <v>0.2</v>
      </c>
    </row>
    <row r="333" spans="1:3" x14ac:dyDescent="0.2">
      <c r="A333">
        <v>6013331000</v>
      </c>
      <c r="B333">
        <v>986.13535769999999</v>
      </c>
      <c r="C333">
        <v>0</v>
      </c>
    </row>
    <row r="334" spans="1:3" x14ac:dyDescent="0.2">
      <c r="A334">
        <v>6013332000</v>
      </c>
      <c r="B334">
        <v>957.97913300000005</v>
      </c>
      <c r="C334">
        <v>0</v>
      </c>
    </row>
    <row r="335" spans="1:3" x14ac:dyDescent="0.2">
      <c r="A335">
        <v>6013333101</v>
      </c>
      <c r="B335">
        <v>795.92991589999997</v>
      </c>
      <c r="C335">
        <v>0</v>
      </c>
    </row>
    <row r="336" spans="1:3" x14ac:dyDescent="0.2">
      <c r="A336">
        <v>6013333102</v>
      </c>
      <c r="B336">
        <v>755.90856840000004</v>
      </c>
      <c r="C336">
        <v>0</v>
      </c>
    </row>
    <row r="337" spans="1:3" x14ac:dyDescent="0.2">
      <c r="A337">
        <v>6013333200</v>
      </c>
      <c r="B337">
        <v>862.84562040000003</v>
      </c>
      <c r="C337">
        <v>0</v>
      </c>
    </row>
    <row r="338" spans="1:3" x14ac:dyDescent="0.2">
      <c r="A338">
        <v>6013334001</v>
      </c>
      <c r="B338">
        <v>895.2799215</v>
      </c>
      <c r="C338">
        <v>0</v>
      </c>
    </row>
    <row r="339" spans="1:3" x14ac:dyDescent="0.2">
      <c r="A339">
        <v>6013334004</v>
      </c>
      <c r="B339">
        <v>794.88639350000005</v>
      </c>
      <c r="C339">
        <v>0</v>
      </c>
    </row>
    <row r="340" spans="1:3" x14ac:dyDescent="0.2">
      <c r="A340">
        <v>6013334006</v>
      </c>
      <c r="B340">
        <v>805.17034139999998</v>
      </c>
      <c r="C340">
        <v>0</v>
      </c>
    </row>
    <row r="341" spans="1:3" x14ac:dyDescent="0.2">
      <c r="A341">
        <v>6013335000</v>
      </c>
      <c r="B341">
        <v>953.71282180000003</v>
      </c>
      <c r="C341">
        <v>0</v>
      </c>
    </row>
    <row r="342" spans="1:3" x14ac:dyDescent="0.2">
      <c r="A342">
        <v>6013336101</v>
      </c>
      <c r="B342">
        <v>938.11633619999998</v>
      </c>
      <c r="C342">
        <v>0</v>
      </c>
    </row>
    <row r="343" spans="1:3" x14ac:dyDescent="0.2">
      <c r="A343">
        <v>6013336102</v>
      </c>
      <c r="B343">
        <v>925.83754320000003</v>
      </c>
      <c r="C343">
        <v>0.5</v>
      </c>
    </row>
    <row r="344" spans="1:3" x14ac:dyDescent="0.2">
      <c r="A344">
        <v>6013336201</v>
      </c>
      <c r="B344">
        <v>894.20251599999995</v>
      </c>
      <c r="C344">
        <v>0.5</v>
      </c>
    </row>
    <row r="345" spans="1:3" x14ac:dyDescent="0.2">
      <c r="A345">
        <v>6013336202</v>
      </c>
      <c r="B345">
        <v>862.07855199999995</v>
      </c>
      <c r="C345">
        <v>0</v>
      </c>
    </row>
    <row r="346" spans="1:3" x14ac:dyDescent="0.2">
      <c r="A346">
        <v>6013337100</v>
      </c>
      <c r="B346">
        <v>878.21034090000001</v>
      </c>
      <c r="C346">
        <v>0</v>
      </c>
    </row>
    <row r="347" spans="1:3" x14ac:dyDescent="0.2">
      <c r="A347">
        <v>6013337200</v>
      </c>
      <c r="B347">
        <v>849.6695651</v>
      </c>
      <c r="C347">
        <v>0</v>
      </c>
    </row>
    <row r="348" spans="1:3" x14ac:dyDescent="0.2">
      <c r="A348">
        <v>6013337300</v>
      </c>
      <c r="B348">
        <v>789.98112739999999</v>
      </c>
      <c r="C348">
        <v>0</v>
      </c>
    </row>
    <row r="349" spans="1:3" x14ac:dyDescent="0.2">
      <c r="A349">
        <v>6013338101</v>
      </c>
      <c r="B349">
        <v>830.05373359999999</v>
      </c>
      <c r="C349">
        <v>0</v>
      </c>
    </row>
    <row r="350" spans="1:3" x14ac:dyDescent="0.2">
      <c r="A350">
        <v>6013338102</v>
      </c>
      <c r="B350">
        <v>792.93326430000002</v>
      </c>
      <c r="C350">
        <v>0</v>
      </c>
    </row>
    <row r="351" spans="1:3" x14ac:dyDescent="0.2">
      <c r="A351">
        <v>6013338201</v>
      </c>
      <c r="B351">
        <v>753.27934930000004</v>
      </c>
      <c r="C351">
        <v>0</v>
      </c>
    </row>
    <row r="352" spans="1:3" x14ac:dyDescent="0.2">
      <c r="A352">
        <v>6013345101</v>
      </c>
      <c r="B352">
        <v>356.5750261</v>
      </c>
      <c r="C352">
        <v>0</v>
      </c>
    </row>
    <row r="353" spans="1:3" x14ac:dyDescent="0.2">
      <c r="A353">
        <v>6013345102</v>
      </c>
      <c r="B353">
        <v>364.4384407</v>
      </c>
      <c r="C353">
        <v>0</v>
      </c>
    </row>
    <row r="354" spans="1:3" x14ac:dyDescent="0.2">
      <c r="A354">
        <v>6013345103</v>
      </c>
      <c r="B354">
        <v>357.9505322</v>
      </c>
      <c r="C354">
        <v>0</v>
      </c>
    </row>
    <row r="355" spans="1:3" x14ac:dyDescent="0.2">
      <c r="A355">
        <v>6013345105</v>
      </c>
      <c r="B355">
        <v>415.0403589</v>
      </c>
      <c r="C355">
        <v>0</v>
      </c>
    </row>
    <row r="356" spans="1:3" x14ac:dyDescent="0.2">
      <c r="A356">
        <v>6013345108</v>
      </c>
      <c r="B356">
        <v>390.25814889999998</v>
      </c>
      <c r="C356">
        <v>0</v>
      </c>
    </row>
    <row r="357" spans="1:3" x14ac:dyDescent="0.2">
      <c r="A357">
        <v>6013345111</v>
      </c>
      <c r="B357">
        <v>374.12356060000002</v>
      </c>
      <c r="C357">
        <v>0</v>
      </c>
    </row>
    <row r="358" spans="1:3" x14ac:dyDescent="0.2">
      <c r="A358">
        <v>6013345112</v>
      </c>
      <c r="B358">
        <v>380.0685325</v>
      </c>
      <c r="C358">
        <v>0</v>
      </c>
    </row>
    <row r="359" spans="1:3" x14ac:dyDescent="0.2">
      <c r="A359">
        <v>6013345113</v>
      </c>
      <c r="B359">
        <v>419.07728909999997</v>
      </c>
      <c r="C359">
        <v>0</v>
      </c>
    </row>
    <row r="360" spans="1:3" x14ac:dyDescent="0.2">
      <c r="A360">
        <v>6013345115</v>
      </c>
      <c r="B360">
        <v>360.97250609999998</v>
      </c>
      <c r="C360">
        <v>0</v>
      </c>
    </row>
    <row r="361" spans="1:3" x14ac:dyDescent="0.2">
      <c r="A361">
        <v>6013345116</v>
      </c>
      <c r="B361">
        <v>376.65500279999998</v>
      </c>
      <c r="C361">
        <v>0</v>
      </c>
    </row>
    <row r="362" spans="1:3" x14ac:dyDescent="0.2">
      <c r="A362">
        <v>6013345202</v>
      </c>
      <c r="B362">
        <v>389.06129870000001</v>
      </c>
      <c r="C362">
        <v>0</v>
      </c>
    </row>
    <row r="363" spans="1:3" x14ac:dyDescent="0.2">
      <c r="A363">
        <v>6013345203</v>
      </c>
      <c r="B363">
        <v>417.92498089999998</v>
      </c>
      <c r="C363">
        <v>0</v>
      </c>
    </row>
    <row r="364" spans="1:3" x14ac:dyDescent="0.2">
      <c r="A364">
        <v>6013355107</v>
      </c>
      <c r="B364">
        <v>486.17834690000001</v>
      </c>
      <c r="C364">
        <v>12</v>
      </c>
    </row>
    <row r="365" spans="1:3" x14ac:dyDescent="0.2">
      <c r="A365">
        <v>6013355108</v>
      </c>
      <c r="B365">
        <v>357.74461869999999</v>
      </c>
      <c r="C365">
        <v>0</v>
      </c>
    </row>
    <row r="366" spans="1:3" x14ac:dyDescent="0.2">
      <c r="A366">
        <v>6013355109</v>
      </c>
      <c r="B366">
        <v>308.36216180000002</v>
      </c>
      <c r="C366">
        <v>0</v>
      </c>
    </row>
    <row r="367" spans="1:3" x14ac:dyDescent="0.2">
      <c r="A367">
        <v>6013355110</v>
      </c>
      <c r="B367">
        <v>261.03658940000003</v>
      </c>
      <c r="C367">
        <v>0</v>
      </c>
    </row>
    <row r="368" spans="1:3" x14ac:dyDescent="0.2">
      <c r="A368">
        <v>6013355111</v>
      </c>
      <c r="B368">
        <v>256.69994750000001</v>
      </c>
      <c r="C368">
        <v>0</v>
      </c>
    </row>
    <row r="369" spans="1:3" x14ac:dyDescent="0.2">
      <c r="A369">
        <v>6013355114</v>
      </c>
      <c r="B369">
        <v>404.64494580000002</v>
      </c>
      <c r="C369">
        <v>0</v>
      </c>
    </row>
    <row r="370" spans="1:3" x14ac:dyDescent="0.2">
      <c r="A370">
        <v>6013355115</v>
      </c>
      <c r="B370">
        <v>380.26613700000001</v>
      </c>
      <c r="C370">
        <v>0</v>
      </c>
    </row>
    <row r="371" spans="1:3" x14ac:dyDescent="0.2">
      <c r="A371">
        <v>6013355116</v>
      </c>
      <c r="B371">
        <v>357.0253864</v>
      </c>
      <c r="C371">
        <v>0</v>
      </c>
    </row>
    <row r="372" spans="1:3" x14ac:dyDescent="0.2">
      <c r="A372">
        <v>6013355117</v>
      </c>
      <c r="B372">
        <v>334.14277800000002</v>
      </c>
      <c r="C372">
        <v>0</v>
      </c>
    </row>
    <row r="373" spans="1:3" x14ac:dyDescent="0.2">
      <c r="A373">
        <v>6013355200</v>
      </c>
      <c r="B373">
        <v>1010.865512</v>
      </c>
      <c r="C373">
        <v>7.5</v>
      </c>
    </row>
    <row r="374" spans="1:3" x14ac:dyDescent="0.2">
      <c r="A374">
        <v>6013355301</v>
      </c>
      <c r="B374">
        <v>723.28703840000003</v>
      </c>
      <c r="C374">
        <v>0</v>
      </c>
    </row>
    <row r="375" spans="1:3" x14ac:dyDescent="0.2">
      <c r="A375">
        <v>6013355304</v>
      </c>
      <c r="B375">
        <v>682.73868630000004</v>
      </c>
      <c r="C375">
        <v>1.75</v>
      </c>
    </row>
    <row r="376" spans="1:3" x14ac:dyDescent="0.2">
      <c r="A376">
        <v>6013355306</v>
      </c>
      <c r="B376">
        <v>568.98464390000004</v>
      </c>
      <c r="C376">
        <v>0.1</v>
      </c>
    </row>
    <row r="377" spans="1:3" x14ac:dyDescent="0.2">
      <c r="A377">
        <v>6013356002</v>
      </c>
      <c r="B377">
        <v>783.70550720000006</v>
      </c>
      <c r="C377">
        <v>0</v>
      </c>
    </row>
    <row r="378" spans="1:3" x14ac:dyDescent="0.2">
      <c r="A378">
        <v>6013360101</v>
      </c>
      <c r="B378">
        <v>720.13825759999997</v>
      </c>
      <c r="C378">
        <v>0</v>
      </c>
    </row>
    <row r="379" spans="1:3" x14ac:dyDescent="0.2">
      <c r="A379">
        <v>6013360102</v>
      </c>
      <c r="B379">
        <v>703.44716770000002</v>
      </c>
      <c r="C379">
        <v>0</v>
      </c>
    </row>
    <row r="380" spans="1:3" x14ac:dyDescent="0.2">
      <c r="A380">
        <v>6013360200</v>
      </c>
      <c r="B380">
        <v>721.51881560000004</v>
      </c>
      <c r="C380">
        <v>0</v>
      </c>
    </row>
    <row r="381" spans="1:3" x14ac:dyDescent="0.2">
      <c r="A381">
        <v>6013361000</v>
      </c>
      <c r="B381">
        <v>719.48807769999996</v>
      </c>
      <c r="C381">
        <v>0</v>
      </c>
    </row>
    <row r="382" spans="1:3" x14ac:dyDescent="0.2">
      <c r="A382">
        <v>6013362000</v>
      </c>
      <c r="B382">
        <v>819.13540560000001</v>
      </c>
      <c r="C382">
        <v>0</v>
      </c>
    </row>
    <row r="383" spans="1:3" x14ac:dyDescent="0.2">
      <c r="A383">
        <v>6013363000</v>
      </c>
      <c r="B383">
        <v>737.41070349999995</v>
      </c>
      <c r="C383">
        <v>0</v>
      </c>
    </row>
    <row r="384" spans="1:3" x14ac:dyDescent="0.2">
      <c r="A384">
        <v>6013365002</v>
      </c>
      <c r="B384">
        <v>952.45430269999997</v>
      </c>
      <c r="C384">
        <v>18.2</v>
      </c>
    </row>
    <row r="385" spans="1:3" x14ac:dyDescent="0.2">
      <c r="A385">
        <v>6013365003</v>
      </c>
      <c r="B385">
        <v>697.58131309999999</v>
      </c>
      <c r="C385">
        <v>0</v>
      </c>
    </row>
    <row r="386" spans="1:3" x14ac:dyDescent="0.2">
      <c r="A386">
        <v>6013367100</v>
      </c>
      <c r="B386">
        <v>771.14300700000001</v>
      </c>
      <c r="C386">
        <v>0.2</v>
      </c>
    </row>
    <row r="387" spans="1:3" x14ac:dyDescent="0.2">
      <c r="A387">
        <v>6013367200</v>
      </c>
      <c r="B387">
        <v>829.04266919999998</v>
      </c>
      <c r="C387">
        <v>0.2</v>
      </c>
    </row>
    <row r="388" spans="1:3" x14ac:dyDescent="0.2">
      <c r="A388">
        <v>6013369002</v>
      </c>
      <c r="B388">
        <v>827.16102880000005</v>
      </c>
      <c r="C388">
        <v>0</v>
      </c>
    </row>
    <row r="389" spans="1:3" x14ac:dyDescent="0.2">
      <c r="A389">
        <v>6013370000</v>
      </c>
      <c r="B389">
        <v>885.76294410000003</v>
      </c>
      <c r="C389">
        <v>0</v>
      </c>
    </row>
    <row r="390" spans="1:3" x14ac:dyDescent="0.2">
      <c r="A390">
        <v>6013371000</v>
      </c>
      <c r="B390">
        <v>955.65504659999999</v>
      </c>
      <c r="C390">
        <v>0</v>
      </c>
    </row>
    <row r="391" spans="1:3" x14ac:dyDescent="0.2">
      <c r="A391">
        <v>6013372000</v>
      </c>
      <c r="B391">
        <v>1032.2809970000001</v>
      </c>
      <c r="C391">
        <v>0</v>
      </c>
    </row>
    <row r="392" spans="1:3" x14ac:dyDescent="0.2">
      <c r="A392">
        <v>6013373000</v>
      </c>
      <c r="B392">
        <v>1239.067601</v>
      </c>
      <c r="C392">
        <v>0</v>
      </c>
    </row>
    <row r="393" spans="1:3" x14ac:dyDescent="0.2">
      <c r="A393">
        <v>6013374000</v>
      </c>
      <c r="B393">
        <v>1110.1707919999999</v>
      </c>
      <c r="C393">
        <v>0</v>
      </c>
    </row>
    <row r="394" spans="1:3" x14ac:dyDescent="0.2">
      <c r="A394">
        <v>6013375000</v>
      </c>
      <c r="B394">
        <v>1282.3212169999999</v>
      </c>
      <c r="C394">
        <v>0</v>
      </c>
    </row>
    <row r="395" spans="1:3" x14ac:dyDescent="0.2">
      <c r="A395">
        <v>6013376000</v>
      </c>
      <c r="B395">
        <v>1702.7974859999999</v>
      </c>
      <c r="C395">
        <v>1.25</v>
      </c>
    </row>
    <row r="396" spans="1:3" x14ac:dyDescent="0.2">
      <c r="A396">
        <v>6013377000</v>
      </c>
      <c r="B396">
        <v>1617.9963729999999</v>
      </c>
      <c r="C396">
        <v>5.5</v>
      </c>
    </row>
    <row r="397" spans="1:3" x14ac:dyDescent="0.2">
      <c r="A397">
        <v>6013378000</v>
      </c>
      <c r="B397">
        <v>2790.752692</v>
      </c>
      <c r="C397">
        <v>6.6</v>
      </c>
    </row>
    <row r="398" spans="1:3" x14ac:dyDescent="0.2">
      <c r="A398">
        <v>6013379000</v>
      </c>
      <c r="B398">
        <v>1337.7845030000001</v>
      </c>
      <c r="C398">
        <v>10</v>
      </c>
    </row>
    <row r="399" spans="1:3" x14ac:dyDescent="0.2">
      <c r="A399">
        <v>6013380000</v>
      </c>
      <c r="B399">
        <v>883.24822080000001</v>
      </c>
      <c r="C399">
        <v>1.25</v>
      </c>
    </row>
    <row r="400" spans="1:3" x14ac:dyDescent="0.2">
      <c r="A400">
        <v>6013381000</v>
      </c>
      <c r="B400">
        <v>1030.1203479999999</v>
      </c>
      <c r="C400">
        <v>0</v>
      </c>
    </row>
    <row r="401" spans="1:3" x14ac:dyDescent="0.2">
      <c r="A401">
        <v>6013382000</v>
      </c>
      <c r="B401">
        <v>817.23638159999996</v>
      </c>
      <c r="C401">
        <v>0.2</v>
      </c>
    </row>
    <row r="402" spans="1:3" x14ac:dyDescent="0.2">
      <c r="A402">
        <v>6013383000</v>
      </c>
      <c r="B402">
        <v>708.84501809999995</v>
      </c>
      <c r="C402">
        <v>0.2</v>
      </c>
    </row>
    <row r="403" spans="1:3" x14ac:dyDescent="0.2">
      <c r="A403">
        <v>6013384000</v>
      </c>
      <c r="B403">
        <v>818.18026889999999</v>
      </c>
      <c r="C403">
        <v>0</v>
      </c>
    </row>
    <row r="404" spans="1:3" x14ac:dyDescent="0.2">
      <c r="A404">
        <v>6013386000</v>
      </c>
      <c r="B404">
        <v>804.6372748</v>
      </c>
      <c r="C404">
        <v>0.5</v>
      </c>
    </row>
    <row r="405" spans="1:3" x14ac:dyDescent="0.2">
      <c r="A405">
        <v>6013392200</v>
      </c>
      <c r="B405">
        <v>568.97006290000002</v>
      </c>
      <c r="C405">
        <v>15.25</v>
      </c>
    </row>
    <row r="406" spans="1:3" x14ac:dyDescent="0.2">
      <c r="A406">
        <v>6055200201</v>
      </c>
      <c r="B406">
        <v>894.85643370000003</v>
      </c>
      <c r="C406">
        <v>0.4</v>
      </c>
    </row>
    <row r="407" spans="1:3" x14ac:dyDescent="0.2">
      <c r="A407">
        <v>6055200202</v>
      </c>
      <c r="B407">
        <v>885.55535880000002</v>
      </c>
      <c r="C407">
        <v>2.5</v>
      </c>
    </row>
    <row r="408" spans="1:3" x14ac:dyDescent="0.2">
      <c r="A408">
        <v>6055200203</v>
      </c>
      <c r="B408">
        <v>913.31600149999997</v>
      </c>
      <c r="C408">
        <v>2.2000000000000002</v>
      </c>
    </row>
    <row r="409" spans="1:3" x14ac:dyDescent="0.2">
      <c r="A409">
        <v>6055200301</v>
      </c>
      <c r="B409">
        <v>901.66662699999995</v>
      </c>
      <c r="C409">
        <v>7.5</v>
      </c>
    </row>
    <row r="410" spans="1:3" x14ac:dyDescent="0.2">
      <c r="A410">
        <v>6055200302</v>
      </c>
      <c r="B410">
        <v>894.65442629999995</v>
      </c>
      <c r="C410">
        <v>2.7</v>
      </c>
    </row>
    <row r="411" spans="1:3" x14ac:dyDescent="0.2">
      <c r="A411">
        <v>6055200400</v>
      </c>
      <c r="B411">
        <v>829.04738129999998</v>
      </c>
      <c r="C411">
        <v>4</v>
      </c>
    </row>
    <row r="412" spans="1:3" x14ac:dyDescent="0.2">
      <c r="A412">
        <v>6055200501</v>
      </c>
      <c r="B412">
        <v>840.25146180000002</v>
      </c>
      <c r="C412">
        <v>0.2</v>
      </c>
    </row>
    <row r="413" spans="1:3" x14ac:dyDescent="0.2">
      <c r="A413">
        <v>6055200503</v>
      </c>
      <c r="B413">
        <v>853.3598872</v>
      </c>
      <c r="C413">
        <v>2</v>
      </c>
    </row>
    <row r="414" spans="1:3" x14ac:dyDescent="0.2">
      <c r="A414">
        <v>6055200504</v>
      </c>
      <c r="B414">
        <v>819.24363040000003</v>
      </c>
      <c r="C414">
        <v>0</v>
      </c>
    </row>
    <row r="415" spans="1:3" x14ac:dyDescent="0.2">
      <c r="A415">
        <v>6055200505</v>
      </c>
      <c r="B415">
        <v>817.74694499999998</v>
      </c>
      <c r="C415">
        <v>0</v>
      </c>
    </row>
    <row r="416" spans="1:3" x14ac:dyDescent="0.2">
      <c r="A416">
        <v>6055200601</v>
      </c>
      <c r="B416">
        <v>781.39830800000004</v>
      </c>
      <c r="C416">
        <v>0</v>
      </c>
    </row>
    <row r="417" spans="1:3" x14ac:dyDescent="0.2">
      <c r="A417">
        <v>6055200602</v>
      </c>
      <c r="B417">
        <v>769.07650599999999</v>
      </c>
      <c r="C417">
        <v>0</v>
      </c>
    </row>
    <row r="418" spans="1:3" x14ac:dyDescent="0.2">
      <c r="A418">
        <v>6055200703</v>
      </c>
      <c r="B418">
        <v>830.33649979999996</v>
      </c>
      <c r="C418">
        <v>0</v>
      </c>
    </row>
    <row r="419" spans="1:3" x14ac:dyDescent="0.2">
      <c r="A419">
        <v>6055200704</v>
      </c>
      <c r="B419">
        <v>826.10109439999997</v>
      </c>
      <c r="C419">
        <v>0</v>
      </c>
    </row>
    <row r="420" spans="1:3" x14ac:dyDescent="0.2">
      <c r="A420">
        <v>6055200705</v>
      </c>
      <c r="B420">
        <v>851.65047140000001</v>
      </c>
      <c r="C420">
        <v>0</v>
      </c>
    </row>
    <row r="421" spans="1:3" x14ac:dyDescent="0.2">
      <c r="A421">
        <v>6055200706</v>
      </c>
      <c r="B421">
        <v>777.11544530000003</v>
      </c>
      <c r="C421">
        <v>0</v>
      </c>
    </row>
    <row r="422" spans="1:3" x14ac:dyDescent="0.2">
      <c r="A422">
        <v>6055200707</v>
      </c>
      <c r="B422">
        <v>802.37687670000003</v>
      </c>
      <c r="C422">
        <v>0</v>
      </c>
    </row>
    <row r="423" spans="1:3" x14ac:dyDescent="0.2">
      <c r="A423">
        <v>6055200802</v>
      </c>
      <c r="B423">
        <v>991.81357170000001</v>
      </c>
      <c r="C423">
        <v>1.5</v>
      </c>
    </row>
    <row r="424" spans="1:3" x14ac:dyDescent="0.2">
      <c r="A424">
        <v>6055200803</v>
      </c>
      <c r="B424">
        <v>861.00252750000004</v>
      </c>
      <c r="C424">
        <v>0</v>
      </c>
    </row>
    <row r="425" spans="1:3" x14ac:dyDescent="0.2">
      <c r="A425">
        <v>6055200804</v>
      </c>
      <c r="B425">
        <v>881.45959970000001</v>
      </c>
      <c r="C425">
        <v>0</v>
      </c>
    </row>
    <row r="426" spans="1:3" x14ac:dyDescent="0.2">
      <c r="A426">
        <v>6055200900</v>
      </c>
      <c r="B426">
        <v>966.29375679999998</v>
      </c>
      <c r="C426">
        <v>4</v>
      </c>
    </row>
    <row r="427" spans="1:3" x14ac:dyDescent="0.2">
      <c r="A427">
        <v>6055201101</v>
      </c>
      <c r="B427">
        <v>816.93718369999999</v>
      </c>
      <c r="C427">
        <v>0</v>
      </c>
    </row>
    <row r="428" spans="1:3" x14ac:dyDescent="0.2">
      <c r="A428">
        <v>6055201102</v>
      </c>
      <c r="B428">
        <v>776.03878299999997</v>
      </c>
      <c r="C428">
        <v>2</v>
      </c>
    </row>
    <row r="429" spans="1:3" x14ac:dyDescent="0.2">
      <c r="A429">
        <v>6055201200</v>
      </c>
      <c r="B429">
        <v>552.82282999999995</v>
      </c>
      <c r="C429">
        <v>4</v>
      </c>
    </row>
    <row r="430" spans="1:3" x14ac:dyDescent="0.2">
      <c r="A430">
        <v>6075010100</v>
      </c>
      <c r="B430">
        <v>268.98258290000001</v>
      </c>
      <c r="C430">
        <v>0</v>
      </c>
    </row>
    <row r="431" spans="1:3" x14ac:dyDescent="0.2">
      <c r="A431">
        <v>6075010200</v>
      </c>
      <c r="B431">
        <v>258.77102070000001</v>
      </c>
      <c r="C431">
        <v>0</v>
      </c>
    </row>
    <row r="432" spans="1:3" x14ac:dyDescent="0.2">
      <c r="A432">
        <v>6075010300</v>
      </c>
      <c r="B432">
        <v>259.24442770000002</v>
      </c>
      <c r="C432">
        <v>0</v>
      </c>
    </row>
    <row r="433" spans="1:3" x14ac:dyDescent="0.2">
      <c r="A433">
        <v>6075010400</v>
      </c>
      <c r="B433">
        <v>264.88358169999998</v>
      </c>
      <c r="C433">
        <v>0</v>
      </c>
    </row>
    <row r="434" spans="1:3" x14ac:dyDescent="0.2">
      <c r="A434">
        <v>6075010500</v>
      </c>
      <c r="B434">
        <v>269.18370470000002</v>
      </c>
      <c r="C434">
        <v>0</v>
      </c>
    </row>
    <row r="435" spans="1:3" x14ac:dyDescent="0.2">
      <c r="A435">
        <v>6075010600</v>
      </c>
      <c r="B435">
        <v>263.17050080000001</v>
      </c>
      <c r="C435">
        <v>0</v>
      </c>
    </row>
    <row r="436" spans="1:3" x14ac:dyDescent="0.2">
      <c r="A436">
        <v>6075010700</v>
      </c>
      <c r="B436">
        <v>263.13319890000002</v>
      </c>
      <c r="C436">
        <v>0</v>
      </c>
    </row>
    <row r="437" spans="1:3" x14ac:dyDescent="0.2">
      <c r="A437">
        <v>6075010800</v>
      </c>
      <c r="B437">
        <v>255.8718245</v>
      </c>
      <c r="C437">
        <v>0</v>
      </c>
    </row>
    <row r="438" spans="1:3" x14ac:dyDescent="0.2">
      <c r="A438">
        <v>6075010900</v>
      </c>
      <c r="B438">
        <v>250.34832539999999</v>
      </c>
      <c r="C438">
        <v>0</v>
      </c>
    </row>
    <row r="439" spans="1:3" x14ac:dyDescent="0.2">
      <c r="A439">
        <v>6075011000</v>
      </c>
      <c r="B439">
        <v>244.3381254</v>
      </c>
      <c r="C439">
        <v>0</v>
      </c>
    </row>
    <row r="440" spans="1:3" x14ac:dyDescent="0.2">
      <c r="A440">
        <v>6075011100</v>
      </c>
      <c r="B440">
        <v>241.39039769999999</v>
      </c>
      <c r="C440">
        <v>0</v>
      </c>
    </row>
    <row r="441" spans="1:3" x14ac:dyDescent="0.2">
      <c r="A441">
        <v>6075011200</v>
      </c>
      <c r="B441">
        <v>254.28972909999999</v>
      </c>
      <c r="C441">
        <v>0</v>
      </c>
    </row>
    <row r="442" spans="1:3" x14ac:dyDescent="0.2">
      <c r="A442">
        <v>6075011300</v>
      </c>
      <c r="B442">
        <v>259.81511860000001</v>
      </c>
      <c r="C442">
        <v>0</v>
      </c>
    </row>
    <row r="443" spans="1:3" x14ac:dyDescent="0.2">
      <c r="A443">
        <v>6075011700</v>
      </c>
      <c r="B443">
        <v>257.59167000000002</v>
      </c>
      <c r="C443">
        <v>0</v>
      </c>
    </row>
    <row r="444" spans="1:3" x14ac:dyDescent="0.2">
      <c r="A444">
        <v>6075011800</v>
      </c>
      <c r="B444">
        <v>259.80460979999998</v>
      </c>
      <c r="C444">
        <v>0</v>
      </c>
    </row>
    <row r="445" spans="1:3" x14ac:dyDescent="0.2">
      <c r="A445">
        <v>6075011901</v>
      </c>
      <c r="B445">
        <v>253.80412440000001</v>
      </c>
      <c r="C445">
        <v>0</v>
      </c>
    </row>
    <row r="446" spans="1:3" x14ac:dyDescent="0.2">
      <c r="A446">
        <v>6075011902</v>
      </c>
      <c r="B446">
        <v>254.04369159999999</v>
      </c>
      <c r="C446">
        <v>0</v>
      </c>
    </row>
    <row r="447" spans="1:3" x14ac:dyDescent="0.2">
      <c r="A447">
        <v>6075012000</v>
      </c>
      <c r="B447">
        <v>231.7716034</v>
      </c>
      <c r="C447">
        <v>0</v>
      </c>
    </row>
    <row r="448" spans="1:3" x14ac:dyDescent="0.2">
      <c r="A448">
        <v>6075012100</v>
      </c>
      <c r="B448">
        <v>233.45115419999999</v>
      </c>
      <c r="C448">
        <v>0</v>
      </c>
    </row>
    <row r="449" spans="1:3" x14ac:dyDescent="0.2">
      <c r="A449">
        <v>6075012201</v>
      </c>
      <c r="B449">
        <v>230.68050690000001</v>
      </c>
      <c r="C449">
        <v>0</v>
      </c>
    </row>
    <row r="450" spans="1:3" x14ac:dyDescent="0.2">
      <c r="A450">
        <v>6075012202</v>
      </c>
      <c r="B450">
        <v>227.15943340000001</v>
      </c>
      <c r="C450">
        <v>0</v>
      </c>
    </row>
    <row r="451" spans="1:3" x14ac:dyDescent="0.2">
      <c r="A451">
        <v>6075012301</v>
      </c>
      <c r="B451">
        <v>233.1322207</v>
      </c>
      <c r="C451">
        <v>0</v>
      </c>
    </row>
    <row r="452" spans="1:3" x14ac:dyDescent="0.2">
      <c r="A452">
        <v>6075012302</v>
      </c>
      <c r="B452">
        <v>232.85455300000001</v>
      </c>
      <c r="C452">
        <v>0</v>
      </c>
    </row>
    <row r="453" spans="1:3" x14ac:dyDescent="0.2">
      <c r="A453">
        <v>6075012401</v>
      </c>
      <c r="B453">
        <v>229.90115829999999</v>
      </c>
      <c r="C453">
        <v>0</v>
      </c>
    </row>
    <row r="454" spans="1:3" x14ac:dyDescent="0.2">
      <c r="A454">
        <v>6075012402</v>
      </c>
      <c r="B454">
        <v>225.3248811</v>
      </c>
      <c r="C454">
        <v>0</v>
      </c>
    </row>
    <row r="455" spans="1:3" x14ac:dyDescent="0.2">
      <c r="A455">
        <v>6075012501</v>
      </c>
      <c r="B455">
        <v>231.47118159999999</v>
      </c>
      <c r="C455">
        <v>0</v>
      </c>
    </row>
    <row r="456" spans="1:3" x14ac:dyDescent="0.2">
      <c r="A456">
        <v>6075012502</v>
      </c>
      <c r="B456">
        <v>232.57928459999999</v>
      </c>
      <c r="C456">
        <v>0</v>
      </c>
    </row>
    <row r="457" spans="1:3" x14ac:dyDescent="0.2">
      <c r="A457">
        <v>6075012601</v>
      </c>
      <c r="B457">
        <v>238.90237870000001</v>
      </c>
      <c r="C457">
        <v>0</v>
      </c>
    </row>
    <row r="458" spans="1:3" x14ac:dyDescent="0.2">
      <c r="A458">
        <v>6075012602</v>
      </c>
      <c r="B458">
        <v>248.23799919999999</v>
      </c>
      <c r="C458">
        <v>0</v>
      </c>
    </row>
    <row r="459" spans="1:3" x14ac:dyDescent="0.2">
      <c r="A459">
        <v>6075012700</v>
      </c>
      <c r="B459">
        <v>240.843412</v>
      </c>
      <c r="C459">
        <v>0</v>
      </c>
    </row>
    <row r="460" spans="1:3" x14ac:dyDescent="0.2">
      <c r="A460">
        <v>6075012800</v>
      </c>
      <c r="B460">
        <v>233.03225950000001</v>
      </c>
      <c r="C460">
        <v>0</v>
      </c>
    </row>
    <row r="461" spans="1:3" x14ac:dyDescent="0.2">
      <c r="A461">
        <v>6075012901</v>
      </c>
      <c r="B461">
        <v>240.3580992</v>
      </c>
      <c r="C461">
        <v>0</v>
      </c>
    </row>
    <row r="462" spans="1:3" x14ac:dyDescent="0.2">
      <c r="A462">
        <v>6075012902</v>
      </c>
      <c r="B462">
        <v>237.7115115</v>
      </c>
      <c r="C462">
        <v>0</v>
      </c>
    </row>
    <row r="463" spans="1:3" x14ac:dyDescent="0.2">
      <c r="A463">
        <v>6075013000</v>
      </c>
      <c r="B463">
        <v>234.85755320000001</v>
      </c>
      <c r="C463">
        <v>0</v>
      </c>
    </row>
    <row r="464" spans="1:3" x14ac:dyDescent="0.2">
      <c r="A464">
        <v>6075013101</v>
      </c>
      <c r="B464">
        <v>233.64953929999999</v>
      </c>
      <c r="C464">
        <v>0</v>
      </c>
    </row>
    <row r="465" spans="1:3" x14ac:dyDescent="0.2">
      <c r="A465">
        <v>6075013102</v>
      </c>
      <c r="B465">
        <v>232.93714969999999</v>
      </c>
      <c r="C465">
        <v>0</v>
      </c>
    </row>
    <row r="466" spans="1:3" x14ac:dyDescent="0.2">
      <c r="A466">
        <v>6075013200</v>
      </c>
      <c r="B466">
        <v>230.50729910000001</v>
      </c>
      <c r="C466">
        <v>0</v>
      </c>
    </row>
    <row r="467" spans="1:3" x14ac:dyDescent="0.2">
      <c r="A467">
        <v>6075013300</v>
      </c>
      <c r="B467">
        <v>228.36589839999999</v>
      </c>
      <c r="C467">
        <v>0</v>
      </c>
    </row>
    <row r="468" spans="1:3" x14ac:dyDescent="0.2">
      <c r="A468">
        <v>6075013400</v>
      </c>
      <c r="B468">
        <v>225.21151689999999</v>
      </c>
      <c r="C468">
        <v>0</v>
      </c>
    </row>
    <row r="469" spans="1:3" x14ac:dyDescent="0.2">
      <c r="A469">
        <v>6075013500</v>
      </c>
      <c r="B469">
        <v>226.84968850000001</v>
      </c>
      <c r="C469">
        <v>0</v>
      </c>
    </row>
    <row r="470" spans="1:3" x14ac:dyDescent="0.2">
      <c r="A470">
        <v>6075015100</v>
      </c>
      <c r="B470">
        <v>229.5385129</v>
      </c>
      <c r="C470">
        <v>0</v>
      </c>
    </row>
    <row r="471" spans="1:3" x14ac:dyDescent="0.2">
      <c r="A471">
        <v>6075015200</v>
      </c>
      <c r="B471">
        <v>227.91934069999999</v>
      </c>
      <c r="C471">
        <v>0</v>
      </c>
    </row>
    <row r="472" spans="1:3" x14ac:dyDescent="0.2">
      <c r="A472">
        <v>6075015300</v>
      </c>
      <c r="B472">
        <v>223.74104600000001</v>
      </c>
      <c r="C472">
        <v>0</v>
      </c>
    </row>
    <row r="473" spans="1:3" x14ac:dyDescent="0.2">
      <c r="A473">
        <v>6075015400</v>
      </c>
      <c r="B473">
        <v>224.3572609</v>
      </c>
      <c r="C473">
        <v>0</v>
      </c>
    </row>
    <row r="474" spans="1:3" x14ac:dyDescent="0.2">
      <c r="A474">
        <v>6075015500</v>
      </c>
      <c r="B474">
        <v>224.1262404</v>
      </c>
      <c r="C474">
        <v>0</v>
      </c>
    </row>
    <row r="475" spans="1:3" x14ac:dyDescent="0.2">
      <c r="A475">
        <v>6075015600</v>
      </c>
      <c r="B475">
        <v>219.80165600000001</v>
      </c>
      <c r="C475">
        <v>0</v>
      </c>
    </row>
    <row r="476" spans="1:3" x14ac:dyDescent="0.2">
      <c r="A476">
        <v>6075015700</v>
      </c>
      <c r="B476">
        <v>218.64175890000001</v>
      </c>
      <c r="C476">
        <v>0</v>
      </c>
    </row>
    <row r="477" spans="1:3" x14ac:dyDescent="0.2">
      <c r="A477">
        <v>6075015801</v>
      </c>
      <c r="B477">
        <v>218.20497080000001</v>
      </c>
      <c r="C477">
        <v>0</v>
      </c>
    </row>
    <row r="478" spans="1:3" x14ac:dyDescent="0.2">
      <c r="A478">
        <v>6075015802</v>
      </c>
      <c r="B478">
        <v>217.89862460000001</v>
      </c>
      <c r="C478">
        <v>0</v>
      </c>
    </row>
    <row r="479" spans="1:3" x14ac:dyDescent="0.2">
      <c r="A479">
        <v>6075015900</v>
      </c>
      <c r="B479">
        <v>222.63915689999999</v>
      </c>
      <c r="C479">
        <v>0</v>
      </c>
    </row>
    <row r="480" spans="1:3" x14ac:dyDescent="0.2">
      <c r="A480">
        <v>6075016000</v>
      </c>
      <c r="B480">
        <v>226.60747219999999</v>
      </c>
      <c r="C480">
        <v>0</v>
      </c>
    </row>
    <row r="481" spans="1:3" x14ac:dyDescent="0.2">
      <c r="A481">
        <v>6075016100</v>
      </c>
      <c r="B481">
        <v>222.160505</v>
      </c>
      <c r="C481">
        <v>0</v>
      </c>
    </row>
    <row r="482" spans="1:3" x14ac:dyDescent="0.2">
      <c r="A482">
        <v>6075016200</v>
      </c>
      <c r="B482">
        <v>222.2824324</v>
      </c>
      <c r="C482">
        <v>0</v>
      </c>
    </row>
    <row r="483" spans="1:3" x14ac:dyDescent="0.2">
      <c r="A483">
        <v>6075016300</v>
      </c>
      <c r="B483">
        <v>219.79812229999999</v>
      </c>
      <c r="C483">
        <v>0</v>
      </c>
    </row>
    <row r="484" spans="1:3" x14ac:dyDescent="0.2">
      <c r="A484">
        <v>6075016400</v>
      </c>
      <c r="B484">
        <v>215.6058597</v>
      </c>
      <c r="C484">
        <v>0</v>
      </c>
    </row>
    <row r="485" spans="1:3" x14ac:dyDescent="0.2">
      <c r="A485">
        <v>6075016500</v>
      </c>
      <c r="B485">
        <v>215.5432146</v>
      </c>
      <c r="C485">
        <v>0</v>
      </c>
    </row>
    <row r="486" spans="1:3" x14ac:dyDescent="0.2">
      <c r="A486">
        <v>6075016600</v>
      </c>
      <c r="B486">
        <v>213.19296700000001</v>
      </c>
      <c r="C486">
        <v>0</v>
      </c>
    </row>
    <row r="487" spans="1:3" x14ac:dyDescent="0.2">
      <c r="A487">
        <v>6075016700</v>
      </c>
      <c r="B487">
        <v>214.2273332</v>
      </c>
      <c r="C487">
        <v>0</v>
      </c>
    </row>
    <row r="488" spans="1:3" x14ac:dyDescent="0.2">
      <c r="A488">
        <v>6075016801</v>
      </c>
      <c r="B488">
        <v>217.71849879999999</v>
      </c>
      <c r="C488">
        <v>0</v>
      </c>
    </row>
    <row r="489" spans="1:3" x14ac:dyDescent="0.2">
      <c r="A489">
        <v>6075016802</v>
      </c>
      <c r="B489">
        <v>220.08582129999999</v>
      </c>
      <c r="C489">
        <v>0</v>
      </c>
    </row>
    <row r="490" spans="1:3" x14ac:dyDescent="0.2">
      <c r="A490">
        <v>6075016900</v>
      </c>
      <c r="B490">
        <v>213.79667610000001</v>
      </c>
      <c r="C490">
        <v>0</v>
      </c>
    </row>
    <row r="491" spans="1:3" x14ac:dyDescent="0.2">
      <c r="A491">
        <v>6075017000</v>
      </c>
      <c r="B491">
        <v>210.67031829999999</v>
      </c>
      <c r="C491">
        <v>0</v>
      </c>
    </row>
    <row r="492" spans="1:3" x14ac:dyDescent="0.2">
      <c r="A492">
        <v>6075017101</v>
      </c>
      <c r="B492">
        <v>209.71539179999999</v>
      </c>
      <c r="C492">
        <v>0</v>
      </c>
    </row>
    <row r="493" spans="1:3" x14ac:dyDescent="0.2">
      <c r="A493">
        <v>6075017102</v>
      </c>
      <c r="B493">
        <v>208.15296230000001</v>
      </c>
      <c r="C493">
        <v>0</v>
      </c>
    </row>
    <row r="494" spans="1:3" x14ac:dyDescent="0.2">
      <c r="A494">
        <v>6075017601</v>
      </c>
      <c r="B494">
        <v>231.2049653</v>
      </c>
      <c r="C494">
        <v>0</v>
      </c>
    </row>
    <row r="495" spans="1:3" x14ac:dyDescent="0.2">
      <c r="A495">
        <v>6075017700</v>
      </c>
      <c r="B495">
        <v>221.18013569999999</v>
      </c>
      <c r="C495">
        <v>0</v>
      </c>
    </row>
    <row r="496" spans="1:3" x14ac:dyDescent="0.2">
      <c r="A496">
        <v>6075017801</v>
      </c>
      <c r="B496">
        <v>251.78437790000001</v>
      </c>
      <c r="C496">
        <v>0</v>
      </c>
    </row>
    <row r="497" spans="1:3" x14ac:dyDescent="0.2">
      <c r="A497">
        <v>6075017802</v>
      </c>
      <c r="B497">
        <v>229.33893119999999</v>
      </c>
      <c r="C497">
        <v>0</v>
      </c>
    </row>
    <row r="498" spans="1:3" x14ac:dyDescent="0.2">
      <c r="A498">
        <v>6075017902</v>
      </c>
      <c r="B498">
        <v>345.66027109999999</v>
      </c>
      <c r="C498">
        <v>2</v>
      </c>
    </row>
    <row r="499" spans="1:3" x14ac:dyDescent="0.2">
      <c r="A499">
        <v>6075018000</v>
      </c>
      <c r="B499">
        <v>239.2281188</v>
      </c>
      <c r="C499">
        <v>0</v>
      </c>
    </row>
    <row r="500" spans="1:3" x14ac:dyDescent="0.2">
      <c r="A500">
        <v>6075020100</v>
      </c>
      <c r="B500">
        <v>218.92034530000001</v>
      </c>
      <c r="C500">
        <v>0</v>
      </c>
    </row>
    <row r="501" spans="1:3" x14ac:dyDescent="0.2">
      <c r="A501">
        <v>6075020200</v>
      </c>
      <c r="B501">
        <v>216.67879350000001</v>
      </c>
      <c r="C501">
        <v>0</v>
      </c>
    </row>
    <row r="502" spans="1:3" x14ac:dyDescent="0.2">
      <c r="A502">
        <v>6075020300</v>
      </c>
      <c r="B502">
        <v>214.56814489999999</v>
      </c>
      <c r="C502">
        <v>0</v>
      </c>
    </row>
    <row r="503" spans="1:3" x14ac:dyDescent="0.2">
      <c r="A503">
        <v>6075020401</v>
      </c>
      <c r="B503">
        <v>205.8670109</v>
      </c>
      <c r="C503">
        <v>0</v>
      </c>
    </row>
    <row r="504" spans="1:3" x14ac:dyDescent="0.2">
      <c r="A504">
        <v>6075020402</v>
      </c>
      <c r="B504">
        <v>200.66004240000001</v>
      </c>
      <c r="C504">
        <v>0</v>
      </c>
    </row>
    <row r="505" spans="1:3" x14ac:dyDescent="0.2">
      <c r="A505">
        <v>6075020500</v>
      </c>
      <c r="B505">
        <v>207.2420717</v>
      </c>
      <c r="C505">
        <v>0</v>
      </c>
    </row>
    <row r="506" spans="1:3" x14ac:dyDescent="0.2">
      <c r="A506">
        <v>6075020600</v>
      </c>
      <c r="B506">
        <v>210.40774590000001</v>
      </c>
      <c r="C506">
        <v>0</v>
      </c>
    </row>
    <row r="507" spans="1:3" x14ac:dyDescent="0.2">
      <c r="A507">
        <v>6075020700</v>
      </c>
      <c r="B507">
        <v>213.48734690000001</v>
      </c>
      <c r="C507">
        <v>0</v>
      </c>
    </row>
    <row r="508" spans="1:3" x14ac:dyDescent="0.2">
      <c r="A508">
        <v>6075020800</v>
      </c>
      <c r="B508">
        <v>213.5844113</v>
      </c>
      <c r="C508">
        <v>0</v>
      </c>
    </row>
    <row r="509" spans="1:3" x14ac:dyDescent="0.2">
      <c r="A509">
        <v>6075020900</v>
      </c>
      <c r="B509">
        <v>209.8700201</v>
      </c>
      <c r="C509">
        <v>0</v>
      </c>
    </row>
    <row r="510" spans="1:3" x14ac:dyDescent="0.2">
      <c r="A510">
        <v>6075021000</v>
      </c>
      <c r="B510">
        <v>208.95858480000001</v>
      </c>
      <c r="C510">
        <v>0</v>
      </c>
    </row>
    <row r="511" spans="1:3" x14ac:dyDescent="0.2">
      <c r="A511">
        <v>6075021100</v>
      </c>
      <c r="B511">
        <v>206.68751560000001</v>
      </c>
      <c r="C511">
        <v>0</v>
      </c>
    </row>
    <row r="512" spans="1:3" x14ac:dyDescent="0.2">
      <c r="A512">
        <v>6075021200</v>
      </c>
      <c r="B512">
        <v>202.9199515</v>
      </c>
      <c r="C512">
        <v>0</v>
      </c>
    </row>
    <row r="513" spans="1:3" x14ac:dyDescent="0.2">
      <c r="A513">
        <v>6075021300</v>
      </c>
      <c r="B513">
        <v>200.72150540000001</v>
      </c>
      <c r="C513">
        <v>0</v>
      </c>
    </row>
    <row r="514" spans="1:3" x14ac:dyDescent="0.2">
      <c r="A514">
        <v>6075021400</v>
      </c>
      <c r="B514">
        <v>204.90238930000001</v>
      </c>
      <c r="C514">
        <v>0</v>
      </c>
    </row>
    <row r="515" spans="1:3" x14ac:dyDescent="0.2">
      <c r="A515">
        <v>6075021500</v>
      </c>
      <c r="B515">
        <v>203.0652825</v>
      </c>
      <c r="C515">
        <v>0</v>
      </c>
    </row>
    <row r="516" spans="1:3" x14ac:dyDescent="0.2">
      <c r="A516">
        <v>6075021600</v>
      </c>
      <c r="B516">
        <v>197.9997908</v>
      </c>
      <c r="C516">
        <v>0</v>
      </c>
    </row>
    <row r="517" spans="1:3" x14ac:dyDescent="0.2">
      <c r="A517">
        <v>6075021700</v>
      </c>
      <c r="B517">
        <v>194.9746446</v>
      </c>
      <c r="C517">
        <v>0</v>
      </c>
    </row>
    <row r="518" spans="1:3" x14ac:dyDescent="0.2">
      <c r="A518">
        <v>6075021800</v>
      </c>
      <c r="B518">
        <v>197.7176169</v>
      </c>
      <c r="C518">
        <v>0</v>
      </c>
    </row>
    <row r="519" spans="1:3" x14ac:dyDescent="0.2">
      <c r="A519">
        <v>6075022600</v>
      </c>
      <c r="B519">
        <v>285.39826900000003</v>
      </c>
      <c r="C519">
        <v>3</v>
      </c>
    </row>
    <row r="520" spans="1:3" x14ac:dyDescent="0.2">
      <c r="A520">
        <v>6075022702</v>
      </c>
      <c r="B520">
        <v>234.22456890000001</v>
      </c>
      <c r="C520">
        <v>0</v>
      </c>
    </row>
    <row r="521" spans="1:3" x14ac:dyDescent="0.2">
      <c r="A521">
        <v>6075022704</v>
      </c>
      <c r="B521">
        <v>222.75558050000001</v>
      </c>
      <c r="C521">
        <v>0.5</v>
      </c>
    </row>
    <row r="522" spans="1:3" x14ac:dyDescent="0.2">
      <c r="A522">
        <v>6075022801</v>
      </c>
      <c r="B522">
        <v>217.48533620000001</v>
      </c>
      <c r="C522">
        <v>0</v>
      </c>
    </row>
    <row r="523" spans="1:3" x14ac:dyDescent="0.2">
      <c r="A523">
        <v>6075022802</v>
      </c>
      <c r="B523">
        <v>220.72231489999999</v>
      </c>
      <c r="C523">
        <v>0.5</v>
      </c>
    </row>
    <row r="524" spans="1:3" x14ac:dyDescent="0.2">
      <c r="A524">
        <v>6075022803</v>
      </c>
      <c r="B524">
        <v>215.31926429999999</v>
      </c>
      <c r="C524">
        <v>0</v>
      </c>
    </row>
    <row r="525" spans="1:3" x14ac:dyDescent="0.2">
      <c r="A525">
        <v>6075022901</v>
      </c>
      <c r="B525">
        <v>211.6413699</v>
      </c>
      <c r="C525">
        <v>0</v>
      </c>
    </row>
    <row r="526" spans="1:3" x14ac:dyDescent="0.2">
      <c r="A526">
        <v>6075022902</v>
      </c>
      <c r="B526">
        <v>214.282399</v>
      </c>
      <c r="C526">
        <v>0</v>
      </c>
    </row>
    <row r="527" spans="1:3" x14ac:dyDescent="0.2">
      <c r="A527">
        <v>6075022903</v>
      </c>
      <c r="B527">
        <v>215.00555410000001</v>
      </c>
      <c r="C527">
        <v>1.75</v>
      </c>
    </row>
    <row r="528" spans="1:3" x14ac:dyDescent="0.2">
      <c r="A528">
        <v>6075023001</v>
      </c>
      <c r="B528">
        <v>206.0212697</v>
      </c>
      <c r="C528">
        <v>8.25</v>
      </c>
    </row>
    <row r="529" spans="1:3" x14ac:dyDescent="0.2">
      <c r="A529">
        <v>6075023003</v>
      </c>
      <c r="B529">
        <v>207.6923802</v>
      </c>
      <c r="C529">
        <v>5.35</v>
      </c>
    </row>
    <row r="530" spans="1:3" x14ac:dyDescent="0.2">
      <c r="A530">
        <v>6075023102</v>
      </c>
      <c r="B530">
        <v>212.4771452</v>
      </c>
      <c r="C530">
        <v>5.65</v>
      </c>
    </row>
    <row r="531" spans="1:3" x14ac:dyDescent="0.2">
      <c r="A531">
        <v>6075023103</v>
      </c>
      <c r="B531">
        <v>217.43121919999999</v>
      </c>
      <c r="C531">
        <v>8.1</v>
      </c>
    </row>
    <row r="532" spans="1:3" x14ac:dyDescent="0.2">
      <c r="A532">
        <v>6075023200</v>
      </c>
      <c r="B532">
        <v>207.56821410000001</v>
      </c>
      <c r="C532">
        <v>16.850000000000001</v>
      </c>
    </row>
    <row r="533" spans="1:3" x14ac:dyDescent="0.2">
      <c r="A533">
        <v>6075023300</v>
      </c>
      <c r="B533">
        <v>202.22648599999999</v>
      </c>
      <c r="C533">
        <v>4.5999999999999996</v>
      </c>
    </row>
    <row r="534" spans="1:3" x14ac:dyDescent="0.2">
      <c r="A534">
        <v>6075023400</v>
      </c>
      <c r="B534">
        <v>203.1425692</v>
      </c>
      <c r="C534">
        <v>13.8</v>
      </c>
    </row>
    <row r="535" spans="1:3" x14ac:dyDescent="0.2">
      <c r="A535">
        <v>6075025100</v>
      </c>
      <c r="B535">
        <v>210.28641669999999</v>
      </c>
      <c r="C535">
        <v>4.75</v>
      </c>
    </row>
    <row r="536" spans="1:3" x14ac:dyDescent="0.2">
      <c r="A536">
        <v>6075025200</v>
      </c>
      <c r="B536">
        <v>206.56430510000001</v>
      </c>
      <c r="C536">
        <v>2.5</v>
      </c>
    </row>
    <row r="537" spans="1:3" x14ac:dyDescent="0.2">
      <c r="A537">
        <v>6075025300</v>
      </c>
      <c r="B537">
        <v>204.8356368</v>
      </c>
      <c r="C537">
        <v>0</v>
      </c>
    </row>
    <row r="538" spans="1:3" x14ac:dyDescent="0.2">
      <c r="A538">
        <v>6075025401</v>
      </c>
      <c r="B538">
        <v>200.67262690000001</v>
      </c>
      <c r="C538">
        <v>0.5</v>
      </c>
    </row>
    <row r="539" spans="1:3" x14ac:dyDescent="0.2">
      <c r="A539">
        <v>6075025402</v>
      </c>
      <c r="B539">
        <v>202.6547387</v>
      </c>
      <c r="C539">
        <v>2.5</v>
      </c>
    </row>
    <row r="540" spans="1:3" x14ac:dyDescent="0.2">
      <c r="A540">
        <v>6075025403</v>
      </c>
      <c r="B540">
        <v>197.68045190000001</v>
      </c>
      <c r="C540">
        <v>1.25</v>
      </c>
    </row>
    <row r="541" spans="1:3" x14ac:dyDescent="0.2">
      <c r="A541">
        <v>6075025500</v>
      </c>
      <c r="B541">
        <v>189.94590930000001</v>
      </c>
      <c r="C541">
        <v>2</v>
      </c>
    </row>
    <row r="542" spans="1:3" x14ac:dyDescent="0.2">
      <c r="A542">
        <v>6075025600</v>
      </c>
      <c r="B542">
        <v>194.2681609</v>
      </c>
      <c r="C542">
        <v>0</v>
      </c>
    </row>
    <row r="543" spans="1:3" x14ac:dyDescent="0.2">
      <c r="A543">
        <v>6075025701</v>
      </c>
      <c r="B543">
        <v>199.9541509</v>
      </c>
      <c r="C543">
        <v>2.9</v>
      </c>
    </row>
    <row r="544" spans="1:3" x14ac:dyDescent="0.2">
      <c r="A544">
        <v>6075025702</v>
      </c>
      <c r="B544">
        <v>200.6869227</v>
      </c>
      <c r="C544">
        <v>4.25</v>
      </c>
    </row>
    <row r="545" spans="1:3" x14ac:dyDescent="0.2">
      <c r="A545">
        <v>6075025800</v>
      </c>
      <c r="B545">
        <v>199.0139039</v>
      </c>
      <c r="C545">
        <v>1.75</v>
      </c>
    </row>
    <row r="546" spans="1:3" x14ac:dyDescent="0.2">
      <c r="A546">
        <v>6075025900</v>
      </c>
      <c r="B546">
        <v>195.60856419999999</v>
      </c>
      <c r="C546">
        <v>1.45</v>
      </c>
    </row>
    <row r="547" spans="1:3" x14ac:dyDescent="0.2">
      <c r="A547">
        <v>6075026001</v>
      </c>
      <c r="B547">
        <v>188.86639729999999</v>
      </c>
      <c r="C547">
        <v>0</v>
      </c>
    </row>
    <row r="548" spans="1:3" x14ac:dyDescent="0.2">
      <c r="A548">
        <v>6075026002</v>
      </c>
      <c r="B548">
        <v>191.67566600000001</v>
      </c>
      <c r="C548">
        <v>0</v>
      </c>
    </row>
    <row r="549" spans="1:3" x14ac:dyDescent="0.2">
      <c r="A549">
        <v>6075026003</v>
      </c>
      <c r="B549">
        <v>188.4458491</v>
      </c>
      <c r="C549">
        <v>0</v>
      </c>
    </row>
    <row r="550" spans="1:3" x14ac:dyDescent="0.2">
      <c r="A550">
        <v>6075026004</v>
      </c>
      <c r="B550">
        <v>185.7052778</v>
      </c>
      <c r="C550">
        <v>0</v>
      </c>
    </row>
    <row r="551" spans="1:3" x14ac:dyDescent="0.2">
      <c r="A551">
        <v>6075026100</v>
      </c>
      <c r="B551">
        <v>182.64784069999999</v>
      </c>
      <c r="C551">
        <v>1</v>
      </c>
    </row>
    <row r="552" spans="1:3" x14ac:dyDescent="0.2">
      <c r="A552">
        <v>6075026200</v>
      </c>
      <c r="B552">
        <v>133.25524949999999</v>
      </c>
      <c r="C552">
        <v>0.5</v>
      </c>
    </row>
    <row r="553" spans="1:3" x14ac:dyDescent="0.2">
      <c r="A553">
        <v>6075026301</v>
      </c>
      <c r="B553">
        <v>160.4487618</v>
      </c>
      <c r="C553">
        <v>0</v>
      </c>
    </row>
    <row r="554" spans="1:3" x14ac:dyDescent="0.2">
      <c r="A554">
        <v>6075026302</v>
      </c>
      <c r="B554">
        <v>175.84651909999999</v>
      </c>
      <c r="C554">
        <v>0.2</v>
      </c>
    </row>
    <row r="555" spans="1:3" x14ac:dyDescent="0.2">
      <c r="A555">
        <v>6075026303</v>
      </c>
      <c r="B555">
        <v>139.52255149999999</v>
      </c>
      <c r="C555">
        <v>0</v>
      </c>
    </row>
    <row r="556" spans="1:3" x14ac:dyDescent="0.2">
      <c r="A556">
        <v>6075026401</v>
      </c>
      <c r="B556">
        <v>189.70531310000001</v>
      </c>
      <c r="C556">
        <v>2.65</v>
      </c>
    </row>
    <row r="557" spans="1:3" x14ac:dyDescent="0.2">
      <c r="A557">
        <v>6075026402</v>
      </c>
      <c r="B557">
        <v>194.77721629999999</v>
      </c>
      <c r="C557">
        <v>5.75</v>
      </c>
    </row>
    <row r="558" spans="1:3" x14ac:dyDescent="0.2">
      <c r="A558">
        <v>6075026403</v>
      </c>
      <c r="B558">
        <v>190.92505539999999</v>
      </c>
      <c r="C558">
        <v>5.3</v>
      </c>
    </row>
    <row r="559" spans="1:3" x14ac:dyDescent="0.2">
      <c r="A559">
        <v>6075026404</v>
      </c>
      <c r="B559">
        <v>187.05793209999999</v>
      </c>
      <c r="C559">
        <v>1</v>
      </c>
    </row>
    <row r="560" spans="1:3" x14ac:dyDescent="0.2">
      <c r="A560">
        <v>6075030101</v>
      </c>
      <c r="B560">
        <v>208.67319860000001</v>
      </c>
      <c r="C560">
        <v>0</v>
      </c>
    </row>
    <row r="561" spans="1:3" x14ac:dyDescent="0.2">
      <c r="A561">
        <v>6075030102</v>
      </c>
      <c r="B561">
        <v>203.1432245</v>
      </c>
      <c r="C561">
        <v>0</v>
      </c>
    </row>
    <row r="562" spans="1:3" x14ac:dyDescent="0.2">
      <c r="A562">
        <v>6075030201</v>
      </c>
      <c r="B562">
        <v>211.14773199999999</v>
      </c>
      <c r="C562">
        <v>0</v>
      </c>
    </row>
    <row r="563" spans="1:3" x14ac:dyDescent="0.2">
      <c r="A563">
        <v>6075030202</v>
      </c>
      <c r="B563">
        <v>209.42563029999999</v>
      </c>
      <c r="C563">
        <v>0</v>
      </c>
    </row>
    <row r="564" spans="1:3" x14ac:dyDescent="0.2">
      <c r="A564">
        <v>6075030301</v>
      </c>
      <c r="B564">
        <v>204.6167299</v>
      </c>
      <c r="C564">
        <v>0</v>
      </c>
    </row>
    <row r="565" spans="1:3" x14ac:dyDescent="0.2">
      <c r="A565">
        <v>6075030302</v>
      </c>
      <c r="B565">
        <v>201.57907209999999</v>
      </c>
      <c r="C565">
        <v>0</v>
      </c>
    </row>
    <row r="566" spans="1:3" x14ac:dyDescent="0.2">
      <c r="A566">
        <v>6075030400</v>
      </c>
      <c r="B566">
        <v>196.64854639999999</v>
      </c>
      <c r="C566">
        <v>0</v>
      </c>
    </row>
    <row r="567" spans="1:3" x14ac:dyDescent="0.2">
      <c r="A567">
        <v>6075030500</v>
      </c>
      <c r="B567">
        <v>198.1834585</v>
      </c>
      <c r="C567">
        <v>0</v>
      </c>
    </row>
    <row r="568" spans="1:3" x14ac:dyDescent="0.2">
      <c r="A568">
        <v>6075030600</v>
      </c>
      <c r="B568">
        <v>193.6626393</v>
      </c>
      <c r="C568">
        <v>0</v>
      </c>
    </row>
    <row r="569" spans="1:3" x14ac:dyDescent="0.2">
      <c r="A569">
        <v>6075030700</v>
      </c>
      <c r="B569">
        <v>191.07861940000001</v>
      </c>
      <c r="C569">
        <v>0</v>
      </c>
    </row>
    <row r="570" spans="1:3" x14ac:dyDescent="0.2">
      <c r="A570">
        <v>6075030800</v>
      </c>
      <c r="B570">
        <v>191.2265965</v>
      </c>
      <c r="C570">
        <v>0</v>
      </c>
    </row>
    <row r="571" spans="1:3" x14ac:dyDescent="0.2">
      <c r="A571">
        <v>6075030900</v>
      </c>
      <c r="B571">
        <v>168.66303719999999</v>
      </c>
      <c r="C571">
        <v>0</v>
      </c>
    </row>
    <row r="572" spans="1:3" x14ac:dyDescent="0.2">
      <c r="A572">
        <v>6075031000</v>
      </c>
      <c r="B572">
        <v>185.24368509999999</v>
      </c>
      <c r="C572">
        <v>1</v>
      </c>
    </row>
    <row r="573" spans="1:3" x14ac:dyDescent="0.2">
      <c r="A573">
        <v>6075031100</v>
      </c>
      <c r="B573">
        <v>188.54322310000001</v>
      </c>
      <c r="C573">
        <v>1</v>
      </c>
    </row>
    <row r="574" spans="1:3" x14ac:dyDescent="0.2">
      <c r="A574">
        <v>6075031201</v>
      </c>
      <c r="B574">
        <v>170.8774315</v>
      </c>
      <c r="C574">
        <v>2</v>
      </c>
    </row>
    <row r="575" spans="1:3" x14ac:dyDescent="0.2">
      <c r="A575">
        <v>6075031202</v>
      </c>
      <c r="B575">
        <v>150.45960719999999</v>
      </c>
      <c r="C575">
        <v>2</v>
      </c>
    </row>
    <row r="576" spans="1:3" x14ac:dyDescent="0.2">
      <c r="A576">
        <v>6075031301</v>
      </c>
      <c r="B576">
        <v>131.203777</v>
      </c>
      <c r="C576">
        <v>0</v>
      </c>
    </row>
    <row r="577" spans="1:3" x14ac:dyDescent="0.2">
      <c r="A577">
        <v>6075031302</v>
      </c>
      <c r="B577">
        <v>128.01255620000001</v>
      </c>
      <c r="C577">
        <v>0</v>
      </c>
    </row>
    <row r="578" spans="1:3" x14ac:dyDescent="0.2">
      <c r="A578">
        <v>6075031400</v>
      </c>
      <c r="B578">
        <v>129.13538740000001</v>
      </c>
      <c r="C578">
        <v>0.5</v>
      </c>
    </row>
    <row r="579" spans="1:3" x14ac:dyDescent="0.2">
      <c r="A579">
        <v>6075032601</v>
      </c>
      <c r="B579">
        <v>212.41979929999999</v>
      </c>
      <c r="C579">
        <v>0</v>
      </c>
    </row>
    <row r="580" spans="1:3" x14ac:dyDescent="0.2">
      <c r="A580">
        <v>6075032602</v>
      </c>
      <c r="B580">
        <v>207.8959538</v>
      </c>
      <c r="C580">
        <v>0</v>
      </c>
    </row>
    <row r="581" spans="1:3" x14ac:dyDescent="0.2">
      <c r="A581">
        <v>6075032700</v>
      </c>
      <c r="B581">
        <v>209.34829099999999</v>
      </c>
      <c r="C581">
        <v>0</v>
      </c>
    </row>
    <row r="582" spans="1:3" x14ac:dyDescent="0.2">
      <c r="A582">
        <v>6075032801</v>
      </c>
      <c r="B582">
        <v>198.8241362</v>
      </c>
      <c r="C582">
        <v>0</v>
      </c>
    </row>
    <row r="583" spans="1:3" x14ac:dyDescent="0.2">
      <c r="A583">
        <v>6075032802</v>
      </c>
      <c r="B583">
        <v>203.6054498</v>
      </c>
      <c r="C583">
        <v>0</v>
      </c>
    </row>
    <row r="584" spans="1:3" x14ac:dyDescent="0.2">
      <c r="A584">
        <v>6075032901</v>
      </c>
      <c r="B584">
        <v>192.73554820000001</v>
      </c>
      <c r="C584">
        <v>0</v>
      </c>
    </row>
    <row r="585" spans="1:3" x14ac:dyDescent="0.2">
      <c r="A585">
        <v>6075032902</v>
      </c>
      <c r="B585">
        <v>200.29793649999999</v>
      </c>
      <c r="C585">
        <v>0</v>
      </c>
    </row>
    <row r="586" spans="1:3" x14ac:dyDescent="0.2">
      <c r="A586">
        <v>6075033000</v>
      </c>
      <c r="B586">
        <v>173.47386420000001</v>
      </c>
      <c r="C586">
        <v>0</v>
      </c>
    </row>
    <row r="587" spans="1:3" x14ac:dyDescent="0.2">
      <c r="A587">
        <v>6075033100</v>
      </c>
      <c r="B587">
        <v>155.89222150000001</v>
      </c>
      <c r="C587">
        <v>0</v>
      </c>
    </row>
    <row r="588" spans="1:3" x14ac:dyDescent="0.2">
      <c r="A588">
        <v>6075033201</v>
      </c>
      <c r="B588">
        <v>141.69429890000001</v>
      </c>
      <c r="C588">
        <v>0</v>
      </c>
    </row>
    <row r="589" spans="1:3" x14ac:dyDescent="0.2">
      <c r="A589">
        <v>6075033203</v>
      </c>
      <c r="B589">
        <v>131.63582289999999</v>
      </c>
      <c r="C589">
        <v>0</v>
      </c>
    </row>
    <row r="590" spans="1:3" x14ac:dyDescent="0.2">
      <c r="A590">
        <v>6075033204</v>
      </c>
      <c r="B590">
        <v>133.407263</v>
      </c>
      <c r="C590">
        <v>0</v>
      </c>
    </row>
    <row r="591" spans="1:3" x14ac:dyDescent="0.2">
      <c r="A591">
        <v>6075035100</v>
      </c>
      <c r="B591">
        <v>204.0247344</v>
      </c>
      <c r="C591">
        <v>0</v>
      </c>
    </row>
    <row r="592" spans="1:3" x14ac:dyDescent="0.2">
      <c r="A592">
        <v>6075035201</v>
      </c>
      <c r="B592">
        <v>185.09961379999999</v>
      </c>
      <c r="C592">
        <v>0</v>
      </c>
    </row>
    <row r="593" spans="1:3" x14ac:dyDescent="0.2">
      <c r="A593">
        <v>6075035202</v>
      </c>
      <c r="B593">
        <v>200.67757660000001</v>
      </c>
      <c r="C593">
        <v>0</v>
      </c>
    </row>
    <row r="594" spans="1:3" x14ac:dyDescent="0.2">
      <c r="A594">
        <v>6075035300</v>
      </c>
      <c r="B594">
        <v>166.20993720000001</v>
      </c>
      <c r="C594">
        <v>0</v>
      </c>
    </row>
    <row r="595" spans="1:3" x14ac:dyDescent="0.2">
      <c r="A595">
        <v>6075035400</v>
      </c>
      <c r="B595">
        <v>156.98388059999999</v>
      </c>
      <c r="C595">
        <v>0</v>
      </c>
    </row>
    <row r="596" spans="1:3" x14ac:dyDescent="0.2">
      <c r="A596">
        <v>6075040100</v>
      </c>
      <c r="B596">
        <v>228.12554159999999</v>
      </c>
      <c r="C596">
        <v>0</v>
      </c>
    </row>
    <row r="597" spans="1:3" x14ac:dyDescent="0.2">
      <c r="A597">
        <v>6075040200</v>
      </c>
      <c r="B597">
        <v>228.94384299999999</v>
      </c>
      <c r="C597">
        <v>0</v>
      </c>
    </row>
    <row r="598" spans="1:3" x14ac:dyDescent="0.2">
      <c r="A598">
        <v>6075042601</v>
      </c>
      <c r="B598">
        <v>229.7398292</v>
      </c>
      <c r="C598">
        <v>0</v>
      </c>
    </row>
    <row r="599" spans="1:3" x14ac:dyDescent="0.2">
      <c r="A599">
        <v>6075042602</v>
      </c>
      <c r="B599">
        <v>229.12587389999999</v>
      </c>
      <c r="C599">
        <v>0</v>
      </c>
    </row>
    <row r="600" spans="1:3" x14ac:dyDescent="0.2">
      <c r="A600">
        <v>6075042700</v>
      </c>
      <c r="B600">
        <v>229.17000189999999</v>
      </c>
      <c r="C600">
        <v>0</v>
      </c>
    </row>
    <row r="601" spans="1:3" x14ac:dyDescent="0.2">
      <c r="A601">
        <v>6075042800</v>
      </c>
      <c r="B601">
        <v>232.6988345</v>
      </c>
      <c r="C601">
        <v>0</v>
      </c>
    </row>
    <row r="602" spans="1:3" x14ac:dyDescent="0.2">
      <c r="A602">
        <v>6075045100</v>
      </c>
      <c r="B602">
        <v>220.51956050000001</v>
      </c>
      <c r="C602">
        <v>0</v>
      </c>
    </row>
    <row r="603" spans="1:3" x14ac:dyDescent="0.2">
      <c r="A603">
        <v>6075045200</v>
      </c>
      <c r="B603">
        <v>221.69158770000001</v>
      </c>
      <c r="C603">
        <v>0</v>
      </c>
    </row>
    <row r="604" spans="1:3" x14ac:dyDescent="0.2">
      <c r="A604">
        <v>6075047600</v>
      </c>
      <c r="B604">
        <v>222.98730280000001</v>
      </c>
      <c r="C604">
        <v>0</v>
      </c>
    </row>
    <row r="605" spans="1:3" x14ac:dyDescent="0.2">
      <c r="A605">
        <v>6075047701</v>
      </c>
      <c r="B605">
        <v>224.64152039999999</v>
      </c>
      <c r="C605">
        <v>0</v>
      </c>
    </row>
    <row r="606" spans="1:3" x14ac:dyDescent="0.2">
      <c r="A606">
        <v>6075047702</v>
      </c>
      <c r="B606">
        <v>222.55211829999999</v>
      </c>
      <c r="C606">
        <v>0</v>
      </c>
    </row>
    <row r="607" spans="1:3" x14ac:dyDescent="0.2">
      <c r="A607">
        <v>6075047801</v>
      </c>
      <c r="B607">
        <v>221.84788259999999</v>
      </c>
      <c r="C607">
        <v>0</v>
      </c>
    </row>
    <row r="608" spans="1:3" x14ac:dyDescent="0.2">
      <c r="A608">
        <v>6075047802</v>
      </c>
      <c r="B608">
        <v>223.00071270000001</v>
      </c>
      <c r="C608">
        <v>0</v>
      </c>
    </row>
    <row r="609" spans="1:3" x14ac:dyDescent="0.2">
      <c r="A609">
        <v>6075047901</v>
      </c>
      <c r="B609">
        <v>228.01719739999999</v>
      </c>
      <c r="C609">
        <v>0</v>
      </c>
    </row>
    <row r="610" spans="1:3" x14ac:dyDescent="0.2">
      <c r="A610">
        <v>6075047902</v>
      </c>
      <c r="B610">
        <v>221.8369902</v>
      </c>
      <c r="C610">
        <v>0</v>
      </c>
    </row>
    <row r="611" spans="1:3" x14ac:dyDescent="0.2">
      <c r="A611">
        <v>6075060100</v>
      </c>
      <c r="B611">
        <v>282.11375399999997</v>
      </c>
      <c r="C611">
        <v>0</v>
      </c>
    </row>
    <row r="612" spans="1:3" x14ac:dyDescent="0.2">
      <c r="A612">
        <v>6075060400</v>
      </c>
      <c r="B612">
        <v>137.79165320000001</v>
      </c>
      <c r="C612">
        <v>0</v>
      </c>
    </row>
    <row r="613" spans="1:3" x14ac:dyDescent="0.2">
      <c r="A613">
        <v>6075060502</v>
      </c>
      <c r="B613">
        <v>185.55728300000001</v>
      </c>
      <c r="C613">
        <v>0.5</v>
      </c>
    </row>
    <row r="614" spans="1:3" x14ac:dyDescent="0.2">
      <c r="A614">
        <v>6075060700</v>
      </c>
      <c r="B614">
        <v>247.86510999999999</v>
      </c>
      <c r="C614">
        <v>0</v>
      </c>
    </row>
    <row r="615" spans="1:3" x14ac:dyDescent="0.2">
      <c r="A615">
        <v>6075061000</v>
      </c>
      <c r="B615">
        <v>199.89009809999999</v>
      </c>
      <c r="C615">
        <v>26.25</v>
      </c>
    </row>
    <row r="616" spans="1:3" x14ac:dyDescent="0.2">
      <c r="A616">
        <v>6075061100</v>
      </c>
      <c r="B616">
        <v>261.23627699999997</v>
      </c>
      <c r="C616">
        <v>0</v>
      </c>
    </row>
    <row r="617" spans="1:3" x14ac:dyDescent="0.2">
      <c r="A617">
        <v>6075061200</v>
      </c>
      <c r="B617">
        <v>212.07986260000001</v>
      </c>
      <c r="C617">
        <v>6</v>
      </c>
    </row>
    <row r="618" spans="1:3" x14ac:dyDescent="0.2">
      <c r="A618">
        <v>6075061400</v>
      </c>
      <c r="B618">
        <v>226.34519230000001</v>
      </c>
      <c r="C618">
        <v>8.5</v>
      </c>
    </row>
    <row r="619" spans="1:3" x14ac:dyDescent="0.2">
      <c r="A619">
        <v>6075061500</v>
      </c>
      <c r="B619">
        <v>261.12473560000001</v>
      </c>
      <c r="C619">
        <v>0</v>
      </c>
    </row>
    <row r="620" spans="1:3" x14ac:dyDescent="0.2">
      <c r="A620">
        <v>6075980200</v>
      </c>
      <c r="B620">
        <v>227.15565860000001</v>
      </c>
      <c r="C620">
        <v>0</v>
      </c>
    </row>
    <row r="621" spans="1:3" x14ac:dyDescent="0.2">
      <c r="A621">
        <v>6075980300</v>
      </c>
      <c r="B621">
        <v>213.93015840000001</v>
      </c>
      <c r="C621">
        <v>0</v>
      </c>
    </row>
    <row r="622" spans="1:3" x14ac:dyDescent="0.2">
      <c r="A622">
        <v>6075980501</v>
      </c>
      <c r="B622">
        <v>190.034614</v>
      </c>
      <c r="C622">
        <v>0.9</v>
      </c>
    </row>
    <row r="623" spans="1:3" x14ac:dyDescent="0.2">
      <c r="A623">
        <v>6075980600</v>
      </c>
      <c r="B623">
        <v>209.88980810000001</v>
      </c>
      <c r="C623">
        <v>6</v>
      </c>
    </row>
    <row r="624" spans="1:3" x14ac:dyDescent="0.2">
      <c r="A624">
        <v>6075980900</v>
      </c>
      <c r="B624">
        <v>219.63694939999999</v>
      </c>
      <c r="C624">
        <v>25.3</v>
      </c>
    </row>
    <row r="625" spans="1:3" x14ac:dyDescent="0.2">
      <c r="A625">
        <v>6081600200</v>
      </c>
      <c r="B625">
        <v>171.61153179999999</v>
      </c>
      <c r="C625">
        <v>6</v>
      </c>
    </row>
    <row r="626" spans="1:3" x14ac:dyDescent="0.2">
      <c r="A626">
        <v>6081600300</v>
      </c>
      <c r="B626">
        <v>137.8555321</v>
      </c>
      <c r="C626">
        <v>1.4</v>
      </c>
    </row>
    <row r="627" spans="1:3" x14ac:dyDescent="0.2">
      <c r="A627">
        <v>6081600401</v>
      </c>
      <c r="B627">
        <v>127.2104511</v>
      </c>
      <c r="C627">
        <v>0</v>
      </c>
    </row>
    <row r="628" spans="1:3" x14ac:dyDescent="0.2">
      <c r="A628">
        <v>6081600402</v>
      </c>
      <c r="B628">
        <v>124.7913906</v>
      </c>
      <c r="C628">
        <v>0</v>
      </c>
    </row>
    <row r="629" spans="1:3" x14ac:dyDescent="0.2">
      <c r="A629">
        <v>6081600500</v>
      </c>
      <c r="B629">
        <v>121.3091503</v>
      </c>
      <c r="C629">
        <v>1</v>
      </c>
    </row>
    <row r="630" spans="1:3" x14ac:dyDescent="0.2">
      <c r="A630">
        <v>6081600600</v>
      </c>
      <c r="B630">
        <v>120.8150735</v>
      </c>
      <c r="C630">
        <v>0.4</v>
      </c>
    </row>
    <row r="631" spans="1:3" x14ac:dyDescent="0.2">
      <c r="A631">
        <v>6081600700</v>
      </c>
      <c r="B631">
        <v>124.3441907</v>
      </c>
      <c r="C631">
        <v>0</v>
      </c>
    </row>
    <row r="632" spans="1:3" x14ac:dyDescent="0.2">
      <c r="A632">
        <v>6081600800</v>
      </c>
      <c r="B632">
        <v>123.56175949999999</v>
      </c>
      <c r="C632">
        <v>0</v>
      </c>
    </row>
    <row r="633" spans="1:3" x14ac:dyDescent="0.2">
      <c r="A633">
        <v>6081600900</v>
      </c>
      <c r="B633">
        <v>126.8726487</v>
      </c>
      <c r="C633">
        <v>0</v>
      </c>
    </row>
    <row r="634" spans="1:3" x14ac:dyDescent="0.2">
      <c r="A634">
        <v>6081601000</v>
      </c>
      <c r="B634">
        <v>110.9517227</v>
      </c>
      <c r="C634">
        <v>4</v>
      </c>
    </row>
    <row r="635" spans="1:3" x14ac:dyDescent="0.2">
      <c r="A635">
        <v>6081601100</v>
      </c>
      <c r="B635">
        <v>117.30258739999999</v>
      </c>
      <c r="C635">
        <v>0</v>
      </c>
    </row>
    <row r="636" spans="1:3" x14ac:dyDescent="0.2">
      <c r="A636">
        <v>6081601200</v>
      </c>
      <c r="B636">
        <v>119.908393</v>
      </c>
      <c r="C636">
        <v>0</v>
      </c>
    </row>
    <row r="637" spans="1:3" x14ac:dyDescent="0.2">
      <c r="A637">
        <v>6081601300</v>
      </c>
      <c r="B637">
        <v>117.1314354</v>
      </c>
      <c r="C637">
        <v>1.5</v>
      </c>
    </row>
    <row r="638" spans="1:3" x14ac:dyDescent="0.2">
      <c r="A638">
        <v>6081601400</v>
      </c>
      <c r="B638">
        <v>109.5761224</v>
      </c>
      <c r="C638">
        <v>1</v>
      </c>
    </row>
    <row r="639" spans="1:3" x14ac:dyDescent="0.2">
      <c r="A639">
        <v>6081601501</v>
      </c>
      <c r="B639">
        <v>106.40324940000001</v>
      </c>
      <c r="C639">
        <v>0.6</v>
      </c>
    </row>
    <row r="640" spans="1:3" x14ac:dyDescent="0.2">
      <c r="A640">
        <v>6081601502</v>
      </c>
      <c r="B640">
        <v>104.2717669</v>
      </c>
      <c r="C640">
        <v>1.4</v>
      </c>
    </row>
    <row r="641" spans="1:3" x14ac:dyDescent="0.2">
      <c r="A641">
        <v>6081601601</v>
      </c>
      <c r="B641">
        <v>117.1762729</v>
      </c>
      <c r="C641">
        <v>8</v>
      </c>
    </row>
    <row r="642" spans="1:3" x14ac:dyDescent="0.2">
      <c r="A642">
        <v>6081601603</v>
      </c>
      <c r="B642">
        <v>105.93752600000001</v>
      </c>
      <c r="C642">
        <v>0</v>
      </c>
    </row>
    <row r="643" spans="1:3" x14ac:dyDescent="0.2">
      <c r="A643">
        <v>6081601604</v>
      </c>
      <c r="B643">
        <v>104.4837759</v>
      </c>
      <c r="C643">
        <v>1</v>
      </c>
    </row>
    <row r="644" spans="1:3" x14ac:dyDescent="0.2">
      <c r="A644">
        <v>6081601605</v>
      </c>
      <c r="B644">
        <v>102.29086479999999</v>
      </c>
      <c r="C644">
        <v>0</v>
      </c>
    </row>
    <row r="645" spans="1:3" x14ac:dyDescent="0.2">
      <c r="A645">
        <v>6081605800</v>
      </c>
      <c r="B645">
        <v>142.2618985</v>
      </c>
      <c r="C645">
        <v>0</v>
      </c>
    </row>
    <row r="646" spans="1:3" x14ac:dyDescent="0.2">
      <c r="A646">
        <v>6081605900</v>
      </c>
      <c r="B646">
        <v>144.7438162</v>
      </c>
      <c r="C646">
        <v>0.3</v>
      </c>
    </row>
    <row r="647" spans="1:3" x14ac:dyDescent="0.2">
      <c r="A647">
        <v>6081606000</v>
      </c>
      <c r="B647">
        <v>143.726989</v>
      </c>
      <c r="C647">
        <v>0</v>
      </c>
    </row>
    <row r="648" spans="1:3" x14ac:dyDescent="0.2">
      <c r="A648">
        <v>6081606100</v>
      </c>
      <c r="B648">
        <v>152.9332838</v>
      </c>
      <c r="C648">
        <v>0.75</v>
      </c>
    </row>
    <row r="649" spans="1:3" x14ac:dyDescent="0.2">
      <c r="A649">
        <v>6081606200</v>
      </c>
      <c r="B649">
        <v>150.62754609999999</v>
      </c>
      <c r="C649">
        <v>3</v>
      </c>
    </row>
    <row r="650" spans="1:3" x14ac:dyDescent="0.2">
      <c r="A650">
        <v>6081606300</v>
      </c>
      <c r="B650">
        <v>155.52868169999999</v>
      </c>
      <c r="C650">
        <v>3</v>
      </c>
    </row>
    <row r="651" spans="1:3" x14ac:dyDescent="0.2">
      <c r="A651">
        <v>6081606400</v>
      </c>
      <c r="B651">
        <v>154.1270457</v>
      </c>
      <c r="C651">
        <v>0.75</v>
      </c>
    </row>
    <row r="652" spans="1:3" x14ac:dyDescent="0.2">
      <c r="A652">
        <v>6081606500</v>
      </c>
      <c r="B652">
        <v>156.46459569999999</v>
      </c>
      <c r="C652">
        <v>0</v>
      </c>
    </row>
    <row r="653" spans="1:3" x14ac:dyDescent="0.2">
      <c r="A653">
        <v>6081606600</v>
      </c>
      <c r="B653">
        <v>164.4890102</v>
      </c>
      <c r="C653">
        <v>0.75</v>
      </c>
    </row>
    <row r="654" spans="1:3" x14ac:dyDescent="0.2">
      <c r="A654">
        <v>6081606700</v>
      </c>
      <c r="B654">
        <v>167.9193406</v>
      </c>
      <c r="C654">
        <v>0</v>
      </c>
    </row>
    <row r="655" spans="1:3" x14ac:dyDescent="0.2">
      <c r="A655">
        <v>6081606800</v>
      </c>
      <c r="B655">
        <v>164.7939562</v>
      </c>
      <c r="C655">
        <v>0</v>
      </c>
    </row>
    <row r="656" spans="1:3" x14ac:dyDescent="0.2">
      <c r="A656">
        <v>6081606900</v>
      </c>
      <c r="B656">
        <v>163.8886895</v>
      </c>
      <c r="C656">
        <v>0</v>
      </c>
    </row>
    <row r="657" spans="1:3" x14ac:dyDescent="0.2">
      <c r="A657">
        <v>6081607000</v>
      </c>
      <c r="B657">
        <v>174.30733530000001</v>
      </c>
      <c r="C657">
        <v>0</v>
      </c>
    </row>
    <row r="658" spans="1:3" x14ac:dyDescent="0.2">
      <c r="A658">
        <v>6081607100</v>
      </c>
      <c r="B658">
        <v>182.45647289999999</v>
      </c>
      <c r="C658">
        <v>0</v>
      </c>
    </row>
    <row r="659" spans="1:3" x14ac:dyDescent="0.2">
      <c r="A659">
        <v>6081607200</v>
      </c>
      <c r="B659">
        <v>185.57661060000001</v>
      </c>
      <c r="C659">
        <v>0</v>
      </c>
    </row>
    <row r="660" spans="1:3" x14ac:dyDescent="0.2">
      <c r="A660">
        <v>6081607300</v>
      </c>
      <c r="B660">
        <v>177.70600479999999</v>
      </c>
      <c r="C660">
        <v>0</v>
      </c>
    </row>
    <row r="661" spans="1:3" x14ac:dyDescent="0.2">
      <c r="A661">
        <v>6081607400</v>
      </c>
      <c r="B661">
        <v>173.22288789999999</v>
      </c>
      <c r="C661">
        <v>0</v>
      </c>
    </row>
    <row r="662" spans="1:3" x14ac:dyDescent="0.2">
      <c r="A662">
        <v>6081607500</v>
      </c>
      <c r="B662">
        <v>181.4232757</v>
      </c>
      <c r="C662">
        <v>0</v>
      </c>
    </row>
    <row r="663" spans="1:3" x14ac:dyDescent="0.2">
      <c r="A663">
        <v>6081607600</v>
      </c>
      <c r="B663">
        <v>170.04553519999999</v>
      </c>
      <c r="C663">
        <v>0.75</v>
      </c>
    </row>
    <row r="664" spans="1:3" x14ac:dyDescent="0.2">
      <c r="A664">
        <v>6081607701</v>
      </c>
      <c r="B664">
        <v>165.1233072</v>
      </c>
      <c r="C664">
        <v>1.5</v>
      </c>
    </row>
    <row r="665" spans="1:3" x14ac:dyDescent="0.2">
      <c r="A665">
        <v>6081607702</v>
      </c>
      <c r="B665">
        <v>168.93481499999999</v>
      </c>
      <c r="C665">
        <v>0.75</v>
      </c>
    </row>
    <row r="666" spans="1:3" x14ac:dyDescent="0.2">
      <c r="A666">
        <v>6081607800</v>
      </c>
      <c r="B666">
        <v>179.6730403</v>
      </c>
      <c r="C666">
        <v>0.2</v>
      </c>
    </row>
    <row r="667" spans="1:3" x14ac:dyDescent="0.2">
      <c r="A667">
        <v>6081607900</v>
      </c>
      <c r="B667">
        <v>187.86630640000001</v>
      </c>
      <c r="C667">
        <v>0.5</v>
      </c>
    </row>
    <row r="668" spans="1:3" x14ac:dyDescent="0.2">
      <c r="A668">
        <v>6081608400</v>
      </c>
      <c r="B668">
        <v>194.3000366</v>
      </c>
      <c r="C668">
        <v>0.5</v>
      </c>
    </row>
    <row r="669" spans="1:3" x14ac:dyDescent="0.2">
      <c r="A669">
        <v>6081608501</v>
      </c>
      <c r="B669">
        <v>191.7545461</v>
      </c>
      <c r="C669">
        <v>0.5</v>
      </c>
    </row>
    <row r="670" spans="1:3" x14ac:dyDescent="0.2">
      <c r="A670">
        <v>6081608502</v>
      </c>
      <c r="B670">
        <v>193.69258379999999</v>
      </c>
      <c r="C670">
        <v>1</v>
      </c>
    </row>
    <row r="671" spans="1:3" x14ac:dyDescent="0.2">
      <c r="A671">
        <v>6081609603</v>
      </c>
      <c r="B671">
        <v>149.5730111</v>
      </c>
      <c r="C671">
        <v>0</v>
      </c>
    </row>
    <row r="672" spans="1:3" x14ac:dyDescent="0.2">
      <c r="A672">
        <v>6081609700</v>
      </c>
      <c r="B672">
        <v>148.07627980000001</v>
      </c>
      <c r="C672">
        <v>0</v>
      </c>
    </row>
    <row r="673" spans="1:3" x14ac:dyDescent="0.2">
      <c r="A673">
        <v>6081609800</v>
      </c>
      <c r="B673">
        <v>147.26177530000001</v>
      </c>
      <c r="C673">
        <v>0</v>
      </c>
    </row>
    <row r="674" spans="1:3" x14ac:dyDescent="0.2">
      <c r="A674">
        <v>6081609900</v>
      </c>
      <c r="B674">
        <v>146.0048888</v>
      </c>
      <c r="C674">
        <v>0</v>
      </c>
    </row>
    <row r="675" spans="1:3" x14ac:dyDescent="0.2">
      <c r="A675">
        <v>6081610000</v>
      </c>
      <c r="B675">
        <v>145.9398463</v>
      </c>
      <c r="C675">
        <v>0</v>
      </c>
    </row>
    <row r="676" spans="1:3" x14ac:dyDescent="0.2">
      <c r="A676">
        <v>6081610100</v>
      </c>
      <c r="B676">
        <v>148.98306049999999</v>
      </c>
      <c r="C676">
        <v>0</v>
      </c>
    </row>
    <row r="677" spans="1:3" x14ac:dyDescent="0.2">
      <c r="A677">
        <v>6081610201</v>
      </c>
      <c r="B677">
        <v>152.04838140000001</v>
      </c>
      <c r="C677">
        <v>4.8</v>
      </c>
    </row>
    <row r="678" spans="1:3" x14ac:dyDescent="0.2">
      <c r="A678">
        <v>6081610202</v>
      </c>
      <c r="B678">
        <v>148.5945926</v>
      </c>
      <c r="C678">
        <v>0.8</v>
      </c>
    </row>
    <row r="679" spans="1:3" x14ac:dyDescent="0.2">
      <c r="A679">
        <v>6081610203</v>
      </c>
      <c r="B679">
        <v>145.8341666</v>
      </c>
      <c r="C679">
        <v>0.5</v>
      </c>
    </row>
    <row r="680" spans="1:3" x14ac:dyDescent="0.2">
      <c r="A680">
        <v>6081610302</v>
      </c>
      <c r="B680">
        <v>178.82028399999999</v>
      </c>
      <c r="C680">
        <v>12.25</v>
      </c>
    </row>
    <row r="681" spans="1:3" x14ac:dyDescent="0.2">
      <c r="A681">
        <v>6081610303</v>
      </c>
      <c r="B681">
        <v>219.86917310000001</v>
      </c>
      <c r="C681">
        <v>0.5</v>
      </c>
    </row>
    <row r="682" spans="1:3" x14ac:dyDescent="0.2">
      <c r="A682">
        <v>6081610304</v>
      </c>
      <c r="B682">
        <v>208.62834670000001</v>
      </c>
      <c r="C682">
        <v>4.5</v>
      </c>
    </row>
    <row r="683" spans="1:3" x14ac:dyDescent="0.2">
      <c r="A683">
        <v>6081610400</v>
      </c>
      <c r="B683">
        <v>166.078396</v>
      </c>
      <c r="C683">
        <v>7.2</v>
      </c>
    </row>
    <row r="684" spans="1:3" x14ac:dyDescent="0.2">
      <c r="A684">
        <v>6081610500</v>
      </c>
      <c r="B684">
        <v>155.33943489999999</v>
      </c>
      <c r="C684">
        <v>7</v>
      </c>
    </row>
    <row r="685" spans="1:3" x14ac:dyDescent="0.2">
      <c r="A685">
        <v>6081610700</v>
      </c>
      <c r="B685">
        <v>145.66885790000001</v>
      </c>
      <c r="C685">
        <v>0.5</v>
      </c>
    </row>
    <row r="686" spans="1:3" x14ac:dyDescent="0.2">
      <c r="A686">
        <v>6081610800</v>
      </c>
      <c r="B686">
        <v>145.37687360000001</v>
      </c>
      <c r="C686">
        <v>0.2</v>
      </c>
    </row>
    <row r="687" spans="1:3" x14ac:dyDescent="0.2">
      <c r="A687">
        <v>6081610900</v>
      </c>
      <c r="B687">
        <v>144.41990680000001</v>
      </c>
      <c r="C687">
        <v>0.2</v>
      </c>
    </row>
    <row r="688" spans="1:3" x14ac:dyDescent="0.2">
      <c r="A688">
        <v>6081611000</v>
      </c>
      <c r="B688">
        <v>145.68323760000001</v>
      </c>
      <c r="C688">
        <v>0</v>
      </c>
    </row>
    <row r="689" spans="1:3" x14ac:dyDescent="0.2">
      <c r="A689">
        <v>6081611100</v>
      </c>
      <c r="B689">
        <v>148.6422962</v>
      </c>
      <c r="C689">
        <v>0</v>
      </c>
    </row>
    <row r="690" spans="1:3" x14ac:dyDescent="0.2">
      <c r="A690">
        <v>6081611200</v>
      </c>
      <c r="B690">
        <v>148.5390486</v>
      </c>
      <c r="C690">
        <v>0</v>
      </c>
    </row>
    <row r="691" spans="1:3" x14ac:dyDescent="0.2">
      <c r="A691">
        <v>6081611300</v>
      </c>
      <c r="B691">
        <v>150.0345863</v>
      </c>
      <c r="C691">
        <v>0</v>
      </c>
    </row>
    <row r="692" spans="1:3" x14ac:dyDescent="0.2">
      <c r="A692">
        <v>6085500100</v>
      </c>
      <c r="B692">
        <v>413.4932642</v>
      </c>
      <c r="C692">
        <v>19.75</v>
      </c>
    </row>
    <row r="693" spans="1:3" x14ac:dyDescent="0.2">
      <c r="A693">
        <v>6085500200</v>
      </c>
      <c r="B693">
        <v>359.35409490000001</v>
      </c>
      <c r="C693">
        <v>1.2</v>
      </c>
    </row>
    <row r="694" spans="1:3" x14ac:dyDescent="0.2">
      <c r="A694">
        <v>6085500300</v>
      </c>
      <c r="B694">
        <v>267.36370590000001</v>
      </c>
      <c r="C694">
        <v>0</v>
      </c>
    </row>
    <row r="695" spans="1:3" x14ac:dyDescent="0.2">
      <c r="A695">
        <v>6085500400</v>
      </c>
      <c r="B695">
        <v>245.35545519999999</v>
      </c>
      <c r="C695">
        <v>0</v>
      </c>
    </row>
    <row r="696" spans="1:3" x14ac:dyDescent="0.2">
      <c r="A696">
        <v>6085500500</v>
      </c>
      <c r="B696">
        <v>179.14076840000001</v>
      </c>
      <c r="C696">
        <v>0</v>
      </c>
    </row>
    <row r="697" spans="1:3" x14ac:dyDescent="0.2">
      <c r="A697">
        <v>6085500600</v>
      </c>
      <c r="B697">
        <v>212.73554720000001</v>
      </c>
      <c r="C697">
        <v>0</v>
      </c>
    </row>
    <row r="698" spans="1:3" x14ac:dyDescent="0.2">
      <c r="A698">
        <v>6085500800</v>
      </c>
      <c r="B698">
        <v>221.9963084</v>
      </c>
      <c r="C698">
        <v>0</v>
      </c>
    </row>
    <row r="699" spans="1:3" x14ac:dyDescent="0.2">
      <c r="A699">
        <v>6085500901</v>
      </c>
      <c r="B699">
        <v>241.38651139999999</v>
      </c>
      <c r="C699">
        <v>0</v>
      </c>
    </row>
    <row r="700" spans="1:3" x14ac:dyDescent="0.2">
      <c r="A700">
        <v>6085500902</v>
      </c>
      <c r="B700">
        <v>226.661992</v>
      </c>
      <c r="C700">
        <v>0.2</v>
      </c>
    </row>
    <row r="701" spans="1:3" x14ac:dyDescent="0.2">
      <c r="A701">
        <v>6085501000</v>
      </c>
      <c r="B701">
        <v>274.2334487</v>
      </c>
      <c r="C701">
        <v>0</v>
      </c>
    </row>
    <row r="702" spans="1:3" x14ac:dyDescent="0.2">
      <c r="A702">
        <v>6085501101</v>
      </c>
      <c r="B702">
        <v>315.87353130000002</v>
      </c>
      <c r="C702">
        <v>0.2</v>
      </c>
    </row>
    <row r="703" spans="1:3" x14ac:dyDescent="0.2">
      <c r="A703">
        <v>6085501102</v>
      </c>
      <c r="B703">
        <v>331.69999280000002</v>
      </c>
      <c r="C703">
        <v>12.5</v>
      </c>
    </row>
    <row r="704" spans="1:3" x14ac:dyDescent="0.2">
      <c r="A704">
        <v>6085501200</v>
      </c>
      <c r="B704">
        <v>283.40437129999998</v>
      </c>
      <c r="C704">
        <v>3</v>
      </c>
    </row>
    <row r="705" spans="1:3" x14ac:dyDescent="0.2">
      <c r="A705">
        <v>6085501300</v>
      </c>
      <c r="B705">
        <v>245.53285249999999</v>
      </c>
      <c r="C705">
        <v>1.7</v>
      </c>
    </row>
    <row r="706" spans="1:3" x14ac:dyDescent="0.2">
      <c r="A706">
        <v>6085501401</v>
      </c>
      <c r="B706">
        <v>313.73494369999997</v>
      </c>
      <c r="C706">
        <v>8.35</v>
      </c>
    </row>
    <row r="707" spans="1:3" x14ac:dyDescent="0.2">
      <c r="A707">
        <v>6085501402</v>
      </c>
      <c r="B707">
        <v>260.8518727</v>
      </c>
      <c r="C707">
        <v>0</v>
      </c>
    </row>
    <row r="708" spans="1:3" x14ac:dyDescent="0.2">
      <c r="A708">
        <v>6085501501</v>
      </c>
      <c r="B708">
        <v>238.6018334</v>
      </c>
      <c r="C708">
        <v>1.9</v>
      </c>
    </row>
    <row r="709" spans="1:3" x14ac:dyDescent="0.2">
      <c r="A709">
        <v>6085501502</v>
      </c>
      <c r="B709">
        <v>234.0046275</v>
      </c>
      <c r="C709">
        <v>8.5</v>
      </c>
    </row>
    <row r="710" spans="1:3" x14ac:dyDescent="0.2">
      <c r="A710">
        <v>6085501600</v>
      </c>
      <c r="B710">
        <v>213.07120789999999</v>
      </c>
      <c r="C710">
        <v>6.7</v>
      </c>
    </row>
    <row r="711" spans="1:3" x14ac:dyDescent="0.2">
      <c r="A711">
        <v>6085501700</v>
      </c>
      <c r="B711">
        <v>194.11050259999999</v>
      </c>
      <c r="C711">
        <v>0.7</v>
      </c>
    </row>
    <row r="712" spans="1:3" x14ac:dyDescent="0.2">
      <c r="A712">
        <v>6085501800</v>
      </c>
      <c r="B712">
        <v>164.93617119999999</v>
      </c>
      <c r="C712">
        <v>0</v>
      </c>
    </row>
    <row r="713" spans="1:3" x14ac:dyDescent="0.2">
      <c r="A713">
        <v>6085501900</v>
      </c>
      <c r="B713">
        <v>164.8799836</v>
      </c>
      <c r="C713">
        <v>0</v>
      </c>
    </row>
    <row r="714" spans="1:3" x14ac:dyDescent="0.2">
      <c r="A714">
        <v>6085502001</v>
      </c>
      <c r="B714">
        <v>159.57374379999999</v>
      </c>
      <c r="C714">
        <v>0</v>
      </c>
    </row>
    <row r="715" spans="1:3" x14ac:dyDescent="0.2">
      <c r="A715">
        <v>6085502002</v>
      </c>
      <c r="B715">
        <v>157.91747330000001</v>
      </c>
      <c r="C715">
        <v>0</v>
      </c>
    </row>
    <row r="716" spans="1:3" x14ac:dyDescent="0.2">
      <c r="A716">
        <v>6085502101</v>
      </c>
      <c r="B716">
        <v>135.585733</v>
      </c>
      <c r="C716">
        <v>1</v>
      </c>
    </row>
    <row r="717" spans="1:3" x14ac:dyDescent="0.2">
      <c r="A717">
        <v>6085502102</v>
      </c>
      <c r="B717">
        <v>139.33465440000001</v>
      </c>
      <c r="C717">
        <v>0.2</v>
      </c>
    </row>
    <row r="718" spans="1:3" x14ac:dyDescent="0.2">
      <c r="A718">
        <v>6085502201</v>
      </c>
      <c r="B718">
        <v>129.8384514</v>
      </c>
      <c r="C718">
        <v>0.5</v>
      </c>
    </row>
    <row r="719" spans="1:3" x14ac:dyDescent="0.2">
      <c r="A719">
        <v>6085502202</v>
      </c>
      <c r="B719">
        <v>119.9940684</v>
      </c>
      <c r="C719">
        <v>1</v>
      </c>
    </row>
    <row r="720" spans="1:3" x14ac:dyDescent="0.2">
      <c r="A720">
        <v>6085502301</v>
      </c>
      <c r="B720">
        <v>125.4815792</v>
      </c>
      <c r="C720">
        <v>0</v>
      </c>
    </row>
    <row r="721" spans="1:3" x14ac:dyDescent="0.2">
      <c r="A721">
        <v>6085502302</v>
      </c>
      <c r="B721">
        <v>137.73363789999999</v>
      </c>
      <c r="C721">
        <v>0</v>
      </c>
    </row>
    <row r="722" spans="1:3" x14ac:dyDescent="0.2">
      <c r="A722">
        <v>6085502400</v>
      </c>
      <c r="B722">
        <v>137.88711050000001</v>
      </c>
      <c r="C722">
        <v>0.5</v>
      </c>
    </row>
    <row r="723" spans="1:3" x14ac:dyDescent="0.2">
      <c r="A723">
        <v>6085502500</v>
      </c>
      <c r="B723">
        <v>113.93861200000001</v>
      </c>
      <c r="C723">
        <v>0.2</v>
      </c>
    </row>
    <row r="724" spans="1:3" x14ac:dyDescent="0.2">
      <c r="A724">
        <v>6085502601</v>
      </c>
      <c r="B724">
        <v>108.62735259999999</v>
      </c>
      <c r="C724">
        <v>0</v>
      </c>
    </row>
    <row r="725" spans="1:3" x14ac:dyDescent="0.2">
      <c r="A725">
        <v>6085502603</v>
      </c>
      <c r="B725">
        <v>108.30858859999999</v>
      </c>
      <c r="C725">
        <v>2</v>
      </c>
    </row>
    <row r="726" spans="1:3" x14ac:dyDescent="0.2">
      <c r="A726">
        <v>6085502604</v>
      </c>
      <c r="B726">
        <v>109.0020706</v>
      </c>
      <c r="C726">
        <v>2</v>
      </c>
    </row>
    <row r="727" spans="1:3" x14ac:dyDescent="0.2">
      <c r="A727">
        <v>6085502701</v>
      </c>
      <c r="B727">
        <v>100.43882019999999</v>
      </c>
      <c r="C727">
        <v>0</v>
      </c>
    </row>
    <row r="728" spans="1:3" x14ac:dyDescent="0.2">
      <c r="A728">
        <v>6085502702</v>
      </c>
      <c r="B728">
        <v>95.378995860000003</v>
      </c>
      <c r="C728">
        <v>0</v>
      </c>
    </row>
    <row r="729" spans="1:3" x14ac:dyDescent="0.2">
      <c r="A729">
        <v>6085502800</v>
      </c>
      <c r="B729">
        <v>86.698736049999994</v>
      </c>
      <c r="C729">
        <v>0</v>
      </c>
    </row>
    <row r="730" spans="1:3" x14ac:dyDescent="0.2">
      <c r="A730">
        <v>6085502901</v>
      </c>
      <c r="B730">
        <v>95.564191370000003</v>
      </c>
      <c r="C730">
        <v>0</v>
      </c>
    </row>
    <row r="731" spans="1:3" x14ac:dyDescent="0.2">
      <c r="A731">
        <v>6085502902</v>
      </c>
      <c r="B731">
        <v>93.329699640000001</v>
      </c>
      <c r="C731">
        <v>0</v>
      </c>
    </row>
    <row r="732" spans="1:3" x14ac:dyDescent="0.2">
      <c r="A732">
        <v>6085502903</v>
      </c>
      <c r="B732">
        <v>94.509113229999997</v>
      </c>
      <c r="C732">
        <v>0</v>
      </c>
    </row>
    <row r="733" spans="1:3" x14ac:dyDescent="0.2">
      <c r="A733">
        <v>6085502906</v>
      </c>
      <c r="B733">
        <v>76.853944740000003</v>
      </c>
      <c r="C733">
        <v>0</v>
      </c>
    </row>
    <row r="734" spans="1:3" x14ac:dyDescent="0.2">
      <c r="A734">
        <v>6085502907</v>
      </c>
      <c r="B734">
        <v>83.228201600000006</v>
      </c>
      <c r="C734">
        <v>0</v>
      </c>
    </row>
    <row r="735" spans="1:3" x14ac:dyDescent="0.2">
      <c r="A735">
        <v>6085502908</v>
      </c>
      <c r="B735">
        <v>83.838688379999994</v>
      </c>
      <c r="C735">
        <v>0</v>
      </c>
    </row>
    <row r="736" spans="1:3" x14ac:dyDescent="0.2">
      <c r="A736">
        <v>6085502909</v>
      </c>
      <c r="B736">
        <v>77.24359158</v>
      </c>
      <c r="C736">
        <v>0</v>
      </c>
    </row>
    <row r="737" spans="1:3" x14ac:dyDescent="0.2">
      <c r="A737">
        <v>6085502910</v>
      </c>
      <c r="B737">
        <v>74.465236689999998</v>
      </c>
      <c r="C737">
        <v>0</v>
      </c>
    </row>
    <row r="738" spans="1:3" x14ac:dyDescent="0.2">
      <c r="A738">
        <v>6085503001</v>
      </c>
      <c r="B738">
        <v>100.2685141</v>
      </c>
      <c r="C738">
        <v>0</v>
      </c>
    </row>
    <row r="739" spans="1:3" x14ac:dyDescent="0.2">
      <c r="A739">
        <v>6085503002</v>
      </c>
      <c r="B739">
        <v>92.512410000000003</v>
      </c>
      <c r="C739">
        <v>0</v>
      </c>
    </row>
    <row r="740" spans="1:3" x14ac:dyDescent="0.2">
      <c r="A740">
        <v>6085503003</v>
      </c>
      <c r="B740">
        <v>84.888315849999998</v>
      </c>
      <c r="C740">
        <v>0</v>
      </c>
    </row>
    <row r="741" spans="1:3" x14ac:dyDescent="0.2">
      <c r="A741">
        <v>6085503105</v>
      </c>
      <c r="B741">
        <v>194.92704029999999</v>
      </c>
      <c r="C741">
        <v>15.5</v>
      </c>
    </row>
    <row r="742" spans="1:3" x14ac:dyDescent="0.2">
      <c r="A742">
        <v>6085503108</v>
      </c>
      <c r="B742">
        <v>101.2980927</v>
      </c>
      <c r="C742">
        <v>0</v>
      </c>
    </row>
    <row r="743" spans="1:3" x14ac:dyDescent="0.2">
      <c r="A743">
        <v>6085503110</v>
      </c>
      <c r="B743">
        <v>204.9197522</v>
      </c>
      <c r="C743">
        <v>2.2000000000000002</v>
      </c>
    </row>
    <row r="744" spans="1:3" x14ac:dyDescent="0.2">
      <c r="A744">
        <v>6085503111</v>
      </c>
      <c r="B744">
        <v>174.49653910000001</v>
      </c>
      <c r="C744">
        <v>0</v>
      </c>
    </row>
    <row r="745" spans="1:3" x14ac:dyDescent="0.2">
      <c r="A745">
        <v>6085503112</v>
      </c>
      <c r="B745">
        <v>189.10761479999999</v>
      </c>
      <c r="C745">
        <v>18.05</v>
      </c>
    </row>
    <row r="746" spans="1:3" x14ac:dyDescent="0.2">
      <c r="A746">
        <v>6085503113</v>
      </c>
      <c r="B746">
        <v>169.16534630000001</v>
      </c>
      <c r="C746">
        <v>7.05</v>
      </c>
    </row>
    <row r="747" spans="1:3" x14ac:dyDescent="0.2">
      <c r="A747">
        <v>6085503115</v>
      </c>
      <c r="B747">
        <v>114.2340296</v>
      </c>
      <c r="C747">
        <v>2.8</v>
      </c>
    </row>
    <row r="748" spans="1:3" x14ac:dyDescent="0.2">
      <c r="A748">
        <v>6085503116</v>
      </c>
      <c r="B748">
        <v>96.276148000000006</v>
      </c>
      <c r="C748">
        <v>0</v>
      </c>
    </row>
    <row r="749" spans="1:3" x14ac:dyDescent="0.2">
      <c r="A749">
        <v>6085503117</v>
      </c>
      <c r="B749">
        <v>191.6610001</v>
      </c>
      <c r="C749">
        <v>3.2</v>
      </c>
    </row>
    <row r="750" spans="1:3" x14ac:dyDescent="0.2">
      <c r="A750">
        <v>6085503118</v>
      </c>
      <c r="B750">
        <v>169.7187433</v>
      </c>
      <c r="C750">
        <v>0.2</v>
      </c>
    </row>
    <row r="751" spans="1:3" x14ac:dyDescent="0.2">
      <c r="A751">
        <v>6085503121</v>
      </c>
      <c r="B751">
        <v>163.3332613</v>
      </c>
      <c r="C751">
        <v>26.5</v>
      </c>
    </row>
    <row r="752" spans="1:3" x14ac:dyDescent="0.2">
      <c r="A752">
        <v>6085503122</v>
      </c>
      <c r="B752">
        <v>162.55758220000001</v>
      </c>
      <c r="C752">
        <v>29.5</v>
      </c>
    </row>
    <row r="753" spans="1:3" x14ac:dyDescent="0.2">
      <c r="A753">
        <v>6085503123</v>
      </c>
      <c r="B753">
        <v>123.7499533</v>
      </c>
      <c r="C753">
        <v>0.5</v>
      </c>
    </row>
    <row r="754" spans="1:3" x14ac:dyDescent="0.2">
      <c r="A754">
        <v>6085503204</v>
      </c>
      <c r="B754">
        <v>115.7124299</v>
      </c>
      <c r="C754">
        <v>0.5</v>
      </c>
    </row>
    <row r="755" spans="1:3" x14ac:dyDescent="0.2">
      <c r="A755">
        <v>6085503207</v>
      </c>
      <c r="B755">
        <v>120.5378752</v>
      </c>
      <c r="C755">
        <v>5</v>
      </c>
    </row>
    <row r="756" spans="1:3" x14ac:dyDescent="0.2">
      <c r="A756">
        <v>6085503208</v>
      </c>
      <c r="B756">
        <v>101.3381431</v>
      </c>
      <c r="C756">
        <v>2</v>
      </c>
    </row>
    <row r="757" spans="1:3" x14ac:dyDescent="0.2">
      <c r="A757">
        <v>6085503210</v>
      </c>
      <c r="B757">
        <v>115.9933138</v>
      </c>
      <c r="C757">
        <v>6</v>
      </c>
    </row>
    <row r="758" spans="1:3" x14ac:dyDescent="0.2">
      <c r="A758">
        <v>6085503211</v>
      </c>
      <c r="B758">
        <v>151.85933259999999</v>
      </c>
      <c r="C758">
        <v>0</v>
      </c>
    </row>
    <row r="759" spans="1:3" x14ac:dyDescent="0.2">
      <c r="A759">
        <v>6085503212</v>
      </c>
      <c r="B759">
        <v>139.67344879999999</v>
      </c>
      <c r="C759">
        <v>1</v>
      </c>
    </row>
    <row r="760" spans="1:3" x14ac:dyDescent="0.2">
      <c r="A760">
        <v>6085503213</v>
      </c>
      <c r="B760">
        <v>137.9758258</v>
      </c>
      <c r="C760">
        <v>1.2</v>
      </c>
    </row>
    <row r="761" spans="1:3" x14ac:dyDescent="0.2">
      <c r="A761">
        <v>6085503214</v>
      </c>
      <c r="B761">
        <v>134.56517529999999</v>
      </c>
      <c r="C761">
        <v>0.5</v>
      </c>
    </row>
    <row r="762" spans="1:3" x14ac:dyDescent="0.2">
      <c r="A762">
        <v>6085503217</v>
      </c>
      <c r="B762">
        <v>111.7115017</v>
      </c>
      <c r="C762">
        <v>0.9</v>
      </c>
    </row>
    <row r="763" spans="1:3" x14ac:dyDescent="0.2">
      <c r="A763">
        <v>6085503218</v>
      </c>
      <c r="B763">
        <v>102.6481426</v>
      </c>
      <c r="C763">
        <v>0.4</v>
      </c>
    </row>
    <row r="764" spans="1:3" x14ac:dyDescent="0.2">
      <c r="A764">
        <v>6085503304</v>
      </c>
      <c r="B764">
        <v>147.88551229999999</v>
      </c>
      <c r="C764">
        <v>0</v>
      </c>
    </row>
    <row r="765" spans="1:3" x14ac:dyDescent="0.2">
      <c r="A765">
        <v>6085503305</v>
      </c>
      <c r="B765">
        <v>153.04345420000001</v>
      </c>
      <c r="C765">
        <v>0</v>
      </c>
    </row>
    <row r="766" spans="1:3" x14ac:dyDescent="0.2">
      <c r="A766">
        <v>6085503306</v>
      </c>
      <c r="B766">
        <v>175.0222109</v>
      </c>
      <c r="C766">
        <v>0</v>
      </c>
    </row>
    <row r="767" spans="1:3" x14ac:dyDescent="0.2">
      <c r="A767">
        <v>6085503312</v>
      </c>
      <c r="B767">
        <v>140.03157590000001</v>
      </c>
      <c r="C767">
        <v>0</v>
      </c>
    </row>
    <row r="768" spans="1:3" x14ac:dyDescent="0.2">
      <c r="A768">
        <v>6085503313</v>
      </c>
      <c r="B768">
        <v>141.0678733</v>
      </c>
      <c r="C768">
        <v>0</v>
      </c>
    </row>
    <row r="769" spans="1:3" x14ac:dyDescent="0.2">
      <c r="A769">
        <v>6085503315</v>
      </c>
      <c r="B769">
        <v>142.0011605</v>
      </c>
      <c r="C769">
        <v>0</v>
      </c>
    </row>
    <row r="770" spans="1:3" x14ac:dyDescent="0.2">
      <c r="A770">
        <v>6085503321</v>
      </c>
      <c r="B770">
        <v>165.1083964</v>
      </c>
      <c r="C770">
        <v>0</v>
      </c>
    </row>
    <row r="771" spans="1:3" x14ac:dyDescent="0.2">
      <c r="A771">
        <v>6085503322</v>
      </c>
      <c r="B771">
        <v>168.49659460000001</v>
      </c>
      <c r="C771">
        <v>0</v>
      </c>
    </row>
    <row r="772" spans="1:3" x14ac:dyDescent="0.2">
      <c r="A772">
        <v>6085503323</v>
      </c>
      <c r="B772">
        <v>154.58502770000001</v>
      </c>
      <c r="C772">
        <v>0</v>
      </c>
    </row>
    <row r="773" spans="1:3" x14ac:dyDescent="0.2">
      <c r="A773">
        <v>6085503324</v>
      </c>
      <c r="B773">
        <v>146.19772209999999</v>
      </c>
      <c r="C773">
        <v>0</v>
      </c>
    </row>
    <row r="774" spans="1:3" x14ac:dyDescent="0.2">
      <c r="A774">
        <v>6085503325</v>
      </c>
      <c r="B774">
        <v>136.47378800000001</v>
      </c>
      <c r="C774">
        <v>0</v>
      </c>
    </row>
    <row r="775" spans="1:3" x14ac:dyDescent="0.2">
      <c r="A775">
        <v>6085503326</v>
      </c>
      <c r="B775">
        <v>126.91925519999999</v>
      </c>
      <c r="C775">
        <v>0</v>
      </c>
    </row>
    <row r="776" spans="1:3" x14ac:dyDescent="0.2">
      <c r="A776">
        <v>6085503327</v>
      </c>
      <c r="B776">
        <v>124.0872344</v>
      </c>
      <c r="C776">
        <v>0</v>
      </c>
    </row>
    <row r="777" spans="1:3" x14ac:dyDescent="0.2">
      <c r="A777">
        <v>6085503329</v>
      </c>
      <c r="B777">
        <v>122.6178238</v>
      </c>
      <c r="C777">
        <v>0</v>
      </c>
    </row>
    <row r="778" spans="1:3" x14ac:dyDescent="0.2">
      <c r="A778">
        <v>6085503330</v>
      </c>
      <c r="B778">
        <v>100.2255</v>
      </c>
      <c r="C778">
        <v>0</v>
      </c>
    </row>
    <row r="779" spans="1:3" x14ac:dyDescent="0.2">
      <c r="A779">
        <v>6085503331</v>
      </c>
      <c r="B779">
        <v>95.61446239</v>
      </c>
      <c r="C779">
        <v>0</v>
      </c>
    </row>
    <row r="780" spans="1:3" x14ac:dyDescent="0.2">
      <c r="A780">
        <v>6085503332</v>
      </c>
      <c r="B780">
        <v>82.026913370000003</v>
      </c>
      <c r="C780">
        <v>0</v>
      </c>
    </row>
    <row r="781" spans="1:3" x14ac:dyDescent="0.2">
      <c r="A781">
        <v>6085503333</v>
      </c>
      <c r="B781">
        <v>117.0618056</v>
      </c>
      <c r="C781">
        <v>0</v>
      </c>
    </row>
    <row r="782" spans="1:3" x14ac:dyDescent="0.2">
      <c r="A782">
        <v>6085503334</v>
      </c>
      <c r="B782">
        <v>90.284822759999997</v>
      </c>
      <c r="C782">
        <v>2</v>
      </c>
    </row>
    <row r="783" spans="1:3" x14ac:dyDescent="0.2">
      <c r="A783">
        <v>6085503336</v>
      </c>
      <c r="B783">
        <v>131.169939</v>
      </c>
      <c r="C783">
        <v>0</v>
      </c>
    </row>
    <row r="784" spans="1:3" x14ac:dyDescent="0.2">
      <c r="A784">
        <v>6085503337</v>
      </c>
      <c r="B784">
        <v>126.3192233</v>
      </c>
      <c r="C784">
        <v>0.4</v>
      </c>
    </row>
    <row r="785" spans="1:3" x14ac:dyDescent="0.2">
      <c r="A785">
        <v>6085503401</v>
      </c>
      <c r="B785">
        <v>194.2879537</v>
      </c>
      <c r="C785">
        <v>0</v>
      </c>
    </row>
    <row r="786" spans="1:3" x14ac:dyDescent="0.2">
      <c r="A786">
        <v>6085503402</v>
      </c>
      <c r="B786">
        <v>175.67690490000001</v>
      </c>
      <c r="C786">
        <v>0</v>
      </c>
    </row>
    <row r="787" spans="1:3" x14ac:dyDescent="0.2">
      <c r="A787">
        <v>6085503504</v>
      </c>
      <c r="B787">
        <v>195.353283</v>
      </c>
      <c r="C787">
        <v>0</v>
      </c>
    </row>
    <row r="788" spans="1:3" x14ac:dyDescent="0.2">
      <c r="A788">
        <v>6085503506</v>
      </c>
      <c r="B788">
        <v>205.42102980000001</v>
      </c>
      <c r="C788">
        <v>0</v>
      </c>
    </row>
    <row r="789" spans="1:3" x14ac:dyDescent="0.2">
      <c r="A789">
        <v>6085503507</v>
      </c>
      <c r="B789">
        <v>202.1186999</v>
      </c>
      <c r="C789">
        <v>0</v>
      </c>
    </row>
    <row r="790" spans="1:3" x14ac:dyDescent="0.2">
      <c r="A790">
        <v>6085503508</v>
      </c>
      <c r="B790">
        <v>197.27801539999999</v>
      </c>
      <c r="C790">
        <v>0</v>
      </c>
    </row>
    <row r="791" spans="1:3" x14ac:dyDescent="0.2">
      <c r="A791">
        <v>6085503509</v>
      </c>
      <c r="B791">
        <v>182.16180220000001</v>
      </c>
      <c r="C791">
        <v>0</v>
      </c>
    </row>
    <row r="792" spans="1:3" x14ac:dyDescent="0.2">
      <c r="A792">
        <v>6085503510</v>
      </c>
      <c r="B792">
        <v>205.63961330000001</v>
      </c>
      <c r="C792">
        <v>0</v>
      </c>
    </row>
    <row r="793" spans="1:3" x14ac:dyDescent="0.2">
      <c r="A793">
        <v>6085503511</v>
      </c>
      <c r="B793">
        <v>187.67232780000001</v>
      </c>
      <c r="C793">
        <v>0</v>
      </c>
    </row>
    <row r="794" spans="1:3" x14ac:dyDescent="0.2">
      <c r="A794">
        <v>6085503601</v>
      </c>
      <c r="B794">
        <v>332.4553641</v>
      </c>
      <c r="C794">
        <v>11</v>
      </c>
    </row>
    <row r="795" spans="1:3" x14ac:dyDescent="0.2">
      <c r="A795">
        <v>6085503602</v>
      </c>
      <c r="B795">
        <v>242.5109866</v>
      </c>
      <c r="C795">
        <v>0</v>
      </c>
    </row>
    <row r="796" spans="1:3" x14ac:dyDescent="0.2">
      <c r="A796">
        <v>6085503703</v>
      </c>
      <c r="B796">
        <v>225.13829509999999</v>
      </c>
      <c r="C796">
        <v>0</v>
      </c>
    </row>
    <row r="797" spans="1:3" x14ac:dyDescent="0.2">
      <c r="A797">
        <v>6085503707</v>
      </c>
      <c r="B797">
        <v>299.13075379999998</v>
      </c>
      <c r="C797">
        <v>0</v>
      </c>
    </row>
    <row r="798" spans="1:3" x14ac:dyDescent="0.2">
      <c r="A798">
        <v>6085503708</v>
      </c>
      <c r="B798">
        <v>274.91867200000002</v>
      </c>
      <c r="C798">
        <v>0</v>
      </c>
    </row>
    <row r="799" spans="1:3" x14ac:dyDescent="0.2">
      <c r="A799">
        <v>6085503709</v>
      </c>
      <c r="B799">
        <v>326.0604146</v>
      </c>
      <c r="C799">
        <v>1.6</v>
      </c>
    </row>
    <row r="800" spans="1:3" x14ac:dyDescent="0.2">
      <c r="A800">
        <v>6085503710</v>
      </c>
      <c r="B800">
        <v>266.71433469999999</v>
      </c>
      <c r="C800">
        <v>0</v>
      </c>
    </row>
    <row r="801" spans="1:3" x14ac:dyDescent="0.2">
      <c r="A801">
        <v>6085503711</v>
      </c>
      <c r="B801">
        <v>245.12663749999999</v>
      </c>
      <c r="C801">
        <v>0</v>
      </c>
    </row>
    <row r="802" spans="1:3" x14ac:dyDescent="0.2">
      <c r="A802">
        <v>6085503712</v>
      </c>
      <c r="B802">
        <v>275.24626490000003</v>
      </c>
      <c r="C802">
        <v>0</v>
      </c>
    </row>
    <row r="803" spans="1:3" x14ac:dyDescent="0.2">
      <c r="A803">
        <v>6085503713</v>
      </c>
      <c r="B803">
        <v>255.41221010000001</v>
      </c>
      <c r="C803">
        <v>0</v>
      </c>
    </row>
    <row r="804" spans="1:3" x14ac:dyDescent="0.2">
      <c r="A804">
        <v>6085503802</v>
      </c>
      <c r="B804">
        <v>187.1169783</v>
      </c>
      <c r="C804">
        <v>0</v>
      </c>
    </row>
    <row r="805" spans="1:3" x14ac:dyDescent="0.2">
      <c r="A805">
        <v>6085503803</v>
      </c>
      <c r="B805">
        <v>223.19231239999999</v>
      </c>
      <c r="C805">
        <v>0</v>
      </c>
    </row>
    <row r="806" spans="1:3" x14ac:dyDescent="0.2">
      <c r="A806">
        <v>6085503804</v>
      </c>
      <c r="B806">
        <v>230.18825960000001</v>
      </c>
      <c r="C806">
        <v>0</v>
      </c>
    </row>
    <row r="807" spans="1:3" x14ac:dyDescent="0.2">
      <c r="A807">
        <v>6085503902</v>
      </c>
      <c r="B807">
        <v>201.49021279999999</v>
      </c>
      <c r="C807">
        <v>0</v>
      </c>
    </row>
    <row r="808" spans="1:3" x14ac:dyDescent="0.2">
      <c r="A808">
        <v>6085503903</v>
      </c>
      <c r="B808">
        <v>230.9292092</v>
      </c>
      <c r="C808">
        <v>0</v>
      </c>
    </row>
    <row r="809" spans="1:3" x14ac:dyDescent="0.2">
      <c r="A809">
        <v>6085504001</v>
      </c>
      <c r="B809">
        <v>222.5735718</v>
      </c>
      <c r="C809">
        <v>0</v>
      </c>
    </row>
    <row r="810" spans="1:3" x14ac:dyDescent="0.2">
      <c r="A810">
        <v>6085504002</v>
      </c>
      <c r="B810">
        <v>233.93097169999999</v>
      </c>
      <c r="C810">
        <v>0</v>
      </c>
    </row>
    <row r="811" spans="1:3" x14ac:dyDescent="0.2">
      <c r="A811">
        <v>6085504101</v>
      </c>
      <c r="B811">
        <v>198.0102694</v>
      </c>
      <c r="C811">
        <v>0</v>
      </c>
    </row>
    <row r="812" spans="1:3" x14ac:dyDescent="0.2">
      <c r="A812">
        <v>6085504102</v>
      </c>
      <c r="B812">
        <v>194.21341480000001</v>
      </c>
      <c r="C812">
        <v>0</v>
      </c>
    </row>
    <row r="813" spans="1:3" x14ac:dyDescent="0.2">
      <c r="A813">
        <v>6085504201</v>
      </c>
      <c r="B813">
        <v>163.15107169999999</v>
      </c>
      <c r="C813">
        <v>0</v>
      </c>
    </row>
    <row r="814" spans="1:3" x14ac:dyDescent="0.2">
      <c r="A814">
        <v>6085504202</v>
      </c>
      <c r="B814">
        <v>143.836658</v>
      </c>
      <c r="C814">
        <v>0</v>
      </c>
    </row>
    <row r="815" spans="1:3" x14ac:dyDescent="0.2">
      <c r="A815">
        <v>6085504307</v>
      </c>
      <c r="B815">
        <v>215.19651020000001</v>
      </c>
      <c r="C815">
        <v>0</v>
      </c>
    </row>
    <row r="816" spans="1:3" x14ac:dyDescent="0.2">
      <c r="A816">
        <v>6085504308</v>
      </c>
      <c r="B816">
        <v>131.0841465</v>
      </c>
      <c r="C816">
        <v>0</v>
      </c>
    </row>
    <row r="817" spans="1:3" x14ac:dyDescent="0.2">
      <c r="A817">
        <v>6085504311</v>
      </c>
      <c r="B817">
        <v>374.15119090000002</v>
      </c>
      <c r="C817">
        <v>12.25</v>
      </c>
    </row>
    <row r="818" spans="1:3" x14ac:dyDescent="0.2">
      <c r="A818">
        <v>6085504314</v>
      </c>
      <c r="B818">
        <v>186.197452</v>
      </c>
      <c r="C818">
        <v>0</v>
      </c>
    </row>
    <row r="819" spans="1:3" x14ac:dyDescent="0.2">
      <c r="A819">
        <v>6085504315</v>
      </c>
      <c r="B819">
        <v>179.11884520000001</v>
      </c>
      <c r="C819">
        <v>0</v>
      </c>
    </row>
    <row r="820" spans="1:3" x14ac:dyDescent="0.2">
      <c r="A820">
        <v>6085504316</v>
      </c>
      <c r="B820">
        <v>291.55222650000002</v>
      </c>
      <c r="C820">
        <v>0.2</v>
      </c>
    </row>
    <row r="821" spans="1:3" x14ac:dyDescent="0.2">
      <c r="A821">
        <v>6085504317</v>
      </c>
      <c r="B821">
        <v>328.69767519999999</v>
      </c>
      <c r="C821">
        <v>1.4</v>
      </c>
    </row>
    <row r="822" spans="1:3" x14ac:dyDescent="0.2">
      <c r="A822">
        <v>6085504318</v>
      </c>
      <c r="B822">
        <v>612.53493209999999</v>
      </c>
      <c r="C822">
        <v>35.75</v>
      </c>
    </row>
    <row r="823" spans="1:3" x14ac:dyDescent="0.2">
      <c r="A823">
        <v>6085504319</v>
      </c>
      <c r="B823">
        <v>306.44165579999998</v>
      </c>
      <c r="C823">
        <v>7.35</v>
      </c>
    </row>
    <row r="824" spans="1:3" x14ac:dyDescent="0.2">
      <c r="A824">
        <v>6085504320</v>
      </c>
      <c r="B824">
        <v>227.77980260000001</v>
      </c>
      <c r="C824">
        <v>0</v>
      </c>
    </row>
    <row r="825" spans="1:3" x14ac:dyDescent="0.2">
      <c r="A825">
        <v>6085504321</v>
      </c>
      <c r="B825">
        <v>244.456773</v>
      </c>
      <c r="C825">
        <v>0</v>
      </c>
    </row>
    <row r="826" spans="1:3" x14ac:dyDescent="0.2">
      <c r="A826">
        <v>6085504322</v>
      </c>
      <c r="B826">
        <v>508.15632419999997</v>
      </c>
      <c r="C826">
        <v>0.7</v>
      </c>
    </row>
    <row r="827" spans="1:3" x14ac:dyDescent="0.2">
      <c r="A827">
        <v>6085504323</v>
      </c>
      <c r="B827">
        <v>292.5003911</v>
      </c>
      <c r="C827">
        <v>0</v>
      </c>
    </row>
    <row r="828" spans="1:3" x14ac:dyDescent="0.2">
      <c r="A828">
        <v>6085504410</v>
      </c>
      <c r="B828">
        <v>218.01760619999999</v>
      </c>
      <c r="C828">
        <v>0</v>
      </c>
    </row>
    <row r="829" spans="1:3" x14ac:dyDescent="0.2">
      <c r="A829">
        <v>6085504411</v>
      </c>
      <c r="B829">
        <v>172.13558610000001</v>
      </c>
      <c r="C829">
        <v>0</v>
      </c>
    </row>
    <row r="830" spans="1:3" x14ac:dyDescent="0.2">
      <c r="A830">
        <v>6085504412</v>
      </c>
      <c r="B830">
        <v>145.4955957</v>
      </c>
      <c r="C830">
        <v>0</v>
      </c>
    </row>
    <row r="831" spans="1:3" x14ac:dyDescent="0.2">
      <c r="A831">
        <v>6085504413</v>
      </c>
      <c r="B831">
        <v>163.2852786</v>
      </c>
      <c r="C831">
        <v>0.4</v>
      </c>
    </row>
    <row r="832" spans="1:3" x14ac:dyDescent="0.2">
      <c r="A832">
        <v>6085504414</v>
      </c>
      <c r="B832">
        <v>154.79532090000001</v>
      </c>
      <c r="C832">
        <v>0.4</v>
      </c>
    </row>
    <row r="833" spans="1:3" x14ac:dyDescent="0.2">
      <c r="A833">
        <v>6085504415</v>
      </c>
      <c r="B833">
        <v>155.92591469999999</v>
      </c>
      <c r="C833">
        <v>0</v>
      </c>
    </row>
    <row r="834" spans="1:3" x14ac:dyDescent="0.2">
      <c r="A834">
        <v>6085504416</v>
      </c>
      <c r="B834">
        <v>176.70350590000001</v>
      </c>
      <c r="C834">
        <v>0</v>
      </c>
    </row>
    <row r="835" spans="1:3" x14ac:dyDescent="0.2">
      <c r="A835">
        <v>6085504417</v>
      </c>
      <c r="B835">
        <v>129.335329</v>
      </c>
      <c r="C835">
        <v>0</v>
      </c>
    </row>
    <row r="836" spans="1:3" x14ac:dyDescent="0.2">
      <c r="A836">
        <v>6085504418</v>
      </c>
      <c r="B836">
        <v>153.97232740000001</v>
      </c>
      <c r="C836">
        <v>0</v>
      </c>
    </row>
    <row r="837" spans="1:3" x14ac:dyDescent="0.2">
      <c r="A837">
        <v>6085504420</v>
      </c>
      <c r="B837">
        <v>125.0070111</v>
      </c>
      <c r="C837">
        <v>0</v>
      </c>
    </row>
    <row r="838" spans="1:3" x14ac:dyDescent="0.2">
      <c r="A838">
        <v>6085504421</v>
      </c>
      <c r="B838">
        <v>149.35486449999999</v>
      </c>
      <c r="C838">
        <v>1</v>
      </c>
    </row>
    <row r="839" spans="1:3" x14ac:dyDescent="0.2">
      <c r="A839">
        <v>6085504422</v>
      </c>
      <c r="B839">
        <v>156.3688506</v>
      </c>
      <c r="C839">
        <v>1</v>
      </c>
    </row>
    <row r="840" spans="1:3" x14ac:dyDescent="0.2">
      <c r="A840">
        <v>6085504423</v>
      </c>
      <c r="B840">
        <v>142.57192670000001</v>
      </c>
      <c r="C840">
        <v>0</v>
      </c>
    </row>
    <row r="841" spans="1:3" x14ac:dyDescent="0.2">
      <c r="A841">
        <v>6085504504</v>
      </c>
      <c r="B841">
        <v>199.11450239999999</v>
      </c>
      <c r="C841">
        <v>0</v>
      </c>
    </row>
    <row r="842" spans="1:3" x14ac:dyDescent="0.2">
      <c r="A842">
        <v>6085504505</v>
      </c>
      <c r="B842">
        <v>287.30934459999997</v>
      </c>
      <c r="C842">
        <v>0</v>
      </c>
    </row>
    <row r="843" spans="1:3" x14ac:dyDescent="0.2">
      <c r="A843">
        <v>6085504506</v>
      </c>
      <c r="B843">
        <v>158.48664070000001</v>
      </c>
      <c r="C843">
        <v>12.5</v>
      </c>
    </row>
    <row r="844" spans="1:3" x14ac:dyDescent="0.2">
      <c r="A844">
        <v>6085504507</v>
      </c>
      <c r="B844">
        <v>171.3348848</v>
      </c>
      <c r="C844">
        <v>1</v>
      </c>
    </row>
    <row r="845" spans="1:3" x14ac:dyDescent="0.2">
      <c r="A845">
        <v>6085504601</v>
      </c>
      <c r="B845">
        <v>195.80162340000001</v>
      </c>
      <c r="C845">
        <v>7.5</v>
      </c>
    </row>
    <row r="846" spans="1:3" x14ac:dyDescent="0.2">
      <c r="A846">
        <v>6085504602</v>
      </c>
      <c r="B846">
        <v>195.441068</v>
      </c>
      <c r="C846">
        <v>71.5</v>
      </c>
    </row>
    <row r="847" spans="1:3" x14ac:dyDescent="0.2">
      <c r="A847">
        <v>6085504802</v>
      </c>
      <c r="B847">
        <v>498.26450299999999</v>
      </c>
      <c r="C847">
        <v>0</v>
      </c>
    </row>
    <row r="848" spans="1:3" x14ac:dyDescent="0.2">
      <c r="A848">
        <v>6085504803</v>
      </c>
      <c r="B848">
        <v>417.00759310000001</v>
      </c>
      <c r="C848">
        <v>0</v>
      </c>
    </row>
    <row r="849" spans="1:3" x14ac:dyDescent="0.2">
      <c r="A849">
        <v>6085504805</v>
      </c>
      <c r="B849">
        <v>425.06584500000002</v>
      </c>
      <c r="C849">
        <v>0</v>
      </c>
    </row>
    <row r="850" spans="1:3" x14ac:dyDescent="0.2">
      <c r="A850">
        <v>6085504806</v>
      </c>
      <c r="B850">
        <v>508.06779610000001</v>
      </c>
      <c r="C850">
        <v>0</v>
      </c>
    </row>
    <row r="851" spans="1:3" x14ac:dyDescent="0.2">
      <c r="A851">
        <v>6085504901</v>
      </c>
      <c r="B851">
        <v>290.56343450000003</v>
      </c>
      <c r="C851">
        <v>0</v>
      </c>
    </row>
    <row r="852" spans="1:3" x14ac:dyDescent="0.2">
      <c r="A852">
        <v>6085505001</v>
      </c>
      <c r="B852">
        <v>428.02659460000001</v>
      </c>
      <c r="C852">
        <v>0</v>
      </c>
    </row>
    <row r="853" spans="1:3" x14ac:dyDescent="0.2">
      <c r="A853">
        <v>6085505006</v>
      </c>
      <c r="B853">
        <v>494.91310850000002</v>
      </c>
      <c r="C853">
        <v>6.2</v>
      </c>
    </row>
    <row r="854" spans="1:3" x14ac:dyDescent="0.2">
      <c r="A854">
        <v>6085505007</v>
      </c>
      <c r="B854">
        <v>530.880134</v>
      </c>
      <c r="C854">
        <v>0</v>
      </c>
    </row>
    <row r="855" spans="1:3" x14ac:dyDescent="0.2">
      <c r="A855">
        <v>6085505008</v>
      </c>
      <c r="B855">
        <v>281.5454416</v>
      </c>
      <c r="C855">
        <v>0</v>
      </c>
    </row>
    <row r="856" spans="1:3" x14ac:dyDescent="0.2">
      <c r="A856">
        <v>6085505009</v>
      </c>
      <c r="B856">
        <v>237.31874959999999</v>
      </c>
      <c r="C856">
        <v>5.9</v>
      </c>
    </row>
    <row r="857" spans="1:3" x14ac:dyDescent="0.2">
      <c r="A857">
        <v>6085505100</v>
      </c>
      <c r="B857">
        <v>719.57429009999998</v>
      </c>
      <c r="C857">
        <v>4.2</v>
      </c>
    </row>
    <row r="858" spans="1:3" x14ac:dyDescent="0.2">
      <c r="A858">
        <v>6085505202</v>
      </c>
      <c r="B858">
        <v>776.61528410000005</v>
      </c>
      <c r="C858">
        <v>15</v>
      </c>
    </row>
    <row r="859" spans="1:3" x14ac:dyDescent="0.2">
      <c r="A859">
        <v>6085505203</v>
      </c>
      <c r="B859">
        <v>288.22699519999998</v>
      </c>
      <c r="C859">
        <v>2.5</v>
      </c>
    </row>
    <row r="860" spans="1:3" x14ac:dyDescent="0.2">
      <c r="A860">
        <v>6085505301</v>
      </c>
      <c r="B860">
        <v>331.31261460000002</v>
      </c>
      <c r="C860">
        <v>0</v>
      </c>
    </row>
    <row r="861" spans="1:3" x14ac:dyDescent="0.2">
      <c r="A861">
        <v>6085505302</v>
      </c>
      <c r="B861">
        <v>219.71430280000001</v>
      </c>
      <c r="C861">
        <v>0.5</v>
      </c>
    </row>
    <row r="862" spans="1:3" x14ac:dyDescent="0.2">
      <c r="A862">
        <v>6085505303</v>
      </c>
      <c r="B862">
        <v>192.82210449999999</v>
      </c>
      <c r="C862">
        <v>3.75</v>
      </c>
    </row>
    <row r="863" spans="1:3" x14ac:dyDescent="0.2">
      <c r="A863">
        <v>6085505304</v>
      </c>
      <c r="B863">
        <v>240.82308140000001</v>
      </c>
      <c r="C863">
        <v>0</v>
      </c>
    </row>
    <row r="864" spans="1:3" x14ac:dyDescent="0.2">
      <c r="A864">
        <v>6085505305</v>
      </c>
      <c r="B864">
        <v>251.6857244</v>
      </c>
      <c r="C864">
        <v>0</v>
      </c>
    </row>
    <row r="865" spans="1:3" x14ac:dyDescent="0.2">
      <c r="A865">
        <v>6085505401</v>
      </c>
      <c r="B865">
        <v>201.88469079999999</v>
      </c>
      <c r="C865">
        <v>0</v>
      </c>
    </row>
    <row r="866" spans="1:3" x14ac:dyDescent="0.2">
      <c r="A866">
        <v>6085505402</v>
      </c>
      <c r="B866">
        <v>183.22798979999999</v>
      </c>
      <c r="C866">
        <v>0</v>
      </c>
    </row>
    <row r="867" spans="1:3" x14ac:dyDescent="0.2">
      <c r="A867">
        <v>6085505403</v>
      </c>
      <c r="B867">
        <v>200.311666</v>
      </c>
      <c r="C867">
        <v>0</v>
      </c>
    </row>
    <row r="868" spans="1:3" x14ac:dyDescent="0.2">
      <c r="A868">
        <v>6085505500</v>
      </c>
      <c r="B868">
        <v>182.7081427</v>
      </c>
      <c r="C868">
        <v>0</v>
      </c>
    </row>
    <row r="869" spans="1:3" x14ac:dyDescent="0.2">
      <c r="A869">
        <v>6085505600</v>
      </c>
      <c r="B869">
        <v>238.9642346</v>
      </c>
      <c r="C869">
        <v>2.5</v>
      </c>
    </row>
    <row r="870" spans="1:3" x14ac:dyDescent="0.2">
      <c r="A870">
        <v>6085505700</v>
      </c>
      <c r="B870">
        <v>191.67043200000001</v>
      </c>
      <c r="C870">
        <v>0</v>
      </c>
    </row>
    <row r="871" spans="1:3" x14ac:dyDescent="0.2">
      <c r="A871">
        <v>6085505800</v>
      </c>
      <c r="B871">
        <v>170.38670619999999</v>
      </c>
      <c r="C871">
        <v>2.5</v>
      </c>
    </row>
    <row r="872" spans="1:3" x14ac:dyDescent="0.2">
      <c r="A872">
        <v>6085505900</v>
      </c>
      <c r="B872">
        <v>177.72661299999999</v>
      </c>
      <c r="C872">
        <v>5</v>
      </c>
    </row>
    <row r="873" spans="1:3" x14ac:dyDescent="0.2">
      <c r="A873">
        <v>6085506000</v>
      </c>
      <c r="B873">
        <v>184.25556309999999</v>
      </c>
      <c r="C873">
        <v>0.5</v>
      </c>
    </row>
    <row r="874" spans="1:3" x14ac:dyDescent="0.2">
      <c r="A874">
        <v>6085506101</v>
      </c>
      <c r="B874">
        <v>209.4599101</v>
      </c>
      <c r="C874">
        <v>0</v>
      </c>
    </row>
    <row r="875" spans="1:3" x14ac:dyDescent="0.2">
      <c r="A875">
        <v>6085506102</v>
      </c>
      <c r="B875">
        <v>192.5491481</v>
      </c>
      <c r="C875">
        <v>0.5</v>
      </c>
    </row>
    <row r="876" spans="1:3" x14ac:dyDescent="0.2">
      <c r="A876">
        <v>6085506103</v>
      </c>
      <c r="B876">
        <v>220.3737055</v>
      </c>
      <c r="C876">
        <v>0</v>
      </c>
    </row>
    <row r="877" spans="1:3" x14ac:dyDescent="0.2">
      <c r="A877">
        <v>6085506202</v>
      </c>
      <c r="B877">
        <v>180.15648039999999</v>
      </c>
      <c r="C877">
        <v>0</v>
      </c>
    </row>
    <row r="878" spans="1:3" x14ac:dyDescent="0.2">
      <c r="A878">
        <v>6085506203</v>
      </c>
      <c r="B878">
        <v>206.6585863</v>
      </c>
      <c r="C878">
        <v>0</v>
      </c>
    </row>
    <row r="879" spans="1:3" x14ac:dyDescent="0.2">
      <c r="A879">
        <v>6085506204</v>
      </c>
      <c r="B879">
        <v>198.63282889999999</v>
      </c>
      <c r="C879">
        <v>0</v>
      </c>
    </row>
    <row r="880" spans="1:3" x14ac:dyDescent="0.2">
      <c r="A880">
        <v>6085506301</v>
      </c>
      <c r="B880">
        <v>175.55579800000001</v>
      </c>
      <c r="C880">
        <v>2.5</v>
      </c>
    </row>
    <row r="881" spans="1:3" x14ac:dyDescent="0.2">
      <c r="A881">
        <v>6085506302</v>
      </c>
      <c r="B881">
        <v>156.4236496</v>
      </c>
      <c r="C881">
        <v>0</v>
      </c>
    </row>
    <row r="882" spans="1:3" x14ac:dyDescent="0.2">
      <c r="A882">
        <v>6085506304</v>
      </c>
      <c r="B882">
        <v>177.49732839999999</v>
      </c>
      <c r="C882">
        <v>0</v>
      </c>
    </row>
    <row r="883" spans="1:3" x14ac:dyDescent="0.2">
      <c r="A883">
        <v>6085506305</v>
      </c>
      <c r="B883">
        <v>164.78169869999999</v>
      </c>
      <c r="C883">
        <v>0</v>
      </c>
    </row>
    <row r="884" spans="1:3" x14ac:dyDescent="0.2">
      <c r="A884">
        <v>6085506401</v>
      </c>
      <c r="B884">
        <v>155.8069094</v>
      </c>
      <c r="C884">
        <v>1.25</v>
      </c>
    </row>
    <row r="885" spans="1:3" x14ac:dyDescent="0.2">
      <c r="A885">
        <v>6085506402</v>
      </c>
      <c r="B885">
        <v>135.4535711</v>
      </c>
      <c r="C885">
        <v>0.5</v>
      </c>
    </row>
    <row r="886" spans="1:3" x14ac:dyDescent="0.2">
      <c r="A886">
        <v>6085506501</v>
      </c>
      <c r="B886">
        <v>138.23482999999999</v>
      </c>
      <c r="C886">
        <v>0</v>
      </c>
    </row>
    <row r="887" spans="1:3" x14ac:dyDescent="0.2">
      <c r="A887">
        <v>6085506601</v>
      </c>
      <c r="B887">
        <v>153.6911222</v>
      </c>
      <c r="C887">
        <v>0</v>
      </c>
    </row>
    <row r="888" spans="1:3" x14ac:dyDescent="0.2">
      <c r="A888">
        <v>6085506603</v>
      </c>
      <c r="B888">
        <v>130.04185709999999</v>
      </c>
      <c r="C888">
        <v>0</v>
      </c>
    </row>
    <row r="889" spans="1:3" x14ac:dyDescent="0.2">
      <c r="A889">
        <v>6085506604</v>
      </c>
      <c r="B889">
        <v>145.79579699999999</v>
      </c>
      <c r="C889">
        <v>0</v>
      </c>
    </row>
    <row r="890" spans="1:3" x14ac:dyDescent="0.2">
      <c r="A890">
        <v>6085506605</v>
      </c>
      <c r="B890">
        <v>148.7557912</v>
      </c>
      <c r="C890">
        <v>0</v>
      </c>
    </row>
    <row r="891" spans="1:3" x14ac:dyDescent="0.2">
      <c r="A891">
        <v>6085506606</v>
      </c>
      <c r="B891">
        <v>137.84622920000001</v>
      </c>
      <c r="C891">
        <v>0</v>
      </c>
    </row>
    <row r="892" spans="1:3" x14ac:dyDescent="0.2">
      <c r="A892">
        <v>6085506701</v>
      </c>
      <c r="B892">
        <v>129.33205509999999</v>
      </c>
      <c r="C892">
        <v>0</v>
      </c>
    </row>
    <row r="893" spans="1:3" x14ac:dyDescent="0.2">
      <c r="A893">
        <v>6085506802</v>
      </c>
      <c r="B893">
        <v>85.61849814</v>
      </c>
      <c r="C893">
        <v>0</v>
      </c>
    </row>
    <row r="894" spans="1:3" x14ac:dyDescent="0.2">
      <c r="A894">
        <v>6085506803</v>
      </c>
      <c r="B894">
        <v>76.447136729999997</v>
      </c>
      <c r="C894">
        <v>0</v>
      </c>
    </row>
    <row r="895" spans="1:3" x14ac:dyDescent="0.2">
      <c r="A895">
        <v>6085506804</v>
      </c>
      <c r="B895">
        <v>79.733357260000005</v>
      </c>
      <c r="C895">
        <v>0</v>
      </c>
    </row>
    <row r="896" spans="1:3" x14ac:dyDescent="0.2">
      <c r="A896">
        <v>6085506900</v>
      </c>
      <c r="B896">
        <v>73.772823700000004</v>
      </c>
      <c r="C896">
        <v>6</v>
      </c>
    </row>
    <row r="897" spans="1:3" x14ac:dyDescent="0.2">
      <c r="A897">
        <v>6085507402</v>
      </c>
      <c r="B897">
        <v>164.37977860000001</v>
      </c>
      <c r="C897">
        <v>0</v>
      </c>
    </row>
    <row r="898" spans="1:3" x14ac:dyDescent="0.2">
      <c r="A898">
        <v>6085507805</v>
      </c>
      <c r="B898">
        <v>500.253534</v>
      </c>
      <c r="C898">
        <v>0</v>
      </c>
    </row>
    <row r="899" spans="1:3" x14ac:dyDescent="0.2">
      <c r="A899">
        <v>6085507807</v>
      </c>
      <c r="B899">
        <v>427.25377539999999</v>
      </c>
      <c r="C899">
        <v>0</v>
      </c>
    </row>
    <row r="900" spans="1:3" x14ac:dyDescent="0.2">
      <c r="A900">
        <v>6085507808</v>
      </c>
      <c r="B900">
        <v>347.97462689999998</v>
      </c>
      <c r="C900">
        <v>0</v>
      </c>
    </row>
    <row r="901" spans="1:3" x14ac:dyDescent="0.2">
      <c r="A901">
        <v>6085507903</v>
      </c>
      <c r="B901">
        <v>219.2355446</v>
      </c>
      <c r="C901">
        <v>0</v>
      </c>
    </row>
    <row r="902" spans="1:3" x14ac:dyDescent="0.2">
      <c r="A902">
        <v>6085507904</v>
      </c>
      <c r="B902">
        <v>198.24454370000001</v>
      </c>
      <c r="C902">
        <v>0</v>
      </c>
    </row>
    <row r="903" spans="1:3" x14ac:dyDescent="0.2">
      <c r="A903">
        <v>6085507905</v>
      </c>
      <c r="B903">
        <v>283.89084789999998</v>
      </c>
      <c r="C903">
        <v>0</v>
      </c>
    </row>
    <row r="904" spans="1:3" x14ac:dyDescent="0.2">
      <c r="A904">
        <v>6085507906</v>
      </c>
      <c r="B904">
        <v>246.1646916</v>
      </c>
      <c r="C904">
        <v>0</v>
      </c>
    </row>
    <row r="905" spans="1:3" x14ac:dyDescent="0.2">
      <c r="A905">
        <v>6085508004</v>
      </c>
      <c r="B905">
        <v>235.22442100000001</v>
      </c>
      <c r="C905">
        <v>0</v>
      </c>
    </row>
    <row r="906" spans="1:3" x14ac:dyDescent="0.2">
      <c r="A906">
        <v>6085508101</v>
      </c>
      <c r="B906">
        <v>306.68872229999999</v>
      </c>
      <c r="C906">
        <v>0</v>
      </c>
    </row>
    <row r="907" spans="1:3" x14ac:dyDescent="0.2">
      <c r="A907">
        <v>6085508102</v>
      </c>
      <c r="B907">
        <v>257.67697920000001</v>
      </c>
      <c r="C907">
        <v>0</v>
      </c>
    </row>
    <row r="908" spans="1:3" x14ac:dyDescent="0.2">
      <c r="A908">
        <v>6085508202</v>
      </c>
      <c r="B908">
        <v>231.69277679999999</v>
      </c>
      <c r="C908">
        <v>0</v>
      </c>
    </row>
    <row r="909" spans="1:3" x14ac:dyDescent="0.2">
      <c r="A909">
        <v>6085508203</v>
      </c>
      <c r="B909">
        <v>276.04579560000002</v>
      </c>
      <c r="C909">
        <v>0</v>
      </c>
    </row>
    <row r="910" spans="1:3" x14ac:dyDescent="0.2">
      <c r="A910">
        <v>6085508204</v>
      </c>
      <c r="B910">
        <v>258.48995389999999</v>
      </c>
      <c r="C910">
        <v>0</v>
      </c>
    </row>
    <row r="911" spans="1:3" x14ac:dyDescent="0.2">
      <c r="A911">
        <v>6085508301</v>
      </c>
      <c r="B911">
        <v>345.38590219999998</v>
      </c>
      <c r="C911">
        <v>0</v>
      </c>
    </row>
    <row r="912" spans="1:3" x14ac:dyDescent="0.2">
      <c r="A912">
        <v>6085508303</v>
      </c>
      <c r="B912">
        <v>315.20477929999998</v>
      </c>
      <c r="C912">
        <v>0</v>
      </c>
    </row>
    <row r="913" spans="1:3" x14ac:dyDescent="0.2">
      <c r="A913">
        <v>6085508304</v>
      </c>
      <c r="B913">
        <v>298.78758970000001</v>
      </c>
      <c r="C913">
        <v>0</v>
      </c>
    </row>
    <row r="914" spans="1:3" x14ac:dyDescent="0.2">
      <c r="A914">
        <v>6085508401</v>
      </c>
      <c r="B914">
        <v>230.70694560000001</v>
      </c>
      <c r="C914">
        <v>0</v>
      </c>
    </row>
    <row r="915" spans="1:3" x14ac:dyDescent="0.2">
      <c r="A915">
        <v>6085508403</v>
      </c>
      <c r="B915">
        <v>257.79381260000002</v>
      </c>
      <c r="C915">
        <v>0</v>
      </c>
    </row>
    <row r="916" spans="1:3" x14ac:dyDescent="0.2">
      <c r="A916">
        <v>6085508404</v>
      </c>
      <c r="B916">
        <v>247.45409989999999</v>
      </c>
      <c r="C916">
        <v>0</v>
      </c>
    </row>
    <row r="917" spans="1:3" x14ac:dyDescent="0.2">
      <c r="A917">
        <v>6085508503</v>
      </c>
      <c r="B917">
        <v>262.11125140000001</v>
      </c>
      <c r="C917">
        <v>0</v>
      </c>
    </row>
    <row r="918" spans="1:3" x14ac:dyDescent="0.2">
      <c r="A918">
        <v>6085508504</v>
      </c>
      <c r="B918">
        <v>266.0179321</v>
      </c>
      <c r="C918">
        <v>0</v>
      </c>
    </row>
    <row r="919" spans="1:3" x14ac:dyDescent="0.2">
      <c r="A919">
        <v>6085508505</v>
      </c>
      <c r="B919">
        <v>261.79273519999998</v>
      </c>
      <c r="C919">
        <v>0</v>
      </c>
    </row>
    <row r="920" spans="1:3" x14ac:dyDescent="0.2">
      <c r="A920">
        <v>6085508507</v>
      </c>
      <c r="B920">
        <v>242.7831903</v>
      </c>
      <c r="C920">
        <v>0</v>
      </c>
    </row>
    <row r="921" spans="1:3" x14ac:dyDescent="0.2">
      <c r="A921">
        <v>6085508508</v>
      </c>
      <c r="B921">
        <v>263.89672350000001</v>
      </c>
      <c r="C921">
        <v>0</v>
      </c>
    </row>
    <row r="922" spans="1:3" x14ac:dyDescent="0.2">
      <c r="A922">
        <v>6085508601</v>
      </c>
      <c r="B922">
        <v>268.0568098</v>
      </c>
      <c r="C922">
        <v>0</v>
      </c>
    </row>
    <row r="923" spans="1:3" x14ac:dyDescent="0.2">
      <c r="A923">
        <v>6085508602</v>
      </c>
      <c r="B923">
        <v>292.8094274</v>
      </c>
      <c r="C923">
        <v>0</v>
      </c>
    </row>
    <row r="924" spans="1:3" x14ac:dyDescent="0.2">
      <c r="A924">
        <v>6085508703</v>
      </c>
      <c r="B924">
        <v>313.92720389999999</v>
      </c>
      <c r="C924">
        <v>0</v>
      </c>
    </row>
    <row r="925" spans="1:3" x14ac:dyDescent="0.2">
      <c r="A925">
        <v>6085508704</v>
      </c>
      <c r="B925">
        <v>482.15513190000001</v>
      </c>
      <c r="C925">
        <v>0</v>
      </c>
    </row>
    <row r="926" spans="1:3" x14ac:dyDescent="0.2">
      <c r="A926">
        <v>6085508800</v>
      </c>
      <c r="B926">
        <v>375.91403209999999</v>
      </c>
      <c r="C926">
        <v>0</v>
      </c>
    </row>
    <row r="927" spans="1:3" x14ac:dyDescent="0.2">
      <c r="A927">
        <v>6085508900</v>
      </c>
      <c r="B927">
        <v>516.78261999999995</v>
      </c>
      <c r="C927">
        <v>0</v>
      </c>
    </row>
    <row r="928" spans="1:3" x14ac:dyDescent="0.2">
      <c r="A928">
        <v>6085509000</v>
      </c>
      <c r="B928">
        <v>411.08491409999999</v>
      </c>
      <c r="C928">
        <v>0</v>
      </c>
    </row>
    <row r="929" spans="1:3" x14ac:dyDescent="0.2">
      <c r="A929">
        <v>6085509102</v>
      </c>
      <c r="B929">
        <v>333.00549560000002</v>
      </c>
      <c r="C929">
        <v>0</v>
      </c>
    </row>
    <row r="930" spans="1:3" x14ac:dyDescent="0.2">
      <c r="A930">
        <v>6085509105</v>
      </c>
      <c r="B930">
        <v>224.5999367</v>
      </c>
      <c r="C930">
        <v>0</v>
      </c>
    </row>
    <row r="931" spans="1:3" x14ac:dyDescent="0.2">
      <c r="A931">
        <v>6085509106</v>
      </c>
      <c r="B931">
        <v>248.00735309999999</v>
      </c>
      <c r="C931">
        <v>0</v>
      </c>
    </row>
    <row r="932" spans="1:3" x14ac:dyDescent="0.2">
      <c r="A932">
        <v>6085509107</v>
      </c>
      <c r="B932">
        <v>237.96671889999999</v>
      </c>
      <c r="C932">
        <v>0</v>
      </c>
    </row>
    <row r="933" spans="1:3" x14ac:dyDescent="0.2">
      <c r="A933">
        <v>6085509108</v>
      </c>
      <c r="B933">
        <v>286.79905860000002</v>
      </c>
      <c r="C933">
        <v>0</v>
      </c>
    </row>
    <row r="934" spans="1:3" x14ac:dyDescent="0.2">
      <c r="A934">
        <v>6085509109</v>
      </c>
      <c r="B934">
        <v>263.16919940000002</v>
      </c>
      <c r="C934">
        <v>0</v>
      </c>
    </row>
    <row r="935" spans="1:3" x14ac:dyDescent="0.2">
      <c r="A935">
        <v>6085509201</v>
      </c>
      <c r="B935">
        <v>252.0243384</v>
      </c>
      <c r="C935">
        <v>0</v>
      </c>
    </row>
    <row r="936" spans="1:3" x14ac:dyDescent="0.2">
      <c r="A936">
        <v>6085509202</v>
      </c>
      <c r="B936">
        <v>237.7781521</v>
      </c>
      <c r="C936">
        <v>0</v>
      </c>
    </row>
    <row r="937" spans="1:3" x14ac:dyDescent="0.2">
      <c r="A937">
        <v>6085509302</v>
      </c>
      <c r="B937">
        <v>214.963695</v>
      </c>
      <c r="C937">
        <v>0</v>
      </c>
    </row>
    <row r="938" spans="1:3" x14ac:dyDescent="0.2">
      <c r="A938">
        <v>6085509303</v>
      </c>
      <c r="B938">
        <v>225.0636251</v>
      </c>
      <c r="C938">
        <v>0</v>
      </c>
    </row>
    <row r="939" spans="1:3" x14ac:dyDescent="0.2">
      <c r="A939">
        <v>6085509304</v>
      </c>
      <c r="B939">
        <v>221.7579317</v>
      </c>
      <c r="C939">
        <v>0</v>
      </c>
    </row>
    <row r="940" spans="1:3" x14ac:dyDescent="0.2">
      <c r="A940">
        <v>6085509401</v>
      </c>
      <c r="B940">
        <v>205.50285969999999</v>
      </c>
      <c r="C940">
        <v>0</v>
      </c>
    </row>
    <row r="941" spans="1:3" x14ac:dyDescent="0.2">
      <c r="A941">
        <v>6085509403</v>
      </c>
      <c r="B941">
        <v>212.99345030000001</v>
      </c>
      <c r="C941">
        <v>0</v>
      </c>
    </row>
    <row r="942" spans="1:3" x14ac:dyDescent="0.2">
      <c r="A942">
        <v>6085509404</v>
      </c>
      <c r="B942">
        <v>208.65467949999999</v>
      </c>
      <c r="C942">
        <v>0</v>
      </c>
    </row>
    <row r="943" spans="1:3" x14ac:dyDescent="0.2">
      <c r="A943">
        <v>6085509500</v>
      </c>
      <c r="B943">
        <v>217.84616510000001</v>
      </c>
      <c r="C943">
        <v>0</v>
      </c>
    </row>
    <row r="944" spans="1:3" x14ac:dyDescent="0.2">
      <c r="A944">
        <v>6085509600</v>
      </c>
      <c r="B944">
        <v>223.00228849999999</v>
      </c>
      <c r="C944">
        <v>0</v>
      </c>
    </row>
    <row r="945" spans="1:3" x14ac:dyDescent="0.2">
      <c r="A945">
        <v>6085509700</v>
      </c>
      <c r="B945">
        <v>221.25350299999999</v>
      </c>
      <c r="C945">
        <v>0</v>
      </c>
    </row>
    <row r="946" spans="1:3" x14ac:dyDescent="0.2">
      <c r="A946">
        <v>6085509801</v>
      </c>
      <c r="B946">
        <v>206.8706502</v>
      </c>
      <c r="C946">
        <v>0</v>
      </c>
    </row>
    <row r="947" spans="1:3" x14ac:dyDescent="0.2">
      <c r="A947">
        <v>6085509802</v>
      </c>
      <c r="B947">
        <v>207.0380318</v>
      </c>
      <c r="C947">
        <v>0</v>
      </c>
    </row>
    <row r="948" spans="1:3" x14ac:dyDescent="0.2">
      <c r="A948">
        <v>6085509901</v>
      </c>
      <c r="B948">
        <v>213.09356529999999</v>
      </c>
      <c r="C948">
        <v>0</v>
      </c>
    </row>
    <row r="949" spans="1:3" x14ac:dyDescent="0.2">
      <c r="A949">
        <v>6085509902</v>
      </c>
      <c r="B949">
        <v>211.31301429999999</v>
      </c>
      <c r="C949">
        <v>0</v>
      </c>
    </row>
    <row r="950" spans="1:3" x14ac:dyDescent="0.2">
      <c r="A950">
        <v>6085510001</v>
      </c>
      <c r="B950">
        <v>240.8627204</v>
      </c>
      <c r="C950">
        <v>0</v>
      </c>
    </row>
    <row r="951" spans="1:3" x14ac:dyDescent="0.2">
      <c r="A951">
        <v>6085510400</v>
      </c>
      <c r="B951">
        <v>204.3065756</v>
      </c>
      <c r="C951">
        <v>0</v>
      </c>
    </row>
    <row r="952" spans="1:3" x14ac:dyDescent="0.2">
      <c r="A952">
        <v>6085511905</v>
      </c>
      <c r="B952">
        <v>53.30773061</v>
      </c>
      <c r="C952">
        <v>0</v>
      </c>
    </row>
    <row r="953" spans="1:3" x14ac:dyDescent="0.2">
      <c r="A953">
        <v>6085511907</v>
      </c>
      <c r="B953">
        <v>55.641156029999998</v>
      </c>
      <c r="C953">
        <v>0</v>
      </c>
    </row>
    <row r="954" spans="1:3" x14ac:dyDescent="0.2">
      <c r="A954">
        <v>6085511909</v>
      </c>
      <c r="B954">
        <v>47.430717989999998</v>
      </c>
      <c r="C954">
        <v>11</v>
      </c>
    </row>
    <row r="955" spans="1:3" x14ac:dyDescent="0.2">
      <c r="A955">
        <v>6085511910</v>
      </c>
      <c r="B955">
        <v>53.388856019999999</v>
      </c>
      <c r="C955">
        <v>0</v>
      </c>
    </row>
    <row r="956" spans="1:3" x14ac:dyDescent="0.2">
      <c r="A956">
        <v>6085511911</v>
      </c>
      <c r="B956">
        <v>47.450144160000001</v>
      </c>
      <c r="C956">
        <v>0</v>
      </c>
    </row>
    <row r="957" spans="1:3" x14ac:dyDescent="0.2">
      <c r="A957">
        <v>6085511912</v>
      </c>
      <c r="B957">
        <v>49.369344409999997</v>
      </c>
      <c r="C957">
        <v>0</v>
      </c>
    </row>
    <row r="958" spans="1:3" x14ac:dyDescent="0.2">
      <c r="A958">
        <v>6085511913</v>
      </c>
      <c r="B958">
        <v>60.987470559999998</v>
      </c>
      <c r="C958">
        <v>3.5</v>
      </c>
    </row>
    <row r="959" spans="1:3" x14ac:dyDescent="0.2">
      <c r="A959">
        <v>6085511914</v>
      </c>
      <c r="B959">
        <v>61.20377216</v>
      </c>
      <c r="C959">
        <v>0</v>
      </c>
    </row>
    <row r="960" spans="1:3" x14ac:dyDescent="0.2">
      <c r="A960">
        <v>6085511915</v>
      </c>
      <c r="B960">
        <v>70.301459109999996</v>
      </c>
      <c r="C960">
        <v>0</v>
      </c>
    </row>
    <row r="961" spans="1:3" x14ac:dyDescent="0.2">
      <c r="A961">
        <v>6085511916</v>
      </c>
      <c r="B961">
        <v>68.914547650000003</v>
      </c>
      <c r="C961">
        <v>0.6</v>
      </c>
    </row>
    <row r="962" spans="1:3" x14ac:dyDescent="0.2">
      <c r="A962">
        <v>6085512001</v>
      </c>
      <c r="B962">
        <v>73.188638470000001</v>
      </c>
      <c r="C962">
        <v>0</v>
      </c>
    </row>
    <row r="963" spans="1:3" x14ac:dyDescent="0.2">
      <c r="A963">
        <v>6085512005</v>
      </c>
      <c r="B963">
        <v>86.80277624</v>
      </c>
      <c r="C963">
        <v>0</v>
      </c>
    </row>
    <row r="964" spans="1:3" x14ac:dyDescent="0.2">
      <c r="A964">
        <v>6085512017</v>
      </c>
      <c r="B964">
        <v>90.253364989999994</v>
      </c>
      <c r="C964">
        <v>0</v>
      </c>
    </row>
    <row r="965" spans="1:3" x14ac:dyDescent="0.2">
      <c r="A965">
        <v>6085512019</v>
      </c>
      <c r="B965">
        <v>86.907380250000003</v>
      </c>
      <c r="C965">
        <v>0</v>
      </c>
    </row>
    <row r="966" spans="1:3" x14ac:dyDescent="0.2">
      <c r="A966">
        <v>6085512020</v>
      </c>
      <c r="B966">
        <v>90.068240270000004</v>
      </c>
      <c r="C966">
        <v>0</v>
      </c>
    </row>
    <row r="967" spans="1:3" x14ac:dyDescent="0.2">
      <c r="A967">
        <v>6085512021</v>
      </c>
      <c r="B967">
        <v>79.2636945</v>
      </c>
      <c r="C967">
        <v>0</v>
      </c>
    </row>
    <row r="968" spans="1:3" x14ac:dyDescent="0.2">
      <c r="A968">
        <v>6085512022</v>
      </c>
      <c r="B968">
        <v>70.762911099999997</v>
      </c>
      <c r="C968">
        <v>0</v>
      </c>
    </row>
    <row r="969" spans="1:3" x14ac:dyDescent="0.2">
      <c r="A969">
        <v>6085512023</v>
      </c>
      <c r="B969">
        <v>69.975684749999999</v>
      </c>
      <c r="C969">
        <v>0</v>
      </c>
    </row>
    <row r="970" spans="1:3" x14ac:dyDescent="0.2">
      <c r="A970">
        <v>6085512024</v>
      </c>
      <c r="B970">
        <v>77.694266220000003</v>
      </c>
      <c r="C970">
        <v>0</v>
      </c>
    </row>
    <row r="971" spans="1:3" x14ac:dyDescent="0.2">
      <c r="A971">
        <v>6085512025</v>
      </c>
      <c r="B971">
        <v>77.655756490000002</v>
      </c>
      <c r="C971">
        <v>0</v>
      </c>
    </row>
    <row r="972" spans="1:3" x14ac:dyDescent="0.2">
      <c r="A972">
        <v>6085512026</v>
      </c>
      <c r="B972">
        <v>74.011638110000007</v>
      </c>
      <c r="C972">
        <v>0</v>
      </c>
    </row>
    <row r="973" spans="1:3" x14ac:dyDescent="0.2">
      <c r="A973">
        <v>6085512027</v>
      </c>
      <c r="B973">
        <v>72.019104279999993</v>
      </c>
      <c r="C973">
        <v>0</v>
      </c>
    </row>
    <row r="974" spans="1:3" x14ac:dyDescent="0.2">
      <c r="A974">
        <v>6085512029</v>
      </c>
      <c r="B974">
        <v>65.400073149999997</v>
      </c>
      <c r="C974">
        <v>0</v>
      </c>
    </row>
    <row r="975" spans="1:3" x14ac:dyDescent="0.2">
      <c r="A975">
        <v>6085512030</v>
      </c>
      <c r="B975">
        <v>58.691090709999997</v>
      </c>
      <c r="C975">
        <v>0</v>
      </c>
    </row>
    <row r="976" spans="1:3" x14ac:dyDescent="0.2">
      <c r="A976">
        <v>6085512031</v>
      </c>
      <c r="B976">
        <v>57.700470959999997</v>
      </c>
      <c r="C976">
        <v>0</v>
      </c>
    </row>
    <row r="977" spans="1:3" x14ac:dyDescent="0.2">
      <c r="A977">
        <v>6085512032</v>
      </c>
      <c r="B977">
        <v>57.897571059999997</v>
      </c>
      <c r="C977">
        <v>0</v>
      </c>
    </row>
    <row r="978" spans="1:3" x14ac:dyDescent="0.2">
      <c r="A978">
        <v>6085512033</v>
      </c>
      <c r="B978">
        <v>61.243537070000002</v>
      </c>
      <c r="C978">
        <v>0</v>
      </c>
    </row>
    <row r="979" spans="1:3" x14ac:dyDescent="0.2">
      <c r="A979">
        <v>6085512034</v>
      </c>
      <c r="B979">
        <v>56.054326289999999</v>
      </c>
      <c r="C979">
        <v>0</v>
      </c>
    </row>
    <row r="980" spans="1:3" x14ac:dyDescent="0.2">
      <c r="A980">
        <v>6085512035</v>
      </c>
      <c r="B980">
        <v>53.013122529999997</v>
      </c>
      <c r="C980">
        <v>0</v>
      </c>
    </row>
    <row r="981" spans="1:3" x14ac:dyDescent="0.2">
      <c r="A981">
        <v>6085512036</v>
      </c>
      <c r="B981">
        <v>61.352054520000003</v>
      </c>
      <c r="C981">
        <v>0</v>
      </c>
    </row>
    <row r="982" spans="1:3" x14ac:dyDescent="0.2">
      <c r="A982">
        <v>6085512037</v>
      </c>
      <c r="B982">
        <v>61.935414549999997</v>
      </c>
      <c r="C982">
        <v>0</v>
      </c>
    </row>
    <row r="983" spans="1:3" x14ac:dyDescent="0.2">
      <c r="A983">
        <v>6085512038</v>
      </c>
      <c r="B983">
        <v>58.935078320000002</v>
      </c>
      <c r="C983">
        <v>0</v>
      </c>
    </row>
    <row r="984" spans="1:3" x14ac:dyDescent="0.2">
      <c r="A984">
        <v>6085512039</v>
      </c>
      <c r="B984">
        <v>67.19097764</v>
      </c>
      <c r="C984">
        <v>0</v>
      </c>
    </row>
    <row r="985" spans="1:3" x14ac:dyDescent="0.2">
      <c r="A985">
        <v>6085512042</v>
      </c>
      <c r="B985">
        <v>81.488030269999996</v>
      </c>
      <c r="C985">
        <v>0</v>
      </c>
    </row>
    <row r="986" spans="1:3" x14ac:dyDescent="0.2">
      <c r="A986">
        <v>6085512043</v>
      </c>
      <c r="B986">
        <v>77.210766609999993</v>
      </c>
      <c r="C986">
        <v>0</v>
      </c>
    </row>
    <row r="987" spans="1:3" x14ac:dyDescent="0.2">
      <c r="A987">
        <v>6085512045</v>
      </c>
      <c r="B987">
        <v>61.681335199999999</v>
      </c>
      <c r="C987">
        <v>0</v>
      </c>
    </row>
    <row r="988" spans="1:3" x14ac:dyDescent="0.2">
      <c r="A988">
        <v>6085512047</v>
      </c>
      <c r="B988">
        <v>63.066300429999998</v>
      </c>
      <c r="C988">
        <v>0</v>
      </c>
    </row>
    <row r="989" spans="1:3" x14ac:dyDescent="0.2">
      <c r="A989">
        <v>6085512052</v>
      </c>
      <c r="B989">
        <v>67.039804930000003</v>
      </c>
      <c r="C989">
        <v>0</v>
      </c>
    </row>
    <row r="990" spans="1:3" x14ac:dyDescent="0.2">
      <c r="A990">
        <v>6085512053</v>
      </c>
      <c r="B990">
        <v>64.362087930000001</v>
      </c>
      <c r="C990">
        <v>0</v>
      </c>
    </row>
    <row r="991" spans="1:3" x14ac:dyDescent="0.2">
      <c r="A991">
        <v>6085512100</v>
      </c>
      <c r="B991">
        <v>39.137526960000002</v>
      </c>
      <c r="C991">
        <v>7</v>
      </c>
    </row>
    <row r="992" spans="1:3" x14ac:dyDescent="0.2">
      <c r="A992">
        <v>6085512200</v>
      </c>
      <c r="B992">
        <v>19.237233880000002</v>
      </c>
      <c r="C992">
        <v>0</v>
      </c>
    </row>
    <row r="993" spans="1:3" x14ac:dyDescent="0.2">
      <c r="A993">
        <v>6085512311</v>
      </c>
      <c r="B993">
        <v>32.301290739999999</v>
      </c>
      <c r="C993">
        <v>3.5</v>
      </c>
    </row>
    <row r="994" spans="1:3" x14ac:dyDescent="0.2">
      <c r="A994">
        <v>6085513500</v>
      </c>
      <c r="B994">
        <v>31.93077353</v>
      </c>
      <c r="C994">
        <v>11</v>
      </c>
    </row>
    <row r="995" spans="1:3" x14ac:dyDescent="0.2">
      <c r="A995">
        <v>6095250103</v>
      </c>
      <c r="B995">
        <v>1464.409725</v>
      </c>
      <c r="C995">
        <v>0</v>
      </c>
    </row>
    <row r="996" spans="1:3" x14ac:dyDescent="0.2">
      <c r="A996">
        <v>6095250104</v>
      </c>
      <c r="B996">
        <v>1549.4805859999999</v>
      </c>
      <c r="C996">
        <v>0</v>
      </c>
    </row>
    <row r="997" spans="1:3" x14ac:dyDescent="0.2">
      <c r="A997">
        <v>6095250105</v>
      </c>
      <c r="B997">
        <v>1608.888541</v>
      </c>
      <c r="C997">
        <v>0</v>
      </c>
    </row>
    <row r="998" spans="1:3" x14ac:dyDescent="0.2">
      <c r="A998">
        <v>6095250106</v>
      </c>
      <c r="B998">
        <v>2159.7652370000001</v>
      </c>
      <c r="C998">
        <v>0</v>
      </c>
    </row>
    <row r="999" spans="1:3" x14ac:dyDescent="0.2">
      <c r="A999">
        <v>6095250200</v>
      </c>
      <c r="B999">
        <v>1435.496161</v>
      </c>
      <c r="C999">
        <v>0</v>
      </c>
    </row>
    <row r="1000" spans="1:3" x14ac:dyDescent="0.2">
      <c r="A1000">
        <v>6095250300</v>
      </c>
      <c r="B1000">
        <v>1397.548487</v>
      </c>
      <c r="C1000">
        <v>0</v>
      </c>
    </row>
    <row r="1001" spans="1:3" x14ac:dyDescent="0.2">
      <c r="A1001">
        <v>6095250400</v>
      </c>
      <c r="B1001">
        <v>1315.6131760000001</v>
      </c>
      <c r="C1001">
        <v>0</v>
      </c>
    </row>
    <row r="1002" spans="1:3" x14ac:dyDescent="0.2">
      <c r="A1002">
        <v>6095250501</v>
      </c>
      <c r="B1002">
        <v>1317.16698</v>
      </c>
      <c r="C1002">
        <v>0</v>
      </c>
    </row>
    <row r="1003" spans="1:3" x14ac:dyDescent="0.2">
      <c r="A1003">
        <v>6095250502</v>
      </c>
      <c r="B1003">
        <v>1360.152722</v>
      </c>
      <c r="C1003">
        <v>0.2</v>
      </c>
    </row>
    <row r="1004" spans="1:3" x14ac:dyDescent="0.2">
      <c r="A1004">
        <v>6095250601</v>
      </c>
      <c r="B1004">
        <v>1371.379664</v>
      </c>
      <c r="C1004">
        <v>0</v>
      </c>
    </row>
    <row r="1005" spans="1:3" x14ac:dyDescent="0.2">
      <c r="A1005">
        <v>6095250604</v>
      </c>
      <c r="B1005">
        <v>1348.1155140000001</v>
      </c>
      <c r="C1005">
        <v>0</v>
      </c>
    </row>
    <row r="1006" spans="1:3" x14ac:dyDescent="0.2">
      <c r="A1006">
        <v>6095250605</v>
      </c>
      <c r="B1006">
        <v>1243.7163049999999</v>
      </c>
      <c r="C1006">
        <v>0</v>
      </c>
    </row>
    <row r="1007" spans="1:3" x14ac:dyDescent="0.2">
      <c r="A1007">
        <v>6095250701</v>
      </c>
      <c r="B1007">
        <v>1704.655465</v>
      </c>
      <c r="C1007">
        <v>0.5</v>
      </c>
    </row>
    <row r="1008" spans="1:3" x14ac:dyDescent="0.2">
      <c r="A1008">
        <v>6095250801</v>
      </c>
      <c r="B1008">
        <v>1145.1130029999999</v>
      </c>
      <c r="C1008">
        <v>2.5</v>
      </c>
    </row>
    <row r="1009" spans="1:3" x14ac:dyDescent="0.2">
      <c r="A1009">
        <v>6095250900</v>
      </c>
      <c r="B1009">
        <v>1752.6529190000001</v>
      </c>
      <c r="C1009">
        <v>0.5</v>
      </c>
    </row>
    <row r="1010" spans="1:3" x14ac:dyDescent="0.2">
      <c r="A1010">
        <v>6095251000</v>
      </c>
      <c r="B1010">
        <v>1674.968642</v>
      </c>
      <c r="C1010">
        <v>1</v>
      </c>
    </row>
    <row r="1011" spans="1:3" x14ac:dyDescent="0.2">
      <c r="A1011">
        <v>6095251100</v>
      </c>
      <c r="B1011">
        <v>1517.3719160000001</v>
      </c>
      <c r="C1011">
        <v>0.5</v>
      </c>
    </row>
    <row r="1012" spans="1:3" x14ac:dyDescent="0.2">
      <c r="A1012">
        <v>6095251200</v>
      </c>
      <c r="B1012">
        <v>1486.5158180000001</v>
      </c>
      <c r="C1012">
        <v>0.25</v>
      </c>
    </row>
    <row r="1013" spans="1:3" x14ac:dyDescent="0.2">
      <c r="A1013">
        <v>6095251300</v>
      </c>
      <c r="B1013">
        <v>1457.1563839999999</v>
      </c>
      <c r="C1013">
        <v>0</v>
      </c>
    </row>
    <row r="1014" spans="1:3" x14ac:dyDescent="0.2">
      <c r="A1014">
        <v>6095251400</v>
      </c>
      <c r="B1014">
        <v>1466.2805049999999</v>
      </c>
      <c r="C1014">
        <v>0</v>
      </c>
    </row>
    <row r="1015" spans="1:3" x14ac:dyDescent="0.2">
      <c r="A1015">
        <v>6095251500</v>
      </c>
      <c r="B1015">
        <v>1598.4288260000001</v>
      </c>
      <c r="C1015">
        <v>0.25</v>
      </c>
    </row>
    <row r="1016" spans="1:3" x14ac:dyDescent="0.2">
      <c r="A1016">
        <v>6095251600</v>
      </c>
      <c r="B1016">
        <v>1661.6933369999999</v>
      </c>
      <c r="C1016">
        <v>0.25</v>
      </c>
    </row>
    <row r="1017" spans="1:3" x14ac:dyDescent="0.2">
      <c r="A1017">
        <v>6095251701</v>
      </c>
      <c r="B1017">
        <v>1565.5727589999999</v>
      </c>
      <c r="C1017">
        <v>0</v>
      </c>
    </row>
    <row r="1018" spans="1:3" x14ac:dyDescent="0.2">
      <c r="A1018">
        <v>6095251702</v>
      </c>
      <c r="B1018">
        <v>1513.000728</v>
      </c>
      <c r="C1018">
        <v>0</v>
      </c>
    </row>
    <row r="1019" spans="1:3" x14ac:dyDescent="0.2">
      <c r="A1019">
        <v>6095251802</v>
      </c>
      <c r="B1019">
        <v>1503.6209329999999</v>
      </c>
      <c r="C1019">
        <v>5</v>
      </c>
    </row>
    <row r="1020" spans="1:3" x14ac:dyDescent="0.2">
      <c r="A1020">
        <v>6095251803</v>
      </c>
      <c r="B1020">
        <v>1426.8044359999999</v>
      </c>
      <c r="C1020">
        <v>5</v>
      </c>
    </row>
    <row r="1021" spans="1:3" x14ac:dyDescent="0.2">
      <c r="A1021">
        <v>6095251804</v>
      </c>
      <c r="B1021">
        <v>1328.501941</v>
      </c>
      <c r="C1021">
        <v>0</v>
      </c>
    </row>
    <row r="1022" spans="1:3" x14ac:dyDescent="0.2">
      <c r="A1022">
        <v>6095251901</v>
      </c>
      <c r="B1022">
        <v>1478.3834890000001</v>
      </c>
      <c r="C1022">
        <v>5</v>
      </c>
    </row>
    <row r="1023" spans="1:3" x14ac:dyDescent="0.2">
      <c r="A1023">
        <v>6095251902</v>
      </c>
      <c r="B1023">
        <v>1449.0388989999999</v>
      </c>
      <c r="C1023">
        <v>5</v>
      </c>
    </row>
    <row r="1024" spans="1:3" x14ac:dyDescent="0.2">
      <c r="A1024">
        <v>6095251903</v>
      </c>
      <c r="B1024">
        <v>1551.341146</v>
      </c>
      <c r="C1024">
        <v>0</v>
      </c>
    </row>
    <row r="1025" spans="1:3" x14ac:dyDescent="0.2">
      <c r="A1025">
        <v>6095252103</v>
      </c>
      <c r="B1025">
        <v>1729.874442</v>
      </c>
      <c r="C1025">
        <v>0.2</v>
      </c>
    </row>
    <row r="1026" spans="1:3" x14ac:dyDescent="0.2">
      <c r="A1026">
        <v>6095252104</v>
      </c>
      <c r="B1026">
        <v>5381.8648210000001</v>
      </c>
      <c r="C1026">
        <v>7</v>
      </c>
    </row>
    <row r="1027" spans="1:3" x14ac:dyDescent="0.2">
      <c r="A1027">
        <v>6095252201</v>
      </c>
      <c r="B1027">
        <v>1071.4783030000001</v>
      </c>
      <c r="C1027">
        <v>0</v>
      </c>
    </row>
    <row r="1028" spans="1:3" x14ac:dyDescent="0.2">
      <c r="A1028">
        <v>6095252202</v>
      </c>
      <c r="B1028">
        <v>1813.593226</v>
      </c>
      <c r="C1028">
        <v>1.5</v>
      </c>
    </row>
    <row r="1029" spans="1:3" x14ac:dyDescent="0.2">
      <c r="A1029">
        <v>6095252305</v>
      </c>
      <c r="B1029">
        <v>1093.409028</v>
      </c>
      <c r="C1029">
        <v>0</v>
      </c>
    </row>
    <row r="1030" spans="1:3" x14ac:dyDescent="0.2">
      <c r="A1030">
        <v>6095252306</v>
      </c>
      <c r="B1030">
        <v>740.57876109999995</v>
      </c>
      <c r="C1030">
        <v>0</v>
      </c>
    </row>
    <row r="1031" spans="1:3" x14ac:dyDescent="0.2">
      <c r="A1031">
        <v>6095252310</v>
      </c>
      <c r="B1031">
        <v>681.30542890000004</v>
      </c>
      <c r="C1031">
        <v>0</v>
      </c>
    </row>
    <row r="1032" spans="1:3" x14ac:dyDescent="0.2">
      <c r="A1032">
        <v>6095252311</v>
      </c>
      <c r="B1032">
        <v>606.02664719999996</v>
      </c>
      <c r="C1032">
        <v>0</v>
      </c>
    </row>
    <row r="1033" spans="1:3" x14ac:dyDescent="0.2">
      <c r="A1033">
        <v>6095252312</v>
      </c>
      <c r="B1033">
        <v>682.88678809999999</v>
      </c>
      <c r="C1033">
        <v>0</v>
      </c>
    </row>
    <row r="1034" spans="1:3" x14ac:dyDescent="0.2">
      <c r="A1034">
        <v>6095252313</v>
      </c>
      <c r="B1034">
        <v>544.13787070000001</v>
      </c>
      <c r="C1034">
        <v>0</v>
      </c>
    </row>
    <row r="1035" spans="1:3" x14ac:dyDescent="0.2">
      <c r="A1035">
        <v>6095252314</v>
      </c>
      <c r="B1035">
        <v>612.47990059999995</v>
      </c>
      <c r="C1035">
        <v>0</v>
      </c>
    </row>
    <row r="1036" spans="1:3" x14ac:dyDescent="0.2">
      <c r="A1036">
        <v>6095252315</v>
      </c>
      <c r="B1036">
        <v>574.29136670000003</v>
      </c>
      <c r="C1036">
        <v>0</v>
      </c>
    </row>
    <row r="1037" spans="1:3" x14ac:dyDescent="0.2">
      <c r="A1037">
        <v>6095252316</v>
      </c>
      <c r="B1037">
        <v>583.07086530000004</v>
      </c>
      <c r="C1037">
        <v>0</v>
      </c>
    </row>
    <row r="1038" spans="1:3" x14ac:dyDescent="0.2">
      <c r="A1038">
        <v>6095252317</v>
      </c>
      <c r="B1038">
        <v>689.55060649999996</v>
      </c>
      <c r="C1038">
        <v>5</v>
      </c>
    </row>
    <row r="1039" spans="1:3" x14ac:dyDescent="0.2">
      <c r="A1039">
        <v>6095252401</v>
      </c>
      <c r="B1039">
        <v>763.79658429999995</v>
      </c>
      <c r="C1039">
        <v>0</v>
      </c>
    </row>
    <row r="1040" spans="1:3" x14ac:dyDescent="0.2">
      <c r="A1040">
        <v>6095252402</v>
      </c>
      <c r="B1040">
        <v>914.76201890000004</v>
      </c>
      <c r="C1040">
        <v>2</v>
      </c>
    </row>
    <row r="1041" spans="1:3" x14ac:dyDescent="0.2">
      <c r="A1041">
        <v>6095252501</v>
      </c>
      <c r="B1041">
        <v>715.58609249999995</v>
      </c>
      <c r="C1041">
        <v>0</v>
      </c>
    </row>
    <row r="1042" spans="1:3" x14ac:dyDescent="0.2">
      <c r="A1042">
        <v>6095252502</v>
      </c>
      <c r="B1042">
        <v>747.99408330000006</v>
      </c>
      <c r="C1042">
        <v>1</v>
      </c>
    </row>
    <row r="1043" spans="1:3" x14ac:dyDescent="0.2">
      <c r="A1043">
        <v>6095252604</v>
      </c>
      <c r="B1043">
        <v>712.46173329999999</v>
      </c>
      <c r="C1043">
        <v>0</v>
      </c>
    </row>
    <row r="1044" spans="1:3" x14ac:dyDescent="0.2">
      <c r="A1044">
        <v>6095252605</v>
      </c>
      <c r="B1044">
        <v>669.2946389</v>
      </c>
      <c r="C1044">
        <v>0</v>
      </c>
    </row>
    <row r="1045" spans="1:3" x14ac:dyDescent="0.2">
      <c r="A1045">
        <v>6095252606</v>
      </c>
      <c r="B1045">
        <v>627.54490610000005</v>
      </c>
      <c r="C1045">
        <v>0</v>
      </c>
    </row>
    <row r="1046" spans="1:3" x14ac:dyDescent="0.2">
      <c r="A1046">
        <v>6095252607</v>
      </c>
      <c r="B1046">
        <v>675.49849099999994</v>
      </c>
      <c r="C1046">
        <v>0</v>
      </c>
    </row>
    <row r="1047" spans="1:3" x14ac:dyDescent="0.2">
      <c r="A1047">
        <v>6095252608</v>
      </c>
      <c r="B1047">
        <v>605.08347119999996</v>
      </c>
      <c r="C1047">
        <v>0</v>
      </c>
    </row>
    <row r="1048" spans="1:3" x14ac:dyDescent="0.2">
      <c r="A1048">
        <v>6095252610</v>
      </c>
      <c r="B1048">
        <v>597.75428269999998</v>
      </c>
      <c r="C1048">
        <v>0</v>
      </c>
    </row>
    <row r="1049" spans="1:3" x14ac:dyDescent="0.2">
      <c r="A1049">
        <v>6095252611</v>
      </c>
      <c r="B1049">
        <v>605.49669989999995</v>
      </c>
      <c r="C1049">
        <v>0</v>
      </c>
    </row>
    <row r="1050" spans="1:3" x14ac:dyDescent="0.2">
      <c r="A1050">
        <v>6095252707</v>
      </c>
      <c r="B1050">
        <v>628.89468179999994</v>
      </c>
      <c r="C1050">
        <v>0</v>
      </c>
    </row>
    <row r="1051" spans="1:3" x14ac:dyDescent="0.2">
      <c r="A1051">
        <v>6095252801</v>
      </c>
      <c r="B1051">
        <v>510.34640680000001</v>
      </c>
      <c r="C1051">
        <v>0.2</v>
      </c>
    </row>
    <row r="1052" spans="1:3" x14ac:dyDescent="0.2">
      <c r="A1052">
        <v>6095252802</v>
      </c>
      <c r="B1052">
        <v>594.75873960000001</v>
      </c>
      <c r="C1052">
        <v>1</v>
      </c>
    </row>
    <row r="1053" spans="1:3" x14ac:dyDescent="0.2">
      <c r="A1053">
        <v>6095252904</v>
      </c>
      <c r="B1053">
        <v>375.59726599999999</v>
      </c>
      <c r="C1053">
        <v>2.5</v>
      </c>
    </row>
    <row r="1054" spans="1:3" x14ac:dyDescent="0.2">
      <c r="A1054">
        <v>6095252908</v>
      </c>
      <c r="B1054">
        <v>453.05782199999999</v>
      </c>
      <c r="C1054">
        <v>0</v>
      </c>
    </row>
    <row r="1055" spans="1:3" x14ac:dyDescent="0.2">
      <c r="A1055">
        <v>6095252909</v>
      </c>
      <c r="B1055">
        <v>413.00898810000001</v>
      </c>
      <c r="C1055">
        <v>0</v>
      </c>
    </row>
    <row r="1056" spans="1:3" x14ac:dyDescent="0.2">
      <c r="A1056">
        <v>6095252910</v>
      </c>
      <c r="B1056">
        <v>456.15409629999999</v>
      </c>
      <c r="C1056">
        <v>0</v>
      </c>
    </row>
    <row r="1057" spans="1:3" x14ac:dyDescent="0.2">
      <c r="A1057">
        <v>6095252911</v>
      </c>
      <c r="B1057">
        <v>427.72688440000002</v>
      </c>
      <c r="C1057">
        <v>0</v>
      </c>
    </row>
    <row r="1058" spans="1:3" x14ac:dyDescent="0.2">
      <c r="A1058">
        <v>6095252912</v>
      </c>
      <c r="B1058">
        <v>433.54706540000001</v>
      </c>
      <c r="C1058">
        <v>0</v>
      </c>
    </row>
    <row r="1059" spans="1:3" x14ac:dyDescent="0.2">
      <c r="A1059">
        <v>6095252913</v>
      </c>
      <c r="B1059">
        <v>499.34776069999998</v>
      </c>
      <c r="C1059">
        <v>0.5</v>
      </c>
    </row>
    <row r="1060" spans="1:3" x14ac:dyDescent="0.2">
      <c r="A1060">
        <v>6095252914</v>
      </c>
      <c r="B1060">
        <v>469.82985289999999</v>
      </c>
      <c r="C1060">
        <v>0</v>
      </c>
    </row>
    <row r="1061" spans="1:3" x14ac:dyDescent="0.2">
      <c r="A1061">
        <v>6095252915</v>
      </c>
      <c r="B1061">
        <v>461.51781729999999</v>
      </c>
      <c r="C1061">
        <v>0</v>
      </c>
    </row>
    <row r="1062" spans="1:3" x14ac:dyDescent="0.2">
      <c r="A1062">
        <v>6095253101</v>
      </c>
      <c r="B1062">
        <v>453.35771099999999</v>
      </c>
      <c r="C1062">
        <v>0</v>
      </c>
    </row>
    <row r="1063" spans="1:3" x14ac:dyDescent="0.2">
      <c r="A1063">
        <v>6095253105</v>
      </c>
      <c r="B1063">
        <v>432.31977540000003</v>
      </c>
      <c r="C1063">
        <v>0</v>
      </c>
    </row>
    <row r="1064" spans="1:3" x14ac:dyDescent="0.2">
      <c r="A1064">
        <v>6095253106</v>
      </c>
      <c r="B1064">
        <v>452.52042290000003</v>
      </c>
      <c r="C1064">
        <v>0</v>
      </c>
    </row>
    <row r="1065" spans="1:3" x14ac:dyDescent="0.2">
      <c r="A1065">
        <v>6095253107</v>
      </c>
      <c r="B1065">
        <v>452.25060280000002</v>
      </c>
      <c r="C1065">
        <v>0.5</v>
      </c>
    </row>
    <row r="1066" spans="1:3" x14ac:dyDescent="0.2">
      <c r="A1066">
        <v>6095253108</v>
      </c>
      <c r="B1066">
        <v>486.45383520000001</v>
      </c>
      <c r="C1066">
        <v>0.2</v>
      </c>
    </row>
    <row r="1067" spans="1:3" x14ac:dyDescent="0.2">
      <c r="A1067">
        <v>6095253201</v>
      </c>
      <c r="B1067">
        <v>428.27441249999998</v>
      </c>
      <c r="C1067">
        <v>0</v>
      </c>
    </row>
    <row r="1068" spans="1:3" x14ac:dyDescent="0.2">
      <c r="A1068">
        <v>6095253203</v>
      </c>
      <c r="B1068">
        <v>429.7898649</v>
      </c>
      <c r="C1068">
        <v>0</v>
      </c>
    </row>
    <row r="1069" spans="1:3" x14ac:dyDescent="0.2">
      <c r="A1069">
        <v>6095253204</v>
      </c>
      <c r="B1069">
        <v>405.13898399999999</v>
      </c>
      <c r="C1069">
        <v>2.1</v>
      </c>
    </row>
    <row r="1070" spans="1:3" x14ac:dyDescent="0.2">
      <c r="A1070">
        <v>6095253205</v>
      </c>
      <c r="B1070">
        <v>407.24667790000001</v>
      </c>
      <c r="C1070">
        <v>2</v>
      </c>
    </row>
    <row r="1071" spans="1:3" x14ac:dyDescent="0.2">
      <c r="A1071">
        <v>6095253206</v>
      </c>
      <c r="B1071">
        <v>403.7112735</v>
      </c>
      <c r="C1071">
        <v>0.2</v>
      </c>
    </row>
    <row r="1072" spans="1:3" x14ac:dyDescent="0.2">
      <c r="A1072">
        <v>6097151401</v>
      </c>
      <c r="B1072">
        <v>69.933298500000006</v>
      </c>
      <c r="C1072">
        <v>0.25</v>
      </c>
    </row>
    <row r="1073" spans="1:3" x14ac:dyDescent="0.2">
      <c r="A1073">
        <v>6097151402</v>
      </c>
      <c r="B1073">
        <v>79.678164570000007</v>
      </c>
      <c r="C1073">
        <v>11.35</v>
      </c>
    </row>
    <row r="1074" spans="1:3" x14ac:dyDescent="0.2">
      <c r="A1074">
        <v>6097151502</v>
      </c>
      <c r="B1074">
        <v>134.5689079</v>
      </c>
      <c r="C1074">
        <v>0</v>
      </c>
    </row>
    <row r="1075" spans="1:3" x14ac:dyDescent="0.2">
      <c r="A1075">
        <v>6097151503</v>
      </c>
      <c r="B1075">
        <v>138.92017709999999</v>
      </c>
      <c r="C1075">
        <v>0</v>
      </c>
    </row>
    <row r="1076" spans="1:3" x14ac:dyDescent="0.2">
      <c r="A1076">
        <v>6097151504</v>
      </c>
      <c r="B1076">
        <v>79.572920620000005</v>
      </c>
      <c r="C1076">
        <v>0</v>
      </c>
    </row>
    <row r="1077" spans="1:3" x14ac:dyDescent="0.2">
      <c r="A1077">
        <v>6097151601</v>
      </c>
      <c r="B1077">
        <v>90.988928999999999</v>
      </c>
      <c r="C1077">
        <v>0</v>
      </c>
    </row>
    <row r="1078" spans="1:3" x14ac:dyDescent="0.2">
      <c r="A1078">
        <v>6097151602</v>
      </c>
      <c r="B1078">
        <v>142.913242</v>
      </c>
      <c r="C1078">
        <v>0</v>
      </c>
    </row>
    <row r="1079" spans="1:3" x14ac:dyDescent="0.2">
      <c r="A1079">
        <v>6097151700</v>
      </c>
      <c r="B1079">
        <v>73.70471732</v>
      </c>
      <c r="C1079">
        <v>0</v>
      </c>
    </row>
    <row r="1080" spans="1:3" x14ac:dyDescent="0.2">
      <c r="A1080">
        <v>6097151800</v>
      </c>
      <c r="B1080">
        <v>55.947807769999997</v>
      </c>
      <c r="C1080">
        <v>0</v>
      </c>
    </row>
    <row r="1081" spans="1:3" x14ac:dyDescent="0.2">
      <c r="A1081">
        <v>6097151900</v>
      </c>
      <c r="B1081">
        <v>55.971827339999997</v>
      </c>
      <c r="C1081">
        <v>1</v>
      </c>
    </row>
    <row r="1082" spans="1:3" x14ac:dyDescent="0.2">
      <c r="A1082">
        <v>6097152000</v>
      </c>
      <c r="B1082">
        <v>54.382174720000002</v>
      </c>
      <c r="C1082">
        <v>0.1</v>
      </c>
    </row>
    <row r="1083" spans="1:3" x14ac:dyDescent="0.2">
      <c r="A1083">
        <v>6097152100</v>
      </c>
      <c r="B1083">
        <v>48.754553199999997</v>
      </c>
      <c r="C1083">
        <v>0.5</v>
      </c>
    </row>
    <row r="1084" spans="1:3" x14ac:dyDescent="0.2">
      <c r="A1084">
        <v>6097152201</v>
      </c>
      <c r="B1084">
        <v>46.844387410000003</v>
      </c>
      <c r="C1084">
        <v>0</v>
      </c>
    </row>
    <row r="1085" spans="1:3" x14ac:dyDescent="0.2">
      <c r="A1085">
        <v>6097152202</v>
      </c>
      <c r="B1085">
        <v>63.458079210000001</v>
      </c>
      <c r="C1085">
        <v>0</v>
      </c>
    </row>
    <row r="1086" spans="1:3" x14ac:dyDescent="0.2">
      <c r="A1086">
        <v>6097152203</v>
      </c>
      <c r="B1086">
        <v>49.382606930000001</v>
      </c>
      <c r="C1086">
        <v>0</v>
      </c>
    </row>
    <row r="1087" spans="1:3" x14ac:dyDescent="0.2">
      <c r="A1087">
        <v>6097152300</v>
      </c>
      <c r="B1087">
        <v>49.638796980000002</v>
      </c>
      <c r="C1087">
        <v>0</v>
      </c>
    </row>
    <row r="1088" spans="1:3" x14ac:dyDescent="0.2">
      <c r="A1088">
        <v>6097152400</v>
      </c>
      <c r="B1088">
        <v>46.355869460000001</v>
      </c>
      <c r="C1088">
        <v>3.25</v>
      </c>
    </row>
    <row r="1089" spans="1:3" x14ac:dyDescent="0.2">
      <c r="A1089">
        <v>6097152501</v>
      </c>
      <c r="B1089">
        <v>73.241332349999993</v>
      </c>
      <c r="C1089">
        <v>0</v>
      </c>
    </row>
    <row r="1090" spans="1:3" x14ac:dyDescent="0.2">
      <c r="A1090">
        <v>6097152502</v>
      </c>
      <c r="B1090">
        <v>63.281981209999998</v>
      </c>
      <c r="C1090">
        <v>0</v>
      </c>
    </row>
    <row r="1091" spans="1:3" x14ac:dyDescent="0.2">
      <c r="A1091">
        <v>6097152600</v>
      </c>
      <c r="B1091">
        <v>61.661465990000004</v>
      </c>
      <c r="C1091">
        <v>1</v>
      </c>
    </row>
    <row r="1092" spans="1:3" x14ac:dyDescent="0.2">
      <c r="A1092">
        <v>6097152801</v>
      </c>
      <c r="B1092">
        <v>42.904969450000003</v>
      </c>
      <c r="C1092">
        <v>6</v>
      </c>
    </row>
    <row r="1093" spans="1:3" x14ac:dyDescent="0.2">
      <c r="A1093">
        <v>6097152802</v>
      </c>
      <c r="B1093">
        <v>48.177841979999997</v>
      </c>
      <c r="C1093">
        <v>1.25</v>
      </c>
    </row>
    <row r="1094" spans="1:3" x14ac:dyDescent="0.2">
      <c r="A1094">
        <v>6097152903</v>
      </c>
      <c r="B1094">
        <v>50.74470092</v>
      </c>
      <c r="C1094">
        <v>0.5</v>
      </c>
    </row>
    <row r="1095" spans="1:3" x14ac:dyDescent="0.2">
      <c r="A1095">
        <v>6097152904</v>
      </c>
      <c r="B1095">
        <v>45.618195749999998</v>
      </c>
      <c r="C1095">
        <v>0</v>
      </c>
    </row>
    <row r="1096" spans="1:3" x14ac:dyDescent="0.2">
      <c r="A1096">
        <v>6097152905</v>
      </c>
      <c r="B1096">
        <v>45.930566050000003</v>
      </c>
      <c r="C1096">
        <v>0</v>
      </c>
    </row>
    <row r="1097" spans="1:3" x14ac:dyDescent="0.2">
      <c r="A1097">
        <v>6097152906</v>
      </c>
      <c r="B1097">
        <v>35.226029519999997</v>
      </c>
      <c r="C1097">
        <v>1</v>
      </c>
    </row>
    <row r="1098" spans="1:3" x14ac:dyDescent="0.2">
      <c r="A1098">
        <v>6097153001</v>
      </c>
      <c r="B1098">
        <v>53.104886440000001</v>
      </c>
      <c r="C1098">
        <v>7</v>
      </c>
    </row>
    <row r="1099" spans="1:3" x14ac:dyDescent="0.2">
      <c r="A1099">
        <v>6097153002</v>
      </c>
      <c r="B1099">
        <v>56.405091290000001</v>
      </c>
      <c r="C1099">
        <v>7.25</v>
      </c>
    </row>
    <row r="1100" spans="1:3" x14ac:dyDescent="0.2">
      <c r="A1100">
        <v>6097153003</v>
      </c>
      <c r="B1100">
        <v>55.43810122</v>
      </c>
      <c r="C1100">
        <v>2</v>
      </c>
    </row>
    <row r="1101" spans="1:3" x14ac:dyDescent="0.2">
      <c r="A1101">
        <v>6097153005</v>
      </c>
      <c r="B1101">
        <v>49.081514069999997</v>
      </c>
      <c r="C1101">
        <v>4</v>
      </c>
    </row>
    <row r="1102" spans="1:3" x14ac:dyDescent="0.2">
      <c r="A1102">
        <v>6097153006</v>
      </c>
      <c r="B1102">
        <v>46.963902490000002</v>
      </c>
      <c r="C1102">
        <v>7</v>
      </c>
    </row>
    <row r="1103" spans="1:3" x14ac:dyDescent="0.2">
      <c r="A1103">
        <v>6097153102</v>
      </c>
      <c r="B1103">
        <v>64.743661410000001</v>
      </c>
      <c r="C1103">
        <v>0.25</v>
      </c>
    </row>
    <row r="1104" spans="1:3" x14ac:dyDescent="0.2">
      <c r="A1104">
        <v>6097153103</v>
      </c>
      <c r="B1104">
        <v>56.840169039999999</v>
      </c>
      <c r="C1104">
        <v>0</v>
      </c>
    </row>
    <row r="1105" spans="1:3" x14ac:dyDescent="0.2">
      <c r="A1105">
        <v>6097153104</v>
      </c>
      <c r="B1105">
        <v>60.164674130000002</v>
      </c>
      <c r="C1105">
        <v>1</v>
      </c>
    </row>
    <row r="1106" spans="1:3" x14ac:dyDescent="0.2">
      <c r="A1106">
        <v>6097153200</v>
      </c>
      <c r="B1106">
        <v>70.061591890000003</v>
      </c>
      <c r="C1106">
        <v>9.5</v>
      </c>
    </row>
    <row r="1107" spans="1:3" x14ac:dyDescent="0.2">
      <c r="A1107">
        <v>6097153300</v>
      </c>
      <c r="B1107">
        <v>68.852248860000003</v>
      </c>
      <c r="C1107">
        <v>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0EC7-7D8F-CE4E-A182-B7084102CC2F}">
  <dimension ref="A1:AF40"/>
  <sheetViews>
    <sheetView workbookViewId="0">
      <selection activeCell="AE37" sqref="AE37"/>
    </sheetView>
  </sheetViews>
  <sheetFormatPr baseColWidth="10" defaultRowHeight="16" x14ac:dyDescent="0.2"/>
  <cols>
    <col min="3" max="3" width="12" style="1" bestFit="1" customWidth="1"/>
    <col min="4" max="4" width="10.83203125" style="1"/>
    <col min="5" max="5" width="16.6640625" style="1" bestFit="1" customWidth="1"/>
    <col min="6" max="6" width="17.1640625" style="1" bestFit="1" customWidth="1"/>
    <col min="7" max="7" width="18.83203125" style="1" bestFit="1" customWidth="1"/>
    <col min="8" max="8" width="13.5" style="1" bestFit="1" customWidth="1"/>
    <col min="9" max="11" width="10.83203125" style="1"/>
    <col min="12" max="12" width="11.1640625" style="1" bestFit="1" customWidth="1"/>
    <col min="13" max="13" width="10.83203125" style="1"/>
    <col min="14" max="14" width="10" style="1" bestFit="1" customWidth="1"/>
    <col min="15" max="15" width="10.83203125" style="1"/>
    <col min="16" max="16" width="14.83203125" style="1" customWidth="1"/>
    <col min="17" max="32" width="10.83203125" style="1"/>
  </cols>
  <sheetData>
    <row r="1" spans="1:32" x14ac:dyDescent="0.2">
      <c r="A1" t="s">
        <v>1684</v>
      </c>
      <c r="B1" t="s">
        <v>1685</v>
      </c>
      <c r="C1" s="3" t="s">
        <v>11</v>
      </c>
      <c r="D1" s="3" t="s">
        <v>16</v>
      </c>
      <c r="E1" s="3" t="s">
        <v>17</v>
      </c>
      <c r="F1" s="3" t="s">
        <v>19</v>
      </c>
      <c r="G1" s="3" t="s">
        <v>20</v>
      </c>
      <c r="H1" s="3" t="s">
        <v>26</v>
      </c>
      <c r="I1" s="3" t="s">
        <v>31</v>
      </c>
      <c r="J1" s="3" t="s">
        <v>33</v>
      </c>
      <c r="K1" s="3" t="s">
        <v>46</v>
      </c>
      <c r="L1" s="3" t="s">
        <v>49</v>
      </c>
      <c r="M1" s="3" t="s">
        <v>51</v>
      </c>
      <c r="N1" s="3" t="s">
        <v>52</v>
      </c>
      <c r="O1" s="3" t="s">
        <v>60</v>
      </c>
      <c r="P1" s="3" t="s">
        <v>1687</v>
      </c>
      <c r="Q1" s="3" t="s">
        <v>1688</v>
      </c>
      <c r="R1" s="3" t="s">
        <v>1689</v>
      </c>
      <c r="S1" s="3" t="s">
        <v>1690</v>
      </c>
      <c r="T1" s="3" t="s">
        <v>1691</v>
      </c>
      <c r="U1" s="3" t="s">
        <v>1692</v>
      </c>
      <c r="V1" s="3" t="s">
        <v>1693</v>
      </c>
      <c r="W1" s="3" t="s">
        <v>1694</v>
      </c>
      <c r="X1" s="3" t="s">
        <v>1695</v>
      </c>
      <c r="Y1" s="3" t="s">
        <v>1696</v>
      </c>
      <c r="Z1" s="3" t="s">
        <v>1697</v>
      </c>
      <c r="AA1" s="3" t="s">
        <v>1698</v>
      </c>
      <c r="AB1" s="3" t="s">
        <v>1699</v>
      </c>
      <c r="AC1" s="1" t="s">
        <v>1678</v>
      </c>
      <c r="AD1" s="1" t="s">
        <v>1679</v>
      </c>
      <c r="AE1" s="1" t="s">
        <v>1680</v>
      </c>
      <c r="AF1" s="1" t="s">
        <v>1681</v>
      </c>
    </row>
    <row r="2" spans="1:32" x14ac:dyDescent="0.2">
      <c r="A2">
        <v>6013379000</v>
      </c>
      <c r="B2" t="s">
        <v>1686</v>
      </c>
      <c r="C2" s="1">
        <f>VLOOKUP($A2,'Values&amp;Scaled13Vars'!$A:$AE,2,FALSE)</f>
        <v>6117</v>
      </c>
      <c r="D2" s="1">
        <f>VLOOKUP($A2,'Values&amp;Scaled13Vars'!$A:$AE,3,FALSE)</f>
        <v>8.6979437700000002</v>
      </c>
      <c r="E2" s="1">
        <f>VLOOKUP($A2,'Values&amp;Scaled13Vars'!$A:$AE,4,FALSE)</f>
        <v>47.22303883</v>
      </c>
      <c r="F2" s="1">
        <f>VLOOKUP($A2,'Values&amp;Scaled13Vars'!$A:$AE,5,FALSE)</f>
        <v>0</v>
      </c>
      <c r="G2" s="1">
        <f>VLOOKUP($A2,'Values&amp;Scaled13Vars'!$A:$AE,6,FALSE)</f>
        <v>1337.7845030000001</v>
      </c>
      <c r="H2" s="1">
        <f>VLOOKUP($A2,'Values&amp;Scaled13Vars'!$A:$AE,7,FALSE)</f>
        <v>10</v>
      </c>
      <c r="I2" s="1">
        <f>VLOOKUP($A2,'Values&amp;Scaled13Vars'!$A:$AE,8,FALSE)</f>
        <v>1506</v>
      </c>
      <c r="J2" s="1">
        <f>VLOOKUP($A2,'Values&amp;Scaled13Vars'!$A:$AE,9,FALSE)</f>
        <v>15949</v>
      </c>
      <c r="K2" s="1">
        <f>VLOOKUP($A2,'Values&amp;Scaled13Vars'!$A:$AE,10,FALSE)</f>
        <v>23.1</v>
      </c>
      <c r="L2" s="1">
        <f>VLOOKUP($A2,'Values&amp;Scaled13Vars'!$A:$AE,11,FALSE)</f>
        <v>36.700000000000003</v>
      </c>
      <c r="M2" s="1">
        <f>VLOOKUP($A2,'Values&amp;Scaled13Vars'!$A:$AE,12,FALSE)</f>
        <v>30.8</v>
      </c>
      <c r="N2" s="1">
        <f>VLOOKUP($A2,'Values&amp;Scaled13Vars'!$A:$AE,13,FALSE)</f>
        <v>16.100000000000001</v>
      </c>
      <c r="O2" s="1">
        <f>VLOOKUP($A2,'Values&amp;Scaled13Vars'!$A:$AE,14,FALSE)</f>
        <v>1.6</v>
      </c>
      <c r="P2" s="1">
        <f>VLOOKUP($A2,'Values&amp;Scaled13Vars'!$A:$AE,15,FALSE)</f>
        <v>4.7642795916777061</v>
      </c>
      <c r="Q2" s="1">
        <f>VLOOKUP($A2,'Values&amp;Scaled13Vars'!$A:$AE,16,FALSE)</f>
        <v>6.2205254951554849</v>
      </c>
      <c r="R2" s="1">
        <f>VLOOKUP($A2,'Values&amp;Scaled13Vars'!$A:$AE,17,FALSE)</f>
        <v>3.7726916486584776</v>
      </c>
      <c r="S2" s="1">
        <f>VLOOKUP($A2,'Values&amp;Scaled13Vars'!$A:$AE,18,FALSE)</f>
        <v>0</v>
      </c>
      <c r="T2" s="1">
        <f>VLOOKUP($A2,'Values&amp;Scaled13Vars'!$A:$AE,19,FALSE)</f>
        <v>2.458770906051535</v>
      </c>
      <c r="U2" s="1">
        <f>VLOOKUP($A2,'Values&amp;Scaled13Vars'!$A:$AE,20,FALSE)</f>
        <v>1.3986013986013988</v>
      </c>
      <c r="V2" s="1">
        <f>VLOOKUP($A2,'Values&amp;Scaled13Vars'!$A:$AE,21,FALSE)</f>
        <v>5.0469168900804284</v>
      </c>
      <c r="W2" s="1">
        <f>VLOOKUP($A2,'Values&amp;Scaled13Vars'!$A:$AE,22,FALSE)</f>
        <v>0.6111897362226284</v>
      </c>
      <c r="X2" s="1">
        <f>VLOOKUP($A2,'Values&amp;Scaled13Vars'!$A:$AE,23,FALSE)</f>
        <v>4.0384615384615383</v>
      </c>
      <c r="Y2" s="1">
        <f>VLOOKUP($A2,'Values&amp;Scaled13Vars'!$A:$AE,24,FALSE)</f>
        <v>5.9771986970684043</v>
      </c>
      <c r="Z2" s="1">
        <f>VLOOKUP($A2,'Values&amp;Scaled13Vars'!$A:$AE,25,FALSE)</f>
        <v>7.031963470319635</v>
      </c>
      <c r="AA2" s="1">
        <f>VLOOKUP($A2,'Values&amp;Scaled13Vars'!$A:$AE,26,FALSE)</f>
        <v>3.9130434782608696</v>
      </c>
      <c r="AB2" s="1">
        <f>VLOOKUP($A2,'Values&amp;Scaled13Vars'!$A:$AE,27,FALSE)</f>
        <v>0.1702127659574468</v>
      </c>
      <c r="AC2" s="1">
        <f>VLOOKUP($A2,'Values&amp;Scaled13Vars'!$A:$AE,28,FALSE)</f>
        <v>11.637600000000001</v>
      </c>
      <c r="AD2" s="1">
        <f>VLOOKUP($A2,'Values&amp;Scaled13Vars'!$A:$AE,29,FALSE)</f>
        <v>8.5821103684007269</v>
      </c>
      <c r="AE2" s="1">
        <f>VLOOKUP($A2,'Values&amp;Scaled13Vars'!$A:$AE,30,FALSE)</f>
        <v>6.8803418803418817</v>
      </c>
      <c r="AF2" s="1">
        <f>VLOOKUP($A2,'Values&amp;Scaled13Vars'!$A:$AE,31,FALSE)</f>
        <v>9.248408875251414</v>
      </c>
    </row>
    <row r="3" spans="1:32" x14ac:dyDescent="0.2">
      <c r="A3">
        <v>6013365002</v>
      </c>
      <c r="B3" t="s">
        <v>1686</v>
      </c>
      <c r="C3" s="1">
        <f>VLOOKUP($A3,'Values&amp;Scaled13Vars'!$A:$AE,2,FALSE)</f>
        <v>1882</v>
      </c>
      <c r="D3" s="1">
        <f>VLOOKUP($A3,'Values&amp;Scaled13Vars'!$A:$AE,3,FALSE)</f>
        <v>7.8595845100000004</v>
      </c>
      <c r="E3" s="1">
        <f>VLOOKUP($A3,'Values&amp;Scaled13Vars'!$A:$AE,4,FALSE)</f>
        <v>29.382221000000001</v>
      </c>
      <c r="F3" s="1">
        <f>VLOOKUP($A3,'Values&amp;Scaled13Vars'!$A:$AE,5,FALSE)</f>
        <v>0.224161783</v>
      </c>
      <c r="G3" s="1">
        <f>VLOOKUP($A3,'Values&amp;Scaled13Vars'!$A:$AE,6,FALSE)</f>
        <v>952.45430269999997</v>
      </c>
      <c r="H3" s="1">
        <f>VLOOKUP($A3,'Values&amp;Scaled13Vars'!$A:$AE,7,FALSE)</f>
        <v>18.2</v>
      </c>
      <c r="I3" s="1">
        <f>VLOOKUP($A3,'Values&amp;Scaled13Vars'!$A:$AE,8,FALSE)</f>
        <v>1957</v>
      </c>
      <c r="J3" s="1">
        <f>VLOOKUP($A3,'Values&amp;Scaled13Vars'!$A:$AE,9,FALSE)</f>
        <v>14642</v>
      </c>
      <c r="K3" s="1">
        <f>VLOOKUP($A3,'Values&amp;Scaled13Vars'!$A:$AE,10,FALSE)</f>
        <v>31.6</v>
      </c>
      <c r="L3" s="1">
        <f>VLOOKUP($A3,'Values&amp;Scaled13Vars'!$A:$AE,11,FALSE)</f>
        <v>36.5</v>
      </c>
      <c r="M3" s="1">
        <f>VLOOKUP($A3,'Values&amp;Scaled13Vars'!$A:$AE,12,FALSE)</f>
        <v>37.1</v>
      </c>
      <c r="N3" s="1">
        <f>VLOOKUP($A3,'Values&amp;Scaled13Vars'!$A:$AE,13,FALSE)</f>
        <v>13.1</v>
      </c>
      <c r="O3" s="1">
        <f>VLOOKUP($A3,'Values&amp;Scaled13Vars'!$A:$AE,14,FALSE)</f>
        <v>2.2000000000000002</v>
      </c>
      <c r="P3" s="1">
        <f>VLOOKUP($A3,'Values&amp;Scaled13Vars'!$A:$AE,15,FALSE)</f>
        <v>1.4641938751655887</v>
      </c>
      <c r="Q3" s="1">
        <f>VLOOKUP($A3,'Values&amp;Scaled13Vars'!$A:$AE,16,FALSE)</f>
        <v>4.3255189802906617</v>
      </c>
      <c r="R3" s="1">
        <f>VLOOKUP($A3,'Values&amp;Scaled13Vars'!$A:$AE,17,FALSE)</f>
        <v>2.3387134415919224</v>
      </c>
      <c r="S3" s="1">
        <f>VLOOKUP($A3,'Values&amp;Scaled13Vars'!$A:$AE,18,FALSE)</f>
        <v>2.7903064037317744E-3</v>
      </c>
      <c r="T3" s="1">
        <f>VLOOKUP($A3,'Values&amp;Scaled13Vars'!$A:$AE,19,FALSE)</f>
        <v>1.7402235259845524</v>
      </c>
      <c r="U3" s="1">
        <f>VLOOKUP($A3,'Values&amp;Scaled13Vars'!$A:$AE,20,FALSE)</f>
        <v>2.545454545454545</v>
      </c>
      <c r="V3" s="1">
        <f>VLOOKUP($A3,'Values&amp;Scaled13Vars'!$A:$AE,21,FALSE)</f>
        <v>6.5583109919571045</v>
      </c>
      <c r="W3" s="1">
        <f>VLOOKUP($A3,'Values&amp;Scaled13Vars'!$A:$AE,22,FALSE)</f>
        <v>0.51823826016456753</v>
      </c>
      <c r="X3" s="1">
        <f>VLOOKUP($A3,'Values&amp;Scaled13Vars'!$A:$AE,23,FALSE)</f>
        <v>5.5244755244755241</v>
      </c>
      <c r="Y3" s="1">
        <f>VLOOKUP($A3,'Values&amp;Scaled13Vars'!$A:$AE,24,FALSE)</f>
        <v>5.9446254071661242</v>
      </c>
      <c r="Z3" s="1">
        <f>VLOOKUP($A3,'Values&amp;Scaled13Vars'!$A:$AE,25,FALSE)</f>
        <v>8.4703196347031966</v>
      </c>
      <c r="AA3" s="1">
        <f>VLOOKUP($A3,'Values&amp;Scaled13Vars'!$A:$AE,26,FALSE)</f>
        <v>3.1457800511508949</v>
      </c>
      <c r="AB3" s="1">
        <f>VLOOKUP($A3,'Values&amp;Scaled13Vars'!$A:$AE,27,FALSE)</f>
        <v>0.23404255319148939</v>
      </c>
      <c r="AC3" s="1">
        <f>VLOOKUP($A3,'Values&amp;Scaled13Vars'!$A:$AE,28,FALSE)</f>
        <v>10.8306</v>
      </c>
      <c r="AD3" s="1">
        <f>VLOOKUP($A3,'Values&amp;Scaled13Vars'!$A:$AE,29,FALSE)</f>
        <v>7.9308689007461606</v>
      </c>
      <c r="AE3" s="1">
        <f>VLOOKUP($A3,'Values&amp;Scaled13Vars'!$A:$AE,30,FALSE)</f>
        <v>6.7948717948717956</v>
      </c>
      <c r="AF3" s="1">
        <f>VLOOKUP($A3,'Values&amp;Scaled13Vars'!$A:$AE,31,FALSE)</f>
        <v>8.7415808795841805</v>
      </c>
    </row>
    <row r="4" spans="1:32" x14ac:dyDescent="0.2">
      <c r="A4">
        <v>6013377000</v>
      </c>
      <c r="B4" t="s">
        <v>1686</v>
      </c>
      <c r="C4" s="1">
        <f>VLOOKUP($A4,'Values&amp;Scaled13Vars'!$A:$AE,2,FALSE)</f>
        <v>6962</v>
      </c>
      <c r="D4" s="1">
        <f>VLOOKUP($A4,'Values&amp;Scaled13Vars'!$A:$AE,3,FALSE)</f>
        <v>8.2787641399999998</v>
      </c>
      <c r="E4" s="1">
        <f>VLOOKUP($A4,'Values&amp;Scaled13Vars'!$A:$AE,4,FALSE)</f>
        <v>45.335174360000003</v>
      </c>
      <c r="F4" s="1">
        <f>VLOOKUP($A4,'Values&amp;Scaled13Vars'!$A:$AE,5,FALSE)</f>
        <v>0</v>
      </c>
      <c r="G4" s="1">
        <f>VLOOKUP($A4,'Values&amp;Scaled13Vars'!$A:$AE,6,FALSE)</f>
        <v>1617.9963729999999</v>
      </c>
      <c r="H4" s="1">
        <f>VLOOKUP($A4,'Values&amp;Scaled13Vars'!$A:$AE,7,FALSE)</f>
        <v>5.5</v>
      </c>
      <c r="I4" s="1">
        <f>VLOOKUP($A4,'Values&amp;Scaled13Vars'!$A:$AE,8,FALSE)</f>
        <v>2012</v>
      </c>
      <c r="J4" s="1">
        <f>VLOOKUP($A4,'Values&amp;Scaled13Vars'!$A:$AE,9,FALSE)</f>
        <v>13159</v>
      </c>
      <c r="K4" s="1">
        <f>VLOOKUP($A4,'Values&amp;Scaled13Vars'!$A:$AE,10,FALSE)</f>
        <v>29.8</v>
      </c>
      <c r="L4" s="1">
        <f>VLOOKUP($A4,'Values&amp;Scaled13Vars'!$A:$AE,11,FALSE)</f>
        <v>44.2</v>
      </c>
      <c r="M4" s="1">
        <f>VLOOKUP($A4,'Values&amp;Scaled13Vars'!$A:$AE,12,FALSE)</f>
        <v>28.9</v>
      </c>
      <c r="N4" s="1">
        <f>VLOOKUP($A4,'Values&amp;Scaled13Vars'!$A:$AE,13,FALSE)</f>
        <v>12.9</v>
      </c>
      <c r="O4" s="1">
        <f>VLOOKUP($A4,'Values&amp;Scaled13Vars'!$A:$AE,14,FALSE)</f>
        <v>1.6</v>
      </c>
      <c r="P4" s="1">
        <f>VLOOKUP($A4,'Values&amp;Scaled13Vars'!$A:$AE,15,FALSE)</f>
        <v>5.4227382529416346</v>
      </c>
      <c r="Q4" s="1">
        <f>VLOOKUP($A4,'Values&amp;Scaled13Vars'!$A:$AE,16,FALSE)</f>
        <v>5.2730222377230715</v>
      </c>
      <c r="R4" s="1">
        <f>VLOOKUP($A4,'Values&amp;Scaled13Vars'!$A:$AE,17,FALSE)</f>
        <v>3.620952163749716</v>
      </c>
      <c r="S4" s="1">
        <f>VLOOKUP($A4,'Values&amp;Scaled13Vars'!$A:$AE,18,FALSE)</f>
        <v>0</v>
      </c>
      <c r="T4" s="1">
        <f>VLOOKUP($A4,'Values&amp;Scaled13Vars'!$A:$AE,19,FALSE)</f>
        <v>2.9812980915548035</v>
      </c>
      <c r="U4" s="1">
        <f>VLOOKUP($A4,'Values&amp;Scaled13Vars'!$A:$AE,20,FALSE)</f>
        <v>0.76923076923076927</v>
      </c>
      <c r="V4" s="1">
        <f>VLOOKUP($A4,'Values&amp;Scaled13Vars'!$A:$AE,21,FALSE)</f>
        <v>6.7426273458445039</v>
      </c>
      <c r="W4" s="1">
        <f>VLOOKUP($A4,'Values&amp;Scaled13Vars'!$A:$AE,22,FALSE)</f>
        <v>0.41276998243380669</v>
      </c>
      <c r="X4" s="1">
        <f>VLOOKUP($A4,'Values&amp;Scaled13Vars'!$A:$AE,23,FALSE)</f>
        <v>5.2097902097902091</v>
      </c>
      <c r="Y4" s="1">
        <f>VLOOKUP($A4,'Values&amp;Scaled13Vars'!$A:$AE,24,FALSE)</f>
        <v>7.1986970684039093</v>
      </c>
      <c r="Z4" s="1">
        <f>VLOOKUP($A4,'Values&amp;Scaled13Vars'!$A:$AE,25,FALSE)</f>
        <v>6.5981735159817356</v>
      </c>
      <c r="AA4" s="1">
        <f>VLOOKUP($A4,'Values&amp;Scaled13Vars'!$A:$AE,26,FALSE)</f>
        <v>3.0946291560102299</v>
      </c>
      <c r="AB4" s="1">
        <f>VLOOKUP($A4,'Values&amp;Scaled13Vars'!$A:$AE,27,FALSE)</f>
        <v>0.1702127659574468</v>
      </c>
      <c r="AC4" s="1">
        <f>VLOOKUP($A4,'Values&amp;Scaled13Vars'!$A:$AE,28,FALSE)</f>
        <v>11.386200000000001</v>
      </c>
      <c r="AD4" s="1">
        <f>VLOOKUP($A4,'Values&amp;Scaled13Vars'!$A:$AE,29,FALSE)</f>
        <v>9.5927506523040336</v>
      </c>
      <c r="AE4" s="1">
        <f>VLOOKUP($A4,'Values&amp;Scaled13Vars'!$A:$AE,30,FALSE)</f>
        <v>7.2222222222222223</v>
      </c>
      <c r="AF4" s="1">
        <f>VLOOKUP($A4,'Values&amp;Scaled13Vars'!$A:$AE,31,FALSE)</f>
        <v>8.680091505404782</v>
      </c>
    </row>
    <row r="5" spans="1:32" x14ac:dyDescent="0.2">
      <c r="A5">
        <v>6013382000</v>
      </c>
      <c r="B5" t="s">
        <v>1686</v>
      </c>
      <c r="C5" s="1">
        <f>VLOOKUP($A5,'Values&amp;Scaled13Vars'!$A:$AE,2,FALSE)</f>
        <v>6964</v>
      </c>
      <c r="D5" s="1">
        <f>VLOOKUP($A5,'Values&amp;Scaled13Vars'!$A:$AE,3,FALSE)</f>
        <v>8.6979437700000002</v>
      </c>
      <c r="E5" s="1">
        <f>VLOOKUP($A5,'Values&amp;Scaled13Vars'!$A:$AE,4,FALSE)</f>
        <v>26.880035370000002</v>
      </c>
      <c r="F5" s="1">
        <f>VLOOKUP($A5,'Values&amp;Scaled13Vars'!$A:$AE,5,FALSE)</f>
        <v>0</v>
      </c>
      <c r="G5" s="1">
        <f>VLOOKUP($A5,'Values&amp;Scaled13Vars'!$A:$AE,6,FALSE)</f>
        <v>817.23638159999996</v>
      </c>
      <c r="H5" s="1">
        <f>VLOOKUP($A5,'Values&amp;Scaled13Vars'!$A:$AE,7,FALSE)</f>
        <v>0.2</v>
      </c>
      <c r="I5" s="1">
        <f>VLOOKUP($A5,'Values&amp;Scaled13Vars'!$A:$AE,8,FALSE)</f>
        <v>1373</v>
      </c>
      <c r="J5" s="1">
        <f>VLOOKUP($A5,'Values&amp;Scaled13Vars'!$A:$AE,9,FALSE)</f>
        <v>18405</v>
      </c>
      <c r="K5" s="1">
        <f>VLOOKUP($A5,'Values&amp;Scaled13Vars'!$A:$AE,10,FALSE)</f>
        <v>18.399999999999999</v>
      </c>
      <c r="L5" s="1">
        <f>VLOOKUP($A5,'Values&amp;Scaled13Vars'!$A:$AE,11,FALSE)</f>
        <v>18</v>
      </c>
      <c r="M5" s="1">
        <f>VLOOKUP($A5,'Values&amp;Scaled13Vars'!$A:$AE,12,FALSE)</f>
        <v>24.4</v>
      </c>
      <c r="N5" s="1">
        <f>VLOOKUP($A5,'Values&amp;Scaled13Vars'!$A:$AE,13,FALSE)</f>
        <v>12.9</v>
      </c>
      <c r="O5" s="1">
        <f>VLOOKUP($A5,'Values&amp;Scaled13Vars'!$A:$AE,14,FALSE)</f>
        <v>0.5</v>
      </c>
      <c r="P5" s="1">
        <f>VLOOKUP($A5,'Values&amp;Scaled13Vars'!$A:$AE,15,FALSE)</f>
        <v>5.4242967349801301</v>
      </c>
      <c r="Q5" s="1">
        <f>VLOOKUP($A5,'Values&amp;Scaled13Vars'!$A:$AE,16,FALSE)</f>
        <v>6.2205254951554849</v>
      </c>
      <c r="R5" s="1">
        <f>VLOOKUP($A5,'Values&amp;Scaled13Vars'!$A:$AE,17,FALSE)</f>
        <v>2.1375971195911667</v>
      </c>
      <c r="S5" s="1">
        <f>VLOOKUP($A5,'Values&amp;Scaled13Vars'!$A:$AE,18,FALSE)</f>
        <v>0</v>
      </c>
      <c r="T5" s="1">
        <f>VLOOKUP($A5,'Values&amp;Scaled13Vars'!$A:$AE,19,FALSE)</f>
        <v>1.4880748938013901</v>
      </c>
      <c r="U5" s="1">
        <f>VLOOKUP($A5,'Values&amp;Scaled13Vars'!$A:$AE,20,FALSE)</f>
        <v>2.7972027972027972E-2</v>
      </c>
      <c r="V5" s="1">
        <f>VLOOKUP($A5,'Values&amp;Scaled13Vars'!$A:$AE,21,FALSE)</f>
        <v>4.6012064343163539</v>
      </c>
      <c r="W5" s="1">
        <f>VLOOKUP($A5,'Values&amp;Scaled13Vars'!$A:$AE,22,FALSE)</f>
        <v>0.78585601410984918</v>
      </c>
      <c r="X5" s="1">
        <f>VLOOKUP($A5,'Values&amp;Scaled13Vars'!$A:$AE,23,FALSE)</f>
        <v>3.2167832167832162</v>
      </c>
      <c r="Y5" s="1">
        <f>VLOOKUP($A5,'Values&amp;Scaled13Vars'!$A:$AE,24,FALSE)</f>
        <v>2.9315960912052121</v>
      </c>
      <c r="Z5" s="1">
        <f>VLOOKUP($A5,'Values&amp;Scaled13Vars'!$A:$AE,25,FALSE)</f>
        <v>5.570776255707762</v>
      </c>
      <c r="AA5" s="1">
        <f>VLOOKUP($A5,'Values&amp;Scaled13Vars'!$A:$AE,26,FALSE)</f>
        <v>3.0946291560102299</v>
      </c>
      <c r="AB5" s="1">
        <f>VLOOKUP($A5,'Values&amp;Scaled13Vars'!$A:$AE,27,FALSE)</f>
        <v>5.3191489361702128E-2</v>
      </c>
      <c r="AC5" s="1">
        <f>VLOOKUP($A5,'Values&amp;Scaled13Vars'!$A:$AE,28,FALSE)</f>
        <v>9.8650000000000002</v>
      </c>
      <c r="AD5" s="1">
        <f>VLOOKUP($A5,'Values&amp;Scaled13Vars'!$A:$AE,29,FALSE)</f>
        <v>7.0814994882437183</v>
      </c>
      <c r="AE5" s="1">
        <f>VLOOKUP($A5,'Values&amp;Scaled13Vars'!$A:$AE,30,FALSE)</f>
        <v>7.3076923076923084</v>
      </c>
      <c r="AF5" s="1">
        <f>VLOOKUP($A5,'Values&amp;Scaled13Vars'!$A:$AE,31,FALSE)</f>
        <v>8.115929907694106</v>
      </c>
    </row>
    <row r="6" spans="1:32" x14ac:dyDescent="0.2">
      <c r="A6">
        <v>6013376000</v>
      </c>
      <c r="B6" t="s">
        <v>1686</v>
      </c>
      <c r="C6" s="1">
        <f>VLOOKUP($A6,'Values&amp;Scaled13Vars'!$A:$AE,2,FALSE)</f>
        <v>5962</v>
      </c>
      <c r="D6" s="1">
        <f>VLOOKUP($A6,'Values&amp;Scaled13Vars'!$A:$AE,3,FALSE)</f>
        <v>8.2787641399999998</v>
      </c>
      <c r="E6" s="1">
        <f>VLOOKUP($A6,'Values&amp;Scaled13Vars'!$A:$AE,4,FALSE)</f>
        <v>42.133739290000001</v>
      </c>
      <c r="F6" s="1">
        <f>VLOOKUP($A6,'Values&amp;Scaled13Vars'!$A:$AE,5,FALSE)</f>
        <v>0</v>
      </c>
      <c r="G6" s="1">
        <f>VLOOKUP($A6,'Values&amp;Scaled13Vars'!$A:$AE,6,FALSE)</f>
        <v>1702.7974859999999</v>
      </c>
      <c r="H6" s="1">
        <f>VLOOKUP($A6,'Values&amp;Scaled13Vars'!$A:$AE,7,FALSE)</f>
        <v>1.25</v>
      </c>
      <c r="I6" s="1">
        <f>VLOOKUP($A6,'Values&amp;Scaled13Vars'!$A:$AE,8,FALSE)</f>
        <v>1517</v>
      </c>
      <c r="J6" s="1">
        <f>VLOOKUP($A6,'Values&amp;Scaled13Vars'!$A:$AE,9,FALSE)</f>
        <v>14099</v>
      </c>
      <c r="K6" s="1">
        <f>VLOOKUP($A6,'Values&amp;Scaled13Vars'!$A:$AE,10,FALSE)</f>
        <v>27.4</v>
      </c>
      <c r="L6" s="1">
        <f>VLOOKUP($A6,'Values&amp;Scaled13Vars'!$A:$AE,11,FALSE)</f>
        <v>41.1</v>
      </c>
      <c r="M6" s="1">
        <f>VLOOKUP($A6,'Values&amp;Scaled13Vars'!$A:$AE,12,FALSE)</f>
        <v>30.3</v>
      </c>
      <c r="N6" s="1">
        <f>VLOOKUP($A6,'Values&amp;Scaled13Vars'!$A:$AE,13,FALSE)</f>
        <v>13.7</v>
      </c>
      <c r="O6" s="1">
        <f>VLOOKUP($A6,'Values&amp;Scaled13Vars'!$A:$AE,14,FALSE)</f>
        <v>0.2</v>
      </c>
      <c r="P6" s="1">
        <f>VLOOKUP($A6,'Values&amp;Scaled13Vars'!$A:$AE,15,FALSE)</f>
        <v>4.6434972336943821</v>
      </c>
      <c r="Q6" s="1">
        <f>VLOOKUP($A6,'Values&amp;Scaled13Vars'!$A:$AE,16,FALSE)</f>
        <v>5.2730222377230715</v>
      </c>
      <c r="R6" s="1">
        <f>VLOOKUP($A6,'Values&amp;Scaled13Vars'!$A:$AE,17,FALSE)</f>
        <v>3.3636327871682785</v>
      </c>
      <c r="S6" s="1">
        <f>VLOOKUP($A6,'Values&amp;Scaled13Vars'!$A:$AE,18,FALSE)</f>
        <v>0</v>
      </c>
      <c r="T6" s="1">
        <f>VLOOKUP($A6,'Values&amp;Scaled13Vars'!$A:$AE,19,FALSE)</f>
        <v>3.1394316028276652</v>
      </c>
      <c r="U6" s="1">
        <f>VLOOKUP($A6,'Values&amp;Scaled13Vars'!$A:$AE,20,FALSE)</f>
        <v>0.17482517482517484</v>
      </c>
      <c r="V6" s="1">
        <f>VLOOKUP($A6,'Values&amp;Scaled13Vars'!$A:$AE,21,FALSE)</f>
        <v>5.0837801608579092</v>
      </c>
      <c r="W6" s="1">
        <f>VLOOKUP($A6,'Values&amp;Scaled13Vars'!$A:$AE,22,FALSE)</f>
        <v>0.47962108227663552</v>
      </c>
      <c r="X6" s="1">
        <f>VLOOKUP($A6,'Values&amp;Scaled13Vars'!$A:$AE,23,FALSE)</f>
        <v>4.79020979020979</v>
      </c>
      <c r="Y6" s="1">
        <f>VLOOKUP($A6,'Values&amp;Scaled13Vars'!$A:$AE,24,FALSE)</f>
        <v>6.6938110749185675</v>
      </c>
      <c r="Z6" s="1">
        <f>VLOOKUP($A6,'Values&amp;Scaled13Vars'!$A:$AE,25,FALSE)</f>
        <v>6.9178082191780828</v>
      </c>
      <c r="AA6" s="1">
        <f>VLOOKUP($A6,'Values&amp;Scaled13Vars'!$A:$AE,26,FALSE)</f>
        <v>3.2992327365728897</v>
      </c>
      <c r="AB6" s="1">
        <f>VLOOKUP($A6,'Values&amp;Scaled13Vars'!$A:$AE,27,FALSE)</f>
        <v>2.1276595744680851E-2</v>
      </c>
      <c r="AC6" s="1">
        <f>VLOOKUP($A6,'Values&amp;Scaled13Vars'!$A:$AE,28,FALSE)</f>
        <v>10.814500000000001</v>
      </c>
      <c r="AD6" s="1">
        <f>VLOOKUP($A6,'Values&amp;Scaled13Vars'!$A:$AE,29,FALSE)</f>
        <v>9.2937319862302239</v>
      </c>
      <c r="AE6" s="1">
        <f>VLOOKUP($A6,'Values&amp;Scaled13Vars'!$A:$AE,30,FALSE)</f>
        <v>7.4786324786324787</v>
      </c>
      <c r="AF6" s="1">
        <f>VLOOKUP($A6,'Values&amp;Scaled13Vars'!$A:$AE,31,FALSE)</f>
        <v>7.8861984069295596</v>
      </c>
    </row>
    <row r="7" spans="1:32" x14ac:dyDescent="0.2">
      <c r="A7">
        <v>6013380000</v>
      </c>
      <c r="B7" t="s">
        <v>1686</v>
      </c>
      <c r="C7" s="1">
        <f>VLOOKUP($A7,'Values&amp;Scaled13Vars'!$A:$AE,2,FALSE)</f>
        <v>5706</v>
      </c>
      <c r="D7" s="1">
        <f>VLOOKUP($A7,'Values&amp;Scaled13Vars'!$A:$AE,3,FALSE)</f>
        <v>8.6979437700000002</v>
      </c>
      <c r="E7" s="1">
        <f>VLOOKUP($A7,'Values&amp;Scaled13Vars'!$A:$AE,4,FALSE)</f>
        <v>45.162474529999997</v>
      </c>
      <c r="F7" s="1">
        <f>VLOOKUP($A7,'Values&amp;Scaled13Vars'!$A:$AE,5,FALSE)</f>
        <v>0</v>
      </c>
      <c r="G7" s="1">
        <f>VLOOKUP($A7,'Values&amp;Scaled13Vars'!$A:$AE,6,FALSE)</f>
        <v>883.24822080000001</v>
      </c>
      <c r="H7" s="1">
        <f>VLOOKUP($A7,'Values&amp;Scaled13Vars'!$A:$AE,7,FALSE)</f>
        <v>1.25</v>
      </c>
      <c r="I7" s="1">
        <f>VLOOKUP($A7,'Values&amp;Scaled13Vars'!$A:$AE,8,FALSE)</f>
        <v>561</v>
      </c>
      <c r="J7" s="1">
        <f>VLOOKUP($A7,'Values&amp;Scaled13Vars'!$A:$AE,9,FALSE)</f>
        <v>43182</v>
      </c>
      <c r="K7" s="1">
        <f>VLOOKUP($A7,'Values&amp;Scaled13Vars'!$A:$AE,10,FALSE)</f>
        <v>8.5</v>
      </c>
      <c r="L7" s="1">
        <f>VLOOKUP($A7,'Values&amp;Scaled13Vars'!$A:$AE,11,FALSE)</f>
        <v>8.6999999999999993</v>
      </c>
      <c r="M7" s="1">
        <f>VLOOKUP($A7,'Values&amp;Scaled13Vars'!$A:$AE,12,FALSE)</f>
        <v>18.399999999999999</v>
      </c>
      <c r="N7" s="1">
        <f>VLOOKUP($A7,'Values&amp;Scaled13Vars'!$A:$AE,13,FALSE)</f>
        <v>7.5</v>
      </c>
      <c r="O7" s="1">
        <f>VLOOKUP($A7,'Values&amp;Scaled13Vars'!$A:$AE,14,FALSE)</f>
        <v>0</v>
      </c>
      <c r="P7" s="1">
        <f>VLOOKUP($A7,'Values&amp;Scaled13Vars'!$A:$AE,15,FALSE)</f>
        <v>4.4440115327670853</v>
      </c>
      <c r="Q7" s="1">
        <f>VLOOKUP($A7,'Values&amp;Scaled13Vars'!$A:$AE,16,FALSE)</f>
        <v>6.2205254951554849</v>
      </c>
      <c r="R7" s="1">
        <f>VLOOKUP($A7,'Values&amp;Scaled13Vars'!$A:$AE,17,FALSE)</f>
        <v>3.6070711973644376</v>
      </c>
      <c r="S7" s="1">
        <f>VLOOKUP($A7,'Values&amp;Scaled13Vars'!$A:$AE,18,FALSE)</f>
        <v>0</v>
      </c>
      <c r="T7" s="1">
        <f>VLOOKUP($A7,'Values&amp;Scaled13Vars'!$A:$AE,19,FALSE)</f>
        <v>1.6111709658809574</v>
      </c>
      <c r="U7" s="1">
        <f>VLOOKUP($A7,'Values&amp;Scaled13Vars'!$A:$AE,20,FALSE)</f>
        <v>0.17482517482517484</v>
      </c>
      <c r="V7" s="1">
        <f>VLOOKUP($A7,'Values&amp;Scaled13Vars'!$A:$AE,21,FALSE)</f>
        <v>1.8800268096514743</v>
      </c>
      <c r="W7" s="1">
        <f>VLOOKUP($A7,'Values&amp;Scaled13Vars'!$A:$AE,22,FALSE)</f>
        <v>2.5479514404989652</v>
      </c>
      <c r="X7" s="1">
        <f>VLOOKUP($A7,'Values&amp;Scaled13Vars'!$A:$AE,23,FALSE)</f>
        <v>1.4860139860139858</v>
      </c>
      <c r="Y7" s="1">
        <f>VLOOKUP($A7,'Values&amp;Scaled13Vars'!$A:$AE,24,FALSE)</f>
        <v>1.4169381107491854</v>
      </c>
      <c r="Z7" s="1">
        <f>VLOOKUP($A7,'Values&amp;Scaled13Vars'!$A:$AE,25,FALSE)</f>
        <v>4.2009132420091326</v>
      </c>
      <c r="AA7" s="1">
        <f>VLOOKUP($A7,'Values&amp;Scaled13Vars'!$A:$AE,26,FALSE)</f>
        <v>1.7135549872122762</v>
      </c>
      <c r="AB7" s="1">
        <f>VLOOKUP($A7,'Values&amp;Scaled13Vars'!$A:$AE,27,FALSE)</f>
        <v>0</v>
      </c>
      <c r="AC7" s="1">
        <f>VLOOKUP($A7,'Values&amp;Scaled13Vars'!$A:$AE,28,FALSE)</f>
        <v>6.2986000000000004</v>
      </c>
      <c r="AD7" s="1">
        <f>VLOOKUP($A7,'Values&amp;Scaled13Vars'!$A:$AE,29,FALSE)</f>
        <v>5.0721506044621503</v>
      </c>
      <c r="AE7" s="1">
        <f>VLOOKUP($A7,'Values&amp;Scaled13Vars'!$A:$AE,30,FALSE)</f>
        <v>4.5726495726495724</v>
      </c>
      <c r="AF7" s="1">
        <f>VLOOKUP($A7,'Values&amp;Scaled13Vars'!$A:$AE,31,FALSE)</f>
        <v>7.4891808174794283</v>
      </c>
    </row>
    <row r="8" spans="1:32" x14ac:dyDescent="0.2">
      <c r="A8">
        <v>6013375000</v>
      </c>
      <c r="B8" t="s">
        <v>1686</v>
      </c>
      <c r="C8" s="1">
        <f>VLOOKUP($A8,'Values&amp;Scaled13Vars'!$A:$AE,2,FALSE)</f>
        <v>4389</v>
      </c>
      <c r="D8" s="1">
        <f>VLOOKUP($A8,'Values&amp;Scaled13Vars'!$A:$AE,3,FALSE)</f>
        <v>8.2787641399999998</v>
      </c>
      <c r="E8" s="1">
        <f>VLOOKUP($A8,'Values&amp;Scaled13Vars'!$A:$AE,4,FALSE)</f>
        <v>43.870287429999998</v>
      </c>
      <c r="F8" s="1">
        <f>VLOOKUP($A8,'Values&amp;Scaled13Vars'!$A:$AE,5,FALSE)</f>
        <v>0</v>
      </c>
      <c r="G8" s="1">
        <f>VLOOKUP($A8,'Values&amp;Scaled13Vars'!$A:$AE,6,FALSE)</f>
        <v>1282.3212169999999</v>
      </c>
      <c r="H8" s="1">
        <f>VLOOKUP($A8,'Values&amp;Scaled13Vars'!$A:$AE,7,FALSE)</f>
        <v>0</v>
      </c>
      <c r="I8" s="1">
        <f>VLOOKUP($A8,'Values&amp;Scaled13Vars'!$A:$AE,8,FALSE)</f>
        <v>1052</v>
      </c>
      <c r="J8" s="1">
        <f>VLOOKUP($A8,'Values&amp;Scaled13Vars'!$A:$AE,9,FALSE)</f>
        <v>14710</v>
      </c>
      <c r="K8" s="1">
        <f>VLOOKUP($A8,'Values&amp;Scaled13Vars'!$A:$AE,10,FALSE)</f>
        <v>22.1</v>
      </c>
      <c r="L8" s="1">
        <f>VLOOKUP($A8,'Values&amp;Scaled13Vars'!$A:$AE,11,FALSE)</f>
        <v>41.5</v>
      </c>
      <c r="M8" s="1">
        <f>VLOOKUP($A8,'Values&amp;Scaled13Vars'!$A:$AE,12,FALSE)</f>
        <v>30.4</v>
      </c>
      <c r="N8" s="1">
        <f>VLOOKUP($A8,'Values&amp;Scaled13Vars'!$A:$AE,13,FALSE)</f>
        <v>11.6</v>
      </c>
      <c r="O8" s="1">
        <f>VLOOKUP($A8,'Values&amp;Scaled13Vars'!$A:$AE,14,FALSE)</f>
        <v>0.3</v>
      </c>
      <c r="P8" s="1">
        <f>VLOOKUP($A8,'Values&amp;Scaled13Vars'!$A:$AE,15,FALSE)</f>
        <v>3.4177511104184526</v>
      </c>
      <c r="Q8" s="1">
        <f>VLOOKUP($A8,'Values&amp;Scaled13Vars'!$A:$AE,16,FALSE)</f>
        <v>5.2730222377230715</v>
      </c>
      <c r="R8" s="1">
        <f>VLOOKUP($A8,'Values&amp;Scaled13Vars'!$A:$AE,17,FALSE)</f>
        <v>3.5032100314409398</v>
      </c>
      <c r="S8" s="1">
        <f>VLOOKUP($A8,'Values&amp;Scaled13Vars'!$A:$AE,18,FALSE)</f>
        <v>0</v>
      </c>
      <c r="T8" s="1">
        <f>VLOOKUP($A8,'Values&amp;Scaled13Vars'!$A:$AE,19,FALSE)</f>
        <v>2.3553453276406597</v>
      </c>
      <c r="U8" s="1">
        <f>VLOOKUP($A8,'Values&amp;Scaled13Vars'!$A:$AE,20,FALSE)</f>
        <v>0</v>
      </c>
      <c r="V8" s="1">
        <f>VLOOKUP($A8,'Values&amp;Scaled13Vars'!$A:$AE,21,FALSE)</f>
        <v>3.5254691689008046</v>
      </c>
      <c r="W8" s="1">
        <f>VLOOKUP($A8,'Values&amp;Scaled13Vars'!$A:$AE,22,FALSE)</f>
        <v>0.52307429717447418</v>
      </c>
      <c r="X8" s="1">
        <f>VLOOKUP($A8,'Values&amp;Scaled13Vars'!$A:$AE,23,FALSE)</f>
        <v>3.8636363636363633</v>
      </c>
      <c r="Y8" s="1">
        <f>VLOOKUP($A8,'Values&amp;Scaled13Vars'!$A:$AE,24,FALSE)</f>
        <v>6.7589576547231269</v>
      </c>
      <c r="Z8" s="1">
        <f>VLOOKUP($A8,'Values&amp;Scaled13Vars'!$A:$AE,25,FALSE)</f>
        <v>6.9406392694063923</v>
      </c>
      <c r="AA8" s="1">
        <f>VLOOKUP($A8,'Values&amp;Scaled13Vars'!$A:$AE,26,FALSE)</f>
        <v>2.7621483375959075</v>
      </c>
      <c r="AB8" s="1">
        <f>VLOOKUP($A8,'Values&amp;Scaled13Vars'!$A:$AE,27,FALSE)</f>
        <v>3.1914893617021274E-2</v>
      </c>
      <c r="AC8" s="1">
        <f>VLOOKUP($A8,'Values&amp;Scaled13Vars'!$A:$AE,28,FALSE)</f>
        <v>10.000999999999999</v>
      </c>
      <c r="AD8" s="1">
        <f>VLOOKUP($A8,'Values&amp;Scaled13Vars'!$A:$AE,29,FALSE)</f>
        <v>8.5550821766007505</v>
      </c>
      <c r="AE8" s="1">
        <f>VLOOKUP($A8,'Values&amp;Scaled13Vars'!$A:$AE,30,FALSE)</f>
        <v>6.752136752136753</v>
      </c>
      <c r="AF8" s="1">
        <f>VLOOKUP($A8,'Values&amp;Scaled13Vars'!$A:$AE,31,FALSE)</f>
        <v>7.45320243508597</v>
      </c>
    </row>
    <row r="9" spans="1:32" x14ac:dyDescent="0.2">
      <c r="A9">
        <v>6013381000</v>
      </c>
      <c r="B9" t="s">
        <v>1686</v>
      </c>
      <c r="C9" s="1">
        <f>VLOOKUP($A9,'Values&amp;Scaled13Vars'!$A:$AE,2,FALSE)</f>
        <v>6097</v>
      </c>
      <c r="D9" s="1">
        <f>VLOOKUP($A9,'Values&amp;Scaled13Vars'!$A:$AE,3,FALSE)</f>
        <v>8.6979437700000002</v>
      </c>
      <c r="E9" s="1">
        <f>VLOOKUP($A9,'Values&amp;Scaled13Vars'!$A:$AE,4,FALSE)</f>
        <v>42.966322859999998</v>
      </c>
      <c r="F9" s="1">
        <f>VLOOKUP($A9,'Values&amp;Scaled13Vars'!$A:$AE,5,FALSE)</f>
        <v>0</v>
      </c>
      <c r="G9" s="1">
        <f>VLOOKUP($A9,'Values&amp;Scaled13Vars'!$A:$AE,6,FALSE)</f>
        <v>1030.1203479999999</v>
      </c>
      <c r="H9" s="1">
        <f>VLOOKUP($A9,'Values&amp;Scaled13Vars'!$A:$AE,7,FALSE)</f>
        <v>0</v>
      </c>
      <c r="I9" s="1">
        <f>VLOOKUP($A9,'Values&amp;Scaled13Vars'!$A:$AE,8,FALSE)</f>
        <v>1846</v>
      </c>
      <c r="J9" s="1">
        <f>VLOOKUP($A9,'Values&amp;Scaled13Vars'!$A:$AE,9,FALSE)</f>
        <v>16124</v>
      </c>
      <c r="K9" s="1">
        <f>VLOOKUP($A9,'Values&amp;Scaled13Vars'!$A:$AE,10,FALSE)</f>
        <v>26.5</v>
      </c>
      <c r="L9" s="1">
        <f>VLOOKUP($A9,'Values&amp;Scaled13Vars'!$A:$AE,11,FALSE)</f>
        <v>31.7</v>
      </c>
      <c r="M9" s="1">
        <f>VLOOKUP($A9,'Values&amp;Scaled13Vars'!$A:$AE,12,FALSE)</f>
        <v>26.8</v>
      </c>
      <c r="N9" s="1">
        <f>VLOOKUP($A9,'Values&amp;Scaled13Vars'!$A:$AE,13,FALSE)</f>
        <v>16.899999999999999</v>
      </c>
      <c r="O9" s="1">
        <f>VLOOKUP($A9,'Values&amp;Scaled13Vars'!$A:$AE,14,FALSE)</f>
        <v>1.4</v>
      </c>
      <c r="P9" s="1">
        <f>VLOOKUP($A9,'Values&amp;Scaled13Vars'!$A:$AE,15,FALSE)</f>
        <v>4.7486947712927607</v>
      </c>
      <c r="Q9" s="1">
        <f>VLOOKUP($A9,'Values&amp;Scaled13Vars'!$A:$AE,16,FALSE)</f>
        <v>6.2205254951554849</v>
      </c>
      <c r="R9" s="1">
        <f>VLOOKUP($A9,'Values&amp;Scaled13Vars'!$A:$AE,17,FALSE)</f>
        <v>3.4305527404079821</v>
      </c>
      <c r="S9" s="1">
        <f>VLOOKUP($A9,'Values&amp;Scaled13Vars'!$A:$AE,18,FALSE)</f>
        <v>0</v>
      </c>
      <c r="T9" s="1">
        <f>VLOOKUP($A9,'Values&amp;Scaled13Vars'!$A:$AE,19,FALSE)</f>
        <v>1.8850518662678473</v>
      </c>
      <c r="U9" s="1">
        <f>VLOOKUP($A9,'Values&amp;Scaled13Vars'!$A:$AE,20,FALSE)</f>
        <v>0</v>
      </c>
      <c r="V9" s="1">
        <f>VLOOKUP($A9,'Values&amp;Scaled13Vars'!$A:$AE,21,FALSE)</f>
        <v>6.1863270777479897</v>
      </c>
      <c r="W9" s="1">
        <f>VLOOKUP($A9,'Values&amp;Scaled13Vars'!$A:$AE,22,FALSE)</f>
        <v>0.62363541970400604</v>
      </c>
      <c r="X9" s="1">
        <f>VLOOKUP($A9,'Values&amp;Scaled13Vars'!$A:$AE,23,FALSE)</f>
        <v>4.6328671328671325</v>
      </c>
      <c r="Y9" s="1">
        <f>VLOOKUP($A9,'Values&amp;Scaled13Vars'!$A:$AE,24,FALSE)</f>
        <v>5.1628664495114007</v>
      </c>
      <c r="Z9" s="1">
        <f>VLOOKUP($A9,'Values&amp;Scaled13Vars'!$A:$AE,25,FALSE)</f>
        <v>6.1187214611872154</v>
      </c>
      <c r="AA9" s="1">
        <f>VLOOKUP($A9,'Values&amp;Scaled13Vars'!$A:$AE,26,FALSE)</f>
        <v>4.117647058823529</v>
      </c>
      <c r="AB9" s="1">
        <f>VLOOKUP($A9,'Values&amp;Scaled13Vars'!$A:$AE,27,FALSE)</f>
        <v>0.14893617021276595</v>
      </c>
      <c r="AC9" s="1">
        <f>VLOOKUP($A9,'Values&amp;Scaled13Vars'!$A:$AE,28,FALSE)</f>
        <v>10.157400000000001</v>
      </c>
      <c r="AD9" s="1">
        <f>VLOOKUP($A9,'Values&amp;Scaled13Vars'!$A:$AE,29,FALSE)</f>
        <v>8.5264454277383503</v>
      </c>
      <c r="AE9" s="1">
        <f>VLOOKUP($A9,'Values&amp;Scaled13Vars'!$A:$AE,30,FALSE)</f>
        <v>6.9658119658119668</v>
      </c>
      <c r="AF9" s="1">
        <f>VLOOKUP($A9,'Values&amp;Scaled13Vars'!$A:$AE,31,FALSE)</f>
        <v>6.9739791948719922</v>
      </c>
    </row>
    <row r="10" spans="1:32" x14ac:dyDescent="0.2">
      <c r="A10">
        <v>6013373000</v>
      </c>
      <c r="B10" t="s">
        <v>1686</v>
      </c>
      <c r="C10" s="1">
        <f>VLOOKUP($A10,'Values&amp;Scaled13Vars'!$A:$AE,2,FALSE)</f>
        <v>3927</v>
      </c>
      <c r="D10" s="1">
        <f>VLOOKUP($A10,'Values&amp;Scaled13Vars'!$A:$AE,3,FALSE)</f>
        <v>7.8595845100000004</v>
      </c>
      <c r="E10" s="1">
        <f>VLOOKUP($A10,'Values&amp;Scaled13Vars'!$A:$AE,4,FALSE)</f>
        <v>32.93</v>
      </c>
      <c r="F10" s="1">
        <f>VLOOKUP($A10,'Values&amp;Scaled13Vars'!$A:$AE,5,FALSE)</f>
        <v>5.534728E-3</v>
      </c>
      <c r="G10" s="1">
        <f>VLOOKUP($A10,'Values&amp;Scaled13Vars'!$A:$AE,6,FALSE)</f>
        <v>1239.067601</v>
      </c>
      <c r="H10" s="1">
        <f>VLOOKUP($A10,'Values&amp;Scaled13Vars'!$A:$AE,7,FALSE)</f>
        <v>0</v>
      </c>
      <c r="I10" s="1">
        <f>VLOOKUP($A10,'Values&amp;Scaled13Vars'!$A:$AE,8,FALSE)</f>
        <v>738</v>
      </c>
      <c r="J10" s="1">
        <f>VLOOKUP($A10,'Values&amp;Scaled13Vars'!$A:$AE,9,FALSE)</f>
        <v>16734</v>
      </c>
      <c r="K10" s="1">
        <f>VLOOKUP($A10,'Values&amp;Scaled13Vars'!$A:$AE,10,FALSE)</f>
        <v>18.2</v>
      </c>
      <c r="L10" s="1">
        <f>VLOOKUP($A10,'Values&amp;Scaled13Vars'!$A:$AE,11,FALSE)</f>
        <v>50.2</v>
      </c>
      <c r="M10" s="1">
        <f>VLOOKUP($A10,'Values&amp;Scaled13Vars'!$A:$AE,12,FALSE)</f>
        <v>28.8</v>
      </c>
      <c r="N10" s="1">
        <f>VLOOKUP($A10,'Values&amp;Scaled13Vars'!$A:$AE,13,FALSE)</f>
        <v>11</v>
      </c>
      <c r="O10" s="1">
        <f>VLOOKUP($A10,'Values&amp;Scaled13Vars'!$A:$AE,14,FALSE)</f>
        <v>0.8</v>
      </c>
      <c r="P10" s="1">
        <f>VLOOKUP($A10,'Values&amp;Scaled13Vars'!$A:$AE,15,FALSE)</f>
        <v>3.0577417595262215</v>
      </c>
      <c r="Q10" s="1">
        <f>VLOOKUP($A10,'Values&amp;Scaled13Vars'!$A:$AE,16,FALSE)</f>
        <v>4.3255189802906617</v>
      </c>
      <c r="R10" s="1">
        <f>VLOOKUP($A10,'Values&amp;Scaled13Vars'!$A:$AE,17,FALSE)</f>
        <v>2.6238706478346572</v>
      </c>
      <c r="S10" s="1">
        <f>VLOOKUP($A10,'Values&amp;Scaled13Vars'!$A:$AE,18,FALSE)</f>
        <v>6.8894825757669648E-5</v>
      </c>
      <c r="T10" s="1">
        <f>VLOOKUP($A10,'Values&amp;Scaled13Vars'!$A:$AE,19,FALSE)</f>
        <v>2.2746878229056922</v>
      </c>
      <c r="U10" s="1">
        <f>VLOOKUP($A10,'Values&amp;Scaled13Vars'!$A:$AE,20,FALSE)</f>
        <v>0</v>
      </c>
      <c r="V10" s="1">
        <f>VLOOKUP($A10,'Values&amp;Scaled13Vars'!$A:$AE,21,FALSE)</f>
        <v>2.4731903485254692</v>
      </c>
      <c r="W10" s="1">
        <f>VLOOKUP($A10,'Values&amp;Scaled13Vars'!$A:$AE,22,FALSE)</f>
        <v>0.66701751641052276</v>
      </c>
      <c r="X10" s="1">
        <f>VLOOKUP($A10,'Values&amp;Scaled13Vars'!$A:$AE,23,FALSE)</f>
        <v>3.1818181818181817</v>
      </c>
      <c r="Y10" s="1">
        <f>VLOOKUP($A10,'Values&amp;Scaled13Vars'!$A:$AE,24,FALSE)</f>
        <v>8.1758957654723137</v>
      </c>
      <c r="Z10" s="1">
        <f>VLOOKUP($A10,'Values&amp;Scaled13Vars'!$A:$AE,25,FALSE)</f>
        <v>6.5753424657534252</v>
      </c>
      <c r="AA10" s="1">
        <f>VLOOKUP($A10,'Values&amp;Scaled13Vars'!$A:$AE,26,FALSE)</f>
        <v>2.6086956521739131</v>
      </c>
      <c r="AB10" s="1">
        <f>VLOOKUP($A10,'Values&amp;Scaled13Vars'!$A:$AE,27,FALSE)</f>
        <v>8.5106382978723402E-2</v>
      </c>
      <c r="AC10" s="1">
        <f>VLOOKUP($A10,'Values&amp;Scaled13Vars'!$A:$AE,28,FALSE)</f>
        <v>10.3888</v>
      </c>
      <c r="AD10" s="1">
        <f>VLOOKUP($A10,'Values&amp;Scaled13Vars'!$A:$AE,29,FALSE)</f>
        <v>8.6415950999562305</v>
      </c>
      <c r="AE10" s="1">
        <f>VLOOKUP($A10,'Values&amp;Scaled13Vars'!$A:$AE,30,FALSE)</f>
        <v>7.3076923076923084</v>
      </c>
      <c r="AF10" s="1">
        <f>VLOOKUP($A10,'Values&amp;Scaled13Vars'!$A:$AE,31,FALSE)</f>
        <v>5.3459710303742973</v>
      </c>
    </row>
    <row r="11" spans="1:32" x14ac:dyDescent="0.2">
      <c r="A11">
        <v>6013378000</v>
      </c>
      <c r="B11" t="s">
        <v>1686</v>
      </c>
      <c r="C11" s="1">
        <f>VLOOKUP($A11,'Values&amp;Scaled13Vars'!$A:$AE,2,FALSE)</f>
        <v>3316</v>
      </c>
      <c r="D11" s="1">
        <f>VLOOKUP($A11,'Values&amp;Scaled13Vars'!$A:$AE,3,FALSE)</f>
        <v>8.2787641399999998</v>
      </c>
      <c r="E11" s="1">
        <f>VLOOKUP($A11,'Values&amp;Scaled13Vars'!$A:$AE,4,FALSE)</f>
        <v>17.07050761</v>
      </c>
      <c r="F11" s="1">
        <f>VLOOKUP($A11,'Values&amp;Scaled13Vars'!$A:$AE,5,FALSE)</f>
        <v>2.0413378999999999E-2</v>
      </c>
      <c r="G11" s="1">
        <f>VLOOKUP($A11,'Values&amp;Scaled13Vars'!$A:$AE,6,FALSE)</f>
        <v>2790.752692</v>
      </c>
      <c r="H11" s="1">
        <f>VLOOKUP($A11,'Values&amp;Scaled13Vars'!$A:$AE,7,FALSE)</f>
        <v>6.6</v>
      </c>
      <c r="I11" s="1">
        <f>VLOOKUP($A11,'Values&amp;Scaled13Vars'!$A:$AE,8,FALSE)</f>
        <v>187</v>
      </c>
      <c r="J11" s="1">
        <f>VLOOKUP($A11,'Values&amp;Scaled13Vars'!$A:$AE,9,FALSE)</f>
        <v>58473</v>
      </c>
      <c r="K11" s="1">
        <f>VLOOKUP($A11,'Values&amp;Scaled13Vars'!$A:$AE,10,FALSE)</f>
        <v>6</v>
      </c>
      <c r="L11" s="1">
        <f>VLOOKUP($A11,'Values&amp;Scaled13Vars'!$A:$AE,11,FALSE)</f>
        <v>3.9</v>
      </c>
      <c r="M11" s="1">
        <f>VLOOKUP($A11,'Values&amp;Scaled13Vars'!$A:$AE,12,FALSE)</f>
        <v>7.6</v>
      </c>
      <c r="N11" s="1">
        <f>VLOOKUP($A11,'Values&amp;Scaled13Vars'!$A:$AE,13,FALSE)</f>
        <v>9.8000000000000007</v>
      </c>
      <c r="O11" s="1">
        <f>VLOOKUP($A11,'Values&amp;Scaled13Vars'!$A:$AE,14,FALSE)</f>
        <v>0</v>
      </c>
      <c r="P11" s="1">
        <f>VLOOKUP($A11,'Values&amp;Scaled13Vars'!$A:$AE,15,FALSE)</f>
        <v>2.5816254967661494</v>
      </c>
      <c r="Q11" s="1">
        <f>VLOOKUP($A11,'Values&amp;Scaled13Vars'!$A:$AE,16,FALSE)</f>
        <v>5.2730222377230715</v>
      </c>
      <c r="R11" s="1">
        <f>VLOOKUP($A11,'Values&amp;Scaled13Vars'!$A:$AE,17,FALSE)</f>
        <v>1.3491439688728846</v>
      </c>
      <c r="S11" s="1">
        <f>VLOOKUP($A11,'Values&amp;Scaled13Vars'!$A:$AE,18,FALSE)</f>
        <v>2.5410032603775159E-4</v>
      </c>
      <c r="T11" s="1">
        <f>VLOOKUP($A11,'Values&amp;Scaled13Vars'!$A:$AE,19,FALSE)</f>
        <v>5.168204230285629</v>
      </c>
      <c r="U11" s="1">
        <f>VLOOKUP($A11,'Values&amp;Scaled13Vars'!$A:$AE,20,FALSE)</f>
        <v>0.92307692307692302</v>
      </c>
      <c r="V11" s="1">
        <f>VLOOKUP($A11,'Values&amp;Scaled13Vars'!$A:$AE,21,FALSE)</f>
        <v>0.62667560321715821</v>
      </c>
      <c r="W11" s="1">
        <f>VLOOKUP($A11,'Values&amp;Scaled13Vars'!$A:$AE,22,FALSE)</f>
        <v>3.6354197040060878</v>
      </c>
      <c r="X11" s="1">
        <f>VLOOKUP($A11,'Values&amp;Scaled13Vars'!$A:$AE,23,FALSE)</f>
        <v>1.048951048951049</v>
      </c>
      <c r="Y11" s="1">
        <f>VLOOKUP($A11,'Values&amp;Scaled13Vars'!$A:$AE,24,FALSE)</f>
        <v>0.6351791530944626</v>
      </c>
      <c r="Z11" s="1">
        <f>VLOOKUP($A11,'Values&amp;Scaled13Vars'!$A:$AE,25,FALSE)</f>
        <v>1.7351598173515981</v>
      </c>
      <c r="AA11" s="1">
        <f>VLOOKUP($A11,'Values&amp;Scaled13Vars'!$A:$AE,26,FALSE)</f>
        <v>2.3017902813299234</v>
      </c>
      <c r="AB11" s="1">
        <f>VLOOKUP($A11,'Values&amp;Scaled13Vars'!$A:$AE,27,FALSE)</f>
        <v>0</v>
      </c>
      <c r="AC11" s="1">
        <f>VLOOKUP($A11,'Values&amp;Scaled13Vars'!$A:$AE,28,FALSE)</f>
        <v>4.1718000000000002</v>
      </c>
      <c r="AD11" s="1">
        <f>VLOOKUP($A11,'Values&amp;Scaled13Vars'!$A:$AE,29,FALSE)</f>
        <v>4.0070904138311372</v>
      </c>
      <c r="AE11" s="1">
        <f>VLOOKUP($A11,'Values&amp;Scaled13Vars'!$A:$AE,30,FALSE)</f>
        <v>3.9743589743589745</v>
      </c>
      <c r="AF11" s="1">
        <f>VLOOKUP($A11,'Values&amp;Scaled13Vars'!$A:$AE,31,FALSE)</f>
        <v>5.3014597207641021</v>
      </c>
    </row>
    <row r="12" spans="1:32" x14ac:dyDescent="0.2">
      <c r="A12">
        <v>6013371000</v>
      </c>
      <c r="B12" t="s">
        <v>1686</v>
      </c>
      <c r="C12" s="1">
        <f>VLOOKUP($A12,'Values&amp;Scaled13Vars'!$A:$AE,2,FALSE)</f>
        <v>5316</v>
      </c>
      <c r="D12" s="1">
        <f>VLOOKUP($A12,'Values&amp;Scaled13Vars'!$A:$AE,3,FALSE)</f>
        <v>8.2787641399999998</v>
      </c>
      <c r="E12" s="1">
        <f>VLOOKUP($A12,'Values&amp;Scaled13Vars'!$A:$AE,4,FALSE)</f>
        <v>39.358459150000002</v>
      </c>
      <c r="F12" s="1">
        <f>VLOOKUP($A12,'Values&amp;Scaled13Vars'!$A:$AE,5,FALSE)</f>
        <v>5.4779243999999998E-2</v>
      </c>
      <c r="G12" s="1">
        <f>VLOOKUP($A12,'Values&amp;Scaled13Vars'!$A:$AE,6,FALSE)</f>
        <v>955.65504659999999</v>
      </c>
      <c r="H12" s="1">
        <f>VLOOKUP($A12,'Values&amp;Scaled13Vars'!$A:$AE,7,FALSE)</f>
        <v>0</v>
      </c>
      <c r="I12" s="1">
        <f>VLOOKUP($A12,'Values&amp;Scaled13Vars'!$A:$AE,8,FALSE)</f>
        <v>929</v>
      </c>
      <c r="J12" s="1">
        <f>VLOOKUP($A12,'Values&amp;Scaled13Vars'!$A:$AE,9,FALSE)</f>
        <v>26962</v>
      </c>
      <c r="K12" s="1">
        <f>VLOOKUP($A12,'Values&amp;Scaled13Vars'!$A:$AE,10,FALSE)</f>
        <v>15.2</v>
      </c>
      <c r="L12" s="1">
        <f>VLOOKUP($A12,'Values&amp;Scaled13Vars'!$A:$AE,11,FALSE)</f>
        <v>21.2</v>
      </c>
      <c r="M12" s="1">
        <f>VLOOKUP($A12,'Values&amp;Scaled13Vars'!$A:$AE,12,FALSE)</f>
        <v>20.8</v>
      </c>
      <c r="N12" s="1">
        <f>VLOOKUP($A12,'Values&amp;Scaled13Vars'!$A:$AE,13,FALSE)</f>
        <v>8.8000000000000007</v>
      </c>
      <c r="O12" s="1">
        <f>VLOOKUP($A12,'Values&amp;Scaled13Vars'!$A:$AE,14,FALSE)</f>
        <v>0</v>
      </c>
      <c r="P12" s="1">
        <f>VLOOKUP($A12,'Values&amp;Scaled13Vars'!$A:$AE,15,FALSE)</f>
        <v>4.1401075352606558</v>
      </c>
      <c r="Q12" s="1">
        <f>VLOOKUP($A12,'Values&amp;Scaled13Vars'!$A:$AE,16,FALSE)</f>
        <v>5.2730222377230715</v>
      </c>
      <c r="R12" s="1">
        <f>VLOOKUP($A12,'Values&amp;Scaled13Vars'!$A:$AE,17,FALSE)</f>
        <v>3.1405661499106174</v>
      </c>
      <c r="S12" s="1">
        <f>VLOOKUP($A12,'Values&amp;Scaled13Vars'!$A:$AE,18,FALSE)</f>
        <v>6.81877496151007E-4</v>
      </c>
      <c r="T12" s="1">
        <f>VLOOKUP($A12,'Values&amp;Scaled13Vars'!$A:$AE,19,FALSE)</f>
        <v>1.7461921371700235</v>
      </c>
      <c r="U12" s="1">
        <f>VLOOKUP($A12,'Values&amp;Scaled13Vars'!$A:$AE,20,FALSE)</f>
        <v>0</v>
      </c>
      <c r="V12" s="1">
        <f>VLOOKUP($A12,'Values&amp;Scaled13Vars'!$A:$AE,21,FALSE)</f>
        <v>3.1132707774798929</v>
      </c>
      <c r="W12" s="1">
        <f>VLOOKUP($A12,'Values&amp;Scaled13Vars'!$A:$AE,22,FALSE)</f>
        <v>1.3944143772535578</v>
      </c>
      <c r="X12" s="1">
        <f>VLOOKUP($A12,'Values&amp;Scaled13Vars'!$A:$AE,23,FALSE)</f>
        <v>2.6573426573426575</v>
      </c>
      <c r="Y12" s="1">
        <f>VLOOKUP($A12,'Values&amp;Scaled13Vars'!$A:$AE,24,FALSE)</f>
        <v>3.4527687296416936</v>
      </c>
      <c r="Z12" s="1">
        <f>VLOOKUP($A12,'Values&amp;Scaled13Vars'!$A:$AE,25,FALSE)</f>
        <v>4.7488584474885851</v>
      </c>
      <c r="AA12" s="1">
        <f>VLOOKUP($A12,'Values&amp;Scaled13Vars'!$A:$AE,26,FALSE)</f>
        <v>2.0460358056265986</v>
      </c>
      <c r="AB12" s="1">
        <f>VLOOKUP($A12,'Values&amp;Scaled13Vars'!$A:$AE,27,FALSE)</f>
        <v>0</v>
      </c>
      <c r="AC12" s="1">
        <f>VLOOKUP($A12,'Values&amp;Scaled13Vars'!$A:$AE,28,FALSE)</f>
        <v>6.9695</v>
      </c>
      <c r="AD12" s="1">
        <f>VLOOKUP($A12,'Values&amp;Scaled13Vars'!$A:$AE,29,FALSE)</f>
        <v>6.4979596368069554</v>
      </c>
      <c r="AE12" s="1">
        <f>VLOOKUP($A12,'Values&amp;Scaled13Vars'!$A:$AE,30,FALSE)</f>
        <v>5.5555555555555554</v>
      </c>
      <c r="AF12" s="1">
        <f>VLOOKUP($A12,'Values&amp;Scaled13Vars'!$A:$AE,31,FALSE)</f>
        <v>5.2449364938728777</v>
      </c>
    </row>
    <row r="13" spans="1:32" x14ac:dyDescent="0.2">
      <c r="A13">
        <v>6013374000</v>
      </c>
      <c r="B13" t="s">
        <v>1686</v>
      </c>
      <c r="C13" s="1">
        <f>VLOOKUP($A13,'Values&amp;Scaled13Vars'!$A:$AE,2,FALSE)</f>
        <v>4506</v>
      </c>
      <c r="D13" s="1">
        <f>VLOOKUP($A13,'Values&amp;Scaled13Vars'!$A:$AE,3,FALSE)</f>
        <v>8.2787641399999998</v>
      </c>
      <c r="E13" s="1">
        <f>VLOOKUP($A13,'Values&amp;Scaled13Vars'!$A:$AE,4,FALSE)</f>
        <v>45.231033490000002</v>
      </c>
      <c r="F13" s="1">
        <f>VLOOKUP($A13,'Values&amp;Scaled13Vars'!$A:$AE,5,FALSE)</f>
        <v>0</v>
      </c>
      <c r="G13" s="1">
        <f>VLOOKUP($A13,'Values&amp;Scaled13Vars'!$A:$AE,6,FALSE)</f>
        <v>1110.1707919999999</v>
      </c>
      <c r="H13" s="1">
        <f>VLOOKUP($A13,'Values&amp;Scaled13Vars'!$A:$AE,7,FALSE)</f>
        <v>0</v>
      </c>
      <c r="I13" s="1">
        <f>VLOOKUP($A13,'Values&amp;Scaled13Vars'!$A:$AE,8,FALSE)</f>
        <v>875</v>
      </c>
      <c r="J13" s="1">
        <f>VLOOKUP($A13,'Values&amp;Scaled13Vars'!$A:$AE,9,FALSE)</f>
        <v>25002</v>
      </c>
      <c r="K13" s="1">
        <f>VLOOKUP($A13,'Values&amp;Scaled13Vars'!$A:$AE,10,FALSE)</f>
        <v>20.6</v>
      </c>
      <c r="L13" s="1">
        <f>VLOOKUP($A13,'Values&amp;Scaled13Vars'!$A:$AE,11,FALSE)</f>
        <v>28</v>
      </c>
      <c r="M13" s="1">
        <f>VLOOKUP($A13,'Values&amp;Scaled13Vars'!$A:$AE,12,FALSE)</f>
        <v>21.2</v>
      </c>
      <c r="N13" s="1">
        <f>VLOOKUP($A13,'Values&amp;Scaled13Vars'!$A:$AE,13,FALSE)</f>
        <v>15.4</v>
      </c>
      <c r="O13" s="1">
        <f>VLOOKUP($A13,'Values&amp;Scaled13Vars'!$A:$AE,14,FALSE)</f>
        <v>0.5</v>
      </c>
      <c r="P13" s="1">
        <f>VLOOKUP($A13,'Values&amp;Scaled13Vars'!$A:$AE,15,FALSE)</f>
        <v>3.508922309670381</v>
      </c>
      <c r="Q13" s="1">
        <f>VLOOKUP($A13,'Values&amp;Scaled13Vars'!$A:$AE,16,FALSE)</f>
        <v>5.2730222377230715</v>
      </c>
      <c r="R13" s="1">
        <f>VLOOKUP($A13,'Values&amp;Scaled13Vars'!$A:$AE,17,FALSE)</f>
        <v>3.6125817101377833</v>
      </c>
      <c r="S13" s="1">
        <f>VLOOKUP($A13,'Values&amp;Scaled13Vars'!$A:$AE,18,FALSE)</f>
        <v>0</v>
      </c>
      <c r="T13" s="1">
        <f>VLOOKUP($A13,'Values&amp;Scaled13Vars'!$A:$AE,19,FALSE)</f>
        <v>2.0343265319042709</v>
      </c>
      <c r="U13" s="1">
        <f>VLOOKUP($A13,'Values&amp;Scaled13Vars'!$A:$AE,20,FALSE)</f>
        <v>0</v>
      </c>
      <c r="V13" s="1">
        <f>VLOOKUP($A13,'Values&amp;Scaled13Vars'!$A:$AE,21,FALSE)</f>
        <v>2.9323056300268098</v>
      </c>
      <c r="W13" s="1">
        <f>VLOOKUP($A13,'Values&amp;Scaled13Vars'!$A:$AE,22,FALSE)</f>
        <v>1.2550227222621273</v>
      </c>
      <c r="X13" s="1">
        <f>VLOOKUP($A13,'Values&amp;Scaled13Vars'!$A:$AE,23,FALSE)</f>
        <v>3.6013986013986017</v>
      </c>
      <c r="Y13" s="1">
        <f>VLOOKUP($A13,'Values&amp;Scaled13Vars'!$A:$AE,24,FALSE)</f>
        <v>4.5602605863192185</v>
      </c>
      <c r="Z13" s="1">
        <f>VLOOKUP($A13,'Values&amp;Scaled13Vars'!$A:$AE,25,FALSE)</f>
        <v>4.8401826484018269</v>
      </c>
      <c r="AA13" s="1">
        <f>VLOOKUP($A13,'Values&amp;Scaled13Vars'!$A:$AE,26,FALSE)</f>
        <v>3.7340153452685421</v>
      </c>
      <c r="AB13" s="1">
        <f>VLOOKUP($A13,'Values&amp;Scaled13Vars'!$A:$AE,27,FALSE)</f>
        <v>5.3191489361702128E-2</v>
      </c>
      <c r="AC13" s="1">
        <f>VLOOKUP($A13,'Values&amp;Scaled13Vars'!$A:$AE,28,FALSE)</f>
        <v>9.0820000000000007</v>
      </c>
      <c r="AD13" s="1">
        <f>VLOOKUP($A13,'Values&amp;Scaled13Vars'!$A:$AE,29,FALSE)</f>
        <v>7.4037713392505289</v>
      </c>
      <c r="AE13" s="1">
        <f>VLOOKUP($A13,'Values&amp;Scaled13Vars'!$A:$AE,30,FALSE)</f>
        <v>6.7948717948717956</v>
      </c>
      <c r="AF13" s="1">
        <f>VLOOKUP($A13,'Values&amp;Scaled13Vars'!$A:$AE,31,FALSE)</f>
        <v>4.3450162989800765</v>
      </c>
    </row>
    <row r="14" spans="1:32" x14ac:dyDescent="0.2">
      <c r="A14">
        <v>6013383000</v>
      </c>
      <c r="B14" t="s">
        <v>1686</v>
      </c>
      <c r="C14" s="1">
        <f>VLOOKUP($A14,'Values&amp;Scaled13Vars'!$A:$AE,2,FALSE)</f>
        <v>4485</v>
      </c>
      <c r="D14" s="1">
        <f>VLOOKUP($A14,'Values&amp;Scaled13Vars'!$A:$AE,3,FALSE)</f>
        <v>8.6979437700000002</v>
      </c>
      <c r="E14" s="1">
        <f>VLOOKUP($A14,'Values&amp;Scaled13Vars'!$A:$AE,4,FALSE)</f>
        <v>19.497755040000001</v>
      </c>
      <c r="F14" s="1">
        <f>VLOOKUP($A14,'Values&amp;Scaled13Vars'!$A:$AE,5,FALSE)</f>
        <v>0</v>
      </c>
      <c r="G14" s="1">
        <f>VLOOKUP($A14,'Values&amp;Scaled13Vars'!$A:$AE,6,FALSE)</f>
        <v>708.84501809999995</v>
      </c>
      <c r="H14" s="1">
        <f>VLOOKUP($A14,'Values&amp;Scaled13Vars'!$A:$AE,7,FALSE)</f>
        <v>0.2</v>
      </c>
      <c r="I14" s="1">
        <f>VLOOKUP($A14,'Values&amp;Scaled13Vars'!$A:$AE,8,FALSE)</f>
        <v>618</v>
      </c>
      <c r="J14" s="1">
        <f>VLOOKUP($A14,'Values&amp;Scaled13Vars'!$A:$AE,9,FALSE)</f>
        <v>39608</v>
      </c>
      <c r="K14" s="1">
        <f>VLOOKUP($A14,'Values&amp;Scaled13Vars'!$A:$AE,10,FALSE)</f>
        <v>12.8</v>
      </c>
      <c r="L14" s="1">
        <f>VLOOKUP($A14,'Values&amp;Scaled13Vars'!$A:$AE,11,FALSE)</f>
        <v>4.7</v>
      </c>
      <c r="M14" s="1">
        <f>VLOOKUP($A14,'Values&amp;Scaled13Vars'!$A:$AE,12,FALSE)</f>
        <v>14.6</v>
      </c>
      <c r="N14" s="1">
        <f>VLOOKUP($A14,'Values&amp;Scaled13Vars'!$A:$AE,13,FALSE)</f>
        <v>9.1999999999999993</v>
      </c>
      <c r="O14" s="1">
        <f>VLOOKUP($A14,'Values&amp;Scaled13Vars'!$A:$AE,14,FALSE)</f>
        <v>0.3</v>
      </c>
      <c r="P14" s="1">
        <f>VLOOKUP($A14,'Values&amp;Scaled13Vars'!$A:$AE,15,FALSE)</f>
        <v>3.4925582482661888</v>
      </c>
      <c r="Q14" s="1">
        <f>VLOOKUP($A14,'Values&amp;Scaled13Vars'!$A:$AE,16,FALSE)</f>
        <v>6.2205254951554849</v>
      </c>
      <c r="R14" s="1">
        <f>VLOOKUP($A14,'Values&amp;Scaled13Vars'!$A:$AE,17,FALSE)</f>
        <v>1.5442370386494009</v>
      </c>
      <c r="S14" s="1">
        <f>VLOOKUP($A14,'Values&amp;Scaled13Vars'!$A:$AE,18,FALSE)</f>
        <v>0</v>
      </c>
      <c r="T14" s="1">
        <f>VLOOKUP($A14,'Values&amp;Scaled13Vars'!$A:$AE,19,FALSE)</f>
        <v>1.2859512860380331</v>
      </c>
      <c r="U14" s="1">
        <f>VLOOKUP($A14,'Values&amp;Scaled13Vars'!$A:$AE,20,FALSE)</f>
        <v>2.7972027972027972E-2</v>
      </c>
      <c r="V14" s="1">
        <f>VLOOKUP($A14,'Values&amp;Scaled13Vars'!$A:$AE,21,FALSE)</f>
        <v>2.0710455764075069</v>
      </c>
      <c r="W14" s="1">
        <f>VLOOKUP($A14,'Values&amp;Scaled13Vars'!$A:$AE,22,FALSE)</f>
        <v>2.2937750247135718</v>
      </c>
      <c r="X14" s="1">
        <f>VLOOKUP($A14,'Values&amp;Scaled13Vars'!$A:$AE,23,FALSE)</f>
        <v>2.2377622377622379</v>
      </c>
      <c r="Y14" s="1">
        <f>VLOOKUP($A14,'Values&amp;Scaled13Vars'!$A:$AE,24,FALSE)</f>
        <v>0.76547231270358318</v>
      </c>
      <c r="Z14" s="1">
        <f>VLOOKUP($A14,'Values&amp;Scaled13Vars'!$A:$AE,25,FALSE)</f>
        <v>3.3333333333333339</v>
      </c>
      <c r="AA14" s="1">
        <f>VLOOKUP($A14,'Values&amp;Scaled13Vars'!$A:$AE,26,FALSE)</f>
        <v>2.1483375959079281</v>
      </c>
      <c r="AB14" s="1">
        <f>VLOOKUP($A14,'Values&amp;Scaled13Vars'!$A:$AE,27,FALSE)</f>
        <v>3.1914893617021274E-2</v>
      </c>
      <c r="AC14" s="1">
        <f>VLOOKUP($A14,'Values&amp;Scaled13Vars'!$A:$AE,28,FALSE)</f>
        <v>5.5949999999999998</v>
      </c>
      <c r="AD14" s="1">
        <f>VLOOKUP($A14,'Values&amp;Scaled13Vars'!$A:$AE,29,FALSE)</f>
        <v>4.7053055505877213</v>
      </c>
      <c r="AE14" s="1">
        <f>VLOOKUP($A14,'Values&amp;Scaled13Vars'!$A:$AE,30,FALSE)</f>
        <v>4.1880341880341891</v>
      </c>
      <c r="AF14" s="1">
        <f>VLOOKUP($A14,'Values&amp;Scaled13Vars'!$A:$AE,31,FALSE)</f>
        <v>4.2331638228038369</v>
      </c>
    </row>
    <row r="15" spans="1:32" x14ac:dyDescent="0.2">
      <c r="A15">
        <v>6013372000</v>
      </c>
      <c r="B15" t="s">
        <v>1686</v>
      </c>
      <c r="C15" s="1">
        <f>VLOOKUP($A15,'Values&amp;Scaled13Vars'!$A:$AE,2,FALSE)</f>
        <v>7353</v>
      </c>
      <c r="D15" s="1">
        <f>VLOOKUP($A15,'Values&amp;Scaled13Vars'!$A:$AE,3,FALSE)</f>
        <v>8.2787641399999998</v>
      </c>
      <c r="E15" s="1">
        <f>VLOOKUP($A15,'Values&amp;Scaled13Vars'!$A:$AE,4,FALSE)</f>
        <v>32.93</v>
      </c>
      <c r="F15" s="1">
        <f>VLOOKUP($A15,'Values&amp;Scaled13Vars'!$A:$AE,5,FALSE)</f>
        <v>0.16430154</v>
      </c>
      <c r="G15" s="1">
        <f>VLOOKUP($A15,'Values&amp;Scaled13Vars'!$A:$AE,6,FALSE)</f>
        <v>1032.2809970000001</v>
      </c>
      <c r="H15" s="1">
        <f>VLOOKUP($A15,'Values&amp;Scaled13Vars'!$A:$AE,7,FALSE)</f>
        <v>0</v>
      </c>
      <c r="I15" s="1">
        <f>VLOOKUP($A15,'Values&amp;Scaled13Vars'!$A:$AE,8,FALSE)</f>
        <v>848</v>
      </c>
      <c r="J15" s="1">
        <f>VLOOKUP($A15,'Values&amp;Scaled13Vars'!$A:$AE,9,FALSE)</f>
        <v>19849</v>
      </c>
      <c r="K15" s="1">
        <f>VLOOKUP($A15,'Values&amp;Scaled13Vars'!$A:$AE,10,FALSE)</f>
        <v>11.1</v>
      </c>
      <c r="L15" s="1">
        <f>VLOOKUP($A15,'Values&amp;Scaled13Vars'!$A:$AE,11,FALSE)</f>
        <v>30.7</v>
      </c>
      <c r="M15" s="1">
        <f>VLOOKUP($A15,'Values&amp;Scaled13Vars'!$A:$AE,12,FALSE)</f>
        <v>20.7</v>
      </c>
      <c r="N15" s="1">
        <f>VLOOKUP($A15,'Values&amp;Scaled13Vars'!$A:$AE,13,FALSE)</f>
        <v>11.5</v>
      </c>
      <c r="O15" s="1">
        <f>VLOOKUP($A15,'Values&amp;Scaled13Vars'!$A:$AE,14,FALSE)</f>
        <v>0.5</v>
      </c>
      <c r="P15" s="1">
        <f>VLOOKUP($A15,'Values&amp;Scaled13Vars'!$A:$AE,15,FALSE)</f>
        <v>5.7274214914673109</v>
      </c>
      <c r="Q15" s="1">
        <f>VLOOKUP($A15,'Values&amp;Scaled13Vars'!$A:$AE,16,FALSE)</f>
        <v>5.2730222377230715</v>
      </c>
      <c r="R15" s="1">
        <f>VLOOKUP($A15,'Values&amp;Scaled13Vars'!$A:$AE,17,FALSE)</f>
        <v>2.6238706478346572</v>
      </c>
      <c r="S15" s="1">
        <f>VLOOKUP($A15,'Values&amp;Scaled13Vars'!$A:$AE,18,FALSE)</f>
        <v>2.045181980038909E-3</v>
      </c>
      <c r="T15" s="1">
        <f>VLOOKUP($A15,'Values&amp;Scaled13Vars'!$A:$AE,19,FALSE)</f>
        <v>1.8890809526903123</v>
      </c>
      <c r="U15" s="1">
        <f>VLOOKUP($A15,'Values&amp;Scaled13Vars'!$A:$AE,20,FALSE)</f>
        <v>0</v>
      </c>
      <c r="V15" s="1">
        <f>VLOOKUP($A15,'Values&amp;Scaled13Vars'!$A:$AE,21,FALSE)</f>
        <v>2.8418230563002682</v>
      </c>
      <c r="W15" s="1">
        <f>VLOOKUP($A15,'Values&amp;Scaled13Vars'!$A:$AE,22,FALSE)</f>
        <v>0.88855068237904578</v>
      </c>
      <c r="X15" s="1">
        <f>VLOOKUP($A15,'Values&amp;Scaled13Vars'!$A:$AE,23,FALSE)</f>
        <v>1.9405594405594404</v>
      </c>
      <c r="Y15" s="1">
        <f>VLOOKUP($A15,'Values&amp;Scaled13Vars'!$A:$AE,24,FALSE)</f>
        <v>5</v>
      </c>
      <c r="Z15" s="1">
        <f>VLOOKUP($A15,'Values&amp;Scaled13Vars'!$A:$AE,25,FALSE)</f>
        <v>4.7260273972602738</v>
      </c>
      <c r="AA15" s="1">
        <f>VLOOKUP($A15,'Values&amp;Scaled13Vars'!$A:$AE,26,FALSE)</f>
        <v>2.7365728900255752</v>
      </c>
      <c r="AB15" s="1">
        <f>VLOOKUP($A15,'Values&amp;Scaled13Vars'!$A:$AE,27,FALSE)</f>
        <v>5.3191489361702128E-2</v>
      </c>
      <c r="AC15" s="1">
        <f>VLOOKUP($A15,'Values&amp;Scaled13Vars'!$A:$AE,28,FALSE)</f>
        <v>7.7018000000000004</v>
      </c>
      <c r="AD15" s="1">
        <f>VLOOKUP($A15,'Values&amp;Scaled13Vars'!$A:$AE,29,FALSE)</f>
        <v>7.4507606838881957</v>
      </c>
      <c r="AE15" s="1">
        <f>VLOOKUP($A15,'Values&amp;Scaled13Vars'!$A:$AE,30,FALSE)</f>
        <v>6.1538461538461542</v>
      </c>
      <c r="AF15" s="1">
        <f>VLOOKUP($A15,'Values&amp;Scaled13Vars'!$A:$AE,31,FALSE)</f>
        <v>4.1852294368570497</v>
      </c>
    </row>
    <row r="16" spans="1:32" x14ac:dyDescent="0.2">
      <c r="A16">
        <v>6013370000</v>
      </c>
      <c r="B16" t="s">
        <v>1686</v>
      </c>
      <c r="C16" s="1">
        <f>VLOOKUP($A16,'Values&amp;Scaled13Vars'!$A:$AE,2,FALSE)</f>
        <v>2615</v>
      </c>
      <c r="D16" s="1">
        <f>VLOOKUP($A16,'Values&amp;Scaled13Vars'!$A:$AE,3,FALSE)</f>
        <v>8.6979437700000002</v>
      </c>
      <c r="E16" s="1">
        <f>VLOOKUP($A16,'Values&amp;Scaled13Vars'!$A:$AE,4,FALSE)</f>
        <v>13.62632621</v>
      </c>
      <c r="F16" s="1">
        <f>VLOOKUP($A16,'Values&amp;Scaled13Vars'!$A:$AE,5,FALSE)</f>
        <v>5.3552383000000002E-2</v>
      </c>
      <c r="G16" s="1">
        <f>VLOOKUP($A16,'Values&amp;Scaled13Vars'!$A:$AE,6,FALSE)</f>
        <v>885.76294410000003</v>
      </c>
      <c r="H16" s="1">
        <f>VLOOKUP($A16,'Values&amp;Scaled13Vars'!$A:$AE,7,FALSE)</f>
        <v>0</v>
      </c>
      <c r="I16" s="1">
        <f>VLOOKUP($A16,'Values&amp;Scaled13Vars'!$A:$AE,8,FALSE)</f>
        <v>364</v>
      </c>
      <c r="J16" s="1">
        <f>VLOOKUP($A16,'Values&amp;Scaled13Vars'!$A:$AE,9,FALSE)</f>
        <v>43412</v>
      </c>
      <c r="K16" s="1">
        <f>VLOOKUP($A16,'Values&amp;Scaled13Vars'!$A:$AE,10,FALSE)</f>
        <v>12.8</v>
      </c>
      <c r="L16" s="1">
        <f>VLOOKUP($A16,'Values&amp;Scaled13Vars'!$A:$AE,11,FALSE)</f>
        <v>6.7</v>
      </c>
      <c r="M16" s="1">
        <f>VLOOKUP($A16,'Values&amp;Scaled13Vars'!$A:$AE,12,FALSE)</f>
        <v>17.100000000000001</v>
      </c>
      <c r="N16" s="1">
        <f>VLOOKUP($A16,'Values&amp;Scaled13Vars'!$A:$AE,13,FALSE)</f>
        <v>8.6</v>
      </c>
      <c r="O16" s="1">
        <f>VLOOKUP($A16,'Values&amp;Scaled13Vars'!$A:$AE,14,FALSE)</f>
        <v>0.4</v>
      </c>
      <c r="P16" s="1">
        <f>VLOOKUP($A16,'Values&amp;Scaled13Vars'!$A:$AE,15,FALSE)</f>
        <v>2.0353775422738254</v>
      </c>
      <c r="Q16" s="1">
        <f>VLOOKUP($A16,'Values&amp;Scaled13Vars'!$A:$AE,16,FALSE)</f>
        <v>6.2205254951554849</v>
      </c>
      <c r="R16" s="1">
        <f>VLOOKUP($A16,'Values&amp;Scaled13Vars'!$A:$AE,17,FALSE)</f>
        <v>1.0723135502314778</v>
      </c>
      <c r="S16" s="1">
        <f>VLOOKUP($A16,'Values&amp;Scaled13Vars'!$A:$AE,18,FALSE)</f>
        <v>6.6660585591432685E-4</v>
      </c>
      <c r="T16" s="1">
        <f>VLOOKUP($A16,'Values&amp;Scaled13Vars'!$A:$AE,19,FALSE)</f>
        <v>1.6158603150090602</v>
      </c>
      <c r="U16" s="1">
        <f>VLOOKUP($A16,'Values&amp;Scaled13Vars'!$A:$AE,20,FALSE)</f>
        <v>0</v>
      </c>
      <c r="V16" s="1">
        <f>VLOOKUP($A16,'Values&amp;Scaled13Vars'!$A:$AE,21,FALSE)</f>
        <v>1.2198391420911527</v>
      </c>
      <c r="W16" s="1">
        <f>VLOOKUP($A16,'Values&amp;Scaled13Vars'!$A:$AE,22,FALSE)</f>
        <v>2.5643086245030617</v>
      </c>
      <c r="X16" s="1">
        <f>VLOOKUP($A16,'Values&amp;Scaled13Vars'!$A:$AE,23,FALSE)</f>
        <v>2.2377622377622379</v>
      </c>
      <c r="Y16" s="1">
        <f>VLOOKUP($A16,'Values&amp;Scaled13Vars'!$A:$AE,24,FALSE)</f>
        <v>1.0912052117263844</v>
      </c>
      <c r="Z16" s="1">
        <f>VLOOKUP($A16,'Values&amp;Scaled13Vars'!$A:$AE,25,FALSE)</f>
        <v>3.9041095890410964</v>
      </c>
      <c r="AA16" s="1">
        <f>VLOOKUP($A16,'Values&amp;Scaled13Vars'!$A:$AE,26,FALSE)</f>
        <v>1.9948849104859334</v>
      </c>
      <c r="AB16" s="1">
        <f>VLOOKUP($A16,'Values&amp;Scaled13Vars'!$A:$AE,27,FALSE)</f>
        <v>4.2553191489361701E-2</v>
      </c>
      <c r="AC16" s="1">
        <f>VLOOKUP($A16,'Values&amp;Scaled13Vars'!$A:$AE,28,FALSE)</f>
        <v>5.4359000000000002</v>
      </c>
      <c r="AD16" s="1">
        <f>VLOOKUP($A16,'Values&amp;Scaled13Vars'!$A:$AE,29,FALSE)</f>
        <v>4.4708366984634456</v>
      </c>
      <c r="AE16" s="1">
        <f>VLOOKUP($A16,'Values&amp;Scaled13Vars'!$A:$AE,30,FALSE)</f>
        <v>4.9572649572649574</v>
      </c>
      <c r="AF16" s="1">
        <f>VLOOKUP($A16,'Values&amp;Scaled13Vars'!$A:$AE,31,FALSE)</f>
        <v>3.0281042973697798</v>
      </c>
    </row>
    <row r="17" spans="1:32" x14ac:dyDescent="0.2">
      <c r="A17">
        <v>6013362000</v>
      </c>
      <c r="B17" t="s">
        <v>1686</v>
      </c>
      <c r="C17" s="1">
        <f>VLOOKUP($A17,'Values&amp;Scaled13Vars'!$A:$AE,2,FALSE)</f>
        <v>47</v>
      </c>
      <c r="D17" s="1">
        <f>VLOOKUP($A17,'Values&amp;Scaled13Vars'!$A:$AE,3,FALSE)</f>
        <v>8.2787641399999998</v>
      </c>
      <c r="E17" s="1">
        <f>VLOOKUP($A17,'Values&amp;Scaled13Vars'!$A:$AE,4,FALSE)</f>
        <v>12.27296198</v>
      </c>
      <c r="F17" s="1">
        <f>VLOOKUP($A17,'Values&amp;Scaled13Vars'!$A:$AE,5,FALSE)</f>
        <v>6.1627833999999999E-2</v>
      </c>
      <c r="G17" s="1">
        <f>VLOOKUP($A17,'Values&amp;Scaled13Vars'!$A:$AE,6,FALSE)</f>
        <v>819.13540560000001</v>
      </c>
      <c r="H17" s="1">
        <f>VLOOKUP($A17,'Values&amp;Scaled13Vars'!$A:$AE,7,FALSE)</f>
        <v>0</v>
      </c>
      <c r="I17" s="1">
        <f>VLOOKUP($A17,'Values&amp;Scaled13Vars'!$A:$AE,8,FALSE)</f>
        <v>166</v>
      </c>
      <c r="J17" s="1">
        <f>VLOOKUP($A17,'Values&amp;Scaled13Vars'!$A:$AE,9,FALSE)</f>
        <v>38160</v>
      </c>
      <c r="K17" s="1">
        <f>VLOOKUP($A17,'Values&amp;Scaled13Vars'!$A:$AE,10,FALSE)</f>
        <v>5.6</v>
      </c>
      <c r="L17" s="1">
        <f>VLOOKUP($A17,'Values&amp;Scaled13Vars'!$A:$AE,11,FALSE)</f>
        <v>4.9000000000000004</v>
      </c>
      <c r="M17" s="1">
        <f>VLOOKUP($A17,'Values&amp;Scaled13Vars'!$A:$AE,12,FALSE)</f>
        <v>14.9</v>
      </c>
      <c r="N17" s="1">
        <f>VLOOKUP($A17,'Values&amp;Scaled13Vars'!$A:$AE,13,FALSE)</f>
        <v>10.199999999999999</v>
      </c>
      <c r="O17" s="1">
        <f>VLOOKUP($A17,'Values&amp;Scaled13Vars'!$A:$AE,14,FALSE)</f>
        <v>0.2</v>
      </c>
      <c r="P17" s="1">
        <f>VLOOKUP($A17,'Values&amp;Scaled13Vars'!$A:$AE,15,FALSE)</f>
        <v>3.4286604846879142E-2</v>
      </c>
      <c r="Q17" s="1">
        <f>VLOOKUP($A17,'Values&amp;Scaled13Vars'!$A:$AE,16,FALSE)</f>
        <v>5.2730222377230715</v>
      </c>
      <c r="R17" s="1">
        <f>VLOOKUP($A17,'Values&amp;Scaled13Vars'!$A:$AE,17,FALSE)</f>
        <v>0.96353519541973476</v>
      </c>
      <c r="S17" s="1">
        <f>VLOOKUP($A17,'Values&amp;Scaled13Vars'!$A:$AE,18,FALSE)</f>
        <v>7.6712692751163014E-4</v>
      </c>
      <c r="T17" s="1">
        <f>VLOOKUP($A17,'Values&amp;Scaled13Vars'!$A:$AE,19,FALSE)</f>
        <v>1.4916161130435415</v>
      </c>
      <c r="U17" s="1">
        <f>VLOOKUP($A17,'Values&amp;Scaled13Vars'!$A:$AE,20,FALSE)</f>
        <v>0</v>
      </c>
      <c r="V17" s="1">
        <f>VLOOKUP($A17,'Values&amp;Scaled13Vars'!$A:$AE,21,FALSE)</f>
        <v>0.55630026809651478</v>
      </c>
      <c r="W17" s="1">
        <f>VLOOKUP($A17,'Values&amp;Scaled13Vars'!$A:$AE,22,FALSE)</f>
        <v>2.1907958836790864</v>
      </c>
      <c r="X17" s="1">
        <f>VLOOKUP($A17,'Values&amp;Scaled13Vars'!$A:$AE,23,FALSE)</f>
        <v>0.97902097902097895</v>
      </c>
      <c r="Y17" s="1">
        <f>VLOOKUP($A17,'Values&amp;Scaled13Vars'!$A:$AE,24,FALSE)</f>
        <v>0.79804560260586332</v>
      </c>
      <c r="Z17" s="1">
        <f>VLOOKUP($A17,'Values&amp;Scaled13Vars'!$A:$AE,25,FALSE)</f>
        <v>3.4018264840182648</v>
      </c>
      <c r="AA17" s="1">
        <f>VLOOKUP($A17,'Values&amp;Scaled13Vars'!$A:$AE,26,FALSE)</f>
        <v>2.4040920716112528</v>
      </c>
      <c r="AB17" s="1">
        <f>VLOOKUP($A17,'Values&amp;Scaled13Vars'!$A:$AE,27,FALSE)</f>
        <v>2.1276595744680851E-2</v>
      </c>
      <c r="AC17" s="1">
        <f>VLOOKUP($A17,'Values&amp;Scaled13Vars'!$A:$AE,28,FALSE)</f>
        <v>4.8491</v>
      </c>
      <c r="AD17" s="1">
        <f>VLOOKUP($A17,'Values&amp;Scaled13Vars'!$A:$AE,29,FALSE)</f>
        <v>3.5534658188808388</v>
      </c>
      <c r="AE17" s="1">
        <f>VLOOKUP($A17,'Values&amp;Scaled13Vars'!$A:$AE,30,FALSE)</f>
        <v>0</v>
      </c>
      <c r="AF17" s="1">
        <f>VLOOKUP($A17,'Values&amp;Scaled13Vars'!$A:$AE,31,FALSE)</f>
        <v>1.3316107395926979</v>
      </c>
    </row>
    <row r="24" spans="1:32" x14ac:dyDescent="0.2">
      <c r="O24" s="1" t="s">
        <v>1700</v>
      </c>
    </row>
    <row r="25" spans="1:32" x14ac:dyDescent="0.2">
      <c r="O25" s="1" t="s">
        <v>1686</v>
      </c>
      <c r="P25" s="1">
        <f t="shared" ref="P25:AF25" si="0">AVERAGE(P2:P17)</f>
        <v>3.6817190056884597</v>
      </c>
      <c r="Q25" s="1">
        <f t="shared" si="0"/>
        <v>5.5098980520811747</v>
      </c>
      <c r="R25" s="1">
        <f t="shared" si="0"/>
        <v>2.6690337524290082</v>
      </c>
      <c r="S25" s="1">
        <f t="shared" si="0"/>
        <v>4.5463086344644182E-4</v>
      </c>
      <c r="T25" s="1">
        <f t="shared" si="0"/>
        <v>2.1978304105659983</v>
      </c>
      <c r="U25" s="1">
        <f t="shared" si="0"/>
        <v>0.37762237762237771</v>
      </c>
      <c r="V25" s="1">
        <f t="shared" si="0"/>
        <v>3.4661947050938338</v>
      </c>
      <c r="W25" s="1">
        <f t="shared" si="0"/>
        <v>1.3369775479869999</v>
      </c>
      <c r="X25" s="1">
        <f t="shared" si="0"/>
        <v>3.1654283216783217</v>
      </c>
      <c r="Y25" s="1">
        <f t="shared" si="0"/>
        <v>4.1602198697068413</v>
      </c>
      <c r="Z25" s="1">
        <f t="shared" si="0"/>
        <v>5.3196347031963453</v>
      </c>
      <c r="AA25" s="1">
        <f t="shared" si="0"/>
        <v>2.8196930946291565</v>
      </c>
      <c r="AB25" s="1">
        <f t="shared" si="0"/>
        <v>6.981382978723405E-2</v>
      </c>
      <c r="AC25" s="1">
        <f t="shared" si="0"/>
        <v>8.4490499999999997</v>
      </c>
      <c r="AD25" s="1">
        <f t="shared" si="0"/>
        <v>6.9603390528994478</v>
      </c>
      <c r="AE25" s="1">
        <f t="shared" si="0"/>
        <v>5.8066239316239328</v>
      </c>
      <c r="AF25" s="1">
        <f t="shared" si="0"/>
        <v>6.1002539914322593</v>
      </c>
    </row>
    <row r="30" spans="1:32" x14ac:dyDescent="0.2">
      <c r="P30" s="1" t="s">
        <v>1704</v>
      </c>
    </row>
    <row r="31" spans="1:32" x14ac:dyDescent="0.2">
      <c r="N31" s="1" t="s">
        <v>1703</v>
      </c>
    </row>
    <row r="32" spans="1:32" x14ac:dyDescent="0.2">
      <c r="O32" s="1" t="s">
        <v>1705</v>
      </c>
      <c r="P32" s="3" t="s">
        <v>11</v>
      </c>
      <c r="Q32" s="3" t="s">
        <v>16</v>
      </c>
      <c r="R32" s="3" t="s">
        <v>17</v>
      </c>
      <c r="S32" s="3" t="s">
        <v>19</v>
      </c>
      <c r="T32" s="3" t="s">
        <v>20</v>
      </c>
      <c r="U32" s="3" t="s">
        <v>26</v>
      </c>
      <c r="V32" s="3" t="s">
        <v>31</v>
      </c>
      <c r="W32" s="3" t="s">
        <v>33</v>
      </c>
      <c r="X32" s="3" t="s">
        <v>46</v>
      </c>
      <c r="Y32" s="3" t="s">
        <v>49</v>
      </c>
      <c r="Z32" s="3" t="s">
        <v>51</v>
      </c>
      <c r="AA32" s="3" t="s">
        <v>52</v>
      </c>
      <c r="AB32" s="3" t="s">
        <v>60</v>
      </c>
    </row>
    <row r="33" spans="14:28" x14ac:dyDescent="0.2">
      <c r="O33" s="1" t="s">
        <v>1702</v>
      </c>
      <c r="P33" s="3">
        <v>3.23</v>
      </c>
      <c r="Q33" s="3">
        <v>6.78</v>
      </c>
      <c r="R33" s="3">
        <v>2.48</v>
      </c>
      <c r="S33" s="3">
        <v>0.04</v>
      </c>
      <c r="T33" s="3">
        <v>0.63</v>
      </c>
      <c r="U33" s="3">
        <v>0.19</v>
      </c>
      <c r="V33" s="3">
        <v>1.77</v>
      </c>
      <c r="W33" s="3">
        <v>2.4900000000000002</v>
      </c>
      <c r="X33" s="3">
        <v>2.06</v>
      </c>
      <c r="Y33" s="3">
        <v>2.23</v>
      </c>
      <c r="Z33" s="3">
        <v>4.62</v>
      </c>
      <c r="AA33" s="3">
        <v>2.37</v>
      </c>
      <c r="AB33" s="3">
        <v>0.21</v>
      </c>
    </row>
    <row r="34" spans="14:28" x14ac:dyDescent="0.2">
      <c r="O34" s="1" t="s">
        <v>1686</v>
      </c>
      <c r="P34" s="1">
        <v>3.6817190056884597</v>
      </c>
      <c r="Q34" s="1">
        <v>5.5098980520811747</v>
      </c>
      <c r="R34" s="1">
        <v>2.6690337524290082</v>
      </c>
      <c r="S34" s="1">
        <v>4.5463086344644182E-4</v>
      </c>
      <c r="T34" s="1">
        <v>2.1978304105659983</v>
      </c>
      <c r="U34" s="1">
        <v>0.37762237762237771</v>
      </c>
      <c r="V34" s="1">
        <v>3.4661947050938338</v>
      </c>
      <c r="W34" s="1">
        <v>1.3369775479869999</v>
      </c>
      <c r="X34" s="1">
        <v>3.1654283216783217</v>
      </c>
      <c r="Y34" s="1">
        <v>4.1602198697068413</v>
      </c>
      <c r="Z34" s="1">
        <v>5.3196347031963453</v>
      </c>
      <c r="AA34" s="1">
        <v>2.8196930946291565</v>
      </c>
      <c r="AB34" s="1">
        <v>6.981382978723405E-2</v>
      </c>
    </row>
    <row r="35" spans="14:28" x14ac:dyDescent="0.2">
      <c r="O35" s="1" t="s">
        <v>1707</v>
      </c>
      <c r="P35" s="1">
        <v>3.6260839518066978</v>
      </c>
      <c r="Q35" s="1">
        <v>10</v>
      </c>
      <c r="R35" s="1">
        <v>1.7903398357150329</v>
      </c>
      <c r="S35" s="1">
        <v>1.3369787213403664E-2</v>
      </c>
      <c r="T35" s="1">
        <v>0.27517854927885804</v>
      </c>
      <c r="U35" s="1">
        <v>0.21325139506957669</v>
      </c>
      <c r="V35" s="1">
        <v>1.8588363528041816</v>
      </c>
      <c r="W35" s="1">
        <v>2.1647809929665547</v>
      </c>
      <c r="X35" s="1">
        <v>1.9258140849049943</v>
      </c>
      <c r="Y35" s="1">
        <v>2.9432764123317852</v>
      </c>
      <c r="Z35" s="1">
        <v>5.2955352612886886</v>
      </c>
      <c r="AA35" s="1">
        <v>1.9787387945955717</v>
      </c>
      <c r="AB35" s="1">
        <v>0.15742531699978482</v>
      </c>
    </row>
    <row r="36" spans="14:28" x14ac:dyDescent="0.2">
      <c r="N36" s="1" t="s">
        <v>1701</v>
      </c>
    </row>
    <row r="37" spans="14:28" x14ac:dyDescent="0.2">
      <c r="O37" s="1" t="s">
        <v>1705</v>
      </c>
      <c r="P37" s="1" t="s">
        <v>1706</v>
      </c>
      <c r="Q37" s="1" t="s">
        <v>1673</v>
      </c>
      <c r="R37" s="1" t="s">
        <v>1672</v>
      </c>
      <c r="S37" s="1" t="s">
        <v>1671</v>
      </c>
    </row>
    <row r="38" spans="14:28" x14ac:dyDescent="0.2">
      <c r="O38" s="1" t="s">
        <v>1702</v>
      </c>
      <c r="P38" s="1">
        <v>5.1689999999999996</v>
      </c>
      <c r="Q38" s="1">
        <v>4.3520000000000003</v>
      </c>
      <c r="R38" s="1">
        <v>3.198</v>
      </c>
      <c r="S38" s="1">
        <v>4.6589999999999998</v>
      </c>
    </row>
    <row r="39" spans="14:28" x14ac:dyDescent="0.2">
      <c r="O39" s="1" t="s">
        <v>1686</v>
      </c>
      <c r="P39" s="1">
        <v>6.9603390528994478</v>
      </c>
      <c r="Q39" s="1">
        <v>5.8066239316239328</v>
      </c>
      <c r="R39" s="1">
        <v>6.1002539914322593</v>
      </c>
      <c r="S39" s="1">
        <v>6.4588838875175441</v>
      </c>
    </row>
    <row r="40" spans="14:28" x14ac:dyDescent="0.2">
      <c r="O40" s="1" t="s">
        <v>1707</v>
      </c>
      <c r="P40" s="1">
        <v>5.3963994266557576</v>
      </c>
      <c r="Q40" s="1">
        <v>4.4006302339635655</v>
      </c>
      <c r="R40" s="1">
        <v>3.3375618616066904</v>
      </c>
      <c r="S40" s="1">
        <v>4.9048350989689764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8D14-0095-DD42-AE9F-309EABE24609}">
  <dimension ref="A1:AF202"/>
  <sheetViews>
    <sheetView workbookViewId="0">
      <selection activeCell="C2" sqref="C2"/>
    </sheetView>
  </sheetViews>
  <sheetFormatPr baseColWidth="10" defaultRowHeight="16" x14ac:dyDescent="0.2"/>
  <sheetData>
    <row r="1" spans="1:32" x14ac:dyDescent="0.2">
      <c r="A1" t="s">
        <v>1684</v>
      </c>
      <c r="B1" t="s">
        <v>1685</v>
      </c>
      <c r="C1" s="3" t="s">
        <v>11</v>
      </c>
      <c r="D1" s="3" t="s">
        <v>16</v>
      </c>
      <c r="E1" s="3" t="s">
        <v>17</v>
      </c>
      <c r="F1" s="3" t="s">
        <v>19</v>
      </c>
      <c r="G1" s="3" t="s">
        <v>20</v>
      </c>
      <c r="H1" s="3" t="s">
        <v>26</v>
      </c>
      <c r="I1" s="3" t="s">
        <v>31</v>
      </c>
      <c r="J1" s="3" t="s">
        <v>33</v>
      </c>
      <c r="K1" s="3" t="s">
        <v>46</v>
      </c>
      <c r="L1" s="3" t="s">
        <v>49</v>
      </c>
      <c r="M1" s="3" t="s">
        <v>51</v>
      </c>
      <c r="N1" s="3" t="s">
        <v>52</v>
      </c>
      <c r="O1" s="3" t="s">
        <v>60</v>
      </c>
      <c r="P1" s="3" t="s">
        <v>1687</v>
      </c>
      <c r="Q1" s="3" t="s">
        <v>1688</v>
      </c>
      <c r="R1" s="3" t="s">
        <v>1689</v>
      </c>
      <c r="S1" s="3" t="s">
        <v>1690</v>
      </c>
      <c r="T1" s="3" t="s">
        <v>1691</v>
      </c>
      <c r="U1" s="3" t="s">
        <v>1692</v>
      </c>
      <c r="V1" s="3" t="s">
        <v>1693</v>
      </c>
      <c r="W1" s="3" t="s">
        <v>1694</v>
      </c>
      <c r="X1" s="3" t="s">
        <v>1695</v>
      </c>
      <c r="Y1" s="3" t="s">
        <v>1696</v>
      </c>
      <c r="Z1" s="3" t="s">
        <v>1697</v>
      </c>
      <c r="AA1" s="3" t="s">
        <v>1698</v>
      </c>
      <c r="AB1" s="3" t="s">
        <v>1699</v>
      </c>
      <c r="AC1" s="1" t="s">
        <v>1678</v>
      </c>
      <c r="AD1" s="1" t="s">
        <v>1679</v>
      </c>
      <c r="AE1" s="1" t="s">
        <v>1680</v>
      </c>
      <c r="AF1" s="1" t="s">
        <v>1681</v>
      </c>
    </row>
    <row r="2" spans="1:32" x14ac:dyDescent="0.2">
      <c r="A2">
        <v>6085503105</v>
      </c>
      <c r="B2" t="s">
        <v>1707</v>
      </c>
      <c r="C2" s="1">
        <f>VLOOKUP($A2,'Values&amp;Scaled13Vars'!$A:$AE,2,FALSE)</f>
        <v>2484</v>
      </c>
      <c r="D2" s="1">
        <f>VLOOKUP($A2,'Values&amp;Scaled13Vars'!$A:$AE,3,FALSE)</f>
        <v>10.37</v>
      </c>
      <c r="E2" s="1">
        <f>VLOOKUP($A2,'Values&amp;Scaled13Vars'!$A:$AE,4,FALSE)</f>
        <v>34.565128919999999</v>
      </c>
      <c r="F2" s="1">
        <f>VLOOKUP($A2,'Values&amp;Scaled13Vars'!$A:$AE,5,FALSE)</f>
        <v>0</v>
      </c>
      <c r="G2" s="1">
        <f>VLOOKUP($A2,'Values&amp;Scaled13Vars'!$A:$AE,6,FALSE)</f>
        <v>194.92704029999999</v>
      </c>
      <c r="H2" s="1">
        <f>VLOOKUP($A2,'Values&amp;Scaled13Vars'!$A:$AE,7,FALSE)</f>
        <v>15.5</v>
      </c>
      <c r="I2" s="1">
        <f>VLOOKUP($A2,'Values&amp;Scaled13Vars'!$A:$AE,8,FALSE)</f>
        <v>766</v>
      </c>
      <c r="J2" s="1">
        <f>VLOOKUP($A2,'Values&amp;Scaled13Vars'!$A:$AE,9,FALSE)</f>
        <v>21364</v>
      </c>
      <c r="K2" s="1">
        <f>VLOOKUP($A2,'Values&amp;Scaled13Vars'!$A:$AE,10,FALSE)</f>
        <v>33.1</v>
      </c>
      <c r="L2" s="1">
        <f>VLOOKUP($A2,'Values&amp;Scaled13Vars'!$A:$AE,11,FALSE)</f>
        <v>33.299999999999997</v>
      </c>
      <c r="M2" s="1">
        <f>VLOOKUP($A2,'Values&amp;Scaled13Vars'!$A:$AE,12,FALSE)</f>
        <v>21.5</v>
      </c>
      <c r="N2" s="1">
        <f>VLOOKUP($A2,'Values&amp;Scaled13Vars'!$A:$AE,13,FALSE)</f>
        <v>14.6</v>
      </c>
      <c r="O2" s="1">
        <f>VLOOKUP($A2,'Values&amp;Scaled13Vars'!$A:$AE,14,FALSE)</f>
        <v>1.4</v>
      </c>
      <c r="P2" s="1">
        <f>VLOOKUP($A2,'Values&amp;Scaled13Vars'!$A:$AE,15,FALSE)</f>
        <v>1.9332969687524351</v>
      </c>
      <c r="Q2" s="1">
        <f>VLOOKUP($A2,'Values&amp;Scaled13Vars'!$A:$AE,16,FALSE)</f>
        <v>10</v>
      </c>
      <c r="R2" s="1">
        <f>VLOOKUP($A2,'Values&amp;Scaled13Vars'!$A:$AE,17,FALSE)</f>
        <v>2.7552961945425833</v>
      </c>
      <c r="S2" s="1">
        <f>VLOOKUP($A2,'Values&amp;Scaled13Vars'!$A:$AE,18,FALSE)</f>
        <v>0</v>
      </c>
      <c r="T2" s="1">
        <f>VLOOKUP($A2,'Values&amp;Scaled13Vars'!$A:$AE,19,FALSE)</f>
        <v>0.32761888377625387</v>
      </c>
      <c r="U2" s="1">
        <f>VLOOKUP($A2,'Values&amp;Scaled13Vars'!$A:$AE,20,FALSE)</f>
        <v>2.1678321678321675</v>
      </c>
      <c r="V2" s="1">
        <f>VLOOKUP($A2,'Values&amp;Scaled13Vars'!$A:$AE,21,FALSE)</f>
        <v>2.5670241286863273</v>
      </c>
      <c r="W2" s="1">
        <f>VLOOKUP($A2,'Values&amp;Scaled13Vars'!$A:$AE,22,FALSE)</f>
        <v>0.99629474223211556</v>
      </c>
      <c r="X2" s="1">
        <f>VLOOKUP($A2,'Values&amp;Scaled13Vars'!$A:$AE,23,FALSE)</f>
        <v>5.7867132867132867</v>
      </c>
      <c r="Y2" s="1">
        <f>VLOOKUP($A2,'Values&amp;Scaled13Vars'!$A:$AE,24,FALSE)</f>
        <v>5.4234527687296419</v>
      </c>
      <c r="Z2" s="1">
        <f>VLOOKUP($A2,'Values&amp;Scaled13Vars'!$A:$AE,25,FALSE)</f>
        <v>4.9086757990867582</v>
      </c>
      <c r="AA2" s="1">
        <f>VLOOKUP($A2,'Values&amp;Scaled13Vars'!$A:$AE,26,FALSE)</f>
        <v>3.5294117647058822</v>
      </c>
      <c r="AB2" s="1">
        <f>VLOOKUP($A2,'Values&amp;Scaled13Vars'!$A:$AE,27,FALSE)</f>
        <v>0.14893617021276595</v>
      </c>
      <c r="AC2" s="1">
        <f>VLOOKUP($A2,'Values&amp;Scaled13Vars'!$A:$AE,28,FALSE)</f>
        <v>11.2483</v>
      </c>
      <c r="AD2" s="1">
        <f>VLOOKUP($A2,'Values&amp;Scaled13Vars'!$A:$AE,29,FALSE)</f>
        <v>7.2025015474069489</v>
      </c>
      <c r="AE2" s="1">
        <f>VLOOKUP($A2,'Values&amp;Scaled13Vars'!$A:$AE,30,FALSE)</f>
        <v>5.7264957264957275</v>
      </c>
      <c r="AF2" s="1">
        <f>VLOOKUP($A2,'Values&amp;Scaled13Vars'!$A:$AE,31,FALSE)</f>
        <v>8.7048956763136669</v>
      </c>
    </row>
    <row r="3" spans="1:32" x14ac:dyDescent="0.2">
      <c r="A3">
        <v>6085500100</v>
      </c>
      <c r="B3" t="s">
        <v>1707</v>
      </c>
      <c r="C3" s="1">
        <f>VLOOKUP($A3,'Values&amp;Scaled13Vars'!$A:$AE,2,FALSE)</f>
        <v>6339</v>
      </c>
      <c r="D3" s="1">
        <f>VLOOKUP($A3,'Values&amp;Scaled13Vars'!$A:$AE,3,FALSE)</f>
        <v>10.37</v>
      </c>
      <c r="E3" s="1">
        <f>VLOOKUP($A3,'Values&amp;Scaled13Vars'!$A:$AE,4,FALSE)</f>
        <v>37.927407350000003</v>
      </c>
      <c r="F3" s="1">
        <f>VLOOKUP($A3,'Values&amp;Scaled13Vars'!$A:$AE,5,FALSE)</f>
        <v>0</v>
      </c>
      <c r="G3" s="1">
        <f>VLOOKUP($A3,'Values&amp;Scaled13Vars'!$A:$AE,6,FALSE)</f>
        <v>413.4932642</v>
      </c>
      <c r="H3" s="1">
        <f>VLOOKUP($A3,'Values&amp;Scaled13Vars'!$A:$AE,7,FALSE)</f>
        <v>19.75</v>
      </c>
      <c r="I3" s="1">
        <f>VLOOKUP($A3,'Values&amp;Scaled13Vars'!$A:$AE,8,FALSE)</f>
        <v>1222</v>
      </c>
      <c r="J3" s="1">
        <f>VLOOKUP($A3,'Values&amp;Scaled13Vars'!$A:$AE,9,FALSE)</f>
        <v>31859</v>
      </c>
      <c r="K3" s="1">
        <f>VLOOKUP($A3,'Values&amp;Scaled13Vars'!$A:$AE,10,FALSE)</f>
        <v>15.8</v>
      </c>
      <c r="L3" s="1">
        <f>VLOOKUP($A3,'Values&amp;Scaled13Vars'!$A:$AE,11,FALSE)</f>
        <v>25.6</v>
      </c>
      <c r="M3" s="1">
        <f>VLOOKUP($A3,'Values&amp;Scaled13Vars'!$A:$AE,12,FALSE)</f>
        <v>29.6</v>
      </c>
      <c r="N3" s="1">
        <f>VLOOKUP($A3,'Values&amp;Scaled13Vars'!$A:$AE,13,FALSE)</f>
        <v>5.7</v>
      </c>
      <c r="O3" s="1">
        <f>VLOOKUP($A3,'Values&amp;Scaled13Vars'!$A:$AE,14,FALSE)</f>
        <v>1.2</v>
      </c>
      <c r="P3" s="1">
        <f>VLOOKUP($A3,'Values&amp;Scaled13Vars'!$A:$AE,15,FALSE)</f>
        <v>4.937271097950596</v>
      </c>
      <c r="Q3" s="1">
        <f>VLOOKUP($A3,'Values&amp;Scaled13Vars'!$A:$AE,16,FALSE)</f>
        <v>10</v>
      </c>
      <c r="R3" s="1">
        <f>VLOOKUP($A3,'Values&amp;Scaled13Vars'!$A:$AE,17,FALSE)</f>
        <v>3.0255435587975192</v>
      </c>
      <c r="S3" s="1">
        <f>VLOOKUP($A3,'Values&amp;Scaled13Vars'!$A:$AE,18,FALSE)</f>
        <v>0</v>
      </c>
      <c r="T3" s="1">
        <f>VLOOKUP($A3,'Values&amp;Scaled13Vars'!$A:$AE,19,FALSE)</f>
        <v>0.73519188851921602</v>
      </c>
      <c r="U3" s="1">
        <f>VLOOKUP($A3,'Values&amp;Scaled13Vars'!$A:$AE,20,FALSE)</f>
        <v>2.7622377622377621</v>
      </c>
      <c r="V3" s="1">
        <f>VLOOKUP($A3,'Values&amp;Scaled13Vars'!$A:$AE,21,FALSE)</f>
        <v>4.0951742627345844</v>
      </c>
      <c r="W3" s="1">
        <f>VLOOKUP($A3,'Values&amp;Scaled13Vars'!$A:$AE,22,FALSE)</f>
        <v>1.7426801601581667</v>
      </c>
      <c r="X3" s="1">
        <f>VLOOKUP($A3,'Values&amp;Scaled13Vars'!$A:$AE,23,FALSE)</f>
        <v>2.7622377622377621</v>
      </c>
      <c r="Y3" s="1">
        <f>VLOOKUP($A3,'Values&amp;Scaled13Vars'!$A:$AE,24,FALSE)</f>
        <v>4.1693811074918568</v>
      </c>
      <c r="Z3" s="1">
        <f>VLOOKUP($A3,'Values&amp;Scaled13Vars'!$A:$AE,25,FALSE)</f>
        <v>6.7579908675799096</v>
      </c>
      <c r="AA3" s="1">
        <f>VLOOKUP($A3,'Values&amp;Scaled13Vars'!$A:$AE,26,FALSE)</f>
        <v>1.2531969309462916</v>
      </c>
      <c r="AB3" s="1">
        <f>VLOOKUP($A3,'Values&amp;Scaled13Vars'!$A:$AE,27,FALSE)</f>
        <v>0.1276595744680851</v>
      </c>
      <c r="AC3" s="1">
        <f>VLOOKUP($A3,'Values&amp;Scaled13Vars'!$A:$AE,28,FALSE)</f>
        <v>7.7291999999999996</v>
      </c>
      <c r="AD3" s="1">
        <f>VLOOKUP($A3,'Values&amp;Scaled13Vars'!$A:$AE,29,FALSE)</f>
        <v>6.2755599031632023</v>
      </c>
      <c r="AE3" s="1">
        <f>VLOOKUP($A3,'Values&amp;Scaled13Vars'!$A:$AE,30,FALSE)</f>
        <v>4.7863247863247862</v>
      </c>
      <c r="AF3" s="1">
        <f>VLOOKUP($A3,'Values&amp;Scaled13Vars'!$A:$AE,31,FALSE)</f>
        <v>8.0817539595299568</v>
      </c>
    </row>
    <row r="4" spans="1:32" x14ac:dyDescent="0.2">
      <c r="A4">
        <v>6085504318</v>
      </c>
      <c r="B4" t="s">
        <v>1707</v>
      </c>
      <c r="C4" s="1">
        <f>VLOOKUP($A4,'Values&amp;Scaled13Vars'!$A:$AE,2,FALSE)</f>
        <v>5265</v>
      </c>
      <c r="D4" s="1">
        <f>VLOOKUP($A4,'Values&amp;Scaled13Vars'!$A:$AE,3,FALSE)</f>
        <v>10.37</v>
      </c>
      <c r="E4" s="1">
        <f>VLOOKUP($A4,'Values&amp;Scaled13Vars'!$A:$AE,4,FALSE)</f>
        <v>37.897613999999997</v>
      </c>
      <c r="F4" s="1">
        <f>VLOOKUP($A4,'Values&amp;Scaled13Vars'!$A:$AE,5,FALSE)</f>
        <v>0</v>
      </c>
      <c r="G4" s="1">
        <f>VLOOKUP($A4,'Values&amp;Scaled13Vars'!$A:$AE,6,FALSE)</f>
        <v>612.53493209999999</v>
      </c>
      <c r="H4" s="1">
        <f>VLOOKUP($A4,'Values&amp;Scaled13Vars'!$A:$AE,7,FALSE)</f>
        <v>35.75</v>
      </c>
      <c r="I4" s="1">
        <f>VLOOKUP($A4,'Values&amp;Scaled13Vars'!$A:$AE,8,FALSE)</f>
        <v>762</v>
      </c>
      <c r="J4" s="1">
        <f>VLOOKUP($A4,'Values&amp;Scaled13Vars'!$A:$AE,9,FALSE)</f>
        <v>24900</v>
      </c>
      <c r="K4" s="1">
        <f>VLOOKUP($A4,'Values&amp;Scaled13Vars'!$A:$AE,10,FALSE)</f>
        <v>14.5</v>
      </c>
      <c r="L4" s="1">
        <f>VLOOKUP($A4,'Values&amp;Scaled13Vars'!$A:$AE,11,FALSE)</f>
        <v>33.700000000000003</v>
      </c>
      <c r="M4" s="1">
        <f>VLOOKUP($A4,'Values&amp;Scaled13Vars'!$A:$AE,12,FALSE)</f>
        <v>23</v>
      </c>
      <c r="N4" s="1">
        <f>VLOOKUP($A4,'Values&amp;Scaled13Vars'!$A:$AE,13,FALSE)</f>
        <v>8.1</v>
      </c>
      <c r="O4" s="1">
        <f>VLOOKUP($A4,'Values&amp;Scaled13Vars'!$A:$AE,14,FALSE)</f>
        <v>3.7</v>
      </c>
      <c r="P4" s="1">
        <f>VLOOKUP($A4,'Values&amp;Scaled13Vars'!$A:$AE,15,FALSE)</f>
        <v>4.100366243279046</v>
      </c>
      <c r="Q4" s="1">
        <f>VLOOKUP($A4,'Values&amp;Scaled13Vars'!$A:$AE,16,FALSE)</f>
        <v>10</v>
      </c>
      <c r="R4" s="1">
        <f>VLOOKUP($A4,'Values&amp;Scaled13Vars'!$A:$AE,17,FALSE)</f>
        <v>3.0231488807607492</v>
      </c>
      <c r="S4" s="1">
        <f>VLOOKUP($A4,'Values&amp;Scaled13Vars'!$A:$AE,18,FALSE)</f>
        <v>0</v>
      </c>
      <c r="T4" s="1">
        <f>VLOOKUP($A4,'Values&amp;Scaled13Vars'!$A:$AE,19,FALSE)</f>
        <v>1.1063563310735709</v>
      </c>
      <c r="U4" s="1">
        <f>VLOOKUP($A4,'Values&amp;Scaled13Vars'!$A:$AE,20,FALSE)</f>
        <v>5</v>
      </c>
      <c r="V4" s="1">
        <f>VLOOKUP($A4,'Values&amp;Scaled13Vars'!$A:$AE,21,FALSE)</f>
        <v>2.5536193029490617</v>
      </c>
      <c r="W4" s="1">
        <f>VLOOKUP($A4,'Values&amp;Scaled13Vars'!$A:$AE,22,FALSE)</f>
        <v>1.2477686667472674</v>
      </c>
      <c r="X4" s="1">
        <f>VLOOKUP($A4,'Values&amp;Scaled13Vars'!$A:$AE,23,FALSE)</f>
        <v>2.534965034965035</v>
      </c>
      <c r="Y4" s="1">
        <f>VLOOKUP($A4,'Values&amp;Scaled13Vars'!$A:$AE,24,FALSE)</f>
        <v>5.4885993485342022</v>
      </c>
      <c r="Z4" s="1">
        <f>VLOOKUP($A4,'Values&amp;Scaled13Vars'!$A:$AE,25,FALSE)</f>
        <v>5.2511415525114158</v>
      </c>
      <c r="AA4" s="1">
        <f>VLOOKUP($A4,'Values&amp;Scaled13Vars'!$A:$AE,26,FALSE)</f>
        <v>1.867007672634271</v>
      </c>
      <c r="AB4" s="1">
        <f>VLOOKUP($A4,'Values&amp;Scaled13Vars'!$A:$AE,27,FALSE)</f>
        <v>0.39361702127659576</v>
      </c>
      <c r="AC4" s="1">
        <f>VLOOKUP($A4,'Values&amp;Scaled13Vars'!$A:$AE,28,FALSE)</f>
        <v>8.7675000000000001</v>
      </c>
      <c r="AD4" s="1">
        <f>VLOOKUP($A4,'Values&amp;Scaled13Vars'!$A:$AE,29,FALSE)</f>
        <v>6.0727714158693624</v>
      </c>
      <c r="AE4" s="1">
        <f>VLOOKUP($A4,'Values&amp;Scaled13Vars'!$A:$AE,30,FALSE)</f>
        <v>5.1282051282051286</v>
      </c>
      <c r="AF4" s="1">
        <f>VLOOKUP($A4,'Values&amp;Scaled13Vars'!$A:$AE,31,FALSE)</f>
        <v>7.8292519002549588</v>
      </c>
    </row>
    <row r="5" spans="1:32" x14ac:dyDescent="0.2">
      <c r="A5">
        <v>6085503601</v>
      </c>
      <c r="B5" t="s">
        <v>1707</v>
      </c>
      <c r="C5" s="1">
        <f>VLOOKUP($A5,'Values&amp;Scaled13Vars'!$A:$AE,2,FALSE)</f>
        <v>2992</v>
      </c>
      <c r="D5" s="1">
        <f>VLOOKUP($A5,'Values&amp;Scaled13Vars'!$A:$AE,3,FALSE)</f>
        <v>10.37</v>
      </c>
      <c r="E5" s="1">
        <f>VLOOKUP($A5,'Values&amp;Scaled13Vars'!$A:$AE,4,FALSE)</f>
        <v>32.45222347</v>
      </c>
      <c r="F5" s="1">
        <f>VLOOKUP($A5,'Values&amp;Scaled13Vars'!$A:$AE,5,FALSE)</f>
        <v>0</v>
      </c>
      <c r="G5" s="1">
        <f>VLOOKUP($A5,'Values&amp;Scaled13Vars'!$A:$AE,6,FALSE)</f>
        <v>332.4553641</v>
      </c>
      <c r="H5" s="1">
        <f>VLOOKUP($A5,'Values&amp;Scaled13Vars'!$A:$AE,7,FALSE)</f>
        <v>11</v>
      </c>
      <c r="I5" s="1">
        <f>VLOOKUP($A5,'Values&amp;Scaled13Vars'!$A:$AE,8,FALSE)</f>
        <v>450</v>
      </c>
      <c r="J5" s="1">
        <f>VLOOKUP($A5,'Values&amp;Scaled13Vars'!$A:$AE,9,FALSE)</f>
        <v>21081</v>
      </c>
      <c r="K5" s="1">
        <f>VLOOKUP($A5,'Values&amp;Scaled13Vars'!$A:$AE,10,FALSE)</f>
        <v>15.7</v>
      </c>
      <c r="L5" s="1">
        <f>VLOOKUP($A5,'Values&amp;Scaled13Vars'!$A:$AE,11,FALSE)</f>
        <v>32.1</v>
      </c>
      <c r="M5" s="1">
        <f>VLOOKUP($A5,'Values&amp;Scaled13Vars'!$A:$AE,12,FALSE)</f>
        <v>28</v>
      </c>
      <c r="N5" s="1">
        <f>VLOOKUP($A5,'Values&amp;Scaled13Vars'!$A:$AE,13,FALSE)</f>
        <v>10.7</v>
      </c>
      <c r="O5" s="1">
        <f>VLOOKUP($A5,'Values&amp;Scaled13Vars'!$A:$AE,14,FALSE)</f>
        <v>3.4</v>
      </c>
      <c r="P5" s="1">
        <f>VLOOKUP($A5,'Values&amp;Scaled13Vars'!$A:$AE,15,FALSE)</f>
        <v>2.3291514065300398</v>
      </c>
      <c r="Q5" s="1">
        <f>VLOOKUP($A5,'Values&amp;Scaled13Vars'!$A:$AE,16,FALSE)</f>
        <v>10</v>
      </c>
      <c r="R5" s="1">
        <f>VLOOKUP($A5,'Values&amp;Scaled13Vars'!$A:$AE,17,FALSE)</f>
        <v>2.5854687573834347</v>
      </c>
      <c r="S5" s="1">
        <f>VLOOKUP($A5,'Values&amp;Scaled13Vars'!$A:$AE,18,FALSE)</f>
        <v>0</v>
      </c>
      <c r="T5" s="1">
        <f>VLOOKUP($A5,'Values&amp;Scaled13Vars'!$A:$AE,19,FALSE)</f>
        <v>0.58407585671675144</v>
      </c>
      <c r="U5" s="1">
        <f>VLOOKUP($A5,'Values&amp;Scaled13Vars'!$A:$AE,20,FALSE)</f>
        <v>1.5384615384615385</v>
      </c>
      <c r="V5" s="1">
        <f>VLOOKUP($A5,'Values&amp;Scaled13Vars'!$A:$AE,21,FALSE)</f>
        <v>1.508042895442359</v>
      </c>
      <c r="W5" s="1">
        <f>VLOOKUP($A5,'Values&amp;Scaled13Vars'!$A:$AE,22,FALSE)</f>
        <v>0.9761682940879447</v>
      </c>
      <c r="X5" s="1">
        <f>VLOOKUP($A5,'Values&amp;Scaled13Vars'!$A:$AE,23,FALSE)</f>
        <v>2.7447552447552441</v>
      </c>
      <c r="Y5" s="1">
        <f>VLOOKUP($A5,'Values&amp;Scaled13Vars'!$A:$AE,24,FALSE)</f>
        <v>5.228013029315961</v>
      </c>
      <c r="Z5" s="1">
        <f>VLOOKUP($A5,'Values&amp;Scaled13Vars'!$A:$AE,25,FALSE)</f>
        <v>6.3926940639269416</v>
      </c>
      <c r="AA5" s="1">
        <f>VLOOKUP($A5,'Values&amp;Scaled13Vars'!$A:$AE,26,FALSE)</f>
        <v>2.5319693094629154</v>
      </c>
      <c r="AB5" s="1">
        <f>VLOOKUP($A5,'Values&amp;Scaled13Vars'!$A:$AE,27,FALSE)</f>
        <v>0.36170212765957444</v>
      </c>
      <c r="AC5" s="1">
        <f>VLOOKUP($A5,'Values&amp;Scaled13Vars'!$A:$AE,28,FALSE)</f>
        <v>9.2603000000000009</v>
      </c>
      <c r="AD5" s="1">
        <f>VLOOKUP($A5,'Values&amp;Scaled13Vars'!$A:$AE,29,FALSE)</f>
        <v>6.409540220358747</v>
      </c>
      <c r="AE5" s="1">
        <f>VLOOKUP($A5,'Values&amp;Scaled13Vars'!$A:$AE,30,FALSE)</f>
        <v>5.7692307692307701</v>
      </c>
      <c r="AF5" s="1">
        <f>VLOOKUP($A5,'Values&amp;Scaled13Vars'!$A:$AE,31,FALSE)</f>
        <v>7.5914156797479846</v>
      </c>
    </row>
    <row r="6" spans="1:32" x14ac:dyDescent="0.2">
      <c r="A6">
        <v>6085503122</v>
      </c>
      <c r="B6" t="s">
        <v>1707</v>
      </c>
      <c r="C6" s="1">
        <f>VLOOKUP($A6,'Values&amp;Scaled13Vars'!$A:$AE,2,FALSE)</f>
        <v>3449</v>
      </c>
      <c r="D6" s="1">
        <f>VLOOKUP($A6,'Values&amp;Scaled13Vars'!$A:$AE,3,FALSE)</f>
        <v>10.37</v>
      </c>
      <c r="E6" s="1">
        <f>VLOOKUP($A6,'Values&amp;Scaled13Vars'!$A:$AE,4,FALSE)</f>
        <v>35.482550230000001</v>
      </c>
      <c r="F6" s="1">
        <f>VLOOKUP($A6,'Values&amp;Scaled13Vars'!$A:$AE,5,FALSE)</f>
        <v>0</v>
      </c>
      <c r="G6" s="1">
        <f>VLOOKUP($A6,'Values&amp;Scaled13Vars'!$A:$AE,6,FALSE)</f>
        <v>162.55758220000001</v>
      </c>
      <c r="H6" s="1">
        <f>VLOOKUP($A6,'Values&amp;Scaled13Vars'!$A:$AE,7,FALSE)</f>
        <v>29.5</v>
      </c>
      <c r="I6" s="1">
        <f>VLOOKUP($A6,'Values&amp;Scaled13Vars'!$A:$AE,8,FALSE)</f>
        <v>867</v>
      </c>
      <c r="J6" s="1">
        <f>VLOOKUP($A6,'Values&amp;Scaled13Vars'!$A:$AE,9,FALSE)</f>
        <v>16551</v>
      </c>
      <c r="K6" s="1">
        <f>VLOOKUP($A6,'Values&amp;Scaled13Vars'!$A:$AE,10,FALSE)</f>
        <v>28.7</v>
      </c>
      <c r="L6" s="1">
        <f>VLOOKUP($A6,'Values&amp;Scaled13Vars'!$A:$AE,11,FALSE)</f>
        <v>32.5</v>
      </c>
      <c r="M6" s="1">
        <f>VLOOKUP($A6,'Values&amp;Scaled13Vars'!$A:$AE,12,FALSE)</f>
        <v>26</v>
      </c>
      <c r="N6" s="1">
        <f>VLOOKUP($A6,'Values&amp;Scaled13Vars'!$A:$AE,13,FALSE)</f>
        <v>15</v>
      </c>
      <c r="O6" s="1">
        <f>VLOOKUP($A6,'Values&amp;Scaled13Vars'!$A:$AE,14,FALSE)</f>
        <v>0</v>
      </c>
      <c r="P6" s="1">
        <f>VLOOKUP($A6,'Values&amp;Scaled13Vars'!$A:$AE,15,FALSE)</f>
        <v>2.6852645523260343</v>
      </c>
      <c r="Q6" s="1">
        <f>VLOOKUP($A6,'Values&amp;Scaled13Vars'!$A:$AE,16,FALSE)</f>
        <v>10</v>
      </c>
      <c r="R6" s="1">
        <f>VLOOKUP($A6,'Values&amp;Scaled13Vars'!$A:$AE,17,FALSE)</f>
        <v>2.829035088004423</v>
      </c>
      <c r="S6" s="1">
        <f>VLOOKUP($A6,'Values&amp;Scaled13Vars'!$A:$AE,18,FALSE)</f>
        <v>0</v>
      </c>
      <c r="T6" s="1">
        <f>VLOOKUP($A6,'Values&amp;Scaled13Vars'!$A:$AE,19,FALSE)</f>
        <v>0.26725769409053862</v>
      </c>
      <c r="U6" s="1">
        <f>VLOOKUP($A6,'Values&amp;Scaled13Vars'!$A:$AE,20,FALSE)</f>
        <v>4.1258741258741258</v>
      </c>
      <c r="V6" s="1">
        <f>VLOOKUP($A6,'Values&amp;Scaled13Vars'!$A:$AE,21,FALSE)</f>
        <v>2.9054959785522789</v>
      </c>
      <c r="W6" s="1">
        <f>VLOOKUP($A6,'Values&amp;Scaled13Vars'!$A:$AE,22,FALSE)</f>
        <v>0.65400288739856771</v>
      </c>
      <c r="X6" s="1">
        <f>VLOOKUP($A6,'Values&amp;Scaled13Vars'!$A:$AE,23,FALSE)</f>
        <v>5.0174825174825166</v>
      </c>
      <c r="Y6" s="1">
        <f>VLOOKUP($A6,'Values&amp;Scaled13Vars'!$A:$AE,24,FALSE)</f>
        <v>5.2931596091205213</v>
      </c>
      <c r="Z6" s="1">
        <f>VLOOKUP($A6,'Values&amp;Scaled13Vars'!$A:$AE,25,FALSE)</f>
        <v>5.9360730593607318</v>
      </c>
      <c r="AA6" s="1">
        <f>VLOOKUP($A6,'Values&amp;Scaled13Vars'!$A:$AE,26,FALSE)</f>
        <v>3.6317135549872122</v>
      </c>
      <c r="AB6" s="1">
        <f>VLOOKUP($A6,'Values&amp;Scaled13Vars'!$A:$AE,27,FALSE)</f>
        <v>0</v>
      </c>
      <c r="AC6" s="1">
        <f>VLOOKUP($A6,'Values&amp;Scaled13Vars'!$A:$AE,28,FALSE)</f>
        <v>11.4038</v>
      </c>
      <c r="AD6" s="1">
        <f>VLOOKUP($A6,'Values&amp;Scaled13Vars'!$A:$AE,29,FALSE)</f>
        <v>7.0329915679787316</v>
      </c>
      <c r="AE6" s="1">
        <f>VLOOKUP($A6,'Values&amp;Scaled13Vars'!$A:$AE,30,FALSE)</f>
        <v>6.1965811965811968</v>
      </c>
      <c r="AF6" s="1">
        <f>VLOOKUP($A6,'Values&amp;Scaled13Vars'!$A:$AE,31,FALSE)</f>
        <v>7.5253481706365655</v>
      </c>
    </row>
    <row r="7" spans="1:32" x14ac:dyDescent="0.2">
      <c r="A7">
        <v>6085501600</v>
      </c>
      <c r="B7" t="s">
        <v>1707</v>
      </c>
      <c r="C7" s="1">
        <f>VLOOKUP($A7,'Values&amp;Scaled13Vars'!$A:$AE,2,FALSE)</f>
        <v>6854</v>
      </c>
      <c r="D7" s="1">
        <f>VLOOKUP($A7,'Values&amp;Scaled13Vars'!$A:$AE,3,FALSE)</f>
        <v>10.37</v>
      </c>
      <c r="E7" s="1">
        <f>VLOOKUP($A7,'Values&amp;Scaled13Vars'!$A:$AE,4,FALSE)</f>
        <v>33.659999999999997</v>
      </c>
      <c r="F7" s="1">
        <f>VLOOKUP($A7,'Values&amp;Scaled13Vars'!$A:$AE,5,FALSE)</f>
        <v>0</v>
      </c>
      <c r="G7" s="1">
        <f>VLOOKUP($A7,'Values&amp;Scaled13Vars'!$A:$AE,6,FALSE)</f>
        <v>213.07120789999999</v>
      </c>
      <c r="H7" s="1">
        <f>VLOOKUP($A7,'Values&amp;Scaled13Vars'!$A:$AE,7,FALSE)</f>
        <v>6.7</v>
      </c>
      <c r="I7" s="1">
        <f>VLOOKUP($A7,'Values&amp;Scaled13Vars'!$A:$AE,8,FALSE)</f>
        <v>1611</v>
      </c>
      <c r="J7" s="1">
        <f>VLOOKUP($A7,'Values&amp;Scaled13Vars'!$A:$AE,9,FALSE)</f>
        <v>30552</v>
      </c>
      <c r="K7" s="1">
        <f>VLOOKUP($A7,'Values&amp;Scaled13Vars'!$A:$AE,10,FALSE)</f>
        <v>22.9</v>
      </c>
      <c r="L7" s="1">
        <f>VLOOKUP($A7,'Values&amp;Scaled13Vars'!$A:$AE,11,FALSE)</f>
        <v>21.8</v>
      </c>
      <c r="M7" s="1">
        <f>VLOOKUP($A7,'Values&amp;Scaled13Vars'!$A:$AE,12,FALSE)</f>
        <v>14</v>
      </c>
      <c r="N7" s="1">
        <f>VLOOKUP($A7,'Values&amp;Scaled13Vars'!$A:$AE,13,FALSE)</f>
        <v>5.4</v>
      </c>
      <c r="O7" s="1">
        <f>VLOOKUP($A7,'Values&amp;Scaled13Vars'!$A:$AE,14,FALSE)</f>
        <v>3.1</v>
      </c>
      <c r="P7" s="1">
        <f>VLOOKUP($A7,'Values&amp;Scaled13Vars'!$A:$AE,15,FALSE)</f>
        <v>5.338580222862932</v>
      </c>
      <c r="Q7" s="1">
        <f>VLOOKUP($A7,'Values&amp;Scaled13Vars'!$A:$AE,16,FALSE)</f>
        <v>10</v>
      </c>
      <c r="R7" s="1">
        <f>VLOOKUP($A7,'Values&amp;Scaled13Vars'!$A:$AE,17,FALSE)</f>
        <v>2.6825453174116505</v>
      </c>
      <c r="S7" s="1">
        <f>VLOOKUP($A7,'Values&amp;Scaled13Vars'!$A:$AE,18,FALSE)</f>
        <v>0</v>
      </c>
      <c r="T7" s="1">
        <f>VLOOKUP($A7,'Values&amp;Scaled13Vars'!$A:$AE,19,FALSE)</f>
        <v>0.36145335634634018</v>
      </c>
      <c r="U7" s="1">
        <f>VLOOKUP($A7,'Values&amp;Scaled13Vars'!$A:$AE,20,FALSE)</f>
        <v>0.93706293706293708</v>
      </c>
      <c r="V7" s="1">
        <f>VLOOKUP($A7,'Values&amp;Scaled13Vars'!$A:$AE,21,FALSE)</f>
        <v>5.3987935656836461</v>
      </c>
      <c r="W7" s="1">
        <f>VLOOKUP($A7,'Values&amp;Scaled13Vars'!$A:$AE,22,FALSE)</f>
        <v>1.649728684100106</v>
      </c>
      <c r="X7" s="1">
        <f>VLOOKUP($A7,'Values&amp;Scaled13Vars'!$A:$AE,23,FALSE)</f>
        <v>4.0034965034965033</v>
      </c>
      <c r="Y7" s="1">
        <f>VLOOKUP($A7,'Values&amp;Scaled13Vars'!$A:$AE,24,FALSE)</f>
        <v>3.5504885993485349</v>
      </c>
      <c r="Z7" s="1">
        <f>VLOOKUP($A7,'Values&amp;Scaled13Vars'!$A:$AE,25,FALSE)</f>
        <v>3.1963470319634708</v>
      </c>
      <c r="AA7" s="1">
        <f>VLOOKUP($A7,'Values&amp;Scaled13Vars'!$A:$AE,26,FALSE)</f>
        <v>1.1764705882352942</v>
      </c>
      <c r="AB7" s="1">
        <f>VLOOKUP($A7,'Values&amp;Scaled13Vars'!$A:$AE,27,FALSE)</f>
        <v>0.32978723404255317</v>
      </c>
      <c r="AC7" s="1">
        <f>VLOOKUP($A7,'Values&amp;Scaled13Vars'!$A:$AE,28,FALSE)</f>
        <v>7.87</v>
      </c>
      <c r="AD7" s="1">
        <f>VLOOKUP($A7,'Values&amp;Scaled13Vars'!$A:$AE,29,FALSE)</f>
        <v>6.2579439308210061</v>
      </c>
      <c r="AE7" s="1">
        <f>VLOOKUP($A7,'Values&amp;Scaled13Vars'!$A:$AE,30,FALSE)</f>
        <v>4.6153846153846159</v>
      </c>
      <c r="AF7" s="1">
        <f>VLOOKUP($A7,'Values&amp;Scaled13Vars'!$A:$AE,31,FALSE)</f>
        <v>7.3921557626419325</v>
      </c>
    </row>
    <row r="8" spans="1:32" x14ac:dyDescent="0.2">
      <c r="A8">
        <v>6085503110</v>
      </c>
      <c r="B8" t="s">
        <v>1707</v>
      </c>
      <c r="C8" s="1">
        <f>VLOOKUP($A8,'Values&amp;Scaled13Vars'!$A:$AE,2,FALSE)</f>
        <v>4618</v>
      </c>
      <c r="D8" s="1">
        <f>VLOOKUP($A8,'Values&amp;Scaled13Vars'!$A:$AE,3,FALSE)</f>
        <v>10.37</v>
      </c>
      <c r="E8" s="1">
        <f>VLOOKUP($A8,'Values&amp;Scaled13Vars'!$A:$AE,4,FALSE)</f>
        <v>32.996676530000002</v>
      </c>
      <c r="F8" s="1">
        <f>VLOOKUP($A8,'Values&amp;Scaled13Vars'!$A:$AE,5,FALSE)</f>
        <v>0</v>
      </c>
      <c r="G8" s="1">
        <f>VLOOKUP($A8,'Values&amp;Scaled13Vars'!$A:$AE,6,FALSE)</f>
        <v>204.9197522</v>
      </c>
      <c r="H8" s="1">
        <f>VLOOKUP($A8,'Values&amp;Scaled13Vars'!$A:$AE,7,FALSE)</f>
        <v>2.2000000000000002</v>
      </c>
      <c r="I8" s="1">
        <f>VLOOKUP($A8,'Values&amp;Scaled13Vars'!$A:$AE,8,FALSE)</f>
        <v>1364</v>
      </c>
      <c r="J8" s="1">
        <f>VLOOKUP($A8,'Values&amp;Scaled13Vars'!$A:$AE,9,FALSE)</f>
        <v>13145</v>
      </c>
      <c r="K8" s="1">
        <f>VLOOKUP($A8,'Values&amp;Scaled13Vars'!$A:$AE,10,FALSE)</f>
        <v>25</v>
      </c>
      <c r="L8" s="1">
        <f>VLOOKUP($A8,'Values&amp;Scaled13Vars'!$A:$AE,11,FALSE)</f>
        <v>55.7</v>
      </c>
      <c r="M8" s="1">
        <f>VLOOKUP($A8,'Values&amp;Scaled13Vars'!$A:$AE,12,FALSE)</f>
        <v>32.200000000000003</v>
      </c>
      <c r="N8" s="1">
        <f>VLOOKUP($A8,'Values&amp;Scaled13Vars'!$A:$AE,13,FALSE)</f>
        <v>4.9000000000000004</v>
      </c>
      <c r="O8" s="1">
        <f>VLOOKUP($A8,'Values&amp;Scaled13Vars'!$A:$AE,14,FALSE)</f>
        <v>0</v>
      </c>
      <c r="P8" s="1">
        <f>VLOOKUP($A8,'Values&amp;Scaled13Vars'!$A:$AE,15,FALSE)</f>
        <v>3.5961973038260737</v>
      </c>
      <c r="Q8" s="1">
        <f>VLOOKUP($A8,'Values&amp;Scaled13Vars'!$A:$AE,16,FALSE)</f>
        <v>10</v>
      </c>
      <c r="R8" s="1">
        <f>VLOOKUP($A8,'Values&amp;Scaled13Vars'!$A:$AE,17,FALSE)</f>
        <v>2.6292298579254663</v>
      </c>
      <c r="S8" s="1">
        <f>VLOOKUP($A8,'Values&amp;Scaled13Vars'!$A:$AE,18,FALSE)</f>
        <v>0</v>
      </c>
      <c r="T8" s="1">
        <f>VLOOKUP($A8,'Values&amp;Scaled13Vars'!$A:$AE,19,FALSE)</f>
        <v>0.34625286821328727</v>
      </c>
      <c r="U8" s="1">
        <f>VLOOKUP($A8,'Values&amp;Scaled13Vars'!$A:$AE,20,FALSE)</f>
        <v>0.30769230769230771</v>
      </c>
      <c r="V8" s="1">
        <f>VLOOKUP($A8,'Values&amp;Scaled13Vars'!$A:$AE,21,FALSE)</f>
        <v>4.5710455764075073</v>
      </c>
      <c r="W8" s="1">
        <f>VLOOKUP($A8,'Values&amp;Scaled13Vars'!$A:$AE,22,FALSE)</f>
        <v>0.41177432775529654</v>
      </c>
      <c r="X8" s="1">
        <f>VLOOKUP($A8,'Values&amp;Scaled13Vars'!$A:$AE,23,FALSE)</f>
        <v>4.37062937062937</v>
      </c>
      <c r="Y8" s="1">
        <f>VLOOKUP($A8,'Values&amp;Scaled13Vars'!$A:$AE,24,FALSE)</f>
        <v>9.0716612377850172</v>
      </c>
      <c r="Z8" s="1">
        <f>VLOOKUP($A8,'Values&amp;Scaled13Vars'!$A:$AE,25,FALSE)</f>
        <v>7.351598173515983</v>
      </c>
      <c r="AA8" s="1">
        <f>VLOOKUP($A8,'Values&amp;Scaled13Vars'!$A:$AE,26,FALSE)</f>
        <v>1.0485933503836318</v>
      </c>
      <c r="AB8" s="1">
        <f>VLOOKUP($A8,'Values&amp;Scaled13Vars'!$A:$AE,27,FALSE)</f>
        <v>0</v>
      </c>
      <c r="AC8" s="1">
        <f>VLOOKUP($A8,'Values&amp;Scaled13Vars'!$A:$AE,28,FALSE)</f>
        <v>10.307700000000001</v>
      </c>
      <c r="AD8" s="1">
        <f>VLOOKUP($A8,'Values&amp;Scaled13Vars'!$A:$AE,29,FALSE)</f>
        <v>8.8994713097999671</v>
      </c>
      <c r="AE8" s="1">
        <f>VLOOKUP($A8,'Values&amp;Scaled13Vars'!$A:$AE,30,FALSE)</f>
        <v>7.051282051282052</v>
      </c>
      <c r="AF8" s="1">
        <f>VLOOKUP($A8,'Values&amp;Scaled13Vars'!$A:$AE,31,FALSE)</f>
        <v>7.2808172208464983</v>
      </c>
    </row>
    <row r="9" spans="1:32" x14ac:dyDescent="0.2">
      <c r="A9">
        <v>6085503214</v>
      </c>
      <c r="B9" t="s">
        <v>1707</v>
      </c>
      <c r="C9" s="1">
        <f>VLOOKUP($A9,'Values&amp;Scaled13Vars'!$A:$AE,2,FALSE)</f>
        <v>7216</v>
      </c>
      <c r="D9" s="1">
        <f>VLOOKUP($A9,'Values&amp;Scaled13Vars'!$A:$AE,3,FALSE)</f>
        <v>10.37</v>
      </c>
      <c r="E9" s="1">
        <f>VLOOKUP($A9,'Values&amp;Scaled13Vars'!$A:$AE,4,FALSE)</f>
        <v>33.677897530000003</v>
      </c>
      <c r="F9" s="1">
        <f>VLOOKUP($A9,'Values&amp;Scaled13Vars'!$A:$AE,5,FALSE)</f>
        <v>0</v>
      </c>
      <c r="G9" s="1">
        <f>VLOOKUP($A9,'Values&amp;Scaled13Vars'!$A:$AE,6,FALSE)</f>
        <v>134.56517529999999</v>
      </c>
      <c r="H9" s="1">
        <f>VLOOKUP($A9,'Values&amp;Scaled13Vars'!$A:$AE,7,FALSE)</f>
        <v>0.5</v>
      </c>
      <c r="I9" s="1">
        <f>VLOOKUP($A9,'Values&amp;Scaled13Vars'!$A:$AE,8,FALSE)</f>
        <v>2105</v>
      </c>
      <c r="J9" s="1">
        <f>VLOOKUP($A9,'Values&amp;Scaled13Vars'!$A:$AE,9,FALSE)</f>
        <v>15670</v>
      </c>
      <c r="K9" s="1">
        <f>VLOOKUP($A9,'Values&amp;Scaled13Vars'!$A:$AE,10,FALSE)</f>
        <v>24.3</v>
      </c>
      <c r="L9" s="1">
        <f>VLOOKUP($A9,'Values&amp;Scaled13Vars'!$A:$AE,11,FALSE)</f>
        <v>37.700000000000003</v>
      </c>
      <c r="M9" s="1">
        <f>VLOOKUP($A9,'Values&amp;Scaled13Vars'!$A:$AE,12,FALSE)</f>
        <v>32.200000000000003</v>
      </c>
      <c r="N9" s="1">
        <f>VLOOKUP($A9,'Values&amp;Scaled13Vars'!$A:$AE,13,FALSE)</f>
        <v>11.5</v>
      </c>
      <c r="O9" s="1">
        <f>VLOOKUP($A9,'Values&amp;Scaled13Vars'!$A:$AE,14,FALSE)</f>
        <v>0.5</v>
      </c>
      <c r="P9" s="1">
        <f>VLOOKUP($A9,'Values&amp;Scaled13Vars'!$A:$AE,15,FALSE)</f>
        <v>5.6206654718304367</v>
      </c>
      <c r="Q9" s="1">
        <f>VLOOKUP($A9,'Values&amp;Scaled13Vars'!$A:$AE,16,FALSE)</f>
        <v>10</v>
      </c>
      <c r="R9" s="1">
        <f>VLOOKUP($A9,'Values&amp;Scaled13Vars'!$A:$AE,17,FALSE)</f>
        <v>2.6839838539308216</v>
      </c>
      <c r="S9" s="1">
        <f>VLOOKUP($A9,'Values&amp;Scaled13Vars'!$A:$AE,18,FALSE)</f>
        <v>0</v>
      </c>
      <c r="T9" s="1">
        <f>VLOOKUP($A9,'Values&amp;Scaled13Vars'!$A:$AE,19,FALSE)</f>
        <v>0.21505864344746878</v>
      </c>
      <c r="U9" s="1">
        <f>VLOOKUP($A9,'Values&amp;Scaled13Vars'!$A:$AE,20,FALSE)</f>
        <v>6.9930069930069935E-2</v>
      </c>
      <c r="V9" s="1">
        <f>VLOOKUP($A9,'Values&amp;Scaled13Vars'!$A:$AE,21,FALSE)</f>
        <v>7.0542895442359255</v>
      </c>
      <c r="W9" s="1">
        <f>VLOOKUP($A9,'Values&amp;Scaled13Vars'!$A:$AE,22,FALSE)</f>
        <v>0.5913477608437463</v>
      </c>
      <c r="X9" s="1">
        <f>VLOOKUP($A9,'Values&amp;Scaled13Vars'!$A:$AE,23,FALSE)</f>
        <v>4.2482517482517483</v>
      </c>
      <c r="Y9" s="1">
        <f>VLOOKUP($A9,'Values&amp;Scaled13Vars'!$A:$AE,24,FALSE)</f>
        <v>6.1400651465798051</v>
      </c>
      <c r="Z9" s="1">
        <f>VLOOKUP($A9,'Values&amp;Scaled13Vars'!$A:$AE,25,FALSE)</f>
        <v>7.351598173515983</v>
      </c>
      <c r="AA9" s="1">
        <f>VLOOKUP($A9,'Values&amp;Scaled13Vars'!$A:$AE,26,FALSE)</f>
        <v>2.7365728900255752</v>
      </c>
      <c r="AB9" s="1">
        <f>VLOOKUP($A9,'Values&amp;Scaled13Vars'!$A:$AE,27,FALSE)</f>
        <v>5.3191489361702128E-2</v>
      </c>
      <c r="AC9" s="1">
        <f>VLOOKUP($A9,'Values&amp;Scaled13Vars'!$A:$AE,28,FALSE)</f>
        <v>11.822699999999999</v>
      </c>
      <c r="AD9" s="1">
        <f>VLOOKUP($A9,'Values&amp;Scaled13Vars'!$A:$AE,29,FALSE)</f>
        <v>8.5730471451687063</v>
      </c>
      <c r="AE9" s="1">
        <f>VLOOKUP($A9,'Values&amp;Scaled13Vars'!$A:$AE,30,FALSE)</f>
        <v>6.4529914529914532</v>
      </c>
      <c r="AF9" s="1">
        <f>VLOOKUP($A9,'Values&amp;Scaled13Vars'!$A:$AE,31,FALSE)</f>
        <v>7.1608763876567991</v>
      </c>
    </row>
    <row r="10" spans="1:32" x14ac:dyDescent="0.2">
      <c r="A10">
        <v>6085501102</v>
      </c>
      <c r="B10" t="s">
        <v>1707</v>
      </c>
      <c r="C10" s="1">
        <f>VLOOKUP($A10,'Values&amp;Scaled13Vars'!$A:$AE,2,FALSE)</f>
        <v>4477</v>
      </c>
      <c r="D10" s="1">
        <f>VLOOKUP($A10,'Values&amp;Scaled13Vars'!$A:$AE,3,FALSE)</f>
        <v>10.37</v>
      </c>
      <c r="E10" s="1">
        <f>VLOOKUP($A10,'Values&amp;Scaled13Vars'!$A:$AE,4,FALSE)</f>
        <v>33.395794330000001</v>
      </c>
      <c r="F10" s="1">
        <f>VLOOKUP($A10,'Values&amp;Scaled13Vars'!$A:$AE,5,FALSE)</f>
        <v>0</v>
      </c>
      <c r="G10" s="1">
        <f>VLOOKUP($A10,'Values&amp;Scaled13Vars'!$A:$AE,6,FALSE)</f>
        <v>331.69999280000002</v>
      </c>
      <c r="H10" s="1">
        <f>VLOOKUP($A10,'Values&amp;Scaled13Vars'!$A:$AE,7,FALSE)</f>
        <v>12.5</v>
      </c>
      <c r="I10" s="1">
        <f>VLOOKUP($A10,'Values&amp;Scaled13Vars'!$A:$AE,8,FALSE)</f>
        <v>707</v>
      </c>
      <c r="J10" s="1">
        <f>VLOOKUP($A10,'Values&amp;Scaled13Vars'!$A:$AE,9,FALSE)</f>
        <v>27880</v>
      </c>
      <c r="K10" s="1">
        <f>VLOOKUP($A10,'Values&amp;Scaled13Vars'!$A:$AE,10,FALSE)</f>
        <v>14.3</v>
      </c>
      <c r="L10" s="1">
        <f>VLOOKUP($A10,'Values&amp;Scaled13Vars'!$A:$AE,11,FALSE)</f>
        <v>26.2</v>
      </c>
      <c r="M10" s="1">
        <f>VLOOKUP($A10,'Values&amp;Scaled13Vars'!$A:$AE,12,FALSE)</f>
        <v>24.8</v>
      </c>
      <c r="N10" s="1">
        <f>VLOOKUP($A10,'Values&amp;Scaled13Vars'!$A:$AE,13,FALSE)</f>
        <v>8.1999999999999993</v>
      </c>
      <c r="O10" s="1">
        <f>VLOOKUP($A10,'Values&amp;Scaled13Vars'!$A:$AE,14,FALSE)</f>
        <v>0.2</v>
      </c>
      <c r="P10" s="1">
        <f>VLOOKUP($A10,'Values&amp;Scaled13Vars'!$A:$AE,15,FALSE)</f>
        <v>3.4863243201122107</v>
      </c>
      <c r="Q10" s="1">
        <f>VLOOKUP($A10,'Values&amp;Scaled13Vars'!$A:$AE,16,FALSE)</f>
        <v>10</v>
      </c>
      <c r="R10" s="1">
        <f>VLOOKUP($A10,'Values&amp;Scaled13Vars'!$A:$AE,17,FALSE)</f>
        <v>2.6613094538669686</v>
      </c>
      <c r="S10" s="1">
        <f>VLOOKUP($A10,'Values&amp;Scaled13Vars'!$A:$AE,18,FALSE)</f>
        <v>0</v>
      </c>
      <c r="T10" s="1">
        <f>VLOOKUP($A10,'Values&amp;Scaled13Vars'!$A:$AE,19,FALSE)</f>
        <v>0.58266727242159311</v>
      </c>
      <c r="U10" s="1">
        <f>VLOOKUP($A10,'Values&amp;Scaled13Vars'!$A:$AE,20,FALSE)</f>
        <v>1.7482517482517481</v>
      </c>
      <c r="V10" s="1">
        <f>VLOOKUP($A10,'Values&amp;Scaled13Vars'!$A:$AE,21,FALSE)</f>
        <v>2.3693029490616619</v>
      </c>
      <c r="W10" s="1">
        <f>VLOOKUP($A10,'Values&amp;Scaled13Vars'!$A:$AE,22,FALSE)</f>
        <v>1.459700876887299</v>
      </c>
      <c r="X10" s="1">
        <f>VLOOKUP($A10,'Values&amp;Scaled13Vars'!$A:$AE,23,FALSE)</f>
        <v>2.5</v>
      </c>
      <c r="Y10" s="1">
        <f>VLOOKUP($A10,'Values&amp;Scaled13Vars'!$A:$AE,24,FALSE)</f>
        <v>4.2671009771986972</v>
      </c>
      <c r="Z10" s="1">
        <f>VLOOKUP($A10,'Values&amp;Scaled13Vars'!$A:$AE,25,FALSE)</f>
        <v>5.6621004566210056</v>
      </c>
      <c r="AA10" s="1">
        <f>VLOOKUP($A10,'Values&amp;Scaled13Vars'!$A:$AE,26,FALSE)</f>
        <v>1.8925831202046033</v>
      </c>
      <c r="AB10" s="1">
        <f>VLOOKUP($A10,'Values&amp;Scaled13Vars'!$A:$AE,27,FALSE)</f>
        <v>2.1276595744680851E-2</v>
      </c>
      <c r="AC10" s="1">
        <f>VLOOKUP($A10,'Values&amp;Scaled13Vars'!$A:$AE,28,FALSE)</f>
        <v>6.5663</v>
      </c>
      <c r="AD10" s="1">
        <f>VLOOKUP($A10,'Values&amp;Scaled13Vars'!$A:$AE,29,FALSE)</f>
        <v>6.0434982525330669</v>
      </c>
      <c r="AE10" s="1">
        <f>VLOOKUP($A10,'Values&amp;Scaled13Vars'!$A:$AE,30,FALSE)</f>
        <v>5.5128205128205128</v>
      </c>
      <c r="AF10" s="1">
        <f>VLOOKUP($A10,'Values&amp;Scaled13Vars'!$A:$AE,31,FALSE)</f>
        <v>7.0006935903854437</v>
      </c>
    </row>
    <row r="11" spans="1:32" x14ac:dyDescent="0.2">
      <c r="A11">
        <v>6085503602</v>
      </c>
      <c r="B11" t="s">
        <v>1707</v>
      </c>
      <c r="C11" s="1">
        <f>VLOOKUP($A11,'Values&amp;Scaled13Vars'!$A:$AE,2,FALSE)</f>
        <v>4741</v>
      </c>
      <c r="D11" s="1">
        <f>VLOOKUP($A11,'Values&amp;Scaled13Vars'!$A:$AE,3,FALSE)</f>
        <v>10.37</v>
      </c>
      <c r="E11" s="1">
        <f>VLOOKUP($A11,'Values&amp;Scaled13Vars'!$A:$AE,4,FALSE)</f>
        <v>33.400999579999997</v>
      </c>
      <c r="F11" s="1">
        <f>VLOOKUP($A11,'Values&amp;Scaled13Vars'!$A:$AE,5,FALSE)</f>
        <v>0</v>
      </c>
      <c r="G11" s="1">
        <f>VLOOKUP($A11,'Values&amp;Scaled13Vars'!$A:$AE,6,FALSE)</f>
        <v>242.5109866</v>
      </c>
      <c r="H11" s="1">
        <f>VLOOKUP($A11,'Values&amp;Scaled13Vars'!$A:$AE,7,FALSE)</f>
        <v>0</v>
      </c>
      <c r="I11" s="1">
        <f>VLOOKUP($A11,'Values&amp;Scaled13Vars'!$A:$AE,8,FALSE)</f>
        <v>946</v>
      </c>
      <c r="J11" s="1">
        <f>VLOOKUP($A11,'Values&amp;Scaled13Vars'!$A:$AE,9,FALSE)</f>
        <v>17726</v>
      </c>
      <c r="K11" s="1">
        <f>VLOOKUP($A11,'Values&amp;Scaled13Vars'!$A:$AE,10,FALSE)</f>
        <v>18.100000000000001</v>
      </c>
      <c r="L11" s="1">
        <f>VLOOKUP($A11,'Values&amp;Scaled13Vars'!$A:$AE,11,FALSE)</f>
        <v>37.799999999999997</v>
      </c>
      <c r="M11" s="1">
        <f>VLOOKUP($A11,'Values&amp;Scaled13Vars'!$A:$AE,12,FALSE)</f>
        <v>28.8</v>
      </c>
      <c r="N11" s="1">
        <f>VLOOKUP($A11,'Values&amp;Scaled13Vars'!$A:$AE,13,FALSE)</f>
        <v>9.4</v>
      </c>
      <c r="O11" s="1">
        <f>VLOOKUP($A11,'Values&amp;Scaled13Vars'!$A:$AE,14,FALSE)</f>
        <v>0</v>
      </c>
      <c r="P11" s="1">
        <f>VLOOKUP($A11,'Values&amp;Scaled13Vars'!$A:$AE,15,FALSE)</f>
        <v>3.6920439491934856</v>
      </c>
      <c r="Q11" s="1">
        <f>VLOOKUP($A11,'Values&amp;Scaled13Vars'!$A:$AE,16,FALSE)</f>
        <v>10</v>
      </c>
      <c r="R11" s="1">
        <f>VLOOKUP($A11,'Values&amp;Scaled13Vars'!$A:$AE,17,FALSE)</f>
        <v>2.6617278323927431</v>
      </c>
      <c r="S11" s="1">
        <f>VLOOKUP($A11,'Values&amp;Scaled13Vars'!$A:$AE,18,FALSE)</f>
        <v>0</v>
      </c>
      <c r="T11" s="1">
        <f>VLOOKUP($A11,'Values&amp;Scaled13Vars'!$A:$AE,19,FALSE)</f>
        <v>0.41635140440529678</v>
      </c>
      <c r="U11" s="1">
        <f>VLOOKUP($A11,'Values&amp;Scaled13Vars'!$A:$AE,20,FALSE)</f>
        <v>0</v>
      </c>
      <c r="V11" s="1">
        <f>VLOOKUP($A11,'Values&amp;Scaled13Vars'!$A:$AE,21,FALSE)</f>
        <v>3.1702412868632708</v>
      </c>
      <c r="W11" s="1">
        <f>VLOOKUP($A11,'Values&amp;Scaled13Vars'!$A:$AE,22,FALSE)</f>
        <v>0.73756676220210371</v>
      </c>
      <c r="X11" s="1">
        <f>VLOOKUP($A11,'Values&amp;Scaled13Vars'!$A:$AE,23,FALSE)</f>
        <v>3.1643356643356646</v>
      </c>
      <c r="Y11" s="1">
        <f>VLOOKUP($A11,'Values&amp;Scaled13Vars'!$A:$AE,24,FALSE)</f>
        <v>6.1563517915309438</v>
      </c>
      <c r="Z11" s="1">
        <f>VLOOKUP($A11,'Values&amp;Scaled13Vars'!$A:$AE,25,FALSE)</f>
        <v>6.5753424657534252</v>
      </c>
      <c r="AA11" s="1">
        <f>VLOOKUP($A11,'Values&amp;Scaled13Vars'!$A:$AE,26,FALSE)</f>
        <v>2.199488491048593</v>
      </c>
      <c r="AB11" s="1">
        <f>VLOOKUP($A11,'Values&amp;Scaled13Vars'!$A:$AE,27,FALSE)</f>
        <v>0</v>
      </c>
      <c r="AC11" s="1">
        <f>VLOOKUP($A11,'Values&amp;Scaled13Vars'!$A:$AE,28,FALSE)</f>
        <v>10.5723</v>
      </c>
      <c r="AD11" s="1">
        <f>VLOOKUP($A11,'Values&amp;Scaled13Vars'!$A:$AE,29,FALSE)</f>
        <v>7.5831306365710667</v>
      </c>
      <c r="AE11" s="1">
        <f>VLOOKUP($A11,'Values&amp;Scaled13Vars'!$A:$AE,30,FALSE)</f>
        <v>5.9401709401709404</v>
      </c>
      <c r="AF11" s="1">
        <f>VLOOKUP($A11,'Values&amp;Scaled13Vars'!$A:$AE,31,FALSE)</f>
        <v>6.8902750595491309</v>
      </c>
    </row>
    <row r="12" spans="1:32" x14ac:dyDescent="0.2">
      <c r="A12">
        <v>6085501401</v>
      </c>
      <c r="B12" t="s">
        <v>1707</v>
      </c>
      <c r="C12" s="1">
        <f>VLOOKUP($A12,'Values&amp;Scaled13Vars'!$A:$AE,2,FALSE)</f>
        <v>3295</v>
      </c>
      <c r="D12" s="1">
        <f>VLOOKUP($A12,'Values&amp;Scaled13Vars'!$A:$AE,3,FALSE)</f>
        <v>10.37</v>
      </c>
      <c r="E12" s="1">
        <f>VLOOKUP($A12,'Values&amp;Scaled13Vars'!$A:$AE,4,FALSE)</f>
        <v>33.642548730000001</v>
      </c>
      <c r="F12" s="1">
        <f>VLOOKUP($A12,'Values&amp;Scaled13Vars'!$A:$AE,5,FALSE)</f>
        <v>0</v>
      </c>
      <c r="G12" s="1">
        <f>VLOOKUP($A12,'Values&amp;Scaled13Vars'!$A:$AE,6,FALSE)</f>
        <v>313.73494369999997</v>
      </c>
      <c r="H12" s="1">
        <f>VLOOKUP($A12,'Values&amp;Scaled13Vars'!$A:$AE,7,FALSE)</f>
        <v>8.35</v>
      </c>
      <c r="I12" s="1">
        <f>VLOOKUP($A12,'Values&amp;Scaled13Vars'!$A:$AE,8,FALSE)</f>
        <v>488</v>
      </c>
      <c r="J12" s="1">
        <f>VLOOKUP($A12,'Values&amp;Scaled13Vars'!$A:$AE,9,FALSE)</f>
        <v>17647</v>
      </c>
      <c r="K12" s="1">
        <f>VLOOKUP($A12,'Values&amp;Scaled13Vars'!$A:$AE,10,FALSE)</f>
        <v>14</v>
      </c>
      <c r="L12" s="1">
        <f>VLOOKUP($A12,'Values&amp;Scaled13Vars'!$A:$AE,11,FALSE)</f>
        <v>38.799999999999997</v>
      </c>
      <c r="M12" s="1">
        <f>VLOOKUP($A12,'Values&amp;Scaled13Vars'!$A:$AE,12,FALSE)</f>
        <v>28.6</v>
      </c>
      <c r="N12" s="1">
        <f>VLOOKUP($A12,'Values&amp;Scaled13Vars'!$A:$AE,13,FALSE)</f>
        <v>10.3</v>
      </c>
      <c r="O12" s="1">
        <f>VLOOKUP($A12,'Values&amp;Scaled13Vars'!$A:$AE,14,FALSE)</f>
        <v>2.2000000000000002</v>
      </c>
      <c r="P12" s="1">
        <f>VLOOKUP($A12,'Values&amp;Scaled13Vars'!$A:$AE,15,FALSE)</f>
        <v>2.5652614353619576</v>
      </c>
      <c r="Q12" s="1">
        <f>VLOOKUP($A12,'Values&amp;Scaled13Vars'!$A:$AE,16,FALSE)</f>
        <v>10</v>
      </c>
      <c r="R12" s="1">
        <f>VLOOKUP($A12,'Values&amp;Scaled13Vars'!$A:$AE,17,FALSE)</f>
        <v>2.6811426496021316</v>
      </c>
      <c r="S12" s="1">
        <f>VLOOKUP($A12,'Values&amp;Scaled13Vars'!$A:$AE,18,FALSE)</f>
        <v>0</v>
      </c>
      <c r="T12" s="1">
        <f>VLOOKUP($A12,'Values&amp;Scaled13Vars'!$A:$AE,19,FALSE)</f>
        <v>0.54916681241734333</v>
      </c>
      <c r="U12" s="1">
        <f>VLOOKUP($A12,'Values&amp;Scaled13Vars'!$A:$AE,20,FALSE)</f>
        <v>1.1678321678321677</v>
      </c>
      <c r="V12" s="1">
        <f>VLOOKUP($A12,'Values&amp;Scaled13Vars'!$A:$AE,21,FALSE)</f>
        <v>1.6353887399463807</v>
      </c>
      <c r="W12" s="1">
        <f>VLOOKUP($A12,'Values&amp;Scaled13Vars'!$A:$AE,22,FALSE)</f>
        <v>0.73194842508765312</v>
      </c>
      <c r="X12" s="1">
        <f>VLOOKUP($A12,'Values&amp;Scaled13Vars'!$A:$AE,23,FALSE)</f>
        <v>2.4475524475524475</v>
      </c>
      <c r="Y12" s="1">
        <f>VLOOKUP($A12,'Values&amp;Scaled13Vars'!$A:$AE,24,FALSE)</f>
        <v>6.3192182410423445</v>
      </c>
      <c r="Z12" s="1">
        <f>VLOOKUP($A12,'Values&amp;Scaled13Vars'!$A:$AE,25,FALSE)</f>
        <v>6.5296803652968052</v>
      </c>
      <c r="AA12" s="1">
        <f>VLOOKUP($A12,'Values&amp;Scaled13Vars'!$A:$AE,26,FALSE)</f>
        <v>2.4296675191815855</v>
      </c>
      <c r="AB12" s="1">
        <f>VLOOKUP($A12,'Values&amp;Scaled13Vars'!$A:$AE,27,FALSE)</f>
        <v>0.23404255319148939</v>
      </c>
      <c r="AC12" s="1">
        <f>VLOOKUP($A12,'Values&amp;Scaled13Vars'!$A:$AE,28,FALSE)</f>
        <v>10.3384</v>
      </c>
      <c r="AD12" s="1">
        <f>VLOOKUP($A12,'Values&amp;Scaled13Vars'!$A:$AE,29,FALSE)</f>
        <v>6.9257695714796386</v>
      </c>
      <c r="AE12" s="1">
        <f>VLOOKUP($A12,'Values&amp;Scaled13Vars'!$A:$AE,30,FALSE)</f>
        <v>6.3247863247863254</v>
      </c>
      <c r="AF12" s="1">
        <f>VLOOKUP($A12,'Values&amp;Scaled13Vars'!$A:$AE,31,FALSE)</f>
        <v>6.8864847050962874</v>
      </c>
    </row>
    <row r="13" spans="1:32" x14ac:dyDescent="0.2">
      <c r="A13">
        <v>6085503113</v>
      </c>
      <c r="B13" t="s">
        <v>1707</v>
      </c>
      <c r="C13" s="1">
        <f>VLOOKUP($A13,'Values&amp;Scaled13Vars'!$A:$AE,2,FALSE)</f>
        <v>4760</v>
      </c>
      <c r="D13" s="1">
        <f>VLOOKUP($A13,'Values&amp;Scaled13Vars'!$A:$AE,3,FALSE)</f>
        <v>10.37</v>
      </c>
      <c r="E13" s="1">
        <f>VLOOKUP($A13,'Values&amp;Scaled13Vars'!$A:$AE,4,FALSE)</f>
        <v>36.65</v>
      </c>
      <c r="F13" s="1">
        <f>VLOOKUP($A13,'Values&amp;Scaled13Vars'!$A:$AE,5,FALSE)</f>
        <v>0</v>
      </c>
      <c r="G13" s="1">
        <f>VLOOKUP($A13,'Values&amp;Scaled13Vars'!$A:$AE,6,FALSE)</f>
        <v>169.16534630000001</v>
      </c>
      <c r="H13" s="1">
        <f>VLOOKUP($A13,'Values&amp;Scaled13Vars'!$A:$AE,7,FALSE)</f>
        <v>7.05</v>
      </c>
      <c r="I13" s="1">
        <f>VLOOKUP($A13,'Values&amp;Scaled13Vars'!$A:$AE,8,FALSE)</f>
        <v>1325</v>
      </c>
      <c r="J13" s="1">
        <f>VLOOKUP($A13,'Values&amp;Scaled13Vars'!$A:$AE,9,FALSE)</f>
        <v>19679</v>
      </c>
      <c r="K13" s="1">
        <f>VLOOKUP($A13,'Values&amp;Scaled13Vars'!$A:$AE,10,FALSE)</f>
        <v>26.5</v>
      </c>
      <c r="L13" s="1">
        <f>VLOOKUP($A13,'Values&amp;Scaled13Vars'!$A:$AE,11,FALSE)</f>
        <v>49.5</v>
      </c>
      <c r="M13" s="1">
        <f>VLOOKUP($A13,'Values&amp;Scaled13Vars'!$A:$AE,12,FALSE)</f>
        <v>27.8</v>
      </c>
      <c r="N13" s="1">
        <f>VLOOKUP($A13,'Values&amp;Scaled13Vars'!$A:$AE,13,FALSE)</f>
        <v>8.9</v>
      </c>
      <c r="O13" s="1">
        <f>VLOOKUP($A13,'Values&amp;Scaled13Vars'!$A:$AE,14,FALSE)</f>
        <v>0</v>
      </c>
      <c r="P13" s="1">
        <f>VLOOKUP($A13,'Values&amp;Scaled13Vars'!$A:$AE,15,FALSE)</f>
        <v>3.7068495285591836</v>
      </c>
      <c r="Q13" s="1">
        <f>VLOOKUP($A13,'Values&amp;Scaled13Vars'!$A:$AE,16,FALSE)</f>
        <v>10</v>
      </c>
      <c r="R13" s="1">
        <f>VLOOKUP($A13,'Values&amp;Scaled13Vars'!$A:$AE,17,FALSE)</f>
        <v>2.9228703338982411</v>
      </c>
      <c r="S13" s="1">
        <f>VLOOKUP($A13,'Values&amp;Scaled13Vars'!$A:$AE,18,FALSE)</f>
        <v>0</v>
      </c>
      <c r="T13" s="1">
        <f>VLOOKUP($A13,'Values&amp;Scaled13Vars'!$A:$AE,19,FALSE)</f>
        <v>0.27957957173848597</v>
      </c>
      <c r="U13" s="1">
        <f>VLOOKUP($A13,'Values&amp;Scaled13Vars'!$A:$AE,20,FALSE)</f>
        <v>0.98601398601398604</v>
      </c>
      <c r="V13" s="1">
        <f>VLOOKUP($A13,'Values&amp;Scaled13Vars'!$A:$AE,21,FALSE)</f>
        <v>4.4403485254691688</v>
      </c>
      <c r="W13" s="1">
        <f>VLOOKUP($A13,'Values&amp;Scaled13Vars'!$A:$AE,22,FALSE)</f>
        <v>0.87646058985427877</v>
      </c>
      <c r="X13" s="1">
        <f>VLOOKUP($A13,'Values&amp;Scaled13Vars'!$A:$AE,23,FALSE)</f>
        <v>4.6328671328671325</v>
      </c>
      <c r="Y13" s="1">
        <f>VLOOKUP($A13,'Values&amp;Scaled13Vars'!$A:$AE,24,FALSE)</f>
        <v>8.0618892508143318</v>
      </c>
      <c r="Z13" s="1">
        <f>VLOOKUP($A13,'Values&amp;Scaled13Vars'!$A:$AE,25,FALSE)</f>
        <v>6.3470319634703198</v>
      </c>
      <c r="AA13" s="1">
        <f>VLOOKUP($A13,'Values&amp;Scaled13Vars'!$A:$AE,26,FALSE)</f>
        <v>2.0716112531969308</v>
      </c>
      <c r="AB13" s="1">
        <f>VLOOKUP($A13,'Values&amp;Scaled13Vars'!$A:$AE,27,FALSE)</f>
        <v>0</v>
      </c>
      <c r="AC13" s="1">
        <f>VLOOKUP($A13,'Values&amp;Scaled13Vars'!$A:$AE,28,FALSE)</f>
        <v>9.3635000000000002</v>
      </c>
      <c r="AD13" s="1">
        <f>VLOOKUP($A13,'Values&amp;Scaled13Vars'!$A:$AE,29,FALSE)</f>
        <v>8.483712447928486</v>
      </c>
      <c r="AE13" s="1">
        <f>VLOOKUP($A13,'Values&amp;Scaled13Vars'!$A:$AE,30,FALSE)</f>
        <v>7.1794871794871806</v>
      </c>
      <c r="AF13" s="1">
        <f>VLOOKUP($A13,'Values&amp;Scaled13Vars'!$A:$AE,31,FALSE)</f>
        <v>6.733838701482318</v>
      </c>
    </row>
    <row r="14" spans="1:32" x14ac:dyDescent="0.2">
      <c r="A14">
        <v>6085503117</v>
      </c>
      <c r="B14" t="s">
        <v>1707</v>
      </c>
      <c r="C14" s="1">
        <f>VLOOKUP($A14,'Values&amp;Scaled13Vars'!$A:$AE,2,FALSE)</f>
        <v>3120</v>
      </c>
      <c r="D14" s="1">
        <f>VLOOKUP($A14,'Values&amp;Scaled13Vars'!$A:$AE,3,FALSE)</f>
        <v>10.37</v>
      </c>
      <c r="E14" s="1">
        <f>VLOOKUP($A14,'Values&amp;Scaled13Vars'!$A:$AE,4,FALSE)</f>
        <v>33.687130860000003</v>
      </c>
      <c r="F14" s="1">
        <f>VLOOKUP($A14,'Values&amp;Scaled13Vars'!$A:$AE,5,FALSE)</f>
        <v>0</v>
      </c>
      <c r="G14" s="1">
        <f>VLOOKUP($A14,'Values&amp;Scaled13Vars'!$A:$AE,6,FALSE)</f>
        <v>191.6610001</v>
      </c>
      <c r="H14" s="1">
        <f>VLOOKUP($A14,'Values&amp;Scaled13Vars'!$A:$AE,7,FALSE)</f>
        <v>3.2</v>
      </c>
      <c r="I14" s="1">
        <f>VLOOKUP($A14,'Values&amp;Scaled13Vars'!$A:$AE,8,FALSE)</f>
        <v>695</v>
      </c>
      <c r="J14" s="1">
        <f>VLOOKUP($A14,'Values&amp;Scaled13Vars'!$A:$AE,9,FALSE)</f>
        <v>15493</v>
      </c>
      <c r="K14" s="1">
        <f>VLOOKUP($A14,'Values&amp;Scaled13Vars'!$A:$AE,10,FALSE)</f>
        <v>22.3</v>
      </c>
      <c r="L14" s="1">
        <f>VLOOKUP($A14,'Values&amp;Scaled13Vars'!$A:$AE,11,FALSE)</f>
        <v>39.4</v>
      </c>
      <c r="M14" s="1">
        <f>VLOOKUP($A14,'Values&amp;Scaled13Vars'!$A:$AE,12,FALSE)</f>
        <v>29.9</v>
      </c>
      <c r="N14" s="1">
        <f>VLOOKUP($A14,'Values&amp;Scaled13Vars'!$A:$AE,13,FALSE)</f>
        <v>8.8000000000000007</v>
      </c>
      <c r="O14" s="1">
        <f>VLOOKUP($A14,'Values&amp;Scaled13Vars'!$A:$AE,14,FALSE)</f>
        <v>0</v>
      </c>
      <c r="P14" s="1">
        <f>VLOOKUP($A14,'Values&amp;Scaled13Vars'!$A:$AE,15,FALSE)</f>
        <v>2.4288942569936882</v>
      </c>
      <c r="Q14" s="1">
        <f>VLOOKUP($A14,'Values&amp;Scaled13Vars'!$A:$AE,16,FALSE)</f>
        <v>10</v>
      </c>
      <c r="R14" s="1">
        <f>VLOOKUP($A14,'Values&amp;Scaled13Vars'!$A:$AE,17,FALSE)</f>
        <v>2.6847259944607464</v>
      </c>
      <c r="S14" s="1">
        <f>VLOOKUP($A14,'Values&amp;Scaled13Vars'!$A:$AE,18,FALSE)</f>
        <v>0</v>
      </c>
      <c r="T14" s="1">
        <f>VLOOKUP($A14,'Values&amp;Scaled13Vars'!$A:$AE,19,FALSE)</f>
        <v>0.32152851082579126</v>
      </c>
      <c r="U14" s="1">
        <f>VLOOKUP($A14,'Values&amp;Scaled13Vars'!$A:$AE,20,FALSE)</f>
        <v>0.44755244755244755</v>
      </c>
      <c r="V14" s="1">
        <f>VLOOKUP($A14,'Values&amp;Scaled13Vars'!$A:$AE,21,FALSE)</f>
        <v>2.3290884718498659</v>
      </c>
      <c r="W14" s="1">
        <f>VLOOKUP($A14,'Values&amp;Scaled13Vars'!$A:$AE,22,FALSE)</f>
        <v>0.57875984097972422</v>
      </c>
      <c r="X14" s="1">
        <f>VLOOKUP($A14,'Values&amp;Scaled13Vars'!$A:$AE,23,FALSE)</f>
        <v>3.8986013986013983</v>
      </c>
      <c r="Y14" s="1">
        <f>VLOOKUP($A14,'Values&amp;Scaled13Vars'!$A:$AE,24,FALSE)</f>
        <v>6.416938110749185</v>
      </c>
      <c r="Z14" s="1">
        <f>VLOOKUP($A14,'Values&amp;Scaled13Vars'!$A:$AE,25,FALSE)</f>
        <v>6.8264840182648401</v>
      </c>
      <c r="AA14" s="1">
        <f>VLOOKUP($A14,'Values&amp;Scaled13Vars'!$A:$AE,26,FALSE)</f>
        <v>2.0460358056265986</v>
      </c>
      <c r="AB14" s="1">
        <f>VLOOKUP($A14,'Values&amp;Scaled13Vars'!$A:$AE,27,FALSE)</f>
        <v>0</v>
      </c>
      <c r="AC14" s="1">
        <f>VLOOKUP($A14,'Values&amp;Scaled13Vars'!$A:$AE,28,FALSE)</f>
        <v>10.2941</v>
      </c>
      <c r="AD14" s="1">
        <f>VLOOKUP($A14,'Values&amp;Scaled13Vars'!$A:$AE,29,FALSE)</f>
        <v>7.5248528351991784</v>
      </c>
      <c r="AE14" s="1">
        <f>VLOOKUP($A14,'Values&amp;Scaled13Vars'!$A:$AE,30,FALSE)</f>
        <v>6.7094017094017104</v>
      </c>
      <c r="AF14" s="1">
        <f>VLOOKUP($A14,'Values&amp;Scaled13Vars'!$A:$AE,31,FALSE)</f>
        <v>6.652953335050702</v>
      </c>
    </row>
    <row r="15" spans="1:32" x14ac:dyDescent="0.2">
      <c r="A15">
        <v>6085501501</v>
      </c>
      <c r="B15" t="s">
        <v>1707</v>
      </c>
      <c r="C15" s="1">
        <f>VLOOKUP($A15,'Values&amp;Scaled13Vars'!$A:$AE,2,FALSE)</f>
        <v>4278</v>
      </c>
      <c r="D15" s="1">
        <f>VLOOKUP($A15,'Values&amp;Scaled13Vars'!$A:$AE,3,FALSE)</f>
        <v>10.37</v>
      </c>
      <c r="E15" s="1">
        <f>VLOOKUP($A15,'Values&amp;Scaled13Vars'!$A:$AE,4,FALSE)</f>
        <v>33.659999999999997</v>
      </c>
      <c r="F15" s="1">
        <f>VLOOKUP($A15,'Values&amp;Scaled13Vars'!$A:$AE,5,FALSE)</f>
        <v>0</v>
      </c>
      <c r="G15" s="1">
        <f>VLOOKUP($A15,'Values&amp;Scaled13Vars'!$A:$AE,6,FALSE)</f>
        <v>238.6018334</v>
      </c>
      <c r="H15" s="1">
        <f>VLOOKUP($A15,'Values&amp;Scaled13Vars'!$A:$AE,7,FALSE)</f>
        <v>1.9</v>
      </c>
      <c r="I15" s="1">
        <f>VLOOKUP($A15,'Values&amp;Scaled13Vars'!$A:$AE,8,FALSE)</f>
        <v>970</v>
      </c>
      <c r="J15" s="1">
        <f>VLOOKUP($A15,'Values&amp;Scaled13Vars'!$A:$AE,9,FALSE)</f>
        <v>17874</v>
      </c>
      <c r="K15" s="1">
        <f>VLOOKUP($A15,'Values&amp;Scaled13Vars'!$A:$AE,10,FALSE)</f>
        <v>20</v>
      </c>
      <c r="L15" s="1">
        <f>VLOOKUP($A15,'Values&amp;Scaled13Vars'!$A:$AE,11,FALSE)</f>
        <v>44.7</v>
      </c>
      <c r="M15" s="1">
        <f>VLOOKUP($A15,'Values&amp;Scaled13Vars'!$A:$AE,12,FALSE)</f>
        <v>28.6</v>
      </c>
      <c r="N15" s="1">
        <f>VLOOKUP($A15,'Values&amp;Scaled13Vars'!$A:$AE,13,FALSE)</f>
        <v>8.6999999999999993</v>
      </c>
      <c r="O15" s="1">
        <f>VLOOKUP($A15,'Values&amp;Scaled13Vars'!$A:$AE,14,FALSE)</f>
        <v>0</v>
      </c>
      <c r="P15" s="1">
        <f>VLOOKUP($A15,'Values&amp;Scaled13Vars'!$A:$AE,15,FALSE)</f>
        <v>3.3312553572820076</v>
      </c>
      <c r="Q15" s="1">
        <f>VLOOKUP($A15,'Values&amp;Scaled13Vars'!$A:$AE,16,FALSE)</f>
        <v>10</v>
      </c>
      <c r="R15" s="1">
        <f>VLOOKUP($A15,'Values&amp;Scaled13Vars'!$A:$AE,17,FALSE)</f>
        <v>2.6825453174116505</v>
      </c>
      <c r="S15" s="1">
        <f>VLOOKUP($A15,'Values&amp;Scaled13Vars'!$A:$AE,18,FALSE)</f>
        <v>0</v>
      </c>
      <c r="T15" s="1">
        <f>VLOOKUP($A15,'Values&amp;Scaled13Vars'!$A:$AE,19,FALSE)</f>
        <v>0.40906178166627039</v>
      </c>
      <c r="U15" s="1">
        <f>VLOOKUP($A15,'Values&amp;Scaled13Vars'!$A:$AE,20,FALSE)</f>
        <v>0.26573426573426573</v>
      </c>
      <c r="V15" s="1">
        <f>VLOOKUP($A15,'Values&amp;Scaled13Vars'!$A:$AE,21,FALSE)</f>
        <v>3.2506702412868633</v>
      </c>
      <c r="W15" s="1">
        <f>VLOOKUP($A15,'Values&amp;Scaled13Vars'!$A:$AE,22,FALSE)</f>
        <v>0.74809225451778316</v>
      </c>
      <c r="X15" s="1">
        <f>VLOOKUP($A15,'Values&amp;Scaled13Vars'!$A:$AE,23,FALSE)</f>
        <v>3.4965034965034962</v>
      </c>
      <c r="Y15" s="1">
        <f>VLOOKUP($A15,'Values&amp;Scaled13Vars'!$A:$AE,24,FALSE)</f>
        <v>7.2801302931596101</v>
      </c>
      <c r="Z15" s="1">
        <f>VLOOKUP($A15,'Values&amp;Scaled13Vars'!$A:$AE,25,FALSE)</f>
        <v>6.5296803652968052</v>
      </c>
      <c r="AA15" s="1">
        <f>VLOOKUP($A15,'Values&amp;Scaled13Vars'!$A:$AE,26,FALSE)</f>
        <v>2.0204603580562659</v>
      </c>
      <c r="AB15" s="1">
        <f>VLOOKUP($A15,'Values&amp;Scaled13Vars'!$A:$AE,27,FALSE)</f>
        <v>0</v>
      </c>
      <c r="AC15" s="1">
        <f>VLOOKUP($A15,'Values&amp;Scaled13Vars'!$A:$AE,28,FALSE)</f>
        <v>9.5913000000000004</v>
      </c>
      <c r="AD15" s="1">
        <f>VLOOKUP($A15,'Values&amp;Scaled13Vars'!$A:$AE,29,FALSE)</f>
        <v>7.9212338708712418</v>
      </c>
      <c r="AE15" s="1">
        <f>VLOOKUP($A15,'Values&amp;Scaled13Vars'!$A:$AE,30,FALSE)</f>
        <v>6.1111111111111116</v>
      </c>
      <c r="AF15" s="1">
        <f>VLOOKUP($A15,'Values&amp;Scaled13Vars'!$A:$AE,31,FALSE)</f>
        <v>6.6382598125501548</v>
      </c>
    </row>
    <row r="16" spans="1:32" x14ac:dyDescent="0.2">
      <c r="A16">
        <v>6085501502</v>
      </c>
      <c r="B16" t="s">
        <v>1707</v>
      </c>
      <c r="C16" s="1">
        <f>VLOOKUP($A16,'Values&amp;Scaled13Vars'!$A:$AE,2,FALSE)</f>
        <v>4549</v>
      </c>
      <c r="D16" s="1">
        <f>VLOOKUP($A16,'Values&amp;Scaled13Vars'!$A:$AE,3,FALSE)</f>
        <v>10.37</v>
      </c>
      <c r="E16" s="1">
        <f>VLOOKUP($A16,'Values&amp;Scaled13Vars'!$A:$AE,4,FALSE)</f>
        <v>33.659999999999997</v>
      </c>
      <c r="F16" s="1">
        <f>VLOOKUP($A16,'Values&amp;Scaled13Vars'!$A:$AE,5,FALSE)</f>
        <v>0</v>
      </c>
      <c r="G16" s="1">
        <f>VLOOKUP($A16,'Values&amp;Scaled13Vars'!$A:$AE,6,FALSE)</f>
        <v>234.0046275</v>
      </c>
      <c r="H16" s="1">
        <f>VLOOKUP($A16,'Values&amp;Scaled13Vars'!$A:$AE,7,FALSE)</f>
        <v>8.5</v>
      </c>
      <c r="I16" s="1">
        <f>VLOOKUP($A16,'Values&amp;Scaled13Vars'!$A:$AE,8,FALSE)</f>
        <v>948</v>
      </c>
      <c r="J16" s="1">
        <f>VLOOKUP($A16,'Values&amp;Scaled13Vars'!$A:$AE,9,FALSE)</f>
        <v>25080</v>
      </c>
      <c r="K16" s="1">
        <f>VLOOKUP($A16,'Values&amp;Scaled13Vars'!$A:$AE,10,FALSE)</f>
        <v>20.6</v>
      </c>
      <c r="L16" s="1">
        <f>VLOOKUP($A16,'Values&amp;Scaled13Vars'!$A:$AE,11,FALSE)</f>
        <v>39.6</v>
      </c>
      <c r="M16" s="1">
        <f>VLOOKUP($A16,'Values&amp;Scaled13Vars'!$A:$AE,12,FALSE)</f>
        <v>27</v>
      </c>
      <c r="N16" s="1">
        <f>VLOOKUP($A16,'Values&amp;Scaled13Vars'!$A:$AE,13,FALSE)</f>
        <v>8.5</v>
      </c>
      <c r="O16" s="1">
        <f>VLOOKUP($A16,'Values&amp;Scaled13Vars'!$A:$AE,14,FALSE)</f>
        <v>1.2</v>
      </c>
      <c r="P16" s="1">
        <f>VLOOKUP($A16,'Values&amp;Scaled13Vars'!$A:$AE,15,FALSE)</f>
        <v>3.5424296734980132</v>
      </c>
      <c r="Q16" s="1">
        <f>VLOOKUP($A16,'Values&amp;Scaled13Vars'!$A:$AE,16,FALSE)</f>
        <v>10</v>
      </c>
      <c r="R16" s="1">
        <f>VLOOKUP($A16,'Values&amp;Scaled13Vars'!$A:$AE,17,FALSE)</f>
        <v>2.6825453174116505</v>
      </c>
      <c r="S16" s="1">
        <f>VLOOKUP($A16,'Values&amp;Scaled13Vars'!$A:$AE,18,FALSE)</f>
        <v>0</v>
      </c>
      <c r="T16" s="1">
        <f>VLOOKUP($A16,'Values&amp;Scaled13Vars'!$A:$AE,19,FALSE)</f>
        <v>0.40048910749616468</v>
      </c>
      <c r="U16" s="1">
        <f>VLOOKUP($A16,'Values&amp;Scaled13Vars'!$A:$AE,20,FALSE)</f>
        <v>1.1888111888111887</v>
      </c>
      <c r="V16" s="1">
        <f>VLOOKUP($A16,'Values&amp;Scaled13Vars'!$A:$AE,21,FALSE)</f>
        <v>3.1769436997319032</v>
      </c>
      <c r="W16" s="1">
        <f>VLOOKUP($A16,'Values&amp;Scaled13Vars'!$A:$AE,22,FALSE)</f>
        <v>1.2605699411852558</v>
      </c>
      <c r="X16" s="1">
        <f>VLOOKUP($A16,'Values&amp;Scaled13Vars'!$A:$AE,23,FALSE)</f>
        <v>3.6013986013986017</v>
      </c>
      <c r="Y16" s="1">
        <f>VLOOKUP($A16,'Values&amp;Scaled13Vars'!$A:$AE,24,FALSE)</f>
        <v>6.4495114006514669</v>
      </c>
      <c r="Z16" s="1">
        <f>VLOOKUP($A16,'Values&amp;Scaled13Vars'!$A:$AE,25,FALSE)</f>
        <v>6.1643835616438363</v>
      </c>
      <c r="AA16" s="1">
        <f>VLOOKUP($A16,'Values&amp;Scaled13Vars'!$A:$AE,26,FALSE)</f>
        <v>1.9693094629156009</v>
      </c>
      <c r="AB16" s="1">
        <f>VLOOKUP($A16,'Values&amp;Scaled13Vars'!$A:$AE,27,FALSE)</f>
        <v>0.1276595744680851</v>
      </c>
      <c r="AC16" s="1">
        <f>VLOOKUP($A16,'Values&amp;Scaled13Vars'!$A:$AE,28,FALSE)</f>
        <v>9.2650000000000006</v>
      </c>
      <c r="AD16" s="1">
        <f>VLOOKUP($A16,'Values&amp;Scaled13Vars'!$A:$AE,29,FALSE)</f>
        <v>7.3565527062700582</v>
      </c>
      <c r="AE16" s="1">
        <f>VLOOKUP($A16,'Values&amp;Scaled13Vars'!$A:$AE,30,FALSE)</f>
        <v>6.0256410256410255</v>
      </c>
      <c r="AF16" s="1">
        <f>VLOOKUP($A16,'Values&amp;Scaled13Vars'!$A:$AE,31,FALSE)</f>
        <v>6.2546581384743529</v>
      </c>
    </row>
    <row r="17" spans="1:32" x14ac:dyDescent="0.2">
      <c r="A17">
        <v>6085504319</v>
      </c>
      <c r="B17" t="s">
        <v>1707</v>
      </c>
      <c r="C17" s="1">
        <f>VLOOKUP($A17,'Values&amp;Scaled13Vars'!$A:$AE,2,FALSE)</f>
        <v>6936</v>
      </c>
      <c r="D17" s="1">
        <f>VLOOKUP($A17,'Values&amp;Scaled13Vars'!$A:$AE,3,FALSE)</f>
        <v>10.37</v>
      </c>
      <c r="E17" s="1">
        <f>VLOOKUP($A17,'Values&amp;Scaled13Vars'!$A:$AE,4,FALSE)</f>
        <v>28.4</v>
      </c>
      <c r="F17" s="1">
        <f>VLOOKUP($A17,'Values&amp;Scaled13Vars'!$A:$AE,5,FALSE)</f>
        <v>0</v>
      </c>
      <c r="G17" s="1">
        <f>VLOOKUP($A17,'Values&amp;Scaled13Vars'!$A:$AE,6,FALSE)</f>
        <v>306.44165579999998</v>
      </c>
      <c r="H17" s="1">
        <f>VLOOKUP($A17,'Values&amp;Scaled13Vars'!$A:$AE,7,FALSE)</f>
        <v>7.35</v>
      </c>
      <c r="I17" s="1">
        <f>VLOOKUP($A17,'Values&amp;Scaled13Vars'!$A:$AE,8,FALSE)</f>
        <v>613</v>
      </c>
      <c r="J17" s="1">
        <f>VLOOKUP($A17,'Values&amp;Scaled13Vars'!$A:$AE,9,FALSE)</f>
        <v>36244</v>
      </c>
      <c r="K17" s="1">
        <f>VLOOKUP($A17,'Values&amp;Scaled13Vars'!$A:$AE,10,FALSE)</f>
        <v>8.3000000000000007</v>
      </c>
      <c r="L17" s="1">
        <f>VLOOKUP($A17,'Values&amp;Scaled13Vars'!$A:$AE,11,FALSE)</f>
        <v>12.4</v>
      </c>
      <c r="M17" s="1">
        <f>VLOOKUP($A17,'Values&amp;Scaled13Vars'!$A:$AE,12,FALSE)</f>
        <v>22</v>
      </c>
      <c r="N17" s="1">
        <f>VLOOKUP($A17,'Values&amp;Scaled13Vars'!$A:$AE,13,FALSE)</f>
        <v>5.4</v>
      </c>
      <c r="O17" s="1">
        <f>VLOOKUP($A17,'Values&amp;Scaled13Vars'!$A:$AE,14,FALSE)</f>
        <v>0.8</v>
      </c>
      <c r="P17" s="1">
        <f>VLOOKUP($A17,'Values&amp;Scaled13Vars'!$A:$AE,15,FALSE)</f>
        <v>5.4024779864412062</v>
      </c>
      <c r="Q17" s="1">
        <f>VLOOKUP($A17,'Values&amp;Scaled13Vars'!$A:$AE,16,FALSE)</f>
        <v>10</v>
      </c>
      <c r="R17" s="1">
        <f>VLOOKUP($A17,'Values&amp;Scaled13Vars'!$A:$AE,17,FALSE)</f>
        <v>2.2597661914185192</v>
      </c>
      <c r="S17" s="1">
        <f>VLOOKUP($A17,'Values&amp;Scaled13Vars'!$A:$AE,18,FALSE)</f>
        <v>0</v>
      </c>
      <c r="T17" s="1">
        <f>VLOOKUP($A17,'Values&amp;Scaled13Vars'!$A:$AE,19,FALSE)</f>
        <v>0.53556659912355231</v>
      </c>
      <c r="U17" s="1">
        <f>VLOOKUP($A17,'Values&amp;Scaled13Vars'!$A:$AE,20,FALSE)</f>
        <v>1.0279720279720279</v>
      </c>
      <c r="V17" s="1">
        <f>VLOOKUP($A17,'Values&amp;Scaled13Vars'!$A:$AE,21,FALSE)</f>
        <v>2.054289544235925</v>
      </c>
      <c r="W17" s="1">
        <f>VLOOKUP($A17,'Values&amp;Scaled13Vars'!$A:$AE,22,FALSE)</f>
        <v>2.054533429105831</v>
      </c>
      <c r="X17" s="1">
        <f>VLOOKUP($A17,'Values&amp;Scaled13Vars'!$A:$AE,23,FALSE)</f>
        <v>1.451048951048951</v>
      </c>
      <c r="Y17" s="1">
        <f>VLOOKUP($A17,'Values&amp;Scaled13Vars'!$A:$AE,24,FALSE)</f>
        <v>2.0195439739413681</v>
      </c>
      <c r="Z17" s="1">
        <f>VLOOKUP($A17,'Values&amp;Scaled13Vars'!$A:$AE,25,FALSE)</f>
        <v>5.0228310502283113</v>
      </c>
      <c r="AA17" s="1">
        <f>VLOOKUP($A17,'Values&amp;Scaled13Vars'!$A:$AE,26,FALSE)</f>
        <v>1.1764705882352942</v>
      </c>
      <c r="AB17" s="1">
        <f>VLOOKUP($A17,'Values&amp;Scaled13Vars'!$A:$AE,27,FALSE)</f>
        <v>8.5106382978723402E-2</v>
      </c>
      <c r="AC17" s="1">
        <f>VLOOKUP($A17,'Values&amp;Scaled13Vars'!$A:$AE,28,FALSE)</f>
        <v>6.5156999999999998</v>
      </c>
      <c r="AD17" s="1">
        <f>VLOOKUP($A17,'Values&amp;Scaled13Vars'!$A:$AE,29,FALSE)</f>
        <v>5.1536560069312802</v>
      </c>
      <c r="AE17" s="1">
        <f>VLOOKUP($A17,'Values&amp;Scaled13Vars'!$A:$AE,30,FALSE)</f>
        <v>3.4188034188034191</v>
      </c>
      <c r="AF17" s="1">
        <f>VLOOKUP($A17,'Values&amp;Scaled13Vars'!$A:$AE,31,FALSE)</f>
        <v>6.2049620839389394</v>
      </c>
    </row>
    <row r="18" spans="1:32" x14ac:dyDescent="0.2">
      <c r="A18">
        <v>6085503112</v>
      </c>
      <c r="B18" t="s">
        <v>1707</v>
      </c>
      <c r="C18" s="1">
        <f>VLOOKUP($A18,'Values&amp;Scaled13Vars'!$A:$AE,2,FALSE)</f>
        <v>4025</v>
      </c>
      <c r="D18" s="1">
        <f>VLOOKUP($A18,'Values&amp;Scaled13Vars'!$A:$AE,3,FALSE)</f>
        <v>10.37</v>
      </c>
      <c r="E18" s="1">
        <f>VLOOKUP($A18,'Values&amp;Scaled13Vars'!$A:$AE,4,FALSE)</f>
        <v>35.059087699999999</v>
      </c>
      <c r="F18" s="1">
        <f>VLOOKUP($A18,'Values&amp;Scaled13Vars'!$A:$AE,5,FALSE)</f>
        <v>0</v>
      </c>
      <c r="G18" s="1">
        <f>VLOOKUP($A18,'Values&amp;Scaled13Vars'!$A:$AE,6,FALSE)</f>
        <v>189.10761479999999</v>
      </c>
      <c r="H18" s="1">
        <f>VLOOKUP($A18,'Values&amp;Scaled13Vars'!$A:$AE,7,FALSE)</f>
        <v>18.05</v>
      </c>
      <c r="I18" s="1">
        <f>VLOOKUP($A18,'Values&amp;Scaled13Vars'!$A:$AE,8,FALSE)</f>
        <v>453</v>
      </c>
      <c r="J18" s="1">
        <f>VLOOKUP($A18,'Values&amp;Scaled13Vars'!$A:$AE,9,FALSE)</f>
        <v>27088</v>
      </c>
      <c r="K18" s="1">
        <f>VLOOKUP($A18,'Values&amp;Scaled13Vars'!$A:$AE,10,FALSE)</f>
        <v>11.7</v>
      </c>
      <c r="L18" s="1">
        <f>VLOOKUP($A18,'Values&amp;Scaled13Vars'!$A:$AE,11,FALSE)</f>
        <v>23.9</v>
      </c>
      <c r="M18" s="1">
        <f>VLOOKUP($A18,'Values&amp;Scaled13Vars'!$A:$AE,12,FALSE)</f>
        <v>18.899999999999999</v>
      </c>
      <c r="N18" s="1">
        <f>VLOOKUP($A18,'Values&amp;Scaled13Vars'!$A:$AE,13,FALSE)</f>
        <v>10.7</v>
      </c>
      <c r="O18" s="1">
        <f>VLOOKUP($A18,'Values&amp;Scaled13Vars'!$A:$AE,14,FALSE)</f>
        <v>1.1000000000000001</v>
      </c>
      <c r="P18" s="1">
        <f>VLOOKUP($A18,'Values&amp;Scaled13Vars'!$A:$AE,15,FALSE)</f>
        <v>3.1341073794124523</v>
      </c>
      <c r="Q18" s="1">
        <f>VLOOKUP($A18,'Values&amp;Scaled13Vars'!$A:$AE,16,FALSE)</f>
        <v>10</v>
      </c>
      <c r="R18" s="1">
        <f>VLOOKUP($A18,'Values&amp;Scaled13Vars'!$A:$AE,17,FALSE)</f>
        <v>2.7949987537222483</v>
      </c>
      <c r="S18" s="1">
        <f>VLOOKUP($A18,'Values&amp;Scaled13Vars'!$A:$AE,18,FALSE)</f>
        <v>0</v>
      </c>
      <c r="T18" s="1">
        <f>VLOOKUP($A18,'Values&amp;Scaled13Vars'!$A:$AE,19,FALSE)</f>
        <v>0.31676706644331587</v>
      </c>
      <c r="U18" s="1">
        <f>VLOOKUP($A18,'Values&amp;Scaled13Vars'!$A:$AE,20,FALSE)</f>
        <v>2.5244755244755246</v>
      </c>
      <c r="V18" s="1">
        <f>VLOOKUP($A18,'Values&amp;Scaled13Vars'!$A:$AE,21,FALSE)</f>
        <v>1.5180965147453083</v>
      </c>
      <c r="W18" s="1">
        <f>VLOOKUP($A18,'Values&amp;Scaled13Vars'!$A:$AE,22,FALSE)</f>
        <v>1.4033752693601496</v>
      </c>
      <c r="X18" s="1">
        <f>VLOOKUP($A18,'Values&amp;Scaled13Vars'!$A:$AE,23,FALSE)</f>
        <v>2.0454545454545454</v>
      </c>
      <c r="Y18" s="1">
        <f>VLOOKUP($A18,'Values&amp;Scaled13Vars'!$A:$AE,24,FALSE)</f>
        <v>3.8925081433224755</v>
      </c>
      <c r="Z18" s="1">
        <f>VLOOKUP($A18,'Values&amp;Scaled13Vars'!$A:$AE,25,FALSE)</f>
        <v>4.3150684931506849</v>
      </c>
      <c r="AA18" s="1">
        <f>VLOOKUP($A18,'Values&amp;Scaled13Vars'!$A:$AE,26,FALSE)</f>
        <v>2.5319693094629154</v>
      </c>
      <c r="AB18" s="1">
        <f>VLOOKUP($A18,'Values&amp;Scaled13Vars'!$A:$AE,27,FALSE)</f>
        <v>0.1170212765957447</v>
      </c>
      <c r="AC18" s="1">
        <f>VLOOKUP($A18,'Values&amp;Scaled13Vars'!$A:$AE,28,FALSE)</f>
        <v>9.2749000000000006</v>
      </c>
      <c r="AD18" s="1">
        <f>VLOOKUP($A18,'Values&amp;Scaled13Vars'!$A:$AE,29,FALSE)</f>
        <v>5.4352262288928008</v>
      </c>
      <c r="AE18" s="1">
        <f>VLOOKUP($A18,'Values&amp;Scaled13Vars'!$A:$AE,30,FALSE)</f>
        <v>4.7435897435897436</v>
      </c>
      <c r="AF18" s="1">
        <f>VLOOKUP($A18,'Values&amp;Scaled13Vars'!$A:$AE,31,FALSE)</f>
        <v>6.1895644052107421</v>
      </c>
    </row>
    <row r="19" spans="1:32" x14ac:dyDescent="0.2">
      <c r="A19">
        <v>6085501000</v>
      </c>
      <c r="B19" t="s">
        <v>1707</v>
      </c>
      <c r="C19" s="1">
        <f>VLOOKUP($A19,'Values&amp;Scaled13Vars'!$A:$AE,2,FALSE)</f>
        <v>4769</v>
      </c>
      <c r="D19" s="1">
        <f>VLOOKUP($A19,'Values&amp;Scaled13Vars'!$A:$AE,3,FALSE)</f>
        <v>10.37</v>
      </c>
      <c r="E19" s="1">
        <f>VLOOKUP($A19,'Values&amp;Scaled13Vars'!$A:$AE,4,FALSE)</f>
        <v>34.838992759999996</v>
      </c>
      <c r="F19" s="1">
        <f>VLOOKUP($A19,'Values&amp;Scaled13Vars'!$A:$AE,5,FALSE)</f>
        <v>0</v>
      </c>
      <c r="G19" s="1">
        <f>VLOOKUP($A19,'Values&amp;Scaled13Vars'!$A:$AE,6,FALSE)</f>
        <v>274.2334487</v>
      </c>
      <c r="H19" s="1">
        <f>VLOOKUP($A19,'Values&amp;Scaled13Vars'!$A:$AE,7,FALSE)</f>
        <v>0</v>
      </c>
      <c r="I19" s="1">
        <f>VLOOKUP($A19,'Values&amp;Scaled13Vars'!$A:$AE,8,FALSE)</f>
        <v>1275</v>
      </c>
      <c r="J19" s="1">
        <f>VLOOKUP($A19,'Values&amp;Scaled13Vars'!$A:$AE,9,FALSE)</f>
        <v>29601</v>
      </c>
      <c r="K19" s="1">
        <f>VLOOKUP($A19,'Values&amp;Scaled13Vars'!$A:$AE,10,FALSE)</f>
        <v>27.6</v>
      </c>
      <c r="L19" s="1">
        <f>VLOOKUP($A19,'Values&amp;Scaled13Vars'!$A:$AE,11,FALSE)</f>
        <v>29.7</v>
      </c>
      <c r="M19" s="1">
        <f>VLOOKUP($A19,'Values&amp;Scaled13Vars'!$A:$AE,12,FALSE)</f>
        <v>16.899999999999999</v>
      </c>
      <c r="N19" s="1">
        <f>VLOOKUP($A19,'Values&amp;Scaled13Vars'!$A:$AE,13,FALSE)</f>
        <v>15.4</v>
      </c>
      <c r="O19" s="1">
        <f>VLOOKUP($A19,'Values&amp;Scaled13Vars'!$A:$AE,14,FALSE)</f>
        <v>2.4</v>
      </c>
      <c r="P19" s="1">
        <f>VLOOKUP($A19,'Values&amp;Scaled13Vars'!$A:$AE,15,FALSE)</f>
        <v>3.7138626977324085</v>
      </c>
      <c r="Q19" s="1">
        <f>VLOOKUP($A19,'Values&amp;Scaled13Vars'!$A:$AE,16,FALSE)</f>
        <v>10</v>
      </c>
      <c r="R19" s="1">
        <f>VLOOKUP($A19,'Values&amp;Scaled13Vars'!$A:$AE,17,FALSE)</f>
        <v>2.7773083456673597</v>
      </c>
      <c r="S19" s="1">
        <f>VLOOKUP($A19,'Values&amp;Scaled13Vars'!$A:$AE,18,FALSE)</f>
        <v>0</v>
      </c>
      <c r="T19" s="1">
        <f>VLOOKUP($A19,'Values&amp;Scaled13Vars'!$A:$AE,19,FALSE)</f>
        <v>0.47550610344908495</v>
      </c>
      <c r="U19" s="1">
        <f>VLOOKUP($A19,'Values&amp;Scaled13Vars'!$A:$AE,20,FALSE)</f>
        <v>0</v>
      </c>
      <c r="V19" s="1">
        <f>VLOOKUP($A19,'Values&amp;Scaled13Vars'!$A:$AE,21,FALSE)</f>
        <v>4.2727882037533513</v>
      </c>
      <c r="W19" s="1">
        <f>VLOOKUP($A19,'Values&amp;Scaled13Vars'!$A:$AE,22,FALSE)</f>
        <v>1.5820952841527334</v>
      </c>
      <c r="X19" s="1">
        <f>VLOOKUP($A19,'Values&amp;Scaled13Vars'!$A:$AE,23,FALSE)</f>
        <v>4.825174825174825</v>
      </c>
      <c r="Y19" s="1">
        <f>VLOOKUP($A19,'Values&amp;Scaled13Vars'!$A:$AE,24,FALSE)</f>
        <v>4.8371335504885993</v>
      </c>
      <c r="Z19" s="1">
        <f>VLOOKUP($A19,'Values&amp;Scaled13Vars'!$A:$AE,25,FALSE)</f>
        <v>3.8584474885844751</v>
      </c>
      <c r="AA19" s="1">
        <f>VLOOKUP($A19,'Values&amp;Scaled13Vars'!$A:$AE,26,FALSE)</f>
        <v>3.7340153452685421</v>
      </c>
      <c r="AB19" s="1">
        <f>VLOOKUP($A19,'Values&amp;Scaled13Vars'!$A:$AE,27,FALSE)</f>
        <v>0.25531914893617019</v>
      </c>
      <c r="AC19" s="1">
        <f>VLOOKUP($A19,'Values&amp;Scaled13Vars'!$A:$AE,28,FALSE)</f>
        <v>9.8472000000000008</v>
      </c>
      <c r="AD19" s="1">
        <f>VLOOKUP($A19,'Values&amp;Scaled13Vars'!$A:$AE,29,FALSE)</f>
        <v>7.3030785802662024</v>
      </c>
      <c r="AE19" s="1">
        <f>VLOOKUP($A19,'Values&amp;Scaled13Vars'!$A:$AE,30,FALSE)</f>
        <v>5.299145299145299</v>
      </c>
      <c r="AF19" s="1">
        <f>VLOOKUP($A19,'Values&amp;Scaled13Vars'!$A:$AE,31,FALSE)</f>
        <v>6.1296725640873557</v>
      </c>
    </row>
    <row r="20" spans="1:32" x14ac:dyDescent="0.2">
      <c r="A20">
        <v>6085503208</v>
      </c>
      <c r="B20" t="s">
        <v>1707</v>
      </c>
      <c r="C20" s="1">
        <f>VLOOKUP($A20,'Values&amp;Scaled13Vars'!$A:$AE,2,FALSE)</f>
        <v>3985</v>
      </c>
      <c r="D20" s="1">
        <f>VLOOKUP($A20,'Values&amp;Scaled13Vars'!$A:$AE,3,FALSE)</f>
        <v>10.37</v>
      </c>
      <c r="E20" s="1">
        <f>VLOOKUP($A20,'Values&amp;Scaled13Vars'!$A:$AE,4,FALSE)</f>
        <v>24.13</v>
      </c>
      <c r="F20" s="1">
        <f>VLOOKUP($A20,'Values&amp;Scaled13Vars'!$A:$AE,5,FALSE)</f>
        <v>0</v>
      </c>
      <c r="G20" s="1">
        <f>VLOOKUP($A20,'Values&amp;Scaled13Vars'!$A:$AE,6,FALSE)</f>
        <v>101.3381431</v>
      </c>
      <c r="H20" s="1">
        <f>VLOOKUP($A20,'Values&amp;Scaled13Vars'!$A:$AE,7,FALSE)</f>
        <v>2</v>
      </c>
      <c r="I20" s="1">
        <f>VLOOKUP($A20,'Values&amp;Scaled13Vars'!$A:$AE,8,FALSE)</f>
        <v>533</v>
      </c>
      <c r="J20" s="1">
        <f>VLOOKUP($A20,'Values&amp;Scaled13Vars'!$A:$AE,9,FALSE)</f>
        <v>21478</v>
      </c>
      <c r="K20" s="1">
        <f>VLOOKUP($A20,'Values&amp;Scaled13Vars'!$A:$AE,10,FALSE)</f>
        <v>11.5</v>
      </c>
      <c r="L20" s="1">
        <f>VLOOKUP($A20,'Values&amp;Scaled13Vars'!$A:$AE,11,FALSE)</f>
        <v>28.7</v>
      </c>
      <c r="M20" s="1">
        <f>VLOOKUP($A20,'Values&amp;Scaled13Vars'!$A:$AE,12,FALSE)</f>
        <v>26.2</v>
      </c>
      <c r="N20" s="1">
        <f>VLOOKUP($A20,'Values&amp;Scaled13Vars'!$A:$AE,13,FALSE)</f>
        <v>9.4</v>
      </c>
      <c r="O20" s="1">
        <f>VLOOKUP($A20,'Values&amp;Scaled13Vars'!$A:$AE,14,FALSE)</f>
        <v>0.3</v>
      </c>
      <c r="P20" s="1">
        <f>VLOOKUP($A20,'Values&amp;Scaled13Vars'!$A:$AE,15,FALSE)</f>
        <v>3.1029377386425621</v>
      </c>
      <c r="Q20" s="1">
        <f>VLOOKUP($A20,'Values&amp;Scaled13Vars'!$A:$AE,16,FALSE)</f>
        <v>10</v>
      </c>
      <c r="R20" s="1">
        <f>VLOOKUP($A20,'Values&amp;Scaled13Vars'!$A:$AE,17,FALSE)</f>
        <v>1.9165595625229539</v>
      </c>
      <c r="S20" s="1">
        <f>VLOOKUP($A20,'Values&amp;Scaled13Vars'!$A:$AE,18,FALSE)</f>
        <v>0</v>
      </c>
      <c r="T20" s="1">
        <f>VLOOKUP($A20,'Values&amp;Scaled13Vars'!$A:$AE,19,FALSE)</f>
        <v>0.1530982860290179</v>
      </c>
      <c r="U20" s="1">
        <f>VLOOKUP($A20,'Values&amp;Scaled13Vars'!$A:$AE,20,FALSE)</f>
        <v>0.27972027972027974</v>
      </c>
      <c r="V20" s="1">
        <f>VLOOKUP($A20,'Values&amp;Scaled13Vars'!$A:$AE,21,FALSE)</f>
        <v>1.7861930294906168</v>
      </c>
      <c r="W20" s="1">
        <f>VLOOKUP($A20,'Values&amp;Scaled13Vars'!$A:$AE,22,FALSE)</f>
        <v>1.0044022160428416</v>
      </c>
      <c r="X20" s="1">
        <f>VLOOKUP($A20,'Values&amp;Scaled13Vars'!$A:$AE,23,FALSE)</f>
        <v>2.0104895104895104</v>
      </c>
      <c r="Y20" s="1">
        <f>VLOOKUP($A20,'Values&amp;Scaled13Vars'!$A:$AE,24,FALSE)</f>
        <v>4.6742671009771986</v>
      </c>
      <c r="Z20" s="1">
        <f>VLOOKUP($A20,'Values&amp;Scaled13Vars'!$A:$AE,25,FALSE)</f>
        <v>5.9817351598173518</v>
      </c>
      <c r="AA20" s="1">
        <f>VLOOKUP($A20,'Values&amp;Scaled13Vars'!$A:$AE,26,FALSE)</f>
        <v>2.199488491048593</v>
      </c>
      <c r="AB20" s="1">
        <f>VLOOKUP($A20,'Values&amp;Scaled13Vars'!$A:$AE,27,FALSE)</f>
        <v>3.1914893617021274E-2</v>
      </c>
      <c r="AC20" s="1">
        <f>VLOOKUP($A20,'Values&amp;Scaled13Vars'!$A:$AE,28,FALSE)</f>
        <v>7.8272000000000004</v>
      </c>
      <c r="AD20" s="1">
        <f>VLOOKUP($A20,'Values&amp;Scaled13Vars'!$A:$AE,29,FALSE)</f>
        <v>6.2839416105916888</v>
      </c>
      <c r="AE20" s="1">
        <f>VLOOKUP($A20,'Values&amp;Scaled13Vars'!$A:$AE,30,FALSE)</f>
        <v>4.700854700854701</v>
      </c>
      <c r="AF20" s="1">
        <f>VLOOKUP($A20,'Values&amp;Scaled13Vars'!$A:$AE,31,FALSE)</f>
        <v>6.1130004738620531</v>
      </c>
    </row>
    <row r="21" spans="1:32" x14ac:dyDescent="0.2">
      <c r="A21">
        <v>6085503121</v>
      </c>
      <c r="B21" t="s">
        <v>1707</v>
      </c>
      <c r="C21" s="1">
        <f>VLOOKUP($A21,'Values&amp;Scaled13Vars'!$A:$AE,2,FALSE)</f>
        <v>4499</v>
      </c>
      <c r="D21" s="1">
        <f>VLOOKUP($A21,'Values&amp;Scaled13Vars'!$A:$AE,3,FALSE)</f>
        <v>10.37</v>
      </c>
      <c r="E21" s="1">
        <f>VLOOKUP($A21,'Values&amp;Scaled13Vars'!$A:$AE,4,FALSE)</f>
        <v>36.65</v>
      </c>
      <c r="F21" s="1">
        <f>VLOOKUP($A21,'Values&amp;Scaled13Vars'!$A:$AE,5,FALSE)</f>
        <v>0</v>
      </c>
      <c r="G21" s="1">
        <f>VLOOKUP($A21,'Values&amp;Scaled13Vars'!$A:$AE,6,FALSE)</f>
        <v>163.3332613</v>
      </c>
      <c r="H21" s="1">
        <f>VLOOKUP($A21,'Values&amp;Scaled13Vars'!$A:$AE,7,FALSE)</f>
        <v>26.5</v>
      </c>
      <c r="I21" s="1">
        <f>VLOOKUP($A21,'Values&amp;Scaled13Vars'!$A:$AE,8,FALSE)</f>
        <v>1071</v>
      </c>
      <c r="J21" s="1">
        <f>VLOOKUP($A21,'Values&amp;Scaled13Vars'!$A:$AE,9,FALSE)</f>
        <v>20038</v>
      </c>
      <c r="K21" s="1">
        <f>VLOOKUP($A21,'Values&amp;Scaled13Vars'!$A:$AE,10,FALSE)</f>
        <v>23.8</v>
      </c>
      <c r="L21" s="1">
        <f>VLOOKUP($A21,'Values&amp;Scaled13Vars'!$A:$AE,11,FALSE)</f>
        <v>28.2</v>
      </c>
      <c r="M21" s="1">
        <f>VLOOKUP($A21,'Values&amp;Scaled13Vars'!$A:$AE,12,FALSE)</f>
        <v>25.7</v>
      </c>
      <c r="N21" s="1">
        <f>VLOOKUP($A21,'Values&amp;Scaled13Vars'!$A:$AE,13,FALSE)</f>
        <v>6.9</v>
      </c>
      <c r="O21" s="1">
        <f>VLOOKUP($A21,'Values&amp;Scaled13Vars'!$A:$AE,14,FALSE)</f>
        <v>5.6</v>
      </c>
      <c r="P21" s="1">
        <f>VLOOKUP($A21,'Values&amp;Scaled13Vars'!$A:$AE,15,FALSE)</f>
        <v>3.5034676225356502</v>
      </c>
      <c r="Q21" s="1">
        <f>VLOOKUP($A21,'Values&amp;Scaled13Vars'!$A:$AE,16,FALSE)</f>
        <v>10</v>
      </c>
      <c r="R21" s="1">
        <f>VLOOKUP($A21,'Values&amp;Scaled13Vars'!$A:$AE,17,FALSE)</f>
        <v>2.9228703338982411</v>
      </c>
      <c r="S21" s="1">
        <f>VLOOKUP($A21,'Values&amp;Scaled13Vars'!$A:$AE,18,FALSE)</f>
        <v>0</v>
      </c>
      <c r="T21" s="1">
        <f>VLOOKUP($A21,'Values&amp;Scaled13Vars'!$A:$AE,19,FALSE)</f>
        <v>0.26870414750800697</v>
      </c>
      <c r="U21" s="1">
        <f>VLOOKUP($A21,'Values&amp;Scaled13Vars'!$A:$AE,20,FALSE)</f>
        <v>3.7062937062937062</v>
      </c>
      <c r="V21" s="1">
        <f>VLOOKUP($A21,'Values&amp;Scaled13Vars'!$A:$AE,21,FALSE)</f>
        <v>3.5891420911528149</v>
      </c>
      <c r="W21" s="1">
        <f>VLOOKUP($A21,'Values&amp;Scaled13Vars'!$A:$AE,22,FALSE)</f>
        <v>0.90199202053893368</v>
      </c>
      <c r="X21" s="1">
        <f>VLOOKUP($A21,'Values&amp;Scaled13Vars'!$A:$AE,23,FALSE)</f>
        <v>4.1608391608391608</v>
      </c>
      <c r="Y21" s="1">
        <f>VLOOKUP($A21,'Values&amp;Scaled13Vars'!$A:$AE,24,FALSE)</f>
        <v>4.5928338762214977</v>
      </c>
      <c r="Z21" s="1">
        <f>VLOOKUP($A21,'Values&amp;Scaled13Vars'!$A:$AE,25,FALSE)</f>
        <v>5.8675799086757996</v>
      </c>
      <c r="AA21" s="1">
        <f>VLOOKUP($A21,'Values&amp;Scaled13Vars'!$A:$AE,26,FALSE)</f>
        <v>1.5601023017902815</v>
      </c>
      <c r="AB21" s="1">
        <f>VLOOKUP($A21,'Values&amp;Scaled13Vars'!$A:$AE,27,FALSE)</f>
        <v>0.5957446808510638</v>
      </c>
      <c r="AC21" s="1">
        <f>VLOOKUP($A21,'Values&amp;Scaled13Vars'!$A:$AE,28,FALSE)</f>
        <v>10.460100000000001</v>
      </c>
      <c r="AD21" s="1">
        <f>VLOOKUP($A21,'Values&amp;Scaled13Vars'!$A:$AE,29,FALSE)</f>
        <v>6.2263843005489417</v>
      </c>
      <c r="AE21" s="1">
        <f>VLOOKUP($A21,'Values&amp;Scaled13Vars'!$A:$AE,30,FALSE)</f>
        <v>5.4273504273504267</v>
      </c>
      <c r="AF21" s="1">
        <f>VLOOKUP($A21,'Values&amp;Scaled13Vars'!$A:$AE,31,FALSE)</f>
        <v>5.9966698572668777</v>
      </c>
    </row>
    <row r="22" spans="1:32" x14ac:dyDescent="0.2">
      <c r="A22">
        <v>6085503710</v>
      </c>
      <c r="B22" t="s">
        <v>1707</v>
      </c>
      <c r="C22" s="1">
        <f>VLOOKUP($A22,'Values&amp;Scaled13Vars'!$A:$AE,2,FALSE)</f>
        <v>3599</v>
      </c>
      <c r="D22" s="1">
        <f>VLOOKUP($A22,'Values&amp;Scaled13Vars'!$A:$AE,3,FALSE)</f>
        <v>10.37</v>
      </c>
      <c r="E22" s="1">
        <f>VLOOKUP($A22,'Values&amp;Scaled13Vars'!$A:$AE,4,FALSE)</f>
        <v>30.611293960000001</v>
      </c>
      <c r="F22" s="1">
        <f>VLOOKUP($A22,'Values&amp;Scaled13Vars'!$A:$AE,5,FALSE)</f>
        <v>0</v>
      </c>
      <c r="G22" s="1">
        <f>VLOOKUP($A22,'Values&amp;Scaled13Vars'!$A:$AE,6,FALSE)</f>
        <v>266.71433469999999</v>
      </c>
      <c r="H22" s="1">
        <f>VLOOKUP($A22,'Values&amp;Scaled13Vars'!$A:$AE,7,FALSE)</f>
        <v>0</v>
      </c>
      <c r="I22" s="1">
        <f>VLOOKUP($A22,'Values&amp;Scaled13Vars'!$A:$AE,8,FALSE)</f>
        <v>880</v>
      </c>
      <c r="J22" s="1">
        <f>VLOOKUP($A22,'Values&amp;Scaled13Vars'!$A:$AE,9,FALSE)</f>
        <v>19875</v>
      </c>
      <c r="K22" s="1">
        <f>VLOOKUP($A22,'Values&amp;Scaled13Vars'!$A:$AE,10,FALSE)</f>
        <v>22.9</v>
      </c>
      <c r="L22" s="1">
        <f>VLOOKUP($A22,'Values&amp;Scaled13Vars'!$A:$AE,11,FALSE)</f>
        <v>39.9</v>
      </c>
      <c r="M22" s="1">
        <f>VLOOKUP($A22,'Values&amp;Scaled13Vars'!$A:$AE,12,FALSE)</f>
        <v>28.9</v>
      </c>
      <c r="N22" s="1">
        <f>VLOOKUP($A22,'Values&amp;Scaled13Vars'!$A:$AE,13,FALSE)</f>
        <v>10.199999999999999</v>
      </c>
      <c r="O22" s="1">
        <f>VLOOKUP($A22,'Values&amp;Scaled13Vars'!$A:$AE,14,FALSE)</f>
        <v>0</v>
      </c>
      <c r="P22" s="1">
        <f>VLOOKUP($A22,'Values&amp;Scaled13Vars'!$A:$AE,15,FALSE)</f>
        <v>2.8021507052131223</v>
      </c>
      <c r="Q22" s="1">
        <f>VLOOKUP($A22,'Values&amp;Scaled13Vars'!$A:$AE,16,FALSE)</f>
        <v>10</v>
      </c>
      <c r="R22" s="1">
        <f>VLOOKUP($A22,'Values&amp;Scaled13Vars'!$A:$AE,17,FALSE)</f>
        <v>2.4375017290083845</v>
      </c>
      <c r="S22" s="1">
        <f>VLOOKUP($A22,'Values&amp;Scaled13Vars'!$A:$AE,18,FALSE)</f>
        <v>0</v>
      </c>
      <c r="T22" s="1">
        <f>VLOOKUP($A22,'Values&amp;Scaled13Vars'!$A:$AE,19,FALSE)</f>
        <v>0.46148477924216175</v>
      </c>
      <c r="U22" s="1">
        <f>VLOOKUP($A22,'Values&amp;Scaled13Vars'!$A:$AE,20,FALSE)</f>
        <v>0</v>
      </c>
      <c r="V22" s="1">
        <f>VLOOKUP($A22,'Values&amp;Scaled13Vars'!$A:$AE,21,FALSE)</f>
        <v>2.9490616621983912</v>
      </c>
      <c r="W22" s="1">
        <f>VLOOKUP($A22,'Values&amp;Scaled13Vars'!$A:$AE,22,FALSE)</f>
        <v>0.89039975535342175</v>
      </c>
      <c r="X22" s="1">
        <f>VLOOKUP($A22,'Values&amp;Scaled13Vars'!$A:$AE,23,FALSE)</f>
        <v>4.0034965034965033</v>
      </c>
      <c r="Y22" s="1">
        <f>VLOOKUP($A22,'Values&amp;Scaled13Vars'!$A:$AE,24,FALSE)</f>
        <v>6.4983713355048858</v>
      </c>
      <c r="Z22" s="1">
        <f>VLOOKUP($A22,'Values&amp;Scaled13Vars'!$A:$AE,25,FALSE)</f>
        <v>6.5981735159817356</v>
      </c>
      <c r="AA22" s="1">
        <f>VLOOKUP($A22,'Values&amp;Scaled13Vars'!$A:$AE,26,FALSE)</f>
        <v>2.4040920716112528</v>
      </c>
      <c r="AB22" s="1">
        <f>VLOOKUP($A22,'Values&amp;Scaled13Vars'!$A:$AE,27,FALSE)</f>
        <v>0</v>
      </c>
      <c r="AC22" s="1">
        <f>VLOOKUP($A22,'Values&amp;Scaled13Vars'!$A:$AE,28,FALSE)</f>
        <v>10.4671</v>
      </c>
      <c r="AD22" s="1">
        <f>VLOOKUP($A22,'Values&amp;Scaled13Vars'!$A:$AE,29,FALSE)</f>
        <v>7.7402604084863293</v>
      </c>
      <c r="AE22" s="1">
        <f>VLOOKUP($A22,'Values&amp;Scaled13Vars'!$A:$AE,30,FALSE)</f>
        <v>6.4102564102564106</v>
      </c>
      <c r="AF22" s="1">
        <f>VLOOKUP($A22,'Values&amp;Scaled13Vars'!$A:$AE,31,FALSE)</f>
        <v>5.9860333801703796</v>
      </c>
    </row>
    <row r="23" spans="1:32" x14ac:dyDescent="0.2">
      <c r="A23">
        <v>6085502002</v>
      </c>
      <c r="B23" t="s">
        <v>1707</v>
      </c>
      <c r="C23" s="1">
        <f>VLOOKUP($A23,'Values&amp;Scaled13Vars'!$A:$AE,2,FALSE)</f>
        <v>4273</v>
      </c>
      <c r="D23" s="1">
        <f>VLOOKUP($A23,'Values&amp;Scaled13Vars'!$A:$AE,3,FALSE)</f>
        <v>10.37</v>
      </c>
      <c r="E23" s="1">
        <f>VLOOKUP($A23,'Values&amp;Scaled13Vars'!$A:$AE,4,FALSE)</f>
        <v>30.443076009999999</v>
      </c>
      <c r="F23" s="1">
        <f>VLOOKUP($A23,'Values&amp;Scaled13Vars'!$A:$AE,5,FALSE)</f>
        <v>0</v>
      </c>
      <c r="G23" s="1">
        <f>VLOOKUP($A23,'Values&amp;Scaled13Vars'!$A:$AE,6,FALSE)</f>
        <v>157.91747330000001</v>
      </c>
      <c r="H23" s="1">
        <f>VLOOKUP($A23,'Values&amp;Scaled13Vars'!$A:$AE,7,FALSE)</f>
        <v>0</v>
      </c>
      <c r="I23" s="1">
        <f>VLOOKUP($A23,'Values&amp;Scaled13Vars'!$A:$AE,8,FALSE)</f>
        <v>1510</v>
      </c>
      <c r="J23" s="1">
        <f>VLOOKUP($A23,'Values&amp;Scaled13Vars'!$A:$AE,9,FALSE)</f>
        <v>19813</v>
      </c>
      <c r="K23" s="1">
        <f>VLOOKUP($A23,'Values&amp;Scaled13Vars'!$A:$AE,10,FALSE)</f>
        <v>29.4</v>
      </c>
      <c r="L23" s="1">
        <f>VLOOKUP($A23,'Values&amp;Scaled13Vars'!$A:$AE,11,FALSE)</f>
        <v>30.9</v>
      </c>
      <c r="M23" s="1">
        <f>VLOOKUP($A23,'Values&amp;Scaled13Vars'!$A:$AE,12,FALSE)</f>
        <v>27.7</v>
      </c>
      <c r="N23" s="1">
        <f>VLOOKUP($A23,'Values&amp;Scaled13Vars'!$A:$AE,13,FALSE)</f>
        <v>9.6</v>
      </c>
      <c r="O23" s="1">
        <f>VLOOKUP($A23,'Values&amp;Scaled13Vars'!$A:$AE,14,FALSE)</f>
        <v>0.7</v>
      </c>
      <c r="P23" s="1">
        <f>VLOOKUP($A23,'Values&amp;Scaled13Vars'!$A:$AE,15,FALSE)</f>
        <v>3.3273591521857711</v>
      </c>
      <c r="Q23" s="1">
        <f>VLOOKUP($A23,'Values&amp;Scaled13Vars'!$A:$AE,16,FALSE)</f>
        <v>10</v>
      </c>
      <c r="R23" s="1">
        <f>VLOOKUP($A23,'Values&amp;Scaled13Vars'!$A:$AE,17,FALSE)</f>
        <v>2.4239809993739057</v>
      </c>
      <c r="S23" s="1">
        <f>VLOOKUP($A23,'Values&amp;Scaled13Vars'!$A:$AE,18,FALSE)</f>
        <v>0</v>
      </c>
      <c r="T23" s="1">
        <f>VLOOKUP($A23,'Values&amp;Scaled13Vars'!$A:$AE,19,FALSE)</f>
        <v>0.25860501622951271</v>
      </c>
      <c r="U23" s="1">
        <f>VLOOKUP($A23,'Values&amp;Scaled13Vars'!$A:$AE,20,FALSE)</f>
        <v>0</v>
      </c>
      <c r="V23" s="1">
        <f>VLOOKUP($A23,'Values&amp;Scaled13Vars'!$A:$AE,21,FALSE)</f>
        <v>5.0603217158176941</v>
      </c>
      <c r="W23" s="1">
        <f>VLOOKUP($A23,'Values&amp;Scaled13Vars'!$A:$AE,22,FALSE)</f>
        <v>0.88599042749144807</v>
      </c>
      <c r="X23" s="1">
        <f>VLOOKUP($A23,'Values&amp;Scaled13Vars'!$A:$AE,23,FALSE)</f>
        <v>5.13986013986014</v>
      </c>
      <c r="Y23" s="1">
        <f>VLOOKUP($A23,'Values&amp;Scaled13Vars'!$A:$AE,24,FALSE)</f>
        <v>5.0325732899022801</v>
      </c>
      <c r="Z23" s="1">
        <f>VLOOKUP($A23,'Values&amp;Scaled13Vars'!$A:$AE,25,FALSE)</f>
        <v>6.3242009132420094</v>
      </c>
      <c r="AA23" s="1">
        <f>VLOOKUP($A23,'Values&amp;Scaled13Vars'!$A:$AE,26,FALSE)</f>
        <v>2.250639386189258</v>
      </c>
      <c r="AB23" s="1">
        <f>VLOOKUP($A23,'Values&amp;Scaled13Vars'!$A:$AE,27,FALSE)</f>
        <v>7.4468085106382975E-2</v>
      </c>
      <c r="AC23" s="1">
        <f>VLOOKUP($A23,'Values&amp;Scaled13Vars'!$A:$AE,28,FALSE)</f>
        <v>9.6132000000000009</v>
      </c>
      <c r="AD23" s="1">
        <f>VLOOKUP($A23,'Values&amp;Scaled13Vars'!$A:$AE,29,FALSE)</f>
        <v>7.571252607982391</v>
      </c>
      <c r="AE23" s="1">
        <f>VLOOKUP($A23,'Values&amp;Scaled13Vars'!$A:$AE,30,FALSE)</f>
        <v>6.1538461538461542</v>
      </c>
      <c r="AF23" s="1">
        <f>VLOOKUP($A23,'Values&amp;Scaled13Vars'!$A:$AE,31,FALSE)</f>
        <v>5.9061920325555555</v>
      </c>
    </row>
    <row r="24" spans="1:32" x14ac:dyDescent="0.2">
      <c r="A24">
        <v>6085503217</v>
      </c>
      <c r="B24" t="s">
        <v>1707</v>
      </c>
      <c r="C24" s="1">
        <f>VLOOKUP($A24,'Values&amp;Scaled13Vars'!$A:$AE,2,FALSE)</f>
        <v>4512</v>
      </c>
      <c r="D24" s="1">
        <f>VLOOKUP($A24,'Values&amp;Scaled13Vars'!$A:$AE,3,FALSE)</f>
        <v>10.37</v>
      </c>
      <c r="E24" s="1">
        <f>VLOOKUP($A24,'Values&amp;Scaled13Vars'!$A:$AE,4,FALSE)</f>
        <v>23.505116569999998</v>
      </c>
      <c r="F24" s="1">
        <f>VLOOKUP($A24,'Values&amp;Scaled13Vars'!$A:$AE,5,FALSE)</f>
        <v>0</v>
      </c>
      <c r="G24" s="1">
        <f>VLOOKUP($A24,'Values&amp;Scaled13Vars'!$A:$AE,6,FALSE)</f>
        <v>111.7115017</v>
      </c>
      <c r="H24" s="1">
        <f>VLOOKUP($A24,'Values&amp;Scaled13Vars'!$A:$AE,7,FALSE)</f>
        <v>0.9</v>
      </c>
      <c r="I24" s="1">
        <f>VLOOKUP($A24,'Values&amp;Scaled13Vars'!$A:$AE,8,FALSE)</f>
        <v>624</v>
      </c>
      <c r="J24" s="1">
        <f>VLOOKUP($A24,'Values&amp;Scaled13Vars'!$A:$AE,9,FALSE)</f>
        <v>16534</v>
      </c>
      <c r="K24" s="1">
        <f>VLOOKUP($A24,'Values&amp;Scaled13Vars'!$A:$AE,10,FALSE)</f>
        <v>12.8</v>
      </c>
      <c r="L24" s="1">
        <f>VLOOKUP($A24,'Values&amp;Scaled13Vars'!$A:$AE,11,FALSE)</f>
        <v>33.799999999999997</v>
      </c>
      <c r="M24" s="1">
        <f>VLOOKUP($A24,'Values&amp;Scaled13Vars'!$A:$AE,12,FALSE)</f>
        <v>29.1</v>
      </c>
      <c r="N24" s="1">
        <f>VLOOKUP($A24,'Values&amp;Scaled13Vars'!$A:$AE,13,FALSE)</f>
        <v>6.2</v>
      </c>
      <c r="O24" s="1">
        <f>VLOOKUP($A24,'Values&amp;Scaled13Vars'!$A:$AE,14,FALSE)</f>
        <v>0.2</v>
      </c>
      <c r="P24" s="1">
        <f>VLOOKUP($A24,'Values&amp;Scaled13Vars'!$A:$AE,15,FALSE)</f>
        <v>3.5135977557858644</v>
      </c>
      <c r="Q24" s="1">
        <f>VLOOKUP($A24,'Values&amp;Scaled13Vars'!$A:$AE,16,FALSE)</f>
        <v>10</v>
      </c>
      <c r="R24" s="1">
        <f>VLOOKUP($A24,'Values&amp;Scaled13Vars'!$A:$AE,17,FALSE)</f>
        <v>1.8663337696744766</v>
      </c>
      <c r="S24" s="1">
        <f>VLOOKUP($A24,'Values&amp;Scaled13Vars'!$A:$AE,18,FALSE)</f>
        <v>0</v>
      </c>
      <c r="T24" s="1">
        <f>VLOOKUP($A24,'Values&amp;Scaled13Vars'!$A:$AE,19,FALSE)</f>
        <v>0.17244208425381877</v>
      </c>
      <c r="U24" s="1">
        <f>VLOOKUP($A24,'Values&amp;Scaled13Vars'!$A:$AE,20,FALSE)</f>
        <v>0.12587412587412589</v>
      </c>
      <c r="V24" s="1">
        <f>VLOOKUP($A24,'Values&amp;Scaled13Vars'!$A:$AE,21,FALSE)</f>
        <v>2.0911528150134049</v>
      </c>
      <c r="W24" s="1">
        <f>VLOOKUP($A24,'Values&amp;Scaled13Vars'!$A:$AE,22,FALSE)</f>
        <v>0.65279387814609091</v>
      </c>
      <c r="X24" s="1">
        <f>VLOOKUP($A24,'Values&amp;Scaled13Vars'!$A:$AE,23,FALSE)</f>
        <v>2.2377622377622379</v>
      </c>
      <c r="Y24" s="1">
        <f>VLOOKUP($A24,'Values&amp;Scaled13Vars'!$A:$AE,24,FALSE)</f>
        <v>5.5048859934853409</v>
      </c>
      <c r="Z24" s="1">
        <f>VLOOKUP($A24,'Values&amp;Scaled13Vars'!$A:$AE,25,FALSE)</f>
        <v>6.6438356164383574</v>
      </c>
      <c r="AA24" s="1">
        <f>VLOOKUP($A24,'Values&amp;Scaled13Vars'!$A:$AE,26,FALSE)</f>
        <v>1.3810741687979542</v>
      </c>
      <c r="AB24" s="1">
        <f>VLOOKUP($A24,'Values&amp;Scaled13Vars'!$A:$AE,27,FALSE)</f>
        <v>2.1276595744680851E-2</v>
      </c>
      <c r="AC24" s="1">
        <f>VLOOKUP($A24,'Values&amp;Scaled13Vars'!$A:$AE,28,FALSE)</f>
        <v>8.3473000000000006</v>
      </c>
      <c r="AD24" s="1">
        <f>VLOOKUP($A24,'Values&amp;Scaled13Vars'!$A:$AE,29,FALSE)</f>
        <v>6.8045642294234456</v>
      </c>
      <c r="AE24" s="1">
        <f>VLOOKUP($A24,'Values&amp;Scaled13Vars'!$A:$AE,30,FALSE)</f>
        <v>5.0854700854700861</v>
      </c>
      <c r="AF24" s="1">
        <f>VLOOKUP($A24,'Values&amp;Scaled13Vars'!$A:$AE,31,FALSE)</f>
        <v>5.6699948996264382</v>
      </c>
    </row>
    <row r="25" spans="1:32" x14ac:dyDescent="0.2">
      <c r="A25">
        <v>6085503204</v>
      </c>
      <c r="B25" t="s">
        <v>1707</v>
      </c>
      <c r="C25" s="1">
        <f>VLOOKUP($A25,'Values&amp;Scaled13Vars'!$A:$AE,2,FALSE)</f>
        <v>8175</v>
      </c>
      <c r="D25" s="1">
        <f>VLOOKUP($A25,'Values&amp;Scaled13Vars'!$A:$AE,3,FALSE)</f>
        <v>10.37</v>
      </c>
      <c r="E25" s="1">
        <f>VLOOKUP($A25,'Values&amp;Scaled13Vars'!$A:$AE,4,FALSE)</f>
        <v>24.41681312</v>
      </c>
      <c r="F25" s="1">
        <f>VLOOKUP($A25,'Values&amp;Scaled13Vars'!$A:$AE,5,FALSE)</f>
        <v>0</v>
      </c>
      <c r="G25" s="1">
        <f>VLOOKUP($A25,'Values&amp;Scaled13Vars'!$A:$AE,6,FALSE)</f>
        <v>115.7124299</v>
      </c>
      <c r="H25" s="1">
        <f>VLOOKUP($A25,'Values&amp;Scaled13Vars'!$A:$AE,7,FALSE)</f>
        <v>0.5</v>
      </c>
      <c r="I25" s="1">
        <f>VLOOKUP($A25,'Values&amp;Scaled13Vars'!$A:$AE,8,FALSE)</f>
        <v>1395</v>
      </c>
      <c r="J25" s="1">
        <f>VLOOKUP($A25,'Values&amp;Scaled13Vars'!$A:$AE,9,FALSE)</f>
        <v>20903</v>
      </c>
      <c r="K25" s="1">
        <f>VLOOKUP($A25,'Values&amp;Scaled13Vars'!$A:$AE,10,FALSE)</f>
        <v>14.9</v>
      </c>
      <c r="L25" s="1">
        <f>VLOOKUP($A25,'Values&amp;Scaled13Vars'!$A:$AE,11,FALSE)</f>
        <v>24</v>
      </c>
      <c r="M25" s="1">
        <f>VLOOKUP($A25,'Values&amp;Scaled13Vars'!$A:$AE,12,FALSE)</f>
        <v>23.9</v>
      </c>
      <c r="N25" s="1">
        <f>VLOOKUP($A25,'Values&amp;Scaled13Vars'!$A:$AE,13,FALSE)</f>
        <v>13</v>
      </c>
      <c r="O25" s="1">
        <f>VLOOKUP($A25,'Values&amp;Scaled13Vars'!$A:$AE,14,FALSE)</f>
        <v>0.3</v>
      </c>
      <c r="P25" s="1">
        <f>VLOOKUP($A25,'Values&amp;Scaled13Vars'!$A:$AE,15,FALSE)</f>
        <v>6.3679576092885526</v>
      </c>
      <c r="Q25" s="1">
        <f>VLOOKUP($A25,'Values&amp;Scaled13Vars'!$A:$AE,16,FALSE)</f>
        <v>10</v>
      </c>
      <c r="R25" s="1">
        <f>VLOOKUP($A25,'Values&amp;Scaled13Vars'!$A:$AE,17,FALSE)</f>
        <v>1.9396125283398671</v>
      </c>
      <c r="S25" s="1">
        <f>VLOOKUP($A25,'Values&amp;Scaled13Vars'!$A:$AE,18,FALSE)</f>
        <v>0</v>
      </c>
      <c r="T25" s="1">
        <f>VLOOKUP($A25,'Values&amp;Scaled13Vars'!$A:$AE,19,FALSE)</f>
        <v>0.17990284511218874</v>
      </c>
      <c r="U25" s="1">
        <f>VLOOKUP($A25,'Values&amp;Scaled13Vars'!$A:$AE,20,FALSE)</f>
        <v>6.9930069930069935E-2</v>
      </c>
      <c r="V25" s="1">
        <f>VLOOKUP($A25,'Values&amp;Scaled13Vars'!$A:$AE,21,FALSE)</f>
        <v>4.6749329758713136</v>
      </c>
      <c r="W25" s="1">
        <f>VLOOKUP($A25,'Values&amp;Scaled13Vars'!$A:$AE,22,FALSE)</f>
        <v>0.96350925603260063</v>
      </c>
      <c r="X25" s="1">
        <f>VLOOKUP($A25,'Values&amp;Scaled13Vars'!$A:$AE,23,FALSE)</f>
        <v>2.6048951048951046</v>
      </c>
      <c r="Y25" s="1">
        <f>VLOOKUP($A25,'Values&amp;Scaled13Vars'!$A:$AE,24,FALSE)</f>
        <v>3.9087947882736156</v>
      </c>
      <c r="Z25" s="1">
        <f>VLOOKUP($A25,'Values&amp;Scaled13Vars'!$A:$AE,25,FALSE)</f>
        <v>5.4566210045662098</v>
      </c>
      <c r="AA25" s="1">
        <f>VLOOKUP($A25,'Values&amp;Scaled13Vars'!$A:$AE,26,FALSE)</f>
        <v>3.1202046035805626</v>
      </c>
      <c r="AB25" s="1">
        <f>VLOOKUP($A25,'Values&amp;Scaled13Vars'!$A:$AE,27,FALSE)</f>
        <v>3.1914893617021274E-2</v>
      </c>
      <c r="AC25" s="1">
        <f>VLOOKUP($A25,'Values&amp;Scaled13Vars'!$A:$AE,28,FALSE)</f>
        <v>9.4438999999999993</v>
      </c>
      <c r="AD25" s="1">
        <f>VLOOKUP($A25,'Values&amp;Scaled13Vars'!$A:$AE,29,FALSE)</f>
        <v>7.1616439841592534</v>
      </c>
      <c r="AE25" s="1">
        <f>VLOOKUP($A25,'Values&amp;Scaled13Vars'!$A:$AE,30,FALSE)</f>
        <v>5.2136752136752138</v>
      </c>
      <c r="AF25" s="1">
        <f>VLOOKUP($A25,'Values&amp;Scaled13Vars'!$A:$AE,31,FALSE)</f>
        <v>5.5538533838734256</v>
      </c>
    </row>
    <row r="26" spans="1:32" x14ac:dyDescent="0.2">
      <c r="A26">
        <v>6085503207</v>
      </c>
      <c r="B26" t="s">
        <v>1707</v>
      </c>
      <c r="C26" s="1">
        <f>VLOOKUP($A26,'Values&amp;Scaled13Vars'!$A:$AE,2,FALSE)</f>
        <v>3938</v>
      </c>
      <c r="D26" s="1">
        <f>VLOOKUP($A26,'Values&amp;Scaled13Vars'!$A:$AE,3,FALSE)</f>
        <v>10.37</v>
      </c>
      <c r="E26" s="1">
        <f>VLOOKUP($A26,'Values&amp;Scaled13Vars'!$A:$AE,4,FALSE)</f>
        <v>22.95</v>
      </c>
      <c r="F26" s="1">
        <f>VLOOKUP($A26,'Values&amp;Scaled13Vars'!$A:$AE,5,FALSE)</f>
        <v>0</v>
      </c>
      <c r="G26" s="1">
        <f>VLOOKUP($A26,'Values&amp;Scaled13Vars'!$A:$AE,6,FALSE)</f>
        <v>120.5378752</v>
      </c>
      <c r="H26" s="1">
        <f>VLOOKUP($A26,'Values&amp;Scaled13Vars'!$A:$AE,7,FALSE)</f>
        <v>5</v>
      </c>
      <c r="I26" s="1">
        <f>VLOOKUP($A26,'Values&amp;Scaled13Vars'!$A:$AE,8,FALSE)</f>
        <v>461</v>
      </c>
      <c r="J26" s="1">
        <f>VLOOKUP($A26,'Values&amp;Scaled13Vars'!$A:$AE,9,FALSE)</f>
        <v>27091</v>
      </c>
      <c r="K26" s="1">
        <f>VLOOKUP($A26,'Values&amp;Scaled13Vars'!$A:$AE,10,FALSE)</f>
        <v>10.7</v>
      </c>
      <c r="L26" s="1">
        <f>VLOOKUP($A26,'Values&amp;Scaled13Vars'!$A:$AE,11,FALSE)</f>
        <v>24</v>
      </c>
      <c r="M26" s="1">
        <f>VLOOKUP($A26,'Values&amp;Scaled13Vars'!$A:$AE,12,FALSE)</f>
        <v>18.899999999999999</v>
      </c>
      <c r="N26" s="1">
        <f>VLOOKUP($A26,'Values&amp;Scaled13Vars'!$A:$AE,13,FALSE)</f>
        <v>8.3000000000000007</v>
      </c>
      <c r="O26" s="1">
        <f>VLOOKUP($A26,'Values&amp;Scaled13Vars'!$A:$AE,14,FALSE)</f>
        <v>1.4</v>
      </c>
      <c r="P26" s="1">
        <f>VLOOKUP($A26,'Values&amp;Scaled13Vars'!$A:$AE,15,FALSE)</f>
        <v>3.0663134107379415</v>
      </c>
      <c r="Q26" s="1">
        <f>VLOOKUP($A26,'Values&amp;Scaled13Vars'!$A:$AE,16,FALSE)</f>
        <v>10</v>
      </c>
      <c r="R26" s="1">
        <f>VLOOKUP($A26,'Values&amp;Scaled13Vars'!$A:$AE,17,FALSE)</f>
        <v>1.82171557608343</v>
      </c>
      <c r="S26" s="1">
        <f>VLOOKUP($A26,'Values&amp;Scaled13Vars'!$A:$AE,18,FALSE)</f>
        <v>0</v>
      </c>
      <c r="T26" s="1">
        <f>VLOOKUP($A26,'Values&amp;Scaled13Vars'!$A:$AE,19,FALSE)</f>
        <v>0.18890113041469567</v>
      </c>
      <c r="U26" s="1">
        <f>VLOOKUP($A26,'Values&amp;Scaled13Vars'!$A:$AE,20,FALSE)</f>
        <v>0.69930069930069938</v>
      </c>
      <c r="V26" s="1">
        <f>VLOOKUP($A26,'Values&amp;Scaled13Vars'!$A:$AE,21,FALSE)</f>
        <v>1.5449061662198391</v>
      </c>
      <c r="W26" s="1">
        <f>VLOOKUP($A26,'Values&amp;Scaled13Vars'!$A:$AE,22,FALSE)</f>
        <v>1.403588623934116</v>
      </c>
      <c r="X26" s="1">
        <f>VLOOKUP($A26,'Values&amp;Scaled13Vars'!$A:$AE,23,FALSE)</f>
        <v>1.8706293706293704</v>
      </c>
      <c r="Y26" s="1">
        <f>VLOOKUP($A26,'Values&amp;Scaled13Vars'!$A:$AE,24,FALSE)</f>
        <v>3.9087947882736156</v>
      </c>
      <c r="Z26" s="1">
        <f>VLOOKUP($A26,'Values&amp;Scaled13Vars'!$A:$AE,25,FALSE)</f>
        <v>4.3150684931506849</v>
      </c>
      <c r="AA26" s="1">
        <f>VLOOKUP($A26,'Values&amp;Scaled13Vars'!$A:$AE,26,FALSE)</f>
        <v>1.9181585677749364</v>
      </c>
      <c r="AB26" s="1">
        <f>VLOOKUP($A26,'Values&amp;Scaled13Vars'!$A:$AE,27,FALSE)</f>
        <v>0.14893617021276595</v>
      </c>
      <c r="AC26" s="1">
        <f>VLOOKUP($A26,'Values&amp;Scaled13Vars'!$A:$AE,28,FALSE)</f>
        <v>7.0228999999999999</v>
      </c>
      <c r="AD26" s="1">
        <f>VLOOKUP($A26,'Values&amp;Scaled13Vars'!$A:$AE,29,FALSE)</f>
        <v>5.5063623172289713</v>
      </c>
      <c r="AE26" s="1">
        <f>VLOOKUP($A26,'Values&amp;Scaled13Vars'!$A:$AE,30,FALSE)</f>
        <v>4.5299145299145298</v>
      </c>
      <c r="AF26" s="1">
        <f>VLOOKUP($A26,'Values&amp;Scaled13Vars'!$A:$AE,31,FALSE)</f>
        <v>5.5251683786274643</v>
      </c>
    </row>
    <row r="27" spans="1:32" x14ac:dyDescent="0.2">
      <c r="A27">
        <v>6085501700</v>
      </c>
      <c r="B27" t="s">
        <v>1707</v>
      </c>
      <c r="C27" s="1">
        <f>VLOOKUP($A27,'Values&amp;Scaled13Vars'!$A:$AE,2,FALSE)</f>
        <v>4916</v>
      </c>
      <c r="D27" s="1">
        <f>VLOOKUP($A27,'Values&amp;Scaled13Vars'!$A:$AE,3,FALSE)</f>
        <v>10.37</v>
      </c>
      <c r="E27" s="1">
        <f>VLOOKUP($A27,'Values&amp;Scaled13Vars'!$A:$AE,4,FALSE)</f>
        <v>35.182953159999997</v>
      </c>
      <c r="F27" s="1">
        <f>VLOOKUP($A27,'Values&amp;Scaled13Vars'!$A:$AE,5,FALSE)</f>
        <v>0</v>
      </c>
      <c r="G27" s="1">
        <f>VLOOKUP($A27,'Values&amp;Scaled13Vars'!$A:$AE,6,FALSE)</f>
        <v>194.11050259999999</v>
      </c>
      <c r="H27" s="1">
        <f>VLOOKUP($A27,'Values&amp;Scaled13Vars'!$A:$AE,7,FALSE)</f>
        <v>0.7</v>
      </c>
      <c r="I27" s="1">
        <f>VLOOKUP($A27,'Values&amp;Scaled13Vars'!$A:$AE,8,FALSE)</f>
        <v>1029</v>
      </c>
      <c r="J27" s="1">
        <f>VLOOKUP($A27,'Values&amp;Scaled13Vars'!$A:$AE,9,FALSE)</f>
        <v>27763</v>
      </c>
      <c r="K27" s="1">
        <f>VLOOKUP($A27,'Values&amp;Scaled13Vars'!$A:$AE,10,FALSE)</f>
        <v>20.7</v>
      </c>
      <c r="L27" s="1">
        <f>VLOOKUP($A27,'Values&amp;Scaled13Vars'!$A:$AE,11,FALSE)</f>
        <v>41.2</v>
      </c>
      <c r="M27" s="1">
        <f>VLOOKUP($A27,'Values&amp;Scaled13Vars'!$A:$AE,12,FALSE)</f>
        <v>33.299999999999997</v>
      </c>
      <c r="N27" s="1">
        <f>VLOOKUP($A27,'Values&amp;Scaled13Vars'!$A:$AE,13,FALSE)</f>
        <v>6.5</v>
      </c>
      <c r="O27" s="1">
        <f>VLOOKUP($A27,'Values&amp;Scaled13Vars'!$A:$AE,14,FALSE)</f>
        <v>0.6</v>
      </c>
      <c r="P27" s="1">
        <f>VLOOKUP($A27,'Values&amp;Scaled13Vars'!$A:$AE,15,FALSE)</f>
        <v>3.8284111275617549</v>
      </c>
      <c r="Q27" s="1">
        <f>VLOOKUP($A27,'Values&amp;Scaled13Vars'!$A:$AE,16,FALSE)</f>
        <v>10</v>
      </c>
      <c r="R27" s="1">
        <f>VLOOKUP($A27,'Values&amp;Scaled13Vars'!$A:$AE,17,FALSE)</f>
        <v>2.8049545961023883</v>
      </c>
      <c r="S27" s="1">
        <f>VLOOKUP($A27,'Values&amp;Scaled13Vars'!$A:$AE,18,FALSE)</f>
        <v>0</v>
      </c>
      <c r="T27" s="1">
        <f>VLOOKUP($A27,'Values&amp;Scaled13Vars'!$A:$AE,19,FALSE)</f>
        <v>0.32609623897809337</v>
      </c>
      <c r="U27" s="1">
        <f>VLOOKUP($A27,'Values&amp;Scaled13Vars'!$A:$AE,20,FALSE)</f>
        <v>9.790209790209789E-2</v>
      </c>
      <c r="V27" s="1">
        <f>VLOOKUP($A27,'Values&amp;Scaled13Vars'!$A:$AE,21,FALSE)</f>
        <v>3.4483914209115278</v>
      </c>
      <c r="W27" s="1">
        <f>VLOOKUP($A27,'Values&amp;Scaled13Vars'!$A:$AE,22,FALSE)</f>
        <v>1.4513800485026065</v>
      </c>
      <c r="X27" s="1">
        <f>VLOOKUP($A27,'Values&amp;Scaled13Vars'!$A:$AE,23,FALSE)</f>
        <v>3.6188811188811187</v>
      </c>
      <c r="Y27" s="1">
        <f>VLOOKUP($A27,'Values&amp;Scaled13Vars'!$A:$AE,24,FALSE)</f>
        <v>6.710097719869708</v>
      </c>
      <c r="Z27" s="1">
        <f>VLOOKUP($A27,'Values&amp;Scaled13Vars'!$A:$AE,25,FALSE)</f>
        <v>7.6027397260273961</v>
      </c>
      <c r="AA27" s="1">
        <f>VLOOKUP($A27,'Values&amp;Scaled13Vars'!$A:$AE,26,FALSE)</f>
        <v>1.4578005115089514</v>
      </c>
      <c r="AB27" s="1">
        <f>VLOOKUP($A27,'Values&amp;Scaled13Vars'!$A:$AE,27,FALSE)</f>
        <v>6.3829787234042548E-2</v>
      </c>
      <c r="AC27" s="1">
        <f>VLOOKUP($A27,'Values&amp;Scaled13Vars'!$A:$AE,28,FALSE)</f>
        <v>9.9893999999999998</v>
      </c>
      <c r="AD27" s="1">
        <f>VLOOKUP($A27,'Values&amp;Scaled13Vars'!$A:$AE,29,FALSE)</f>
        <v>7.7948448643822745</v>
      </c>
      <c r="AE27" s="1">
        <f>VLOOKUP($A27,'Values&amp;Scaled13Vars'!$A:$AE,30,FALSE)</f>
        <v>6.8376068376068382</v>
      </c>
      <c r="AF27" s="1">
        <f>VLOOKUP($A27,'Values&amp;Scaled13Vars'!$A:$AE,31,FALSE)</f>
        <v>5.4969065768681169</v>
      </c>
    </row>
    <row r="28" spans="1:32" x14ac:dyDescent="0.2">
      <c r="A28">
        <v>6085503709</v>
      </c>
      <c r="B28" t="s">
        <v>1707</v>
      </c>
      <c r="C28" s="1">
        <f>VLOOKUP($A28,'Values&amp;Scaled13Vars'!$A:$AE,2,FALSE)</f>
        <v>5088</v>
      </c>
      <c r="D28" s="1">
        <f>VLOOKUP($A28,'Values&amp;Scaled13Vars'!$A:$AE,3,FALSE)</f>
        <v>10.37</v>
      </c>
      <c r="E28" s="1">
        <f>VLOOKUP($A28,'Values&amp;Scaled13Vars'!$A:$AE,4,FALSE)</f>
        <v>28.55696245</v>
      </c>
      <c r="F28" s="1">
        <f>VLOOKUP($A28,'Values&amp;Scaled13Vars'!$A:$AE,5,FALSE)</f>
        <v>0</v>
      </c>
      <c r="G28" s="1">
        <f>VLOOKUP($A28,'Values&amp;Scaled13Vars'!$A:$AE,6,FALSE)</f>
        <v>326.0604146</v>
      </c>
      <c r="H28" s="1">
        <f>VLOOKUP($A28,'Values&amp;Scaled13Vars'!$A:$AE,7,FALSE)</f>
        <v>1.6</v>
      </c>
      <c r="I28" s="1">
        <f>VLOOKUP($A28,'Values&amp;Scaled13Vars'!$A:$AE,8,FALSE)</f>
        <v>1724</v>
      </c>
      <c r="J28" s="1">
        <f>VLOOKUP($A28,'Values&amp;Scaled13Vars'!$A:$AE,9,FALSE)</f>
        <v>14078</v>
      </c>
      <c r="K28" s="1">
        <f>VLOOKUP($A28,'Values&amp;Scaled13Vars'!$A:$AE,10,FALSE)</f>
        <v>29.6</v>
      </c>
      <c r="L28" s="1">
        <f>VLOOKUP($A28,'Values&amp;Scaled13Vars'!$A:$AE,11,FALSE)</f>
        <v>45.8</v>
      </c>
      <c r="M28" s="1">
        <f>VLOOKUP($A28,'Values&amp;Scaled13Vars'!$A:$AE,12,FALSE)</f>
        <v>24</v>
      </c>
      <c r="N28" s="1">
        <f>VLOOKUP($A28,'Values&amp;Scaled13Vars'!$A:$AE,13,FALSE)</f>
        <v>13.5</v>
      </c>
      <c r="O28" s="1">
        <f>VLOOKUP($A28,'Values&amp;Scaled13Vars'!$A:$AE,14,FALSE)</f>
        <v>0.5</v>
      </c>
      <c r="P28" s="1">
        <f>VLOOKUP($A28,'Values&amp;Scaled13Vars'!$A:$AE,15,FALSE)</f>
        <v>3.9624405828722824</v>
      </c>
      <c r="Q28" s="1">
        <f>VLOOKUP($A28,'Values&amp;Scaled13Vars'!$A:$AE,16,FALSE)</f>
        <v>10</v>
      </c>
      <c r="R28" s="1">
        <f>VLOOKUP($A28,'Values&amp;Scaled13Vars'!$A:$AE,17,FALSE)</f>
        <v>2.2723822460620062</v>
      </c>
      <c r="S28" s="1">
        <f>VLOOKUP($A28,'Values&amp;Scaled13Vars'!$A:$AE,18,FALSE)</f>
        <v>0</v>
      </c>
      <c r="T28" s="1">
        <f>VLOOKUP($A28,'Values&amp;Scaled13Vars'!$A:$AE,19,FALSE)</f>
        <v>0.57215082668975592</v>
      </c>
      <c r="U28" s="1">
        <f>VLOOKUP($A28,'Values&amp;Scaled13Vars'!$A:$AE,20,FALSE)</f>
        <v>0.22377622377622378</v>
      </c>
      <c r="V28" s="1">
        <f>VLOOKUP($A28,'Values&amp;Scaled13Vars'!$A:$AE,21,FALSE)</f>
        <v>5.7774798927613951</v>
      </c>
      <c r="W28" s="1">
        <f>VLOOKUP($A28,'Values&amp;Scaled13Vars'!$A:$AE,22,FALSE)</f>
        <v>0.47812760025887024</v>
      </c>
      <c r="X28" s="1">
        <f>VLOOKUP($A28,'Values&amp;Scaled13Vars'!$A:$AE,23,FALSE)</f>
        <v>5.174825174825175</v>
      </c>
      <c r="Y28" s="1">
        <f>VLOOKUP($A28,'Values&amp;Scaled13Vars'!$A:$AE,24,FALSE)</f>
        <v>7.4592833876221496</v>
      </c>
      <c r="Z28" s="1">
        <f>VLOOKUP($A28,'Values&amp;Scaled13Vars'!$A:$AE,25,FALSE)</f>
        <v>5.4794520547945211</v>
      </c>
      <c r="AA28" s="1">
        <f>VLOOKUP($A28,'Values&amp;Scaled13Vars'!$A:$AE,26,FALSE)</f>
        <v>3.2480818414322248</v>
      </c>
      <c r="AB28" s="1">
        <f>VLOOKUP($A28,'Values&amp;Scaled13Vars'!$A:$AE,27,FALSE)</f>
        <v>5.3191489361702128E-2</v>
      </c>
      <c r="AC28" s="1">
        <f>VLOOKUP($A28,'Values&amp;Scaled13Vars'!$A:$AE,28,FALSE)</f>
        <v>11.553100000000001</v>
      </c>
      <c r="AD28" s="1">
        <f>VLOOKUP($A28,'Values&amp;Scaled13Vars'!$A:$AE,29,FALSE)</f>
        <v>8.7793437084943182</v>
      </c>
      <c r="AE28" s="1">
        <f>VLOOKUP($A28,'Values&amp;Scaled13Vars'!$A:$AE,30,FALSE)</f>
        <v>6.8376068376068382</v>
      </c>
      <c r="AF28" s="1">
        <f>VLOOKUP($A28,'Values&amp;Scaled13Vars'!$A:$AE,31,FALSE)</f>
        <v>5.4708670331993536</v>
      </c>
    </row>
    <row r="29" spans="1:32" x14ac:dyDescent="0.2">
      <c r="A29">
        <v>6085503712</v>
      </c>
      <c r="B29" t="s">
        <v>1707</v>
      </c>
      <c r="C29" s="1">
        <f>VLOOKUP($A29,'Values&amp;Scaled13Vars'!$A:$AE,2,FALSE)</f>
        <v>4108</v>
      </c>
      <c r="D29" s="1">
        <f>VLOOKUP($A29,'Values&amp;Scaled13Vars'!$A:$AE,3,FALSE)</f>
        <v>10.37</v>
      </c>
      <c r="E29" s="1">
        <f>VLOOKUP($A29,'Values&amp;Scaled13Vars'!$A:$AE,4,FALSE)</f>
        <v>23.681016230000001</v>
      </c>
      <c r="F29" s="1">
        <f>VLOOKUP($A29,'Values&amp;Scaled13Vars'!$A:$AE,5,FALSE)</f>
        <v>0</v>
      </c>
      <c r="G29" s="1">
        <f>VLOOKUP($A29,'Values&amp;Scaled13Vars'!$A:$AE,6,FALSE)</f>
        <v>275.24626490000003</v>
      </c>
      <c r="H29" s="1">
        <f>VLOOKUP($A29,'Values&amp;Scaled13Vars'!$A:$AE,7,FALSE)</f>
        <v>0</v>
      </c>
      <c r="I29" s="1">
        <f>VLOOKUP($A29,'Values&amp;Scaled13Vars'!$A:$AE,8,FALSE)</f>
        <v>790</v>
      </c>
      <c r="J29" s="1">
        <f>VLOOKUP($A29,'Values&amp;Scaled13Vars'!$A:$AE,9,FALSE)</f>
        <v>20670</v>
      </c>
      <c r="K29" s="1">
        <f>VLOOKUP($A29,'Values&amp;Scaled13Vars'!$A:$AE,10,FALSE)</f>
        <v>20.9</v>
      </c>
      <c r="L29" s="1">
        <f>VLOOKUP($A29,'Values&amp;Scaled13Vars'!$A:$AE,11,FALSE)</f>
        <v>30.5</v>
      </c>
      <c r="M29" s="1">
        <f>VLOOKUP($A29,'Values&amp;Scaled13Vars'!$A:$AE,12,FALSE)</f>
        <v>20.2</v>
      </c>
      <c r="N29" s="1">
        <f>VLOOKUP($A29,'Values&amp;Scaled13Vars'!$A:$AE,13,FALSE)</f>
        <v>10.199999999999999</v>
      </c>
      <c r="O29" s="1">
        <f>VLOOKUP($A29,'Values&amp;Scaled13Vars'!$A:$AE,14,FALSE)</f>
        <v>6.6</v>
      </c>
      <c r="P29" s="1">
        <f>VLOOKUP($A29,'Values&amp;Scaled13Vars'!$A:$AE,15,FALSE)</f>
        <v>3.1987843840099743</v>
      </c>
      <c r="Q29" s="1">
        <f>VLOOKUP($A29,'Values&amp;Scaled13Vars'!$A:$AE,16,FALSE)</f>
        <v>10</v>
      </c>
      <c r="R29" s="1">
        <f>VLOOKUP($A29,'Values&amp;Scaled13Vars'!$A:$AE,17,FALSE)</f>
        <v>1.8804719264268133</v>
      </c>
      <c r="S29" s="1">
        <f>VLOOKUP($A29,'Values&amp;Scaled13Vars'!$A:$AE,18,FALSE)</f>
        <v>0</v>
      </c>
      <c r="T29" s="1">
        <f>VLOOKUP($A29,'Values&amp;Scaled13Vars'!$A:$AE,19,FALSE)</f>
        <v>0.47739476005174114</v>
      </c>
      <c r="U29" s="1">
        <f>VLOOKUP($A29,'Values&amp;Scaled13Vars'!$A:$AE,20,FALSE)</f>
        <v>0</v>
      </c>
      <c r="V29" s="1">
        <f>VLOOKUP($A29,'Values&amp;Scaled13Vars'!$A:$AE,21,FALSE)</f>
        <v>2.6474530831099194</v>
      </c>
      <c r="W29" s="1">
        <f>VLOOKUP($A29,'Values&amp;Scaled13Vars'!$A:$AE,22,FALSE)</f>
        <v>0.94693871745453762</v>
      </c>
      <c r="X29" s="1">
        <f>VLOOKUP($A29,'Values&amp;Scaled13Vars'!$A:$AE,23,FALSE)</f>
        <v>3.6538461538461537</v>
      </c>
      <c r="Y29" s="1">
        <f>VLOOKUP($A29,'Values&amp;Scaled13Vars'!$A:$AE,24,FALSE)</f>
        <v>4.9674267100977199</v>
      </c>
      <c r="Z29" s="1">
        <f>VLOOKUP($A29,'Values&amp;Scaled13Vars'!$A:$AE,25,FALSE)</f>
        <v>4.6118721461187215</v>
      </c>
      <c r="AA29" s="1">
        <f>VLOOKUP($A29,'Values&amp;Scaled13Vars'!$A:$AE,26,FALSE)</f>
        <v>2.4040920716112528</v>
      </c>
      <c r="AB29" s="1">
        <f>VLOOKUP($A29,'Values&amp;Scaled13Vars'!$A:$AE,27,FALSE)</f>
        <v>0.70212765957446799</v>
      </c>
      <c r="AC29" s="1">
        <f>VLOOKUP($A29,'Values&amp;Scaled13Vars'!$A:$AE,28,FALSE)</f>
        <v>9.9428999999999998</v>
      </c>
      <c r="AD29" s="1">
        <f>VLOOKUP($A29,'Values&amp;Scaled13Vars'!$A:$AE,29,FALSE)</f>
        <v>6.6877396220635497</v>
      </c>
      <c r="AE29" s="1">
        <f>VLOOKUP($A29,'Values&amp;Scaled13Vars'!$A:$AE,30,FALSE)</f>
        <v>5.8119658119658126</v>
      </c>
      <c r="AF29" s="1">
        <f>VLOOKUP($A29,'Values&amp;Scaled13Vars'!$A:$AE,31,FALSE)</f>
        <v>5.4643158670916172</v>
      </c>
    </row>
    <row r="30" spans="1:32" x14ac:dyDescent="0.2">
      <c r="A30">
        <v>6085503401</v>
      </c>
      <c r="B30" t="s">
        <v>1707</v>
      </c>
      <c r="C30" s="1">
        <f>VLOOKUP($A30,'Values&amp;Scaled13Vars'!$A:$AE,2,FALSE)</f>
        <v>4915</v>
      </c>
      <c r="D30" s="1">
        <f>VLOOKUP($A30,'Values&amp;Scaled13Vars'!$A:$AE,3,FALSE)</f>
        <v>10.37</v>
      </c>
      <c r="E30" s="1">
        <f>VLOOKUP($A30,'Values&amp;Scaled13Vars'!$A:$AE,4,FALSE)</f>
        <v>26.309800880000001</v>
      </c>
      <c r="F30" s="1">
        <f>VLOOKUP($A30,'Values&amp;Scaled13Vars'!$A:$AE,5,FALSE)</f>
        <v>0</v>
      </c>
      <c r="G30" s="1">
        <f>VLOOKUP($A30,'Values&amp;Scaled13Vars'!$A:$AE,6,FALSE)</f>
        <v>194.2879537</v>
      </c>
      <c r="H30" s="1">
        <f>VLOOKUP($A30,'Values&amp;Scaled13Vars'!$A:$AE,7,FALSE)</f>
        <v>0</v>
      </c>
      <c r="I30" s="1">
        <f>VLOOKUP($A30,'Values&amp;Scaled13Vars'!$A:$AE,8,FALSE)</f>
        <v>468</v>
      </c>
      <c r="J30" s="1">
        <f>VLOOKUP($A30,'Values&amp;Scaled13Vars'!$A:$AE,9,FALSE)</f>
        <v>17595</v>
      </c>
      <c r="K30" s="1">
        <f>VLOOKUP($A30,'Values&amp;Scaled13Vars'!$A:$AE,10,FALSE)</f>
        <v>10.199999999999999</v>
      </c>
      <c r="L30" s="1">
        <f>VLOOKUP($A30,'Values&amp;Scaled13Vars'!$A:$AE,11,FALSE)</f>
        <v>36.5</v>
      </c>
      <c r="M30" s="1">
        <f>VLOOKUP($A30,'Values&amp;Scaled13Vars'!$A:$AE,12,FALSE)</f>
        <v>28.7</v>
      </c>
      <c r="N30" s="1">
        <f>VLOOKUP($A30,'Values&amp;Scaled13Vars'!$A:$AE,13,FALSE)</f>
        <v>8.5</v>
      </c>
      <c r="O30" s="1">
        <f>VLOOKUP($A30,'Values&amp;Scaled13Vars'!$A:$AE,14,FALSE)</f>
        <v>0.1</v>
      </c>
      <c r="P30" s="1">
        <f>VLOOKUP($A30,'Values&amp;Scaled13Vars'!$A:$AE,15,FALSE)</f>
        <v>3.8276318865425072</v>
      </c>
      <c r="Q30" s="1">
        <f>VLOOKUP($A30,'Values&amp;Scaled13Vars'!$A:$AE,16,FALSE)</f>
        <v>10</v>
      </c>
      <c r="R30" s="1">
        <f>VLOOKUP($A30,'Values&amp;Scaled13Vars'!$A:$AE,17,FALSE)</f>
        <v>2.0917638041361593</v>
      </c>
      <c r="S30" s="1">
        <f>VLOOKUP($A30,'Values&amp;Scaled13Vars'!$A:$AE,18,FALSE)</f>
        <v>0</v>
      </c>
      <c r="T30" s="1">
        <f>VLOOKUP($A30,'Values&amp;Scaled13Vars'!$A:$AE,19,FALSE)</f>
        <v>0.32642714224727842</v>
      </c>
      <c r="U30" s="1">
        <f>VLOOKUP($A30,'Values&amp;Scaled13Vars'!$A:$AE,20,FALSE)</f>
        <v>0</v>
      </c>
      <c r="V30" s="1">
        <f>VLOOKUP($A30,'Values&amp;Scaled13Vars'!$A:$AE,21,FALSE)</f>
        <v>1.5683646112600536</v>
      </c>
      <c r="W30" s="1">
        <f>VLOOKUP($A30,'Values&amp;Scaled13Vars'!$A:$AE,22,FALSE)</f>
        <v>0.72825027913890095</v>
      </c>
      <c r="X30" s="1">
        <f>VLOOKUP($A30,'Values&amp;Scaled13Vars'!$A:$AE,23,FALSE)</f>
        <v>1.7832167832167831</v>
      </c>
      <c r="Y30" s="1">
        <f>VLOOKUP($A30,'Values&amp;Scaled13Vars'!$A:$AE,24,FALSE)</f>
        <v>5.9446254071661242</v>
      </c>
      <c r="Z30" s="1">
        <f>VLOOKUP($A30,'Values&amp;Scaled13Vars'!$A:$AE,25,FALSE)</f>
        <v>6.5525114155251138</v>
      </c>
      <c r="AA30" s="1">
        <f>VLOOKUP($A30,'Values&amp;Scaled13Vars'!$A:$AE,26,FALSE)</f>
        <v>1.9693094629156009</v>
      </c>
      <c r="AB30" s="1">
        <f>VLOOKUP($A30,'Values&amp;Scaled13Vars'!$A:$AE,27,FALSE)</f>
        <v>1.0638297872340425E-2</v>
      </c>
      <c r="AC30" s="1">
        <f>VLOOKUP($A30,'Values&amp;Scaled13Vars'!$A:$AE,28,FALSE)</f>
        <v>8.2416999999999998</v>
      </c>
      <c r="AD30" s="1">
        <f>VLOOKUP($A30,'Values&amp;Scaled13Vars'!$A:$AE,29,FALSE)</f>
        <v>7.0398399286269395</v>
      </c>
      <c r="AE30" s="1">
        <f>VLOOKUP($A30,'Values&amp;Scaled13Vars'!$A:$AE,30,FALSE)</f>
        <v>5.5982905982905979</v>
      </c>
      <c r="AF30" s="1">
        <f>VLOOKUP($A30,'Values&amp;Scaled13Vars'!$A:$AE,31,FALSE)</f>
        <v>5.4411968264252675</v>
      </c>
    </row>
    <row r="31" spans="1:32" x14ac:dyDescent="0.2">
      <c r="A31">
        <v>6085503210</v>
      </c>
      <c r="B31" t="s">
        <v>1707</v>
      </c>
      <c r="C31" s="1">
        <f>VLOOKUP($A31,'Values&amp;Scaled13Vars'!$A:$AE,2,FALSE)</f>
        <v>4443</v>
      </c>
      <c r="D31" s="1">
        <f>VLOOKUP($A31,'Values&amp;Scaled13Vars'!$A:$AE,3,FALSE)</f>
        <v>10.37</v>
      </c>
      <c r="E31" s="1">
        <f>VLOOKUP($A31,'Values&amp;Scaled13Vars'!$A:$AE,4,FALSE)</f>
        <v>23.12760617</v>
      </c>
      <c r="F31" s="1">
        <f>VLOOKUP($A31,'Values&amp;Scaled13Vars'!$A:$AE,5,FALSE)</f>
        <v>0</v>
      </c>
      <c r="G31" s="1">
        <f>VLOOKUP($A31,'Values&amp;Scaled13Vars'!$A:$AE,6,FALSE)</f>
        <v>115.9933138</v>
      </c>
      <c r="H31" s="1">
        <f>VLOOKUP($A31,'Values&amp;Scaled13Vars'!$A:$AE,7,FALSE)</f>
        <v>6</v>
      </c>
      <c r="I31" s="1">
        <f>VLOOKUP($A31,'Values&amp;Scaled13Vars'!$A:$AE,8,FALSE)</f>
        <v>618</v>
      </c>
      <c r="J31" s="1">
        <f>VLOOKUP($A31,'Values&amp;Scaled13Vars'!$A:$AE,9,FALSE)</f>
        <v>20160</v>
      </c>
      <c r="K31" s="1">
        <f>VLOOKUP($A31,'Values&amp;Scaled13Vars'!$A:$AE,10,FALSE)</f>
        <v>14.2</v>
      </c>
      <c r="L31" s="1">
        <f>VLOOKUP($A31,'Values&amp;Scaled13Vars'!$A:$AE,11,FALSE)</f>
        <v>31.2</v>
      </c>
      <c r="M31" s="1">
        <f>VLOOKUP($A31,'Values&amp;Scaled13Vars'!$A:$AE,12,FALSE)</f>
        <v>25.7</v>
      </c>
      <c r="N31" s="1">
        <f>VLOOKUP($A31,'Values&amp;Scaled13Vars'!$A:$AE,13,FALSE)</f>
        <v>9.4</v>
      </c>
      <c r="O31" s="1">
        <f>VLOOKUP($A31,'Values&amp;Scaled13Vars'!$A:$AE,14,FALSE)</f>
        <v>0.2</v>
      </c>
      <c r="P31" s="1">
        <f>VLOOKUP($A31,'Values&amp;Scaled13Vars'!$A:$AE,15,FALSE)</f>
        <v>3.4598301254578039</v>
      </c>
      <c r="Q31" s="1">
        <f>VLOOKUP($A31,'Values&amp;Scaled13Vars'!$A:$AE,16,FALSE)</f>
        <v>10</v>
      </c>
      <c r="R31" s="1">
        <f>VLOOKUP($A31,'Values&amp;Scaled13Vars'!$A:$AE,17,FALSE)</f>
        <v>1.8359908957266977</v>
      </c>
      <c r="S31" s="1">
        <f>VLOOKUP($A31,'Values&amp;Scaled13Vars'!$A:$AE,18,FALSE)</f>
        <v>0</v>
      </c>
      <c r="T31" s="1">
        <f>VLOOKUP($A31,'Values&amp;Scaled13Vars'!$A:$AE,19,FALSE)</f>
        <v>0.18042662547067312</v>
      </c>
      <c r="U31" s="1">
        <f>VLOOKUP($A31,'Values&amp;Scaled13Vars'!$A:$AE,20,FALSE)</f>
        <v>0.83916083916083917</v>
      </c>
      <c r="V31" s="1">
        <f>VLOOKUP($A31,'Values&amp;Scaled13Vars'!$A:$AE,21,FALSE)</f>
        <v>2.0710455764075069</v>
      </c>
      <c r="W31" s="1">
        <f>VLOOKUP($A31,'Values&amp;Scaled13Vars'!$A:$AE,22,FALSE)</f>
        <v>0.91066843988023694</v>
      </c>
      <c r="X31" s="1">
        <f>VLOOKUP($A31,'Values&amp;Scaled13Vars'!$A:$AE,23,FALSE)</f>
        <v>2.4825174825174825</v>
      </c>
      <c r="Y31" s="1">
        <f>VLOOKUP($A31,'Values&amp;Scaled13Vars'!$A:$AE,24,FALSE)</f>
        <v>5.0814332247557008</v>
      </c>
      <c r="Z31" s="1">
        <f>VLOOKUP($A31,'Values&amp;Scaled13Vars'!$A:$AE,25,FALSE)</f>
        <v>5.8675799086757996</v>
      </c>
      <c r="AA31" s="1">
        <f>VLOOKUP($A31,'Values&amp;Scaled13Vars'!$A:$AE,26,FALSE)</f>
        <v>2.199488491048593</v>
      </c>
      <c r="AB31" s="1">
        <f>VLOOKUP($A31,'Values&amp;Scaled13Vars'!$A:$AE,27,FALSE)</f>
        <v>2.1276595744680851E-2</v>
      </c>
      <c r="AC31" s="1">
        <f>VLOOKUP($A31,'Values&amp;Scaled13Vars'!$A:$AE,28,FALSE)</f>
        <v>8.8856999999999999</v>
      </c>
      <c r="AD31" s="1">
        <f>VLOOKUP($A31,'Values&amp;Scaled13Vars'!$A:$AE,29,FALSE)</f>
        <v>6.5792488430128166</v>
      </c>
      <c r="AE31" s="1">
        <f>VLOOKUP($A31,'Values&amp;Scaled13Vars'!$A:$AE,30,FALSE)</f>
        <v>4.6153846153846159</v>
      </c>
      <c r="AF31" s="1">
        <f>VLOOKUP($A31,'Values&amp;Scaled13Vars'!$A:$AE,31,FALSE)</f>
        <v>5.4079997309911736</v>
      </c>
    </row>
    <row r="32" spans="1:32" x14ac:dyDescent="0.2">
      <c r="A32">
        <v>6085505100</v>
      </c>
      <c r="B32" t="s">
        <v>1707</v>
      </c>
      <c r="C32" s="1">
        <f>VLOOKUP($A32,'Values&amp;Scaled13Vars'!$A:$AE,2,FALSE)</f>
        <v>3027</v>
      </c>
      <c r="D32" s="1">
        <f>VLOOKUP($A32,'Values&amp;Scaled13Vars'!$A:$AE,3,FALSE)</f>
        <v>10.37</v>
      </c>
      <c r="E32" s="1">
        <f>VLOOKUP($A32,'Values&amp;Scaled13Vars'!$A:$AE,4,FALSE)</f>
        <v>44.146322320000003</v>
      </c>
      <c r="F32" s="1">
        <f>VLOOKUP($A32,'Values&amp;Scaled13Vars'!$A:$AE,5,FALSE)</f>
        <v>0</v>
      </c>
      <c r="G32" s="1">
        <f>VLOOKUP($A32,'Values&amp;Scaled13Vars'!$A:$AE,6,FALSE)</f>
        <v>719.57429009999998</v>
      </c>
      <c r="H32" s="1">
        <f>VLOOKUP($A32,'Values&amp;Scaled13Vars'!$A:$AE,7,FALSE)</f>
        <v>4.2</v>
      </c>
      <c r="I32" s="1">
        <f>VLOOKUP($A32,'Values&amp;Scaled13Vars'!$A:$AE,8,FALSE)</f>
        <v>517</v>
      </c>
      <c r="J32" s="1">
        <f>VLOOKUP($A32,'Values&amp;Scaled13Vars'!$A:$AE,9,FALSE)</f>
        <v>42411</v>
      </c>
      <c r="K32" s="1">
        <f>VLOOKUP($A32,'Values&amp;Scaled13Vars'!$A:$AE,10,FALSE)</f>
        <v>15.1</v>
      </c>
      <c r="L32" s="1">
        <f>VLOOKUP($A32,'Values&amp;Scaled13Vars'!$A:$AE,11,FALSE)</f>
        <v>13</v>
      </c>
      <c r="M32" s="1">
        <f>VLOOKUP($A32,'Values&amp;Scaled13Vars'!$A:$AE,12,FALSE)</f>
        <v>13.7</v>
      </c>
      <c r="N32" s="1">
        <f>VLOOKUP($A32,'Values&amp;Scaled13Vars'!$A:$AE,13,FALSE)</f>
        <v>12.4</v>
      </c>
      <c r="O32" s="1">
        <f>VLOOKUP($A32,'Values&amp;Scaled13Vars'!$A:$AE,14,FALSE)</f>
        <v>0.3</v>
      </c>
      <c r="P32" s="1">
        <f>VLOOKUP($A32,'Values&amp;Scaled13Vars'!$A:$AE,15,FALSE)</f>
        <v>2.3564248422036935</v>
      </c>
      <c r="Q32" s="1">
        <f>VLOOKUP($A32,'Values&amp;Scaled13Vars'!$A:$AE,16,FALSE)</f>
        <v>10</v>
      </c>
      <c r="R32" s="1">
        <f>VLOOKUP($A32,'Values&amp;Scaled13Vars'!$A:$AE,17,FALSE)</f>
        <v>3.5253966834443262</v>
      </c>
      <c r="S32" s="1">
        <f>VLOOKUP($A32,'Values&amp;Scaled13Vars'!$A:$AE,18,FALSE)</f>
        <v>0</v>
      </c>
      <c r="T32" s="1">
        <f>VLOOKUP($A32,'Values&amp;Scaled13Vars'!$A:$AE,19,FALSE)</f>
        <v>1.3059587764439859</v>
      </c>
      <c r="U32" s="1">
        <f>VLOOKUP($A32,'Values&amp;Scaled13Vars'!$A:$AE,20,FALSE)</f>
        <v>0.58741258741258751</v>
      </c>
      <c r="V32" s="1">
        <f>VLOOKUP($A32,'Values&amp;Scaled13Vars'!$A:$AE,21,FALSE)</f>
        <v>1.7325737265415551</v>
      </c>
      <c r="W32" s="1">
        <f>VLOOKUP($A32,'Values&amp;Scaled13Vars'!$A:$AE,22,FALSE)</f>
        <v>2.4931193149895812</v>
      </c>
      <c r="X32" s="1">
        <f>VLOOKUP($A32,'Values&amp;Scaled13Vars'!$A:$AE,23,FALSE)</f>
        <v>2.6398601398601396</v>
      </c>
      <c r="Y32" s="1">
        <f>VLOOKUP($A32,'Values&amp;Scaled13Vars'!$A:$AE,24,FALSE)</f>
        <v>2.1172638436482085</v>
      </c>
      <c r="Z32" s="1">
        <f>VLOOKUP($A32,'Values&amp;Scaled13Vars'!$A:$AE,25,FALSE)</f>
        <v>3.127853881278539</v>
      </c>
      <c r="AA32" s="1">
        <f>VLOOKUP($A32,'Values&amp;Scaled13Vars'!$A:$AE,26,FALSE)</f>
        <v>2.9667519181585678</v>
      </c>
      <c r="AB32" s="1">
        <f>VLOOKUP($A32,'Values&amp;Scaled13Vars'!$A:$AE,27,FALSE)</f>
        <v>3.1914893617021274E-2</v>
      </c>
      <c r="AC32" s="1">
        <f>VLOOKUP($A32,'Values&amp;Scaled13Vars'!$A:$AE,28,FALSE)</f>
        <v>7.2896999999999998</v>
      </c>
      <c r="AD32" s="1">
        <f>VLOOKUP($A32,'Values&amp;Scaled13Vars'!$A:$AE,29,FALSE)</f>
        <v>4.9915995897192982</v>
      </c>
      <c r="AE32" s="1">
        <f>VLOOKUP($A32,'Values&amp;Scaled13Vars'!$A:$AE,30,FALSE)</f>
        <v>3.7606837606837611</v>
      </c>
      <c r="AF32" s="1">
        <f>VLOOKUP($A32,'Values&amp;Scaled13Vars'!$A:$AE,31,FALSE)</f>
        <v>5.3793334119427758</v>
      </c>
    </row>
    <row r="33" spans="1:32" x14ac:dyDescent="0.2">
      <c r="A33">
        <v>6085501200</v>
      </c>
      <c r="B33" t="s">
        <v>1707</v>
      </c>
      <c r="C33" s="1">
        <f>VLOOKUP($A33,'Values&amp;Scaled13Vars'!$A:$AE,2,FALSE)</f>
        <v>4186</v>
      </c>
      <c r="D33" s="1">
        <f>VLOOKUP($A33,'Values&amp;Scaled13Vars'!$A:$AE,3,FALSE)</f>
        <v>10.37</v>
      </c>
      <c r="E33" s="1">
        <f>VLOOKUP($A33,'Values&amp;Scaled13Vars'!$A:$AE,4,FALSE)</f>
        <v>33.659999999999997</v>
      </c>
      <c r="F33" s="1">
        <f>VLOOKUP($A33,'Values&amp;Scaled13Vars'!$A:$AE,5,FALSE)</f>
        <v>0</v>
      </c>
      <c r="G33" s="1">
        <f>VLOOKUP($A33,'Values&amp;Scaled13Vars'!$A:$AE,6,FALSE)</f>
        <v>283.40437129999998</v>
      </c>
      <c r="H33" s="1">
        <f>VLOOKUP($A33,'Values&amp;Scaled13Vars'!$A:$AE,7,FALSE)</f>
        <v>3</v>
      </c>
      <c r="I33" s="1">
        <f>VLOOKUP($A33,'Values&amp;Scaled13Vars'!$A:$AE,8,FALSE)</f>
        <v>699</v>
      </c>
      <c r="J33" s="1">
        <f>VLOOKUP($A33,'Values&amp;Scaled13Vars'!$A:$AE,9,FALSE)</f>
        <v>27695</v>
      </c>
      <c r="K33" s="1">
        <f>VLOOKUP($A33,'Values&amp;Scaled13Vars'!$A:$AE,10,FALSE)</f>
        <v>15.8</v>
      </c>
      <c r="L33" s="1">
        <f>VLOOKUP($A33,'Values&amp;Scaled13Vars'!$A:$AE,11,FALSE)</f>
        <v>27.8</v>
      </c>
      <c r="M33" s="1">
        <f>VLOOKUP($A33,'Values&amp;Scaled13Vars'!$A:$AE,12,FALSE)</f>
        <v>20.399999999999999</v>
      </c>
      <c r="N33" s="1">
        <f>VLOOKUP($A33,'Values&amp;Scaled13Vars'!$A:$AE,13,FALSE)</f>
        <v>11.7</v>
      </c>
      <c r="O33" s="1">
        <f>VLOOKUP($A33,'Values&amp;Scaled13Vars'!$A:$AE,14,FALSE)</f>
        <v>1.6</v>
      </c>
      <c r="P33" s="1">
        <f>VLOOKUP($A33,'Values&amp;Scaled13Vars'!$A:$AE,15,FALSE)</f>
        <v>3.2595651835112598</v>
      </c>
      <c r="Q33" s="1">
        <f>VLOOKUP($A33,'Values&amp;Scaled13Vars'!$A:$AE,16,FALSE)</f>
        <v>10</v>
      </c>
      <c r="R33" s="1">
        <f>VLOOKUP($A33,'Values&amp;Scaled13Vars'!$A:$AE,17,FALSE)</f>
        <v>2.6825453174116505</v>
      </c>
      <c r="S33" s="1">
        <f>VLOOKUP($A33,'Values&amp;Scaled13Vars'!$A:$AE,18,FALSE)</f>
        <v>0</v>
      </c>
      <c r="T33" s="1">
        <f>VLOOKUP($A33,'Values&amp;Scaled13Vars'!$A:$AE,19,FALSE)</f>
        <v>0.49260765012748337</v>
      </c>
      <c r="U33" s="1">
        <f>VLOOKUP($A33,'Values&amp;Scaled13Vars'!$A:$AE,20,FALSE)</f>
        <v>0.41958041958041958</v>
      </c>
      <c r="V33" s="1">
        <f>VLOOKUP($A33,'Values&amp;Scaled13Vars'!$A:$AE,21,FALSE)</f>
        <v>2.3424932975871311</v>
      </c>
      <c r="W33" s="1">
        <f>VLOOKUP($A33,'Values&amp;Scaled13Vars'!$A:$AE,22,FALSE)</f>
        <v>1.4465440114926997</v>
      </c>
      <c r="X33" s="1">
        <f>VLOOKUP($A33,'Values&amp;Scaled13Vars'!$A:$AE,23,FALSE)</f>
        <v>2.7622377622377621</v>
      </c>
      <c r="Y33" s="1">
        <f>VLOOKUP($A33,'Values&amp;Scaled13Vars'!$A:$AE,24,FALSE)</f>
        <v>4.5276872964169383</v>
      </c>
      <c r="Z33" s="1">
        <f>VLOOKUP($A33,'Values&amp;Scaled13Vars'!$A:$AE,25,FALSE)</f>
        <v>4.6575342465753424</v>
      </c>
      <c r="AA33" s="1">
        <f>VLOOKUP($A33,'Values&amp;Scaled13Vars'!$A:$AE,26,FALSE)</f>
        <v>2.7877237851662402</v>
      </c>
      <c r="AB33" s="1">
        <f>VLOOKUP($A33,'Values&amp;Scaled13Vars'!$A:$AE,27,FALSE)</f>
        <v>0.1702127659574468</v>
      </c>
      <c r="AC33" s="1">
        <f>VLOOKUP($A33,'Values&amp;Scaled13Vars'!$A:$AE,28,FALSE)</f>
        <v>7.8209</v>
      </c>
      <c r="AD33" s="1">
        <f>VLOOKUP($A33,'Values&amp;Scaled13Vars'!$A:$AE,29,FALSE)</f>
        <v>6.3617018957600351</v>
      </c>
      <c r="AE33" s="1">
        <f>VLOOKUP($A33,'Values&amp;Scaled13Vars'!$A:$AE,30,FALSE)</f>
        <v>5</v>
      </c>
      <c r="AF33" s="1">
        <f>VLOOKUP($A33,'Values&amp;Scaled13Vars'!$A:$AE,31,FALSE)</f>
        <v>5.2228061817917482</v>
      </c>
    </row>
    <row r="34" spans="1:32" x14ac:dyDescent="0.2">
      <c r="A34">
        <v>6085503402</v>
      </c>
      <c r="B34" t="s">
        <v>1707</v>
      </c>
      <c r="C34" s="1">
        <f>VLOOKUP($A34,'Values&amp;Scaled13Vars'!$A:$AE,2,FALSE)</f>
        <v>5263</v>
      </c>
      <c r="D34" s="1">
        <f>VLOOKUP($A34,'Values&amp;Scaled13Vars'!$A:$AE,3,FALSE)</f>
        <v>10.37</v>
      </c>
      <c r="E34" s="1">
        <f>VLOOKUP($A34,'Values&amp;Scaled13Vars'!$A:$AE,4,FALSE)</f>
        <v>25.962563719999999</v>
      </c>
      <c r="F34" s="1">
        <f>VLOOKUP($A34,'Values&amp;Scaled13Vars'!$A:$AE,5,FALSE)</f>
        <v>0</v>
      </c>
      <c r="G34" s="1">
        <f>VLOOKUP($A34,'Values&amp;Scaled13Vars'!$A:$AE,6,FALSE)</f>
        <v>175.67690490000001</v>
      </c>
      <c r="H34" s="1">
        <f>VLOOKUP($A34,'Values&amp;Scaled13Vars'!$A:$AE,7,FALSE)</f>
        <v>0</v>
      </c>
      <c r="I34" s="1">
        <f>VLOOKUP($A34,'Values&amp;Scaled13Vars'!$A:$AE,8,FALSE)</f>
        <v>1520</v>
      </c>
      <c r="J34" s="1">
        <f>VLOOKUP($A34,'Values&amp;Scaled13Vars'!$A:$AE,9,FALSE)</f>
        <v>14826</v>
      </c>
      <c r="K34" s="1">
        <f>VLOOKUP($A34,'Values&amp;Scaled13Vars'!$A:$AE,10,FALSE)</f>
        <v>25.1</v>
      </c>
      <c r="L34" s="1">
        <f>VLOOKUP($A34,'Values&amp;Scaled13Vars'!$A:$AE,11,FALSE)</f>
        <v>43.8</v>
      </c>
      <c r="M34" s="1">
        <f>VLOOKUP($A34,'Values&amp;Scaled13Vars'!$A:$AE,12,FALSE)</f>
        <v>27.4</v>
      </c>
      <c r="N34" s="1">
        <f>VLOOKUP($A34,'Values&amp;Scaled13Vars'!$A:$AE,13,FALSE)</f>
        <v>8.4</v>
      </c>
      <c r="O34" s="1">
        <f>VLOOKUP($A34,'Values&amp;Scaled13Vars'!$A:$AE,14,FALSE)</f>
        <v>0.1</v>
      </c>
      <c r="P34" s="1">
        <f>VLOOKUP($A34,'Values&amp;Scaled13Vars'!$A:$AE,15,FALSE)</f>
        <v>4.0988077612405514</v>
      </c>
      <c r="Q34" s="1">
        <f>VLOOKUP($A34,'Values&amp;Scaled13Vars'!$A:$AE,16,FALSE)</f>
        <v>10</v>
      </c>
      <c r="R34" s="1">
        <f>VLOOKUP($A34,'Values&amp;Scaled13Vars'!$A:$AE,17,FALSE)</f>
        <v>2.0638541799884145</v>
      </c>
      <c r="S34" s="1">
        <f>VLOOKUP($A34,'Values&amp;Scaled13Vars'!$A:$AE,18,FALSE)</f>
        <v>0</v>
      </c>
      <c r="T34" s="1">
        <f>VLOOKUP($A34,'Values&amp;Scaled13Vars'!$A:$AE,19,FALSE)</f>
        <v>0.2917220494589966</v>
      </c>
      <c r="U34" s="1">
        <f>VLOOKUP($A34,'Values&amp;Scaled13Vars'!$A:$AE,20,FALSE)</f>
        <v>0</v>
      </c>
      <c r="V34" s="1">
        <f>VLOOKUP($A34,'Values&amp;Scaled13Vars'!$A:$AE,21,FALSE)</f>
        <v>5.0938337801608577</v>
      </c>
      <c r="W34" s="1">
        <f>VLOOKUP($A34,'Values&amp;Scaled13Vars'!$A:$AE,22,FALSE)</f>
        <v>0.53132400736784469</v>
      </c>
      <c r="X34" s="1">
        <f>VLOOKUP($A34,'Values&amp;Scaled13Vars'!$A:$AE,23,FALSE)</f>
        <v>4.3881118881118883</v>
      </c>
      <c r="Y34" s="1">
        <f>VLOOKUP($A34,'Values&amp;Scaled13Vars'!$A:$AE,24,FALSE)</f>
        <v>7.1335504885993481</v>
      </c>
      <c r="Z34" s="1">
        <f>VLOOKUP($A34,'Values&amp;Scaled13Vars'!$A:$AE,25,FALSE)</f>
        <v>6.2557077625570781</v>
      </c>
      <c r="AA34" s="1">
        <f>VLOOKUP($A34,'Values&amp;Scaled13Vars'!$A:$AE,26,FALSE)</f>
        <v>1.9437340153452687</v>
      </c>
      <c r="AB34" s="1">
        <f>VLOOKUP($A34,'Values&amp;Scaled13Vars'!$A:$AE,27,FALSE)</f>
        <v>1.0638297872340425E-2</v>
      </c>
      <c r="AC34" s="1">
        <f>VLOOKUP($A34,'Values&amp;Scaled13Vars'!$A:$AE,28,FALSE)</f>
        <v>9.9600000000000009</v>
      </c>
      <c r="AD34" s="1">
        <f>VLOOKUP($A34,'Values&amp;Scaled13Vars'!$A:$AE,29,FALSE)</f>
        <v>8.3259505623637882</v>
      </c>
      <c r="AE34" s="1">
        <f>VLOOKUP($A34,'Values&amp;Scaled13Vars'!$A:$AE,30,FALSE)</f>
        <v>6.367521367521368</v>
      </c>
      <c r="AF34" s="1">
        <f>VLOOKUP($A34,'Values&amp;Scaled13Vars'!$A:$AE,31,FALSE)</f>
        <v>5.1916196085866133</v>
      </c>
    </row>
    <row r="35" spans="1:32" x14ac:dyDescent="0.2">
      <c r="A35">
        <v>6085503306</v>
      </c>
      <c r="B35" t="s">
        <v>1707</v>
      </c>
      <c r="C35" s="1">
        <f>VLOOKUP($A35,'Values&amp;Scaled13Vars'!$A:$AE,2,FALSE)</f>
        <v>4311</v>
      </c>
      <c r="D35" s="1">
        <f>VLOOKUP($A35,'Values&amp;Scaled13Vars'!$A:$AE,3,FALSE)</f>
        <v>10.37</v>
      </c>
      <c r="E35" s="1">
        <f>VLOOKUP($A35,'Values&amp;Scaled13Vars'!$A:$AE,4,FALSE)</f>
        <v>26.10917937</v>
      </c>
      <c r="F35" s="1">
        <f>VLOOKUP($A35,'Values&amp;Scaled13Vars'!$A:$AE,5,FALSE)</f>
        <v>0</v>
      </c>
      <c r="G35" s="1">
        <f>VLOOKUP($A35,'Values&amp;Scaled13Vars'!$A:$AE,6,FALSE)</f>
        <v>175.0222109</v>
      </c>
      <c r="H35" s="1">
        <f>VLOOKUP($A35,'Values&amp;Scaled13Vars'!$A:$AE,7,FALSE)</f>
        <v>0</v>
      </c>
      <c r="I35" s="1">
        <f>VLOOKUP($A35,'Values&amp;Scaled13Vars'!$A:$AE,8,FALSE)</f>
        <v>476</v>
      </c>
      <c r="J35" s="1">
        <f>VLOOKUP($A35,'Values&amp;Scaled13Vars'!$A:$AE,9,FALSE)</f>
        <v>19720</v>
      </c>
      <c r="K35" s="1">
        <f>VLOOKUP($A35,'Values&amp;Scaled13Vars'!$A:$AE,10,FALSE)</f>
        <v>11.2</v>
      </c>
      <c r="L35" s="1">
        <f>VLOOKUP($A35,'Values&amp;Scaled13Vars'!$A:$AE,11,FALSE)</f>
        <v>36.5</v>
      </c>
      <c r="M35" s="1">
        <f>VLOOKUP($A35,'Values&amp;Scaled13Vars'!$A:$AE,12,FALSE)</f>
        <v>25.8</v>
      </c>
      <c r="N35" s="1">
        <f>VLOOKUP($A35,'Values&amp;Scaled13Vars'!$A:$AE,13,FALSE)</f>
        <v>10.4</v>
      </c>
      <c r="O35" s="1">
        <f>VLOOKUP($A35,'Values&amp;Scaled13Vars'!$A:$AE,14,FALSE)</f>
        <v>0.5</v>
      </c>
      <c r="P35" s="1">
        <f>VLOOKUP($A35,'Values&amp;Scaled13Vars'!$A:$AE,15,FALSE)</f>
        <v>3.3569703109171667</v>
      </c>
      <c r="Q35" s="1">
        <f>VLOOKUP($A35,'Values&amp;Scaled13Vars'!$A:$AE,16,FALSE)</f>
        <v>10</v>
      </c>
      <c r="R35" s="1">
        <f>VLOOKUP($A35,'Values&amp;Scaled13Vars'!$A:$AE,17,FALSE)</f>
        <v>2.0756385975480942</v>
      </c>
      <c r="S35" s="1">
        <f>VLOOKUP($A35,'Values&amp;Scaled13Vars'!$A:$AE,18,FALSE)</f>
        <v>0</v>
      </c>
      <c r="T35" s="1">
        <f>VLOOKUP($A35,'Values&amp;Scaled13Vars'!$A:$AE,19,FALSE)</f>
        <v>0.29050120391385287</v>
      </c>
      <c r="U35" s="1">
        <f>VLOOKUP($A35,'Values&amp;Scaled13Vars'!$A:$AE,20,FALSE)</f>
        <v>0</v>
      </c>
      <c r="V35" s="1">
        <f>VLOOKUP($A35,'Values&amp;Scaled13Vars'!$A:$AE,21,FALSE)</f>
        <v>1.5951742627345844</v>
      </c>
      <c r="W35" s="1">
        <f>VLOOKUP($A35,'Values&amp;Scaled13Vars'!$A:$AE,22,FALSE)</f>
        <v>0.87937643569848734</v>
      </c>
      <c r="X35" s="1">
        <f>VLOOKUP($A35,'Values&amp;Scaled13Vars'!$A:$AE,23,FALSE)</f>
        <v>1.9580419580419579</v>
      </c>
      <c r="Y35" s="1">
        <f>VLOOKUP($A35,'Values&amp;Scaled13Vars'!$A:$AE,24,FALSE)</f>
        <v>5.9446254071661242</v>
      </c>
      <c r="Z35" s="1">
        <f>VLOOKUP($A35,'Values&amp;Scaled13Vars'!$A:$AE,25,FALSE)</f>
        <v>5.89041095890411</v>
      </c>
      <c r="AA35" s="1">
        <f>VLOOKUP($A35,'Values&amp;Scaled13Vars'!$A:$AE,26,FALSE)</f>
        <v>2.4552429667519178</v>
      </c>
      <c r="AB35" s="1">
        <f>VLOOKUP($A35,'Values&amp;Scaled13Vars'!$A:$AE,27,FALSE)</f>
        <v>5.3191489361702128E-2</v>
      </c>
      <c r="AC35" s="1">
        <f>VLOOKUP($A35,'Values&amp;Scaled13Vars'!$A:$AE,28,FALSE)</f>
        <v>9.6366999999999994</v>
      </c>
      <c r="AD35" s="1">
        <f>VLOOKUP($A35,'Values&amp;Scaled13Vars'!$A:$AE,29,FALSE)</f>
        <v>6.9241290590475826</v>
      </c>
      <c r="AE35" s="1">
        <f>VLOOKUP($A35,'Values&amp;Scaled13Vars'!$A:$AE,30,FALSE)</f>
        <v>5.0427350427350435</v>
      </c>
      <c r="AF35" s="1">
        <f>VLOOKUP($A35,'Values&amp;Scaled13Vars'!$A:$AE,31,FALSE)</f>
        <v>5.1804647023611308</v>
      </c>
    </row>
    <row r="36" spans="1:32" x14ac:dyDescent="0.2">
      <c r="A36">
        <v>6085501402</v>
      </c>
      <c r="B36" t="s">
        <v>1707</v>
      </c>
      <c r="C36" s="1">
        <f>VLOOKUP($A36,'Values&amp;Scaled13Vars'!$A:$AE,2,FALSE)</f>
        <v>2947</v>
      </c>
      <c r="D36" s="1">
        <f>VLOOKUP($A36,'Values&amp;Scaled13Vars'!$A:$AE,3,FALSE)</f>
        <v>10.37</v>
      </c>
      <c r="E36" s="1">
        <f>VLOOKUP($A36,'Values&amp;Scaled13Vars'!$A:$AE,4,FALSE)</f>
        <v>33.659999999999997</v>
      </c>
      <c r="F36" s="1">
        <f>VLOOKUP($A36,'Values&amp;Scaled13Vars'!$A:$AE,5,FALSE)</f>
        <v>0</v>
      </c>
      <c r="G36" s="1">
        <f>VLOOKUP($A36,'Values&amp;Scaled13Vars'!$A:$AE,6,FALSE)</f>
        <v>260.8518727</v>
      </c>
      <c r="H36" s="1">
        <f>VLOOKUP($A36,'Values&amp;Scaled13Vars'!$A:$AE,7,FALSE)</f>
        <v>0</v>
      </c>
      <c r="I36" s="1">
        <f>VLOOKUP($A36,'Values&amp;Scaled13Vars'!$A:$AE,8,FALSE)</f>
        <v>585</v>
      </c>
      <c r="J36" s="1">
        <f>VLOOKUP($A36,'Values&amp;Scaled13Vars'!$A:$AE,9,FALSE)</f>
        <v>19313</v>
      </c>
      <c r="K36" s="1">
        <f>VLOOKUP($A36,'Values&amp;Scaled13Vars'!$A:$AE,10,FALSE)</f>
        <v>18</v>
      </c>
      <c r="L36" s="1">
        <f>VLOOKUP($A36,'Values&amp;Scaled13Vars'!$A:$AE,11,FALSE)</f>
        <v>37</v>
      </c>
      <c r="M36" s="1">
        <f>VLOOKUP($A36,'Values&amp;Scaled13Vars'!$A:$AE,12,FALSE)</f>
        <v>23.8</v>
      </c>
      <c r="N36" s="1">
        <f>VLOOKUP($A36,'Values&amp;Scaled13Vars'!$A:$AE,13,FALSE)</f>
        <v>7</v>
      </c>
      <c r="O36" s="1">
        <f>VLOOKUP($A36,'Values&amp;Scaled13Vars'!$A:$AE,14,FALSE)</f>
        <v>0</v>
      </c>
      <c r="P36" s="1">
        <f>VLOOKUP($A36,'Values&amp;Scaled13Vars'!$A:$AE,15,FALSE)</f>
        <v>2.2940855606639134</v>
      </c>
      <c r="Q36" s="1">
        <f>VLOOKUP($A36,'Values&amp;Scaled13Vars'!$A:$AE,16,FALSE)</f>
        <v>10</v>
      </c>
      <c r="R36" s="1">
        <f>VLOOKUP($A36,'Values&amp;Scaled13Vars'!$A:$AE,17,FALSE)</f>
        <v>2.6825453174116505</v>
      </c>
      <c r="S36" s="1">
        <f>VLOOKUP($A36,'Values&amp;Scaled13Vars'!$A:$AE,18,FALSE)</f>
        <v>0</v>
      </c>
      <c r="T36" s="1">
        <f>VLOOKUP($A36,'Values&amp;Scaled13Vars'!$A:$AE,19,FALSE)</f>
        <v>0.4505527092731777</v>
      </c>
      <c r="U36" s="1">
        <f>VLOOKUP($A36,'Values&amp;Scaled13Vars'!$A:$AE,20,FALSE)</f>
        <v>0</v>
      </c>
      <c r="V36" s="1">
        <f>VLOOKUP($A36,'Values&amp;Scaled13Vars'!$A:$AE,21,FALSE)</f>
        <v>1.9604557640750668</v>
      </c>
      <c r="W36" s="1">
        <f>VLOOKUP($A36,'Values&amp;Scaled13Vars'!$A:$AE,22,FALSE)</f>
        <v>0.8504313318303689</v>
      </c>
      <c r="X36" s="1">
        <f>VLOOKUP($A36,'Values&amp;Scaled13Vars'!$A:$AE,23,FALSE)</f>
        <v>3.1468531468531467</v>
      </c>
      <c r="Y36" s="1">
        <f>VLOOKUP($A36,'Values&amp;Scaled13Vars'!$A:$AE,24,FALSE)</f>
        <v>6.0260586319218241</v>
      </c>
      <c r="Z36" s="1">
        <f>VLOOKUP($A36,'Values&amp;Scaled13Vars'!$A:$AE,25,FALSE)</f>
        <v>5.4337899543379002</v>
      </c>
      <c r="AA36" s="1">
        <f>VLOOKUP($A36,'Values&amp;Scaled13Vars'!$A:$AE,26,FALSE)</f>
        <v>1.585677749360614</v>
      </c>
      <c r="AB36" s="1">
        <f>VLOOKUP($A36,'Values&amp;Scaled13Vars'!$A:$AE,27,FALSE)</f>
        <v>0</v>
      </c>
      <c r="AC36" s="1">
        <f>VLOOKUP($A36,'Values&amp;Scaled13Vars'!$A:$AE,28,FALSE)</f>
        <v>8.6152999999999995</v>
      </c>
      <c r="AD36" s="1">
        <f>VLOOKUP($A36,'Values&amp;Scaled13Vars'!$A:$AE,29,FALSE)</f>
        <v>6.898630695811903</v>
      </c>
      <c r="AE36" s="1">
        <f>VLOOKUP($A36,'Values&amp;Scaled13Vars'!$A:$AE,30,FALSE)</f>
        <v>6.6239316239316253</v>
      </c>
      <c r="AF36" s="1">
        <f>VLOOKUP($A36,'Values&amp;Scaled13Vars'!$A:$AE,31,FALSE)</f>
        <v>5.1317203552941768</v>
      </c>
    </row>
    <row r="37" spans="1:32" x14ac:dyDescent="0.2">
      <c r="A37">
        <v>6085503510</v>
      </c>
      <c r="B37" t="s">
        <v>1707</v>
      </c>
      <c r="C37" s="1">
        <f>VLOOKUP($A37,'Values&amp;Scaled13Vars'!$A:$AE,2,FALSE)</f>
        <v>5968</v>
      </c>
      <c r="D37" s="1">
        <f>VLOOKUP($A37,'Values&amp;Scaled13Vars'!$A:$AE,3,FALSE)</f>
        <v>10.37</v>
      </c>
      <c r="E37" s="1">
        <f>VLOOKUP($A37,'Values&amp;Scaled13Vars'!$A:$AE,4,FALSE)</f>
        <v>26.13</v>
      </c>
      <c r="F37" s="1">
        <f>VLOOKUP($A37,'Values&amp;Scaled13Vars'!$A:$AE,5,FALSE)</f>
        <v>0</v>
      </c>
      <c r="G37" s="1">
        <f>VLOOKUP($A37,'Values&amp;Scaled13Vars'!$A:$AE,6,FALSE)</f>
        <v>205.63961330000001</v>
      </c>
      <c r="H37" s="1">
        <f>VLOOKUP($A37,'Values&amp;Scaled13Vars'!$A:$AE,7,FALSE)</f>
        <v>0</v>
      </c>
      <c r="I37" s="1">
        <f>VLOOKUP($A37,'Values&amp;Scaled13Vars'!$A:$AE,8,FALSE)</f>
        <v>1374</v>
      </c>
      <c r="J37" s="1">
        <f>VLOOKUP($A37,'Values&amp;Scaled13Vars'!$A:$AE,9,FALSE)</f>
        <v>17254</v>
      </c>
      <c r="K37" s="1">
        <f>VLOOKUP($A37,'Values&amp;Scaled13Vars'!$A:$AE,10,FALSE)</f>
        <v>22.6</v>
      </c>
      <c r="L37" s="1">
        <f>VLOOKUP($A37,'Values&amp;Scaled13Vars'!$A:$AE,11,FALSE)</f>
        <v>38.1</v>
      </c>
      <c r="M37" s="1">
        <f>VLOOKUP($A37,'Values&amp;Scaled13Vars'!$A:$AE,12,FALSE)</f>
        <v>27.9</v>
      </c>
      <c r="N37" s="1">
        <f>VLOOKUP($A37,'Values&amp;Scaled13Vars'!$A:$AE,13,FALSE)</f>
        <v>7.7</v>
      </c>
      <c r="O37" s="1">
        <f>VLOOKUP($A37,'Values&amp;Scaled13Vars'!$A:$AE,14,FALSE)</f>
        <v>0.5</v>
      </c>
      <c r="P37" s="1">
        <f>VLOOKUP($A37,'Values&amp;Scaled13Vars'!$A:$AE,15,FALSE)</f>
        <v>4.648172679809865</v>
      </c>
      <c r="Q37" s="1">
        <f>VLOOKUP($A37,'Values&amp;Scaled13Vars'!$A:$AE,16,FALSE)</f>
        <v>10</v>
      </c>
      <c r="R37" s="1">
        <f>VLOOKUP($A37,'Values&amp;Scaled13Vars'!$A:$AE,17,FALSE)</f>
        <v>2.0773120819119777</v>
      </c>
      <c r="S37" s="1">
        <f>VLOOKUP($A37,'Values&amp;Scaled13Vars'!$A:$AE,18,FALSE)</f>
        <v>0</v>
      </c>
      <c r="T37" s="1">
        <f>VLOOKUP($A37,'Values&amp;Scaled13Vars'!$A:$AE,19,FALSE)</f>
        <v>0.34759523459675373</v>
      </c>
      <c r="U37" s="1">
        <f>VLOOKUP($A37,'Values&amp;Scaled13Vars'!$A:$AE,20,FALSE)</f>
        <v>0</v>
      </c>
      <c r="V37" s="1">
        <f>VLOOKUP($A37,'Values&amp;Scaled13Vars'!$A:$AE,21,FALSE)</f>
        <v>4.6045576407506701</v>
      </c>
      <c r="W37" s="1">
        <f>VLOOKUP($A37,'Values&amp;Scaled13Vars'!$A:$AE,22,FALSE)</f>
        <v>0.70399897589804494</v>
      </c>
      <c r="X37" s="1">
        <f>VLOOKUP($A37,'Values&amp;Scaled13Vars'!$A:$AE,23,FALSE)</f>
        <v>3.9510489510489508</v>
      </c>
      <c r="Y37" s="1">
        <f>VLOOKUP($A37,'Values&amp;Scaled13Vars'!$A:$AE,24,FALSE)</f>
        <v>6.2052117263843654</v>
      </c>
      <c r="Z37" s="1">
        <f>VLOOKUP($A37,'Values&amp;Scaled13Vars'!$A:$AE,25,FALSE)</f>
        <v>6.3698630136986303</v>
      </c>
      <c r="AA37" s="1">
        <f>VLOOKUP($A37,'Values&amp;Scaled13Vars'!$A:$AE,26,FALSE)</f>
        <v>1.7647058823529413</v>
      </c>
      <c r="AB37" s="1">
        <f>VLOOKUP($A37,'Values&amp;Scaled13Vars'!$A:$AE,27,FALSE)</f>
        <v>5.3191489361702128E-2</v>
      </c>
      <c r="AC37" s="1">
        <f>VLOOKUP($A37,'Values&amp;Scaled13Vars'!$A:$AE,28,FALSE)</f>
        <v>9.6376000000000008</v>
      </c>
      <c r="AD37" s="1">
        <f>VLOOKUP($A37,'Values&amp;Scaled13Vars'!$A:$AE,29,FALSE)</f>
        <v>7.9407463034741808</v>
      </c>
      <c r="AE37" s="1">
        <f>VLOOKUP($A37,'Values&amp;Scaled13Vars'!$A:$AE,30,FALSE)</f>
        <v>6.1965811965811968</v>
      </c>
      <c r="AF37" s="1">
        <f>VLOOKUP($A37,'Values&amp;Scaled13Vars'!$A:$AE,31,FALSE)</f>
        <v>5.0819941780206532</v>
      </c>
    </row>
    <row r="38" spans="1:32" x14ac:dyDescent="0.2">
      <c r="A38">
        <v>6085503218</v>
      </c>
      <c r="B38" t="s">
        <v>1707</v>
      </c>
      <c r="C38" s="1">
        <f>VLOOKUP($A38,'Values&amp;Scaled13Vars'!$A:$AE,2,FALSE)</f>
        <v>4471</v>
      </c>
      <c r="D38" s="1">
        <f>VLOOKUP($A38,'Values&amp;Scaled13Vars'!$A:$AE,3,FALSE)</f>
        <v>10.37</v>
      </c>
      <c r="E38" s="1">
        <f>VLOOKUP($A38,'Values&amp;Scaled13Vars'!$A:$AE,4,FALSE)</f>
        <v>24.13</v>
      </c>
      <c r="F38" s="1">
        <f>VLOOKUP($A38,'Values&amp;Scaled13Vars'!$A:$AE,5,FALSE)</f>
        <v>0</v>
      </c>
      <c r="G38" s="1">
        <f>VLOOKUP($A38,'Values&amp;Scaled13Vars'!$A:$AE,6,FALSE)</f>
        <v>102.6481426</v>
      </c>
      <c r="H38" s="1">
        <f>VLOOKUP($A38,'Values&amp;Scaled13Vars'!$A:$AE,7,FALSE)</f>
        <v>0.4</v>
      </c>
      <c r="I38" s="1">
        <f>VLOOKUP($A38,'Values&amp;Scaled13Vars'!$A:$AE,8,FALSE)</f>
        <v>825</v>
      </c>
      <c r="J38" s="1">
        <f>VLOOKUP($A38,'Values&amp;Scaled13Vars'!$A:$AE,9,FALSE)</f>
        <v>15727</v>
      </c>
      <c r="K38" s="1">
        <f>VLOOKUP($A38,'Values&amp;Scaled13Vars'!$A:$AE,10,FALSE)</f>
        <v>16.899999999999999</v>
      </c>
      <c r="L38" s="1">
        <f>VLOOKUP($A38,'Values&amp;Scaled13Vars'!$A:$AE,11,FALSE)</f>
        <v>47.3</v>
      </c>
      <c r="M38" s="1">
        <f>VLOOKUP($A38,'Values&amp;Scaled13Vars'!$A:$AE,12,FALSE)</f>
        <v>26.2</v>
      </c>
      <c r="N38" s="1">
        <f>VLOOKUP($A38,'Values&amp;Scaled13Vars'!$A:$AE,13,FALSE)</f>
        <v>6.4</v>
      </c>
      <c r="O38" s="1">
        <f>VLOOKUP($A38,'Values&amp;Scaled13Vars'!$A:$AE,14,FALSE)</f>
        <v>0.2</v>
      </c>
      <c r="P38" s="1">
        <f>VLOOKUP($A38,'Values&amp;Scaled13Vars'!$A:$AE,15,FALSE)</f>
        <v>3.4816488739967273</v>
      </c>
      <c r="Q38" s="1">
        <f>VLOOKUP($A38,'Values&amp;Scaled13Vars'!$A:$AE,16,FALSE)</f>
        <v>10</v>
      </c>
      <c r="R38" s="1">
        <f>VLOOKUP($A38,'Values&amp;Scaled13Vars'!$A:$AE,17,FALSE)</f>
        <v>1.9165595625229539</v>
      </c>
      <c r="S38" s="1">
        <f>VLOOKUP($A38,'Values&amp;Scaled13Vars'!$A:$AE,18,FALSE)</f>
        <v>0</v>
      </c>
      <c r="T38" s="1">
        <f>VLOOKUP($A38,'Values&amp;Scaled13Vars'!$A:$AE,19,FALSE)</f>
        <v>0.15554111741851503</v>
      </c>
      <c r="U38" s="1">
        <f>VLOOKUP($A38,'Values&amp;Scaled13Vars'!$A:$AE,20,FALSE)</f>
        <v>5.5944055944055944E-2</v>
      </c>
      <c r="V38" s="1">
        <f>VLOOKUP($A38,'Values&amp;Scaled13Vars'!$A:$AE,21,FALSE)</f>
        <v>2.7647453083109919</v>
      </c>
      <c r="W38" s="1">
        <f>VLOOKUP($A38,'Values&amp;Scaled13Vars'!$A:$AE,22,FALSE)</f>
        <v>0.59540149774910933</v>
      </c>
      <c r="X38" s="1">
        <f>VLOOKUP($A38,'Values&amp;Scaled13Vars'!$A:$AE,23,FALSE)</f>
        <v>2.9545454545454541</v>
      </c>
      <c r="Y38" s="1">
        <f>VLOOKUP($A38,'Values&amp;Scaled13Vars'!$A:$AE,24,FALSE)</f>
        <v>7.7035830618892511</v>
      </c>
      <c r="Z38" s="1">
        <f>VLOOKUP($A38,'Values&amp;Scaled13Vars'!$A:$AE,25,FALSE)</f>
        <v>5.9817351598173518</v>
      </c>
      <c r="AA38" s="1">
        <f>VLOOKUP($A38,'Values&amp;Scaled13Vars'!$A:$AE,26,FALSE)</f>
        <v>1.4322250639386191</v>
      </c>
      <c r="AB38" s="1">
        <f>VLOOKUP($A38,'Values&amp;Scaled13Vars'!$A:$AE,27,FALSE)</f>
        <v>2.1276595744680851E-2</v>
      </c>
      <c r="AC38" s="1">
        <f>VLOOKUP($A38,'Values&amp;Scaled13Vars'!$A:$AE,28,FALSE)</f>
        <v>9.6463999999999999</v>
      </c>
      <c r="AD38" s="1">
        <f>VLOOKUP($A38,'Values&amp;Scaled13Vars'!$A:$AE,29,FALSE)</f>
        <v>7.7695422160917662</v>
      </c>
      <c r="AE38" s="1">
        <f>VLOOKUP($A38,'Values&amp;Scaled13Vars'!$A:$AE,30,FALSE)</f>
        <v>6.2393162393162394</v>
      </c>
      <c r="AF38" s="1">
        <f>VLOOKUP($A38,'Values&amp;Scaled13Vars'!$A:$AE,31,FALSE)</f>
        <v>5.0207603488776371</v>
      </c>
    </row>
    <row r="39" spans="1:32" x14ac:dyDescent="0.2">
      <c r="A39">
        <v>6085500800</v>
      </c>
      <c r="B39" t="s">
        <v>1707</v>
      </c>
      <c r="C39" s="1">
        <f>VLOOKUP($A39,'Values&amp;Scaled13Vars'!$A:$AE,2,FALSE)</f>
        <v>2600</v>
      </c>
      <c r="D39" s="1">
        <f>VLOOKUP($A39,'Values&amp;Scaled13Vars'!$A:$AE,3,FALSE)</f>
        <v>10.37</v>
      </c>
      <c r="E39" s="1">
        <f>VLOOKUP($A39,'Values&amp;Scaled13Vars'!$A:$AE,4,FALSE)</f>
        <v>43.053117950000001</v>
      </c>
      <c r="F39" s="1">
        <f>VLOOKUP($A39,'Values&amp;Scaled13Vars'!$A:$AE,5,FALSE)</f>
        <v>0</v>
      </c>
      <c r="G39" s="1">
        <f>VLOOKUP($A39,'Values&amp;Scaled13Vars'!$A:$AE,6,FALSE)</f>
        <v>221.9963084</v>
      </c>
      <c r="H39" s="1">
        <f>VLOOKUP($A39,'Values&amp;Scaled13Vars'!$A:$AE,7,FALSE)</f>
        <v>0</v>
      </c>
      <c r="I39" s="1">
        <f>VLOOKUP($A39,'Values&amp;Scaled13Vars'!$A:$AE,8,FALSE)</f>
        <v>488</v>
      </c>
      <c r="J39" s="1">
        <f>VLOOKUP($A39,'Values&amp;Scaled13Vars'!$A:$AE,9,FALSE)</f>
        <v>55139</v>
      </c>
      <c r="K39" s="1">
        <f>VLOOKUP($A39,'Values&amp;Scaled13Vars'!$A:$AE,10,FALSE)</f>
        <v>13.5</v>
      </c>
      <c r="L39" s="1">
        <f>VLOOKUP($A39,'Values&amp;Scaled13Vars'!$A:$AE,11,FALSE)</f>
        <v>13.9</v>
      </c>
      <c r="M39" s="1">
        <f>VLOOKUP($A39,'Values&amp;Scaled13Vars'!$A:$AE,12,FALSE)</f>
        <v>11.3</v>
      </c>
      <c r="N39" s="1">
        <f>VLOOKUP($A39,'Values&amp;Scaled13Vars'!$A:$AE,13,FALSE)</f>
        <v>11.3</v>
      </c>
      <c r="O39" s="1">
        <f>VLOOKUP($A39,'Values&amp;Scaled13Vars'!$A:$AE,14,FALSE)</f>
        <v>0.7</v>
      </c>
      <c r="P39" s="1">
        <f>VLOOKUP($A39,'Values&amp;Scaled13Vars'!$A:$AE,15,FALSE)</f>
        <v>2.0236889269851166</v>
      </c>
      <c r="Q39" s="1">
        <f>VLOOKUP($A39,'Values&amp;Scaled13Vars'!$A:$AE,16,FALSE)</f>
        <v>10</v>
      </c>
      <c r="R39" s="1">
        <f>VLOOKUP($A39,'Values&amp;Scaled13Vars'!$A:$AE,17,FALSE)</f>
        <v>3.4375290051020309</v>
      </c>
      <c r="S39" s="1">
        <f>VLOOKUP($A39,'Values&amp;Scaled13Vars'!$A:$AE,18,FALSE)</f>
        <v>0</v>
      </c>
      <c r="T39" s="1">
        <f>VLOOKUP($A39,'Values&amp;Scaled13Vars'!$A:$AE,19,FALSE)</f>
        <v>0.37809650442068415</v>
      </c>
      <c r="U39" s="1">
        <f>VLOOKUP($A39,'Values&amp;Scaled13Vars'!$A:$AE,20,FALSE)</f>
        <v>0</v>
      </c>
      <c r="V39" s="1">
        <f>VLOOKUP($A39,'Values&amp;Scaled13Vars'!$A:$AE,21,FALSE)</f>
        <v>1.6353887399463807</v>
      </c>
      <c r="W39" s="1">
        <f>VLOOKUP($A39,'Values&amp;Scaled13Vars'!$A:$AE,22,FALSE)</f>
        <v>3.3983116541380118</v>
      </c>
      <c r="X39" s="1">
        <f>VLOOKUP($A39,'Values&amp;Scaled13Vars'!$A:$AE,23,FALSE)</f>
        <v>2.36013986013986</v>
      </c>
      <c r="Y39" s="1">
        <f>VLOOKUP($A39,'Values&amp;Scaled13Vars'!$A:$AE,24,FALSE)</f>
        <v>2.2638436482084692</v>
      </c>
      <c r="Z39" s="1">
        <f>VLOOKUP($A39,'Values&amp;Scaled13Vars'!$A:$AE,25,FALSE)</f>
        <v>2.579908675799087</v>
      </c>
      <c r="AA39" s="1">
        <f>VLOOKUP($A39,'Values&amp;Scaled13Vars'!$A:$AE,26,FALSE)</f>
        <v>2.6854219948849107</v>
      </c>
      <c r="AB39" s="1">
        <f>VLOOKUP($A39,'Values&amp;Scaled13Vars'!$A:$AE,27,FALSE)</f>
        <v>7.4468085106382975E-2</v>
      </c>
      <c r="AC39" s="1">
        <f>VLOOKUP($A39,'Values&amp;Scaled13Vars'!$A:$AE,28,FALSE)</f>
        <v>7.1943000000000001</v>
      </c>
      <c r="AD39" s="1">
        <f>VLOOKUP($A39,'Values&amp;Scaled13Vars'!$A:$AE,29,FALSE)</f>
        <v>4.5519610371954977</v>
      </c>
      <c r="AE39" s="1">
        <f>VLOOKUP($A39,'Values&amp;Scaled13Vars'!$A:$AE,30,FALSE)</f>
        <v>4.4017094017094021</v>
      </c>
      <c r="AF39" s="1">
        <f>VLOOKUP($A39,'Values&amp;Scaled13Vars'!$A:$AE,31,FALSE)</f>
        <v>5.0140617506752978</v>
      </c>
    </row>
    <row r="40" spans="1:32" x14ac:dyDescent="0.2">
      <c r="A40">
        <v>6085503305</v>
      </c>
      <c r="B40" t="s">
        <v>1707</v>
      </c>
      <c r="C40" s="1">
        <f>VLOOKUP($A40,'Values&amp;Scaled13Vars'!$A:$AE,2,FALSE)</f>
        <v>6069</v>
      </c>
      <c r="D40" s="1">
        <f>VLOOKUP($A40,'Values&amp;Scaled13Vars'!$A:$AE,3,FALSE)</f>
        <v>10.37</v>
      </c>
      <c r="E40" s="1">
        <f>VLOOKUP($A40,'Values&amp;Scaled13Vars'!$A:$AE,4,FALSE)</f>
        <v>23.258634000000001</v>
      </c>
      <c r="F40" s="1">
        <f>VLOOKUP($A40,'Values&amp;Scaled13Vars'!$A:$AE,5,FALSE)</f>
        <v>0</v>
      </c>
      <c r="G40" s="1">
        <f>VLOOKUP($A40,'Values&amp;Scaled13Vars'!$A:$AE,6,FALSE)</f>
        <v>153.04345420000001</v>
      </c>
      <c r="H40" s="1">
        <f>VLOOKUP($A40,'Values&amp;Scaled13Vars'!$A:$AE,7,FALSE)</f>
        <v>0</v>
      </c>
      <c r="I40" s="1">
        <f>VLOOKUP($A40,'Values&amp;Scaled13Vars'!$A:$AE,8,FALSE)</f>
        <v>623</v>
      </c>
      <c r="J40" s="1">
        <f>VLOOKUP($A40,'Values&amp;Scaled13Vars'!$A:$AE,9,FALSE)</f>
        <v>21988</v>
      </c>
      <c r="K40" s="1">
        <f>VLOOKUP($A40,'Values&amp;Scaled13Vars'!$A:$AE,10,FALSE)</f>
        <v>9.8000000000000007</v>
      </c>
      <c r="L40" s="1">
        <f>VLOOKUP($A40,'Values&amp;Scaled13Vars'!$A:$AE,11,FALSE)</f>
        <v>39.6</v>
      </c>
      <c r="M40" s="1">
        <f>VLOOKUP($A40,'Values&amp;Scaled13Vars'!$A:$AE,12,FALSE)</f>
        <v>21.6</v>
      </c>
      <c r="N40" s="1">
        <f>VLOOKUP($A40,'Values&amp;Scaled13Vars'!$A:$AE,13,FALSE)</f>
        <v>11.1</v>
      </c>
      <c r="O40" s="1">
        <f>VLOOKUP($A40,'Values&amp;Scaled13Vars'!$A:$AE,14,FALSE)</f>
        <v>0.8</v>
      </c>
      <c r="P40" s="1">
        <f>VLOOKUP($A40,'Values&amp;Scaled13Vars'!$A:$AE,15,FALSE)</f>
        <v>4.7268760227538378</v>
      </c>
      <c r="Q40" s="1">
        <f>VLOOKUP($A40,'Values&amp;Scaled13Vars'!$A:$AE,16,FALSE)</f>
        <v>10</v>
      </c>
      <c r="R40" s="1">
        <f>VLOOKUP($A40,'Values&amp;Scaled13Vars'!$A:$AE,17,FALSE)</f>
        <v>1.8465224226179862</v>
      </c>
      <c r="S40" s="1">
        <f>VLOOKUP($A40,'Values&amp;Scaled13Vars'!$A:$AE,18,FALSE)</f>
        <v>0</v>
      </c>
      <c r="T40" s="1">
        <f>VLOOKUP($A40,'Values&amp;Scaled13Vars'!$A:$AE,19,FALSE)</f>
        <v>0.24951615256926812</v>
      </c>
      <c r="U40" s="1">
        <f>VLOOKUP($A40,'Values&amp;Scaled13Vars'!$A:$AE,20,FALSE)</f>
        <v>0</v>
      </c>
      <c r="V40" s="1">
        <f>VLOOKUP($A40,'Values&amp;Scaled13Vars'!$A:$AE,21,FALSE)</f>
        <v>2.0878016085790883</v>
      </c>
      <c r="W40" s="1">
        <f>VLOOKUP($A40,'Values&amp;Scaled13Vars'!$A:$AE,22,FALSE)</f>
        <v>1.0406724936171423</v>
      </c>
      <c r="X40" s="1">
        <f>VLOOKUP($A40,'Values&amp;Scaled13Vars'!$A:$AE,23,FALSE)</f>
        <v>1.7132867132867133</v>
      </c>
      <c r="Y40" s="1">
        <f>VLOOKUP($A40,'Values&amp;Scaled13Vars'!$A:$AE,24,FALSE)</f>
        <v>6.4495114006514669</v>
      </c>
      <c r="Z40" s="1">
        <f>VLOOKUP($A40,'Values&amp;Scaled13Vars'!$A:$AE,25,FALSE)</f>
        <v>4.9315068493150696</v>
      </c>
      <c r="AA40" s="1">
        <f>VLOOKUP($A40,'Values&amp;Scaled13Vars'!$A:$AE,26,FALSE)</f>
        <v>2.6342710997442453</v>
      </c>
      <c r="AB40" s="1">
        <f>VLOOKUP($A40,'Values&amp;Scaled13Vars'!$A:$AE,27,FALSE)</f>
        <v>8.5106382978723402E-2</v>
      </c>
      <c r="AC40" s="1">
        <f>VLOOKUP($A40,'Values&amp;Scaled13Vars'!$A:$AE,28,FALSE)</f>
        <v>9.6683000000000003</v>
      </c>
      <c r="AD40" s="1">
        <f>VLOOKUP($A40,'Values&amp;Scaled13Vars'!$A:$AE,29,FALSE)</f>
        <v>7.2405122516597276</v>
      </c>
      <c r="AE40" s="1">
        <f>VLOOKUP($A40,'Values&amp;Scaled13Vars'!$A:$AE,30,FALSE)</f>
        <v>5.8547008547008552</v>
      </c>
      <c r="AF40" s="1">
        <f>VLOOKUP($A40,'Values&amp;Scaled13Vars'!$A:$AE,31,FALSE)</f>
        <v>5.007963429950899</v>
      </c>
    </row>
    <row r="41" spans="1:32" x14ac:dyDescent="0.2">
      <c r="A41">
        <v>6085503123</v>
      </c>
      <c r="B41" t="s">
        <v>1707</v>
      </c>
      <c r="C41" s="1">
        <f>VLOOKUP($A41,'Values&amp;Scaled13Vars'!$A:$AE,2,FALSE)</f>
        <v>3585</v>
      </c>
      <c r="D41" s="1">
        <f>VLOOKUP($A41,'Values&amp;Scaled13Vars'!$A:$AE,3,FALSE)</f>
        <v>10.37</v>
      </c>
      <c r="E41" s="1">
        <f>VLOOKUP($A41,'Values&amp;Scaled13Vars'!$A:$AE,4,FALSE)</f>
        <v>36.65</v>
      </c>
      <c r="F41" s="1">
        <f>VLOOKUP($A41,'Values&amp;Scaled13Vars'!$A:$AE,5,FALSE)</f>
        <v>0</v>
      </c>
      <c r="G41" s="1">
        <f>VLOOKUP($A41,'Values&amp;Scaled13Vars'!$A:$AE,6,FALSE)</f>
        <v>123.7499533</v>
      </c>
      <c r="H41" s="1">
        <f>VLOOKUP($A41,'Values&amp;Scaled13Vars'!$A:$AE,7,FALSE)</f>
        <v>0.5</v>
      </c>
      <c r="I41" s="1">
        <f>VLOOKUP($A41,'Values&amp;Scaled13Vars'!$A:$AE,8,FALSE)</f>
        <v>851</v>
      </c>
      <c r="J41" s="1">
        <f>VLOOKUP($A41,'Values&amp;Scaled13Vars'!$A:$AE,9,FALSE)</f>
        <v>27852</v>
      </c>
      <c r="K41" s="1">
        <f>VLOOKUP($A41,'Values&amp;Scaled13Vars'!$A:$AE,10,FALSE)</f>
        <v>21.9</v>
      </c>
      <c r="L41" s="1">
        <f>VLOOKUP($A41,'Values&amp;Scaled13Vars'!$A:$AE,11,FALSE)</f>
        <v>19</v>
      </c>
      <c r="M41" s="1">
        <f>VLOOKUP($A41,'Values&amp;Scaled13Vars'!$A:$AE,12,FALSE)</f>
        <v>22.7</v>
      </c>
      <c r="N41" s="1">
        <f>VLOOKUP($A41,'Values&amp;Scaled13Vars'!$A:$AE,13,FALSE)</f>
        <v>15.6</v>
      </c>
      <c r="O41" s="1">
        <f>VLOOKUP($A41,'Values&amp;Scaled13Vars'!$A:$AE,14,FALSE)</f>
        <v>1.3</v>
      </c>
      <c r="P41" s="1">
        <f>VLOOKUP($A41,'Values&amp;Scaled13Vars'!$A:$AE,15,FALSE)</f>
        <v>2.7912413309436608</v>
      </c>
      <c r="Q41" s="1">
        <f>VLOOKUP($A41,'Values&amp;Scaled13Vars'!$A:$AE,16,FALSE)</f>
        <v>10</v>
      </c>
      <c r="R41" s="1">
        <f>VLOOKUP($A41,'Values&amp;Scaled13Vars'!$A:$AE,17,FALSE)</f>
        <v>2.9228703338982411</v>
      </c>
      <c r="S41" s="1">
        <f>VLOOKUP($A41,'Values&amp;Scaled13Vars'!$A:$AE,18,FALSE)</f>
        <v>0</v>
      </c>
      <c r="T41" s="1">
        <f>VLOOKUP($A41,'Values&amp;Scaled13Vars'!$A:$AE,19,FALSE)</f>
        <v>0.19489087713459616</v>
      </c>
      <c r="U41" s="1">
        <f>VLOOKUP($A41,'Values&amp;Scaled13Vars'!$A:$AE,20,FALSE)</f>
        <v>6.9930069930069935E-2</v>
      </c>
      <c r="V41" s="1">
        <f>VLOOKUP($A41,'Values&amp;Scaled13Vars'!$A:$AE,21,FALSE)</f>
        <v>2.8518766756032172</v>
      </c>
      <c r="W41" s="1">
        <f>VLOOKUP($A41,'Values&amp;Scaled13Vars'!$A:$AE,22,FALSE)</f>
        <v>1.4577095675302787</v>
      </c>
      <c r="X41" s="1">
        <f>VLOOKUP($A41,'Values&amp;Scaled13Vars'!$A:$AE,23,FALSE)</f>
        <v>3.8286713286713283</v>
      </c>
      <c r="Y41" s="1">
        <f>VLOOKUP($A41,'Values&amp;Scaled13Vars'!$A:$AE,24,FALSE)</f>
        <v>3.0944625407166129</v>
      </c>
      <c r="Z41" s="1">
        <f>VLOOKUP($A41,'Values&amp;Scaled13Vars'!$A:$AE,25,FALSE)</f>
        <v>5.1826484018264836</v>
      </c>
      <c r="AA41" s="1">
        <f>VLOOKUP($A41,'Values&amp;Scaled13Vars'!$A:$AE,26,FALSE)</f>
        <v>3.7851662404092066</v>
      </c>
      <c r="AB41" s="1">
        <f>VLOOKUP($A41,'Values&amp;Scaled13Vars'!$A:$AE,27,FALSE)</f>
        <v>0.13829787234042554</v>
      </c>
      <c r="AC41" s="1">
        <f>VLOOKUP($A41,'Values&amp;Scaled13Vars'!$A:$AE,28,FALSE)</f>
        <v>9.891</v>
      </c>
      <c r="AD41" s="1">
        <f>VLOOKUP($A41,'Values&amp;Scaled13Vars'!$A:$AE,29,FALSE)</f>
        <v>6.3157097456155578</v>
      </c>
      <c r="AE41" s="1">
        <f>VLOOKUP($A41,'Values&amp;Scaled13Vars'!$A:$AE,30,FALSE)</f>
        <v>5.8974358974358978</v>
      </c>
      <c r="AF41" s="1">
        <f>VLOOKUP($A41,'Values&amp;Scaled13Vars'!$A:$AE,31,FALSE)</f>
        <v>4.9882409609615355</v>
      </c>
    </row>
    <row r="42" spans="1:32" x14ac:dyDescent="0.2">
      <c r="A42">
        <v>6085505009</v>
      </c>
      <c r="B42" t="s">
        <v>1707</v>
      </c>
      <c r="C42" s="1">
        <f>VLOOKUP($A42,'Values&amp;Scaled13Vars'!$A:$AE,2,FALSE)</f>
        <v>6256</v>
      </c>
      <c r="D42" s="1">
        <f>VLOOKUP($A42,'Values&amp;Scaled13Vars'!$A:$AE,3,FALSE)</f>
        <v>10.37</v>
      </c>
      <c r="E42" s="1">
        <f>VLOOKUP($A42,'Values&amp;Scaled13Vars'!$A:$AE,4,FALSE)</f>
        <v>29.764742399999999</v>
      </c>
      <c r="F42" s="1">
        <f>VLOOKUP($A42,'Values&amp;Scaled13Vars'!$A:$AE,5,FALSE)</f>
        <v>0</v>
      </c>
      <c r="G42" s="1">
        <f>VLOOKUP($A42,'Values&amp;Scaled13Vars'!$A:$AE,6,FALSE)</f>
        <v>237.31874959999999</v>
      </c>
      <c r="H42" s="1">
        <f>VLOOKUP($A42,'Values&amp;Scaled13Vars'!$A:$AE,7,FALSE)</f>
        <v>5.9</v>
      </c>
      <c r="I42" s="1">
        <f>VLOOKUP($A42,'Values&amp;Scaled13Vars'!$A:$AE,8,FALSE)</f>
        <v>693</v>
      </c>
      <c r="J42" s="1">
        <f>VLOOKUP($A42,'Values&amp;Scaled13Vars'!$A:$AE,9,FALSE)</f>
        <v>42327</v>
      </c>
      <c r="K42" s="1">
        <f>VLOOKUP($A42,'Values&amp;Scaled13Vars'!$A:$AE,10,FALSE)</f>
        <v>7.5</v>
      </c>
      <c r="L42" s="1">
        <f>VLOOKUP($A42,'Values&amp;Scaled13Vars'!$A:$AE,11,FALSE)</f>
        <v>13.4</v>
      </c>
      <c r="M42" s="1">
        <f>VLOOKUP($A42,'Values&amp;Scaled13Vars'!$A:$AE,12,FALSE)</f>
        <v>21.8</v>
      </c>
      <c r="N42" s="1">
        <f>VLOOKUP($A42,'Values&amp;Scaled13Vars'!$A:$AE,13,FALSE)</f>
        <v>9.1</v>
      </c>
      <c r="O42" s="1">
        <f>VLOOKUP($A42,'Values&amp;Scaled13Vars'!$A:$AE,14,FALSE)</f>
        <v>0</v>
      </c>
      <c r="P42" s="1">
        <f>VLOOKUP($A42,'Values&amp;Scaled13Vars'!$A:$AE,15,FALSE)</f>
        <v>4.872594093353074</v>
      </c>
      <c r="Q42" s="1">
        <f>VLOOKUP($A42,'Values&amp;Scaled13Vars'!$A:$AE,16,FALSE)</f>
        <v>10</v>
      </c>
      <c r="R42" s="1">
        <f>VLOOKUP($A42,'Values&amp;Scaled13Vars'!$A:$AE,17,FALSE)</f>
        <v>2.3694590809770304</v>
      </c>
      <c r="S42" s="1">
        <f>VLOOKUP($A42,'Values&amp;Scaled13Vars'!$A:$AE,18,FALSE)</f>
        <v>0</v>
      </c>
      <c r="T42" s="1">
        <f>VLOOKUP($A42,'Values&amp;Scaled13Vars'!$A:$AE,19,FALSE)</f>
        <v>0.40666914153015182</v>
      </c>
      <c r="U42" s="1">
        <f>VLOOKUP($A42,'Values&amp;Scaled13Vars'!$A:$AE,20,FALSE)</f>
        <v>0.82517482517482521</v>
      </c>
      <c r="V42" s="1">
        <f>VLOOKUP($A42,'Values&amp;Scaled13Vars'!$A:$AE,21,FALSE)</f>
        <v>2.3223860589812331</v>
      </c>
      <c r="W42" s="1">
        <f>VLOOKUP($A42,'Values&amp;Scaled13Vars'!$A:$AE,22,FALSE)</f>
        <v>2.4871453869185198</v>
      </c>
      <c r="X42" s="1">
        <f>VLOOKUP($A42,'Values&amp;Scaled13Vars'!$A:$AE,23,FALSE)</f>
        <v>1.3111888111888113</v>
      </c>
      <c r="Y42" s="1">
        <f>VLOOKUP($A42,'Values&amp;Scaled13Vars'!$A:$AE,24,FALSE)</f>
        <v>2.1824104234527688</v>
      </c>
      <c r="Z42" s="1">
        <f>VLOOKUP($A42,'Values&amp;Scaled13Vars'!$A:$AE,25,FALSE)</f>
        <v>4.9771689497716896</v>
      </c>
      <c r="AA42" s="1">
        <f>VLOOKUP($A42,'Values&amp;Scaled13Vars'!$A:$AE,26,FALSE)</f>
        <v>2.1227621483375954</v>
      </c>
      <c r="AB42" s="1">
        <f>VLOOKUP($A42,'Values&amp;Scaled13Vars'!$A:$AE,27,FALSE)</f>
        <v>0</v>
      </c>
      <c r="AC42" s="1">
        <f>VLOOKUP($A42,'Values&amp;Scaled13Vars'!$A:$AE,28,FALSE)</f>
        <v>6.6037999999999997</v>
      </c>
      <c r="AD42" s="1">
        <f>VLOOKUP($A42,'Values&amp;Scaled13Vars'!$A:$AE,29,FALSE)</f>
        <v>5.1581969945980948</v>
      </c>
      <c r="AE42" s="1">
        <f>VLOOKUP($A42,'Values&amp;Scaled13Vars'!$A:$AE,30,FALSE)</f>
        <v>3.6752136752136755</v>
      </c>
      <c r="AF42" s="1">
        <f>VLOOKUP($A42,'Values&amp;Scaled13Vars'!$A:$AE,31,FALSE)</f>
        <v>4.9307737634106727</v>
      </c>
    </row>
    <row r="43" spans="1:32" x14ac:dyDescent="0.2">
      <c r="A43">
        <v>6085503213</v>
      </c>
      <c r="B43" t="s">
        <v>1707</v>
      </c>
      <c r="C43" s="1">
        <f>VLOOKUP($A43,'Values&amp;Scaled13Vars'!$A:$AE,2,FALSE)</f>
        <v>4494</v>
      </c>
      <c r="D43" s="1">
        <f>VLOOKUP($A43,'Values&amp;Scaled13Vars'!$A:$AE,3,FALSE)</f>
        <v>10.37</v>
      </c>
      <c r="E43" s="1">
        <f>VLOOKUP($A43,'Values&amp;Scaled13Vars'!$A:$AE,4,FALSE)</f>
        <v>23.898648399999999</v>
      </c>
      <c r="F43" s="1">
        <f>VLOOKUP($A43,'Values&amp;Scaled13Vars'!$A:$AE,5,FALSE)</f>
        <v>0</v>
      </c>
      <c r="G43" s="1">
        <f>VLOOKUP($A43,'Values&amp;Scaled13Vars'!$A:$AE,6,FALSE)</f>
        <v>137.9758258</v>
      </c>
      <c r="H43" s="1">
        <f>VLOOKUP($A43,'Values&amp;Scaled13Vars'!$A:$AE,7,FALSE)</f>
        <v>1.2</v>
      </c>
      <c r="I43" s="1">
        <f>VLOOKUP($A43,'Values&amp;Scaled13Vars'!$A:$AE,8,FALSE)</f>
        <v>1058</v>
      </c>
      <c r="J43" s="1">
        <f>VLOOKUP($A43,'Values&amp;Scaled13Vars'!$A:$AE,9,FALSE)</f>
        <v>16955</v>
      </c>
      <c r="K43" s="1">
        <f>VLOOKUP($A43,'Values&amp;Scaled13Vars'!$A:$AE,10,FALSE)</f>
        <v>23.6</v>
      </c>
      <c r="L43" s="1">
        <f>VLOOKUP($A43,'Values&amp;Scaled13Vars'!$A:$AE,11,FALSE)</f>
        <v>39.4</v>
      </c>
      <c r="M43" s="1">
        <f>VLOOKUP($A43,'Values&amp;Scaled13Vars'!$A:$AE,12,FALSE)</f>
        <v>23.7</v>
      </c>
      <c r="N43" s="1">
        <f>VLOOKUP($A43,'Values&amp;Scaled13Vars'!$A:$AE,13,FALSE)</f>
        <v>10.7</v>
      </c>
      <c r="O43" s="1">
        <f>VLOOKUP($A43,'Values&amp;Scaled13Vars'!$A:$AE,14,FALSE)</f>
        <v>0.1</v>
      </c>
      <c r="P43" s="1">
        <f>VLOOKUP($A43,'Values&amp;Scaled13Vars'!$A:$AE,15,FALSE)</f>
        <v>3.4995714174394137</v>
      </c>
      <c r="Q43" s="1">
        <f>VLOOKUP($A43,'Values&amp;Scaled13Vars'!$A:$AE,16,FALSE)</f>
        <v>10</v>
      </c>
      <c r="R43" s="1">
        <f>VLOOKUP($A43,'Values&amp;Scaled13Vars'!$A:$AE,17,FALSE)</f>
        <v>1.8979643862406133</v>
      </c>
      <c r="S43" s="1">
        <f>VLOOKUP($A43,'Values&amp;Scaled13Vars'!$A:$AE,18,FALSE)</f>
        <v>0</v>
      </c>
      <c r="T43" s="1">
        <f>VLOOKUP($A43,'Values&amp;Scaled13Vars'!$A:$AE,19,FALSE)</f>
        <v>0.22141867953908873</v>
      </c>
      <c r="U43" s="1">
        <f>VLOOKUP($A43,'Values&amp;Scaled13Vars'!$A:$AE,20,FALSE)</f>
        <v>0.16783216783216784</v>
      </c>
      <c r="V43" s="1">
        <f>VLOOKUP($A43,'Values&amp;Scaled13Vars'!$A:$AE,21,FALSE)</f>
        <v>3.5455764075067027</v>
      </c>
      <c r="W43" s="1">
        <f>VLOOKUP($A43,'Values&amp;Scaled13Vars'!$A:$AE,22,FALSE)</f>
        <v>0.68273463669271961</v>
      </c>
      <c r="X43" s="1">
        <f>VLOOKUP($A43,'Values&amp;Scaled13Vars'!$A:$AE,23,FALSE)</f>
        <v>4.1258741258741258</v>
      </c>
      <c r="Y43" s="1">
        <f>VLOOKUP($A43,'Values&amp;Scaled13Vars'!$A:$AE,24,FALSE)</f>
        <v>6.416938110749185</v>
      </c>
      <c r="Z43" s="1">
        <f>VLOOKUP($A43,'Values&amp;Scaled13Vars'!$A:$AE,25,FALSE)</f>
        <v>5.4109589041095898</v>
      </c>
      <c r="AA43" s="1">
        <f>VLOOKUP($A43,'Values&amp;Scaled13Vars'!$A:$AE,26,FALSE)</f>
        <v>2.5319693094629154</v>
      </c>
      <c r="AB43" s="1">
        <f>VLOOKUP($A43,'Values&amp;Scaled13Vars'!$A:$AE,27,FALSE)</f>
        <v>1.0638297872340425E-2</v>
      </c>
      <c r="AC43" s="1">
        <f>VLOOKUP($A43,'Values&amp;Scaled13Vars'!$A:$AE,28,FALSE)</f>
        <v>10.457599999999999</v>
      </c>
      <c r="AD43" s="1">
        <f>VLOOKUP($A43,'Values&amp;Scaled13Vars'!$A:$AE,29,FALSE)</f>
        <v>7.7458468748204741</v>
      </c>
      <c r="AE43" s="1">
        <f>VLOOKUP($A43,'Values&amp;Scaled13Vars'!$A:$AE,30,FALSE)</f>
        <v>5.4700854700854702</v>
      </c>
      <c r="AF43" s="1">
        <f>VLOOKUP($A43,'Values&amp;Scaled13Vars'!$A:$AE,31,FALSE)</f>
        <v>4.9229977724947895</v>
      </c>
    </row>
    <row r="44" spans="1:32" x14ac:dyDescent="0.2">
      <c r="A44">
        <v>6085503212</v>
      </c>
      <c r="B44" t="s">
        <v>1707</v>
      </c>
      <c r="C44" s="1">
        <f>VLOOKUP($A44,'Values&amp;Scaled13Vars'!$A:$AE,2,FALSE)</f>
        <v>4058</v>
      </c>
      <c r="D44" s="1">
        <f>VLOOKUP($A44,'Values&amp;Scaled13Vars'!$A:$AE,3,FALSE)</f>
        <v>10.37</v>
      </c>
      <c r="E44" s="1">
        <f>VLOOKUP($A44,'Values&amp;Scaled13Vars'!$A:$AE,4,FALSE)</f>
        <v>22.95</v>
      </c>
      <c r="F44" s="1">
        <f>VLOOKUP($A44,'Values&amp;Scaled13Vars'!$A:$AE,5,FALSE)</f>
        <v>0</v>
      </c>
      <c r="G44" s="1">
        <f>VLOOKUP($A44,'Values&amp;Scaled13Vars'!$A:$AE,6,FALSE)</f>
        <v>139.67344879999999</v>
      </c>
      <c r="H44" s="1">
        <f>VLOOKUP($A44,'Values&amp;Scaled13Vars'!$A:$AE,7,FALSE)</f>
        <v>1</v>
      </c>
      <c r="I44" s="1">
        <f>VLOOKUP($A44,'Values&amp;Scaled13Vars'!$A:$AE,8,FALSE)</f>
        <v>412</v>
      </c>
      <c r="J44" s="1">
        <f>VLOOKUP($A44,'Values&amp;Scaled13Vars'!$A:$AE,9,FALSE)</f>
        <v>27347</v>
      </c>
      <c r="K44" s="1">
        <f>VLOOKUP($A44,'Values&amp;Scaled13Vars'!$A:$AE,10,FALSE)</f>
        <v>9.6999999999999993</v>
      </c>
      <c r="L44" s="1">
        <f>VLOOKUP($A44,'Values&amp;Scaled13Vars'!$A:$AE,11,FALSE)</f>
        <v>26.1</v>
      </c>
      <c r="M44" s="1">
        <f>VLOOKUP($A44,'Values&amp;Scaled13Vars'!$A:$AE,12,FALSE)</f>
        <v>17.8</v>
      </c>
      <c r="N44" s="1">
        <f>VLOOKUP($A44,'Values&amp;Scaled13Vars'!$A:$AE,13,FALSE)</f>
        <v>8.6999999999999993</v>
      </c>
      <c r="O44" s="1">
        <f>VLOOKUP($A44,'Values&amp;Scaled13Vars'!$A:$AE,14,FALSE)</f>
        <v>1.5</v>
      </c>
      <c r="P44" s="1">
        <f>VLOOKUP($A44,'Values&amp;Scaled13Vars'!$A:$AE,15,FALSE)</f>
        <v>3.1598223330476118</v>
      </c>
      <c r="Q44" s="1">
        <f>VLOOKUP($A44,'Values&amp;Scaled13Vars'!$A:$AE,16,FALSE)</f>
        <v>10</v>
      </c>
      <c r="R44" s="1">
        <f>VLOOKUP($A44,'Values&amp;Scaled13Vars'!$A:$AE,17,FALSE)</f>
        <v>1.82171557608343</v>
      </c>
      <c r="S44" s="1">
        <f>VLOOKUP($A44,'Values&amp;Scaled13Vars'!$A:$AE,18,FALSE)</f>
        <v>0</v>
      </c>
      <c r="T44" s="1">
        <f>VLOOKUP($A44,'Values&amp;Scaled13Vars'!$A:$AE,19,FALSE)</f>
        <v>0.22458433475646267</v>
      </c>
      <c r="U44" s="1">
        <f>VLOOKUP($A44,'Values&amp;Scaled13Vars'!$A:$AE,20,FALSE)</f>
        <v>0.13986013986013987</v>
      </c>
      <c r="V44" s="1">
        <f>VLOOKUP($A44,'Values&amp;Scaled13Vars'!$A:$AE,21,FALSE)</f>
        <v>1.3806970509383378</v>
      </c>
      <c r="W44" s="1">
        <f>VLOOKUP($A44,'Values&amp;Scaled13Vars'!$A:$AE,22,FALSE)</f>
        <v>1.4217948809125884</v>
      </c>
      <c r="X44" s="1">
        <f>VLOOKUP($A44,'Values&amp;Scaled13Vars'!$A:$AE,23,FALSE)</f>
        <v>1.6958041958041956</v>
      </c>
      <c r="Y44" s="1">
        <f>VLOOKUP($A44,'Values&amp;Scaled13Vars'!$A:$AE,24,FALSE)</f>
        <v>4.2508143322475576</v>
      </c>
      <c r="Z44" s="1">
        <f>VLOOKUP($A44,'Values&amp;Scaled13Vars'!$A:$AE,25,FALSE)</f>
        <v>4.06392694063927</v>
      </c>
      <c r="AA44" s="1">
        <f>VLOOKUP($A44,'Values&amp;Scaled13Vars'!$A:$AE,26,FALSE)</f>
        <v>2.0204603580562659</v>
      </c>
      <c r="AB44" s="1">
        <f>VLOOKUP($A44,'Values&amp;Scaled13Vars'!$A:$AE,27,FALSE)</f>
        <v>0.15957446808510636</v>
      </c>
      <c r="AC44" s="1">
        <f>VLOOKUP($A44,'Values&amp;Scaled13Vars'!$A:$AE,28,FALSE)</f>
        <v>7.0369999999999999</v>
      </c>
      <c r="AD44" s="1">
        <f>VLOOKUP($A44,'Values&amp;Scaled13Vars'!$A:$AE,29,FALSE)</f>
        <v>5.6819908318358836</v>
      </c>
      <c r="AE44" s="1">
        <f>VLOOKUP($A44,'Values&amp;Scaled13Vars'!$A:$AE,30,FALSE)</f>
        <v>4.4017094017094021</v>
      </c>
      <c r="AF44" s="1">
        <f>VLOOKUP($A44,'Values&amp;Scaled13Vars'!$A:$AE,31,FALSE)</f>
        <v>4.8521651279615909</v>
      </c>
    </row>
    <row r="45" spans="1:32" x14ac:dyDescent="0.2">
      <c r="A45">
        <v>6085503711</v>
      </c>
      <c r="B45" t="s">
        <v>1707</v>
      </c>
      <c r="C45" s="1">
        <f>VLOOKUP($A45,'Values&amp;Scaled13Vars'!$A:$AE,2,FALSE)</f>
        <v>4763</v>
      </c>
      <c r="D45" s="1">
        <f>VLOOKUP($A45,'Values&amp;Scaled13Vars'!$A:$AE,3,FALSE)</f>
        <v>10.37</v>
      </c>
      <c r="E45" s="1">
        <f>VLOOKUP($A45,'Values&amp;Scaled13Vars'!$A:$AE,4,FALSE)</f>
        <v>29.144477420000001</v>
      </c>
      <c r="F45" s="1">
        <f>VLOOKUP($A45,'Values&amp;Scaled13Vars'!$A:$AE,5,FALSE)</f>
        <v>0</v>
      </c>
      <c r="G45" s="1">
        <f>VLOOKUP($A45,'Values&amp;Scaled13Vars'!$A:$AE,6,FALSE)</f>
        <v>245.12663749999999</v>
      </c>
      <c r="H45" s="1">
        <f>VLOOKUP($A45,'Values&amp;Scaled13Vars'!$A:$AE,7,FALSE)</f>
        <v>0</v>
      </c>
      <c r="I45" s="1">
        <f>VLOOKUP($A45,'Values&amp;Scaled13Vars'!$A:$AE,8,FALSE)</f>
        <v>985</v>
      </c>
      <c r="J45" s="1">
        <f>VLOOKUP($A45,'Values&amp;Scaled13Vars'!$A:$AE,9,FALSE)</f>
        <v>17466</v>
      </c>
      <c r="K45" s="1">
        <f>VLOOKUP($A45,'Values&amp;Scaled13Vars'!$A:$AE,10,FALSE)</f>
        <v>19.3</v>
      </c>
      <c r="L45" s="1">
        <f>VLOOKUP($A45,'Values&amp;Scaled13Vars'!$A:$AE,11,FALSE)</f>
        <v>43</v>
      </c>
      <c r="M45" s="1">
        <f>VLOOKUP($A45,'Values&amp;Scaled13Vars'!$A:$AE,12,FALSE)</f>
        <v>30.8</v>
      </c>
      <c r="N45" s="1">
        <f>VLOOKUP($A45,'Values&amp;Scaled13Vars'!$A:$AE,13,FALSE)</f>
        <v>6.6</v>
      </c>
      <c r="O45" s="1">
        <f>VLOOKUP($A45,'Values&amp;Scaled13Vars'!$A:$AE,14,FALSE)</f>
        <v>0.2</v>
      </c>
      <c r="P45" s="1">
        <f>VLOOKUP($A45,'Values&amp;Scaled13Vars'!$A:$AE,15,FALSE)</f>
        <v>3.7091872516169251</v>
      </c>
      <c r="Q45" s="1">
        <f>VLOOKUP($A45,'Values&amp;Scaled13Vars'!$A:$AE,16,FALSE)</f>
        <v>10</v>
      </c>
      <c r="R45" s="1">
        <f>VLOOKUP($A45,'Values&amp;Scaled13Vars'!$A:$AE,17,FALSE)</f>
        <v>2.3196045018651392</v>
      </c>
      <c r="S45" s="1">
        <f>VLOOKUP($A45,'Values&amp;Scaled13Vars'!$A:$AE,18,FALSE)</f>
        <v>0</v>
      </c>
      <c r="T45" s="1">
        <f>VLOOKUP($A45,'Values&amp;Scaled13Vars'!$A:$AE,19,FALSE)</f>
        <v>0.42122895903221558</v>
      </c>
      <c r="U45" s="1">
        <f>VLOOKUP($A45,'Values&amp;Scaled13Vars'!$A:$AE,20,FALSE)</f>
        <v>0</v>
      </c>
      <c r="V45" s="1">
        <f>VLOOKUP($A45,'Values&amp;Scaled13Vars'!$A:$AE,21,FALSE)</f>
        <v>3.3009383378016088</v>
      </c>
      <c r="W45" s="1">
        <f>VLOOKUP($A45,'Values&amp;Scaled13Vars'!$A:$AE,22,FALSE)</f>
        <v>0.71907603245834251</v>
      </c>
      <c r="X45" s="1">
        <f>VLOOKUP($A45,'Values&amp;Scaled13Vars'!$A:$AE,23,FALSE)</f>
        <v>3.3741258741258742</v>
      </c>
      <c r="Y45" s="1">
        <f>VLOOKUP($A45,'Values&amp;Scaled13Vars'!$A:$AE,24,FALSE)</f>
        <v>7.0032573289902276</v>
      </c>
      <c r="Z45" s="1">
        <f>VLOOKUP($A45,'Values&amp;Scaled13Vars'!$A:$AE,25,FALSE)</f>
        <v>7.031963470319635</v>
      </c>
      <c r="AA45" s="1">
        <f>VLOOKUP($A45,'Values&amp;Scaled13Vars'!$A:$AE,26,FALSE)</f>
        <v>1.4833759590792839</v>
      </c>
      <c r="AB45" s="1">
        <f>VLOOKUP($A45,'Values&amp;Scaled13Vars'!$A:$AE,27,FALSE)</f>
        <v>2.1276595744680851E-2</v>
      </c>
      <c r="AC45" s="1">
        <f>VLOOKUP($A45,'Values&amp;Scaled13Vars'!$A:$AE,28,FALSE)</f>
        <v>9.5731999999999999</v>
      </c>
      <c r="AD45" s="1">
        <f>VLOOKUP($A45,'Values&amp;Scaled13Vars'!$A:$AE,29,FALSE)</f>
        <v>7.8822449932374674</v>
      </c>
      <c r="AE45" s="1">
        <f>VLOOKUP($A45,'Values&amp;Scaled13Vars'!$A:$AE,30,FALSE)</f>
        <v>5.6410256410256405</v>
      </c>
      <c r="AF45" s="1">
        <f>VLOOKUP($A45,'Values&amp;Scaled13Vars'!$A:$AE,31,FALSE)</f>
        <v>4.8057786566308183</v>
      </c>
    </row>
    <row r="46" spans="1:32" x14ac:dyDescent="0.2">
      <c r="A46">
        <v>6085500902</v>
      </c>
      <c r="B46" t="s">
        <v>1707</v>
      </c>
      <c r="C46" s="1">
        <f>VLOOKUP($A46,'Values&amp;Scaled13Vars'!$A:$AE,2,FALSE)</f>
        <v>4523</v>
      </c>
      <c r="D46" s="1">
        <f>VLOOKUP($A46,'Values&amp;Scaled13Vars'!$A:$AE,3,FALSE)</f>
        <v>10.37</v>
      </c>
      <c r="E46" s="1">
        <f>VLOOKUP($A46,'Values&amp;Scaled13Vars'!$A:$AE,4,FALSE)</f>
        <v>33.659999999999997</v>
      </c>
      <c r="F46" s="1">
        <f>VLOOKUP($A46,'Values&amp;Scaled13Vars'!$A:$AE,5,FALSE)</f>
        <v>0</v>
      </c>
      <c r="G46" s="1">
        <f>VLOOKUP($A46,'Values&amp;Scaled13Vars'!$A:$AE,6,FALSE)</f>
        <v>226.661992</v>
      </c>
      <c r="H46" s="1">
        <f>VLOOKUP($A46,'Values&amp;Scaled13Vars'!$A:$AE,7,FALSE)</f>
        <v>0.2</v>
      </c>
      <c r="I46" s="1">
        <f>VLOOKUP($A46,'Values&amp;Scaled13Vars'!$A:$AE,8,FALSE)</f>
        <v>798</v>
      </c>
      <c r="J46" s="1">
        <f>VLOOKUP($A46,'Values&amp;Scaled13Vars'!$A:$AE,9,FALSE)</f>
        <v>9151</v>
      </c>
      <c r="K46" s="1">
        <f>VLOOKUP($A46,'Values&amp;Scaled13Vars'!$A:$AE,10,FALSE)</f>
        <v>45.4</v>
      </c>
      <c r="L46" s="1">
        <f>VLOOKUP($A46,'Values&amp;Scaled13Vars'!$A:$AE,11,FALSE)</f>
        <v>17</v>
      </c>
      <c r="M46" s="1">
        <f>VLOOKUP($A46,'Values&amp;Scaled13Vars'!$A:$AE,12,FALSE)</f>
        <v>3.9</v>
      </c>
      <c r="N46" s="1">
        <f>VLOOKUP($A46,'Values&amp;Scaled13Vars'!$A:$AE,13,FALSE)</f>
        <v>7.4</v>
      </c>
      <c r="O46" s="1">
        <f>VLOOKUP($A46,'Values&amp;Scaled13Vars'!$A:$AE,14,FALSE)</f>
        <v>71.7</v>
      </c>
      <c r="P46" s="1">
        <f>VLOOKUP($A46,'Values&amp;Scaled13Vars'!$A:$AE,15,FALSE)</f>
        <v>3.5221694069975844</v>
      </c>
      <c r="Q46" s="1">
        <f>VLOOKUP($A46,'Values&amp;Scaled13Vars'!$A:$AE,16,FALSE)</f>
        <v>10</v>
      </c>
      <c r="R46" s="1">
        <f>VLOOKUP($A46,'Values&amp;Scaled13Vars'!$A:$AE,17,FALSE)</f>
        <v>2.6825453174116505</v>
      </c>
      <c r="S46" s="1">
        <f>VLOOKUP($A46,'Values&amp;Scaled13Vars'!$A:$AE,18,FALSE)</f>
        <v>0</v>
      </c>
      <c r="T46" s="1">
        <f>VLOOKUP($A46,'Values&amp;Scaled13Vars'!$A:$AE,19,FALSE)</f>
        <v>0.3867968728952843</v>
      </c>
      <c r="U46" s="1">
        <f>VLOOKUP($A46,'Values&amp;Scaled13Vars'!$A:$AE,20,FALSE)</f>
        <v>2.7972027972027972E-2</v>
      </c>
      <c r="V46" s="1">
        <f>VLOOKUP($A46,'Values&amp;Scaled13Vars'!$A:$AE,21,FALSE)</f>
        <v>2.6742627345844507</v>
      </c>
      <c r="W46" s="1">
        <f>VLOOKUP($A46,'Values&amp;Scaled13Vars'!$A:$AE,22,FALSE)</f>
        <v>0.12772827161459629</v>
      </c>
      <c r="X46" s="1">
        <f>VLOOKUP($A46,'Values&amp;Scaled13Vars'!$A:$AE,23,FALSE)</f>
        <v>7.9370629370629366</v>
      </c>
      <c r="Y46" s="1">
        <f>VLOOKUP($A46,'Values&amp;Scaled13Vars'!$A:$AE,24,FALSE)</f>
        <v>2.7687296416938114</v>
      </c>
      <c r="Z46" s="1">
        <f>VLOOKUP($A46,'Values&amp;Scaled13Vars'!$A:$AE,25,FALSE)</f>
        <v>0.89041095890410971</v>
      </c>
      <c r="AA46" s="1">
        <f>VLOOKUP($A46,'Values&amp;Scaled13Vars'!$A:$AE,26,FALSE)</f>
        <v>1.6879795396419439</v>
      </c>
      <c r="AB46" s="1">
        <f>VLOOKUP($A46,'Values&amp;Scaled13Vars'!$A:$AE,27,FALSE)</f>
        <v>7.6276595744680851</v>
      </c>
      <c r="AC46" s="1">
        <f>VLOOKUP($A46,'Values&amp;Scaled13Vars'!$A:$AE,28,FALSE)</f>
        <v>8.5772999999999993</v>
      </c>
      <c r="AD46" s="1">
        <f>VLOOKUP($A46,'Values&amp;Scaled13Vars'!$A:$AE,29,FALSE)</f>
        <v>4.9374020668188789</v>
      </c>
      <c r="AE46" s="1">
        <f>VLOOKUP($A46,'Values&amp;Scaled13Vars'!$A:$AE,30,FALSE)</f>
        <v>3.9743589743589745</v>
      </c>
      <c r="AF46" s="1">
        <f>VLOOKUP($A46,'Values&amp;Scaled13Vars'!$A:$AE,31,FALSE)</f>
        <v>4.8032638114219139</v>
      </c>
    </row>
    <row r="47" spans="1:32" x14ac:dyDescent="0.2">
      <c r="A47">
        <v>6085502102</v>
      </c>
      <c r="B47" t="s">
        <v>1707</v>
      </c>
      <c r="C47" s="1">
        <f>VLOOKUP($A47,'Values&amp;Scaled13Vars'!$A:$AE,2,FALSE)</f>
        <v>7469</v>
      </c>
      <c r="D47" s="1">
        <f>VLOOKUP($A47,'Values&amp;Scaled13Vars'!$A:$AE,3,FALSE)</f>
        <v>10.37</v>
      </c>
      <c r="E47" s="1">
        <f>VLOOKUP($A47,'Values&amp;Scaled13Vars'!$A:$AE,4,FALSE)</f>
        <v>27.31</v>
      </c>
      <c r="F47" s="1">
        <f>VLOOKUP($A47,'Values&amp;Scaled13Vars'!$A:$AE,5,FALSE)</f>
        <v>0</v>
      </c>
      <c r="G47" s="1">
        <f>VLOOKUP($A47,'Values&amp;Scaled13Vars'!$A:$AE,6,FALSE)</f>
        <v>139.33465440000001</v>
      </c>
      <c r="H47" s="1">
        <f>VLOOKUP($A47,'Values&amp;Scaled13Vars'!$A:$AE,7,FALSE)</f>
        <v>0.2</v>
      </c>
      <c r="I47" s="1">
        <f>VLOOKUP($A47,'Values&amp;Scaled13Vars'!$A:$AE,8,FALSE)</f>
        <v>1256</v>
      </c>
      <c r="J47" s="1">
        <f>VLOOKUP($A47,'Values&amp;Scaled13Vars'!$A:$AE,9,FALSE)</f>
        <v>29025</v>
      </c>
      <c r="K47" s="1">
        <f>VLOOKUP($A47,'Values&amp;Scaled13Vars'!$A:$AE,10,FALSE)</f>
        <v>16.8</v>
      </c>
      <c r="L47" s="1">
        <f>VLOOKUP($A47,'Values&amp;Scaled13Vars'!$A:$AE,11,FALSE)</f>
        <v>26.6</v>
      </c>
      <c r="M47" s="1">
        <f>VLOOKUP($A47,'Values&amp;Scaled13Vars'!$A:$AE,12,FALSE)</f>
        <v>25.6</v>
      </c>
      <c r="N47" s="1">
        <f>VLOOKUP($A47,'Values&amp;Scaled13Vars'!$A:$AE,13,FALSE)</f>
        <v>7.8</v>
      </c>
      <c r="O47" s="1">
        <f>VLOOKUP($A47,'Values&amp;Scaled13Vars'!$A:$AE,14,FALSE)</f>
        <v>2.9</v>
      </c>
      <c r="P47" s="1">
        <f>VLOOKUP($A47,'Values&amp;Scaled13Vars'!$A:$AE,15,FALSE)</f>
        <v>5.817813449699992</v>
      </c>
      <c r="Q47" s="1">
        <f>VLOOKUP($A47,'Values&amp;Scaled13Vars'!$A:$AE,16,FALSE)</f>
        <v>10</v>
      </c>
      <c r="R47" s="1">
        <f>VLOOKUP($A47,'Values&amp;Scaled13Vars'!$A:$AE,17,FALSE)</f>
        <v>2.1721560683515011</v>
      </c>
      <c r="S47" s="1">
        <f>VLOOKUP($A47,'Values&amp;Scaled13Vars'!$A:$AE,18,FALSE)</f>
        <v>0</v>
      </c>
      <c r="T47" s="1">
        <f>VLOOKUP($A47,'Values&amp;Scaled13Vars'!$A:$AE,19,FALSE)</f>
        <v>0.22395256535891264</v>
      </c>
      <c r="U47" s="1">
        <f>VLOOKUP($A47,'Values&amp;Scaled13Vars'!$A:$AE,20,FALSE)</f>
        <v>2.7972027972027972E-2</v>
      </c>
      <c r="V47" s="1">
        <f>VLOOKUP($A47,'Values&amp;Scaled13Vars'!$A:$AE,21,FALSE)</f>
        <v>4.2091152815013402</v>
      </c>
      <c r="W47" s="1">
        <f>VLOOKUP($A47,'Values&amp;Scaled13Vars'!$A:$AE,22,FALSE)</f>
        <v>1.5411312059511704</v>
      </c>
      <c r="X47" s="1">
        <f>VLOOKUP($A47,'Values&amp;Scaled13Vars'!$A:$AE,23,FALSE)</f>
        <v>2.9370629370629371</v>
      </c>
      <c r="Y47" s="1">
        <f>VLOOKUP($A47,'Values&amp;Scaled13Vars'!$A:$AE,24,FALSE)</f>
        <v>4.3322475570032575</v>
      </c>
      <c r="Z47" s="1">
        <f>VLOOKUP($A47,'Values&amp;Scaled13Vars'!$A:$AE,25,FALSE)</f>
        <v>5.8447488584474891</v>
      </c>
      <c r="AA47" s="1">
        <f>VLOOKUP($A47,'Values&amp;Scaled13Vars'!$A:$AE,26,FALSE)</f>
        <v>1.7902813299232736</v>
      </c>
      <c r="AB47" s="1">
        <f>VLOOKUP($A47,'Values&amp;Scaled13Vars'!$A:$AE,27,FALSE)</f>
        <v>0.30851063829787234</v>
      </c>
      <c r="AC47" s="1">
        <f>VLOOKUP($A47,'Values&amp;Scaled13Vars'!$A:$AE,28,FALSE)</f>
        <v>7.9541000000000004</v>
      </c>
      <c r="AD47" s="1">
        <f>VLOOKUP($A47,'Values&amp;Scaled13Vars'!$A:$AE,29,FALSE)</f>
        <v>6.9385357593110992</v>
      </c>
      <c r="AE47" s="1">
        <f>VLOOKUP($A47,'Values&amp;Scaled13Vars'!$A:$AE,30,FALSE)</f>
        <v>5.1709401709401712</v>
      </c>
      <c r="AF47" s="1">
        <f>VLOOKUP($A47,'Values&amp;Scaled13Vars'!$A:$AE,31,FALSE)</f>
        <v>4.7909672598176023</v>
      </c>
    </row>
    <row r="48" spans="1:32" x14ac:dyDescent="0.2">
      <c r="A48">
        <v>6085501101</v>
      </c>
      <c r="B48" t="s">
        <v>1707</v>
      </c>
      <c r="C48" s="1">
        <f>VLOOKUP($A48,'Values&amp;Scaled13Vars'!$A:$AE,2,FALSE)</f>
        <v>4074</v>
      </c>
      <c r="D48" s="1">
        <f>VLOOKUP($A48,'Values&amp;Scaled13Vars'!$A:$AE,3,FALSE)</f>
        <v>10.37</v>
      </c>
      <c r="E48" s="1">
        <f>VLOOKUP($A48,'Values&amp;Scaled13Vars'!$A:$AE,4,FALSE)</f>
        <v>39.523779810000001</v>
      </c>
      <c r="F48" s="1">
        <f>VLOOKUP($A48,'Values&amp;Scaled13Vars'!$A:$AE,5,FALSE)</f>
        <v>0</v>
      </c>
      <c r="G48" s="1">
        <f>VLOOKUP($A48,'Values&amp;Scaled13Vars'!$A:$AE,6,FALSE)</f>
        <v>315.87353130000002</v>
      </c>
      <c r="H48" s="1">
        <f>VLOOKUP($A48,'Values&amp;Scaled13Vars'!$A:$AE,7,FALSE)</f>
        <v>0.2</v>
      </c>
      <c r="I48" s="1">
        <f>VLOOKUP($A48,'Values&amp;Scaled13Vars'!$A:$AE,8,FALSE)</f>
        <v>819</v>
      </c>
      <c r="J48" s="1">
        <f>VLOOKUP($A48,'Values&amp;Scaled13Vars'!$A:$AE,9,FALSE)</f>
        <v>37741</v>
      </c>
      <c r="K48" s="1">
        <f>VLOOKUP($A48,'Values&amp;Scaled13Vars'!$A:$AE,10,FALSE)</f>
        <v>18</v>
      </c>
      <c r="L48" s="1">
        <f>VLOOKUP($A48,'Values&amp;Scaled13Vars'!$A:$AE,11,FALSE)</f>
        <v>14.2</v>
      </c>
      <c r="M48" s="1">
        <f>VLOOKUP($A48,'Values&amp;Scaled13Vars'!$A:$AE,12,FALSE)</f>
        <v>14.7</v>
      </c>
      <c r="N48" s="1">
        <f>VLOOKUP($A48,'Values&amp;Scaled13Vars'!$A:$AE,13,FALSE)</f>
        <v>10.3</v>
      </c>
      <c r="O48" s="1">
        <f>VLOOKUP($A48,'Values&amp;Scaled13Vars'!$A:$AE,14,FALSE)</f>
        <v>4.0999999999999996</v>
      </c>
      <c r="P48" s="1">
        <f>VLOOKUP($A48,'Values&amp;Scaled13Vars'!$A:$AE,15,FALSE)</f>
        <v>3.1722901893555679</v>
      </c>
      <c r="Q48" s="1">
        <f>VLOOKUP($A48,'Values&amp;Scaled13Vars'!$A:$AE,16,FALSE)</f>
        <v>10</v>
      </c>
      <c r="R48" s="1">
        <f>VLOOKUP($A48,'Values&amp;Scaled13Vars'!$A:$AE,17,FALSE)</f>
        <v>3.1538540062116454</v>
      </c>
      <c r="S48" s="1">
        <f>VLOOKUP($A48,'Values&amp;Scaled13Vars'!$A:$AE,18,FALSE)</f>
        <v>0</v>
      </c>
      <c r="T48" s="1">
        <f>VLOOKUP($A48,'Values&amp;Scaled13Vars'!$A:$AE,19,FALSE)</f>
        <v>0.55315475967875016</v>
      </c>
      <c r="U48" s="1">
        <f>VLOOKUP($A48,'Values&amp;Scaled13Vars'!$A:$AE,20,FALSE)</f>
        <v>2.7972027972027972E-2</v>
      </c>
      <c r="V48" s="1">
        <f>VLOOKUP($A48,'Values&amp;Scaled13Vars'!$A:$AE,21,FALSE)</f>
        <v>2.7446380697050938</v>
      </c>
      <c r="W48" s="1">
        <f>VLOOKUP($A48,'Values&amp;Scaled13Vars'!$A:$AE,22,FALSE)</f>
        <v>2.1609973615151019</v>
      </c>
      <c r="X48" s="1">
        <f>VLOOKUP($A48,'Values&amp;Scaled13Vars'!$A:$AE,23,FALSE)</f>
        <v>3.1468531468531467</v>
      </c>
      <c r="Y48" s="1">
        <f>VLOOKUP($A48,'Values&amp;Scaled13Vars'!$A:$AE,24,FALSE)</f>
        <v>2.3127035830618894</v>
      </c>
      <c r="Z48" s="1">
        <f>VLOOKUP($A48,'Values&amp;Scaled13Vars'!$A:$AE,25,FALSE)</f>
        <v>3.3561643835616439</v>
      </c>
      <c r="AA48" s="1">
        <f>VLOOKUP($A48,'Values&amp;Scaled13Vars'!$A:$AE,26,FALSE)</f>
        <v>2.4296675191815855</v>
      </c>
      <c r="AB48" s="1">
        <f>VLOOKUP($A48,'Values&amp;Scaled13Vars'!$A:$AE,27,FALSE)</f>
        <v>0.43617021276595735</v>
      </c>
      <c r="AC48" s="1">
        <f>VLOOKUP($A48,'Values&amp;Scaled13Vars'!$A:$AE,28,FALSE)</f>
        <v>7.5784000000000002</v>
      </c>
      <c r="AD48" s="1">
        <f>VLOOKUP($A48,'Values&amp;Scaled13Vars'!$A:$AE,29,FALSE)</f>
        <v>5.2979149147793585</v>
      </c>
      <c r="AE48" s="1">
        <f>VLOOKUP($A48,'Values&amp;Scaled13Vars'!$A:$AE,30,FALSE)</f>
        <v>4.4444444444444446</v>
      </c>
      <c r="AF48" s="1">
        <f>VLOOKUP($A48,'Values&amp;Scaled13Vars'!$A:$AE,31,FALSE)</f>
        <v>4.7825281544072391</v>
      </c>
    </row>
    <row r="49" spans="1:32" x14ac:dyDescent="0.2">
      <c r="A49">
        <v>6085500300</v>
      </c>
      <c r="B49" t="s">
        <v>1707</v>
      </c>
      <c r="C49" s="1">
        <f>VLOOKUP($A49,'Values&amp;Scaled13Vars'!$A:$AE,2,FALSE)</f>
        <v>3140</v>
      </c>
      <c r="D49" s="1">
        <f>VLOOKUP($A49,'Values&amp;Scaled13Vars'!$A:$AE,3,FALSE)</f>
        <v>10.37</v>
      </c>
      <c r="E49" s="1">
        <f>VLOOKUP($A49,'Values&amp;Scaled13Vars'!$A:$AE,4,FALSE)</f>
        <v>45.45</v>
      </c>
      <c r="F49" s="1">
        <f>VLOOKUP($A49,'Values&amp;Scaled13Vars'!$A:$AE,5,FALSE)</f>
        <v>0</v>
      </c>
      <c r="G49" s="1">
        <f>VLOOKUP($A49,'Values&amp;Scaled13Vars'!$A:$AE,6,FALSE)</f>
        <v>267.36370590000001</v>
      </c>
      <c r="H49" s="1">
        <f>VLOOKUP($A49,'Values&amp;Scaled13Vars'!$A:$AE,7,FALSE)</f>
        <v>0</v>
      </c>
      <c r="I49" s="1">
        <f>VLOOKUP($A49,'Values&amp;Scaled13Vars'!$A:$AE,8,FALSE)</f>
        <v>777</v>
      </c>
      <c r="J49" s="1">
        <f>VLOOKUP($A49,'Values&amp;Scaled13Vars'!$A:$AE,9,FALSE)</f>
        <v>53021</v>
      </c>
      <c r="K49" s="1">
        <f>VLOOKUP($A49,'Values&amp;Scaled13Vars'!$A:$AE,10,FALSE)</f>
        <v>20.5</v>
      </c>
      <c r="L49" s="1">
        <f>VLOOKUP($A49,'Values&amp;Scaled13Vars'!$A:$AE,11,FALSE)</f>
        <v>8.5</v>
      </c>
      <c r="M49" s="1">
        <f>VLOOKUP($A49,'Values&amp;Scaled13Vars'!$A:$AE,12,FALSE)</f>
        <v>8.6999999999999993</v>
      </c>
      <c r="N49" s="1">
        <f>VLOOKUP($A49,'Values&amp;Scaled13Vars'!$A:$AE,13,FALSE)</f>
        <v>8.3000000000000007</v>
      </c>
      <c r="O49" s="1">
        <f>VLOOKUP($A49,'Values&amp;Scaled13Vars'!$A:$AE,14,FALSE)</f>
        <v>6.4</v>
      </c>
      <c r="P49" s="1">
        <f>VLOOKUP($A49,'Values&amp;Scaled13Vars'!$A:$AE,15,FALSE)</f>
        <v>2.4444790773786331</v>
      </c>
      <c r="Q49" s="1">
        <f>VLOOKUP($A49,'Values&amp;Scaled13Vars'!$A:$AE,16,FALSE)</f>
        <v>10</v>
      </c>
      <c r="R49" s="1">
        <f>VLOOKUP($A49,'Values&amp;Scaled13Vars'!$A:$AE,17,FALSE)</f>
        <v>3.6301814192099444</v>
      </c>
      <c r="S49" s="1">
        <f>VLOOKUP($A49,'Values&amp;Scaled13Vars'!$A:$AE,18,FALSE)</f>
        <v>0</v>
      </c>
      <c r="T49" s="1">
        <f>VLOOKUP($A49,'Values&amp;Scaled13Vars'!$A:$AE,19,FALSE)</f>
        <v>0.46269569905609714</v>
      </c>
      <c r="U49" s="1">
        <f>VLOOKUP($A49,'Values&amp;Scaled13Vars'!$A:$AE,20,FALSE)</f>
        <v>0</v>
      </c>
      <c r="V49" s="1">
        <f>VLOOKUP($A49,'Values&amp;Scaled13Vars'!$A:$AE,21,FALSE)</f>
        <v>2.6038873994638068</v>
      </c>
      <c r="W49" s="1">
        <f>VLOOKUP($A49,'Values&amp;Scaled13Vars'!$A:$AE,22,FALSE)</f>
        <v>3.2476833249176806</v>
      </c>
      <c r="X49" s="1">
        <f>VLOOKUP($A49,'Values&amp;Scaled13Vars'!$A:$AE,23,FALSE)</f>
        <v>3.5839160839160837</v>
      </c>
      <c r="Y49" s="1">
        <f>VLOOKUP($A49,'Values&amp;Scaled13Vars'!$A:$AE,24,FALSE)</f>
        <v>1.3843648208469057</v>
      </c>
      <c r="Z49" s="1">
        <f>VLOOKUP($A49,'Values&amp;Scaled13Vars'!$A:$AE,25,FALSE)</f>
        <v>1.9863013698630136</v>
      </c>
      <c r="AA49" s="1">
        <f>VLOOKUP($A49,'Values&amp;Scaled13Vars'!$A:$AE,26,FALSE)</f>
        <v>1.9181585677749364</v>
      </c>
      <c r="AB49" s="1">
        <f>VLOOKUP($A49,'Values&amp;Scaled13Vars'!$A:$AE,27,FALSE)</f>
        <v>0.68085106382978722</v>
      </c>
      <c r="AC49" s="1">
        <f>VLOOKUP($A49,'Values&amp;Scaled13Vars'!$A:$AE,28,FALSE)</f>
        <v>5.6547000000000001</v>
      </c>
      <c r="AD49" s="1">
        <f>VLOOKUP($A49,'Values&amp;Scaled13Vars'!$A:$AE,29,FALSE)</f>
        <v>4.3796222362338284</v>
      </c>
      <c r="AE49" s="1">
        <f>VLOOKUP($A49,'Values&amp;Scaled13Vars'!$A:$AE,30,FALSE)</f>
        <v>4.1452991452991448</v>
      </c>
      <c r="AF49" s="1">
        <f>VLOOKUP($A49,'Values&amp;Scaled13Vars'!$A:$AE,31,FALSE)</f>
        <v>4.7338463885006643</v>
      </c>
    </row>
    <row r="50" spans="1:32" x14ac:dyDescent="0.2">
      <c r="A50">
        <v>6085503304</v>
      </c>
      <c r="B50" t="s">
        <v>1707</v>
      </c>
      <c r="C50" s="1">
        <f>VLOOKUP($A50,'Values&amp;Scaled13Vars'!$A:$AE,2,FALSE)</f>
        <v>6916</v>
      </c>
      <c r="D50" s="1">
        <f>VLOOKUP($A50,'Values&amp;Scaled13Vars'!$A:$AE,3,FALSE)</f>
        <v>10.37</v>
      </c>
      <c r="E50" s="1">
        <f>VLOOKUP($A50,'Values&amp;Scaled13Vars'!$A:$AE,4,FALSE)</f>
        <v>22.95</v>
      </c>
      <c r="F50" s="1">
        <f>VLOOKUP($A50,'Values&amp;Scaled13Vars'!$A:$AE,5,FALSE)</f>
        <v>0</v>
      </c>
      <c r="G50" s="1">
        <f>VLOOKUP($A50,'Values&amp;Scaled13Vars'!$A:$AE,6,FALSE)</f>
        <v>147.88551229999999</v>
      </c>
      <c r="H50" s="1">
        <f>VLOOKUP($A50,'Values&amp;Scaled13Vars'!$A:$AE,7,FALSE)</f>
        <v>0</v>
      </c>
      <c r="I50" s="1">
        <f>VLOOKUP($A50,'Values&amp;Scaled13Vars'!$A:$AE,8,FALSE)</f>
        <v>1028</v>
      </c>
      <c r="J50" s="1">
        <f>VLOOKUP($A50,'Values&amp;Scaled13Vars'!$A:$AE,9,FALSE)</f>
        <v>21431</v>
      </c>
      <c r="K50" s="1">
        <f>VLOOKUP($A50,'Values&amp;Scaled13Vars'!$A:$AE,10,FALSE)</f>
        <v>14.8</v>
      </c>
      <c r="L50" s="1">
        <f>VLOOKUP($A50,'Values&amp;Scaled13Vars'!$A:$AE,11,FALSE)</f>
        <v>31.4</v>
      </c>
      <c r="M50" s="1">
        <f>VLOOKUP($A50,'Values&amp;Scaled13Vars'!$A:$AE,12,FALSE)</f>
        <v>23.3</v>
      </c>
      <c r="N50" s="1">
        <f>VLOOKUP($A50,'Values&amp;Scaled13Vars'!$A:$AE,13,FALSE)</f>
        <v>10.3</v>
      </c>
      <c r="O50" s="1">
        <f>VLOOKUP($A50,'Values&amp;Scaled13Vars'!$A:$AE,14,FALSE)</f>
        <v>2.7</v>
      </c>
      <c r="P50" s="1">
        <f>VLOOKUP($A50,'Values&amp;Scaled13Vars'!$A:$AE,15,FALSE)</f>
        <v>5.3868931660562609</v>
      </c>
      <c r="Q50" s="1">
        <f>VLOOKUP($A50,'Values&amp;Scaled13Vars'!$A:$AE,16,FALSE)</f>
        <v>10</v>
      </c>
      <c r="R50" s="1">
        <f>VLOOKUP($A50,'Values&amp;Scaled13Vars'!$A:$AE,17,FALSE)</f>
        <v>1.82171557608343</v>
      </c>
      <c r="S50" s="1">
        <f>VLOOKUP($A50,'Values&amp;Scaled13Vars'!$A:$AE,18,FALSE)</f>
        <v>0</v>
      </c>
      <c r="T50" s="1">
        <f>VLOOKUP($A50,'Values&amp;Scaled13Vars'!$A:$AE,19,FALSE)</f>
        <v>0.23989784173897963</v>
      </c>
      <c r="U50" s="1">
        <f>VLOOKUP($A50,'Values&amp;Scaled13Vars'!$A:$AE,20,FALSE)</f>
        <v>0</v>
      </c>
      <c r="V50" s="1">
        <f>VLOOKUP($A50,'Values&amp;Scaled13Vars'!$A:$AE,21,FALSE)</f>
        <v>3.4450402144772116</v>
      </c>
      <c r="W50" s="1">
        <f>VLOOKUP($A50,'Values&amp;Scaled13Vars'!$A:$AE,22,FALSE)</f>
        <v>1.0010596610507001</v>
      </c>
      <c r="X50" s="1">
        <f>VLOOKUP($A50,'Values&amp;Scaled13Vars'!$A:$AE,23,FALSE)</f>
        <v>2.5874125874125875</v>
      </c>
      <c r="Y50" s="1">
        <f>VLOOKUP($A50,'Values&amp;Scaled13Vars'!$A:$AE,24,FALSE)</f>
        <v>5.1140065146579801</v>
      </c>
      <c r="Z50" s="1">
        <f>VLOOKUP($A50,'Values&amp;Scaled13Vars'!$A:$AE,25,FALSE)</f>
        <v>5.319634703196348</v>
      </c>
      <c r="AA50" s="1">
        <f>VLOOKUP($A50,'Values&amp;Scaled13Vars'!$A:$AE,26,FALSE)</f>
        <v>2.4296675191815855</v>
      </c>
      <c r="AB50" s="1">
        <f>VLOOKUP($A50,'Values&amp;Scaled13Vars'!$A:$AE,27,FALSE)</f>
        <v>0.28723404255319152</v>
      </c>
      <c r="AC50" s="1">
        <f>VLOOKUP($A50,'Values&amp;Scaled13Vars'!$A:$AE,28,FALSE)</f>
        <v>10.212400000000001</v>
      </c>
      <c r="AD50" s="1">
        <f>VLOOKUP($A50,'Values&amp;Scaled13Vars'!$A:$AE,29,FALSE)</f>
        <v>7.148619975221731</v>
      </c>
      <c r="AE50" s="1">
        <f>VLOOKUP($A50,'Values&amp;Scaled13Vars'!$A:$AE,30,FALSE)</f>
        <v>5.4700854700854702</v>
      </c>
      <c r="AF50" s="1">
        <f>VLOOKUP($A50,'Values&amp;Scaled13Vars'!$A:$AE,31,FALSE)</f>
        <v>4.7215966983017701</v>
      </c>
    </row>
    <row r="51" spans="1:32" x14ac:dyDescent="0.2">
      <c r="A51">
        <v>6085512017</v>
      </c>
      <c r="B51" t="s">
        <v>1707</v>
      </c>
      <c r="C51" s="1">
        <f>VLOOKUP($A51,'Values&amp;Scaled13Vars'!$A:$AE,2,FALSE)</f>
        <v>7804</v>
      </c>
      <c r="D51" s="1">
        <f>VLOOKUP($A51,'Values&amp;Scaled13Vars'!$A:$AE,3,FALSE)</f>
        <v>10.37</v>
      </c>
      <c r="E51" s="1">
        <f>VLOOKUP($A51,'Values&amp;Scaled13Vars'!$A:$AE,4,FALSE)</f>
        <v>24.13</v>
      </c>
      <c r="F51" s="1">
        <f>VLOOKUP($A51,'Values&amp;Scaled13Vars'!$A:$AE,5,FALSE)</f>
        <v>0</v>
      </c>
      <c r="G51" s="1">
        <f>VLOOKUP($A51,'Values&amp;Scaled13Vars'!$A:$AE,6,FALSE)</f>
        <v>90.253364989999994</v>
      </c>
      <c r="H51" s="1">
        <f>VLOOKUP($A51,'Values&amp;Scaled13Vars'!$A:$AE,7,FALSE)</f>
        <v>0</v>
      </c>
      <c r="I51" s="1">
        <f>VLOOKUP($A51,'Values&amp;Scaled13Vars'!$A:$AE,8,FALSE)</f>
        <v>1350</v>
      </c>
      <c r="J51" s="1">
        <f>VLOOKUP($A51,'Values&amp;Scaled13Vars'!$A:$AE,9,FALSE)</f>
        <v>24696</v>
      </c>
      <c r="K51" s="1">
        <f>VLOOKUP($A51,'Values&amp;Scaled13Vars'!$A:$AE,10,FALSE)</f>
        <v>14.8</v>
      </c>
      <c r="L51" s="1">
        <f>VLOOKUP($A51,'Values&amp;Scaled13Vars'!$A:$AE,11,FALSE)</f>
        <v>21.1</v>
      </c>
      <c r="M51" s="1">
        <f>VLOOKUP($A51,'Values&amp;Scaled13Vars'!$A:$AE,12,FALSE)</f>
        <v>25.2</v>
      </c>
      <c r="N51" s="1">
        <f>VLOOKUP($A51,'Values&amp;Scaled13Vars'!$A:$AE,13,FALSE)</f>
        <v>10.9</v>
      </c>
      <c r="O51" s="1">
        <f>VLOOKUP($A51,'Values&amp;Scaled13Vars'!$A:$AE,14,FALSE)</f>
        <v>0.4</v>
      </c>
      <c r="P51" s="1">
        <f>VLOOKUP($A51,'Values&amp;Scaled13Vars'!$A:$AE,15,FALSE)</f>
        <v>6.0788591911478216</v>
      </c>
      <c r="Q51" s="1">
        <f>VLOOKUP($A51,'Values&amp;Scaled13Vars'!$A:$AE,16,FALSE)</f>
        <v>10</v>
      </c>
      <c r="R51" s="1">
        <f>VLOOKUP($A51,'Values&amp;Scaled13Vars'!$A:$AE,17,FALSE)</f>
        <v>1.9165595625229539</v>
      </c>
      <c r="S51" s="1">
        <f>VLOOKUP($A51,'Values&amp;Scaled13Vars'!$A:$AE,18,FALSE)</f>
        <v>0</v>
      </c>
      <c r="T51" s="1">
        <f>VLOOKUP($A51,'Values&amp;Scaled13Vars'!$A:$AE,19,FALSE)</f>
        <v>0.13242786293899481</v>
      </c>
      <c r="U51" s="1">
        <f>VLOOKUP($A51,'Values&amp;Scaled13Vars'!$A:$AE,20,FALSE)</f>
        <v>0</v>
      </c>
      <c r="V51" s="1">
        <f>VLOOKUP($A51,'Values&amp;Scaled13Vars'!$A:$AE,21,FALSE)</f>
        <v>4.524128686327078</v>
      </c>
      <c r="W51" s="1">
        <f>VLOOKUP($A51,'Values&amp;Scaled13Vars'!$A:$AE,22,FALSE)</f>
        <v>1.2332605557175471</v>
      </c>
      <c r="X51" s="1">
        <f>VLOOKUP($A51,'Values&amp;Scaled13Vars'!$A:$AE,23,FALSE)</f>
        <v>2.5874125874125875</v>
      </c>
      <c r="Y51" s="1">
        <f>VLOOKUP($A51,'Values&amp;Scaled13Vars'!$A:$AE,24,FALSE)</f>
        <v>3.4364820846905539</v>
      </c>
      <c r="Z51" s="1">
        <f>VLOOKUP($A51,'Values&amp;Scaled13Vars'!$A:$AE,25,FALSE)</f>
        <v>5.7534246575342465</v>
      </c>
      <c r="AA51" s="1">
        <f>VLOOKUP($A51,'Values&amp;Scaled13Vars'!$A:$AE,26,FALSE)</f>
        <v>2.5831202046035804</v>
      </c>
      <c r="AB51" s="1">
        <f>VLOOKUP($A51,'Values&amp;Scaled13Vars'!$A:$AE,27,FALSE)</f>
        <v>4.2553191489361701E-2</v>
      </c>
      <c r="AC51" s="1">
        <f>VLOOKUP($A51,'Values&amp;Scaled13Vars'!$A:$AE,28,FALSE)</f>
        <v>9.266</v>
      </c>
      <c r="AD51" s="1">
        <f>VLOOKUP($A51,'Values&amp;Scaled13Vars'!$A:$AE,29,FALSE)</f>
        <v>6.8054383998306918</v>
      </c>
      <c r="AE51" s="1">
        <f>VLOOKUP($A51,'Values&amp;Scaled13Vars'!$A:$AE,30,FALSE)</f>
        <v>5.0854700854700861</v>
      </c>
      <c r="AF51" s="1">
        <f>VLOOKUP($A51,'Values&amp;Scaled13Vars'!$A:$AE,31,FALSE)</f>
        <v>4.5824251263423257</v>
      </c>
    </row>
    <row r="52" spans="1:32" x14ac:dyDescent="0.2">
      <c r="A52">
        <v>6085503337</v>
      </c>
      <c r="B52" t="s">
        <v>1707</v>
      </c>
      <c r="C52" s="1">
        <f>VLOOKUP($A52,'Values&amp;Scaled13Vars'!$A:$AE,2,FALSE)</f>
        <v>3772</v>
      </c>
      <c r="D52" s="1">
        <f>VLOOKUP($A52,'Values&amp;Scaled13Vars'!$A:$AE,3,FALSE)</f>
        <v>10.37</v>
      </c>
      <c r="E52" s="1">
        <f>VLOOKUP($A52,'Values&amp;Scaled13Vars'!$A:$AE,4,FALSE)</f>
        <v>22.95</v>
      </c>
      <c r="F52" s="1">
        <f>VLOOKUP($A52,'Values&amp;Scaled13Vars'!$A:$AE,5,FALSE)</f>
        <v>0</v>
      </c>
      <c r="G52" s="1">
        <f>VLOOKUP($A52,'Values&amp;Scaled13Vars'!$A:$AE,6,FALSE)</f>
        <v>126.3192233</v>
      </c>
      <c r="H52" s="1">
        <f>VLOOKUP($A52,'Values&amp;Scaled13Vars'!$A:$AE,7,FALSE)</f>
        <v>0.4</v>
      </c>
      <c r="I52" s="1">
        <f>VLOOKUP($A52,'Values&amp;Scaled13Vars'!$A:$AE,8,FALSE)</f>
        <v>340</v>
      </c>
      <c r="J52" s="1">
        <f>VLOOKUP($A52,'Values&amp;Scaled13Vars'!$A:$AE,9,FALSE)</f>
        <v>28064</v>
      </c>
      <c r="K52" s="1">
        <f>VLOOKUP($A52,'Values&amp;Scaled13Vars'!$A:$AE,10,FALSE)</f>
        <v>9.1</v>
      </c>
      <c r="L52" s="1">
        <f>VLOOKUP($A52,'Values&amp;Scaled13Vars'!$A:$AE,11,FALSE)</f>
        <v>23.5</v>
      </c>
      <c r="M52" s="1">
        <f>VLOOKUP($A52,'Values&amp;Scaled13Vars'!$A:$AE,12,FALSE)</f>
        <v>20.7</v>
      </c>
      <c r="N52" s="1">
        <f>VLOOKUP($A52,'Values&amp;Scaled13Vars'!$A:$AE,13,FALSE)</f>
        <v>11</v>
      </c>
      <c r="O52" s="1">
        <f>VLOOKUP($A52,'Values&amp;Scaled13Vars'!$A:$AE,14,FALSE)</f>
        <v>2.8</v>
      </c>
      <c r="P52" s="1">
        <f>VLOOKUP($A52,'Values&amp;Scaled13Vars'!$A:$AE,15,FALSE)</f>
        <v>2.9369594015428975</v>
      </c>
      <c r="Q52" s="1">
        <f>VLOOKUP($A52,'Values&amp;Scaled13Vars'!$A:$AE,16,FALSE)</f>
        <v>10</v>
      </c>
      <c r="R52" s="1">
        <f>VLOOKUP($A52,'Values&amp;Scaled13Vars'!$A:$AE,17,FALSE)</f>
        <v>1.82171557608343</v>
      </c>
      <c r="S52" s="1">
        <f>VLOOKUP($A52,'Values&amp;Scaled13Vars'!$A:$AE,18,FALSE)</f>
        <v>0</v>
      </c>
      <c r="T52" s="1">
        <f>VLOOKUP($A52,'Values&amp;Scaled13Vars'!$A:$AE,19,FALSE)</f>
        <v>0.19968194263049394</v>
      </c>
      <c r="U52" s="1">
        <f>VLOOKUP($A52,'Values&amp;Scaled13Vars'!$A:$AE,20,FALSE)</f>
        <v>5.5944055944055944E-2</v>
      </c>
      <c r="V52" s="1">
        <f>VLOOKUP($A52,'Values&amp;Scaled13Vars'!$A:$AE,21,FALSE)</f>
        <v>1.1394101876675604</v>
      </c>
      <c r="W52" s="1">
        <f>VLOOKUP($A52,'Values&amp;Scaled13Vars'!$A:$AE,22,FALSE)</f>
        <v>1.4727866240905763</v>
      </c>
      <c r="X52" s="1">
        <f>VLOOKUP($A52,'Values&amp;Scaled13Vars'!$A:$AE,23,FALSE)</f>
        <v>1.5909090909090908</v>
      </c>
      <c r="Y52" s="1">
        <f>VLOOKUP($A52,'Values&amp;Scaled13Vars'!$A:$AE,24,FALSE)</f>
        <v>3.8273615635179152</v>
      </c>
      <c r="Z52" s="1">
        <f>VLOOKUP($A52,'Values&amp;Scaled13Vars'!$A:$AE,25,FALSE)</f>
        <v>4.7260273972602738</v>
      </c>
      <c r="AA52" s="1">
        <f>VLOOKUP($A52,'Values&amp;Scaled13Vars'!$A:$AE,26,FALSE)</f>
        <v>2.6086956521739131</v>
      </c>
      <c r="AB52" s="1">
        <f>VLOOKUP($A52,'Values&amp;Scaled13Vars'!$A:$AE,27,FALSE)</f>
        <v>0.2978723404255319</v>
      </c>
      <c r="AC52" s="1">
        <f>VLOOKUP($A52,'Values&amp;Scaled13Vars'!$A:$AE,28,FALSE)</f>
        <v>8.2677999999999994</v>
      </c>
      <c r="AD52" s="1">
        <f>VLOOKUP($A52,'Values&amp;Scaled13Vars'!$A:$AE,29,FALSE)</f>
        <v>5.5888446270437209</v>
      </c>
      <c r="AE52" s="1">
        <f>VLOOKUP($A52,'Values&amp;Scaled13Vars'!$A:$AE,30,FALSE)</f>
        <v>3.9743589743589745</v>
      </c>
      <c r="AF52" s="1">
        <f>VLOOKUP($A52,'Values&amp;Scaled13Vars'!$A:$AE,31,FALSE)</f>
        <v>4.5780240093344693</v>
      </c>
    </row>
    <row r="53" spans="1:32" x14ac:dyDescent="0.2">
      <c r="A53">
        <v>6085503111</v>
      </c>
      <c r="B53" t="s">
        <v>1707</v>
      </c>
      <c r="C53" s="1">
        <f>VLOOKUP($A53,'Values&amp;Scaled13Vars'!$A:$AE,2,FALSE)</f>
        <v>5101</v>
      </c>
      <c r="D53" s="1">
        <f>VLOOKUP($A53,'Values&amp;Scaled13Vars'!$A:$AE,3,FALSE)</f>
        <v>10.37</v>
      </c>
      <c r="E53" s="1">
        <f>VLOOKUP($A53,'Values&amp;Scaled13Vars'!$A:$AE,4,FALSE)</f>
        <v>25.069777999999999</v>
      </c>
      <c r="F53" s="1">
        <f>VLOOKUP($A53,'Values&amp;Scaled13Vars'!$A:$AE,5,FALSE)</f>
        <v>0</v>
      </c>
      <c r="G53" s="1">
        <f>VLOOKUP($A53,'Values&amp;Scaled13Vars'!$A:$AE,6,FALSE)</f>
        <v>174.49653910000001</v>
      </c>
      <c r="H53" s="1">
        <f>VLOOKUP($A53,'Values&amp;Scaled13Vars'!$A:$AE,7,FALSE)</f>
        <v>0</v>
      </c>
      <c r="I53" s="1">
        <f>VLOOKUP($A53,'Values&amp;Scaled13Vars'!$A:$AE,8,FALSE)</f>
        <v>736</v>
      </c>
      <c r="J53" s="1">
        <f>VLOOKUP($A53,'Values&amp;Scaled13Vars'!$A:$AE,9,FALSE)</f>
        <v>23770</v>
      </c>
      <c r="K53" s="1">
        <f>VLOOKUP($A53,'Values&amp;Scaled13Vars'!$A:$AE,10,FALSE)</f>
        <v>14</v>
      </c>
      <c r="L53" s="1">
        <f>VLOOKUP($A53,'Values&amp;Scaled13Vars'!$A:$AE,11,FALSE)</f>
        <v>32.1</v>
      </c>
      <c r="M53" s="1">
        <f>VLOOKUP($A53,'Values&amp;Scaled13Vars'!$A:$AE,12,FALSE)</f>
        <v>25.8</v>
      </c>
      <c r="N53" s="1">
        <f>VLOOKUP($A53,'Values&amp;Scaled13Vars'!$A:$AE,13,FALSE)</f>
        <v>10.3</v>
      </c>
      <c r="O53" s="1">
        <f>VLOOKUP($A53,'Values&amp;Scaled13Vars'!$A:$AE,14,FALSE)</f>
        <v>1.9</v>
      </c>
      <c r="P53" s="1">
        <f>VLOOKUP($A53,'Values&amp;Scaled13Vars'!$A:$AE,15,FALSE)</f>
        <v>3.9725707161224966</v>
      </c>
      <c r="Q53" s="1">
        <f>VLOOKUP($A53,'Values&amp;Scaled13Vars'!$A:$AE,16,FALSE)</f>
        <v>10</v>
      </c>
      <c r="R53" s="1">
        <f>VLOOKUP($A53,'Values&amp;Scaled13Vars'!$A:$AE,17,FALSE)</f>
        <v>1.9920954031061426</v>
      </c>
      <c r="S53" s="1">
        <f>VLOOKUP($A53,'Values&amp;Scaled13Vars'!$A:$AE,18,FALSE)</f>
        <v>0</v>
      </c>
      <c r="T53" s="1">
        <f>VLOOKUP($A53,'Values&amp;Scaled13Vars'!$A:$AE,19,FALSE)</f>
        <v>0.28952095348351803</v>
      </c>
      <c r="U53" s="1">
        <f>VLOOKUP($A53,'Values&amp;Scaled13Vars'!$A:$AE,20,FALSE)</f>
        <v>0</v>
      </c>
      <c r="V53" s="1">
        <f>VLOOKUP($A53,'Values&amp;Scaled13Vars'!$A:$AE,21,FALSE)</f>
        <v>2.4664879356568363</v>
      </c>
      <c r="W53" s="1">
        <f>VLOOKUP($A53,'Values&amp;Scaled13Vars'!$A:$AE,22,FALSE)</f>
        <v>1.1674051105532284</v>
      </c>
      <c r="X53" s="1">
        <f>VLOOKUP($A53,'Values&amp;Scaled13Vars'!$A:$AE,23,FALSE)</f>
        <v>2.4475524475524475</v>
      </c>
      <c r="Y53" s="1">
        <f>VLOOKUP($A53,'Values&amp;Scaled13Vars'!$A:$AE,24,FALSE)</f>
        <v>5.228013029315961</v>
      </c>
      <c r="Z53" s="1">
        <f>VLOOKUP($A53,'Values&amp;Scaled13Vars'!$A:$AE,25,FALSE)</f>
        <v>5.89041095890411</v>
      </c>
      <c r="AA53" s="1">
        <f>VLOOKUP($A53,'Values&amp;Scaled13Vars'!$A:$AE,26,FALSE)</f>
        <v>2.4296675191815855</v>
      </c>
      <c r="AB53" s="1">
        <f>VLOOKUP($A53,'Values&amp;Scaled13Vars'!$A:$AE,27,FALSE)</f>
        <v>0.20212765957446807</v>
      </c>
      <c r="AC53" s="1">
        <f>VLOOKUP($A53,'Values&amp;Scaled13Vars'!$A:$AE,28,FALSE)</f>
        <v>8.4027999999999992</v>
      </c>
      <c r="AD53" s="1">
        <f>VLOOKUP($A53,'Values&amp;Scaled13Vars'!$A:$AE,29,FALSE)</f>
        <v>6.8647571792662738</v>
      </c>
      <c r="AE53" s="1">
        <f>VLOOKUP($A53,'Values&amp;Scaled13Vars'!$A:$AE,30,FALSE)</f>
        <v>5.299145299145299</v>
      </c>
      <c r="AF53" s="1">
        <f>VLOOKUP($A53,'Values&amp;Scaled13Vars'!$A:$AE,31,FALSE)</f>
        <v>4.550641166767238</v>
      </c>
    </row>
    <row r="54" spans="1:32" x14ac:dyDescent="0.2">
      <c r="A54">
        <v>6085504410</v>
      </c>
      <c r="B54" t="s">
        <v>1707</v>
      </c>
      <c r="C54" s="1">
        <f>VLOOKUP($A54,'Values&amp;Scaled13Vars'!$A:$AE,2,FALSE)</f>
        <v>4431</v>
      </c>
      <c r="D54" s="1">
        <f>VLOOKUP($A54,'Values&amp;Scaled13Vars'!$A:$AE,3,FALSE)</f>
        <v>10.37</v>
      </c>
      <c r="E54" s="1">
        <f>VLOOKUP($A54,'Values&amp;Scaled13Vars'!$A:$AE,4,FALSE)</f>
        <v>22.22</v>
      </c>
      <c r="F54" s="1">
        <f>VLOOKUP($A54,'Values&amp;Scaled13Vars'!$A:$AE,5,FALSE)</f>
        <v>0</v>
      </c>
      <c r="G54" s="1">
        <f>VLOOKUP($A54,'Values&amp;Scaled13Vars'!$A:$AE,6,FALSE)</f>
        <v>218.01760619999999</v>
      </c>
      <c r="H54" s="1">
        <f>VLOOKUP($A54,'Values&amp;Scaled13Vars'!$A:$AE,7,FALSE)</f>
        <v>0</v>
      </c>
      <c r="I54" s="1">
        <f>VLOOKUP($A54,'Values&amp;Scaled13Vars'!$A:$AE,8,FALSE)</f>
        <v>262</v>
      </c>
      <c r="J54" s="1">
        <f>VLOOKUP($A54,'Values&amp;Scaled13Vars'!$A:$AE,9,FALSE)</f>
        <v>26954</v>
      </c>
      <c r="K54" s="1">
        <f>VLOOKUP($A54,'Values&amp;Scaled13Vars'!$A:$AE,10,FALSE)</f>
        <v>5.6</v>
      </c>
      <c r="L54" s="1">
        <f>VLOOKUP($A54,'Values&amp;Scaled13Vars'!$A:$AE,11,FALSE)</f>
        <v>17</v>
      </c>
      <c r="M54" s="1">
        <f>VLOOKUP($A54,'Values&amp;Scaled13Vars'!$A:$AE,12,FALSE)</f>
        <v>22.8</v>
      </c>
      <c r="N54" s="1">
        <f>VLOOKUP($A54,'Values&amp;Scaled13Vars'!$A:$AE,13,FALSE)</f>
        <v>12</v>
      </c>
      <c r="O54" s="1">
        <f>VLOOKUP($A54,'Values&amp;Scaled13Vars'!$A:$AE,14,FALSE)</f>
        <v>0.2</v>
      </c>
      <c r="P54" s="1">
        <f>VLOOKUP($A54,'Values&amp;Scaled13Vars'!$A:$AE,15,FALSE)</f>
        <v>3.450479233226837</v>
      </c>
      <c r="Q54" s="1">
        <f>VLOOKUP($A54,'Values&amp;Scaled13Vars'!$A:$AE,16,FALSE)</f>
        <v>10</v>
      </c>
      <c r="R54" s="1">
        <f>VLOOKUP($A54,'Values&amp;Scaled13Vars'!$A:$AE,17,FALSE)</f>
        <v>1.7630409065064365</v>
      </c>
      <c r="S54" s="1">
        <f>VLOOKUP($A54,'Values&amp;Scaled13Vars'!$A:$AE,18,FALSE)</f>
        <v>0</v>
      </c>
      <c r="T54" s="1">
        <f>VLOOKUP($A54,'Values&amp;Scaled13Vars'!$A:$AE,19,FALSE)</f>
        <v>0.37067718966245616</v>
      </c>
      <c r="U54" s="1">
        <f>VLOOKUP($A54,'Values&amp;Scaled13Vars'!$A:$AE,20,FALSE)</f>
        <v>0</v>
      </c>
      <c r="V54" s="1">
        <f>VLOOKUP($A54,'Values&amp;Scaled13Vars'!$A:$AE,21,FALSE)</f>
        <v>0.87801608579088475</v>
      </c>
      <c r="W54" s="1">
        <f>VLOOKUP($A54,'Values&amp;Scaled13Vars'!$A:$AE,22,FALSE)</f>
        <v>1.3938454317229803</v>
      </c>
      <c r="X54" s="1">
        <f>VLOOKUP($A54,'Values&amp;Scaled13Vars'!$A:$AE,23,FALSE)</f>
        <v>0.97902097902097895</v>
      </c>
      <c r="Y54" s="1">
        <f>VLOOKUP($A54,'Values&amp;Scaled13Vars'!$A:$AE,24,FALSE)</f>
        <v>2.7687296416938114</v>
      </c>
      <c r="Z54" s="1">
        <f>VLOOKUP($A54,'Values&amp;Scaled13Vars'!$A:$AE,25,FALSE)</f>
        <v>5.2054794520547958</v>
      </c>
      <c r="AA54" s="1">
        <f>VLOOKUP($A54,'Values&amp;Scaled13Vars'!$A:$AE,26,FALSE)</f>
        <v>2.8644501278772379</v>
      </c>
      <c r="AB54" s="1">
        <f>VLOOKUP($A54,'Values&amp;Scaled13Vars'!$A:$AE,27,FALSE)</f>
        <v>2.1276595744680851E-2</v>
      </c>
      <c r="AC54" s="1">
        <f>VLOOKUP($A54,'Values&amp;Scaled13Vars'!$A:$AE,28,FALSE)</f>
        <v>7.4161000000000001</v>
      </c>
      <c r="AD54" s="1">
        <f>VLOOKUP($A54,'Values&amp;Scaled13Vars'!$A:$AE,29,FALSE)</f>
        <v>5.3707994506382528</v>
      </c>
      <c r="AE54" s="1">
        <f>VLOOKUP($A54,'Values&amp;Scaled13Vars'!$A:$AE,30,FALSE)</f>
        <v>4.2307692307692317</v>
      </c>
      <c r="AF54" s="1">
        <f>VLOOKUP($A54,'Values&amp;Scaled13Vars'!$A:$AE,31,FALSE)</f>
        <v>4.4860309702062784</v>
      </c>
    </row>
    <row r="55" spans="1:32" x14ac:dyDescent="0.2">
      <c r="A55">
        <v>6085504001</v>
      </c>
      <c r="B55" t="s">
        <v>1707</v>
      </c>
      <c r="C55" s="1">
        <f>VLOOKUP($A55,'Values&amp;Scaled13Vars'!$A:$AE,2,FALSE)</f>
        <v>3237</v>
      </c>
      <c r="D55" s="1">
        <f>VLOOKUP($A55,'Values&amp;Scaled13Vars'!$A:$AE,3,FALSE)</f>
        <v>10.37</v>
      </c>
      <c r="E55" s="1">
        <f>VLOOKUP($A55,'Values&amp;Scaled13Vars'!$A:$AE,4,FALSE)</f>
        <v>20.270565269999999</v>
      </c>
      <c r="F55" s="1">
        <f>VLOOKUP($A55,'Values&amp;Scaled13Vars'!$A:$AE,5,FALSE)</f>
        <v>0</v>
      </c>
      <c r="G55" s="1">
        <f>VLOOKUP($A55,'Values&amp;Scaled13Vars'!$A:$AE,6,FALSE)</f>
        <v>222.5735718</v>
      </c>
      <c r="H55" s="1">
        <f>VLOOKUP($A55,'Values&amp;Scaled13Vars'!$A:$AE,7,FALSE)</f>
        <v>0</v>
      </c>
      <c r="I55" s="1">
        <f>VLOOKUP($A55,'Values&amp;Scaled13Vars'!$A:$AE,8,FALSE)</f>
        <v>833</v>
      </c>
      <c r="J55" s="1">
        <f>VLOOKUP($A55,'Values&amp;Scaled13Vars'!$A:$AE,9,FALSE)</f>
        <v>19939</v>
      </c>
      <c r="K55" s="1">
        <f>VLOOKUP($A55,'Values&amp;Scaled13Vars'!$A:$AE,10,FALSE)</f>
        <v>13.3</v>
      </c>
      <c r="L55" s="1">
        <f>VLOOKUP($A55,'Values&amp;Scaled13Vars'!$A:$AE,11,FALSE)</f>
        <v>32.200000000000003</v>
      </c>
      <c r="M55" s="1">
        <f>VLOOKUP($A55,'Values&amp;Scaled13Vars'!$A:$AE,12,FALSE)</f>
        <v>27.5</v>
      </c>
      <c r="N55" s="1">
        <f>VLOOKUP($A55,'Values&amp;Scaled13Vars'!$A:$AE,13,FALSE)</f>
        <v>6.7</v>
      </c>
      <c r="O55" s="1">
        <f>VLOOKUP($A55,'Values&amp;Scaled13Vars'!$A:$AE,14,FALSE)</f>
        <v>0.1</v>
      </c>
      <c r="P55" s="1">
        <f>VLOOKUP($A55,'Values&amp;Scaled13Vars'!$A:$AE,15,FALSE)</f>
        <v>2.5200654562456166</v>
      </c>
      <c r="Q55" s="1">
        <f>VLOOKUP($A55,'Values&amp;Scaled13Vars'!$A:$AE,16,FALSE)</f>
        <v>10</v>
      </c>
      <c r="R55" s="1">
        <f>VLOOKUP($A55,'Values&amp;Scaled13Vars'!$A:$AE,17,FALSE)</f>
        <v>1.6063526343904559</v>
      </c>
      <c r="S55" s="1">
        <f>VLOOKUP($A55,'Values&amp;Scaled13Vars'!$A:$AE,18,FALSE)</f>
        <v>0</v>
      </c>
      <c r="T55" s="1">
        <f>VLOOKUP($A55,'Values&amp;Scaled13Vars'!$A:$AE,19,FALSE)</f>
        <v>0.37917296067393297</v>
      </c>
      <c r="U55" s="1">
        <f>VLOOKUP($A55,'Values&amp;Scaled13Vars'!$A:$AE,20,FALSE)</f>
        <v>0</v>
      </c>
      <c r="V55" s="1">
        <f>VLOOKUP($A55,'Values&amp;Scaled13Vars'!$A:$AE,21,FALSE)</f>
        <v>2.7915549597855227</v>
      </c>
      <c r="W55" s="1">
        <f>VLOOKUP($A55,'Values&amp;Scaled13Vars'!$A:$AE,22,FALSE)</f>
        <v>0.89495131959803986</v>
      </c>
      <c r="X55" s="1">
        <f>VLOOKUP($A55,'Values&amp;Scaled13Vars'!$A:$AE,23,FALSE)</f>
        <v>2.3251748251748254</v>
      </c>
      <c r="Y55" s="1">
        <f>VLOOKUP($A55,'Values&amp;Scaled13Vars'!$A:$AE,24,FALSE)</f>
        <v>5.2442996742671006</v>
      </c>
      <c r="Z55" s="1">
        <f>VLOOKUP($A55,'Values&amp;Scaled13Vars'!$A:$AE,25,FALSE)</f>
        <v>6.2785388127853885</v>
      </c>
      <c r="AA55" s="1">
        <f>VLOOKUP($A55,'Values&amp;Scaled13Vars'!$A:$AE,26,FALSE)</f>
        <v>1.5089514066496166</v>
      </c>
      <c r="AB55" s="1">
        <f>VLOOKUP($A55,'Values&amp;Scaled13Vars'!$A:$AE,27,FALSE)</f>
        <v>1.0638297872340425E-2</v>
      </c>
      <c r="AC55" s="1">
        <f>VLOOKUP($A55,'Values&amp;Scaled13Vars'!$A:$AE,28,FALSE)</f>
        <v>8.2782</v>
      </c>
      <c r="AD55" s="1">
        <f>VLOOKUP($A55,'Values&amp;Scaled13Vars'!$A:$AE,29,FALSE)</f>
        <v>6.4476768445158816</v>
      </c>
      <c r="AE55" s="1">
        <f>VLOOKUP($A55,'Values&amp;Scaled13Vars'!$A:$AE,30,FALSE)</f>
        <v>5.0854700854700861</v>
      </c>
      <c r="AF55" s="1">
        <f>VLOOKUP($A55,'Values&amp;Scaled13Vars'!$A:$AE,31,FALSE)</f>
        <v>4.4752428646296858</v>
      </c>
    </row>
    <row r="56" spans="1:32" x14ac:dyDescent="0.2">
      <c r="A56">
        <v>6085503703</v>
      </c>
      <c r="B56" t="s">
        <v>1707</v>
      </c>
      <c r="C56" s="1">
        <f>VLOOKUP($A56,'Values&amp;Scaled13Vars'!$A:$AE,2,FALSE)</f>
        <v>4271</v>
      </c>
      <c r="D56" s="1">
        <f>VLOOKUP($A56,'Values&amp;Scaled13Vars'!$A:$AE,3,FALSE)</f>
        <v>10.37</v>
      </c>
      <c r="E56" s="1">
        <f>VLOOKUP($A56,'Values&amp;Scaled13Vars'!$A:$AE,4,FALSE)</f>
        <v>26.239804410000001</v>
      </c>
      <c r="F56" s="1">
        <f>VLOOKUP($A56,'Values&amp;Scaled13Vars'!$A:$AE,5,FALSE)</f>
        <v>0</v>
      </c>
      <c r="G56" s="1">
        <f>VLOOKUP($A56,'Values&amp;Scaled13Vars'!$A:$AE,6,FALSE)</f>
        <v>225.13829509999999</v>
      </c>
      <c r="H56" s="1">
        <f>VLOOKUP($A56,'Values&amp;Scaled13Vars'!$A:$AE,7,FALSE)</f>
        <v>0</v>
      </c>
      <c r="I56" s="1">
        <f>VLOOKUP($A56,'Values&amp;Scaled13Vars'!$A:$AE,8,FALSE)</f>
        <v>922</v>
      </c>
      <c r="J56" s="1">
        <f>VLOOKUP($A56,'Values&amp;Scaled13Vars'!$A:$AE,9,FALSE)</f>
        <v>17102</v>
      </c>
      <c r="K56" s="1">
        <f>VLOOKUP($A56,'Values&amp;Scaled13Vars'!$A:$AE,10,FALSE)</f>
        <v>21</v>
      </c>
      <c r="L56" s="1">
        <f>VLOOKUP($A56,'Values&amp;Scaled13Vars'!$A:$AE,11,FALSE)</f>
        <v>48.9</v>
      </c>
      <c r="M56" s="1">
        <f>VLOOKUP($A56,'Values&amp;Scaled13Vars'!$A:$AE,12,FALSE)</f>
        <v>27.7</v>
      </c>
      <c r="N56" s="1">
        <f>VLOOKUP($A56,'Values&amp;Scaled13Vars'!$A:$AE,13,FALSE)</f>
        <v>7.8</v>
      </c>
      <c r="O56" s="1">
        <f>VLOOKUP($A56,'Values&amp;Scaled13Vars'!$A:$AE,14,FALSE)</f>
        <v>0</v>
      </c>
      <c r="P56" s="1">
        <f>VLOOKUP($A56,'Values&amp;Scaled13Vars'!$A:$AE,15,FALSE)</f>
        <v>3.3258006701472764</v>
      </c>
      <c r="Q56" s="1">
        <f>VLOOKUP($A56,'Values&amp;Scaled13Vars'!$A:$AE,16,FALSE)</f>
        <v>10</v>
      </c>
      <c r="R56" s="1">
        <f>VLOOKUP($A56,'Values&amp;Scaled13Vars'!$A:$AE,17,FALSE)</f>
        <v>2.0861377496857401</v>
      </c>
      <c r="S56" s="1">
        <f>VLOOKUP($A56,'Values&amp;Scaled13Vars'!$A:$AE,18,FALSE)</f>
        <v>0</v>
      </c>
      <c r="T56" s="1">
        <f>VLOOKUP($A56,'Values&amp;Scaled13Vars'!$A:$AE,19,FALSE)</f>
        <v>0.38395554767691631</v>
      </c>
      <c r="U56" s="1">
        <f>VLOOKUP($A56,'Values&amp;Scaled13Vars'!$A:$AE,20,FALSE)</f>
        <v>0</v>
      </c>
      <c r="V56" s="1">
        <f>VLOOKUP($A56,'Values&amp;Scaled13Vars'!$A:$AE,21,FALSE)</f>
        <v>3.0898123324396782</v>
      </c>
      <c r="W56" s="1">
        <f>VLOOKUP($A56,'Values&amp;Scaled13Vars'!$A:$AE,22,FALSE)</f>
        <v>0.69318901081707684</v>
      </c>
      <c r="X56" s="1">
        <f>VLOOKUP($A56,'Values&amp;Scaled13Vars'!$A:$AE,23,FALSE)</f>
        <v>3.6713286713286712</v>
      </c>
      <c r="Y56" s="1">
        <f>VLOOKUP($A56,'Values&amp;Scaled13Vars'!$A:$AE,24,FALSE)</f>
        <v>7.9641693811074923</v>
      </c>
      <c r="Z56" s="1">
        <f>VLOOKUP($A56,'Values&amp;Scaled13Vars'!$A:$AE,25,FALSE)</f>
        <v>6.3242009132420094</v>
      </c>
      <c r="AA56" s="1">
        <f>VLOOKUP($A56,'Values&amp;Scaled13Vars'!$A:$AE,26,FALSE)</f>
        <v>1.7902813299232736</v>
      </c>
      <c r="AB56" s="1">
        <f>VLOOKUP($A56,'Values&amp;Scaled13Vars'!$A:$AE,27,FALSE)</f>
        <v>0</v>
      </c>
      <c r="AC56" s="1">
        <f>VLOOKUP($A56,'Values&amp;Scaled13Vars'!$A:$AE,28,FALSE)</f>
        <v>9.6946999999999992</v>
      </c>
      <c r="AD56" s="1">
        <f>VLOOKUP($A56,'Values&amp;Scaled13Vars'!$A:$AE,29,FALSE)</f>
        <v>8.1838156959582378</v>
      </c>
      <c r="AE56" s="1">
        <f>VLOOKUP($A56,'Values&amp;Scaled13Vars'!$A:$AE,30,FALSE)</f>
        <v>6.0683760683760681</v>
      </c>
      <c r="AF56" s="1">
        <f>VLOOKUP($A56,'Values&amp;Scaled13Vars'!$A:$AE,31,FALSE)</f>
        <v>4.4442951472097825</v>
      </c>
    </row>
    <row r="57" spans="1:32" x14ac:dyDescent="0.2">
      <c r="A57">
        <v>6085500901</v>
      </c>
      <c r="B57" t="s">
        <v>1707</v>
      </c>
      <c r="C57" s="1">
        <f>VLOOKUP($A57,'Values&amp;Scaled13Vars'!$A:$AE,2,FALSE)</f>
        <v>3723</v>
      </c>
      <c r="D57" s="1">
        <f>VLOOKUP($A57,'Values&amp;Scaled13Vars'!$A:$AE,3,FALSE)</f>
        <v>10.37</v>
      </c>
      <c r="E57" s="1">
        <f>VLOOKUP($A57,'Values&amp;Scaled13Vars'!$A:$AE,4,FALSE)</f>
        <v>33.659999999999997</v>
      </c>
      <c r="F57" s="1">
        <f>VLOOKUP($A57,'Values&amp;Scaled13Vars'!$A:$AE,5,FALSE)</f>
        <v>0</v>
      </c>
      <c r="G57" s="1">
        <f>VLOOKUP($A57,'Values&amp;Scaled13Vars'!$A:$AE,6,FALSE)</f>
        <v>241.38651139999999</v>
      </c>
      <c r="H57" s="1">
        <f>VLOOKUP($A57,'Values&amp;Scaled13Vars'!$A:$AE,7,FALSE)</f>
        <v>0</v>
      </c>
      <c r="I57" s="1">
        <f>VLOOKUP($A57,'Values&amp;Scaled13Vars'!$A:$AE,8,FALSE)</f>
        <v>1174</v>
      </c>
      <c r="J57" s="1">
        <f>VLOOKUP($A57,'Values&amp;Scaled13Vars'!$A:$AE,9,FALSE)</f>
        <v>45501</v>
      </c>
      <c r="K57" s="1">
        <f>VLOOKUP($A57,'Values&amp;Scaled13Vars'!$A:$AE,10,FALSE)</f>
        <v>28.9</v>
      </c>
      <c r="L57" s="1">
        <f>VLOOKUP($A57,'Values&amp;Scaled13Vars'!$A:$AE,11,FALSE)</f>
        <v>6.6</v>
      </c>
      <c r="M57" s="1">
        <f>VLOOKUP($A57,'Values&amp;Scaled13Vars'!$A:$AE,12,FALSE)</f>
        <v>9.1</v>
      </c>
      <c r="N57" s="1">
        <f>VLOOKUP($A57,'Values&amp;Scaled13Vars'!$A:$AE,13,FALSE)</f>
        <v>6.4</v>
      </c>
      <c r="O57" s="1">
        <f>VLOOKUP($A57,'Values&amp;Scaled13Vars'!$A:$AE,14,FALSE)</f>
        <v>1.7</v>
      </c>
      <c r="P57" s="1">
        <f>VLOOKUP($A57,'Values&amp;Scaled13Vars'!$A:$AE,15,FALSE)</f>
        <v>2.8987765915997823</v>
      </c>
      <c r="Q57" s="1">
        <f>VLOOKUP($A57,'Values&amp;Scaled13Vars'!$A:$AE,16,FALSE)</f>
        <v>10</v>
      </c>
      <c r="R57" s="1">
        <f>VLOOKUP($A57,'Values&amp;Scaled13Vars'!$A:$AE,17,FALSE)</f>
        <v>2.6825453174116505</v>
      </c>
      <c r="S57" s="1">
        <f>VLOOKUP($A57,'Values&amp;Scaled13Vars'!$A:$AE,18,FALSE)</f>
        <v>0</v>
      </c>
      <c r="T57" s="1">
        <f>VLOOKUP($A57,'Values&amp;Scaled13Vars'!$A:$AE,19,FALSE)</f>
        <v>0.41425453084521441</v>
      </c>
      <c r="U57" s="1">
        <f>VLOOKUP($A57,'Values&amp;Scaled13Vars'!$A:$AE,20,FALSE)</f>
        <v>0</v>
      </c>
      <c r="V57" s="1">
        <f>VLOOKUP($A57,'Values&amp;Scaled13Vars'!$A:$AE,21,FALSE)</f>
        <v>3.9343163538873993</v>
      </c>
      <c r="W57" s="1">
        <f>VLOOKUP($A57,'Values&amp;Scaled13Vars'!$A:$AE,22,FALSE)</f>
        <v>2.7128745261750504</v>
      </c>
      <c r="X57" s="1">
        <f>VLOOKUP($A57,'Values&amp;Scaled13Vars'!$A:$AE,23,FALSE)</f>
        <v>5.0524475524475516</v>
      </c>
      <c r="Y57" s="1">
        <f>VLOOKUP($A57,'Values&amp;Scaled13Vars'!$A:$AE,24,FALSE)</f>
        <v>1.0749185667752443</v>
      </c>
      <c r="Z57" s="1">
        <f>VLOOKUP($A57,'Values&amp;Scaled13Vars'!$A:$AE,25,FALSE)</f>
        <v>2.0776255707762559</v>
      </c>
      <c r="AA57" s="1">
        <f>VLOOKUP($A57,'Values&amp;Scaled13Vars'!$A:$AE,26,FALSE)</f>
        <v>1.4322250639386191</v>
      </c>
      <c r="AB57" s="1">
        <f>VLOOKUP($A57,'Values&amp;Scaled13Vars'!$A:$AE,27,FALSE)</f>
        <v>0.18085106382978722</v>
      </c>
      <c r="AC57" s="1">
        <f>VLOOKUP($A57,'Values&amp;Scaled13Vars'!$A:$AE,28,FALSE)</f>
        <v>7.423</v>
      </c>
      <c r="AD57" s="1">
        <f>VLOOKUP($A57,'Values&amp;Scaled13Vars'!$A:$AE,29,FALSE)</f>
        <v>4.9422373427392401</v>
      </c>
      <c r="AE57" s="1">
        <f>VLOOKUP($A57,'Values&amp;Scaled13Vars'!$A:$AE,30,FALSE)</f>
        <v>3.3760683760683765</v>
      </c>
      <c r="AF57" s="1">
        <f>VLOOKUP($A57,'Values&amp;Scaled13Vars'!$A:$AE,31,FALSE)</f>
        <v>4.4189601595587229</v>
      </c>
    </row>
    <row r="58" spans="1:32" x14ac:dyDescent="0.2">
      <c r="A58">
        <v>6085503508</v>
      </c>
      <c r="B58" t="s">
        <v>1707</v>
      </c>
      <c r="C58" s="1">
        <f>VLOOKUP($A58,'Values&amp;Scaled13Vars'!$A:$AE,2,FALSE)</f>
        <v>6219</v>
      </c>
      <c r="D58" s="1">
        <f>VLOOKUP($A58,'Values&amp;Scaled13Vars'!$A:$AE,3,FALSE)</f>
        <v>10.37</v>
      </c>
      <c r="E58" s="1">
        <f>VLOOKUP($A58,'Values&amp;Scaled13Vars'!$A:$AE,4,FALSE)</f>
        <v>26.019186730000001</v>
      </c>
      <c r="F58" s="1">
        <f>VLOOKUP($A58,'Values&amp;Scaled13Vars'!$A:$AE,5,FALSE)</f>
        <v>0</v>
      </c>
      <c r="G58" s="1">
        <f>VLOOKUP($A58,'Values&amp;Scaled13Vars'!$A:$AE,6,FALSE)</f>
        <v>197.27801539999999</v>
      </c>
      <c r="H58" s="1">
        <f>VLOOKUP($A58,'Values&amp;Scaled13Vars'!$A:$AE,7,FALSE)</f>
        <v>0</v>
      </c>
      <c r="I58" s="1">
        <f>VLOOKUP($A58,'Values&amp;Scaled13Vars'!$A:$AE,8,FALSE)</f>
        <v>1443</v>
      </c>
      <c r="J58" s="1">
        <f>VLOOKUP($A58,'Values&amp;Scaled13Vars'!$A:$AE,9,FALSE)</f>
        <v>17096</v>
      </c>
      <c r="K58" s="1">
        <f>VLOOKUP($A58,'Values&amp;Scaled13Vars'!$A:$AE,10,FALSE)</f>
        <v>20.6</v>
      </c>
      <c r="L58" s="1">
        <f>VLOOKUP($A58,'Values&amp;Scaled13Vars'!$A:$AE,11,FALSE)</f>
        <v>35.4</v>
      </c>
      <c r="M58" s="1">
        <f>VLOOKUP($A58,'Values&amp;Scaled13Vars'!$A:$AE,12,FALSE)</f>
        <v>28.6</v>
      </c>
      <c r="N58" s="1">
        <f>VLOOKUP($A58,'Values&amp;Scaled13Vars'!$A:$AE,13,FALSE)</f>
        <v>7.5</v>
      </c>
      <c r="O58" s="1">
        <f>VLOOKUP($A58,'Values&amp;Scaled13Vars'!$A:$AE,14,FALSE)</f>
        <v>0.8</v>
      </c>
      <c r="P58" s="1">
        <f>VLOOKUP($A58,'Values&amp;Scaled13Vars'!$A:$AE,15,FALSE)</f>
        <v>4.8437621756409257</v>
      </c>
      <c r="Q58" s="1">
        <f>VLOOKUP($A58,'Values&amp;Scaled13Vars'!$A:$AE,16,FALSE)</f>
        <v>10</v>
      </c>
      <c r="R58" s="1">
        <f>VLOOKUP($A58,'Values&amp;Scaled13Vars'!$A:$AE,17,FALSE)</f>
        <v>2.0684053257448594</v>
      </c>
      <c r="S58" s="1">
        <f>VLOOKUP($A58,'Values&amp;Scaled13Vars'!$A:$AE,18,FALSE)</f>
        <v>0</v>
      </c>
      <c r="T58" s="1">
        <f>VLOOKUP($A58,'Values&amp;Scaled13Vars'!$A:$AE,19,FALSE)</f>
        <v>0.33200288222068541</v>
      </c>
      <c r="U58" s="1">
        <f>VLOOKUP($A58,'Values&amp;Scaled13Vars'!$A:$AE,20,FALSE)</f>
        <v>0</v>
      </c>
      <c r="V58" s="1">
        <f>VLOOKUP($A58,'Values&amp;Scaled13Vars'!$A:$AE,21,FALSE)</f>
        <v>4.8357908847184987</v>
      </c>
      <c r="W58" s="1">
        <f>VLOOKUP($A58,'Values&amp;Scaled13Vars'!$A:$AE,22,FALSE)</f>
        <v>0.69276230166914399</v>
      </c>
      <c r="X58" s="1">
        <f>VLOOKUP($A58,'Values&amp;Scaled13Vars'!$A:$AE,23,FALSE)</f>
        <v>3.6013986013986017</v>
      </c>
      <c r="Y58" s="1">
        <f>VLOOKUP($A58,'Values&amp;Scaled13Vars'!$A:$AE,24,FALSE)</f>
        <v>5.765472312703583</v>
      </c>
      <c r="Z58" s="1">
        <f>VLOOKUP($A58,'Values&amp;Scaled13Vars'!$A:$AE,25,FALSE)</f>
        <v>6.5296803652968052</v>
      </c>
      <c r="AA58" s="1">
        <f>VLOOKUP($A58,'Values&amp;Scaled13Vars'!$A:$AE,26,FALSE)</f>
        <v>1.7135549872122762</v>
      </c>
      <c r="AB58" s="1">
        <f>VLOOKUP($A58,'Values&amp;Scaled13Vars'!$A:$AE,27,FALSE)</f>
        <v>8.5106382978723402E-2</v>
      </c>
      <c r="AC58" s="1">
        <f>VLOOKUP($A58,'Values&amp;Scaled13Vars'!$A:$AE,28,FALSE)</f>
        <v>9.9209999999999994</v>
      </c>
      <c r="AD58" s="1">
        <f>VLOOKUP($A58,'Values&amp;Scaled13Vars'!$A:$AE,29,FALSE)</f>
        <v>7.7259502167433851</v>
      </c>
      <c r="AE58" s="1">
        <f>VLOOKUP($A58,'Values&amp;Scaled13Vars'!$A:$AE,30,FALSE)</f>
        <v>5.7264957264957275</v>
      </c>
      <c r="AF58" s="1">
        <f>VLOOKUP($A58,'Values&amp;Scaled13Vars'!$A:$AE,31,FALSE)</f>
        <v>4.4109673694942249</v>
      </c>
    </row>
    <row r="59" spans="1:32" x14ac:dyDescent="0.2">
      <c r="A59">
        <v>6085503118</v>
      </c>
      <c r="B59" t="s">
        <v>1707</v>
      </c>
      <c r="C59" s="1">
        <f>VLOOKUP($A59,'Values&amp;Scaled13Vars'!$A:$AE,2,FALSE)</f>
        <v>5474</v>
      </c>
      <c r="D59" s="1">
        <f>VLOOKUP($A59,'Values&amp;Scaled13Vars'!$A:$AE,3,FALSE)</f>
        <v>10.37</v>
      </c>
      <c r="E59" s="1">
        <f>VLOOKUP($A59,'Values&amp;Scaled13Vars'!$A:$AE,4,FALSE)</f>
        <v>26.819001660000001</v>
      </c>
      <c r="F59" s="1">
        <f>VLOOKUP($A59,'Values&amp;Scaled13Vars'!$A:$AE,5,FALSE)</f>
        <v>0</v>
      </c>
      <c r="G59" s="1">
        <f>VLOOKUP($A59,'Values&amp;Scaled13Vars'!$A:$AE,6,FALSE)</f>
        <v>169.7187433</v>
      </c>
      <c r="H59" s="1">
        <f>VLOOKUP($A59,'Values&amp;Scaled13Vars'!$A:$AE,7,FALSE)</f>
        <v>0.2</v>
      </c>
      <c r="I59" s="1">
        <f>VLOOKUP($A59,'Values&amp;Scaled13Vars'!$A:$AE,8,FALSE)</f>
        <v>985</v>
      </c>
      <c r="J59" s="1">
        <f>VLOOKUP($A59,'Values&amp;Scaled13Vars'!$A:$AE,9,FALSE)</f>
        <v>22852</v>
      </c>
      <c r="K59" s="1">
        <f>VLOOKUP($A59,'Values&amp;Scaled13Vars'!$A:$AE,10,FALSE)</f>
        <v>18</v>
      </c>
      <c r="L59" s="1">
        <f>VLOOKUP($A59,'Values&amp;Scaled13Vars'!$A:$AE,11,FALSE)</f>
        <v>32.200000000000003</v>
      </c>
      <c r="M59" s="1">
        <f>VLOOKUP($A59,'Values&amp;Scaled13Vars'!$A:$AE,12,FALSE)</f>
        <v>28.5</v>
      </c>
      <c r="N59" s="1">
        <f>VLOOKUP($A59,'Values&amp;Scaled13Vars'!$A:$AE,13,FALSE)</f>
        <v>5.0999999999999996</v>
      </c>
      <c r="O59" s="1">
        <f>VLOOKUP($A59,'Values&amp;Scaled13Vars'!$A:$AE,14,FALSE)</f>
        <v>0</v>
      </c>
      <c r="P59" s="1">
        <f>VLOOKUP($A59,'Values&amp;Scaled13Vars'!$A:$AE,15,FALSE)</f>
        <v>4.2632276163017222</v>
      </c>
      <c r="Q59" s="1">
        <f>VLOOKUP($A59,'Values&amp;Scaled13Vars'!$A:$AE,16,FALSE)</f>
        <v>10</v>
      </c>
      <c r="R59" s="1">
        <f>VLOOKUP($A59,'Values&amp;Scaled13Vars'!$A:$AE,17,FALSE)</f>
        <v>2.1326914582660872</v>
      </c>
      <c r="S59" s="1">
        <f>VLOOKUP($A59,'Values&amp;Scaled13Vars'!$A:$AE,18,FALSE)</f>
        <v>0</v>
      </c>
      <c r="T59" s="1">
        <f>VLOOKUP($A59,'Values&amp;Scaled13Vars'!$A:$AE,19,FALSE)</f>
        <v>0.2806115229433937</v>
      </c>
      <c r="U59" s="1">
        <f>VLOOKUP($A59,'Values&amp;Scaled13Vars'!$A:$AE,20,FALSE)</f>
        <v>2.7972027972027972E-2</v>
      </c>
      <c r="V59" s="1">
        <f>VLOOKUP($A59,'Values&amp;Scaled13Vars'!$A:$AE,21,FALSE)</f>
        <v>3.3009383378016088</v>
      </c>
      <c r="W59" s="1">
        <f>VLOOKUP($A59,'Values&amp;Scaled13Vars'!$A:$AE,22,FALSE)</f>
        <v>1.1021186109194872</v>
      </c>
      <c r="X59" s="1">
        <f>VLOOKUP($A59,'Values&amp;Scaled13Vars'!$A:$AE,23,FALSE)</f>
        <v>3.1468531468531467</v>
      </c>
      <c r="Y59" s="1">
        <f>VLOOKUP($A59,'Values&amp;Scaled13Vars'!$A:$AE,24,FALSE)</f>
        <v>5.2442996742671006</v>
      </c>
      <c r="Z59" s="1">
        <f>VLOOKUP($A59,'Values&amp;Scaled13Vars'!$A:$AE,25,FALSE)</f>
        <v>6.5068493150684938</v>
      </c>
      <c r="AA59" s="1">
        <f>VLOOKUP($A59,'Values&amp;Scaled13Vars'!$A:$AE,26,FALSE)</f>
        <v>1.0997442455242965</v>
      </c>
      <c r="AB59" s="1">
        <f>VLOOKUP($A59,'Values&amp;Scaled13Vars'!$A:$AE,27,FALSE)</f>
        <v>0</v>
      </c>
      <c r="AC59" s="1">
        <f>VLOOKUP($A59,'Values&amp;Scaled13Vars'!$A:$AE,28,FALSE)</f>
        <v>8.6419999999999995</v>
      </c>
      <c r="AD59" s="1">
        <f>VLOOKUP($A59,'Values&amp;Scaled13Vars'!$A:$AE,29,FALSE)</f>
        <v>7.0759105891292648</v>
      </c>
      <c r="AE59" s="1">
        <f>VLOOKUP($A59,'Values&amp;Scaled13Vars'!$A:$AE,30,FALSE)</f>
        <v>4.4871794871794872</v>
      </c>
      <c r="AF59" s="1">
        <f>VLOOKUP($A59,'Values&amp;Scaled13Vars'!$A:$AE,31,FALSE)</f>
        <v>4.3422753136342793</v>
      </c>
    </row>
    <row r="60" spans="1:32" x14ac:dyDescent="0.2">
      <c r="A60">
        <v>6085503707</v>
      </c>
      <c r="B60" t="s">
        <v>1707</v>
      </c>
      <c r="C60" s="1">
        <f>VLOOKUP($A60,'Values&amp;Scaled13Vars'!$A:$AE,2,FALSE)</f>
        <v>5462</v>
      </c>
      <c r="D60" s="1">
        <f>VLOOKUP($A60,'Values&amp;Scaled13Vars'!$A:$AE,3,FALSE)</f>
        <v>10.37</v>
      </c>
      <c r="E60" s="1">
        <f>VLOOKUP($A60,'Values&amp;Scaled13Vars'!$A:$AE,4,FALSE)</f>
        <v>32.407381219999998</v>
      </c>
      <c r="F60" s="1">
        <f>VLOOKUP($A60,'Values&amp;Scaled13Vars'!$A:$AE,5,FALSE)</f>
        <v>0</v>
      </c>
      <c r="G60" s="1">
        <f>VLOOKUP($A60,'Values&amp;Scaled13Vars'!$A:$AE,6,FALSE)</f>
        <v>299.13075379999998</v>
      </c>
      <c r="H60" s="1">
        <f>VLOOKUP($A60,'Values&amp;Scaled13Vars'!$A:$AE,7,FALSE)</f>
        <v>0</v>
      </c>
      <c r="I60" s="1">
        <f>VLOOKUP($A60,'Values&amp;Scaled13Vars'!$A:$AE,8,FALSE)</f>
        <v>1058</v>
      </c>
      <c r="J60" s="1">
        <f>VLOOKUP($A60,'Values&amp;Scaled13Vars'!$A:$AE,9,FALSE)</f>
        <v>20546</v>
      </c>
      <c r="K60" s="1">
        <f>VLOOKUP($A60,'Values&amp;Scaled13Vars'!$A:$AE,10,FALSE)</f>
        <v>17.100000000000001</v>
      </c>
      <c r="L60" s="1">
        <f>VLOOKUP($A60,'Values&amp;Scaled13Vars'!$A:$AE,11,FALSE)</f>
        <v>35.6</v>
      </c>
      <c r="M60" s="1">
        <f>VLOOKUP($A60,'Values&amp;Scaled13Vars'!$A:$AE,12,FALSE)</f>
        <v>29</v>
      </c>
      <c r="N60" s="1">
        <f>VLOOKUP($A60,'Values&amp;Scaled13Vars'!$A:$AE,13,FALSE)</f>
        <v>6.1</v>
      </c>
      <c r="O60" s="1">
        <f>VLOOKUP($A60,'Values&amp;Scaled13Vars'!$A:$AE,14,FALSE)</f>
        <v>1.5</v>
      </c>
      <c r="P60" s="1">
        <f>VLOOKUP($A60,'Values&amp;Scaled13Vars'!$A:$AE,15,FALSE)</f>
        <v>4.2538767240707553</v>
      </c>
      <c r="Q60" s="1">
        <f>VLOOKUP($A60,'Values&amp;Scaled13Vars'!$A:$AE,16,FALSE)</f>
        <v>10</v>
      </c>
      <c r="R60" s="1">
        <f>VLOOKUP($A60,'Values&amp;Scaled13Vars'!$A:$AE,17,FALSE)</f>
        <v>2.581864505052148</v>
      </c>
      <c r="S60" s="1">
        <f>VLOOKUP($A60,'Values&amp;Scaled13Vars'!$A:$AE,18,FALSE)</f>
        <v>0</v>
      </c>
      <c r="T60" s="1">
        <f>VLOOKUP($A60,'Values&amp;Scaled13Vars'!$A:$AE,19,FALSE)</f>
        <v>0.52193353980472246</v>
      </c>
      <c r="U60" s="1">
        <f>VLOOKUP($A60,'Values&amp;Scaled13Vars'!$A:$AE,20,FALSE)</f>
        <v>0</v>
      </c>
      <c r="V60" s="1">
        <f>VLOOKUP($A60,'Values&amp;Scaled13Vars'!$A:$AE,21,FALSE)</f>
        <v>3.5455764075067027</v>
      </c>
      <c r="W60" s="1">
        <f>VLOOKUP($A60,'Values&amp;Scaled13Vars'!$A:$AE,22,FALSE)</f>
        <v>0.93812006173059004</v>
      </c>
      <c r="X60" s="1">
        <f>VLOOKUP($A60,'Values&amp;Scaled13Vars'!$A:$AE,23,FALSE)</f>
        <v>2.9895104895104896</v>
      </c>
      <c r="Y60" s="1">
        <f>VLOOKUP($A60,'Values&amp;Scaled13Vars'!$A:$AE,24,FALSE)</f>
        <v>5.798045602605864</v>
      </c>
      <c r="Z60" s="1">
        <f>VLOOKUP($A60,'Values&amp;Scaled13Vars'!$A:$AE,25,FALSE)</f>
        <v>6.6210045662100461</v>
      </c>
      <c r="AA60" s="1">
        <f>VLOOKUP($A60,'Values&amp;Scaled13Vars'!$A:$AE,26,FALSE)</f>
        <v>1.3554987212276215</v>
      </c>
      <c r="AB60" s="1">
        <f>VLOOKUP($A60,'Values&amp;Scaled13Vars'!$A:$AE,27,FALSE)</f>
        <v>0.15957446808510636</v>
      </c>
      <c r="AC60" s="1">
        <f>VLOOKUP($A60,'Values&amp;Scaled13Vars'!$A:$AE,28,FALSE)</f>
        <v>9.1849000000000007</v>
      </c>
      <c r="AD60" s="1">
        <f>VLOOKUP($A60,'Values&amp;Scaled13Vars'!$A:$AE,29,FALSE)</f>
        <v>7.33218346764777</v>
      </c>
      <c r="AE60" s="1">
        <f>VLOOKUP($A60,'Values&amp;Scaled13Vars'!$A:$AE,30,FALSE)</f>
        <v>4.8290598290598297</v>
      </c>
      <c r="AF60" s="1">
        <f>VLOOKUP($A60,'Values&amp;Scaled13Vars'!$A:$AE,31,FALSE)</f>
        <v>4.2160629373656109</v>
      </c>
    </row>
    <row r="61" spans="1:32" x14ac:dyDescent="0.2">
      <c r="A61">
        <v>6085503708</v>
      </c>
      <c r="B61" t="s">
        <v>1707</v>
      </c>
      <c r="C61" s="1">
        <f>VLOOKUP($A61,'Values&amp;Scaled13Vars'!$A:$AE,2,FALSE)</f>
        <v>2725</v>
      </c>
      <c r="D61" s="1">
        <f>VLOOKUP($A61,'Values&amp;Scaled13Vars'!$A:$AE,3,FALSE)</f>
        <v>10.37</v>
      </c>
      <c r="E61" s="1">
        <f>VLOOKUP($A61,'Values&amp;Scaled13Vars'!$A:$AE,4,FALSE)</f>
        <v>28.4</v>
      </c>
      <c r="F61" s="1">
        <f>VLOOKUP($A61,'Values&amp;Scaled13Vars'!$A:$AE,5,FALSE)</f>
        <v>0</v>
      </c>
      <c r="G61" s="1">
        <f>VLOOKUP($A61,'Values&amp;Scaled13Vars'!$A:$AE,6,FALSE)</f>
        <v>274.91867200000002</v>
      </c>
      <c r="H61" s="1">
        <f>VLOOKUP($A61,'Values&amp;Scaled13Vars'!$A:$AE,7,FALSE)</f>
        <v>0</v>
      </c>
      <c r="I61" s="1">
        <f>VLOOKUP($A61,'Values&amp;Scaled13Vars'!$A:$AE,8,FALSE)</f>
        <v>345</v>
      </c>
      <c r="J61" s="1">
        <f>VLOOKUP($A61,'Values&amp;Scaled13Vars'!$A:$AE,9,FALSE)</f>
        <v>28583</v>
      </c>
      <c r="K61" s="1">
        <f>VLOOKUP($A61,'Values&amp;Scaled13Vars'!$A:$AE,10,FALSE)</f>
        <v>13.2</v>
      </c>
      <c r="L61" s="1">
        <f>VLOOKUP($A61,'Values&amp;Scaled13Vars'!$A:$AE,11,FALSE)</f>
        <v>24.3</v>
      </c>
      <c r="M61" s="1">
        <f>VLOOKUP($A61,'Values&amp;Scaled13Vars'!$A:$AE,12,FALSE)</f>
        <v>17.5</v>
      </c>
      <c r="N61" s="1">
        <f>VLOOKUP($A61,'Values&amp;Scaled13Vars'!$A:$AE,13,FALSE)</f>
        <v>10.8</v>
      </c>
      <c r="O61" s="1">
        <f>VLOOKUP($A61,'Values&amp;Scaled13Vars'!$A:$AE,14,FALSE)</f>
        <v>0.4</v>
      </c>
      <c r="P61" s="1">
        <f>VLOOKUP($A61,'Values&amp;Scaled13Vars'!$A:$AE,15,FALSE)</f>
        <v>2.1210940543910231</v>
      </c>
      <c r="Q61" s="1">
        <f>VLOOKUP($A61,'Values&amp;Scaled13Vars'!$A:$AE,16,FALSE)</f>
        <v>10</v>
      </c>
      <c r="R61" s="1">
        <f>VLOOKUP($A61,'Values&amp;Scaled13Vars'!$A:$AE,17,FALSE)</f>
        <v>2.2597661914185192</v>
      </c>
      <c r="S61" s="1">
        <f>VLOOKUP($A61,'Values&amp;Scaled13Vars'!$A:$AE,18,FALSE)</f>
        <v>0</v>
      </c>
      <c r="T61" s="1">
        <f>VLOOKUP($A61,'Values&amp;Scaled13Vars'!$A:$AE,19,FALSE)</f>
        <v>0.47678387873530065</v>
      </c>
      <c r="U61" s="1">
        <f>VLOOKUP($A61,'Values&amp;Scaled13Vars'!$A:$AE,20,FALSE)</f>
        <v>0</v>
      </c>
      <c r="V61" s="1">
        <f>VLOOKUP($A61,'Values&amp;Scaled13Vars'!$A:$AE,21,FALSE)</f>
        <v>1.156166219839142</v>
      </c>
      <c r="W61" s="1">
        <f>VLOOKUP($A61,'Values&amp;Scaled13Vars'!$A:$AE,22,FALSE)</f>
        <v>1.5096969653867762</v>
      </c>
      <c r="X61" s="1">
        <f>VLOOKUP($A61,'Values&amp;Scaled13Vars'!$A:$AE,23,FALSE)</f>
        <v>2.3076923076923075</v>
      </c>
      <c r="Y61" s="1">
        <f>VLOOKUP($A61,'Values&amp;Scaled13Vars'!$A:$AE,24,FALSE)</f>
        <v>3.9576547231270358</v>
      </c>
      <c r="Z61" s="1">
        <f>VLOOKUP($A61,'Values&amp;Scaled13Vars'!$A:$AE,25,FALSE)</f>
        <v>3.9954337899543377</v>
      </c>
      <c r="AA61" s="1">
        <f>VLOOKUP($A61,'Values&amp;Scaled13Vars'!$A:$AE,26,FALSE)</f>
        <v>2.5575447570332481</v>
      </c>
      <c r="AB61" s="1">
        <f>VLOOKUP($A61,'Values&amp;Scaled13Vars'!$A:$AE,27,FALSE)</f>
        <v>4.2553191489361701E-2</v>
      </c>
      <c r="AC61" s="1">
        <f>VLOOKUP($A61,'Values&amp;Scaled13Vars'!$A:$AE,28,FALSE)</f>
        <v>8.2144999999999992</v>
      </c>
      <c r="AD61" s="1">
        <f>VLOOKUP($A61,'Values&amp;Scaled13Vars'!$A:$AE,29,FALSE)</f>
        <v>5.6672814625639027</v>
      </c>
      <c r="AE61" s="1">
        <f>VLOOKUP($A61,'Values&amp;Scaled13Vars'!$A:$AE,30,FALSE)</f>
        <v>4.4444444444444446</v>
      </c>
      <c r="AF61" s="1">
        <f>VLOOKUP($A61,'Values&amp;Scaled13Vars'!$A:$AE,31,FALSE)</f>
        <v>4.1975537791262596</v>
      </c>
    </row>
    <row r="62" spans="1:32" x14ac:dyDescent="0.2">
      <c r="A62">
        <v>6085502001</v>
      </c>
      <c r="B62" t="s">
        <v>1707</v>
      </c>
      <c r="C62" s="1">
        <f>VLOOKUP($A62,'Values&amp;Scaled13Vars'!$A:$AE,2,FALSE)</f>
        <v>745</v>
      </c>
      <c r="D62" s="1">
        <f>VLOOKUP($A62,'Values&amp;Scaled13Vars'!$A:$AE,3,FALSE)</f>
        <v>10.37</v>
      </c>
      <c r="E62" s="1">
        <f>VLOOKUP($A62,'Values&amp;Scaled13Vars'!$A:$AE,4,FALSE)</f>
        <v>35.933763220000003</v>
      </c>
      <c r="F62" s="1">
        <f>VLOOKUP($A62,'Values&amp;Scaled13Vars'!$A:$AE,5,FALSE)</f>
        <v>0</v>
      </c>
      <c r="G62" s="1">
        <f>VLOOKUP($A62,'Values&amp;Scaled13Vars'!$A:$AE,6,FALSE)</f>
        <v>159.57374379999999</v>
      </c>
      <c r="H62" s="1">
        <f>VLOOKUP($A62,'Values&amp;Scaled13Vars'!$A:$AE,7,FALSE)</f>
        <v>0</v>
      </c>
      <c r="I62" s="1">
        <f>VLOOKUP($A62,'Values&amp;Scaled13Vars'!$A:$AE,8,FALSE)</f>
        <v>525</v>
      </c>
      <c r="J62" s="1">
        <f>VLOOKUP($A62,'Values&amp;Scaled13Vars'!$A:$AE,9,FALSE)</f>
        <v>33127</v>
      </c>
      <c r="K62" s="1">
        <f>VLOOKUP($A62,'Values&amp;Scaled13Vars'!$A:$AE,10,FALSE)</f>
        <v>9.4</v>
      </c>
      <c r="L62" s="1">
        <f>VLOOKUP($A62,'Values&amp;Scaled13Vars'!$A:$AE,11,FALSE)</f>
        <v>16.2</v>
      </c>
      <c r="M62" s="1">
        <f>VLOOKUP($A62,'Values&amp;Scaled13Vars'!$A:$AE,12,FALSE)</f>
        <v>22</v>
      </c>
      <c r="N62" s="1">
        <f>VLOOKUP($A62,'Values&amp;Scaled13Vars'!$A:$AE,13,FALSE)</f>
        <v>7.9</v>
      </c>
      <c r="O62" s="1">
        <f>VLOOKUP($A62,'Values&amp;Scaled13Vars'!$A:$AE,14,FALSE)</f>
        <v>0.2</v>
      </c>
      <c r="P62" s="1">
        <f>VLOOKUP($A62,'Values&amp;Scaled13Vars'!$A:$AE,15,FALSE)</f>
        <v>0.57819683628146179</v>
      </c>
      <c r="Q62" s="1">
        <f>VLOOKUP($A62,'Values&amp;Scaled13Vars'!$A:$AE,16,FALSE)</f>
        <v>10</v>
      </c>
      <c r="R62" s="1">
        <f>VLOOKUP($A62,'Values&amp;Scaled13Vars'!$A:$AE,17,FALSE)</f>
        <v>2.8653019004662008</v>
      </c>
      <c r="S62" s="1">
        <f>VLOOKUP($A62,'Values&amp;Scaled13Vars'!$A:$AE,18,FALSE)</f>
        <v>0</v>
      </c>
      <c r="T62" s="1">
        <f>VLOOKUP($A62,'Values&amp;Scaled13Vars'!$A:$AE,19,FALSE)</f>
        <v>0.2616935590624665</v>
      </c>
      <c r="U62" s="1">
        <f>VLOOKUP($A62,'Values&amp;Scaled13Vars'!$A:$AE,20,FALSE)</f>
        <v>0</v>
      </c>
      <c r="V62" s="1">
        <f>VLOOKUP($A62,'Values&amp;Scaled13Vars'!$A:$AE,21,FALSE)</f>
        <v>1.7593833780160859</v>
      </c>
      <c r="W62" s="1">
        <f>VLOOKUP($A62,'Values&amp;Scaled13Vars'!$A:$AE,22,FALSE)</f>
        <v>1.8328580267546635</v>
      </c>
      <c r="X62" s="1">
        <f>VLOOKUP($A62,'Values&amp;Scaled13Vars'!$A:$AE,23,FALSE)</f>
        <v>1.6433566433566433</v>
      </c>
      <c r="Y62" s="1">
        <f>VLOOKUP($A62,'Values&amp;Scaled13Vars'!$A:$AE,24,FALSE)</f>
        <v>2.6384364820846908</v>
      </c>
      <c r="Z62" s="1">
        <f>VLOOKUP($A62,'Values&amp;Scaled13Vars'!$A:$AE,25,FALSE)</f>
        <v>5.0228310502283113</v>
      </c>
      <c r="AA62" s="1">
        <f>VLOOKUP($A62,'Values&amp;Scaled13Vars'!$A:$AE,26,FALSE)</f>
        <v>1.8158567774936063</v>
      </c>
      <c r="AB62" s="1">
        <f>VLOOKUP($A62,'Values&amp;Scaled13Vars'!$A:$AE,27,FALSE)</f>
        <v>2.1276595744680851E-2</v>
      </c>
      <c r="AC62" s="1">
        <f>VLOOKUP($A62,'Values&amp;Scaled13Vars'!$A:$AE,28,FALSE)</f>
        <v>6.5030000000000001</v>
      </c>
      <c r="AD62" s="1">
        <f>VLOOKUP($A62,'Values&amp;Scaled13Vars'!$A:$AE,29,FALSE)</f>
        <v>4.533143172806386</v>
      </c>
      <c r="AE62" s="1">
        <f>VLOOKUP($A62,'Values&amp;Scaled13Vars'!$A:$AE,30,FALSE)</f>
        <v>5.299145299145299</v>
      </c>
      <c r="AF62" s="1">
        <f>VLOOKUP($A62,'Values&amp;Scaled13Vars'!$A:$AE,31,FALSE)</f>
        <v>4.185533032936676</v>
      </c>
    </row>
    <row r="63" spans="1:32" x14ac:dyDescent="0.2">
      <c r="A63">
        <v>6085504322</v>
      </c>
      <c r="B63" t="s">
        <v>1707</v>
      </c>
      <c r="C63" s="1">
        <f>VLOOKUP($A63,'Values&amp;Scaled13Vars'!$A:$AE,2,FALSE)</f>
        <v>5263</v>
      </c>
      <c r="D63" s="1">
        <f>VLOOKUP($A63,'Values&amp;Scaled13Vars'!$A:$AE,3,FALSE)</f>
        <v>10.37</v>
      </c>
      <c r="E63" s="1">
        <f>VLOOKUP($A63,'Values&amp;Scaled13Vars'!$A:$AE,4,FALSE)</f>
        <v>37.023821390000002</v>
      </c>
      <c r="F63" s="1">
        <f>VLOOKUP($A63,'Values&amp;Scaled13Vars'!$A:$AE,5,FALSE)</f>
        <v>0</v>
      </c>
      <c r="G63" s="1">
        <f>VLOOKUP($A63,'Values&amp;Scaled13Vars'!$A:$AE,6,FALSE)</f>
        <v>508.15632419999997</v>
      </c>
      <c r="H63" s="1">
        <f>VLOOKUP($A63,'Values&amp;Scaled13Vars'!$A:$AE,7,FALSE)</f>
        <v>0.7</v>
      </c>
      <c r="I63" s="1">
        <f>VLOOKUP($A63,'Values&amp;Scaled13Vars'!$A:$AE,8,FALSE)</f>
        <v>499</v>
      </c>
      <c r="J63" s="1">
        <f>VLOOKUP($A63,'Values&amp;Scaled13Vars'!$A:$AE,9,FALSE)</f>
        <v>58113</v>
      </c>
      <c r="K63" s="1">
        <f>VLOOKUP($A63,'Values&amp;Scaled13Vars'!$A:$AE,10,FALSE)</f>
        <v>9.9</v>
      </c>
      <c r="L63" s="1">
        <f>VLOOKUP($A63,'Values&amp;Scaled13Vars'!$A:$AE,11,FALSE)</f>
        <v>2.8</v>
      </c>
      <c r="M63" s="1">
        <f>VLOOKUP($A63,'Values&amp;Scaled13Vars'!$A:$AE,12,FALSE)</f>
        <v>16.7</v>
      </c>
      <c r="N63" s="1">
        <f>VLOOKUP($A63,'Values&amp;Scaled13Vars'!$A:$AE,13,FALSE)</f>
        <v>4</v>
      </c>
      <c r="O63" s="1">
        <f>VLOOKUP($A63,'Values&amp;Scaled13Vars'!$A:$AE,14,FALSE)</f>
        <v>0</v>
      </c>
      <c r="P63" s="1">
        <f>VLOOKUP($A63,'Values&amp;Scaled13Vars'!$A:$AE,15,FALSE)</f>
        <v>4.0988077612405514</v>
      </c>
      <c r="Q63" s="1">
        <f>VLOOKUP($A63,'Values&amp;Scaled13Vars'!$A:$AE,16,FALSE)</f>
        <v>10</v>
      </c>
      <c r="R63" s="1">
        <f>VLOOKUP($A63,'Values&amp;Scaled13Vars'!$A:$AE,17,FALSE)</f>
        <v>2.9529166990202445</v>
      </c>
      <c r="S63" s="1">
        <f>VLOOKUP($A63,'Values&amp;Scaled13Vars'!$A:$AE,18,FALSE)</f>
        <v>0</v>
      </c>
      <c r="T63" s="1">
        <f>VLOOKUP($A63,'Values&amp;Scaled13Vars'!$A:$AE,19,FALSE)</f>
        <v>0.91171553940141115</v>
      </c>
      <c r="U63" s="1">
        <f>VLOOKUP($A63,'Values&amp;Scaled13Vars'!$A:$AE,20,FALSE)</f>
        <v>9.790209790209789E-2</v>
      </c>
      <c r="V63" s="1">
        <f>VLOOKUP($A63,'Values&amp;Scaled13Vars'!$A:$AE,21,FALSE)</f>
        <v>1.6722520107238605</v>
      </c>
      <c r="W63" s="1">
        <f>VLOOKUP($A63,'Values&amp;Scaled13Vars'!$A:$AE,22,FALSE)</f>
        <v>3.6098171551301106</v>
      </c>
      <c r="X63" s="1">
        <f>VLOOKUP($A63,'Values&amp;Scaled13Vars'!$A:$AE,23,FALSE)</f>
        <v>1.7307692307692308</v>
      </c>
      <c r="Y63" s="1">
        <f>VLOOKUP($A63,'Values&amp;Scaled13Vars'!$A:$AE,24,FALSE)</f>
        <v>0.4560260586319218</v>
      </c>
      <c r="Z63" s="1">
        <f>VLOOKUP($A63,'Values&amp;Scaled13Vars'!$A:$AE,25,FALSE)</f>
        <v>3.8127853881278542</v>
      </c>
      <c r="AA63" s="1">
        <f>VLOOKUP($A63,'Values&amp;Scaled13Vars'!$A:$AE,26,FALSE)</f>
        <v>0.81841432225063948</v>
      </c>
      <c r="AB63" s="1">
        <f>VLOOKUP($A63,'Values&amp;Scaled13Vars'!$A:$AE,27,FALSE)</f>
        <v>0</v>
      </c>
      <c r="AC63" s="1">
        <f>VLOOKUP($A63,'Values&amp;Scaled13Vars'!$A:$AE,28,FALSE)</f>
        <v>4.8255999999999997</v>
      </c>
      <c r="AD63" s="1">
        <f>VLOOKUP($A63,'Values&amp;Scaled13Vars'!$A:$AE,29,FALSE)</f>
        <v>4.0786559625602248</v>
      </c>
      <c r="AE63" s="1">
        <f>VLOOKUP($A63,'Values&amp;Scaled13Vars'!$A:$AE,30,FALSE)</f>
        <v>2.4358974358974361</v>
      </c>
      <c r="AF63" s="1">
        <f>VLOOKUP($A63,'Values&amp;Scaled13Vars'!$A:$AE,31,FALSE)</f>
        <v>4.1679216583757119</v>
      </c>
    </row>
    <row r="64" spans="1:32" x14ac:dyDescent="0.2">
      <c r="A64">
        <v>6085500200</v>
      </c>
      <c r="B64" t="s">
        <v>1707</v>
      </c>
      <c r="C64" s="1">
        <f>VLOOKUP($A64,'Values&amp;Scaled13Vars'!$A:$AE,2,FALSE)</f>
        <v>5822</v>
      </c>
      <c r="D64" s="1">
        <f>VLOOKUP($A64,'Values&amp;Scaled13Vars'!$A:$AE,3,FALSE)</f>
        <v>10.37</v>
      </c>
      <c r="E64" s="1">
        <f>VLOOKUP($A64,'Values&amp;Scaled13Vars'!$A:$AE,4,FALSE)</f>
        <v>45.369269019999997</v>
      </c>
      <c r="F64" s="1">
        <f>VLOOKUP($A64,'Values&amp;Scaled13Vars'!$A:$AE,5,FALSE)</f>
        <v>0</v>
      </c>
      <c r="G64" s="1">
        <f>VLOOKUP($A64,'Values&amp;Scaled13Vars'!$A:$AE,6,FALSE)</f>
        <v>359.35409490000001</v>
      </c>
      <c r="H64" s="1">
        <f>VLOOKUP($A64,'Values&amp;Scaled13Vars'!$A:$AE,7,FALSE)</f>
        <v>1.2</v>
      </c>
      <c r="I64" s="1">
        <f>VLOOKUP($A64,'Values&amp;Scaled13Vars'!$A:$AE,8,FALSE)</f>
        <v>947</v>
      </c>
      <c r="J64" s="1">
        <f>VLOOKUP($A64,'Values&amp;Scaled13Vars'!$A:$AE,9,FALSE)</f>
        <v>35193</v>
      </c>
      <c r="K64" s="1">
        <f>VLOOKUP($A64,'Values&amp;Scaled13Vars'!$A:$AE,10,FALSE)</f>
        <v>17.100000000000001</v>
      </c>
      <c r="L64" s="1">
        <f>VLOOKUP($A64,'Values&amp;Scaled13Vars'!$A:$AE,11,FALSE)</f>
        <v>18.2</v>
      </c>
      <c r="M64" s="1">
        <f>VLOOKUP($A64,'Values&amp;Scaled13Vars'!$A:$AE,12,FALSE)</f>
        <v>13</v>
      </c>
      <c r="N64" s="1">
        <f>VLOOKUP($A64,'Values&amp;Scaled13Vars'!$A:$AE,13,FALSE)</f>
        <v>5.7</v>
      </c>
      <c r="O64" s="1">
        <f>VLOOKUP($A64,'Values&amp;Scaled13Vars'!$A:$AE,14,FALSE)</f>
        <v>13.4</v>
      </c>
      <c r="P64" s="1">
        <f>VLOOKUP($A64,'Values&amp;Scaled13Vars'!$A:$AE,15,FALSE)</f>
        <v>4.5344034909997664</v>
      </c>
      <c r="Q64" s="1">
        <f>VLOOKUP($A64,'Values&amp;Scaled13Vars'!$A:$AE,16,FALSE)</f>
        <v>10</v>
      </c>
      <c r="R64" s="1">
        <f>VLOOKUP($A64,'Values&amp;Scaled13Vars'!$A:$AE,17,FALSE)</f>
        <v>3.6236925649960714</v>
      </c>
      <c r="S64" s="1">
        <f>VLOOKUP($A64,'Values&amp;Scaled13Vars'!$A:$AE,18,FALSE)</f>
        <v>0</v>
      </c>
      <c r="T64" s="1">
        <f>VLOOKUP($A64,'Values&amp;Scaled13Vars'!$A:$AE,19,FALSE)</f>
        <v>0.63423546665238373</v>
      </c>
      <c r="U64" s="1">
        <f>VLOOKUP($A64,'Values&amp;Scaled13Vars'!$A:$AE,20,FALSE)</f>
        <v>0.16783216783216784</v>
      </c>
      <c r="V64" s="1">
        <f>VLOOKUP($A64,'Values&amp;Scaled13Vars'!$A:$AE,21,FALSE)</f>
        <v>3.1735924932975874</v>
      </c>
      <c r="W64" s="1">
        <f>VLOOKUP($A64,'Values&amp;Scaled13Vars'!$A:$AE,22,FALSE)</f>
        <v>1.9797882100262427</v>
      </c>
      <c r="X64" s="1">
        <f>VLOOKUP($A64,'Values&amp;Scaled13Vars'!$A:$AE,23,FALSE)</f>
        <v>2.9895104895104896</v>
      </c>
      <c r="Y64" s="1">
        <f>VLOOKUP($A64,'Values&amp;Scaled13Vars'!$A:$AE,24,FALSE)</f>
        <v>2.9641693811074923</v>
      </c>
      <c r="Z64" s="1">
        <f>VLOOKUP($A64,'Values&amp;Scaled13Vars'!$A:$AE,25,FALSE)</f>
        <v>2.9680365296803659</v>
      </c>
      <c r="AA64" s="1">
        <f>VLOOKUP($A64,'Values&amp;Scaled13Vars'!$A:$AE,26,FALSE)</f>
        <v>1.2531969309462916</v>
      </c>
      <c r="AB64" s="1">
        <f>VLOOKUP($A64,'Values&amp;Scaled13Vars'!$A:$AE,27,FALSE)</f>
        <v>1.4255319148936172</v>
      </c>
      <c r="AC64" s="1">
        <f>VLOOKUP($A64,'Values&amp;Scaled13Vars'!$A:$AE,28,FALSE)</f>
        <v>6.4737</v>
      </c>
      <c r="AD64" s="1">
        <f>VLOOKUP($A64,'Values&amp;Scaled13Vars'!$A:$AE,29,FALSE)</f>
        <v>5.3595690033739762</v>
      </c>
      <c r="AE64" s="1">
        <f>VLOOKUP($A64,'Values&amp;Scaled13Vars'!$A:$AE,30,FALSE)</f>
        <v>3.8888888888888888</v>
      </c>
      <c r="AF64" s="1">
        <f>VLOOKUP($A64,'Values&amp;Scaled13Vars'!$A:$AE,31,FALSE)</f>
        <v>4.1462570678428108</v>
      </c>
    </row>
    <row r="65" spans="1:32" x14ac:dyDescent="0.2">
      <c r="A65">
        <v>6085505006</v>
      </c>
      <c r="B65" t="s">
        <v>1707</v>
      </c>
      <c r="C65" s="1">
        <f>VLOOKUP($A65,'Values&amp;Scaled13Vars'!$A:$AE,2,FALSE)</f>
        <v>41</v>
      </c>
      <c r="D65" s="1">
        <f>VLOOKUP($A65,'Values&amp;Scaled13Vars'!$A:$AE,3,FALSE)</f>
        <v>10.37</v>
      </c>
      <c r="E65" s="1">
        <f>VLOOKUP($A65,'Values&amp;Scaled13Vars'!$A:$AE,4,FALSE)</f>
        <v>38.081717490000003</v>
      </c>
      <c r="F65" s="1">
        <f>VLOOKUP($A65,'Values&amp;Scaled13Vars'!$A:$AE,5,FALSE)</f>
        <v>0</v>
      </c>
      <c r="G65" s="1">
        <f>VLOOKUP($A65,'Values&amp;Scaled13Vars'!$A:$AE,6,FALSE)</f>
        <v>494.91310850000002</v>
      </c>
      <c r="H65" s="1">
        <f>VLOOKUP($A65,'Values&amp;Scaled13Vars'!$A:$AE,7,FALSE)</f>
        <v>6.2</v>
      </c>
      <c r="I65" s="1">
        <f>VLOOKUP($A65,'Values&amp;Scaled13Vars'!$A:$AE,8,FALSE)</f>
        <v>338</v>
      </c>
      <c r="J65" s="1">
        <f>VLOOKUP($A65,'Values&amp;Scaled13Vars'!$A:$AE,9,FALSE)</f>
        <v>80605</v>
      </c>
      <c r="K65" s="1">
        <f>VLOOKUP($A65,'Values&amp;Scaled13Vars'!$A:$AE,10,FALSE)</f>
        <v>5.0999999999999996</v>
      </c>
      <c r="L65" s="1">
        <f>VLOOKUP($A65,'Values&amp;Scaled13Vars'!$A:$AE,11,FALSE)</f>
        <v>1.2</v>
      </c>
      <c r="M65" s="1">
        <f>VLOOKUP($A65,'Values&amp;Scaled13Vars'!$A:$AE,12,FALSE)</f>
        <v>13.3</v>
      </c>
      <c r="N65" s="1">
        <f>VLOOKUP($A65,'Values&amp;Scaled13Vars'!$A:$AE,13,FALSE)</f>
        <v>1.9</v>
      </c>
      <c r="O65" s="1">
        <f>VLOOKUP($A65,'Values&amp;Scaled13Vars'!$A:$AE,14,FALSE)</f>
        <v>0</v>
      </c>
      <c r="P65" s="1">
        <f>VLOOKUP($A65,'Values&amp;Scaled13Vars'!$A:$AE,15,FALSE)</f>
        <v>2.9611158731395623E-2</v>
      </c>
      <c r="Q65" s="1">
        <f>VLOOKUP($A65,'Values&amp;Scaled13Vars'!$A:$AE,16,FALSE)</f>
        <v>10</v>
      </c>
      <c r="R65" s="1">
        <f>VLOOKUP($A65,'Values&amp;Scaled13Vars'!$A:$AE,17,FALSE)</f>
        <v>3.0379464306836557</v>
      </c>
      <c r="S65" s="1">
        <f>VLOOKUP($A65,'Values&amp;Scaled13Vars'!$A:$AE,18,FALSE)</f>
        <v>0</v>
      </c>
      <c r="T65" s="1">
        <f>VLOOKUP($A65,'Values&amp;Scaled13Vars'!$A:$AE,19,FALSE)</f>
        <v>0.88702015363230136</v>
      </c>
      <c r="U65" s="1">
        <f>VLOOKUP($A65,'Values&amp;Scaled13Vars'!$A:$AE,20,FALSE)</f>
        <v>0.86713286713286719</v>
      </c>
      <c r="V65" s="1">
        <f>VLOOKUP($A65,'Values&amp;Scaled13Vars'!$A:$AE,21,FALSE)</f>
        <v>1.1327077747989276</v>
      </c>
      <c r="W65" s="1">
        <f>VLOOKUP($A65,'Values&amp;Scaled13Vars'!$A:$AE,22,FALSE)</f>
        <v>5.2094075143480953</v>
      </c>
      <c r="X65" s="1">
        <f>VLOOKUP($A65,'Values&amp;Scaled13Vars'!$A:$AE,23,FALSE)</f>
        <v>0.89160839160839156</v>
      </c>
      <c r="Y65" s="1">
        <f>VLOOKUP($A65,'Values&amp;Scaled13Vars'!$A:$AE,24,FALSE)</f>
        <v>0.19543973941368076</v>
      </c>
      <c r="Z65" s="1">
        <f>VLOOKUP($A65,'Values&amp;Scaled13Vars'!$A:$AE,25,FALSE)</f>
        <v>3.0365296803652968</v>
      </c>
      <c r="AA65" s="1">
        <f>VLOOKUP($A65,'Values&amp;Scaled13Vars'!$A:$AE,26,FALSE)</f>
        <v>0.28132992327365725</v>
      </c>
      <c r="AB65" s="1">
        <f>VLOOKUP($A65,'Values&amp;Scaled13Vars'!$A:$AE,27,FALSE)</f>
        <v>0</v>
      </c>
      <c r="AC65" s="1">
        <f>VLOOKUP($A65,'Values&amp;Scaled13Vars'!$A:$AE,28,FALSE)</f>
        <v>3.2334999999999998</v>
      </c>
      <c r="AD65" s="1">
        <f>VLOOKUP($A65,'Values&amp;Scaled13Vars'!$A:$AE,29,FALSE)</f>
        <v>2.0581964118603895</v>
      </c>
      <c r="AE65" s="1">
        <f>VLOOKUP($A65,'Values&amp;Scaled13Vars'!$A:$AE,30,FALSE)</f>
        <v>0</v>
      </c>
      <c r="AF65" s="1">
        <f>VLOOKUP($A65,'Values&amp;Scaled13Vars'!$A:$AE,31,FALSE)</f>
        <v>4.1035896212502445</v>
      </c>
    </row>
    <row r="66" spans="1:32" x14ac:dyDescent="0.2">
      <c r="A66">
        <v>6085503504</v>
      </c>
      <c r="B66" t="s">
        <v>1707</v>
      </c>
      <c r="C66" s="1">
        <f>VLOOKUP($A66,'Values&amp;Scaled13Vars'!$A:$AE,2,FALSE)</f>
        <v>6463</v>
      </c>
      <c r="D66" s="1">
        <f>VLOOKUP($A66,'Values&amp;Scaled13Vars'!$A:$AE,3,FALSE)</f>
        <v>10.37</v>
      </c>
      <c r="E66" s="1">
        <f>VLOOKUP($A66,'Values&amp;Scaled13Vars'!$A:$AE,4,FALSE)</f>
        <v>26.13</v>
      </c>
      <c r="F66" s="1">
        <f>VLOOKUP($A66,'Values&amp;Scaled13Vars'!$A:$AE,5,FALSE)</f>
        <v>0</v>
      </c>
      <c r="G66" s="1">
        <f>VLOOKUP($A66,'Values&amp;Scaled13Vars'!$A:$AE,6,FALSE)</f>
        <v>195.353283</v>
      </c>
      <c r="H66" s="1">
        <f>VLOOKUP($A66,'Values&amp;Scaled13Vars'!$A:$AE,7,FALSE)</f>
        <v>0</v>
      </c>
      <c r="I66" s="1">
        <f>VLOOKUP($A66,'Values&amp;Scaled13Vars'!$A:$AE,8,FALSE)</f>
        <v>1052</v>
      </c>
      <c r="J66" s="1">
        <f>VLOOKUP($A66,'Values&amp;Scaled13Vars'!$A:$AE,9,FALSE)</f>
        <v>17693</v>
      </c>
      <c r="K66" s="1">
        <f>VLOOKUP($A66,'Values&amp;Scaled13Vars'!$A:$AE,10,FALSE)</f>
        <v>16.5</v>
      </c>
      <c r="L66" s="1">
        <f>VLOOKUP($A66,'Values&amp;Scaled13Vars'!$A:$AE,11,FALSE)</f>
        <v>37.4</v>
      </c>
      <c r="M66" s="1">
        <f>VLOOKUP($A66,'Values&amp;Scaled13Vars'!$A:$AE,12,FALSE)</f>
        <v>28.2</v>
      </c>
      <c r="N66" s="1">
        <f>VLOOKUP($A66,'Values&amp;Scaled13Vars'!$A:$AE,13,FALSE)</f>
        <v>5.5</v>
      </c>
      <c r="O66" s="1">
        <f>VLOOKUP($A66,'Values&amp;Scaled13Vars'!$A:$AE,14,FALSE)</f>
        <v>0</v>
      </c>
      <c r="P66" s="1">
        <f>VLOOKUP($A66,'Values&amp;Scaled13Vars'!$A:$AE,15,FALSE)</f>
        <v>5.0338969843372547</v>
      </c>
      <c r="Q66" s="1">
        <f>VLOOKUP($A66,'Values&amp;Scaled13Vars'!$A:$AE,16,FALSE)</f>
        <v>10</v>
      </c>
      <c r="R66" s="1">
        <f>VLOOKUP($A66,'Values&amp;Scaled13Vars'!$A:$AE,17,FALSE)</f>
        <v>2.0773120819119777</v>
      </c>
      <c r="S66" s="1">
        <f>VLOOKUP($A66,'Values&amp;Scaled13Vars'!$A:$AE,18,FALSE)</f>
        <v>0</v>
      </c>
      <c r="T66" s="1">
        <f>VLOOKUP($A66,'Values&amp;Scaled13Vars'!$A:$AE,19,FALSE)</f>
        <v>0.3284137230468826</v>
      </c>
      <c r="U66" s="1">
        <f>VLOOKUP($A66,'Values&amp;Scaled13Vars'!$A:$AE,20,FALSE)</f>
        <v>0</v>
      </c>
      <c r="V66" s="1">
        <f>VLOOKUP($A66,'Values&amp;Scaled13Vars'!$A:$AE,21,FALSE)</f>
        <v>3.5254691689008046</v>
      </c>
      <c r="W66" s="1">
        <f>VLOOKUP($A66,'Values&amp;Scaled13Vars'!$A:$AE,22,FALSE)</f>
        <v>0.73521986188847244</v>
      </c>
      <c r="X66" s="1">
        <f>VLOOKUP($A66,'Values&amp;Scaled13Vars'!$A:$AE,23,FALSE)</f>
        <v>2.8846153846153841</v>
      </c>
      <c r="Y66" s="1">
        <f>VLOOKUP($A66,'Values&amp;Scaled13Vars'!$A:$AE,24,FALSE)</f>
        <v>6.0912052117263835</v>
      </c>
      <c r="Z66" s="1">
        <f>VLOOKUP($A66,'Values&amp;Scaled13Vars'!$A:$AE,25,FALSE)</f>
        <v>6.4383561643835616</v>
      </c>
      <c r="AA66" s="1">
        <f>VLOOKUP($A66,'Values&amp;Scaled13Vars'!$A:$AE,26,FALSE)</f>
        <v>1.2020460358056266</v>
      </c>
      <c r="AB66" s="1">
        <f>VLOOKUP($A66,'Values&amp;Scaled13Vars'!$A:$AE,27,FALSE)</f>
        <v>0</v>
      </c>
      <c r="AC66" s="1">
        <f>VLOOKUP($A66,'Values&amp;Scaled13Vars'!$A:$AE,28,FALSE)</f>
        <v>7.7491000000000003</v>
      </c>
      <c r="AD66" s="1">
        <f>VLOOKUP($A66,'Values&amp;Scaled13Vars'!$A:$AE,29,FALSE)</f>
        <v>7.5924596625613496</v>
      </c>
      <c r="AE66" s="1">
        <f>VLOOKUP($A66,'Values&amp;Scaled13Vars'!$A:$AE,30,FALSE)</f>
        <v>5.4700854700854702</v>
      </c>
      <c r="AF66" s="1">
        <f>VLOOKUP($A66,'Values&amp;Scaled13Vars'!$A:$AE,31,FALSE)</f>
        <v>4.0845464504860622</v>
      </c>
    </row>
    <row r="67" spans="1:32" x14ac:dyDescent="0.2">
      <c r="A67">
        <v>6085504002</v>
      </c>
      <c r="B67" t="s">
        <v>1707</v>
      </c>
      <c r="C67" s="1">
        <f>VLOOKUP($A67,'Values&amp;Scaled13Vars'!$A:$AE,2,FALSE)</f>
        <v>5875</v>
      </c>
      <c r="D67" s="1">
        <f>VLOOKUP($A67,'Values&amp;Scaled13Vars'!$A:$AE,3,FALSE)</f>
        <v>10.37</v>
      </c>
      <c r="E67" s="1">
        <f>VLOOKUP($A67,'Values&amp;Scaled13Vars'!$A:$AE,4,FALSE)</f>
        <v>24.70850849</v>
      </c>
      <c r="F67" s="1">
        <f>VLOOKUP($A67,'Values&amp;Scaled13Vars'!$A:$AE,5,FALSE)</f>
        <v>0</v>
      </c>
      <c r="G67" s="1">
        <f>VLOOKUP($A67,'Values&amp;Scaled13Vars'!$A:$AE,6,FALSE)</f>
        <v>233.93097169999999</v>
      </c>
      <c r="H67" s="1">
        <f>VLOOKUP($A67,'Values&amp;Scaled13Vars'!$A:$AE,7,FALSE)</f>
        <v>0</v>
      </c>
      <c r="I67" s="1">
        <f>VLOOKUP($A67,'Values&amp;Scaled13Vars'!$A:$AE,8,FALSE)</f>
        <v>1041</v>
      </c>
      <c r="J67" s="1">
        <f>VLOOKUP($A67,'Values&amp;Scaled13Vars'!$A:$AE,9,FALSE)</f>
        <v>17079</v>
      </c>
      <c r="K67" s="1">
        <f>VLOOKUP($A67,'Values&amp;Scaled13Vars'!$A:$AE,10,FALSE)</f>
        <v>15.9</v>
      </c>
      <c r="L67" s="1">
        <f>VLOOKUP($A67,'Values&amp;Scaled13Vars'!$A:$AE,11,FALSE)</f>
        <v>37</v>
      </c>
      <c r="M67" s="1">
        <f>VLOOKUP($A67,'Values&amp;Scaled13Vars'!$A:$AE,12,FALSE)</f>
        <v>25.6</v>
      </c>
      <c r="N67" s="1">
        <f>VLOOKUP($A67,'Values&amp;Scaled13Vars'!$A:$AE,13,FALSE)</f>
        <v>7.1</v>
      </c>
      <c r="O67" s="1">
        <f>VLOOKUP($A67,'Values&amp;Scaled13Vars'!$A:$AE,14,FALSE)</f>
        <v>0</v>
      </c>
      <c r="P67" s="1">
        <f>VLOOKUP($A67,'Values&amp;Scaled13Vars'!$A:$AE,15,FALSE)</f>
        <v>4.5757032650198708</v>
      </c>
      <c r="Q67" s="1">
        <f>VLOOKUP($A67,'Values&amp;Scaled13Vars'!$A:$AE,16,FALSE)</f>
        <v>10</v>
      </c>
      <c r="R67" s="1">
        <f>VLOOKUP($A67,'Values&amp;Scaled13Vars'!$A:$AE,17,FALSE)</f>
        <v>1.9630579111506739</v>
      </c>
      <c r="S67" s="1">
        <f>VLOOKUP($A67,'Values&amp;Scaled13Vars'!$A:$AE,18,FALSE)</f>
        <v>0</v>
      </c>
      <c r="T67" s="1">
        <f>VLOOKUP($A67,'Values&amp;Scaled13Vars'!$A:$AE,19,FALSE)</f>
        <v>0.4003517572908718</v>
      </c>
      <c r="U67" s="1">
        <f>VLOOKUP($A67,'Values&amp;Scaled13Vars'!$A:$AE,20,FALSE)</f>
        <v>0</v>
      </c>
      <c r="V67" s="1">
        <f>VLOOKUP($A67,'Values&amp;Scaled13Vars'!$A:$AE,21,FALSE)</f>
        <v>3.4886058981233243</v>
      </c>
      <c r="W67" s="1">
        <f>VLOOKUP($A67,'Values&amp;Scaled13Vars'!$A:$AE,22,FALSE)</f>
        <v>0.6915532924166673</v>
      </c>
      <c r="X67" s="1">
        <f>VLOOKUP($A67,'Values&amp;Scaled13Vars'!$A:$AE,23,FALSE)</f>
        <v>2.7797202797202796</v>
      </c>
      <c r="Y67" s="1">
        <f>VLOOKUP($A67,'Values&amp;Scaled13Vars'!$A:$AE,24,FALSE)</f>
        <v>6.0260586319218241</v>
      </c>
      <c r="Z67" s="1">
        <f>VLOOKUP($A67,'Values&amp;Scaled13Vars'!$A:$AE,25,FALSE)</f>
        <v>5.8447488584474891</v>
      </c>
      <c r="AA67" s="1">
        <f>VLOOKUP($A67,'Values&amp;Scaled13Vars'!$A:$AE,26,FALSE)</f>
        <v>1.6112531969309463</v>
      </c>
      <c r="AB67" s="1">
        <f>VLOOKUP($A67,'Values&amp;Scaled13Vars'!$A:$AE,27,FALSE)</f>
        <v>0</v>
      </c>
      <c r="AC67" s="1">
        <f>VLOOKUP($A67,'Values&amp;Scaled13Vars'!$A:$AE,28,FALSE)</f>
        <v>9.7673000000000005</v>
      </c>
      <c r="AD67" s="1">
        <f>VLOOKUP($A67,'Values&amp;Scaled13Vars'!$A:$AE,29,FALSE)</f>
        <v>7.4239339177894301</v>
      </c>
      <c r="AE67" s="1">
        <f>VLOOKUP($A67,'Values&amp;Scaled13Vars'!$A:$AE,30,FALSE)</f>
        <v>5.6837606837606849</v>
      </c>
      <c r="AF67" s="1">
        <f>VLOOKUP($A67,'Values&amp;Scaled13Vars'!$A:$AE,31,FALSE)</f>
        <v>4.0542755190863486</v>
      </c>
    </row>
    <row r="68" spans="1:32" x14ac:dyDescent="0.2">
      <c r="A68">
        <v>6085501900</v>
      </c>
      <c r="B68" t="s">
        <v>1707</v>
      </c>
      <c r="C68" s="1">
        <f>VLOOKUP($A68,'Values&amp;Scaled13Vars'!$A:$AE,2,FALSE)</f>
        <v>4641</v>
      </c>
      <c r="D68" s="1">
        <f>VLOOKUP($A68,'Values&amp;Scaled13Vars'!$A:$AE,3,FALSE)</f>
        <v>10.37</v>
      </c>
      <c r="E68" s="1">
        <f>VLOOKUP($A68,'Values&amp;Scaled13Vars'!$A:$AE,4,FALSE)</f>
        <v>34.038066919999999</v>
      </c>
      <c r="F68" s="1">
        <f>VLOOKUP($A68,'Values&amp;Scaled13Vars'!$A:$AE,5,FALSE)</f>
        <v>0</v>
      </c>
      <c r="G68" s="1">
        <f>VLOOKUP($A68,'Values&amp;Scaled13Vars'!$A:$AE,6,FALSE)</f>
        <v>164.8799836</v>
      </c>
      <c r="H68" s="1">
        <f>VLOOKUP($A68,'Values&amp;Scaled13Vars'!$A:$AE,7,FALSE)</f>
        <v>0</v>
      </c>
      <c r="I68" s="1">
        <f>VLOOKUP($A68,'Values&amp;Scaled13Vars'!$A:$AE,8,FALSE)</f>
        <v>419</v>
      </c>
      <c r="J68" s="1">
        <f>VLOOKUP($A68,'Values&amp;Scaled13Vars'!$A:$AE,9,FALSE)</f>
        <v>51493</v>
      </c>
      <c r="K68" s="1">
        <f>VLOOKUP($A68,'Values&amp;Scaled13Vars'!$A:$AE,10,FALSE)</f>
        <v>7.8</v>
      </c>
      <c r="L68" s="1">
        <f>VLOOKUP($A68,'Values&amp;Scaled13Vars'!$A:$AE,11,FALSE)</f>
        <v>15.5</v>
      </c>
      <c r="M68" s="1">
        <f>VLOOKUP($A68,'Values&amp;Scaled13Vars'!$A:$AE,12,FALSE)</f>
        <v>15.1</v>
      </c>
      <c r="N68" s="1">
        <f>VLOOKUP($A68,'Values&amp;Scaled13Vars'!$A:$AE,13,FALSE)</f>
        <v>8.6999999999999993</v>
      </c>
      <c r="O68" s="1">
        <f>VLOOKUP($A68,'Values&amp;Scaled13Vars'!$A:$AE,14,FALSE)</f>
        <v>0.5</v>
      </c>
      <c r="P68" s="1">
        <f>VLOOKUP($A68,'Values&amp;Scaled13Vars'!$A:$AE,15,FALSE)</f>
        <v>3.6141198472687601</v>
      </c>
      <c r="Q68" s="1">
        <f>VLOOKUP($A68,'Values&amp;Scaled13Vars'!$A:$AE,16,FALSE)</f>
        <v>10</v>
      </c>
      <c r="R68" s="1">
        <f>VLOOKUP($A68,'Values&amp;Scaled13Vars'!$A:$AE,17,FALSE)</f>
        <v>2.712932922355475</v>
      </c>
      <c r="S68" s="1">
        <f>VLOOKUP($A68,'Values&amp;Scaled13Vars'!$A:$AE,18,FALSE)</f>
        <v>0</v>
      </c>
      <c r="T68" s="1">
        <f>VLOOKUP($A68,'Values&amp;Scaled13Vars'!$A:$AE,19,FALSE)</f>
        <v>0.27158840951366053</v>
      </c>
      <c r="U68" s="1">
        <f>VLOOKUP($A68,'Values&amp;Scaled13Vars'!$A:$AE,20,FALSE)</f>
        <v>0</v>
      </c>
      <c r="V68" s="1">
        <f>VLOOKUP($A68,'Values&amp;Scaled13Vars'!$A:$AE,21,FALSE)</f>
        <v>1.4041554959785523</v>
      </c>
      <c r="W68" s="1">
        <f>VLOOKUP($A68,'Values&amp;Scaled13Vars'!$A:$AE,22,FALSE)</f>
        <v>3.1390147285774228</v>
      </c>
      <c r="X68" s="1">
        <f>VLOOKUP($A68,'Values&amp;Scaled13Vars'!$A:$AE,23,FALSE)</f>
        <v>1.3636363636363635</v>
      </c>
      <c r="Y68" s="1">
        <f>VLOOKUP($A68,'Values&amp;Scaled13Vars'!$A:$AE,24,FALSE)</f>
        <v>2.5244299674267099</v>
      </c>
      <c r="Z68" s="1">
        <f>VLOOKUP($A68,'Values&amp;Scaled13Vars'!$A:$AE,25,FALSE)</f>
        <v>3.4474885844748862</v>
      </c>
      <c r="AA68" s="1">
        <f>VLOOKUP($A68,'Values&amp;Scaled13Vars'!$A:$AE,26,FALSE)</f>
        <v>2.0204603580562659</v>
      </c>
      <c r="AB68" s="1">
        <f>VLOOKUP($A68,'Values&amp;Scaled13Vars'!$A:$AE,27,FALSE)</f>
        <v>5.3191489361702128E-2</v>
      </c>
      <c r="AC68" s="1">
        <f>VLOOKUP($A68,'Values&amp;Scaled13Vars'!$A:$AE,28,FALSE)</f>
        <v>6.133</v>
      </c>
      <c r="AD68" s="1">
        <f>VLOOKUP($A68,'Values&amp;Scaled13Vars'!$A:$AE,29,FALSE)</f>
        <v>4.7615474766159096</v>
      </c>
      <c r="AE68" s="1">
        <f>VLOOKUP($A68,'Values&amp;Scaled13Vars'!$A:$AE,30,FALSE)</f>
        <v>3.6324786324786329</v>
      </c>
      <c r="AF68" s="1">
        <f>VLOOKUP($A68,'Values&amp;Scaled13Vars'!$A:$AE,31,FALSE)</f>
        <v>4.0043369541565141</v>
      </c>
    </row>
    <row r="69" spans="1:32" x14ac:dyDescent="0.2">
      <c r="A69">
        <v>6085503713</v>
      </c>
      <c r="B69" t="s">
        <v>1707</v>
      </c>
      <c r="C69" s="1">
        <f>VLOOKUP($A69,'Values&amp;Scaled13Vars'!$A:$AE,2,FALSE)</f>
        <v>2974</v>
      </c>
      <c r="D69" s="1">
        <f>VLOOKUP($A69,'Values&amp;Scaled13Vars'!$A:$AE,3,FALSE)</f>
        <v>10.37</v>
      </c>
      <c r="E69" s="1">
        <f>VLOOKUP($A69,'Values&amp;Scaled13Vars'!$A:$AE,4,FALSE)</f>
        <v>11.0924254</v>
      </c>
      <c r="F69" s="1">
        <f>VLOOKUP($A69,'Values&amp;Scaled13Vars'!$A:$AE,5,FALSE)</f>
        <v>0</v>
      </c>
      <c r="G69" s="1">
        <f>VLOOKUP($A69,'Values&amp;Scaled13Vars'!$A:$AE,6,FALSE)</f>
        <v>255.41221010000001</v>
      </c>
      <c r="H69" s="1">
        <f>VLOOKUP($A69,'Values&amp;Scaled13Vars'!$A:$AE,7,FALSE)</f>
        <v>0</v>
      </c>
      <c r="I69" s="1">
        <f>VLOOKUP($A69,'Values&amp;Scaled13Vars'!$A:$AE,8,FALSE)</f>
        <v>797</v>
      </c>
      <c r="J69" s="1">
        <f>VLOOKUP($A69,'Values&amp;Scaled13Vars'!$A:$AE,9,FALSE)</f>
        <v>17647</v>
      </c>
      <c r="K69" s="1">
        <f>VLOOKUP($A69,'Values&amp;Scaled13Vars'!$A:$AE,10,FALSE)</f>
        <v>25.3</v>
      </c>
      <c r="L69" s="1">
        <f>VLOOKUP($A69,'Values&amp;Scaled13Vars'!$A:$AE,11,FALSE)</f>
        <v>38.6</v>
      </c>
      <c r="M69" s="1">
        <f>VLOOKUP($A69,'Values&amp;Scaled13Vars'!$A:$AE,12,FALSE)</f>
        <v>26.2</v>
      </c>
      <c r="N69" s="1">
        <f>VLOOKUP($A69,'Values&amp;Scaled13Vars'!$A:$AE,13,FALSE)</f>
        <v>13.3</v>
      </c>
      <c r="O69" s="1">
        <f>VLOOKUP($A69,'Values&amp;Scaled13Vars'!$A:$AE,14,FALSE)</f>
        <v>0</v>
      </c>
      <c r="P69" s="1">
        <f>VLOOKUP($A69,'Values&amp;Scaled13Vars'!$A:$AE,15,FALSE)</f>
        <v>2.3151250681835891</v>
      </c>
      <c r="Q69" s="1">
        <f>VLOOKUP($A69,'Values&amp;Scaled13Vars'!$A:$AE,16,FALSE)</f>
        <v>10</v>
      </c>
      <c r="R69" s="1">
        <f>VLOOKUP($A69,'Values&amp;Scaled13Vars'!$A:$AE,17,FALSE)</f>
        <v>0.86864808068678412</v>
      </c>
      <c r="S69" s="1">
        <f>VLOOKUP($A69,'Values&amp;Scaled13Vars'!$A:$AE,18,FALSE)</f>
        <v>0</v>
      </c>
      <c r="T69" s="1">
        <f>VLOOKUP($A69,'Values&amp;Scaled13Vars'!$A:$AE,19,FALSE)</f>
        <v>0.44040905765533089</v>
      </c>
      <c r="U69" s="1">
        <f>VLOOKUP($A69,'Values&amp;Scaled13Vars'!$A:$AE,20,FALSE)</f>
        <v>0</v>
      </c>
      <c r="V69" s="1">
        <f>VLOOKUP($A69,'Values&amp;Scaled13Vars'!$A:$AE,21,FALSE)</f>
        <v>2.6709115281501337</v>
      </c>
      <c r="W69" s="1">
        <f>VLOOKUP($A69,'Values&amp;Scaled13Vars'!$A:$AE,22,FALSE)</f>
        <v>0.73194842508765312</v>
      </c>
      <c r="X69" s="1">
        <f>VLOOKUP($A69,'Values&amp;Scaled13Vars'!$A:$AE,23,FALSE)</f>
        <v>4.4230769230769234</v>
      </c>
      <c r="Y69" s="1">
        <f>VLOOKUP($A69,'Values&amp;Scaled13Vars'!$A:$AE,24,FALSE)</f>
        <v>6.2866449511400653</v>
      </c>
      <c r="Z69" s="1">
        <f>VLOOKUP($A69,'Values&amp;Scaled13Vars'!$A:$AE,25,FALSE)</f>
        <v>5.9817351598173518</v>
      </c>
      <c r="AA69" s="1">
        <f>VLOOKUP($A69,'Values&amp;Scaled13Vars'!$A:$AE,26,FALSE)</f>
        <v>3.1969309462915603</v>
      </c>
      <c r="AB69" s="1">
        <f>VLOOKUP($A69,'Values&amp;Scaled13Vars'!$A:$AE,27,FALSE)</f>
        <v>0</v>
      </c>
      <c r="AC69" s="1">
        <f>VLOOKUP($A69,'Values&amp;Scaled13Vars'!$A:$AE,28,FALSE)</f>
        <v>10.089499999999999</v>
      </c>
      <c r="AD69" s="1">
        <f>VLOOKUP($A69,'Values&amp;Scaled13Vars'!$A:$AE,29,FALSE)</f>
        <v>7.6765451766654094</v>
      </c>
      <c r="AE69" s="1">
        <f>VLOOKUP($A69,'Values&amp;Scaled13Vars'!$A:$AE,30,FALSE)</f>
        <v>6.6666666666666679</v>
      </c>
      <c r="AF69" s="1">
        <f>VLOOKUP($A69,'Values&amp;Scaled13Vars'!$A:$AE,31,FALSE)</f>
        <v>4.0010698744748074</v>
      </c>
    </row>
    <row r="70" spans="1:32" x14ac:dyDescent="0.2">
      <c r="A70">
        <v>6085506402</v>
      </c>
      <c r="B70" t="s">
        <v>1707</v>
      </c>
      <c r="C70" s="1">
        <f>VLOOKUP($A70,'Values&amp;Scaled13Vars'!$A:$AE,2,FALSE)</f>
        <v>4241</v>
      </c>
      <c r="D70" s="1">
        <f>VLOOKUP($A70,'Values&amp;Scaled13Vars'!$A:$AE,3,FALSE)</f>
        <v>10.37</v>
      </c>
      <c r="E70" s="1">
        <f>VLOOKUP($A70,'Values&amp;Scaled13Vars'!$A:$AE,4,FALSE)</f>
        <v>28.67</v>
      </c>
      <c r="F70" s="1">
        <f>VLOOKUP($A70,'Values&amp;Scaled13Vars'!$A:$AE,5,FALSE)</f>
        <v>0</v>
      </c>
      <c r="G70" s="1">
        <f>VLOOKUP($A70,'Values&amp;Scaled13Vars'!$A:$AE,6,FALSE)</f>
        <v>135.4535711</v>
      </c>
      <c r="H70" s="1">
        <f>VLOOKUP($A70,'Values&amp;Scaled13Vars'!$A:$AE,7,FALSE)</f>
        <v>0.5</v>
      </c>
      <c r="I70" s="1">
        <f>VLOOKUP($A70,'Values&amp;Scaled13Vars'!$A:$AE,8,FALSE)</f>
        <v>866</v>
      </c>
      <c r="J70" s="1">
        <f>VLOOKUP($A70,'Values&amp;Scaled13Vars'!$A:$AE,9,FALSE)</f>
        <v>41835</v>
      </c>
      <c r="K70" s="1">
        <f>VLOOKUP($A70,'Values&amp;Scaled13Vars'!$A:$AE,10,FALSE)</f>
        <v>14.4</v>
      </c>
      <c r="L70" s="1">
        <f>VLOOKUP($A70,'Values&amp;Scaled13Vars'!$A:$AE,11,FALSE)</f>
        <v>12.6</v>
      </c>
      <c r="M70" s="1">
        <f>VLOOKUP($A70,'Values&amp;Scaled13Vars'!$A:$AE,12,FALSE)</f>
        <v>18.899999999999999</v>
      </c>
      <c r="N70" s="1">
        <f>VLOOKUP($A70,'Values&amp;Scaled13Vars'!$A:$AE,13,FALSE)</f>
        <v>14.6</v>
      </c>
      <c r="O70" s="1">
        <f>VLOOKUP($A70,'Values&amp;Scaled13Vars'!$A:$AE,14,FALSE)</f>
        <v>3</v>
      </c>
      <c r="P70" s="1">
        <f>VLOOKUP($A70,'Values&amp;Scaled13Vars'!$A:$AE,15,FALSE)</f>
        <v>3.3024234395698588</v>
      </c>
      <c r="Q70" s="1">
        <f>VLOOKUP($A70,'Values&amp;Scaled13Vars'!$A:$AE,16,FALSE)</f>
        <v>10</v>
      </c>
      <c r="R70" s="1">
        <f>VLOOKUP($A70,'Values&amp;Scaled13Vars'!$A:$AE,17,FALSE)</f>
        <v>2.2814677815360374</v>
      </c>
      <c r="S70" s="1">
        <f>VLOOKUP($A70,'Values&amp;Scaled13Vars'!$A:$AE,18,FALSE)</f>
        <v>0</v>
      </c>
      <c r="T70" s="1">
        <f>VLOOKUP($A70,'Values&amp;Scaled13Vars'!$A:$AE,19,FALSE)</f>
        <v>0.21671528617636859</v>
      </c>
      <c r="U70" s="1">
        <f>VLOOKUP($A70,'Values&amp;Scaled13Vars'!$A:$AE,20,FALSE)</f>
        <v>6.9930069930069935E-2</v>
      </c>
      <c r="V70" s="1">
        <f>VLOOKUP($A70,'Values&amp;Scaled13Vars'!$A:$AE,21,FALSE)</f>
        <v>2.9021447721179627</v>
      </c>
      <c r="W70" s="1">
        <f>VLOOKUP($A70,'Values&amp;Scaled13Vars'!$A:$AE,22,FALSE)</f>
        <v>2.4521552367880179</v>
      </c>
      <c r="X70" s="1">
        <f>VLOOKUP($A70,'Values&amp;Scaled13Vars'!$A:$AE,23,FALSE)</f>
        <v>2.5174825174825171</v>
      </c>
      <c r="Y70" s="1">
        <f>VLOOKUP($A70,'Values&amp;Scaled13Vars'!$A:$AE,24,FALSE)</f>
        <v>2.0521172638436482</v>
      </c>
      <c r="Z70" s="1">
        <f>VLOOKUP($A70,'Values&amp;Scaled13Vars'!$A:$AE,25,FALSE)</f>
        <v>4.3150684931506849</v>
      </c>
      <c r="AA70" s="1">
        <f>VLOOKUP($A70,'Values&amp;Scaled13Vars'!$A:$AE,26,FALSE)</f>
        <v>3.5294117647058822</v>
      </c>
      <c r="AB70" s="1">
        <f>VLOOKUP($A70,'Values&amp;Scaled13Vars'!$A:$AE,27,FALSE)</f>
        <v>0.31914893617021273</v>
      </c>
      <c r="AC70" s="1">
        <f>VLOOKUP($A70,'Values&amp;Scaled13Vars'!$A:$AE,28,FALSE)</f>
        <v>7.4955999999999996</v>
      </c>
      <c r="AD70" s="1">
        <f>VLOOKUP($A70,'Values&amp;Scaled13Vars'!$A:$AE,29,FALSE)</f>
        <v>5.2480218708660642</v>
      </c>
      <c r="AE70" s="1">
        <f>VLOOKUP($A70,'Values&amp;Scaled13Vars'!$A:$AE,30,FALSE)</f>
        <v>4.3589743589743595</v>
      </c>
      <c r="AF70" s="1">
        <f>VLOOKUP($A70,'Values&amp;Scaled13Vars'!$A:$AE,31,FALSE)</f>
        <v>3.9002210217875111</v>
      </c>
    </row>
    <row r="71" spans="1:32" x14ac:dyDescent="0.2">
      <c r="A71">
        <v>6085504317</v>
      </c>
      <c r="B71" t="s">
        <v>1707</v>
      </c>
      <c r="C71" s="1">
        <f>VLOOKUP($A71,'Values&amp;Scaled13Vars'!$A:$AE,2,FALSE)</f>
        <v>4429</v>
      </c>
      <c r="D71" s="1">
        <f>VLOOKUP($A71,'Values&amp;Scaled13Vars'!$A:$AE,3,FALSE)</f>
        <v>10.37</v>
      </c>
      <c r="E71" s="1">
        <f>VLOOKUP($A71,'Values&amp;Scaled13Vars'!$A:$AE,4,FALSE)</f>
        <v>28.4</v>
      </c>
      <c r="F71" s="1">
        <f>VLOOKUP($A71,'Values&amp;Scaled13Vars'!$A:$AE,5,FALSE)</f>
        <v>0</v>
      </c>
      <c r="G71" s="1">
        <f>VLOOKUP($A71,'Values&amp;Scaled13Vars'!$A:$AE,6,FALSE)</f>
        <v>328.69767519999999</v>
      </c>
      <c r="H71" s="1">
        <f>VLOOKUP($A71,'Values&amp;Scaled13Vars'!$A:$AE,7,FALSE)</f>
        <v>1.4</v>
      </c>
      <c r="I71" s="1">
        <f>VLOOKUP($A71,'Values&amp;Scaled13Vars'!$A:$AE,8,FALSE)</f>
        <v>110</v>
      </c>
      <c r="J71" s="1">
        <f>VLOOKUP($A71,'Values&amp;Scaled13Vars'!$A:$AE,9,FALSE)</f>
        <v>32733</v>
      </c>
      <c r="K71" s="1">
        <f>VLOOKUP($A71,'Values&amp;Scaled13Vars'!$A:$AE,10,FALSE)</f>
        <v>2.2999999999999998</v>
      </c>
      <c r="L71" s="1">
        <f>VLOOKUP($A71,'Values&amp;Scaled13Vars'!$A:$AE,11,FALSE)</f>
        <v>16.2</v>
      </c>
      <c r="M71" s="1">
        <f>VLOOKUP($A71,'Values&amp;Scaled13Vars'!$A:$AE,12,FALSE)</f>
        <v>16.5</v>
      </c>
      <c r="N71" s="1">
        <f>VLOOKUP($A71,'Values&amp;Scaled13Vars'!$A:$AE,13,FALSE)</f>
        <v>7.7</v>
      </c>
      <c r="O71" s="1">
        <f>VLOOKUP($A71,'Values&amp;Scaled13Vars'!$A:$AE,14,FALSE)</f>
        <v>0.9</v>
      </c>
      <c r="P71" s="1">
        <f>VLOOKUP($A71,'Values&amp;Scaled13Vars'!$A:$AE,15,FALSE)</f>
        <v>3.4489207511883424</v>
      </c>
      <c r="Q71" s="1">
        <f>VLOOKUP($A71,'Values&amp;Scaled13Vars'!$A:$AE,16,FALSE)</f>
        <v>10</v>
      </c>
      <c r="R71" s="1">
        <f>VLOOKUP($A71,'Values&amp;Scaled13Vars'!$A:$AE,17,FALSE)</f>
        <v>2.2597661914185192</v>
      </c>
      <c r="S71" s="1">
        <f>VLOOKUP($A71,'Values&amp;Scaled13Vars'!$A:$AE,18,FALSE)</f>
        <v>0</v>
      </c>
      <c r="T71" s="1">
        <f>VLOOKUP($A71,'Values&amp;Scaled13Vars'!$A:$AE,19,FALSE)</f>
        <v>0.5770686781667711</v>
      </c>
      <c r="U71" s="1">
        <f>VLOOKUP($A71,'Values&amp;Scaled13Vars'!$A:$AE,20,FALSE)</f>
        <v>0.19580419580419578</v>
      </c>
      <c r="V71" s="1">
        <f>VLOOKUP($A71,'Values&amp;Scaled13Vars'!$A:$AE,21,FALSE)</f>
        <v>0.3686327077747989</v>
      </c>
      <c r="W71" s="1">
        <f>VLOOKUP($A71,'Values&amp;Scaled13Vars'!$A:$AE,22,FALSE)</f>
        <v>1.8048374593737333</v>
      </c>
      <c r="X71" s="1">
        <f>VLOOKUP($A71,'Values&amp;Scaled13Vars'!$A:$AE,23,FALSE)</f>
        <v>0.40209790209790203</v>
      </c>
      <c r="Y71" s="1">
        <f>VLOOKUP($A71,'Values&amp;Scaled13Vars'!$A:$AE,24,FALSE)</f>
        <v>2.6384364820846908</v>
      </c>
      <c r="Z71" s="1">
        <f>VLOOKUP($A71,'Values&amp;Scaled13Vars'!$A:$AE,25,FALSE)</f>
        <v>3.7671232876712328</v>
      </c>
      <c r="AA71" s="1">
        <f>VLOOKUP($A71,'Values&amp;Scaled13Vars'!$A:$AE,26,FALSE)</f>
        <v>1.7647058823529413</v>
      </c>
      <c r="AB71" s="1">
        <f>VLOOKUP($A71,'Values&amp;Scaled13Vars'!$A:$AE,27,FALSE)</f>
        <v>9.5744680851063829E-2</v>
      </c>
      <c r="AC71" s="1">
        <f>VLOOKUP($A71,'Values&amp;Scaled13Vars'!$A:$AE,28,FALSE)</f>
        <v>5.9328000000000003</v>
      </c>
      <c r="AD71" s="1">
        <f>VLOOKUP($A71,'Values&amp;Scaled13Vars'!$A:$AE,29,FALSE)</f>
        <v>4.6883153627272645</v>
      </c>
      <c r="AE71" s="1">
        <f>VLOOKUP($A71,'Values&amp;Scaled13Vars'!$A:$AE,30,FALSE)</f>
        <v>3.9316239316239314</v>
      </c>
      <c r="AF71" s="1">
        <f>VLOOKUP($A71,'Values&amp;Scaled13Vars'!$A:$AE,31,FALSE)</f>
        <v>3.888645036132115</v>
      </c>
    </row>
    <row r="72" spans="1:32" x14ac:dyDescent="0.2">
      <c r="A72">
        <v>6085512038</v>
      </c>
      <c r="B72" t="s">
        <v>1707</v>
      </c>
      <c r="C72" s="1">
        <f>VLOOKUP($A72,'Values&amp;Scaled13Vars'!$A:$AE,2,FALSE)</f>
        <v>2847</v>
      </c>
      <c r="D72" s="1">
        <f>VLOOKUP($A72,'Values&amp;Scaled13Vars'!$A:$AE,3,FALSE)</f>
        <v>10.37</v>
      </c>
      <c r="E72" s="1">
        <f>VLOOKUP($A72,'Values&amp;Scaled13Vars'!$A:$AE,4,FALSE)</f>
        <v>13.611566740000001</v>
      </c>
      <c r="F72" s="1">
        <f>VLOOKUP($A72,'Values&amp;Scaled13Vars'!$A:$AE,5,FALSE)</f>
        <v>0.33053470899999998</v>
      </c>
      <c r="G72" s="1">
        <f>VLOOKUP($A72,'Values&amp;Scaled13Vars'!$A:$AE,6,FALSE)</f>
        <v>58.935078320000002</v>
      </c>
      <c r="H72" s="1">
        <f>VLOOKUP($A72,'Values&amp;Scaled13Vars'!$A:$AE,7,FALSE)</f>
        <v>0</v>
      </c>
      <c r="I72" s="1">
        <f>VLOOKUP($A72,'Values&amp;Scaled13Vars'!$A:$AE,8,FALSE)</f>
        <v>370</v>
      </c>
      <c r="J72" s="1">
        <f>VLOOKUP($A72,'Values&amp;Scaled13Vars'!$A:$AE,9,FALSE)</f>
        <v>35483</v>
      </c>
      <c r="K72" s="1">
        <f>VLOOKUP($A72,'Values&amp;Scaled13Vars'!$A:$AE,10,FALSE)</f>
        <v>11.8</v>
      </c>
      <c r="L72" s="1">
        <f>VLOOKUP($A72,'Values&amp;Scaled13Vars'!$A:$AE,11,FALSE)</f>
        <v>17.5</v>
      </c>
      <c r="M72" s="1">
        <f>VLOOKUP($A72,'Values&amp;Scaled13Vars'!$A:$AE,12,FALSE)</f>
        <v>24.5</v>
      </c>
      <c r="N72" s="1">
        <f>VLOOKUP($A72,'Values&amp;Scaled13Vars'!$A:$AE,13,FALSE)</f>
        <v>10.1</v>
      </c>
      <c r="O72" s="1">
        <f>VLOOKUP($A72,'Values&amp;Scaled13Vars'!$A:$AE,14,FALSE)</f>
        <v>0</v>
      </c>
      <c r="P72" s="1">
        <f>VLOOKUP($A72,'Values&amp;Scaled13Vars'!$A:$AE,15,FALSE)</f>
        <v>2.216161458739188</v>
      </c>
      <c r="Q72" s="1">
        <f>VLOOKUP($A72,'Values&amp;Scaled13Vars'!$A:$AE,16,FALSE)</f>
        <v>10</v>
      </c>
      <c r="R72" s="1">
        <f>VLOOKUP($A72,'Values&amp;Scaled13Vars'!$A:$AE,17,FALSE)</f>
        <v>1.0711272392378044</v>
      </c>
      <c r="S72" s="1">
        <f>VLOOKUP($A72,'Values&amp;Scaled13Vars'!$A:$AE,18,FALSE)</f>
        <v>4.1144083654006203E-3</v>
      </c>
      <c r="T72" s="1">
        <f>VLOOKUP($A72,'Values&amp;Scaled13Vars'!$A:$AE,19,FALSE)</f>
        <v>7.4026853058650907E-2</v>
      </c>
      <c r="U72" s="1">
        <f>VLOOKUP($A72,'Values&amp;Scaled13Vars'!$A:$AE,20,FALSE)</f>
        <v>0</v>
      </c>
      <c r="V72" s="1">
        <f>VLOOKUP($A72,'Values&amp;Scaled13Vars'!$A:$AE,21,FALSE)</f>
        <v>1.239946380697051</v>
      </c>
      <c r="W72" s="1">
        <f>VLOOKUP($A72,'Values&amp;Scaled13Vars'!$A:$AE,22,FALSE)</f>
        <v>2.0004124855096688</v>
      </c>
      <c r="X72" s="1">
        <f>VLOOKUP($A72,'Values&amp;Scaled13Vars'!$A:$AE,23,FALSE)</f>
        <v>2.0629370629370629</v>
      </c>
      <c r="Y72" s="1">
        <f>VLOOKUP($A72,'Values&amp;Scaled13Vars'!$A:$AE,24,FALSE)</f>
        <v>2.8501628664495113</v>
      </c>
      <c r="Z72" s="1">
        <f>VLOOKUP($A72,'Values&amp;Scaled13Vars'!$A:$AE,25,FALSE)</f>
        <v>5.5936073059360734</v>
      </c>
      <c r="AA72" s="1">
        <f>VLOOKUP($A72,'Values&amp;Scaled13Vars'!$A:$AE,26,FALSE)</f>
        <v>2.3785166240409201</v>
      </c>
      <c r="AB72" s="1">
        <f>VLOOKUP($A72,'Values&amp;Scaled13Vars'!$A:$AE,27,FALSE)</f>
        <v>0</v>
      </c>
      <c r="AC72" s="1">
        <f>VLOOKUP($A72,'Values&amp;Scaled13Vars'!$A:$AE,28,FALSE)</f>
        <v>7.0072000000000001</v>
      </c>
      <c r="AD72" s="1">
        <f>VLOOKUP($A72,'Values&amp;Scaled13Vars'!$A:$AE,29,FALSE)</f>
        <v>5.2014998769781169</v>
      </c>
      <c r="AE72" s="1">
        <f>VLOOKUP($A72,'Values&amp;Scaled13Vars'!$A:$AE,30,FALSE)</f>
        <v>4.1025641025641022</v>
      </c>
      <c r="AF72" s="1">
        <f>VLOOKUP($A72,'Values&amp;Scaled13Vars'!$A:$AE,31,FALSE)</f>
        <v>3.8836793348440146</v>
      </c>
    </row>
    <row r="73" spans="1:32" x14ac:dyDescent="0.2">
      <c r="A73">
        <v>6085504311</v>
      </c>
      <c r="B73" t="s">
        <v>1707</v>
      </c>
      <c r="C73" s="1">
        <f>VLOOKUP($A73,'Values&amp;Scaled13Vars'!$A:$AE,2,FALSE)</f>
        <v>7062</v>
      </c>
      <c r="D73" s="1">
        <f>VLOOKUP($A73,'Values&amp;Scaled13Vars'!$A:$AE,3,FALSE)</f>
        <v>10.37</v>
      </c>
      <c r="E73" s="1">
        <f>VLOOKUP($A73,'Values&amp;Scaled13Vars'!$A:$AE,4,FALSE)</f>
        <v>29.21679082</v>
      </c>
      <c r="F73" s="1">
        <f>VLOOKUP($A73,'Values&amp;Scaled13Vars'!$A:$AE,5,FALSE)</f>
        <v>0</v>
      </c>
      <c r="G73" s="1">
        <f>VLOOKUP($A73,'Values&amp;Scaled13Vars'!$A:$AE,6,FALSE)</f>
        <v>374.15119090000002</v>
      </c>
      <c r="H73" s="1">
        <f>VLOOKUP($A73,'Values&amp;Scaled13Vars'!$A:$AE,7,FALSE)</f>
        <v>12.25</v>
      </c>
      <c r="I73" s="1">
        <f>VLOOKUP($A73,'Values&amp;Scaled13Vars'!$A:$AE,8,FALSE)</f>
        <v>610</v>
      </c>
      <c r="J73" s="1">
        <f>VLOOKUP($A73,'Values&amp;Scaled13Vars'!$A:$AE,9,FALSE)</f>
        <v>53464</v>
      </c>
      <c r="K73" s="1">
        <f>VLOOKUP($A73,'Values&amp;Scaled13Vars'!$A:$AE,10,FALSE)</f>
        <v>8.5</v>
      </c>
      <c r="L73" s="1">
        <f>VLOOKUP($A73,'Values&amp;Scaled13Vars'!$A:$AE,11,FALSE)</f>
        <v>7.7</v>
      </c>
      <c r="M73" s="1">
        <f>VLOOKUP($A73,'Values&amp;Scaled13Vars'!$A:$AE,12,FALSE)</f>
        <v>21.6</v>
      </c>
      <c r="N73" s="1">
        <f>VLOOKUP($A73,'Values&amp;Scaled13Vars'!$A:$AE,13,FALSE)</f>
        <v>6.4</v>
      </c>
      <c r="O73" s="1">
        <f>VLOOKUP($A73,'Values&amp;Scaled13Vars'!$A:$AE,14,FALSE)</f>
        <v>0</v>
      </c>
      <c r="P73" s="1">
        <f>VLOOKUP($A73,'Values&amp;Scaled13Vars'!$A:$AE,15,FALSE)</f>
        <v>5.5006623548663605</v>
      </c>
      <c r="Q73" s="1">
        <f>VLOOKUP($A73,'Values&amp;Scaled13Vars'!$A:$AE,16,FALSE)</f>
        <v>10</v>
      </c>
      <c r="R73" s="1">
        <f>VLOOKUP($A73,'Values&amp;Scaled13Vars'!$A:$AE,17,FALSE)</f>
        <v>2.3254167824829324</v>
      </c>
      <c r="S73" s="1">
        <f>VLOOKUP($A73,'Values&amp;Scaled13Vars'!$A:$AE,18,FALSE)</f>
        <v>0</v>
      </c>
      <c r="T73" s="1">
        <f>VLOOKUP($A73,'Values&amp;Scaled13Vars'!$A:$AE,19,FALSE)</f>
        <v>0.66182846236131521</v>
      </c>
      <c r="U73" s="1">
        <f>VLOOKUP($A73,'Values&amp;Scaled13Vars'!$A:$AE,20,FALSE)</f>
        <v>1.7132867132867133</v>
      </c>
      <c r="V73" s="1">
        <f>VLOOKUP($A73,'Values&amp;Scaled13Vars'!$A:$AE,21,FALSE)</f>
        <v>2.044235924932976</v>
      </c>
      <c r="W73" s="1">
        <f>VLOOKUP($A73,'Values&amp;Scaled13Vars'!$A:$AE,22,FALSE)</f>
        <v>3.279188683673397</v>
      </c>
      <c r="X73" s="1">
        <f>VLOOKUP($A73,'Values&amp;Scaled13Vars'!$A:$AE,23,FALSE)</f>
        <v>1.4860139860139858</v>
      </c>
      <c r="Y73" s="1">
        <f>VLOOKUP($A73,'Values&amp;Scaled13Vars'!$A:$AE,24,FALSE)</f>
        <v>1.2540716612377851</v>
      </c>
      <c r="Z73" s="1">
        <f>VLOOKUP($A73,'Values&amp;Scaled13Vars'!$A:$AE,25,FALSE)</f>
        <v>4.9315068493150696</v>
      </c>
      <c r="AA73" s="1">
        <f>VLOOKUP($A73,'Values&amp;Scaled13Vars'!$A:$AE,26,FALSE)</f>
        <v>1.4322250639386191</v>
      </c>
      <c r="AB73" s="1">
        <f>VLOOKUP($A73,'Values&amp;Scaled13Vars'!$A:$AE,27,FALSE)</f>
        <v>0</v>
      </c>
      <c r="AC73" s="1">
        <f>VLOOKUP($A73,'Values&amp;Scaled13Vars'!$A:$AE,28,FALSE)</f>
        <v>4.8590999999999998</v>
      </c>
      <c r="AD73" s="1">
        <f>VLOOKUP($A73,'Values&amp;Scaled13Vars'!$A:$AE,29,FALSE)</f>
        <v>4.6381500143651042</v>
      </c>
      <c r="AE73" s="1">
        <f>VLOOKUP($A73,'Values&amp;Scaled13Vars'!$A:$AE,30,FALSE)</f>
        <v>2.5641025641025643</v>
      </c>
      <c r="AF73" s="1">
        <f>VLOOKUP($A73,'Values&amp;Scaled13Vars'!$A:$AE,31,FALSE)</f>
        <v>3.7846801550426252</v>
      </c>
    </row>
    <row r="74" spans="1:32" x14ac:dyDescent="0.2">
      <c r="A74">
        <v>6085504101</v>
      </c>
      <c r="B74" t="s">
        <v>1707</v>
      </c>
      <c r="C74" s="1">
        <f>VLOOKUP($A74,'Values&amp;Scaled13Vars'!$A:$AE,2,FALSE)</f>
        <v>815</v>
      </c>
      <c r="D74" s="1">
        <f>VLOOKUP($A74,'Values&amp;Scaled13Vars'!$A:$AE,3,FALSE)</f>
        <v>10.37</v>
      </c>
      <c r="E74" s="1">
        <f>VLOOKUP($A74,'Values&amp;Scaled13Vars'!$A:$AE,4,FALSE)</f>
        <v>11.09</v>
      </c>
      <c r="F74" s="1">
        <f>VLOOKUP($A74,'Values&amp;Scaled13Vars'!$A:$AE,5,FALSE)</f>
        <v>6.0352668979999997</v>
      </c>
      <c r="G74" s="1">
        <f>VLOOKUP($A74,'Values&amp;Scaled13Vars'!$A:$AE,6,FALSE)</f>
        <v>198.0102694</v>
      </c>
      <c r="H74" s="1">
        <f>VLOOKUP($A74,'Values&amp;Scaled13Vars'!$A:$AE,7,FALSE)</f>
        <v>0</v>
      </c>
      <c r="I74" s="1">
        <f>VLOOKUP($A74,'Values&amp;Scaled13Vars'!$A:$AE,8,FALSE)</f>
        <v>684</v>
      </c>
      <c r="J74" s="1">
        <f>VLOOKUP($A74,'Values&amp;Scaled13Vars'!$A:$AE,9,FALSE)</f>
        <v>20281</v>
      </c>
      <c r="K74" s="1">
        <f>VLOOKUP($A74,'Values&amp;Scaled13Vars'!$A:$AE,10,FALSE)</f>
        <v>13.8</v>
      </c>
      <c r="L74" s="1">
        <f>VLOOKUP($A74,'Values&amp;Scaled13Vars'!$A:$AE,11,FALSE)</f>
        <v>30.2</v>
      </c>
      <c r="M74" s="1">
        <f>VLOOKUP($A74,'Values&amp;Scaled13Vars'!$A:$AE,12,FALSE)</f>
        <v>19.899999999999999</v>
      </c>
      <c r="N74" s="1">
        <f>VLOOKUP($A74,'Values&amp;Scaled13Vars'!$A:$AE,13,FALSE)</f>
        <v>8.5</v>
      </c>
      <c r="O74" s="1">
        <f>VLOOKUP($A74,'Values&amp;Scaled13Vars'!$A:$AE,14,FALSE)</f>
        <v>9.9</v>
      </c>
      <c r="P74" s="1">
        <f>VLOOKUP($A74,'Values&amp;Scaled13Vars'!$A:$AE,15,FALSE)</f>
        <v>0.63274370762876953</v>
      </c>
      <c r="Q74" s="1">
        <f>VLOOKUP($A74,'Values&amp;Scaled13Vars'!$A:$AE,16,FALSE)</f>
        <v>10</v>
      </c>
      <c r="R74" s="1">
        <f>VLOOKUP($A74,'Values&amp;Scaled13Vars'!$A:$AE,17,FALSE)</f>
        <v>0.86845313610652108</v>
      </c>
      <c r="S74" s="1">
        <f>VLOOKUP($A74,'Values&amp;Scaled13Vars'!$A:$AE,18,FALSE)</f>
        <v>7.5125401164924707E-2</v>
      </c>
      <c r="T74" s="1">
        <f>VLOOKUP($A74,'Values&amp;Scaled13Vars'!$A:$AE,19,FALSE)</f>
        <v>0.33336835835734413</v>
      </c>
      <c r="U74" s="1">
        <f>VLOOKUP($A74,'Values&amp;Scaled13Vars'!$A:$AE,20,FALSE)</f>
        <v>0</v>
      </c>
      <c r="V74" s="1">
        <f>VLOOKUP($A74,'Values&amp;Scaled13Vars'!$A:$AE,21,FALSE)</f>
        <v>2.292225201072386</v>
      </c>
      <c r="W74" s="1">
        <f>VLOOKUP($A74,'Values&amp;Scaled13Vars'!$A:$AE,22,FALSE)</f>
        <v>0.91927374103021808</v>
      </c>
      <c r="X74" s="1">
        <f>VLOOKUP($A74,'Values&amp;Scaled13Vars'!$A:$AE,23,FALSE)</f>
        <v>2.4125874125874125</v>
      </c>
      <c r="Y74" s="1">
        <f>VLOOKUP($A74,'Values&amp;Scaled13Vars'!$A:$AE,24,FALSE)</f>
        <v>4.9185667752442992</v>
      </c>
      <c r="Z74" s="1">
        <f>VLOOKUP($A74,'Values&amp;Scaled13Vars'!$A:$AE,25,FALSE)</f>
        <v>4.5433789954337902</v>
      </c>
      <c r="AA74" s="1">
        <f>VLOOKUP($A74,'Values&amp;Scaled13Vars'!$A:$AE,26,FALSE)</f>
        <v>1.9693094629156009</v>
      </c>
      <c r="AB74" s="1">
        <f>VLOOKUP($A74,'Values&amp;Scaled13Vars'!$A:$AE,27,FALSE)</f>
        <v>1.053191489361702</v>
      </c>
      <c r="AC74" s="1">
        <f>VLOOKUP($A74,'Values&amp;Scaled13Vars'!$A:$AE,28,FALSE)</f>
        <v>7.8205</v>
      </c>
      <c r="AD74" s="1">
        <f>VLOOKUP($A74,'Values&amp;Scaled13Vars'!$A:$AE,29,FALSE)</f>
        <v>5.3793423803578699</v>
      </c>
      <c r="AE74" s="1">
        <f>VLOOKUP($A74,'Values&amp;Scaled13Vars'!$A:$AE,30,FALSE)</f>
        <v>4.4444444444444446</v>
      </c>
      <c r="AF74" s="1">
        <f>VLOOKUP($A74,'Values&amp;Scaled13Vars'!$A:$AE,31,FALSE)</f>
        <v>3.7451103659309357</v>
      </c>
    </row>
    <row r="75" spans="1:32" x14ac:dyDescent="0.2">
      <c r="A75">
        <v>6085503211</v>
      </c>
      <c r="B75" t="s">
        <v>1707</v>
      </c>
      <c r="C75" s="1">
        <f>VLOOKUP($A75,'Values&amp;Scaled13Vars'!$A:$AE,2,FALSE)</f>
        <v>4744</v>
      </c>
      <c r="D75" s="1">
        <f>VLOOKUP($A75,'Values&amp;Scaled13Vars'!$A:$AE,3,FALSE)</f>
        <v>10.37</v>
      </c>
      <c r="E75" s="1">
        <f>VLOOKUP($A75,'Values&amp;Scaled13Vars'!$A:$AE,4,FALSE)</f>
        <v>22.95</v>
      </c>
      <c r="F75" s="1">
        <f>VLOOKUP($A75,'Values&amp;Scaled13Vars'!$A:$AE,5,FALSE)</f>
        <v>0</v>
      </c>
      <c r="G75" s="1">
        <f>VLOOKUP($A75,'Values&amp;Scaled13Vars'!$A:$AE,6,FALSE)</f>
        <v>151.85933259999999</v>
      </c>
      <c r="H75" s="1">
        <f>VLOOKUP($A75,'Values&amp;Scaled13Vars'!$A:$AE,7,FALSE)</f>
        <v>0</v>
      </c>
      <c r="I75" s="1">
        <f>VLOOKUP($A75,'Values&amp;Scaled13Vars'!$A:$AE,8,FALSE)</f>
        <v>326</v>
      </c>
      <c r="J75" s="1">
        <f>VLOOKUP($A75,'Values&amp;Scaled13Vars'!$A:$AE,9,FALSE)</f>
        <v>29552</v>
      </c>
      <c r="K75" s="1">
        <f>VLOOKUP($A75,'Values&amp;Scaled13Vars'!$A:$AE,10,FALSE)</f>
        <v>7</v>
      </c>
      <c r="L75" s="1">
        <f>VLOOKUP($A75,'Values&amp;Scaled13Vars'!$A:$AE,11,FALSE)</f>
        <v>30.3</v>
      </c>
      <c r="M75" s="1">
        <f>VLOOKUP($A75,'Values&amp;Scaled13Vars'!$A:$AE,12,FALSE)</f>
        <v>20.2</v>
      </c>
      <c r="N75" s="1">
        <f>VLOOKUP($A75,'Values&amp;Scaled13Vars'!$A:$AE,13,FALSE)</f>
        <v>8.4</v>
      </c>
      <c r="O75" s="1">
        <f>VLOOKUP($A75,'Values&amp;Scaled13Vars'!$A:$AE,14,FALSE)</f>
        <v>1.5</v>
      </c>
      <c r="P75" s="1">
        <f>VLOOKUP($A75,'Values&amp;Scaled13Vars'!$A:$AE,15,FALSE)</f>
        <v>3.6943816722512275</v>
      </c>
      <c r="Q75" s="1">
        <f>VLOOKUP($A75,'Values&amp;Scaled13Vars'!$A:$AE,16,FALSE)</f>
        <v>10</v>
      </c>
      <c r="R75" s="1">
        <f>VLOOKUP($A75,'Values&amp;Scaled13Vars'!$A:$AE,17,FALSE)</f>
        <v>1.82171557608343</v>
      </c>
      <c r="S75" s="1">
        <f>VLOOKUP($A75,'Values&amp;Scaled13Vars'!$A:$AE,18,FALSE)</f>
        <v>0</v>
      </c>
      <c r="T75" s="1">
        <f>VLOOKUP($A75,'Values&amp;Scaled13Vars'!$A:$AE,19,FALSE)</f>
        <v>0.24730805293757999</v>
      </c>
      <c r="U75" s="1">
        <f>VLOOKUP($A75,'Values&amp;Scaled13Vars'!$A:$AE,20,FALSE)</f>
        <v>0</v>
      </c>
      <c r="V75" s="1">
        <f>VLOOKUP($A75,'Values&amp;Scaled13Vars'!$A:$AE,21,FALSE)</f>
        <v>1.0924932975871313</v>
      </c>
      <c r="W75" s="1">
        <f>VLOOKUP($A75,'Values&amp;Scaled13Vars'!$A:$AE,22,FALSE)</f>
        <v>1.5786104927779476</v>
      </c>
      <c r="X75" s="1">
        <f>VLOOKUP($A75,'Values&amp;Scaled13Vars'!$A:$AE,23,FALSE)</f>
        <v>1.2237762237762237</v>
      </c>
      <c r="Y75" s="1">
        <f>VLOOKUP($A75,'Values&amp;Scaled13Vars'!$A:$AE,24,FALSE)</f>
        <v>4.9348534201954397</v>
      </c>
      <c r="Z75" s="1">
        <f>VLOOKUP($A75,'Values&amp;Scaled13Vars'!$A:$AE,25,FALSE)</f>
        <v>4.6118721461187215</v>
      </c>
      <c r="AA75" s="1">
        <f>VLOOKUP($A75,'Values&amp;Scaled13Vars'!$A:$AE,26,FALSE)</f>
        <v>1.9437340153452687</v>
      </c>
      <c r="AB75" s="1">
        <f>VLOOKUP($A75,'Values&amp;Scaled13Vars'!$A:$AE,27,FALSE)</f>
        <v>0.15957446808510636</v>
      </c>
      <c r="AC75" s="1">
        <f>VLOOKUP($A75,'Values&amp;Scaled13Vars'!$A:$AE,28,FALSE)</f>
        <v>7.18</v>
      </c>
      <c r="AD75" s="1">
        <f>VLOOKUP($A75,'Values&amp;Scaled13Vars'!$A:$AE,29,FALSE)</f>
        <v>5.9848139038430705</v>
      </c>
      <c r="AE75" s="1">
        <f>VLOOKUP($A75,'Values&amp;Scaled13Vars'!$A:$AE,30,FALSE)</f>
        <v>4.9145299145299148</v>
      </c>
      <c r="AF75" s="1">
        <f>VLOOKUP($A75,'Values&amp;Scaled13Vars'!$A:$AE,31,FALSE)</f>
        <v>3.7185141143786837</v>
      </c>
    </row>
    <row r="76" spans="1:32" x14ac:dyDescent="0.2">
      <c r="A76">
        <v>6085503336</v>
      </c>
      <c r="B76" t="s">
        <v>1707</v>
      </c>
      <c r="C76" s="1">
        <f>VLOOKUP($A76,'Values&amp;Scaled13Vars'!$A:$AE,2,FALSE)</f>
        <v>3492</v>
      </c>
      <c r="D76" s="1">
        <f>VLOOKUP($A76,'Values&amp;Scaled13Vars'!$A:$AE,3,FALSE)</f>
        <v>10.37</v>
      </c>
      <c r="E76" s="1">
        <f>VLOOKUP($A76,'Values&amp;Scaled13Vars'!$A:$AE,4,FALSE)</f>
        <v>22.92704487</v>
      </c>
      <c r="F76" s="1">
        <f>VLOOKUP($A76,'Values&amp;Scaled13Vars'!$A:$AE,5,FALSE)</f>
        <v>0</v>
      </c>
      <c r="G76" s="1">
        <f>VLOOKUP($A76,'Values&amp;Scaled13Vars'!$A:$AE,6,FALSE)</f>
        <v>131.169939</v>
      </c>
      <c r="H76" s="1">
        <f>VLOOKUP($A76,'Values&amp;Scaled13Vars'!$A:$AE,7,FALSE)</f>
        <v>0</v>
      </c>
      <c r="I76" s="1">
        <f>VLOOKUP($A76,'Values&amp;Scaled13Vars'!$A:$AE,8,FALSE)</f>
        <v>383</v>
      </c>
      <c r="J76" s="1">
        <f>VLOOKUP($A76,'Values&amp;Scaled13Vars'!$A:$AE,9,FALSE)</f>
        <v>24768</v>
      </c>
      <c r="K76" s="1">
        <f>VLOOKUP($A76,'Values&amp;Scaled13Vars'!$A:$AE,10,FALSE)</f>
        <v>10.199999999999999</v>
      </c>
      <c r="L76" s="1">
        <f>VLOOKUP($A76,'Values&amp;Scaled13Vars'!$A:$AE,11,FALSE)</f>
        <v>27</v>
      </c>
      <c r="M76" s="1">
        <f>VLOOKUP($A76,'Values&amp;Scaled13Vars'!$A:$AE,12,FALSE)</f>
        <v>22.4</v>
      </c>
      <c r="N76" s="1">
        <f>VLOOKUP($A76,'Values&amp;Scaled13Vars'!$A:$AE,13,FALSE)</f>
        <v>10.4</v>
      </c>
      <c r="O76" s="1">
        <f>VLOOKUP($A76,'Values&amp;Scaled13Vars'!$A:$AE,14,FALSE)</f>
        <v>1.6</v>
      </c>
      <c r="P76" s="1">
        <f>VLOOKUP($A76,'Values&amp;Scaled13Vars'!$A:$AE,15,FALSE)</f>
        <v>2.7187719161536661</v>
      </c>
      <c r="Q76" s="1">
        <f>VLOOKUP($A76,'Values&amp;Scaled13Vars'!$A:$AE,16,FALSE)</f>
        <v>10</v>
      </c>
      <c r="R76" s="1">
        <f>VLOOKUP($A76,'Values&amp;Scaled13Vars'!$A:$AE,17,FALSE)</f>
        <v>1.8198705285932286</v>
      </c>
      <c r="S76" s="1">
        <f>VLOOKUP($A76,'Values&amp;Scaled13Vars'!$A:$AE,18,FALSE)</f>
        <v>0</v>
      </c>
      <c r="T76" s="1">
        <f>VLOOKUP($A76,'Values&amp;Scaled13Vars'!$A:$AE,19,FALSE)</f>
        <v>0.20872735110086857</v>
      </c>
      <c r="U76" s="1">
        <f>VLOOKUP($A76,'Values&amp;Scaled13Vars'!$A:$AE,20,FALSE)</f>
        <v>0</v>
      </c>
      <c r="V76" s="1">
        <f>VLOOKUP($A76,'Values&amp;Scaled13Vars'!$A:$AE,21,FALSE)</f>
        <v>1.2835120643431637</v>
      </c>
      <c r="W76" s="1">
        <f>VLOOKUP($A76,'Values&amp;Scaled13Vars'!$A:$AE,22,FALSE)</f>
        <v>1.2383810654927423</v>
      </c>
      <c r="X76" s="1">
        <f>VLOOKUP($A76,'Values&amp;Scaled13Vars'!$A:$AE,23,FALSE)</f>
        <v>1.7832167832167831</v>
      </c>
      <c r="Y76" s="1">
        <f>VLOOKUP($A76,'Values&amp;Scaled13Vars'!$A:$AE,24,FALSE)</f>
        <v>4.3973941368078178</v>
      </c>
      <c r="Z76" s="1">
        <f>VLOOKUP($A76,'Values&amp;Scaled13Vars'!$A:$AE,25,FALSE)</f>
        <v>5.1141552511415522</v>
      </c>
      <c r="AA76" s="1">
        <f>VLOOKUP($A76,'Values&amp;Scaled13Vars'!$A:$AE,26,FALSE)</f>
        <v>2.4552429667519178</v>
      </c>
      <c r="AB76" s="1">
        <f>VLOOKUP($A76,'Values&amp;Scaled13Vars'!$A:$AE,27,FALSE)</f>
        <v>0.1702127659574468</v>
      </c>
      <c r="AC76" s="1">
        <f>VLOOKUP($A76,'Values&amp;Scaled13Vars'!$A:$AE,28,FALSE)</f>
        <v>7.8597000000000001</v>
      </c>
      <c r="AD76" s="1">
        <f>VLOOKUP($A76,'Values&amp;Scaled13Vars'!$A:$AE,29,FALSE)</f>
        <v>5.914164153210038</v>
      </c>
      <c r="AE76" s="1">
        <f>VLOOKUP($A76,'Values&amp;Scaled13Vars'!$A:$AE,30,FALSE)</f>
        <v>4.2735042735042743</v>
      </c>
      <c r="AF76" s="1">
        <f>VLOOKUP($A76,'Values&amp;Scaled13Vars'!$A:$AE,31,FALSE)</f>
        <v>3.7047087580427891</v>
      </c>
    </row>
    <row r="77" spans="1:32" x14ac:dyDescent="0.2">
      <c r="A77">
        <v>6085503506</v>
      </c>
      <c r="B77" t="s">
        <v>1707</v>
      </c>
      <c r="C77" s="1">
        <f>VLOOKUP($A77,'Values&amp;Scaled13Vars'!$A:$AE,2,FALSE)</f>
        <v>6432</v>
      </c>
      <c r="D77" s="1">
        <f>VLOOKUP($A77,'Values&amp;Scaled13Vars'!$A:$AE,3,FALSE)</f>
        <v>10.37</v>
      </c>
      <c r="E77" s="1">
        <f>VLOOKUP($A77,'Values&amp;Scaled13Vars'!$A:$AE,4,FALSE)</f>
        <v>26.13</v>
      </c>
      <c r="F77" s="1">
        <f>VLOOKUP($A77,'Values&amp;Scaled13Vars'!$A:$AE,5,FALSE)</f>
        <v>0</v>
      </c>
      <c r="G77" s="1">
        <f>VLOOKUP($A77,'Values&amp;Scaled13Vars'!$A:$AE,6,FALSE)</f>
        <v>205.42102980000001</v>
      </c>
      <c r="H77" s="1">
        <f>VLOOKUP($A77,'Values&amp;Scaled13Vars'!$A:$AE,7,FALSE)</f>
        <v>0</v>
      </c>
      <c r="I77" s="1">
        <f>VLOOKUP($A77,'Values&amp;Scaled13Vars'!$A:$AE,8,FALSE)</f>
        <v>1145</v>
      </c>
      <c r="J77" s="1">
        <f>VLOOKUP($A77,'Values&amp;Scaled13Vars'!$A:$AE,9,FALSE)</f>
        <v>17013</v>
      </c>
      <c r="K77" s="1">
        <f>VLOOKUP($A77,'Values&amp;Scaled13Vars'!$A:$AE,10,FALSE)</f>
        <v>18.7</v>
      </c>
      <c r="L77" s="1">
        <f>VLOOKUP($A77,'Values&amp;Scaled13Vars'!$A:$AE,11,FALSE)</f>
        <v>35.799999999999997</v>
      </c>
      <c r="M77" s="1">
        <f>VLOOKUP($A77,'Values&amp;Scaled13Vars'!$A:$AE,12,FALSE)</f>
        <v>27.9</v>
      </c>
      <c r="N77" s="1">
        <f>VLOOKUP($A77,'Values&amp;Scaled13Vars'!$A:$AE,13,FALSE)</f>
        <v>8.9</v>
      </c>
      <c r="O77" s="1">
        <f>VLOOKUP($A77,'Values&amp;Scaled13Vars'!$A:$AE,14,FALSE)</f>
        <v>0.2</v>
      </c>
      <c r="P77" s="1">
        <f>VLOOKUP($A77,'Values&amp;Scaled13Vars'!$A:$AE,15,FALSE)</f>
        <v>5.0097405127405903</v>
      </c>
      <c r="Q77" s="1">
        <f>VLOOKUP($A77,'Values&amp;Scaled13Vars'!$A:$AE,16,FALSE)</f>
        <v>10</v>
      </c>
      <c r="R77" s="1">
        <f>VLOOKUP($A77,'Values&amp;Scaled13Vars'!$A:$AE,17,FALSE)</f>
        <v>2.0773120819119777</v>
      </c>
      <c r="S77" s="1">
        <f>VLOOKUP($A77,'Values&amp;Scaled13Vars'!$A:$AE,18,FALSE)</f>
        <v>0</v>
      </c>
      <c r="T77" s="1">
        <f>VLOOKUP($A77,'Values&amp;Scaled13Vars'!$A:$AE,19,FALSE)</f>
        <v>0.34718762937627379</v>
      </c>
      <c r="U77" s="1">
        <f>VLOOKUP($A77,'Values&amp;Scaled13Vars'!$A:$AE,20,FALSE)</f>
        <v>0</v>
      </c>
      <c r="V77" s="1">
        <f>VLOOKUP($A77,'Values&amp;Scaled13Vars'!$A:$AE,21,FALSE)</f>
        <v>3.8371313672922254</v>
      </c>
      <c r="W77" s="1">
        <f>VLOOKUP($A77,'Values&amp;Scaled13Vars'!$A:$AE,22,FALSE)</f>
        <v>0.68685949178940486</v>
      </c>
      <c r="X77" s="1">
        <f>VLOOKUP($A77,'Values&amp;Scaled13Vars'!$A:$AE,23,FALSE)</f>
        <v>3.2692307692307687</v>
      </c>
      <c r="Y77" s="1">
        <f>VLOOKUP($A77,'Values&amp;Scaled13Vars'!$A:$AE,24,FALSE)</f>
        <v>5.8306188925081424</v>
      </c>
      <c r="Z77" s="1">
        <f>VLOOKUP($A77,'Values&amp;Scaled13Vars'!$A:$AE,25,FALSE)</f>
        <v>6.3698630136986303</v>
      </c>
      <c r="AA77" s="1">
        <f>VLOOKUP($A77,'Values&amp;Scaled13Vars'!$A:$AE,26,FALSE)</f>
        <v>2.0716112531969308</v>
      </c>
      <c r="AB77" s="1">
        <f>VLOOKUP($A77,'Values&amp;Scaled13Vars'!$A:$AE,27,FALSE)</f>
        <v>2.1276595744680851E-2</v>
      </c>
      <c r="AC77" s="1">
        <f>VLOOKUP($A77,'Values&amp;Scaled13Vars'!$A:$AE,28,FALSE)</f>
        <v>9.2421000000000006</v>
      </c>
      <c r="AD77" s="1">
        <f>VLOOKUP($A77,'Values&amp;Scaled13Vars'!$A:$AE,29,FALSE)</f>
        <v>7.753810509270707</v>
      </c>
      <c r="AE77" s="1">
        <f>VLOOKUP($A77,'Values&amp;Scaled13Vars'!$A:$AE,30,FALSE)</f>
        <v>5.6410256410256405</v>
      </c>
      <c r="AF77" s="1">
        <f>VLOOKUP($A77,'Values&amp;Scaled13Vars'!$A:$AE,31,FALSE)</f>
        <v>3.6904762005090119</v>
      </c>
    </row>
    <row r="78" spans="1:32" x14ac:dyDescent="0.2">
      <c r="A78">
        <v>6085506301</v>
      </c>
      <c r="B78" t="s">
        <v>1707</v>
      </c>
      <c r="C78" s="1">
        <f>VLOOKUP($A78,'Values&amp;Scaled13Vars'!$A:$AE,2,FALSE)</f>
        <v>5334</v>
      </c>
      <c r="D78" s="1">
        <f>VLOOKUP($A78,'Values&amp;Scaled13Vars'!$A:$AE,3,FALSE)</f>
        <v>10.37</v>
      </c>
      <c r="E78" s="1">
        <f>VLOOKUP($A78,'Values&amp;Scaled13Vars'!$A:$AE,4,FALSE)</f>
        <v>27.404332159999999</v>
      </c>
      <c r="F78" s="1">
        <f>VLOOKUP($A78,'Values&amp;Scaled13Vars'!$A:$AE,5,FALSE)</f>
        <v>0</v>
      </c>
      <c r="G78" s="1">
        <f>VLOOKUP($A78,'Values&amp;Scaled13Vars'!$A:$AE,6,FALSE)</f>
        <v>175.55579800000001</v>
      </c>
      <c r="H78" s="1">
        <f>VLOOKUP($A78,'Values&amp;Scaled13Vars'!$A:$AE,7,FALSE)</f>
        <v>2.5</v>
      </c>
      <c r="I78" s="1">
        <f>VLOOKUP($A78,'Values&amp;Scaled13Vars'!$A:$AE,8,FALSE)</f>
        <v>496</v>
      </c>
      <c r="J78" s="1">
        <f>VLOOKUP($A78,'Values&amp;Scaled13Vars'!$A:$AE,9,FALSE)</f>
        <v>42852</v>
      </c>
      <c r="K78" s="1">
        <f>VLOOKUP($A78,'Values&amp;Scaled13Vars'!$A:$AE,10,FALSE)</f>
        <v>9.1</v>
      </c>
      <c r="L78" s="1">
        <f>VLOOKUP($A78,'Values&amp;Scaled13Vars'!$A:$AE,11,FALSE)</f>
        <v>7.8</v>
      </c>
      <c r="M78" s="1">
        <f>VLOOKUP($A78,'Values&amp;Scaled13Vars'!$A:$AE,12,FALSE)</f>
        <v>15.5</v>
      </c>
      <c r="N78" s="1">
        <f>VLOOKUP($A78,'Values&amp;Scaled13Vars'!$A:$AE,13,FALSE)</f>
        <v>8.9</v>
      </c>
      <c r="O78" s="1">
        <f>VLOOKUP($A78,'Values&amp;Scaled13Vars'!$A:$AE,14,FALSE)</f>
        <v>1.5</v>
      </c>
      <c r="P78" s="1">
        <f>VLOOKUP($A78,'Values&amp;Scaled13Vars'!$A:$AE,15,FALSE)</f>
        <v>4.1541338736071065</v>
      </c>
      <c r="Q78" s="1">
        <f>VLOOKUP($A78,'Values&amp;Scaled13Vars'!$A:$AE,16,FALSE)</f>
        <v>10</v>
      </c>
      <c r="R78" s="1">
        <f>VLOOKUP($A78,'Values&amp;Scaled13Vars'!$A:$AE,17,FALSE)</f>
        <v>2.1797381345412057</v>
      </c>
      <c r="S78" s="1">
        <f>VLOOKUP($A78,'Values&amp;Scaled13Vars'!$A:$AE,18,FALSE)</f>
        <v>0</v>
      </c>
      <c r="T78" s="1">
        <f>VLOOKUP($A78,'Values&amp;Scaled13Vars'!$A:$AE,19,FALSE)</f>
        <v>0.29149621445920865</v>
      </c>
      <c r="U78" s="1">
        <f>VLOOKUP($A78,'Values&amp;Scaled13Vars'!$A:$AE,20,FALSE)</f>
        <v>0.34965034965034969</v>
      </c>
      <c r="V78" s="1">
        <f>VLOOKUP($A78,'Values&amp;Scaled13Vars'!$A:$AE,21,FALSE)</f>
        <v>1.6621983914209115</v>
      </c>
      <c r="W78" s="1">
        <f>VLOOKUP($A78,'Values&amp;Scaled13Vars'!$A:$AE,22,FALSE)</f>
        <v>2.5244824373626527</v>
      </c>
      <c r="X78" s="1">
        <f>VLOOKUP($A78,'Values&amp;Scaled13Vars'!$A:$AE,23,FALSE)</f>
        <v>1.5909090909090908</v>
      </c>
      <c r="Y78" s="1">
        <f>VLOOKUP($A78,'Values&amp;Scaled13Vars'!$A:$AE,24,FALSE)</f>
        <v>1.2703583061889252</v>
      </c>
      <c r="Z78" s="1">
        <f>VLOOKUP($A78,'Values&amp;Scaled13Vars'!$A:$AE,25,FALSE)</f>
        <v>3.5388127853881279</v>
      </c>
      <c r="AA78" s="1">
        <f>VLOOKUP($A78,'Values&amp;Scaled13Vars'!$A:$AE,26,FALSE)</f>
        <v>2.0716112531969308</v>
      </c>
      <c r="AB78" s="1">
        <f>VLOOKUP($A78,'Values&amp;Scaled13Vars'!$A:$AE,27,FALSE)</f>
        <v>0.15957446808510636</v>
      </c>
      <c r="AC78" s="1">
        <f>VLOOKUP($A78,'Values&amp;Scaled13Vars'!$A:$AE,28,FALSE)</f>
        <v>6.6226000000000003</v>
      </c>
      <c r="AD78" s="1">
        <f>VLOOKUP($A78,'Values&amp;Scaled13Vars'!$A:$AE,29,FALSE)</f>
        <v>4.5320033562842337</v>
      </c>
      <c r="AE78" s="1">
        <f>VLOOKUP($A78,'Values&amp;Scaled13Vars'!$A:$AE,30,FALSE)</f>
        <v>4.1452991452991448</v>
      </c>
      <c r="AF78" s="1">
        <f>VLOOKUP($A78,'Values&amp;Scaled13Vars'!$A:$AE,31,FALSE)</f>
        <v>3.6388948418524327</v>
      </c>
    </row>
    <row r="79" spans="1:32" x14ac:dyDescent="0.2">
      <c r="A79">
        <v>6085506501</v>
      </c>
      <c r="B79" t="s">
        <v>1707</v>
      </c>
      <c r="C79" s="1">
        <f>VLOOKUP($A79,'Values&amp;Scaled13Vars'!$A:$AE,2,FALSE)</f>
        <v>7306</v>
      </c>
      <c r="D79" s="1">
        <f>VLOOKUP($A79,'Values&amp;Scaled13Vars'!$A:$AE,3,FALSE)</f>
        <v>10.37</v>
      </c>
      <c r="E79" s="1">
        <f>VLOOKUP($A79,'Values&amp;Scaled13Vars'!$A:$AE,4,FALSE)</f>
        <v>28.67</v>
      </c>
      <c r="F79" s="1">
        <f>VLOOKUP($A79,'Values&amp;Scaled13Vars'!$A:$AE,5,FALSE)</f>
        <v>0</v>
      </c>
      <c r="G79" s="1">
        <f>VLOOKUP($A79,'Values&amp;Scaled13Vars'!$A:$AE,6,FALSE)</f>
        <v>138.23482999999999</v>
      </c>
      <c r="H79" s="1">
        <f>VLOOKUP($A79,'Values&amp;Scaled13Vars'!$A:$AE,7,FALSE)</f>
        <v>0</v>
      </c>
      <c r="I79" s="1">
        <f>VLOOKUP($A79,'Values&amp;Scaled13Vars'!$A:$AE,8,FALSE)</f>
        <v>1406</v>
      </c>
      <c r="J79" s="1">
        <f>VLOOKUP($A79,'Values&amp;Scaled13Vars'!$A:$AE,9,FALSE)</f>
        <v>26082</v>
      </c>
      <c r="K79" s="1">
        <f>VLOOKUP($A79,'Values&amp;Scaled13Vars'!$A:$AE,10,FALSE)</f>
        <v>18.3</v>
      </c>
      <c r="L79" s="1">
        <f>VLOOKUP($A79,'Values&amp;Scaled13Vars'!$A:$AE,11,FALSE)</f>
        <v>21.3</v>
      </c>
      <c r="M79" s="1">
        <f>VLOOKUP($A79,'Values&amp;Scaled13Vars'!$A:$AE,12,FALSE)</f>
        <v>25.5</v>
      </c>
      <c r="N79" s="1">
        <f>VLOOKUP($A79,'Values&amp;Scaled13Vars'!$A:$AE,13,FALSE)</f>
        <v>10.5</v>
      </c>
      <c r="O79" s="1">
        <f>VLOOKUP($A79,'Values&amp;Scaled13Vars'!$A:$AE,14,FALSE)</f>
        <v>1.6</v>
      </c>
      <c r="P79" s="1">
        <f>VLOOKUP($A79,'Values&amp;Scaled13Vars'!$A:$AE,15,FALSE)</f>
        <v>5.6907971635626895</v>
      </c>
      <c r="Q79" s="1">
        <f>VLOOKUP($A79,'Values&amp;Scaled13Vars'!$A:$AE,16,FALSE)</f>
        <v>10</v>
      </c>
      <c r="R79" s="1">
        <f>VLOOKUP($A79,'Values&amp;Scaled13Vars'!$A:$AE,17,FALSE)</f>
        <v>2.2814677815360374</v>
      </c>
      <c r="S79" s="1">
        <f>VLOOKUP($A79,'Values&amp;Scaled13Vars'!$A:$AE,18,FALSE)</f>
        <v>0</v>
      </c>
      <c r="T79" s="1">
        <f>VLOOKUP($A79,'Values&amp;Scaled13Vars'!$A:$AE,19,FALSE)</f>
        <v>0.22190165956295252</v>
      </c>
      <c r="U79" s="1">
        <f>VLOOKUP($A79,'Values&amp;Scaled13Vars'!$A:$AE,20,FALSE)</f>
        <v>0</v>
      </c>
      <c r="V79" s="1">
        <f>VLOOKUP($A79,'Values&amp;Scaled13Vars'!$A:$AE,21,FALSE)</f>
        <v>4.7117962466487935</v>
      </c>
      <c r="W79" s="1">
        <f>VLOOKUP($A79,'Values&amp;Scaled13Vars'!$A:$AE,22,FALSE)</f>
        <v>1.3318303688900586</v>
      </c>
      <c r="X79" s="1">
        <f>VLOOKUP($A79,'Values&amp;Scaled13Vars'!$A:$AE,23,FALSE)</f>
        <v>3.1993006993006996</v>
      </c>
      <c r="Y79" s="1">
        <f>VLOOKUP($A79,'Values&amp;Scaled13Vars'!$A:$AE,24,FALSE)</f>
        <v>3.4690553745928341</v>
      </c>
      <c r="Z79" s="1">
        <f>VLOOKUP($A79,'Values&amp;Scaled13Vars'!$A:$AE,25,FALSE)</f>
        <v>5.8219178082191778</v>
      </c>
      <c r="AA79" s="1">
        <f>VLOOKUP($A79,'Values&amp;Scaled13Vars'!$A:$AE,26,FALSE)</f>
        <v>2.4808184143222505</v>
      </c>
      <c r="AB79" s="1">
        <f>VLOOKUP($A79,'Values&amp;Scaled13Vars'!$A:$AE,27,FALSE)</f>
        <v>0.1702127659574468</v>
      </c>
      <c r="AC79" s="1">
        <f>VLOOKUP($A79,'Values&amp;Scaled13Vars'!$A:$AE,28,FALSE)</f>
        <v>9.9487000000000005</v>
      </c>
      <c r="AD79" s="1">
        <f>VLOOKUP($A79,'Values&amp;Scaled13Vars'!$A:$AE,29,FALSE)</f>
        <v>6.869285383031305</v>
      </c>
      <c r="AE79" s="1">
        <f>VLOOKUP($A79,'Values&amp;Scaled13Vars'!$A:$AE,30,FALSE)</f>
        <v>5.4273504273504267</v>
      </c>
      <c r="AF79" s="1">
        <f>VLOOKUP($A79,'Values&amp;Scaled13Vars'!$A:$AE,31,FALSE)</f>
        <v>3.6041899583474422</v>
      </c>
    </row>
    <row r="80" spans="1:32" x14ac:dyDescent="0.2">
      <c r="A80">
        <v>6085512043</v>
      </c>
      <c r="B80" t="s">
        <v>1707</v>
      </c>
      <c r="C80" s="1">
        <f>VLOOKUP($A80,'Values&amp;Scaled13Vars'!$A:$AE,2,FALSE)</f>
        <v>6129</v>
      </c>
      <c r="D80" s="1">
        <f>VLOOKUP($A80,'Values&amp;Scaled13Vars'!$A:$AE,3,FALSE)</f>
        <v>10.37</v>
      </c>
      <c r="E80" s="1">
        <f>VLOOKUP($A80,'Values&amp;Scaled13Vars'!$A:$AE,4,FALSE)</f>
        <v>24.13</v>
      </c>
      <c r="F80" s="1">
        <f>VLOOKUP($A80,'Values&amp;Scaled13Vars'!$A:$AE,5,FALSE)</f>
        <v>0</v>
      </c>
      <c r="G80" s="1">
        <f>VLOOKUP($A80,'Values&amp;Scaled13Vars'!$A:$AE,6,FALSE)</f>
        <v>77.210766609999993</v>
      </c>
      <c r="H80" s="1">
        <f>VLOOKUP($A80,'Values&amp;Scaled13Vars'!$A:$AE,7,FALSE)</f>
        <v>0</v>
      </c>
      <c r="I80" s="1">
        <f>VLOOKUP($A80,'Values&amp;Scaled13Vars'!$A:$AE,8,FALSE)</f>
        <v>1605</v>
      </c>
      <c r="J80" s="1">
        <f>VLOOKUP($A80,'Values&amp;Scaled13Vars'!$A:$AE,9,FALSE)</f>
        <v>15445</v>
      </c>
      <c r="K80" s="1">
        <f>VLOOKUP($A80,'Values&amp;Scaled13Vars'!$A:$AE,10,FALSE)</f>
        <v>23.3</v>
      </c>
      <c r="L80" s="1">
        <f>VLOOKUP($A80,'Values&amp;Scaled13Vars'!$A:$AE,11,FALSE)</f>
        <v>45</v>
      </c>
      <c r="M80" s="1">
        <f>VLOOKUP($A80,'Values&amp;Scaled13Vars'!$A:$AE,12,FALSE)</f>
        <v>33.9</v>
      </c>
      <c r="N80" s="1">
        <f>VLOOKUP($A80,'Values&amp;Scaled13Vars'!$A:$AE,13,FALSE)</f>
        <v>7.3</v>
      </c>
      <c r="O80" s="1">
        <f>VLOOKUP($A80,'Values&amp;Scaled13Vars'!$A:$AE,14,FALSE)</f>
        <v>0.2</v>
      </c>
      <c r="P80" s="1">
        <f>VLOOKUP($A80,'Values&amp;Scaled13Vars'!$A:$AE,15,FALSE)</f>
        <v>4.773630483908673</v>
      </c>
      <c r="Q80" s="1">
        <f>VLOOKUP($A80,'Values&amp;Scaled13Vars'!$A:$AE,16,FALSE)</f>
        <v>10</v>
      </c>
      <c r="R80" s="1">
        <f>VLOOKUP($A80,'Values&amp;Scaled13Vars'!$A:$AE,17,FALSE)</f>
        <v>1.9165595625229539</v>
      </c>
      <c r="S80" s="1">
        <f>VLOOKUP($A80,'Values&amp;Scaled13Vars'!$A:$AE,18,FALSE)</f>
        <v>0</v>
      </c>
      <c r="T80" s="1">
        <f>VLOOKUP($A80,'Values&amp;Scaled13Vars'!$A:$AE,19,FALSE)</f>
        <v>0.10810657982150626</v>
      </c>
      <c r="U80" s="1">
        <f>VLOOKUP($A80,'Values&amp;Scaled13Vars'!$A:$AE,20,FALSE)</f>
        <v>0</v>
      </c>
      <c r="V80" s="1">
        <f>VLOOKUP($A80,'Values&amp;Scaled13Vars'!$A:$AE,21,FALSE)</f>
        <v>5.3786863270777481</v>
      </c>
      <c r="W80" s="1">
        <f>VLOOKUP($A80,'Values&amp;Scaled13Vars'!$A:$AE,22,FALSE)</f>
        <v>0.57534616779626058</v>
      </c>
      <c r="X80" s="1">
        <f>VLOOKUP($A80,'Values&amp;Scaled13Vars'!$A:$AE,23,FALSE)</f>
        <v>4.0734265734265733</v>
      </c>
      <c r="Y80" s="1">
        <f>VLOOKUP($A80,'Values&amp;Scaled13Vars'!$A:$AE,24,FALSE)</f>
        <v>7.328990228013029</v>
      </c>
      <c r="Z80" s="1">
        <f>VLOOKUP($A80,'Values&amp;Scaled13Vars'!$A:$AE,25,FALSE)</f>
        <v>7.7397260273972606</v>
      </c>
      <c r="AA80" s="1">
        <f>VLOOKUP($A80,'Values&amp;Scaled13Vars'!$A:$AE,26,FALSE)</f>
        <v>1.6624040920716112</v>
      </c>
      <c r="AB80" s="1">
        <f>VLOOKUP($A80,'Values&amp;Scaled13Vars'!$A:$AE,27,FALSE)</f>
        <v>2.1276595744680851E-2</v>
      </c>
      <c r="AC80" s="1">
        <f>VLOOKUP($A80,'Values&amp;Scaled13Vars'!$A:$AE,28,FALSE)</f>
        <v>10.4298</v>
      </c>
      <c r="AD80" s="1">
        <f>VLOOKUP($A80,'Values&amp;Scaled13Vars'!$A:$AE,29,FALSE)</f>
        <v>8.5804450951742357</v>
      </c>
      <c r="AE80" s="1">
        <f>VLOOKUP($A80,'Values&amp;Scaled13Vars'!$A:$AE,30,FALSE)</f>
        <v>6.4957264957264957</v>
      </c>
      <c r="AF80" s="1">
        <f>VLOOKUP($A80,'Values&amp;Scaled13Vars'!$A:$AE,31,FALSE)</f>
        <v>3.5677507582109214</v>
      </c>
    </row>
    <row r="81" spans="1:32" x14ac:dyDescent="0.2">
      <c r="A81">
        <v>6085503507</v>
      </c>
      <c r="B81" t="s">
        <v>1707</v>
      </c>
      <c r="C81" s="1">
        <f>VLOOKUP($A81,'Values&amp;Scaled13Vars'!$A:$AE,2,FALSE)</f>
        <v>2182</v>
      </c>
      <c r="D81" s="1">
        <f>VLOOKUP($A81,'Values&amp;Scaled13Vars'!$A:$AE,3,FALSE)</f>
        <v>10.37</v>
      </c>
      <c r="E81" s="1">
        <f>VLOOKUP($A81,'Values&amp;Scaled13Vars'!$A:$AE,4,FALSE)</f>
        <v>26.13</v>
      </c>
      <c r="F81" s="1">
        <f>VLOOKUP($A81,'Values&amp;Scaled13Vars'!$A:$AE,5,FALSE)</f>
        <v>0</v>
      </c>
      <c r="G81" s="1">
        <f>VLOOKUP($A81,'Values&amp;Scaled13Vars'!$A:$AE,6,FALSE)</f>
        <v>202.1186999</v>
      </c>
      <c r="H81" s="1">
        <f>VLOOKUP($A81,'Values&amp;Scaled13Vars'!$A:$AE,7,FALSE)</f>
        <v>0</v>
      </c>
      <c r="I81" s="1">
        <f>VLOOKUP($A81,'Values&amp;Scaled13Vars'!$A:$AE,8,FALSE)</f>
        <v>295</v>
      </c>
      <c r="J81" s="1">
        <f>VLOOKUP($A81,'Values&amp;Scaled13Vars'!$A:$AE,9,FALSE)</f>
        <v>19113</v>
      </c>
      <c r="K81" s="1">
        <f>VLOOKUP($A81,'Values&amp;Scaled13Vars'!$A:$AE,10,FALSE)</f>
        <v>11.8</v>
      </c>
      <c r="L81" s="1">
        <f>VLOOKUP($A81,'Values&amp;Scaled13Vars'!$A:$AE,11,FALSE)</f>
        <v>53.6</v>
      </c>
      <c r="M81" s="1">
        <f>VLOOKUP($A81,'Values&amp;Scaled13Vars'!$A:$AE,12,FALSE)</f>
        <v>23.6</v>
      </c>
      <c r="N81" s="1">
        <f>VLOOKUP($A81,'Values&amp;Scaled13Vars'!$A:$AE,13,FALSE)</f>
        <v>5.4</v>
      </c>
      <c r="O81" s="1">
        <f>VLOOKUP($A81,'Values&amp;Scaled13Vars'!$A:$AE,14,FALSE)</f>
        <v>0.5</v>
      </c>
      <c r="P81" s="1">
        <f>VLOOKUP($A81,'Values&amp;Scaled13Vars'!$A:$AE,15,FALSE)</f>
        <v>1.6979661809397648</v>
      </c>
      <c r="Q81" s="1">
        <f>VLOOKUP($A81,'Values&amp;Scaled13Vars'!$A:$AE,16,FALSE)</f>
        <v>10</v>
      </c>
      <c r="R81" s="1">
        <f>VLOOKUP($A81,'Values&amp;Scaled13Vars'!$A:$AE,17,FALSE)</f>
        <v>2.0773120819119777</v>
      </c>
      <c r="S81" s="1">
        <f>VLOOKUP($A81,'Values&amp;Scaled13Vars'!$A:$AE,18,FALSE)</f>
        <v>0</v>
      </c>
      <c r="T81" s="1">
        <f>VLOOKUP($A81,'Values&amp;Scaled13Vars'!$A:$AE,19,FALSE)</f>
        <v>0.34102958493564994</v>
      </c>
      <c r="U81" s="1">
        <f>VLOOKUP($A81,'Values&amp;Scaled13Vars'!$A:$AE,20,FALSE)</f>
        <v>0</v>
      </c>
      <c r="V81" s="1">
        <f>VLOOKUP($A81,'Values&amp;Scaled13Vars'!$A:$AE,21,FALSE)</f>
        <v>0.98860589812332433</v>
      </c>
      <c r="W81" s="1">
        <f>VLOOKUP($A81,'Values&amp;Scaled13Vars'!$A:$AE,22,FALSE)</f>
        <v>0.83620769356593727</v>
      </c>
      <c r="X81" s="1">
        <f>VLOOKUP($A81,'Values&amp;Scaled13Vars'!$A:$AE,23,FALSE)</f>
        <v>2.0629370629370629</v>
      </c>
      <c r="Y81" s="1">
        <f>VLOOKUP($A81,'Values&amp;Scaled13Vars'!$A:$AE,24,FALSE)</f>
        <v>8.7296416938110752</v>
      </c>
      <c r="Z81" s="1">
        <f>VLOOKUP($A81,'Values&amp;Scaled13Vars'!$A:$AE,25,FALSE)</f>
        <v>5.3881278538812793</v>
      </c>
      <c r="AA81" s="1">
        <f>VLOOKUP($A81,'Values&amp;Scaled13Vars'!$A:$AE,26,FALSE)</f>
        <v>1.1764705882352942</v>
      </c>
      <c r="AB81" s="1">
        <f>VLOOKUP($A81,'Values&amp;Scaled13Vars'!$A:$AE,27,FALSE)</f>
        <v>5.3191489361702128E-2</v>
      </c>
      <c r="AC81" s="1">
        <f>VLOOKUP($A81,'Values&amp;Scaled13Vars'!$A:$AE,28,FALSE)</f>
        <v>7.6958000000000002</v>
      </c>
      <c r="AD81" s="1">
        <f>VLOOKUP($A81,'Values&amp;Scaled13Vars'!$A:$AE,29,FALSE)</f>
        <v>7.2833442712120933</v>
      </c>
      <c r="AE81" s="1">
        <f>VLOOKUP($A81,'Values&amp;Scaled13Vars'!$A:$AE,30,FALSE)</f>
        <v>6.3247863247863254</v>
      </c>
      <c r="AF81" s="1">
        <f>VLOOKUP($A81,'Values&amp;Scaled13Vars'!$A:$AE,31,FALSE)</f>
        <v>3.5596054392272389</v>
      </c>
    </row>
    <row r="82" spans="1:32" x14ac:dyDescent="0.2">
      <c r="A82">
        <v>6085502101</v>
      </c>
      <c r="B82" t="s">
        <v>1707</v>
      </c>
      <c r="C82" s="1">
        <f>VLOOKUP($A82,'Values&amp;Scaled13Vars'!$A:$AE,2,FALSE)</f>
        <v>3296</v>
      </c>
      <c r="D82" s="1">
        <f>VLOOKUP($A82,'Values&amp;Scaled13Vars'!$A:$AE,3,FALSE)</f>
        <v>10.37</v>
      </c>
      <c r="E82" s="1">
        <f>VLOOKUP($A82,'Values&amp;Scaled13Vars'!$A:$AE,4,FALSE)</f>
        <v>27.813360209999999</v>
      </c>
      <c r="F82" s="1">
        <f>VLOOKUP($A82,'Values&amp;Scaled13Vars'!$A:$AE,5,FALSE)</f>
        <v>0</v>
      </c>
      <c r="G82" s="1">
        <f>VLOOKUP($A82,'Values&amp;Scaled13Vars'!$A:$AE,6,FALSE)</f>
        <v>135.585733</v>
      </c>
      <c r="H82" s="1">
        <f>VLOOKUP($A82,'Values&amp;Scaled13Vars'!$A:$AE,7,FALSE)</f>
        <v>1</v>
      </c>
      <c r="I82" s="1">
        <f>VLOOKUP($A82,'Values&amp;Scaled13Vars'!$A:$AE,8,FALSE)</f>
        <v>286</v>
      </c>
      <c r="J82" s="1">
        <f>VLOOKUP($A82,'Values&amp;Scaled13Vars'!$A:$AE,9,FALSE)</f>
        <v>47136</v>
      </c>
      <c r="K82" s="1">
        <f>VLOOKUP($A82,'Values&amp;Scaled13Vars'!$A:$AE,10,FALSE)</f>
        <v>5.8</v>
      </c>
      <c r="L82" s="1">
        <f>VLOOKUP($A82,'Values&amp;Scaled13Vars'!$A:$AE,11,FALSE)</f>
        <v>10</v>
      </c>
      <c r="M82" s="1">
        <f>VLOOKUP($A82,'Values&amp;Scaled13Vars'!$A:$AE,12,FALSE)</f>
        <v>17.399999999999999</v>
      </c>
      <c r="N82" s="1">
        <f>VLOOKUP($A82,'Values&amp;Scaled13Vars'!$A:$AE,13,FALSE)</f>
        <v>7.5</v>
      </c>
      <c r="O82" s="1">
        <f>VLOOKUP($A82,'Values&amp;Scaled13Vars'!$A:$AE,14,FALSE)</f>
        <v>3.6</v>
      </c>
      <c r="P82" s="1">
        <f>VLOOKUP($A82,'Values&amp;Scaled13Vars'!$A:$AE,15,FALSE)</f>
        <v>2.5660406763812049</v>
      </c>
      <c r="Q82" s="1">
        <f>VLOOKUP($A82,'Values&amp;Scaled13Vars'!$A:$AE,16,FALSE)</f>
        <v>10</v>
      </c>
      <c r="R82" s="1">
        <f>VLOOKUP($A82,'Values&amp;Scaled13Vars'!$A:$AE,17,FALSE)</f>
        <v>2.2126142793103449</v>
      </c>
      <c r="S82" s="1">
        <f>VLOOKUP($A82,'Values&amp;Scaled13Vars'!$A:$AE,18,FALSE)</f>
        <v>0</v>
      </c>
      <c r="T82" s="1">
        <f>VLOOKUP($A82,'Values&amp;Scaled13Vars'!$A:$AE,19,FALSE)</f>
        <v>0.21696173607029268</v>
      </c>
      <c r="U82" s="1">
        <f>VLOOKUP($A82,'Values&amp;Scaled13Vars'!$A:$AE,20,FALSE)</f>
        <v>0.13986013986013987</v>
      </c>
      <c r="V82" s="1">
        <f>VLOOKUP($A82,'Values&amp;Scaled13Vars'!$A:$AE,21,FALSE)</f>
        <v>0.95844504021447718</v>
      </c>
      <c r="W82" s="1">
        <f>VLOOKUP($A82,'Values&amp;Scaled13Vars'!$A:$AE,22,FALSE)</f>
        <v>2.8291527689867788</v>
      </c>
      <c r="X82" s="1">
        <f>VLOOKUP($A82,'Values&amp;Scaled13Vars'!$A:$AE,23,FALSE)</f>
        <v>1.013986013986014</v>
      </c>
      <c r="Y82" s="1">
        <f>VLOOKUP($A82,'Values&amp;Scaled13Vars'!$A:$AE,24,FALSE)</f>
        <v>1.6286644951140068</v>
      </c>
      <c r="Z82" s="1">
        <f>VLOOKUP($A82,'Values&amp;Scaled13Vars'!$A:$AE,25,FALSE)</f>
        <v>3.9726027397260273</v>
      </c>
      <c r="AA82" s="1">
        <f>VLOOKUP($A82,'Values&amp;Scaled13Vars'!$A:$AE,26,FALSE)</f>
        <v>1.7135549872122762</v>
      </c>
      <c r="AB82" s="1">
        <f>VLOOKUP($A82,'Values&amp;Scaled13Vars'!$A:$AE,27,FALSE)</f>
        <v>0.38297872340425532</v>
      </c>
      <c r="AC82" s="1">
        <f>VLOOKUP($A82,'Values&amp;Scaled13Vars'!$A:$AE,28,FALSE)</f>
        <v>5.9348000000000001</v>
      </c>
      <c r="AD82" s="1">
        <f>VLOOKUP($A82,'Values&amp;Scaled13Vars'!$A:$AE,29,FALSE)</f>
        <v>3.9850453682657845</v>
      </c>
      <c r="AE82" s="1">
        <f>VLOOKUP($A82,'Values&amp;Scaled13Vars'!$A:$AE,30,FALSE)</f>
        <v>4.1025641025641022</v>
      </c>
      <c r="AF82" s="1">
        <f>VLOOKUP($A82,'Values&amp;Scaled13Vars'!$A:$AE,31,FALSE)</f>
        <v>3.4668942051389777</v>
      </c>
    </row>
    <row r="83" spans="1:32" x14ac:dyDescent="0.2">
      <c r="A83">
        <v>6085512026</v>
      </c>
      <c r="B83" t="s">
        <v>1707</v>
      </c>
      <c r="C83" s="1">
        <f>VLOOKUP($A83,'Values&amp;Scaled13Vars'!$A:$AE,2,FALSE)</f>
        <v>3870</v>
      </c>
      <c r="D83" s="1">
        <f>VLOOKUP($A83,'Values&amp;Scaled13Vars'!$A:$AE,3,FALSE)</f>
        <v>10.37</v>
      </c>
      <c r="E83" s="1">
        <f>VLOOKUP($A83,'Values&amp;Scaled13Vars'!$A:$AE,4,FALSE)</f>
        <v>23.945768430000001</v>
      </c>
      <c r="F83" s="1">
        <f>VLOOKUP($A83,'Values&amp;Scaled13Vars'!$A:$AE,5,FALSE)</f>
        <v>0</v>
      </c>
      <c r="G83" s="1">
        <f>VLOOKUP($A83,'Values&amp;Scaled13Vars'!$A:$AE,6,FALSE)</f>
        <v>74.011638110000007</v>
      </c>
      <c r="H83" s="1">
        <f>VLOOKUP($A83,'Values&amp;Scaled13Vars'!$A:$AE,7,FALSE)</f>
        <v>0</v>
      </c>
      <c r="I83" s="1">
        <f>VLOOKUP($A83,'Values&amp;Scaled13Vars'!$A:$AE,8,FALSE)</f>
        <v>335</v>
      </c>
      <c r="J83" s="1">
        <f>VLOOKUP($A83,'Values&amp;Scaled13Vars'!$A:$AE,9,FALSE)</f>
        <v>33279</v>
      </c>
      <c r="K83" s="1">
        <f>VLOOKUP($A83,'Values&amp;Scaled13Vars'!$A:$AE,10,FALSE)</f>
        <v>8.4</v>
      </c>
      <c r="L83" s="1">
        <f>VLOOKUP($A83,'Values&amp;Scaled13Vars'!$A:$AE,11,FALSE)</f>
        <v>12.6</v>
      </c>
      <c r="M83" s="1">
        <f>VLOOKUP($A83,'Values&amp;Scaled13Vars'!$A:$AE,12,FALSE)</f>
        <v>24.4</v>
      </c>
      <c r="N83" s="1">
        <f>VLOOKUP($A83,'Values&amp;Scaled13Vars'!$A:$AE,13,FALSE)</f>
        <v>10</v>
      </c>
      <c r="O83" s="1">
        <f>VLOOKUP($A83,'Values&amp;Scaled13Vars'!$A:$AE,14,FALSE)</f>
        <v>0</v>
      </c>
      <c r="P83" s="1">
        <f>VLOOKUP($A83,'Values&amp;Scaled13Vars'!$A:$AE,15,FALSE)</f>
        <v>3.0133250214291278</v>
      </c>
      <c r="Q83" s="1">
        <f>VLOOKUP($A83,'Values&amp;Scaled13Vars'!$A:$AE,16,FALSE)</f>
        <v>10</v>
      </c>
      <c r="R83" s="1">
        <f>VLOOKUP($A83,'Values&amp;Scaled13Vars'!$A:$AE,17,FALSE)</f>
        <v>1.9017517180087065</v>
      </c>
      <c r="S83" s="1">
        <f>VLOOKUP($A83,'Values&amp;Scaled13Vars'!$A:$AE,18,FALSE)</f>
        <v>0</v>
      </c>
      <c r="T83" s="1">
        <f>VLOOKUP($A83,'Values&amp;Scaled13Vars'!$A:$AE,19,FALSE)</f>
        <v>0.1021409809652969</v>
      </c>
      <c r="U83" s="1">
        <f>VLOOKUP($A83,'Values&amp;Scaled13Vars'!$A:$AE,20,FALSE)</f>
        <v>0</v>
      </c>
      <c r="V83" s="1">
        <f>VLOOKUP($A83,'Values&amp;Scaled13Vars'!$A:$AE,21,FALSE)</f>
        <v>1.1226541554959786</v>
      </c>
      <c r="W83" s="1">
        <f>VLOOKUP($A83,'Values&amp;Scaled13Vars'!$A:$AE,22,FALSE)</f>
        <v>1.8436679918356316</v>
      </c>
      <c r="X83" s="1">
        <f>VLOOKUP($A83,'Values&amp;Scaled13Vars'!$A:$AE,23,FALSE)</f>
        <v>1.4685314685314685</v>
      </c>
      <c r="Y83" s="1">
        <f>VLOOKUP($A83,'Values&amp;Scaled13Vars'!$A:$AE,24,FALSE)</f>
        <v>2.0521172638436482</v>
      </c>
      <c r="Z83" s="1">
        <f>VLOOKUP($A83,'Values&amp;Scaled13Vars'!$A:$AE,25,FALSE)</f>
        <v>5.570776255707762</v>
      </c>
      <c r="AA83" s="1">
        <f>VLOOKUP($A83,'Values&amp;Scaled13Vars'!$A:$AE,26,FALSE)</f>
        <v>2.3529411764705879</v>
      </c>
      <c r="AB83" s="1">
        <f>VLOOKUP($A83,'Values&amp;Scaled13Vars'!$A:$AE,27,FALSE)</f>
        <v>0</v>
      </c>
      <c r="AC83" s="1">
        <f>VLOOKUP($A83,'Values&amp;Scaled13Vars'!$A:$AE,28,FALSE)</f>
        <v>5.9691999999999998</v>
      </c>
      <c r="AD83" s="1">
        <f>VLOOKUP($A83,'Values&amp;Scaled13Vars'!$A:$AE,29,FALSE)</f>
        <v>4.9957230070437717</v>
      </c>
      <c r="AE83" s="1">
        <f>VLOOKUP($A83,'Values&amp;Scaled13Vars'!$A:$AE,30,FALSE)</f>
        <v>4.6153846153846159</v>
      </c>
      <c r="AF83" s="1">
        <f>VLOOKUP($A83,'Values&amp;Scaled13Vars'!$A:$AE,31,FALSE)</f>
        <v>3.4578386833184958</v>
      </c>
    </row>
    <row r="84" spans="1:32" x14ac:dyDescent="0.2">
      <c r="A84">
        <v>6085501300</v>
      </c>
      <c r="B84" t="s">
        <v>1707</v>
      </c>
      <c r="C84" s="1">
        <f>VLOOKUP($A84,'Values&amp;Scaled13Vars'!$A:$AE,2,FALSE)</f>
        <v>4153</v>
      </c>
      <c r="D84" s="1">
        <f>VLOOKUP($A84,'Values&amp;Scaled13Vars'!$A:$AE,3,FALSE)</f>
        <v>10.37</v>
      </c>
      <c r="E84" s="1">
        <f>VLOOKUP($A84,'Values&amp;Scaled13Vars'!$A:$AE,4,FALSE)</f>
        <v>33.659999999999997</v>
      </c>
      <c r="F84" s="1">
        <f>VLOOKUP($A84,'Values&amp;Scaled13Vars'!$A:$AE,5,FALSE)</f>
        <v>0</v>
      </c>
      <c r="G84" s="1">
        <f>VLOOKUP($A84,'Values&amp;Scaled13Vars'!$A:$AE,6,FALSE)</f>
        <v>245.53285249999999</v>
      </c>
      <c r="H84" s="1">
        <f>VLOOKUP($A84,'Values&amp;Scaled13Vars'!$A:$AE,7,FALSE)</f>
        <v>1.7</v>
      </c>
      <c r="I84" s="1">
        <f>VLOOKUP($A84,'Values&amp;Scaled13Vars'!$A:$AE,8,FALSE)</f>
        <v>1251</v>
      </c>
      <c r="J84" s="1">
        <f>VLOOKUP($A84,'Values&amp;Scaled13Vars'!$A:$AE,9,FALSE)</f>
        <v>32597</v>
      </c>
      <c r="K84" s="1">
        <f>VLOOKUP($A84,'Values&amp;Scaled13Vars'!$A:$AE,10,FALSE)</f>
        <v>30.6</v>
      </c>
      <c r="L84" s="1">
        <f>VLOOKUP($A84,'Values&amp;Scaled13Vars'!$A:$AE,11,FALSE)</f>
        <v>16.2</v>
      </c>
      <c r="M84" s="1">
        <f>VLOOKUP($A84,'Values&amp;Scaled13Vars'!$A:$AE,12,FALSE)</f>
        <v>10.6</v>
      </c>
      <c r="N84" s="1">
        <f>VLOOKUP($A84,'Values&amp;Scaled13Vars'!$A:$AE,13,FALSE)</f>
        <v>15.1</v>
      </c>
      <c r="O84" s="1">
        <f>VLOOKUP($A84,'Values&amp;Scaled13Vars'!$A:$AE,14,FALSE)</f>
        <v>23.8</v>
      </c>
      <c r="P84" s="1">
        <f>VLOOKUP($A84,'Values&amp;Scaled13Vars'!$A:$AE,15,FALSE)</f>
        <v>3.2338502298761007</v>
      </c>
      <c r="Q84" s="1">
        <f>VLOOKUP($A84,'Values&amp;Scaled13Vars'!$A:$AE,16,FALSE)</f>
        <v>10</v>
      </c>
      <c r="R84" s="1">
        <f>VLOOKUP($A84,'Values&amp;Scaled13Vars'!$A:$AE,17,FALSE)</f>
        <v>2.6825453174116505</v>
      </c>
      <c r="S84" s="1">
        <f>VLOOKUP($A84,'Values&amp;Scaled13Vars'!$A:$AE,18,FALSE)</f>
        <v>0</v>
      </c>
      <c r="T84" s="1">
        <f>VLOOKUP($A84,'Values&amp;Scaled13Vars'!$A:$AE,19,FALSE)</f>
        <v>0.42198645149910941</v>
      </c>
      <c r="U84" s="1">
        <f>VLOOKUP($A84,'Values&amp;Scaled13Vars'!$A:$AE,20,FALSE)</f>
        <v>0.23776223776223776</v>
      </c>
      <c r="V84" s="1">
        <f>VLOOKUP($A84,'Values&amp;Scaled13Vars'!$A:$AE,21,FALSE)</f>
        <v>4.1923592493297583</v>
      </c>
      <c r="W84" s="1">
        <f>VLOOKUP($A84,'Values&amp;Scaled13Vars'!$A:$AE,22,FALSE)</f>
        <v>1.7951653853539196</v>
      </c>
      <c r="X84" s="1">
        <f>VLOOKUP($A84,'Values&amp;Scaled13Vars'!$A:$AE,23,FALSE)</f>
        <v>5.34965034965035</v>
      </c>
      <c r="Y84" s="1">
        <f>VLOOKUP($A84,'Values&amp;Scaled13Vars'!$A:$AE,24,FALSE)</f>
        <v>2.6384364820846908</v>
      </c>
      <c r="Z84" s="1">
        <f>VLOOKUP($A84,'Values&amp;Scaled13Vars'!$A:$AE,25,FALSE)</f>
        <v>2.4200913242009134</v>
      </c>
      <c r="AA84" s="1">
        <f>VLOOKUP($A84,'Values&amp;Scaled13Vars'!$A:$AE,26,FALSE)</f>
        <v>3.6572890025575444</v>
      </c>
      <c r="AB84" s="1">
        <f>VLOOKUP($A84,'Values&amp;Scaled13Vars'!$A:$AE,27,FALSE)</f>
        <v>2.5319148936170217</v>
      </c>
      <c r="AC84" s="1">
        <f>VLOOKUP($A84,'Values&amp;Scaled13Vars'!$A:$AE,28,FALSE)</f>
        <v>7.1866000000000003</v>
      </c>
      <c r="AD84" s="1">
        <f>VLOOKUP($A84,'Values&amp;Scaled13Vars'!$A:$AE,29,FALSE)</f>
        <v>5.6160899440945045</v>
      </c>
      <c r="AE84" s="1">
        <f>VLOOKUP($A84,'Values&amp;Scaled13Vars'!$A:$AE,30,FALSE)</f>
        <v>5.1709401709401712</v>
      </c>
      <c r="AF84" s="1">
        <f>VLOOKUP($A84,'Values&amp;Scaled13Vars'!$A:$AE,31,FALSE)</f>
        <v>3.4544749606542369</v>
      </c>
    </row>
    <row r="85" spans="1:32" x14ac:dyDescent="0.2">
      <c r="A85">
        <v>6085503327</v>
      </c>
      <c r="B85" t="s">
        <v>1707</v>
      </c>
      <c r="C85" s="1">
        <f>VLOOKUP($A85,'Values&amp;Scaled13Vars'!$A:$AE,2,FALSE)</f>
        <v>4624</v>
      </c>
      <c r="D85" s="1">
        <f>VLOOKUP($A85,'Values&amp;Scaled13Vars'!$A:$AE,3,FALSE)</f>
        <v>10.37</v>
      </c>
      <c r="E85" s="1">
        <f>VLOOKUP($A85,'Values&amp;Scaled13Vars'!$A:$AE,4,FALSE)</f>
        <v>8.2012372839999994</v>
      </c>
      <c r="F85" s="1">
        <f>VLOOKUP($A85,'Values&amp;Scaled13Vars'!$A:$AE,5,FALSE)</f>
        <v>0</v>
      </c>
      <c r="G85" s="1">
        <f>VLOOKUP($A85,'Values&amp;Scaled13Vars'!$A:$AE,6,FALSE)</f>
        <v>124.0872344</v>
      </c>
      <c r="H85" s="1">
        <f>VLOOKUP($A85,'Values&amp;Scaled13Vars'!$A:$AE,7,FALSE)</f>
        <v>0</v>
      </c>
      <c r="I85" s="1">
        <f>VLOOKUP($A85,'Values&amp;Scaled13Vars'!$A:$AE,8,FALSE)</f>
        <v>422</v>
      </c>
      <c r="J85" s="1">
        <f>VLOOKUP($A85,'Values&amp;Scaled13Vars'!$A:$AE,9,FALSE)</f>
        <v>31498</v>
      </c>
      <c r="K85" s="1">
        <f>VLOOKUP($A85,'Values&amp;Scaled13Vars'!$A:$AE,10,FALSE)</f>
        <v>8.4</v>
      </c>
      <c r="L85" s="1">
        <f>VLOOKUP($A85,'Values&amp;Scaled13Vars'!$A:$AE,11,FALSE)</f>
        <v>21.8</v>
      </c>
      <c r="M85" s="1">
        <f>VLOOKUP($A85,'Values&amp;Scaled13Vars'!$A:$AE,12,FALSE)</f>
        <v>23.4</v>
      </c>
      <c r="N85" s="1">
        <f>VLOOKUP($A85,'Values&amp;Scaled13Vars'!$A:$AE,13,FALSE)</f>
        <v>14.8</v>
      </c>
      <c r="O85" s="1">
        <f>VLOOKUP($A85,'Values&amp;Scaled13Vars'!$A:$AE,14,FALSE)</f>
        <v>0.6</v>
      </c>
      <c r="P85" s="1">
        <f>VLOOKUP($A85,'Values&amp;Scaled13Vars'!$A:$AE,15,FALSE)</f>
        <v>3.6008727499415571</v>
      </c>
      <c r="Q85" s="1">
        <f>VLOOKUP($A85,'Values&amp;Scaled13Vars'!$A:$AE,16,FALSE)</f>
        <v>10</v>
      </c>
      <c r="R85" s="1">
        <f>VLOOKUP($A85,'Values&amp;Scaled13Vars'!$A:$AE,17,FALSE)</f>
        <v>0.63626519384948188</v>
      </c>
      <c r="S85" s="1">
        <f>VLOOKUP($A85,'Values&amp;Scaled13Vars'!$A:$AE,18,FALSE)</f>
        <v>0</v>
      </c>
      <c r="T85" s="1">
        <f>VLOOKUP($A85,'Values&amp;Scaled13Vars'!$A:$AE,19,FALSE)</f>
        <v>0.19551982459462505</v>
      </c>
      <c r="U85" s="1">
        <f>VLOOKUP($A85,'Values&amp;Scaled13Vars'!$A:$AE,20,FALSE)</f>
        <v>0</v>
      </c>
      <c r="V85" s="1">
        <f>VLOOKUP($A85,'Values&amp;Scaled13Vars'!$A:$AE,21,FALSE)</f>
        <v>1.4142091152815015</v>
      </c>
      <c r="W85" s="1">
        <f>VLOOKUP($A85,'Values&amp;Scaled13Vars'!$A:$AE,22,FALSE)</f>
        <v>1.7170064930908677</v>
      </c>
      <c r="X85" s="1">
        <f>VLOOKUP($A85,'Values&amp;Scaled13Vars'!$A:$AE,23,FALSE)</f>
        <v>1.4685314685314685</v>
      </c>
      <c r="Y85" s="1">
        <f>VLOOKUP($A85,'Values&amp;Scaled13Vars'!$A:$AE,24,FALSE)</f>
        <v>3.5504885993485349</v>
      </c>
      <c r="Z85" s="1">
        <f>VLOOKUP($A85,'Values&amp;Scaled13Vars'!$A:$AE,25,FALSE)</f>
        <v>5.3424657534246576</v>
      </c>
      <c r="AA85" s="1">
        <f>VLOOKUP($A85,'Values&amp;Scaled13Vars'!$A:$AE,26,FALSE)</f>
        <v>3.5805626598465472</v>
      </c>
      <c r="AB85" s="1">
        <f>VLOOKUP($A85,'Values&amp;Scaled13Vars'!$A:$AE,27,FALSE)</f>
        <v>6.3829787234042548E-2</v>
      </c>
      <c r="AC85" s="1">
        <f>VLOOKUP($A85,'Values&amp;Scaled13Vars'!$A:$AE,28,FALSE)</f>
        <v>9.0542999999999996</v>
      </c>
      <c r="AD85" s="1">
        <f>VLOOKUP($A85,'Values&amp;Scaled13Vars'!$A:$AE,29,FALSE)</f>
        <v>5.8433093535359903</v>
      </c>
      <c r="AE85" s="1">
        <f>VLOOKUP($A85,'Values&amp;Scaled13Vars'!$A:$AE,30,FALSE)</f>
        <v>4.6581196581196584</v>
      </c>
      <c r="AF85" s="1">
        <f>VLOOKUP($A85,'Values&amp;Scaled13Vars'!$A:$AE,31,FALSE)</f>
        <v>3.4303325668016669</v>
      </c>
    </row>
    <row r="86" spans="1:32" x14ac:dyDescent="0.2">
      <c r="A86">
        <v>6085512027</v>
      </c>
      <c r="B86" t="s">
        <v>1707</v>
      </c>
      <c r="C86" s="1">
        <f>VLOOKUP($A86,'Values&amp;Scaled13Vars'!$A:$AE,2,FALSE)</f>
        <v>4085</v>
      </c>
      <c r="D86" s="1">
        <f>VLOOKUP($A86,'Values&amp;Scaled13Vars'!$A:$AE,3,FALSE)</f>
        <v>10.37</v>
      </c>
      <c r="E86" s="1">
        <f>VLOOKUP($A86,'Values&amp;Scaled13Vars'!$A:$AE,4,FALSE)</f>
        <v>21.646211610000002</v>
      </c>
      <c r="F86" s="1">
        <f>VLOOKUP($A86,'Values&amp;Scaled13Vars'!$A:$AE,5,FALSE)</f>
        <v>0</v>
      </c>
      <c r="G86" s="1">
        <f>VLOOKUP($A86,'Values&amp;Scaled13Vars'!$A:$AE,6,FALSE)</f>
        <v>72.019104279999993</v>
      </c>
      <c r="H86" s="1">
        <f>VLOOKUP($A86,'Values&amp;Scaled13Vars'!$A:$AE,7,FALSE)</f>
        <v>0</v>
      </c>
      <c r="I86" s="1">
        <f>VLOOKUP($A86,'Values&amp;Scaled13Vars'!$A:$AE,8,FALSE)</f>
        <v>209</v>
      </c>
      <c r="J86" s="1">
        <f>VLOOKUP($A86,'Values&amp;Scaled13Vars'!$A:$AE,9,FALSE)</f>
        <v>34243</v>
      </c>
      <c r="K86" s="1">
        <f>VLOOKUP($A86,'Values&amp;Scaled13Vars'!$A:$AE,10,FALSE)</f>
        <v>4.4000000000000004</v>
      </c>
      <c r="L86" s="1">
        <f>VLOOKUP($A86,'Values&amp;Scaled13Vars'!$A:$AE,11,FALSE)</f>
        <v>14.8</v>
      </c>
      <c r="M86" s="1">
        <f>VLOOKUP($A86,'Values&amp;Scaled13Vars'!$A:$AE,12,FALSE)</f>
        <v>21.8</v>
      </c>
      <c r="N86" s="1">
        <f>VLOOKUP($A86,'Values&amp;Scaled13Vars'!$A:$AE,13,FALSE)</f>
        <v>10.8</v>
      </c>
      <c r="O86" s="1">
        <f>VLOOKUP($A86,'Values&amp;Scaled13Vars'!$A:$AE,14,FALSE)</f>
        <v>0.2</v>
      </c>
      <c r="P86" s="1">
        <f>VLOOKUP($A86,'Values&amp;Scaled13Vars'!$A:$AE,15,FALSE)</f>
        <v>3.180861840567287</v>
      </c>
      <c r="Q86" s="1">
        <f>VLOOKUP($A86,'Values&amp;Scaled13Vars'!$A:$AE,16,FALSE)</f>
        <v>10</v>
      </c>
      <c r="R86" s="1">
        <f>VLOOKUP($A86,'Values&amp;Scaled13Vars'!$A:$AE,17,FALSE)</f>
        <v>1.7169219418621009</v>
      </c>
      <c r="S86" s="1">
        <f>VLOOKUP($A86,'Values&amp;Scaled13Vars'!$A:$AE,18,FALSE)</f>
        <v>0</v>
      </c>
      <c r="T86" s="1">
        <f>VLOOKUP($A86,'Values&amp;Scaled13Vars'!$A:$AE,19,FALSE)</f>
        <v>9.8425388566552502E-2</v>
      </c>
      <c r="U86" s="1">
        <f>VLOOKUP($A86,'Values&amp;Scaled13Vars'!$A:$AE,20,FALSE)</f>
        <v>0</v>
      </c>
      <c r="V86" s="1">
        <f>VLOOKUP($A86,'Values&amp;Scaled13Vars'!$A:$AE,21,FALSE)</f>
        <v>0.70040214477211804</v>
      </c>
      <c r="W86" s="1">
        <f>VLOOKUP($A86,'Values&amp;Scaled13Vars'!$A:$AE,22,FALSE)</f>
        <v>1.9122259282701923</v>
      </c>
      <c r="X86" s="1">
        <f>VLOOKUP($A86,'Values&amp;Scaled13Vars'!$A:$AE,23,FALSE)</f>
        <v>0.76923076923076927</v>
      </c>
      <c r="Y86" s="1">
        <f>VLOOKUP($A86,'Values&amp;Scaled13Vars'!$A:$AE,24,FALSE)</f>
        <v>2.4104234527687298</v>
      </c>
      <c r="Z86" s="1">
        <f>VLOOKUP($A86,'Values&amp;Scaled13Vars'!$A:$AE,25,FALSE)</f>
        <v>4.9771689497716896</v>
      </c>
      <c r="AA86" s="1">
        <f>VLOOKUP($A86,'Values&amp;Scaled13Vars'!$A:$AE,26,FALSE)</f>
        <v>2.5575447570332481</v>
      </c>
      <c r="AB86" s="1">
        <f>VLOOKUP($A86,'Values&amp;Scaled13Vars'!$A:$AE,27,FALSE)</f>
        <v>2.1276595744680851E-2</v>
      </c>
      <c r="AC86" s="1">
        <f>VLOOKUP($A86,'Values&amp;Scaled13Vars'!$A:$AE,28,FALSE)</f>
        <v>6.8287000000000004</v>
      </c>
      <c r="AD86" s="1">
        <f>VLOOKUP($A86,'Values&amp;Scaled13Vars'!$A:$AE,29,FALSE)</f>
        <v>4.8893874802150634</v>
      </c>
      <c r="AE86" s="1">
        <f>VLOOKUP($A86,'Values&amp;Scaled13Vars'!$A:$AE,30,FALSE)</f>
        <v>4.3162393162393169</v>
      </c>
      <c r="AF86" s="1">
        <f>VLOOKUP($A86,'Values&amp;Scaled13Vars'!$A:$AE,31,FALSE)</f>
        <v>3.4054002121488303</v>
      </c>
    </row>
    <row r="87" spans="1:32" x14ac:dyDescent="0.2">
      <c r="A87">
        <v>6085506401</v>
      </c>
      <c r="B87" t="s">
        <v>1707</v>
      </c>
      <c r="C87" s="1">
        <f>VLOOKUP($A87,'Values&amp;Scaled13Vars'!$A:$AE,2,FALSE)</f>
        <v>4380</v>
      </c>
      <c r="D87" s="1">
        <f>VLOOKUP($A87,'Values&amp;Scaled13Vars'!$A:$AE,3,FALSE)</f>
        <v>10.37</v>
      </c>
      <c r="E87" s="1">
        <f>VLOOKUP($A87,'Values&amp;Scaled13Vars'!$A:$AE,4,FALSE)</f>
        <v>28.033150070000001</v>
      </c>
      <c r="F87" s="1">
        <f>VLOOKUP($A87,'Values&amp;Scaled13Vars'!$A:$AE,5,FALSE)</f>
        <v>0</v>
      </c>
      <c r="G87" s="1">
        <f>VLOOKUP($A87,'Values&amp;Scaled13Vars'!$A:$AE,6,FALSE)</f>
        <v>155.8069094</v>
      </c>
      <c r="H87" s="1">
        <f>VLOOKUP($A87,'Values&amp;Scaled13Vars'!$A:$AE,7,FALSE)</f>
        <v>1.25</v>
      </c>
      <c r="I87" s="1">
        <f>VLOOKUP($A87,'Values&amp;Scaled13Vars'!$A:$AE,8,FALSE)</f>
        <v>376</v>
      </c>
      <c r="J87" s="1">
        <f>VLOOKUP($A87,'Values&amp;Scaled13Vars'!$A:$AE,9,FALSE)</f>
        <v>52313</v>
      </c>
      <c r="K87" s="1">
        <f>VLOOKUP($A87,'Values&amp;Scaled13Vars'!$A:$AE,10,FALSE)</f>
        <v>7.2</v>
      </c>
      <c r="L87" s="1">
        <f>VLOOKUP($A87,'Values&amp;Scaled13Vars'!$A:$AE,11,FALSE)</f>
        <v>11.4</v>
      </c>
      <c r="M87" s="1">
        <f>VLOOKUP($A87,'Values&amp;Scaled13Vars'!$A:$AE,12,FALSE)</f>
        <v>21</v>
      </c>
      <c r="N87" s="1">
        <f>VLOOKUP($A87,'Values&amp;Scaled13Vars'!$A:$AE,13,FALSE)</f>
        <v>9.6999999999999993</v>
      </c>
      <c r="O87" s="1">
        <f>VLOOKUP($A87,'Values&amp;Scaled13Vars'!$A:$AE,14,FALSE)</f>
        <v>0.6</v>
      </c>
      <c r="P87" s="1">
        <f>VLOOKUP($A87,'Values&amp;Scaled13Vars'!$A:$AE,15,FALSE)</f>
        <v>3.4107379412452272</v>
      </c>
      <c r="Q87" s="1">
        <f>VLOOKUP($A87,'Values&amp;Scaled13Vars'!$A:$AE,16,FALSE)</f>
        <v>10</v>
      </c>
      <c r="R87" s="1">
        <f>VLOOKUP($A87,'Values&amp;Scaled13Vars'!$A:$AE,17,FALSE)</f>
        <v>2.2302801661759259</v>
      </c>
      <c r="S87" s="1">
        <f>VLOOKUP($A87,'Values&amp;Scaled13Vars'!$A:$AE,18,FALSE)</f>
        <v>0</v>
      </c>
      <c r="T87" s="1">
        <f>VLOOKUP($A87,'Values&amp;Scaled13Vars'!$A:$AE,19,FALSE)</f>
        <v>0.25466932637279177</v>
      </c>
      <c r="U87" s="1">
        <f>VLOOKUP($A87,'Values&amp;Scaled13Vars'!$A:$AE,20,FALSE)</f>
        <v>0.17482517482517484</v>
      </c>
      <c r="V87" s="1">
        <f>VLOOKUP($A87,'Values&amp;Scaled13Vars'!$A:$AE,21,FALSE)</f>
        <v>1.260053619302949</v>
      </c>
      <c r="W87" s="1">
        <f>VLOOKUP($A87,'Values&amp;Scaled13Vars'!$A:$AE,22,FALSE)</f>
        <v>3.1973316454615923</v>
      </c>
      <c r="X87" s="1">
        <f>VLOOKUP($A87,'Values&amp;Scaled13Vars'!$A:$AE,23,FALSE)</f>
        <v>1.2587412587412585</v>
      </c>
      <c r="Y87" s="1">
        <f>VLOOKUP($A87,'Values&amp;Scaled13Vars'!$A:$AE,24,FALSE)</f>
        <v>1.8566775244299674</v>
      </c>
      <c r="Z87" s="1">
        <f>VLOOKUP($A87,'Values&amp;Scaled13Vars'!$A:$AE,25,FALSE)</f>
        <v>4.794520547945206</v>
      </c>
      <c r="AA87" s="1">
        <f>VLOOKUP($A87,'Values&amp;Scaled13Vars'!$A:$AE,26,FALSE)</f>
        <v>2.2762148337595902</v>
      </c>
      <c r="AB87" s="1">
        <f>VLOOKUP($A87,'Values&amp;Scaled13Vars'!$A:$AE,27,FALSE)</f>
        <v>6.3829787234042548E-2</v>
      </c>
      <c r="AC87" s="1">
        <f>VLOOKUP($A87,'Values&amp;Scaled13Vars'!$A:$AE,28,FALSE)</f>
        <v>6.6737000000000002</v>
      </c>
      <c r="AD87" s="1">
        <f>VLOOKUP($A87,'Values&amp;Scaled13Vars'!$A:$AE,29,FALSE)</f>
        <v>4.5839785364992665</v>
      </c>
      <c r="AE87" s="1">
        <f>VLOOKUP($A87,'Values&amp;Scaled13Vars'!$A:$AE,30,FALSE)</f>
        <v>3.6752136752136755</v>
      </c>
      <c r="AF87" s="1">
        <f>VLOOKUP($A87,'Values&amp;Scaled13Vars'!$A:$AE,31,FALSE)</f>
        <v>3.3880456905336716</v>
      </c>
    </row>
    <row r="88" spans="1:32" x14ac:dyDescent="0.2">
      <c r="A88">
        <v>6085500400</v>
      </c>
      <c r="B88" t="s">
        <v>1707</v>
      </c>
      <c r="C88" s="1">
        <f>VLOOKUP($A88,'Values&amp;Scaled13Vars'!$A:$AE,2,FALSE)</f>
        <v>2369</v>
      </c>
      <c r="D88" s="1">
        <f>VLOOKUP($A88,'Values&amp;Scaled13Vars'!$A:$AE,3,FALSE)</f>
        <v>10.37</v>
      </c>
      <c r="E88" s="1">
        <f>VLOOKUP($A88,'Values&amp;Scaled13Vars'!$A:$AE,4,FALSE)</f>
        <v>45.45</v>
      </c>
      <c r="F88" s="1">
        <f>VLOOKUP($A88,'Values&amp;Scaled13Vars'!$A:$AE,5,FALSE)</f>
        <v>0</v>
      </c>
      <c r="G88" s="1">
        <f>VLOOKUP($A88,'Values&amp;Scaled13Vars'!$A:$AE,6,FALSE)</f>
        <v>245.35545519999999</v>
      </c>
      <c r="H88" s="1">
        <f>VLOOKUP($A88,'Values&amp;Scaled13Vars'!$A:$AE,7,FALSE)</f>
        <v>0</v>
      </c>
      <c r="I88" s="1">
        <f>VLOOKUP($A88,'Values&amp;Scaled13Vars'!$A:$AE,8,FALSE)</f>
        <v>235</v>
      </c>
      <c r="J88" s="1">
        <f>VLOOKUP($A88,'Values&amp;Scaled13Vars'!$A:$AE,9,FALSE)</f>
        <v>55447</v>
      </c>
      <c r="K88" s="1">
        <f>VLOOKUP($A88,'Values&amp;Scaled13Vars'!$A:$AE,10,FALSE)</f>
        <v>9.6999999999999993</v>
      </c>
      <c r="L88" s="1">
        <f>VLOOKUP($A88,'Values&amp;Scaled13Vars'!$A:$AE,11,FALSE)</f>
        <v>12.9</v>
      </c>
      <c r="M88" s="1">
        <f>VLOOKUP($A88,'Values&amp;Scaled13Vars'!$A:$AE,12,FALSE)</f>
        <v>22</v>
      </c>
      <c r="N88" s="1">
        <f>VLOOKUP($A88,'Values&amp;Scaled13Vars'!$A:$AE,13,FALSE)</f>
        <v>7.9</v>
      </c>
      <c r="O88" s="1">
        <f>VLOOKUP($A88,'Values&amp;Scaled13Vars'!$A:$AE,14,FALSE)</f>
        <v>2.9</v>
      </c>
      <c r="P88" s="1">
        <f>VLOOKUP($A88,'Values&amp;Scaled13Vars'!$A:$AE,15,FALSE)</f>
        <v>1.8436842515390008</v>
      </c>
      <c r="Q88" s="1">
        <f>VLOOKUP($A88,'Values&amp;Scaled13Vars'!$A:$AE,16,FALSE)</f>
        <v>10</v>
      </c>
      <c r="R88" s="1">
        <f>VLOOKUP($A88,'Values&amp;Scaled13Vars'!$A:$AE,17,FALSE)</f>
        <v>3.6301814192099444</v>
      </c>
      <c r="S88" s="1">
        <f>VLOOKUP($A88,'Values&amp;Scaled13Vars'!$A:$AE,18,FALSE)</f>
        <v>0</v>
      </c>
      <c r="T88" s="1">
        <f>VLOOKUP($A88,'Values&amp;Scaled13Vars'!$A:$AE,19,FALSE)</f>
        <v>0.42165564855387772</v>
      </c>
      <c r="U88" s="1">
        <f>VLOOKUP($A88,'Values&amp;Scaled13Vars'!$A:$AE,20,FALSE)</f>
        <v>0</v>
      </c>
      <c r="V88" s="1">
        <f>VLOOKUP($A88,'Values&amp;Scaled13Vars'!$A:$AE,21,FALSE)</f>
        <v>0.78753351206434319</v>
      </c>
      <c r="W88" s="1">
        <f>VLOOKUP($A88,'Values&amp;Scaled13Vars'!$A:$AE,22,FALSE)</f>
        <v>3.4202160570652369</v>
      </c>
      <c r="X88" s="1">
        <f>VLOOKUP($A88,'Values&amp;Scaled13Vars'!$A:$AE,23,FALSE)</f>
        <v>1.6958041958041956</v>
      </c>
      <c r="Y88" s="1">
        <f>VLOOKUP($A88,'Values&amp;Scaled13Vars'!$A:$AE,24,FALSE)</f>
        <v>2.1009771986970684</v>
      </c>
      <c r="Z88" s="1">
        <f>VLOOKUP($A88,'Values&amp;Scaled13Vars'!$A:$AE,25,FALSE)</f>
        <v>5.0228310502283113</v>
      </c>
      <c r="AA88" s="1">
        <f>VLOOKUP($A88,'Values&amp;Scaled13Vars'!$A:$AE,26,FALSE)</f>
        <v>1.8158567774936063</v>
      </c>
      <c r="AB88" s="1">
        <f>VLOOKUP($A88,'Values&amp;Scaled13Vars'!$A:$AE,27,FALSE)</f>
        <v>0.30851063829787234</v>
      </c>
      <c r="AC88" s="1">
        <f>VLOOKUP($A88,'Values&amp;Scaled13Vars'!$A:$AE,28,FALSE)</f>
        <v>6.4931000000000001</v>
      </c>
      <c r="AD88" s="1">
        <f>VLOOKUP($A88,'Values&amp;Scaled13Vars'!$A:$AE,29,FALSE)</f>
        <v>4.3594977479175618</v>
      </c>
      <c r="AE88" s="1">
        <f>VLOOKUP($A88,'Values&amp;Scaled13Vars'!$A:$AE,30,FALSE)</f>
        <v>4.3589743589743595</v>
      </c>
      <c r="AF88" s="1">
        <f>VLOOKUP($A88,'Values&amp;Scaled13Vars'!$A:$AE,31,FALSE)</f>
        <v>3.3530012708100272</v>
      </c>
    </row>
    <row r="89" spans="1:32" x14ac:dyDescent="0.2">
      <c r="A89">
        <v>6085503902</v>
      </c>
      <c r="B89" t="s">
        <v>1707</v>
      </c>
      <c r="C89" s="1">
        <f>VLOOKUP($A89,'Values&amp;Scaled13Vars'!$A:$AE,2,FALSE)</f>
        <v>1860</v>
      </c>
      <c r="D89" s="1">
        <f>VLOOKUP($A89,'Values&amp;Scaled13Vars'!$A:$AE,3,FALSE)</f>
        <v>10.37</v>
      </c>
      <c r="E89" s="1">
        <f>VLOOKUP($A89,'Values&amp;Scaled13Vars'!$A:$AE,4,FALSE)</f>
        <v>11.09</v>
      </c>
      <c r="F89" s="1">
        <f>VLOOKUP($A89,'Values&amp;Scaled13Vars'!$A:$AE,5,FALSE)</f>
        <v>14.67868891</v>
      </c>
      <c r="G89" s="1">
        <f>VLOOKUP($A89,'Values&amp;Scaled13Vars'!$A:$AE,6,FALSE)</f>
        <v>201.49021279999999</v>
      </c>
      <c r="H89" s="1">
        <f>VLOOKUP($A89,'Values&amp;Scaled13Vars'!$A:$AE,7,FALSE)</f>
        <v>0</v>
      </c>
      <c r="I89" s="1">
        <f>VLOOKUP($A89,'Values&amp;Scaled13Vars'!$A:$AE,8,FALSE)</f>
        <v>943</v>
      </c>
      <c r="J89" s="1">
        <f>VLOOKUP($A89,'Values&amp;Scaled13Vars'!$A:$AE,9,FALSE)</f>
        <v>22303</v>
      </c>
      <c r="K89" s="1">
        <f>VLOOKUP($A89,'Values&amp;Scaled13Vars'!$A:$AE,10,FALSE)</f>
        <v>16.899999999999999</v>
      </c>
      <c r="L89" s="1">
        <f>VLOOKUP($A89,'Values&amp;Scaled13Vars'!$A:$AE,11,FALSE)</f>
        <v>32.200000000000003</v>
      </c>
      <c r="M89" s="1">
        <f>VLOOKUP($A89,'Values&amp;Scaled13Vars'!$A:$AE,12,FALSE)</f>
        <v>29.1</v>
      </c>
      <c r="N89" s="1">
        <f>VLOOKUP($A89,'Values&amp;Scaled13Vars'!$A:$AE,13,FALSE)</f>
        <v>8.9</v>
      </c>
      <c r="O89" s="1">
        <f>VLOOKUP($A89,'Values&amp;Scaled13Vars'!$A:$AE,14,FALSE)</f>
        <v>1.2</v>
      </c>
      <c r="P89" s="1">
        <f>VLOOKUP($A89,'Values&amp;Scaled13Vars'!$A:$AE,15,FALSE)</f>
        <v>1.4470505727421492</v>
      </c>
      <c r="Q89" s="1">
        <f>VLOOKUP($A89,'Values&amp;Scaled13Vars'!$A:$AE,16,FALSE)</f>
        <v>10</v>
      </c>
      <c r="R89" s="1">
        <f>VLOOKUP($A89,'Values&amp;Scaled13Vars'!$A:$AE,17,FALSE)</f>
        <v>0.86845313610652108</v>
      </c>
      <c r="S89" s="1">
        <f>VLOOKUP($A89,'Values&amp;Scaled13Vars'!$A:$AE,18,FALSE)</f>
        <v>0.18271642523453507</v>
      </c>
      <c r="T89" s="1">
        <f>VLOOKUP($A89,'Values&amp;Scaled13Vars'!$A:$AE,19,FALSE)</f>
        <v>0.33985760890377059</v>
      </c>
      <c r="U89" s="1">
        <f>VLOOKUP($A89,'Values&amp;Scaled13Vars'!$A:$AE,20,FALSE)</f>
        <v>0</v>
      </c>
      <c r="V89" s="1">
        <f>VLOOKUP($A89,'Values&amp;Scaled13Vars'!$A:$AE,21,FALSE)</f>
        <v>3.1601876675603218</v>
      </c>
      <c r="W89" s="1">
        <f>VLOOKUP($A89,'Values&amp;Scaled13Vars'!$A:$AE,22,FALSE)</f>
        <v>1.0630747238836222</v>
      </c>
      <c r="X89" s="1">
        <f>VLOOKUP($A89,'Values&amp;Scaled13Vars'!$A:$AE,23,FALSE)</f>
        <v>2.9545454545454541</v>
      </c>
      <c r="Y89" s="1">
        <f>VLOOKUP($A89,'Values&amp;Scaled13Vars'!$A:$AE,24,FALSE)</f>
        <v>5.2442996742671006</v>
      </c>
      <c r="Z89" s="1">
        <f>VLOOKUP($A89,'Values&amp;Scaled13Vars'!$A:$AE,25,FALSE)</f>
        <v>6.6438356164383574</v>
      </c>
      <c r="AA89" s="1">
        <f>VLOOKUP($A89,'Values&amp;Scaled13Vars'!$A:$AE,26,FALSE)</f>
        <v>2.0716112531969308</v>
      </c>
      <c r="AB89" s="1">
        <f>VLOOKUP($A89,'Values&amp;Scaled13Vars'!$A:$AE,27,FALSE)</f>
        <v>0.1276595744680851</v>
      </c>
      <c r="AC89" s="1">
        <f>VLOOKUP($A89,'Values&amp;Scaled13Vars'!$A:$AE,28,FALSE)</f>
        <v>9.0015999999999998</v>
      </c>
      <c r="AD89" s="1">
        <f>VLOOKUP($A89,'Values&amp;Scaled13Vars'!$A:$AE,29,FALSE)</f>
        <v>6.3716785184199836</v>
      </c>
      <c r="AE89" s="1">
        <f>VLOOKUP($A89,'Values&amp;Scaled13Vars'!$A:$AE,30,FALSE)</f>
        <v>5.0854700854700861</v>
      </c>
      <c r="AF89" s="1">
        <f>VLOOKUP($A89,'Values&amp;Scaled13Vars'!$A:$AE,31,FALSE)</f>
        <v>3.3136733669115683</v>
      </c>
    </row>
    <row r="90" spans="1:32" x14ac:dyDescent="0.2">
      <c r="A90">
        <v>6085501800</v>
      </c>
      <c r="B90" t="s">
        <v>1707</v>
      </c>
      <c r="C90" s="1">
        <f>VLOOKUP($A90,'Values&amp;Scaled13Vars'!$A:$AE,2,FALSE)</f>
        <v>5085</v>
      </c>
      <c r="D90" s="1">
        <f>VLOOKUP($A90,'Values&amp;Scaled13Vars'!$A:$AE,3,FALSE)</f>
        <v>10.37</v>
      </c>
      <c r="E90" s="1">
        <f>VLOOKUP($A90,'Values&amp;Scaled13Vars'!$A:$AE,4,FALSE)</f>
        <v>28.98504556</v>
      </c>
      <c r="F90" s="1">
        <f>VLOOKUP($A90,'Values&amp;Scaled13Vars'!$A:$AE,5,FALSE)</f>
        <v>0</v>
      </c>
      <c r="G90" s="1">
        <f>VLOOKUP($A90,'Values&amp;Scaled13Vars'!$A:$AE,6,FALSE)</f>
        <v>164.93617119999999</v>
      </c>
      <c r="H90" s="1">
        <f>VLOOKUP($A90,'Values&amp;Scaled13Vars'!$A:$AE,7,FALSE)</f>
        <v>0</v>
      </c>
      <c r="I90" s="1">
        <f>VLOOKUP($A90,'Values&amp;Scaled13Vars'!$A:$AE,8,FALSE)</f>
        <v>517</v>
      </c>
      <c r="J90" s="1">
        <f>VLOOKUP($A90,'Values&amp;Scaled13Vars'!$A:$AE,9,FALSE)</f>
        <v>44666</v>
      </c>
      <c r="K90" s="1">
        <f>VLOOKUP($A90,'Values&amp;Scaled13Vars'!$A:$AE,10,FALSE)</f>
        <v>9.6999999999999993</v>
      </c>
      <c r="L90" s="1">
        <f>VLOOKUP($A90,'Values&amp;Scaled13Vars'!$A:$AE,11,FALSE)</f>
        <v>21.1</v>
      </c>
      <c r="M90" s="1">
        <f>VLOOKUP($A90,'Values&amp;Scaled13Vars'!$A:$AE,12,FALSE)</f>
        <v>23.6</v>
      </c>
      <c r="N90" s="1">
        <f>VLOOKUP($A90,'Values&amp;Scaled13Vars'!$A:$AE,13,FALSE)</f>
        <v>8.3000000000000007</v>
      </c>
      <c r="O90" s="1">
        <f>VLOOKUP($A90,'Values&amp;Scaled13Vars'!$A:$AE,14,FALSE)</f>
        <v>0.2</v>
      </c>
      <c r="P90" s="1">
        <f>VLOOKUP($A90,'Values&amp;Scaled13Vars'!$A:$AE,15,FALSE)</f>
        <v>3.9601028598145405</v>
      </c>
      <c r="Q90" s="1">
        <f>VLOOKUP($A90,'Values&amp;Scaled13Vars'!$A:$AE,16,FALSE)</f>
        <v>10</v>
      </c>
      <c r="R90" s="1">
        <f>VLOOKUP($A90,'Values&amp;Scaled13Vars'!$A:$AE,17,FALSE)</f>
        <v>2.3067899652822001</v>
      </c>
      <c r="S90" s="1">
        <f>VLOOKUP($A90,'Values&amp;Scaled13Vars'!$A:$AE,18,FALSE)</f>
        <v>0</v>
      </c>
      <c r="T90" s="1">
        <f>VLOOKUP($A90,'Values&amp;Scaled13Vars'!$A:$AE,19,FALSE)</f>
        <v>0.27169318576203355</v>
      </c>
      <c r="U90" s="1">
        <f>VLOOKUP($A90,'Values&amp;Scaled13Vars'!$A:$AE,20,FALSE)</f>
        <v>0</v>
      </c>
      <c r="V90" s="1">
        <f>VLOOKUP($A90,'Values&amp;Scaled13Vars'!$A:$AE,21,FALSE)</f>
        <v>1.7325737265415551</v>
      </c>
      <c r="W90" s="1">
        <f>VLOOKUP($A90,'Values&amp;Scaled13Vars'!$A:$AE,22,FALSE)</f>
        <v>2.6534908364210481</v>
      </c>
      <c r="X90" s="1">
        <f>VLOOKUP($A90,'Values&amp;Scaled13Vars'!$A:$AE,23,FALSE)</f>
        <v>1.6958041958041956</v>
      </c>
      <c r="Y90" s="1">
        <f>VLOOKUP($A90,'Values&amp;Scaled13Vars'!$A:$AE,24,FALSE)</f>
        <v>3.4364820846905539</v>
      </c>
      <c r="Z90" s="1">
        <f>VLOOKUP($A90,'Values&amp;Scaled13Vars'!$A:$AE,25,FALSE)</f>
        <v>5.3881278538812793</v>
      </c>
      <c r="AA90" s="1">
        <f>VLOOKUP($A90,'Values&amp;Scaled13Vars'!$A:$AE,26,FALSE)</f>
        <v>1.9181585677749364</v>
      </c>
      <c r="AB90" s="1">
        <f>VLOOKUP($A90,'Values&amp;Scaled13Vars'!$A:$AE,27,FALSE)</f>
        <v>2.1276595744680851E-2</v>
      </c>
      <c r="AC90" s="1">
        <f>VLOOKUP($A90,'Values&amp;Scaled13Vars'!$A:$AE,28,FALSE)</f>
        <v>6.2984</v>
      </c>
      <c r="AD90" s="1">
        <f>VLOOKUP($A90,'Values&amp;Scaled13Vars'!$A:$AE,29,FALSE)</f>
        <v>5.6042153690561918</v>
      </c>
      <c r="AE90" s="1">
        <f>VLOOKUP($A90,'Values&amp;Scaled13Vars'!$A:$AE,30,FALSE)</f>
        <v>4.8290598290598297</v>
      </c>
      <c r="AF90" s="1">
        <f>VLOOKUP($A90,'Values&amp;Scaled13Vars'!$A:$AE,31,FALSE)</f>
        <v>3.2821724377962322</v>
      </c>
    </row>
    <row r="91" spans="1:32" x14ac:dyDescent="0.2">
      <c r="A91">
        <v>6085502910</v>
      </c>
      <c r="B91" t="s">
        <v>1707</v>
      </c>
      <c r="C91" s="1">
        <f>VLOOKUP($A91,'Values&amp;Scaled13Vars'!$A:$AE,2,FALSE)</f>
        <v>3656</v>
      </c>
      <c r="D91" s="1">
        <f>VLOOKUP($A91,'Values&amp;Scaled13Vars'!$A:$AE,3,FALSE)</f>
        <v>10.37</v>
      </c>
      <c r="E91" s="1">
        <f>VLOOKUP($A91,'Values&amp;Scaled13Vars'!$A:$AE,4,FALSE)</f>
        <v>18.78359232</v>
      </c>
      <c r="F91" s="1">
        <f>VLOOKUP($A91,'Values&amp;Scaled13Vars'!$A:$AE,5,FALSE)</f>
        <v>0</v>
      </c>
      <c r="G91" s="1">
        <f>VLOOKUP($A91,'Values&amp;Scaled13Vars'!$A:$AE,6,FALSE)</f>
        <v>74.465236689999998</v>
      </c>
      <c r="H91" s="1">
        <f>VLOOKUP($A91,'Values&amp;Scaled13Vars'!$A:$AE,7,FALSE)</f>
        <v>0</v>
      </c>
      <c r="I91" s="1">
        <f>VLOOKUP($A91,'Values&amp;Scaled13Vars'!$A:$AE,8,FALSE)</f>
        <v>315</v>
      </c>
      <c r="J91" s="1">
        <f>VLOOKUP($A91,'Values&amp;Scaled13Vars'!$A:$AE,9,FALSE)</f>
        <v>42079</v>
      </c>
      <c r="K91" s="1">
        <f>VLOOKUP($A91,'Values&amp;Scaled13Vars'!$A:$AE,10,FALSE)</f>
        <v>9.3000000000000007</v>
      </c>
      <c r="L91" s="1">
        <f>VLOOKUP($A91,'Values&amp;Scaled13Vars'!$A:$AE,11,FALSE)</f>
        <v>8.8000000000000007</v>
      </c>
      <c r="M91" s="1">
        <f>VLOOKUP($A91,'Values&amp;Scaled13Vars'!$A:$AE,12,FALSE)</f>
        <v>24.4</v>
      </c>
      <c r="N91" s="1">
        <f>VLOOKUP($A91,'Values&amp;Scaled13Vars'!$A:$AE,13,FALSE)</f>
        <v>8.6999999999999993</v>
      </c>
      <c r="O91" s="1">
        <f>VLOOKUP($A91,'Values&amp;Scaled13Vars'!$A:$AE,14,FALSE)</f>
        <v>0.4</v>
      </c>
      <c r="P91" s="1">
        <f>VLOOKUP($A91,'Values&amp;Scaled13Vars'!$A:$AE,15,FALSE)</f>
        <v>2.8465674433102155</v>
      </c>
      <c r="Q91" s="1">
        <f>VLOOKUP($A91,'Values&amp;Scaled13Vars'!$A:$AE,16,FALSE)</f>
        <v>10</v>
      </c>
      <c r="R91" s="1">
        <f>VLOOKUP($A91,'Values&amp;Scaled13Vars'!$A:$AE,17,FALSE)</f>
        <v>1.486835310402542</v>
      </c>
      <c r="S91" s="1">
        <f>VLOOKUP($A91,'Values&amp;Scaled13Vars'!$A:$AE,18,FALSE)</f>
        <v>0</v>
      </c>
      <c r="T91" s="1">
        <f>VLOOKUP($A91,'Values&amp;Scaled13Vars'!$A:$AE,19,FALSE)</f>
        <v>0.10298683231825949</v>
      </c>
      <c r="U91" s="1">
        <f>VLOOKUP($A91,'Values&amp;Scaled13Vars'!$A:$AE,20,FALSE)</f>
        <v>0</v>
      </c>
      <c r="V91" s="1">
        <f>VLOOKUP($A91,'Values&amp;Scaled13Vars'!$A:$AE,21,FALSE)</f>
        <v>1.0556300268096515</v>
      </c>
      <c r="W91" s="1">
        <f>VLOOKUP($A91,'Values&amp;Scaled13Vars'!$A:$AE,22,FALSE)</f>
        <v>2.4695080754706247</v>
      </c>
      <c r="X91" s="1">
        <f>VLOOKUP($A91,'Values&amp;Scaled13Vars'!$A:$AE,23,FALSE)</f>
        <v>1.6258741258741261</v>
      </c>
      <c r="Y91" s="1">
        <f>VLOOKUP($A91,'Values&amp;Scaled13Vars'!$A:$AE,24,FALSE)</f>
        <v>1.4332247557003259</v>
      </c>
      <c r="Z91" s="1">
        <f>VLOOKUP($A91,'Values&amp;Scaled13Vars'!$A:$AE,25,FALSE)</f>
        <v>5.570776255707762</v>
      </c>
      <c r="AA91" s="1">
        <f>VLOOKUP($A91,'Values&amp;Scaled13Vars'!$A:$AE,26,FALSE)</f>
        <v>2.0204603580562659</v>
      </c>
      <c r="AB91" s="1">
        <f>VLOOKUP($A91,'Values&amp;Scaled13Vars'!$A:$AE,27,FALSE)</f>
        <v>4.2553191489361701E-2</v>
      </c>
      <c r="AC91" s="1">
        <f>VLOOKUP($A91,'Values&amp;Scaled13Vars'!$A:$AE,28,FALSE)</f>
        <v>6.3815999999999997</v>
      </c>
      <c r="AD91" s="1">
        <f>VLOOKUP($A91,'Values&amp;Scaled13Vars'!$A:$AE,29,FALSE)</f>
        <v>4.5685758692127205</v>
      </c>
      <c r="AE91" s="1">
        <f>VLOOKUP($A91,'Values&amp;Scaled13Vars'!$A:$AE,30,FALSE)</f>
        <v>4.017094017094017</v>
      </c>
      <c r="AF91" s="1">
        <f>VLOOKUP($A91,'Values&amp;Scaled13Vars'!$A:$AE,31,FALSE)</f>
        <v>3.2703796413855239</v>
      </c>
    </row>
    <row r="92" spans="1:32" x14ac:dyDescent="0.2">
      <c r="A92">
        <v>6085503804</v>
      </c>
      <c r="B92" t="s">
        <v>1707</v>
      </c>
      <c r="C92" s="1">
        <f>VLOOKUP($A92,'Values&amp;Scaled13Vars'!$A:$AE,2,FALSE)</f>
        <v>4424</v>
      </c>
      <c r="D92" s="1">
        <f>VLOOKUP($A92,'Values&amp;Scaled13Vars'!$A:$AE,3,FALSE)</f>
        <v>10.37</v>
      </c>
      <c r="E92" s="1">
        <f>VLOOKUP($A92,'Values&amp;Scaled13Vars'!$A:$AE,4,FALSE)</f>
        <v>18.50916595</v>
      </c>
      <c r="F92" s="1">
        <f>VLOOKUP($A92,'Values&amp;Scaled13Vars'!$A:$AE,5,FALSE)</f>
        <v>0</v>
      </c>
      <c r="G92" s="1">
        <f>VLOOKUP($A92,'Values&amp;Scaled13Vars'!$A:$AE,6,FALSE)</f>
        <v>230.18825960000001</v>
      </c>
      <c r="H92" s="1">
        <f>VLOOKUP($A92,'Values&amp;Scaled13Vars'!$A:$AE,7,FALSE)</f>
        <v>0</v>
      </c>
      <c r="I92" s="1">
        <f>VLOOKUP($A92,'Values&amp;Scaled13Vars'!$A:$AE,8,FALSE)</f>
        <v>717</v>
      </c>
      <c r="J92" s="1">
        <f>VLOOKUP($A92,'Values&amp;Scaled13Vars'!$A:$AE,9,FALSE)</f>
        <v>28660</v>
      </c>
      <c r="K92" s="1">
        <f>VLOOKUP($A92,'Values&amp;Scaled13Vars'!$A:$AE,10,FALSE)</f>
        <v>13</v>
      </c>
      <c r="L92" s="1">
        <f>VLOOKUP($A92,'Values&amp;Scaled13Vars'!$A:$AE,11,FALSE)</f>
        <v>23.1</v>
      </c>
      <c r="M92" s="1">
        <f>VLOOKUP($A92,'Values&amp;Scaled13Vars'!$A:$AE,12,FALSE)</f>
        <v>20.5</v>
      </c>
      <c r="N92" s="1">
        <f>VLOOKUP($A92,'Values&amp;Scaled13Vars'!$A:$AE,13,FALSE)</f>
        <v>5.9</v>
      </c>
      <c r="O92" s="1">
        <f>VLOOKUP($A92,'Values&amp;Scaled13Vars'!$A:$AE,14,FALSE)</f>
        <v>0.7</v>
      </c>
      <c r="P92" s="1">
        <f>VLOOKUP($A92,'Values&amp;Scaled13Vars'!$A:$AE,15,FALSE)</f>
        <v>3.4450245460921063</v>
      </c>
      <c r="Q92" s="1">
        <f>VLOOKUP($A92,'Values&amp;Scaled13Vars'!$A:$AE,16,FALSE)</f>
        <v>10</v>
      </c>
      <c r="R92" s="1">
        <f>VLOOKUP($A92,'Values&amp;Scaled13Vars'!$A:$AE,17,FALSE)</f>
        <v>1.4647779452203999</v>
      </c>
      <c r="S92" s="1">
        <f>VLOOKUP($A92,'Values&amp;Scaled13Vars'!$A:$AE,18,FALSE)</f>
        <v>0</v>
      </c>
      <c r="T92" s="1">
        <f>VLOOKUP($A92,'Values&amp;Scaled13Vars'!$A:$AE,19,FALSE)</f>
        <v>0.39337250684098179</v>
      </c>
      <c r="U92" s="1">
        <f>VLOOKUP($A92,'Values&amp;Scaled13Vars'!$A:$AE,20,FALSE)</f>
        <v>0</v>
      </c>
      <c r="V92" s="1">
        <f>VLOOKUP($A92,'Values&amp;Scaled13Vars'!$A:$AE,21,FALSE)</f>
        <v>2.4028150134048256</v>
      </c>
      <c r="W92" s="1">
        <f>VLOOKUP($A92,'Values&amp;Scaled13Vars'!$A:$AE,22,FALSE)</f>
        <v>1.5151730661185825</v>
      </c>
      <c r="X92" s="1">
        <f>VLOOKUP($A92,'Values&amp;Scaled13Vars'!$A:$AE,23,FALSE)</f>
        <v>2.2727272727272725</v>
      </c>
      <c r="Y92" s="1">
        <f>VLOOKUP($A92,'Values&amp;Scaled13Vars'!$A:$AE,24,FALSE)</f>
        <v>3.7622149837133554</v>
      </c>
      <c r="Z92" s="1">
        <f>VLOOKUP($A92,'Values&amp;Scaled13Vars'!$A:$AE,25,FALSE)</f>
        <v>4.6803652968036538</v>
      </c>
      <c r="AA92" s="1">
        <f>VLOOKUP($A92,'Values&amp;Scaled13Vars'!$A:$AE,26,FALSE)</f>
        <v>1.3043478260869565</v>
      </c>
      <c r="AB92" s="1">
        <f>VLOOKUP($A92,'Values&amp;Scaled13Vars'!$A:$AE,27,FALSE)</f>
        <v>7.4468085106382975E-2</v>
      </c>
      <c r="AC92" s="1">
        <f>VLOOKUP($A92,'Values&amp;Scaled13Vars'!$A:$AE,28,FALSE)</f>
        <v>8.1618999999999993</v>
      </c>
      <c r="AD92" s="1">
        <f>VLOOKUP($A92,'Values&amp;Scaled13Vars'!$A:$AE,29,FALSE)</f>
        <v>5.7423727264128281</v>
      </c>
      <c r="AE92" s="1">
        <f>VLOOKUP($A92,'Values&amp;Scaled13Vars'!$A:$AE,30,FALSE)</f>
        <v>4.8290598290598297</v>
      </c>
      <c r="AF92" s="1">
        <f>VLOOKUP($A92,'Values&amp;Scaled13Vars'!$A:$AE,31,FALSE)</f>
        <v>3.2396039548578854</v>
      </c>
    </row>
    <row r="93" spans="1:32" x14ac:dyDescent="0.2">
      <c r="A93">
        <v>6085504323</v>
      </c>
      <c r="B93" t="s">
        <v>1707</v>
      </c>
      <c r="C93" s="1">
        <f>VLOOKUP($A93,'Values&amp;Scaled13Vars'!$A:$AE,2,FALSE)</f>
        <v>5741</v>
      </c>
      <c r="D93" s="1">
        <f>VLOOKUP($A93,'Values&amp;Scaled13Vars'!$A:$AE,3,FALSE)</f>
        <v>10.37</v>
      </c>
      <c r="E93" s="1">
        <f>VLOOKUP($A93,'Values&amp;Scaled13Vars'!$A:$AE,4,FALSE)</f>
        <v>24.289395679999998</v>
      </c>
      <c r="F93" s="1">
        <f>VLOOKUP($A93,'Values&amp;Scaled13Vars'!$A:$AE,5,FALSE)</f>
        <v>0</v>
      </c>
      <c r="G93" s="1">
        <f>VLOOKUP($A93,'Values&amp;Scaled13Vars'!$A:$AE,6,FALSE)</f>
        <v>292.5003911</v>
      </c>
      <c r="H93" s="1">
        <f>VLOOKUP($A93,'Values&amp;Scaled13Vars'!$A:$AE,7,FALSE)</f>
        <v>0</v>
      </c>
      <c r="I93" s="1">
        <f>VLOOKUP($A93,'Values&amp;Scaled13Vars'!$A:$AE,8,FALSE)</f>
        <v>572</v>
      </c>
      <c r="J93" s="1">
        <f>VLOOKUP($A93,'Values&amp;Scaled13Vars'!$A:$AE,9,FALSE)</f>
        <v>36006</v>
      </c>
      <c r="K93" s="1">
        <f>VLOOKUP($A93,'Values&amp;Scaled13Vars'!$A:$AE,10,FALSE)</f>
        <v>9.5</v>
      </c>
      <c r="L93" s="1">
        <f>VLOOKUP($A93,'Values&amp;Scaled13Vars'!$A:$AE,11,FALSE)</f>
        <v>8.8000000000000007</v>
      </c>
      <c r="M93" s="1">
        <f>VLOOKUP($A93,'Values&amp;Scaled13Vars'!$A:$AE,12,FALSE)</f>
        <v>21.2</v>
      </c>
      <c r="N93" s="1">
        <f>VLOOKUP($A93,'Values&amp;Scaled13Vars'!$A:$AE,13,FALSE)</f>
        <v>4.9000000000000004</v>
      </c>
      <c r="O93" s="1">
        <f>VLOOKUP($A93,'Values&amp;Scaled13Vars'!$A:$AE,14,FALSE)</f>
        <v>0.8</v>
      </c>
      <c r="P93" s="1">
        <f>VLOOKUP($A93,'Values&amp;Scaled13Vars'!$A:$AE,15,FALSE)</f>
        <v>4.4712849684407381</v>
      </c>
      <c r="Q93" s="1">
        <f>VLOOKUP($A93,'Values&amp;Scaled13Vars'!$A:$AE,16,FALSE)</f>
        <v>10</v>
      </c>
      <c r="R93" s="1">
        <f>VLOOKUP($A93,'Values&amp;Scaled13Vars'!$A:$AE,17,FALSE)</f>
        <v>1.9293711910928171</v>
      </c>
      <c r="S93" s="1">
        <f>VLOOKUP($A93,'Values&amp;Scaled13Vars'!$A:$AE,18,FALSE)</f>
        <v>0</v>
      </c>
      <c r="T93" s="1">
        <f>VLOOKUP($A93,'Values&amp;Scaled13Vars'!$A:$AE,19,FALSE)</f>
        <v>0.50956952124798949</v>
      </c>
      <c r="U93" s="1">
        <f>VLOOKUP($A93,'Values&amp;Scaled13Vars'!$A:$AE,20,FALSE)</f>
        <v>0</v>
      </c>
      <c r="V93" s="1">
        <f>VLOOKUP($A93,'Values&amp;Scaled13Vars'!$A:$AE,21,FALSE)</f>
        <v>1.9168900804289544</v>
      </c>
      <c r="W93" s="1">
        <f>VLOOKUP($A93,'Values&amp;Scaled13Vars'!$A:$AE,22,FALSE)</f>
        <v>2.0376072995711572</v>
      </c>
      <c r="X93" s="1">
        <f>VLOOKUP($A93,'Values&amp;Scaled13Vars'!$A:$AE,23,FALSE)</f>
        <v>1.6608391608391606</v>
      </c>
      <c r="Y93" s="1">
        <f>VLOOKUP($A93,'Values&amp;Scaled13Vars'!$A:$AE,24,FALSE)</f>
        <v>1.4332247557003259</v>
      </c>
      <c r="Z93" s="1">
        <f>VLOOKUP($A93,'Values&amp;Scaled13Vars'!$A:$AE,25,FALSE)</f>
        <v>4.8401826484018269</v>
      </c>
      <c r="AA93" s="1">
        <f>VLOOKUP($A93,'Values&amp;Scaled13Vars'!$A:$AE,26,FALSE)</f>
        <v>1.0485933503836318</v>
      </c>
      <c r="AB93" s="1">
        <f>VLOOKUP($A93,'Values&amp;Scaled13Vars'!$A:$AE,27,FALSE)</f>
        <v>8.5106382978723402E-2</v>
      </c>
      <c r="AC93" s="1">
        <f>VLOOKUP($A93,'Values&amp;Scaled13Vars'!$A:$AE,28,FALSE)</f>
        <v>6.6155999999999997</v>
      </c>
      <c r="AD93" s="1">
        <f>VLOOKUP($A93,'Values&amp;Scaled13Vars'!$A:$AE,29,FALSE)</f>
        <v>4.8750857557215834</v>
      </c>
      <c r="AE93" s="1">
        <f>VLOOKUP($A93,'Values&amp;Scaled13Vars'!$A:$AE,30,FALSE)</f>
        <v>3.2051282051282053</v>
      </c>
      <c r="AF93" s="1">
        <f>VLOOKUP($A93,'Values&amp;Scaled13Vars'!$A:$AE,31,FALSE)</f>
        <v>3.1839124468472719</v>
      </c>
    </row>
    <row r="94" spans="1:32" x14ac:dyDescent="0.2">
      <c r="A94">
        <v>6085506304</v>
      </c>
      <c r="B94" t="s">
        <v>1707</v>
      </c>
      <c r="C94" s="1">
        <f>VLOOKUP($A94,'Values&amp;Scaled13Vars'!$A:$AE,2,FALSE)</f>
        <v>4958</v>
      </c>
      <c r="D94" s="1">
        <f>VLOOKUP($A94,'Values&amp;Scaled13Vars'!$A:$AE,3,FALSE)</f>
        <v>10.37</v>
      </c>
      <c r="E94" s="1">
        <f>VLOOKUP($A94,'Values&amp;Scaled13Vars'!$A:$AE,4,FALSE)</f>
        <v>28.67</v>
      </c>
      <c r="F94" s="1">
        <f>VLOOKUP($A94,'Values&amp;Scaled13Vars'!$A:$AE,5,FALSE)</f>
        <v>0</v>
      </c>
      <c r="G94" s="1">
        <f>VLOOKUP($A94,'Values&amp;Scaled13Vars'!$A:$AE,6,FALSE)</f>
        <v>177.49732839999999</v>
      </c>
      <c r="H94" s="1">
        <f>VLOOKUP($A94,'Values&amp;Scaled13Vars'!$A:$AE,7,FALSE)</f>
        <v>0</v>
      </c>
      <c r="I94" s="1">
        <f>VLOOKUP($A94,'Values&amp;Scaled13Vars'!$A:$AE,8,FALSE)</f>
        <v>717</v>
      </c>
      <c r="J94" s="1">
        <f>VLOOKUP($A94,'Values&amp;Scaled13Vars'!$A:$AE,9,FALSE)</f>
        <v>37828</v>
      </c>
      <c r="K94" s="1">
        <f>VLOOKUP($A94,'Values&amp;Scaled13Vars'!$A:$AE,10,FALSE)</f>
        <v>12.3</v>
      </c>
      <c r="L94" s="1">
        <f>VLOOKUP($A94,'Values&amp;Scaled13Vars'!$A:$AE,11,FALSE)</f>
        <v>9.1999999999999993</v>
      </c>
      <c r="M94" s="1">
        <f>VLOOKUP($A94,'Values&amp;Scaled13Vars'!$A:$AE,12,FALSE)</f>
        <v>27</v>
      </c>
      <c r="N94" s="1">
        <f>VLOOKUP($A94,'Values&amp;Scaled13Vars'!$A:$AE,13,FALSE)</f>
        <v>4.9000000000000004</v>
      </c>
      <c r="O94" s="1">
        <f>VLOOKUP($A94,'Values&amp;Scaled13Vars'!$A:$AE,14,FALSE)</f>
        <v>0</v>
      </c>
      <c r="P94" s="1">
        <f>VLOOKUP($A94,'Values&amp;Scaled13Vars'!$A:$AE,15,FALSE)</f>
        <v>3.8611392503701398</v>
      </c>
      <c r="Q94" s="1">
        <f>VLOOKUP($A94,'Values&amp;Scaled13Vars'!$A:$AE,16,FALSE)</f>
        <v>10</v>
      </c>
      <c r="R94" s="1">
        <f>VLOOKUP($A94,'Values&amp;Scaled13Vars'!$A:$AE,17,FALSE)</f>
        <v>2.2814677815360374</v>
      </c>
      <c r="S94" s="1">
        <f>VLOOKUP($A94,'Values&amp;Scaled13Vars'!$A:$AE,18,FALSE)</f>
        <v>0</v>
      </c>
      <c r="T94" s="1">
        <f>VLOOKUP($A94,'Values&amp;Scaled13Vars'!$A:$AE,19,FALSE)</f>
        <v>0.29511669782945638</v>
      </c>
      <c r="U94" s="1">
        <f>VLOOKUP($A94,'Values&amp;Scaled13Vars'!$A:$AE,20,FALSE)</f>
        <v>0</v>
      </c>
      <c r="V94" s="1">
        <f>VLOOKUP($A94,'Values&amp;Scaled13Vars'!$A:$AE,21,FALSE)</f>
        <v>2.4028150134048256</v>
      </c>
      <c r="W94" s="1">
        <f>VLOOKUP($A94,'Values&amp;Scaled13Vars'!$A:$AE,22,FALSE)</f>
        <v>2.1671846441601299</v>
      </c>
      <c r="X94" s="1">
        <f>VLOOKUP($A94,'Values&amp;Scaled13Vars'!$A:$AE,23,FALSE)</f>
        <v>2.1503496503496504</v>
      </c>
      <c r="Y94" s="1">
        <f>VLOOKUP($A94,'Values&amp;Scaled13Vars'!$A:$AE,24,FALSE)</f>
        <v>1.4983713355048858</v>
      </c>
      <c r="Z94" s="1">
        <f>VLOOKUP($A94,'Values&amp;Scaled13Vars'!$A:$AE,25,FALSE)</f>
        <v>6.1643835616438363</v>
      </c>
      <c r="AA94" s="1">
        <f>VLOOKUP($A94,'Values&amp;Scaled13Vars'!$A:$AE,26,FALSE)</f>
        <v>1.0485933503836318</v>
      </c>
      <c r="AB94" s="1">
        <f>VLOOKUP($A94,'Values&amp;Scaled13Vars'!$A:$AE,27,FALSE)</f>
        <v>0</v>
      </c>
      <c r="AC94" s="1">
        <f>VLOOKUP($A94,'Values&amp;Scaled13Vars'!$A:$AE,28,FALSE)</f>
        <v>5.9615</v>
      </c>
      <c r="AD94" s="1">
        <f>VLOOKUP($A94,'Values&amp;Scaled13Vars'!$A:$AE,29,FALSE)</f>
        <v>5.0508140204038021</v>
      </c>
      <c r="AE94" s="1">
        <f>VLOOKUP($A94,'Values&amp;Scaled13Vars'!$A:$AE,30,FALSE)</f>
        <v>3.4188034188034191</v>
      </c>
      <c r="AF94" s="1">
        <f>VLOOKUP($A94,'Values&amp;Scaled13Vars'!$A:$AE,31,FALSE)</f>
        <v>3.1788868886022388</v>
      </c>
    </row>
    <row r="95" spans="1:32" x14ac:dyDescent="0.2">
      <c r="A95">
        <v>6085506203</v>
      </c>
      <c r="B95" t="s">
        <v>1707</v>
      </c>
      <c r="C95" s="1">
        <f>VLOOKUP($A95,'Values&amp;Scaled13Vars'!$A:$AE,2,FALSE)</f>
        <v>6163</v>
      </c>
      <c r="D95" s="1">
        <f>VLOOKUP($A95,'Values&amp;Scaled13Vars'!$A:$AE,3,FALSE)</f>
        <v>10.37</v>
      </c>
      <c r="E95" s="1">
        <f>VLOOKUP($A95,'Values&amp;Scaled13Vars'!$A:$AE,4,FALSE)</f>
        <v>22.646547470000002</v>
      </c>
      <c r="F95" s="1">
        <f>VLOOKUP($A95,'Values&amp;Scaled13Vars'!$A:$AE,5,FALSE)</f>
        <v>0</v>
      </c>
      <c r="G95" s="1">
        <f>VLOOKUP($A95,'Values&amp;Scaled13Vars'!$A:$AE,6,FALSE)</f>
        <v>206.6585863</v>
      </c>
      <c r="H95" s="1">
        <f>VLOOKUP($A95,'Values&amp;Scaled13Vars'!$A:$AE,7,FALSE)</f>
        <v>0</v>
      </c>
      <c r="I95" s="1">
        <f>VLOOKUP($A95,'Values&amp;Scaled13Vars'!$A:$AE,8,FALSE)</f>
        <v>365</v>
      </c>
      <c r="J95" s="1">
        <f>VLOOKUP($A95,'Values&amp;Scaled13Vars'!$A:$AE,9,FALSE)</f>
        <v>39822</v>
      </c>
      <c r="K95" s="1">
        <f>VLOOKUP($A95,'Values&amp;Scaled13Vars'!$A:$AE,10,FALSE)</f>
        <v>5.5</v>
      </c>
      <c r="L95" s="1">
        <f>VLOOKUP($A95,'Values&amp;Scaled13Vars'!$A:$AE,11,FALSE)</f>
        <v>4.7</v>
      </c>
      <c r="M95" s="1">
        <f>VLOOKUP($A95,'Values&amp;Scaled13Vars'!$A:$AE,12,FALSE)</f>
        <v>25.2</v>
      </c>
      <c r="N95" s="1">
        <f>VLOOKUP($A95,'Values&amp;Scaled13Vars'!$A:$AE,13,FALSE)</f>
        <v>7.5</v>
      </c>
      <c r="O95" s="1">
        <f>VLOOKUP($A95,'Values&amp;Scaled13Vars'!$A:$AE,14,FALSE)</f>
        <v>0</v>
      </c>
      <c r="P95" s="1">
        <f>VLOOKUP($A95,'Values&amp;Scaled13Vars'!$A:$AE,15,FALSE)</f>
        <v>4.8001246785630798</v>
      </c>
      <c r="Q95" s="1">
        <f>VLOOKUP($A95,'Values&amp;Scaled13Vars'!$A:$AE,16,FALSE)</f>
        <v>10</v>
      </c>
      <c r="R95" s="1">
        <f>VLOOKUP($A95,'Values&amp;Scaled13Vars'!$A:$AE,17,FALSE)</f>
        <v>1.7973251967271935</v>
      </c>
      <c r="S95" s="1">
        <f>VLOOKUP($A95,'Values&amp;Scaled13Vars'!$A:$AE,18,FALSE)</f>
        <v>0</v>
      </c>
      <c r="T95" s="1">
        <f>VLOOKUP($A95,'Values&amp;Scaled13Vars'!$A:$AE,19,FALSE)</f>
        <v>0.34949537213837117</v>
      </c>
      <c r="U95" s="1">
        <f>VLOOKUP($A95,'Values&amp;Scaled13Vars'!$A:$AE,20,FALSE)</f>
        <v>0</v>
      </c>
      <c r="V95" s="1">
        <f>VLOOKUP($A95,'Values&amp;Scaled13Vars'!$A:$AE,21,FALSE)</f>
        <v>1.2231903485254692</v>
      </c>
      <c r="W95" s="1">
        <f>VLOOKUP($A95,'Values&amp;Scaled13Vars'!$A:$AE,22,FALSE)</f>
        <v>2.3089943176565133</v>
      </c>
      <c r="X95" s="1">
        <f>VLOOKUP($A95,'Values&amp;Scaled13Vars'!$A:$AE,23,FALSE)</f>
        <v>0.96153846153846145</v>
      </c>
      <c r="Y95" s="1">
        <f>VLOOKUP($A95,'Values&amp;Scaled13Vars'!$A:$AE,24,FALSE)</f>
        <v>0.76547231270358318</v>
      </c>
      <c r="Z95" s="1">
        <f>VLOOKUP($A95,'Values&amp;Scaled13Vars'!$A:$AE,25,FALSE)</f>
        <v>5.7534246575342465</v>
      </c>
      <c r="AA95" s="1">
        <f>VLOOKUP($A95,'Values&amp;Scaled13Vars'!$A:$AE,26,FALSE)</f>
        <v>1.7135549872122762</v>
      </c>
      <c r="AB95" s="1">
        <f>VLOOKUP($A95,'Values&amp;Scaled13Vars'!$A:$AE,27,FALSE)</f>
        <v>0</v>
      </c>
      <c r="AC95" s="1">
        <f>VLOOKUP($A95,'Values&amp;Scaled13Vars'!$A:$AE,28,FALSE)</f>
        <v>5.7533000000000003</v>
      </c>
      <c r="AD95" s="1">
        <f>VLOOKUP($A95,'Values&amp;Scaled13Vars'!$A:$AE,29,FALSE)</f>
        <v>4.6820399239062951</v>
      </c>
      <c r="AE95" s="1">
        <f>VLOOKUP($A95,'Values&amp;Scaled13Vars'!$A:$AE,30,FALSE)</f>
        <v>3.2478632478632479</v>
      </c>
      <c r="AF95" s="1">
        <f>VLOOKUP($A95,'Values&amp;Scaled13Vars'!$A:$AE,31,FALSE)</f>
        <v>3.1745249023683728</v>
      </c>
    </row>
    <row r="96" spans="1:32" x14ac:dyDescent="0.2">
      <c r="A96">
        <v>6085512025</v>
      </c>
      <c r="B96" t="s">
        <v>1707</v>
      </c>
      <c r="C96" s="1">
        <f>VLOOKUP($A96,'Values&amp;Scaled13Vars'!$A:$AE,2,FALSE)</f>
        <v>3203</v>
      </c>
      <c r="D96" s="1">
        <f>VLOOKUP($A96,'Values&amp;Scaled13Vars'!$A:$AE,3,FALSE)</f>
        <v>10.37</v>
      </c>
      <c r="E96" s="1">
        <f>VLOOKUP($A96,'Values&amp;Scaled13Vars'!$A:$AE,4,FALSE)</f>
        <v>21.4</v>
      </c>
      <c r="F96" s="1">
        <f>VLOOKUP($A96,'Values&amp;Scaled13Vars'!$A:$AE,5,FALSE)</f>
        <v>0</v>
      </c>
      <c r="G96" s="1">
        <f>VLOOKUP($A96,'Values&amp;Scaled13Vars'!$A:$AE,6,FALSE)</f>
        <v>77.655756490000002</v>
      </c>
      <c r="H96" s="1">
        <f>VLOOKUP($A96,'Values&amp;Scaled13Vars'!$A:$AE,7,FALSE)</f>
        <v>0</v>
      </c>
      <c r="I96" s="1">
        <f>VLOOKUP($A96,'Values&amp;Scaled13Vars'!$A:$AE,8,FALSE)</f>
        <v>177</v>
      </c>
      <c r="J96" s="1">
        <f>VLOOKUP($A96,'Values&amp;Scaled13Vars'!$A:$AE,9,FALSE)</f>
        <v>46727</v>
      </c>
      <c r="K96" s="1">
        <f>VLOOKUP($A96,'Values&amp;Scaled13Vars'!$A:$AE,10,FALSE)</f>
        <v>5.5</v>
      </c>
      <c r="L96" s="1">
        <f>VLOOKUP($A96,'Values&amp;Scaled13Vars'!$A:$AE,11,FALSE)</f>
        <v>9.4</v>
      </c>
      <c r="M96" s="1">
        <f>VLOOKUP($A96,'Values&amp;Scaled13Vars'!$A:$AE,12,FALSE)</f>
        <v>25.1</v>
      </c>
      <c r="N96" s="1">
        <f>VLOOKUP($A96,'Values&amp;Scaled13Vars'!$A:$AE,13,FALSE)</f>
        <v>11.9</v>
      </c>
      <c r="O96" s="1">
        <f>VLOOKUP($A96,'Values&amp;Scaled13Vars'!$A:$AE,14,FALSE)</f>
        <v>1</v>
      </c>
      <c r="P96" s="1">
        <f>VLOOKUP($A96,'Values&amp;Scaled13Vars'!$A:$AE,15,FALSE)</f>
        <v>2.4935712615912102</v>
      </c>
      <c r="Q96" s="1">
        <f>VLOOKUP($A96,'Values&amp;Scaled13Vars'!$A:$AE,16,FALSE)</f>
        <v>10</v>
      </c>
      <c r="R96" s="1">
        <f>VLOOKUP($A96,'Values&amp;Scaled13Vars'!$A:$AE,17,FALSE)</f>
        <v>1.6971323735569368</v>
      </c>
      <c r="S96" s="1">
        <f>VLOOKUP($A96,'Values&amp;Scaled13Vars'!$A:$AE,18,FALSE)</f>
        <v>0</v>
      </c>
      <c r="T96" s="1">
        <f>VLOOKUP($A96,'Values&amp;Scaled13Vars'!$A:$AE,19,FALSE)</f>
        <v>0.10893637803659915</v>
      </c>
      <c r="U96" s="1">
        <f>VLOOKUP($A96,'Values&amp;Scaled13Vars'!$A:$AE,20,FALSE)</f>
        <v>0</v>
      </c>
      <c r="V96" s="1">
        <f>VLOOKUP($A96,'Values&amp;Scaled13Vars'!$A:$AE,21,FALSE)</f>
        <v>0.59316353887399464</v>
      </c>
      <c r="W96" s="1">
        <f>VLOOKUP($A96,'Values&amp;Scaled13Vars'!$A:$AE,22,FALSE)</f>
        <v>2.8000654287360165</v>
      </c>
      <c r="X96" s="1">
        <f>VLOOKUP($A96,'Values&amp;Scaled13Vars'!$A:$AE,23,FALSE)</f>
        <v>0.96153846153846145</v>
      </c>
      <c r="Y96" s="1">
        <f>VLOOKUP($A96,'Values&amp;Scaled13Vars'!$A:$AE,24,FALSE)</f>
        <v>1.5309446254071664</v>
      </c>
      <c r="Z96" s="1">
        <f>VLOOKUP($A96,'Values&amp;Scaled13Vars'!$A:$AE,25,FALSE)</f>
        <v>5.7305936073059369</v>
      </c>
      <c r="AA96" s="1">
        <f>VLOOKUP($A96,'Values&amp;Scaled13Vars'!$A:$AE,26,FALSE)</f>
        <v>2.8388746803069056</v>
      </c>
      <c r="AB96" s="1">
        <f>VLOOKUP($A96,'Values&amp;Scaled13Vars'!$A:$AE,27,FALSE)</f>
        <v>0.10638297872340426</v>
      </c>
      <c r="AC96" s="1">
        <f>VLOOKUP($A96,'Values&amp;Scaled13Vars'!$A:$AE,28,FALSE)</f>
        <v>6.7862999999999998</v>
      </c>
      <c r="AD96" s="1">
        <f>VLOOKUP($A96,'Values&amp;Scaled13Vars'!$A:$AE,29,FALSE)</f>
        <v>4.4060971843879244</v>
      </c>
      <c r="AE96" s="1">
        <f>VLOOKUP($A96,'Values&amp;Scaled13Vars'!$A:$AE,30,FALSE)</f>
        <v>4.0598290598290596</v>
      </c>
      <c r="AF96" s="1">
        <f>VLOOKUP($A96,'Values&amp;Scaled13Vars'!$A:$AE,31,FALSE)</f>
        <v>3.144753104885718</v>
      </c>
    </row>
    <row r="97" spans="1:32" x14ac:dyDescent="0.2">
      <c r="A97">
        <v>6085504102</v>
      </c>
      <c r="B97" t="s">
        <v>1707</v>
      </c>
      <c r="C97" s="1">
        <f>VLOOKUP($A97,'Values&amp;Scaled13Vars'!$A:$AE,2,FALSE)</f>
        <v>1897</v>
      </c>
      <c r="D97" s="1">
        <f>VLOOKUP($A97,'Values&amp;Scaled13Vars'!$A:$AE,3,FALSE)</f>
        <v>10.37</v>
      </c>
      <c r="E97" s="1">
        <f>VLOOKUP($A97,'Values&amp;Scaled13Vars'!$A:$AE,4,FALSE)</f>
        <v>13.08315191</v>
      </c>
      <c r="F97" s="1">
        <f>VLOOKUP($A97,'Values&amp;Scaled13Vars'!$A:$AE,5,FALSE)</f>
        <v>0</v>
      </c>
      <c r="G97" s="1">
        <f>VLOOKUP($A97,'Values&amp;Scaled13Vars'!$A:$AE,6,FALSE)</f>
        <v>194.21341480000001</v>
      </c>
      <c r="H97" s="1">
        <f>VLOOKUP($A97,'Values&amp;Scaled13Vars'!$A:$AE,7,FALSE)</f>
        <v>0</v>
      </c>
      <c r="I97" s="1">
        <f>VLOOKUP($A97,'Values&amp;Scaled13Vars'!$A:$AE,8,FALSE)</f>
        <v>723</v>
      </c>
      <c r="J97" s="1">
        <f>VLOOKUP($A97,'Values&amp;Scaled13Vars'!$A:$AE,9,FALSE)</f>
        <v>20638</v>
      </c>
      <c r="K97" s="1">
        <f>VLOOKUP($A97,'Values&amp;Scaled13Vars'!$A:$AE,10,FALSE)</f>
        <v>11.9</v>
      </c>
      <c r="L97" s="1">
        <f>VLOOKUP($A97,'Values&amp;Scaled13Vars'!$A:$AE,11,FALSE)</f>
        <v>31.1</v>
      </c>
      <c r="M97" s="1">
        <f>VLOOKUP($A97,'Values&amp;Scaled13Vars'!$A:$AE,12,FALSE)</f>
        <v>26.6</v>
      </c>
      <c r="N97" s="1">
        <f>VLOOKUP($A97,'Values&amp;Scaled13Vars'!$A:$AE,13,FALSE)</f>
        <v>5.2</v>
      </c>
      <c r="O97" s="1">
        <f>VLOOKUP($A97,'Values&amp;Scaled13Vars'!$A:$AE,14,FALSE)</f>
        <v>0.1</v>
      </c>
      <c r="P97" s="1">
        <f>VLOOKUP($A97,'Values&amp;Scaled13Vars'!$A:$AE,15,FALSE)</f>
        <v>1.4758824904542975</v>
      </c>
      <c r="Q97" s="1">
        <f>VLOOKUP($A97,'Values&amp;Scaled13Vars'!$A:$AE,16,FALSE)</f>
        <v>10</v>
      </c>
      <c r="R97" s="1">
        <f>VLOOKUP($A97,'Values&amp;Scaled13Vars'!$A:$AE,17,FALSE)</f>
        <v>1.0286552316352933</v>
      </c>
      <c r="S97" s="1">
        <f>VLOOKUP($A97,'Values&amp;Scaled13Vars'!$A:$AE,18,FALSE)</f>
        <v>0</v>
      </c>
      <c r="T97" s="1">
        <f>VLOOKUP($A97,'Values&amp;Scaled13Vars'!$A:$AE,19,FALSE)</f>
        <v>0.32628814527463945</v>
      </c>
      <c r="U97" s="1">
        <f>VLOOKUP($A97,'Values&amp;Scaled13Vars'!$A:$AE,20,FALSE)</f>
        <v>0</v>
      </c>
      <c r="V97" s="1">
        <f>VLOOKUP($A97,'Values&amp;Scaled13Vars'!$A:$AE,21,FALSE)</f>
        <v>2.4229222520107236</v>
      </c>
      <c r="W97" s="1">
        <f>VLOOKUP($A97,'Values&amp;Scaled13Vars'!$A:$AE,22,FALSE)</f>
        <v>0.94466293533222867</v>
      </c>
      <c r="X97" s="1">
        <f>VLOOKUP($A97,'Values&amp;Scaled13Vars'!$A:$AE,23,FALSE)</f>
        <v>2.0804195804195804</v>
      </c>
      <c r="Y97" s="1">
        <f>VLOOKUP($A97,'Values&amp;Scaled13Vars'!$A:$AE,24,FALSE)</f>
        <v>5.0651465798045603</v>
      </c>
      <c r="Z97" s="1">
        <f>VLOOKUP($A97,'Values&amp;Scaled13Vars'!$A:$AE,25,FALSE)</f>
        <v>6.0730593607305936</v>
      </c>
      <c r="AA97" s="1">
        <f>VLOOKUP($A97,'Values&amp;Scaled13Vars'!$A:$AE,26,FALSE)</f>
        <v>1.1253196930946292</v>
      </c>
      <c r="AB97" s="1">
        <f>VLOOKUP($A97,'Values&amp;Scaled13Vars'!$A:$AE,27,FALSE)</f>
        <v>1.0638297872340425E-2</v>
      </c>
      <c r="AC97" s="1">
        <f>VLOOKUP($A97,'Values&amp;Scaled13Vars'!$A:$AE,28,FALSE)</f>
        <v>7.2093999999999996</v>
      </c>
      <c r="AD97" s="1">
        <f>VLOOKUP($A97,'Values&amp;Scaled13Vars'!$A:$AE,29,FALSE)</f>
        <v>5.903082967024222</v>
      </c>
      <c r="AE97" s="1">
        <f>VLOOKUP($A97,'Values&amp;Scaled13Vars'!$A:$AE,30,FALSE)</f>
        <v>5.3846153846153841</v>
      </c>
      <c r="AF97" s="1">
        <f>VLOOKUP($A97,'Values&amp;Scaled13Vars'!$A:$AE,31,FALSE)</f>
        <v>3.0631105846923767</v>
      </c>
    </row>
    <row r="98" spans="1:32" x14ac:dyDescent="0.2">
      <c r="A98">
        <v>6085503315</v>
      </c>
      <c r="B98" t="s">
        <v>1707</v>
      </c>
      <c r="C98" s="1">
        <f>VLOOKUP($A98,'Values&amp;Scaled13Vars'!$A:$AE,2,FALSE)</f>
        <v>7481</v>
      </c>
      <c r="D98" s="1">
        <f>VLOOKUP($A98,'Values&amp;Scaled13Vars'!$A:$AE,3,FALSE)</f>
        <v>10.37</v>
      </c>
      <c r="E98" s="1">
        <f>VLOOKUP($A98,'Values&amp;Scaled13Vars'!$A:$AE,4,FALSE)</f>
        <v>18.893653570000001</v>
      </c>
      <c r="F98" s="1">
        <f>VLOOKUP($A98,'Values&amp;Scaled13Vars'!$A:$AE,5,FALSE)</f>
        <v>0</v>
      </c>
      <c r="G98" s="1">
        <f>VLOOKUP($A98,'Values&amp;Scaled13Vars'!$A:$AE,6,FALSE)</f>
        <v>142.0011605</v>
      </c>
      <c r="H98" s="1">
        <f>VLOOKUP($A98,'Values&amp;Scaled13Vars'!$A:$AE,7,FALSE)</f>
        <v>0</v>
      </c>
      <c r="I98" s="1">
        <f>VLOOKUP($A98,'Values&amp;Scaled13Vars'!$A:$AE,8,FALSE)</f>
        <v>1166</v>
      </c>
      <c r="J98" s="1">
        <f>VLOOKUP($A98,'Values&amp;Scaled13Vars'!$A:$AE,9,FALSE)</f>
        <v>23731</v>
      </c>
      <c r="K98" s="1">
        <f>VLOOKUP($A98,'Values&amp;Scaled13Vars'!$A:$AE,10,FALSE)</f>
        <v>14.1</v>
      </c>
      <c r="L98" s="1">
        <f>VLOOKUP($A98,'Values&amp;Scaled13Vars'!$A:$AE,11,FALSE)</f>
        <v>19.399999999999999</v>
      </c>
      <c r="M98" s="1">
        <f>VLOOKUP($A98,'Values&amp;Scaled13Vars'!$A:$AE,12,FALSE)</f>
        <v>23.1</v>
      </c>
      <c r="N98" s="1">
        <f>VLOOKUP($A98,'Values&amp;Scaled13Vars'!$A:$AE,13,FALSE)</f>
        <v>7</v>
      </c>
      <c r="O98" s="1">
        <f>VLOOKUP($A98,'Values&amp;Scaled13Vars'!$A:$AE,14,FALSE)</f>
        <v>0.4</v>
      </c>
      <c r="P98" s="1">
        <f>VLOOKUP($A98,'Values&amp;Scaled13Vars'!$A:$AE,15,FALSE)</f>
        <v>5.8271643419309598</v>
      </c>
      <c r="Q98" s="1">
        <f>VLOOKUP($A98,'Values&amp;Scaled13Vars'!$A:$AE,16,FALSE)</f>
        <v>10</v>
      </c>
      <c r="R98" s="1">
        <f>VLOOKUP($A98,'Values&amp;Scaled13Vars'!$A:$AE,17,FALSE)</f>
        <v>1.4956816220148448</v>
      </c>
      <c r="S98" s="1">
        <f>VLOOKUP($A98,'Values&amp;Scaled13Vars'!$A:$AE,18,FALSE)</f>
        <v>0</v>
      </c>
      <c r="T98" s="1">
        <f>VLOOKUP($A98,'Values&amp;Scaled13Vars'!$A:$AE,19,FALSE)</f>
        <v>0.22892495260132426</v>
      </c>
      <c r="U98" s="1">
        <f>VLOOKUP($A98,'Values&amp;Scaled13Vars'!$A:$AE,20,FALSE)</f>
        <v>0</v>
      </c>
      <c r="V98" s="1">
        <f>VLOOKUP($A98,'Values&amp;Scaled13Vars'!$A:$AE,21,FALSE)</f>
        <v>3.9075067024128685</v>
      </c>
      <c r="W98" s="1">
        <f>VLOOKUP($A98,'Values&amp;Scaled13Vars'!$A:$AE,22,FALSE)</f>
        <v>1.1646315010916644</v>
      </c>
      <c r="X98" s="1">
        <f>VLOOKUP($A98,'Values&amp;Scaled13Vars'!$A:$AE,23,FALSE)</f>
        <v>2.465034965034965</v>
      </c>
      <c r="Y98" s="1">
        <f>VLOOKUP($A98,'Values&amp;Scaled13Vars'!$A:$AE,24,FALSE)</f>
        <v>3.1596091205211723</v>
      </c>
      <c r="Z98" s="1">
        <f>VLOOKUP($A98,'Values&amp;Scaled13Vars'!$A:$AE,25,FALSE)</f>
        <v>5.2739726027397271</v>
      </c>
      <c r="AA98" s="1">
        <f>VLOOKUP($A98,'Values&amp;Scaled13Vars'!$A:$AE,26,FALSE)</f>
        <v>1.585677749360614</v>
      </c>
      <c r="AB98" s="1">
        <f>VLOOKUP($A98,'Values&amp;Scaled13Vars'!$A:$AE,27,FALSE)</f>
        <v>4.2553191489361701E-2</v>
      </c>
      <c r="AC98" s="1">
        <f>VLOOKUP($A98,'Values&amp;Scaled13Vars'!$A:$AE,28,FALSE)</f>
        <v>9.0452999999999992</v>
      </c>
      <c r="AD98" s="1">
        <f>VLOOKUP($A98,'Values&amp;Scaled13Vars'!$A:$AE,29,FALSE)</f>
        <v>6.3724333036440273</v>
      </c>
      <c r="AE98" s="1">
        <f>VLOOKUP($A98,'Values&amp;Scaled13Vars'!$A:$AE,30,FALSE)</f>
        <v>4.6581196581196584</v>
      </c>
      <c r="AF98" s="1">
        <f>VLOOKUP($A98,'Values&amp;Scaled13Vars'!$A:$AE,31,FALSE)</f>
        <v>3.0599861421991044</v>
      </c>
    </row>
    <row r="99" spans="1:32" x14ac:dyDescent="0.2">
      <c r="A99">
        <v>6085503108</v>
      </c>
      <c r="B99" t="s">
        <v>1707</v>
      </c>
      <c r="C99" s="1">
        <f>VLOOKUP($A99,'Values&amp;Scaled13Vars'!$A:$AE,2,FALSE)</f>
        <v>7894</v>
      </c>
      <c r="D99" s="1">
        <f>VLOOKUP($A99,'Values&amp;Scaled13Vars'!$A:$AE,3,FALSE)</f>
        <v>10.37</v>
      </c>
      <c r="E99" s="1">
        <f>VLOOKUP($A99,'Values&amp;Scaled13Vars'!$A:$AE,4,FALSE)</f>
        <v>26.179756449999999</v>
      </c>
      <c r="F99" s="1">
        <f>VLOOKUP($A99,'Values&amp;Scaled13Vars'!$A:$AE,5,FALSE)</f>
        <v>0</v>
      </c>
      <c r="G99" s="1">
        <f>VLOOKUP($A99,'Values&amp;Scaled13Vars'!$A:$AE,6,FALSE)</f>
        <v>101.2980927</v>
      </c>
      <c r="H99" s="1">
        <f>VLOOKUP($A99,'Values&amp;Scaled13Vars'!$A:$AE,7,FALSE)</f>
        <v>0</v>
      </c>
      <c r="I99" s="1">
        <f>VLOOKUP($A99,'Values&amp;Scaled13Vars'!$A:$AE,8,FALSE)</f>
        <v>862</v>
      </c>
      <c r="J99" s="1">
        <f>VLOOKUP($A99,'Values&amp;Scaled13Vars'!$A:$AE,9,FALSE)</f>
        <v>40905</v>
      </c>
      <c r="K99" s="1">
        <f>VLOOKUP($A99,'Values&amp;Scaled13Vars'!$A:$AE,10,FALSE)</f>
        <v>10.7</v>
      </c>
      <c r="L99" s="1">
        <f>VLOOKUP($A99,'Values&amp;Scaled13Vars'!$A:$AE,11,FALSE)</f>
        <v>13.6</v>
      </c>
      <c r="M99" s="1">
        <f>VLOOKUP($A99,'Values&amp;Scaled13Vars'!$A:$AE,12,FALSE)</f>
        <v>27.1</v>
      </c>
      <c r="N99" s="1">
        <f>VLOOKUP($A99,'Values&amp;Scaled13Vars'!$A:$AE,13,FALSE)</f>
        <v>6.1</v>
      </c>
      <c r="O99" s="1">
        <f>VLOOKUP($A99,'Values&amp;Scaled13Vars'!$A:$AE,14,FALSE)</f>
        <v>0.4</v>
      </c>
      <c r="P99" s="1">
        <f>VLOOKUP($A99,'Values&amp;Scaled13Vars'!$A:$AE,15,FALSE)</f>
        <v>6.1489908828800743</v>
      </c>
      <c r="Q99" s="1">
        <f>VLOOKUP($A99,'Values&amp;Scaled13Vars'!$A:$AE,16,FALSE)</f>
        <v>10</v>
      </c>
      <c r="R99" s="1">
        <f>VLOOKUP($A99,'Values&amp;Scaled13Vars'!$A:$AE,17,FALSE)</f>
        <v>2.0813113192586545</v>
      </c>
      <c r="S99" s="1">
        <f>VLOOKUP($A99,'Values&amp;Scaled13Vars'!$A:$AE,18,FALSE)</f>
        <v>0</v>
      </c>
      <c r="T99" s="1">
        <f>VLOOKUP($A99,'Values&amp;Scaled13Vars'!$A:$AE,19,FALSE)</f>
        <v>0.15302360174533541</v>
      </c>
      <c r="U99" s="1">
        <f>VLOOKUP($A99,'Values&amp;Scaled13Vars'!$A:$AE,20,FALSE)</f>
        <v>0</v>
      </c>
      <c r="V99" s="1">
        <f>VLOOKUP($A99,'Values&amp;Scaled13Vars'!$A:$AE,21,FALSE)</f>
        <v>2.8887399463806975</v>
      </c>
      <c r="W99" s="1">
        <f>VLOOKUP($A99,'Values&amp;Scaled13Vars'!$A:$AE,22,FALSE)</f>
        <v>2.3860153188584108</v>
      </c>
      <c r="X99" s="1">
        <f>VLOOKUP($A99,'Values&amp;Scaled13Vars'!$A:$AE,23,FALSE)</f>
        <v>1.8706293706293704</v>
      </c>
      <c r="Y99" s="1">
        <f>VLOOKUP($A99,'Values&amp;Scaled13Vars'!$A:$AE,24,FALSE)</f>
        <v>2.214983713355049</v>
      </c>
      <c r="Z99" s="1">
        <f>VLOOKUP($A99,'Values&amp;Scaled13Vars'!$A:$AE,25,FALSE)</f>
        <v>6.1872146118721467</v>
      </c>
      <c r="AA99" s="1">
        <f>VLOOKUP($A99,'Values&amp;Scaled13Vars'!$A:$AE,26,FALSE)</f>
        <v>1.3554987212276215</v>
      </c>
      <c r="AB99" s="1">
        <f>VLOOKUP($A99,'Values&amp;Scaled13Vars'!$A:$AE,27,FALSE)</f>
        <v>4.2553191489361701E-2</v>
      </c>
      <c r="AC99" s="1">
        <f>VLOOKUP($A99,'Values&amp;Scaled13Vars'!$A:$AE,28,FALSE)</f>
        <v>8.7175999999999991</v>
      </c>
      <c r="AD99" s="1">
        <f>VLOOKUP($A99,'Values&amp;Scaled13Vars'!$A:$AE,29,FALSE)</f>
        <v>5.79635455731077</v>
      </c>
      <c r="AE99" s="1">
        <f>VLOOKUP($A99,'Values&amp;Scaled13Vars'!$A:$AE,30,FALSE)</f>
        <v>3.8461538461538463</v>
      </c>
      <c r="AF99" s="1">
        <f>VLOOKUP($A99,'Values&amp;Scaled13Vars'!$A:$AE,31,FALSE)</f>
        <v>3.0097918614400032</v>
      </c>
    </row>
    <row r="100" spans="1:32" x14ac:dyDescent="0.2">
      <c r="A100">
        <v>6085504411</v>
      </c>
      <c r="B100" t="s">
        <v>1707</v>
      </c>
      <c r="C100" s="1">
        <f>VLOOKUP($A100,'Values&amp;Scaled13Vars'!$A:$AE,2,FALSE)</f>
        <v>5450</v>
      </c>
      <c r="D100" s="1">
        <f>VLOOKUP($A100,'Values&amp;Scaled13Vars'!$A:$AE,3,FALSE)</f>
        <v>10.37</v>
      </c>
      <c r="E100" s="1">
        <f>VLOOKUP($A100,'Values&amp;Scaled13Vars'!$A:$AE,4,FALSE)</f>
        <v>22.22</v>
      </c>
      <c r="F100" s="1">
        <f>VLOOKUP($A100,'Values&amp;Scaled13Vars'!$A:$AE,5,FALSE)</f>
        <v>0</v>
      </c>
      <c r="G100" s="1">
        <f>VLOOKUP($A100,'Values&amp;Scaled13Vars'!$A:$AE,6,FALSE)</f>
        <v>172.13558610000001</v>
      </c>
      <c r="H100" s="1">
        <f>VLOOKUP($A100,'Values&amp;Scaled13Vars'!$A:$AE,7,FALSE)</f>
        <v>0</v>
      </c>
      <c r="I100" s="1">
        <f>VLOOKUP($A100,'Values&amp;Scaled13Vars'!$A:$AE,8,FALSE)</f>
        <v>229</v>
      </c>
      <c r="J100" s="1">
        <f>VLOOKUP($A100,'Values&amp;Scaled13Vars'!$A:$AE,9,FALSE)</f>
        <v>32576</v>
      </c>
      <c r="K100" s="1">
        <f>VLOOKUP($A100,'Values&amp;Scaled13Vars'!$A:$AE,10,FALSE)</f>
        <v>4.0999999999999996</v>
      </c>
      <c r="L100" s="1">
        <f>VLOOKUP($A100,'Values&amp;Scaled13Vars'!$A:$AE,11,FALSE)</f>
        <v>14.4</v>
      </c>
      <c r="M100" s="1">
        <f>VLOOKUP($A100,'Values&amp;Scaled13Vars'!$A:$AE,12,FALSE)</f>
        <v>19.600000000000001</v>
      </c>
      <c r="N100" s="1">
        <f>VLOOKUP($A100,'Values&amp;Scaled13Vars'!$A:$AE,13,FALSE)</f>
        <v>8.1</v>
      </c>
      <c r="O100" s="1">
        <f>VLOOKUP($A100,'Values&amp;Scaled13Vars'!$A:$AE,14,FALSE)</f>
        <v>0.6</v>
      </c>
      <c r="P100" s="1">
        <f>VLOOKUP($A100,'Values&amp;Scaled13Vars'!$A:$AE,15,FALSE)</f>
        <v>4.2445258318397885</v>
      </c>
      <c r="Q100" s="1">
        <f>VLOOKUP($A100,'Values&amp;Scaled13Vars'!$A:$AE,16,FALSE)</f>
        <v>10</v>
      </c>
      <c r="R100" s="1">
        <f>VLOOKUP($A100,'Values&amp;Scaled13Vars'!$A:$AE,17,FALSE)</f>
        <v>1.7630409065064365</v>
      </c>
      <c r="S100" s="1">
        <f>VLOOKUP($A100,'Values&amp;Scaled13Vars'!$A:$AE,18,FALSE)</f>
        <v>0</v>
      </c>
      <c r="T100" s="1">
        <f>VLOOKUP($A100,'Values&amp;Scaled13Vars'!$A:$AE,19,FALSE)</f>
        <v>0.28511834867525099</v>
      </c>
      <c r="U100" s="1">
        <f>VLOOKUP($A100,'Values&amp;Scaled13Vars'!$A:$AE,20,FALSE)</f>
        <v>0</v>
      </c>
      <c r="V100" s="1">
        <f>VLOOKUP($A100,'Values&amp;Scaled13Vars'!$A:$AE,21,FALSE)</f>
        <v>0.76742627345844494</v>
      </c>
      <c r="W100" s="1">
        <f>VLOOKUP($A100,'Values&amp;Scaled13Vars'!$A:$AE,22,FALSE)</f>
        <v>1.7936719033361541</v>
      </c>
      <c r="X100" s="1">
        <f>VLOOKUP($A100,'Values&amp;Scaled13Vars'!$A:$AE,23,FALSE)</f>
        <v>0.71678321678321666</v>
      </c>
      <c r="Y100" s="1">
        <f>VLOOKUP($A100,'Values&amp;Scaled13Vars'!$A:$AE,24,FALSE)</f>
        <v>2.3452768729641695</v>
      </c>
      <c r="Z100" s="1">
        <f>VLOOKUP($A100,'Values&amp;Scaled13Vars'!$A:$AE,25,FALSE)</f>
        <v>4.4748858447488598</v>
      </c>
      <c r="AA100" s="1">
        <f>VLOOKUP($A100,'Values&amp;Scaled13Vars'!$A:$AE,26,FALSE)</f>
        <v>1.867007672634271</v>
      </c>
      <c r="AB100" s="1">
        <f>VLOOKUP($A100,'Values&amp;Scaled13Vars'!$A:$AE,27,FALSE)</f>
        <v>6.3829787234042548E-2</v>
      </c>
      <c r="AC100" s="1">
        <f>VLOOKUP($A100,'Values&amp;Scaled13Vars'!$A:$AE,28,FALSE)</f>
        <v>6.0004999999999997</v>
      </c>
      <c r="AD100" s="1">
        <f>VLOOKUP($A100,'Values&amp;Scaled13Vars'!$A:$AE,29,FALSE)</f>
        <v>4.9750117792101776</v>
      </c>
      <c r="AE100" s="1">
        <f>VLOOKUP($A100,'Values&amp;Scaled13Vars'!$A:$AE,30,FALSE)</f>
        <v>3.9316239316239314</v>
      </c>
      <c r="AF100" s="1">
        <f>VLOOKUP($A100,'Values&amp;Scaled13Vars'!$A:$AE,31,FALSE)</f>
        <v>3.0000125712321508</v>
      </c>
    </row>
    <row r="101" spans="1:32" x14ac:dyDescent="0.2">
      <c r="A101">
        <v>6085512032</v>
      </c>
      <c r="B101" t="s">
        <v>1707</v>
      </c>
      <c r="C101" s="1">
        <f>VLOOKUP($A101,'Values&amp;Scaled13Vars'!$A:$AE,2,FALSE)</f>
        <v>3367</v>
      </c>
      <c r="D101" s="1">
        <f>VLOOKUP($A101,'Values&amp;Scaled13Vars'!$A:$AE,3,FALSE)</f>
        <v>10.37</v>
      </c>
      <c r="E101" s="1">
        <f>VLOOKUP($A101,'Values&amp;Scaled13Vars'!$A:$AE,4,FALSE)</f>
        <v>13.64</v>
      </c>
      <c r="F101" s="1">
        <f>VLOOKUP($A101,'Values&amp;Scaled13Vars'!$A:$AE,5,FALSE)</f>
        <v>0</v>
      </c>
      <c r="G101" s="1">
        <f>VLOOKUP($A101,'Values&amp;Scaled13Vars'!$A:$AE,6,FALSE)</f>
        <v>57.897571059999997</v>
      </c>
      <c r="H101" s="1">
        <f>VLOOKUP($A101,'Values&amp;Scaled13Vars'!$A:$AE,7,FALSE)</f>
        <v>0</v>
      </c>
      <c r="I101" s="1">
        <f>VLOOKUP($A101,'Values&amp;Scaled13Vars'!$A:$AE,8,FALSE)</f>
        <v>97</v>
      </c>
      <c r="J101" s="1">
        <f>VLOOKUP($A101,'Values&amp;Scaled13Vars'!$A:$AE,9,FALSE)</f>
        <v>37418</v>
      </c>
      <c r="K101" s="1">
        <f>VLOOKUP($A101,'Values&amp;Scaled13Vars'!$A:$AE,10,FALSE)</f>
        <v>3</v>
      </c>
      <c r="L101" s="1">
        <f>VLOOKUP($A101,'Values&amp;Scaled13Vars'!$A:$AE,11,FALSE)</f>
        <v>7.8</v>
      </c>
      <c r="M101" s="1">
        <f>VLOOKUP($A101,'Values&amp;Scaled13Vars'!$A:$AE,12,FALSE)</f>
        <v>24.7</v>
      </c>
      <c r="N101" s="1">
        <f>VLOOKUP($A101,'Values&amp;Scaled13Vars'!$A:$AE,13,FALSE)</f>
        <v>10</v>
      </c>
      <c r="O101" s="1">
        <f>VLOOKUP($A101,'Values&amp;Scaled13Vars'!$A:$AE,14,FALSE)</f>
        <v>0.5</v>
      </c>
      <c r="P101" s="1">
        <f>VLOOKUP($A101,'Values&amp;Scaled13Vars'!$A:$AE,15,FALSE)</f>
        <v>2.6213667887477596</v>
      </c>
      <c r="Q101" s="1">
        <f>VLOOKUP($A101,'Values&amp;Scaled13Vars'!$A:$AE,16,FALSE)</f>
        <v>10</v>
      </c>
      <c r="R101" s="1">
        <f>VLOOKUP($A101,'Values&amp;Scaled13Vars'!$A:$AE,17,FALSE)</f>
        <v>1.073412598327526</v>
      </c>
      <c r="S101" s="1">
        <f>VLOOKUP($A101,'Values&amp;Scaled13Vars'!$A:$AE,18,FALSE)</f>
        <v>0</v>
      </c>
      <c r="T101" s="1">
        <f>VLOOKUP($A101,'Values&amp;Scaled13Vars'!$A:$AE,19,FALSE)</f>
        <v>7.2092153616735738E-2</v>
      </c>
      <c r="U101" s="1">
        <f>VLOOKUP($A101,'Values&amp;Scaled13Vars'!$A:$AE,20,FALSE)</f>
        <v>0</v>
      </c>
      <c r="V101" s="1">
        <f>VLOOKUP($A101,'Values&amp;Scaled13Vars'!$A:$AE,21,FALSE)</f>
        <v>0.32506702412868632</v>
      </c>
      <c r="W101" s="1">
        <f>VLOOKUP($A101,'Values&amp;Scaled13Vars'!$A:$AE,22,FALSE)</f>
        <v>2.1380261857180449</v>
      </c>
      <c r="X101" s="1">
        <f>VLOOKUP($A101,'Values&amp;Scaled13Vars'!$A:$AE,23,FALSE)</f>
        <v>0.52447552447552448</v>
      </c>
      <c r="Y101" s="1">
        <f>VLOOKUP($A101,'Values&amp;Scaled13Vars'!$A:$AE,24,FALSE)</f>
        <v>1.2703583061889252</v>
      </c>
      <c r="Z101" s="1">
        <f>VLOOKUP($A101,'Values&amp;Scaled13Vars'!$A:$AE,25,FALSE)</f>
        <v>5.6392694063926943</v>
      </c>
      <c r="AA101" s="1">
        <f>VLOOKUP($A101,'Values&amp;Scaled13Vars'!$A:$AE,26,FALSE)</f>
        <v>2.3529411764705879</v>
      </c>
      <c r="AB101" s="1">
        <f>VLOOKUP($A101,'Values&amp;Scaled13Vars'!$A:$AE,27,FALSE)</f>
        <v>5.3191489361702128E-2</v>
      </c>
      <c r="AC101" s="1">
        <f>VLOOKUP($A101,'Values&amp;Scaled13Vars'!$A:$AE,28,FALSE)</f>
        <v>4.8708</v>
      </c>
      <c r="AD101" s="1">
        <f>VLOOKUP($A101,'Values&amp;Scaled13Vars'!$A:$AE,29,FALSE)</f>
        <v>4.2187993070462033</v>
      </c>
      <c r="AE101" s="1">
        <f>VLOOKUP($A101,'Values&amp;Scaled13Vars'!$A:$AE,30,FALSE)</f>
        <v>4.0598290598290596</v>
      </c>
      <c r="AF101" s="1">
        <f>VLOOKUP($A101,'Values&amp;Scaled13Vars'!$A:$AE,31,FALSE)</f>
        <v>2.9185891381070403</v>
      </c>
    </row>
    <row r="102" spans="1:32" x14ac:dyDescent="0.2">
      <c r="A102">
        <v>6085512022</v>
      </c>
      <c r="B102" t="s">
        <v>1707</v>
      </c>
      <c r="C102" s="1">
        <f>VLOOKUP($A102,'Values&amp;Scaled13Vars'!$A:$AE,2,FALSE)</f>
        <v>5374</v>
      </c>
      <c r="D102" s="1">
        <f>VLOOKUP($A102,'Values&amp;Scaled13Vars'!$A:$AE,3,FALSE)</f>
        <v>10.37</v>
      </c>
      <c r="E102" s="1">
        <f>VLOOKUP($A102,'Values&amp;Scaled13Vars'!$A:$AE,4,FALSE)</f>
        <v>24.13</v>
      </c>
      <c r="F102" s="1">
        <f>VLOOKUP($A102,'Values&amp;Scaled13Vars'!$A:$AE,5,FALSE)</f>
        <v>0</v>
      </c>
      <c r="G102" s="1">
        <f>VLOOKUP($A102,'Values&amp;Scaled13Vars'!$A:$AE,6,FALSE)</f>
        <v>70.762911099999997</v>
      </c>
      <c r="H102" s="1">
        <f>VLOOKUP($A102,'Values&amp;Scaled13Vars'!$A:$AE,7,FALSE)</f>
        <v>0</v>
      </c>
      <c r="I102" s="1">
        <f>VLOOKUP($A102,'Values&amp;Scaled13Vars'!$A:$AE,8,FALSE)</f>
        <v>390</v>
      </c>
      <c r="J102" s="1">
        <f>VLOOKUP($A102,'Values&amp;Scaled13Vars'!$A:$AE,9,FALSE)</f>
        <v>25508</v>
      </c>
      <c r="K102" s="1">
        <f>VLOOKUP($A102,'Values&amp;Scaled13Vars'!$A:$AE,10,FALSE)</f>
        <v>6.7</v>
      </c>
      <c r="L102" s="1">
        <f>VLOOKUP($A102,'Values&amp;Scaled13Vars'!$A:$AE,11,FALSE)</f>
        <v>16.7</v>
      </c>
      <c r="M102" s="1">
        <f>VLOOKUP($A102,'Values&amp;Scaled13Vars'!$A:$AE,12,FALSE)</f>
        <v>25.4</v>
      </c>
      <c r="N102" s="1">
        <f>VLOOKUP($A102,'Values&amp;Scaled13Vars'!$A:$AE,13,FALSE)</f>
        <v>10.7</v>
      </c>
      <c r="O102" s="1">
        <f>VLOOKUP($A102,'Values&amp;Scaled13Vars'!$A:$AE,14,FALSE)</f>
        <v>0.1</v>
      </c>
      <c r="P102" s="1">
        <f>VLOOKUP($A102,'Values&amp;Scaled13Vars'!$A:$AE,15,FALSE)</f>
        <v>4.1853035143769972</v>
      </c>
      <c r="Q102" s="1">
        <f>VLOOKUP($A102,'Values&amp;Scaled13Vars'!$A:$AE,16,FALSE)</f>
        <v>10</v>
      </c>
      <c r="R102" s="1">
        <f>VLOOKUP($A102,'Values&amp;Scaled13Vars'!$A:$AE,17,FALSE)</f>
        <v>1.9165595625229539</v>
      </c>
      <c r="S102" s="1">
        <f>VLOOKUP($A102,'Values&amp;Scaled13Vars'!$A:$AE,18,FALSE)</f>
        <v>0</v>
      </c>
      <c r="T102" s="1">
        <f>VLOOKUP($A102,'Values&amp;Scaled13Vars'!$A:$AE,19,FALSE)</f>
        <v>9.608289291569444E-2</v>
      </c>
      <c r="U102" s="1">
        <f>VLOOKUP($A102,'Values&amp;Scaled13Vars'!$A:$AE,20,FALSE)</f>
        <v>0</v>
      </c>
      <c r="V102" s="1">
        <f>VLOOKUP($A102,'Values&amp;Scaled13Vars'!$A:$AE,21,FALSE)</f>
        <v>1.3069705093833781</v>
      </c>
      <c r="W102" s="1">
        <f>VLOOKUP($A102,'Values&amp;Scaled13Vars'!$A:$AE,22,FALSE)</f>
        <v>1.2910085270711393</v>
      </c>
      <c r="X102" s="1">
        <f>VLOOKUP($A102,'Values&amp;Scaled13Vars'!$A:$AE,23,FALSE)</f>
        <v>1.1713286713286712</v>
      </c>
      <c r="Y102" s="1">
        <f>VLOOKUP($A102,'Values&amp;Scaled13Vars'!$A:$AE,24,FALSE)</f>
        <v>2.7198697068403908</v>
      </c>
      <c r="Z102" s="1">
        <f>VLOOKUP($A102,'Values&amp;Scaled13Vars'!$A:$AE,25,FALSE)</f>
        <v>5.7990867579908674</v>
      </c>
      <c r="AA102" s="1">
        <f>VLOOKUP($A102,'Values&amp;Scaled13Vars'!$A:$AE,26,FALSE)</f>
        <v>2.5319693094629154</v>
      </c>
      <c r="AB102" s="1">
        <f>VLOOKUP($A102,'Values&amp;Scaled13Vars'!$A:$AE,27,FALSE)</f>
        <v>1.0638297872340425E-2</v>
      </c>
      <c r="AC102" s="1">
        <f>VLOOKUP($A102,'Values&amp;Scaled13Vars'!$A:$AE,28,FALSE)</f>
        <v>8.2204999999999995</v>
      </c>
      <c r="AD102" s="1">
        <f>VLOOKUP($A102,'Values&amp;Scaled13Vars'!$A:$AE,29,FALSE)</f>
        <v>5.6140788178373207</v>
      </c>
      <c r="AE102" s="1">
        <f>VLOOKUP($A102,'Values&amp;Scaled13Vars'!$A:$AE,30,FALSE)</f>
        <v>4.5726495726495724</v>
      </c>
      <c r="AF102" s="1">
        <f>VLOOKUP($A102,'Values&amp;Scaled13Vars'!$A:$AE,31,FALSE)</f>
        <v>2.9019718469338174</v>
      </c>
    </row>
    <row r="103" spans="1:32" x14ac:dyDescent="0.2">
      <c r="A103">
        <v>6085500600</v>
      </c>
      <c r="B103" t="s">
        <v>1707</v>
      </c>
      <c r="C103" s="1">
        <f>VLOOKUP($A103,'Values&amp;Scaled13Vars'!$A:$AE,2,FALSE)</f>
        <v>4586</v>
      </c>
      <c r="D103" s="1">
        <f>VLOOKUP($A103,'Values&amp;Scaled13Vars'!$A:$AE,3,FALSE)</f>
        <v>10.37</v>
      </c>
      <c r="E103" s="1">
        <f>VLOOKUP($A103,'Values&amp;Scaled13Vars'!$A:$AE,4,FALSE)</f>
        <v>45.45</v>
      </c>
      <c r="F103" s="1">
        <f>VLOOKUP($A103,'Values&amp;Scaled13Vars'!$A:$AE,5,FALSE)</f>
        <v>0</v>
      </c>
      <c r="G103" s="1">
        <f>VLOOKUP($A103,'Values&amp;Scaled13Vars'!$A:$AE,6,FALSE)</f>
        <v>212.73554720000001</v>
      </c>
      <c r="H103" s="1">
        <f>VLOOKUP($A103,'Values&amp;Scaled13Vars'!$A:$AE,7,FALSE)</f>
        <v>0</v>
      </c>
      <c r="I103" s="1">
        <f>VLOOKUP($A103,'Values&amp;Scaled13Vars'!$A:$AE,8,FALSE)</f>
        <v>351</v>
      </c>
      <c r="J103" s="1">
        <f>VLOOKUP($A103,'Values&amp;Scaled13Vars'!$A:$AE,9,FALSE)</f>
        <v>58675</v>
      </c>
      <c r="K103" s="1">
        <f>VLOOKUP($A103,'Values&amp;Scaled13Vars'!$A:$AE,10,FALSE)</f>
        <v>6.8</v>
      </c>
      <c r="L103" s="1">
        <f>VLOOKUP($A103,'Values&amp;Scaled13Vars'!$A:$AE,11,FALSE)</f>
        <v>5.4</v>
      </c>
      <c r="M103" s="1">
        <f>VLOOKUP($A103,'Values&amp;Scaled13Vars'!$A:$AE,12,FALSE)</f>
        <v>19.2</v>
      </c>
      <c r="N103" s="1">
        <f>VLOOKUP($A103,'Values&amp;Scaled13Vars'!$A:$AE,13,FALSE)</f>
        <v>8.6</v>
      </c>
      <c r="O103" s="1">
        <f>VLOOKUP($A103,'Values&amp;Scaled13Vars'!$A:$AE,14,FALSE)</f>
        <v>2</v>
      </c>
      <c r="P103" s="1">
        <f>VLOOKUP($A103,'Values&amp;Scaled13Vars'!$A:$AE,15,FALSE)</f>
        <v>3.5712615912101615</v>
      </c>
      <c r="Q103" s="1">
        <f>VLOOKUP($A103,'Values&amp;Scaled13Vars'!$A:$AE,16,FALSE)</f>
        <v>10</v>
      </c>
      <c r="R103" s="1">
        <f>VLOOKUP($A103,'Values&amp;Scaled13Vars'!$A:$AE,17,FALSE)</f>
        <v>3.6301814192099444</v>
      </c>
      <c r="S103" s="1">
        <f>VLOOKUP($A103,'Values&amp;Scaled13Vars'!$A:$AE,18,FALSE)</f>
        <v>0</v>
      </c>
      <c r="T103" s="1">
        <f>VLOOKUP($A103,'Values&amp;Scaled13Vars'!$A:$AE,19,FALSE)</f>
        <v>0.36082743053936051</v>
      </c>
      <c r="U103" s="1">
        <f>VLOOKUP($A103,'Values&amp;Scaled13Vars'!$A:$AE,20,FALSE)</f>
        <v>0</v>
      </c>
      <c r="V103" s="1">
        <f>VLOOKUP($A103,'Values&amp;Scaled13Vars'!$A:$AE,21,FALSE)</f>
        <v>1.1762734584450403</v>
      </c>
      <c r="W103" s="1">
        <f>VLOOKUP($A103,'Values&amp;Scaled13Vars'!$A:$AE,22,FALSE)</f>
        <v>3.6497855786531637</v>
      </c>
      <c r="X103" s="1">
        <f>VLOOKUP($A103,'Values&amp;Scaled13Vars'!$A:$AE,23,FALSE)</f>
        <v>1.1888111888111887</v>
      </c>
      <c r="Y103" s="1">
        <f>VLOOKUP($A103,'Values&amp;Scaled13Vars'!$A:$AE,24,FALSE)</f>
        <v>0.87947882736156369</v>
      </c>
      <c r="Z103" s="1">
        <f>VLOOKUP($A103,'Values&amp;Scaled13Vars'!$A:$AE,25,FALSE)</f>
        <v>4.3835616438356171</v>
      </c>
      <c r="AA103" s="1">
        <f>VLOOKUP($A103,'Values&amp;Scaled13Vars'!$A:$AE,26,FALSE)</f>
        <v>1.9948849104859334</v>
      </c>
      <c r="AB103" s="1">
        <f>VLOOKUP($A103,'Values&amp;Scaled13Vars'!$A:$AE,27,FALSE)</f>
        <v>0.21276595744680851</v>
      </c>
      <c r="AC103" s="1">
        <f>VLOOKUP($A103,'Values&amp;Scaled13Vars'!$A:$AE,28,FALSE)</f>
        <v>6.0178000000000003</v>
      </c>
      <c r="AD103" s="1">
        <f>VLOOKUP($A103,'Values&amp;Scaled13Vars'!$A:$AE,29,FALSE)</f>
        <v>4.1234327889768121</v>
      </c>
      <c r="AE103" s="1">
        <f>VLOOKUP($A103,'Values&amp;Scaled13Vars'!$A:$AE,30,FALSE)</f>
        <v>3.4188034188034191</v>
      </c>
      <c r="AF103" s="1">
        <f>VLOOKUP($A103,'Values&amp;Scaled13Vars'!$A:$AE,31,FALSE)</f>
        <v>2.8907926583336012</v>
      </c>
    </row>
    <row r="104" spans="1:32" x14ac:dyDescent="0.2">
      <c r="A104">
        <v>6085506305</v>
      </c>
      <c r="B104" t="s">
        <v>1707</v>
      </c>
      <c r="C104" s="1">
        <f>VLOOKUP($A104,'Values&amp;Scaled13Vars'!$A:$AE,2,FALSE)</f>
        <v>7191</v>
      </c>
      <c r="D104" s="1">
        <f>VLOOKUP($A104,'Values&amp;Scaled13Vars'!$A:$AE,3,FALSE)</f>
        <v>10.37</v>
      </c>
      <c r="E104" s="1">
        <f>VLOOKUP($A104,'Values&amp;Scaled13Vars'!$A:$AE,4,FALSE)</f>
        <v>28.67</v>
      </c>
      <c r="F104" s="1">
        <f>VLOOKUP($A104,'Values&amp;Scaled13Vars'!$A:$AE,5,FALSE)</f>
        <v>0</v>
      </c>
      <c r="G104" s="1">
        <f>VLOOKUP($A104,'Values&amp;Scaled13Vars'!$A:$AE,6,FALSE)</f>
        <v>164.78169869999999</v>
      </c>
      <c r="H104" s="1">
        <f>VLOOKUP($A104,'Values&amp;Scaled13Vars'!$A:$AE,7,FALSE)</f>
        <v>0</v>
      </c>
      <c r="I104" s="1">
        <f>VLOOKUP($A104,'Values&amp;Scaled13Vars'!$A:$AE,8,FALSE)</f>
        <v>1288</v>
      </c>
      <c r="J104" s="1">
        <f>VLOOKUP($A104,'Values&amp;Scaled13Vars'!$A:$AE,9,FALSE)</f>
        <v>27187</v>
      </c>
      <c r="K104" s="1">
        <f>VLOOKUP($A104,'Values&amp;Scaled13Vars'!$A:$AE,10,FALSE)</f>
        <v>18.899999999999999</v>
      </c>
      <c r="L104" s="1">
        <f>VLOOKUP($A104,'Values&amp;Scaled13Vars'!$A:$AE,11,FALSE)</f>
        <v>16.8</v>
      </c>
      <c r="M104" s="1">
        <f>VLOOKUP($A104,'Values&amp;Scaled13Vars'!$A:$AE,12,FALSE)</f>
        <v>26</v>
      </c>
      <c r="N104" s="1">
        <f>VLOOKUP($A104,'Values&amp;Scaled13Vars'!$A:$AE,13,FALSE)</f>
        <v>10</v>
      </c>
      <c r="O104" s="1">
        <f>VLOOKUP($A104,'Values&amp;Scaled13Vars'!$A:$AE,14,FALSE)</f>
        <v>0.2</v>
      </c>
      <c r="P104" s="1">
        <f>VLOOKUP($A104,'Values&amp;Scaled13Vars'!$A:$AE,15,FALSE)</f>
        <v>5.6011844463492553</v>
      </c>
      <c r="Q104" s="1">
        <f>VLOOKUP($A104,'Values&amp;Scaled13Vars'!$A:$AE,16,FALSE)</f>
        <v>10</v>
      </c>
      <c r="R104" s="1">
        <f>VLOOKUP($A104,'Values&amp;Scaled13Vars'!$A:$AE,17,FALSE)</f>
        <v>2.2814677815360374</v>
      </c>
      <c r="S104" s="1">
        <f>VLOOKUP($A104,'Values&amp;Scaled13Vars'!$A:$AE,18,FALSE)</f>
        <v>0</v>
      </c>
      <c r="T104" s="1">
        <f>VLOOKUP($A104,'Values&amp;Scaled13Vars'!$A:$AE,19,FALSE)</f>
        <v>0.27140513200948319</v>
      </c>
      <c r="U104" s="1">
        <f>VLOOKUP($A104,'Values&amp;Scaled13Vars'!$A:$AE,20,FALSE)</f>
        <v>0</v>
      </c>
      <c r="V104" s="1">
        <f>VLOOKUP($A104,'Values&amp;Scaled13Vars'!$A:$AE,21,FALSE)</f>
        <v>4.3163538873994636</v>
      </c>
      <c r="W104" s="1">
        <f>VLOOKUP($A104,'Values&amp;Scaled13Vars'!$A:$AE,22,FALSE)</f>
        <v>1.4104159703010433</v>
      </c>
      <c r="X104" s="1">
        <f>VLOOKUP($A104,'Values&amp;Scaled13Vars'!$A:$AE,23,FALSE)</f>
        <v>3.3041958041958037</v>
      </c>
      <c r="Y104" s="1">
        <f>VLOOKUP($A104,'Values&amp;Scaled13Vars'!$A:$AE,24,FALSE)</f>
        <v>2.7361563517915313</v>
      </c>
      <c r="Z104" s="1">
        <f>VLOOKUP($A104,'Values&amp;Scaled13Vars'!$A:$AE,25,FALSE)</f>
        <v>5.9360730593607318</v>
      </c>
      <c r="AA104" s="1">
        <f>VLOOKUP($A104,'Values&amp;Scaled13Vars'!$A:$AE,26,FALSE)</f>
        <v>2.3529411764705879</v>
      </c>
      <c r="AB104" s="1">
        <f>VLOOKUP($A104,'Values&amp;Scaled13Vars'!$A:$AE,27,FALSE)</f>
        <v>2.1276595744680851E-2</v>
      </c>
      <c r="AC104" s="1">
        <f>VLOOKUP($A104,'Values&amp;Scaled13Vars'!$A:$AE,28,FALSE)</f>
        <v>8.1174999999999997</v>
      </c>
      <c r="AD104" s="1">
        <f>VLOOKUP($A104,'Values&amp;Scaled13Vars'!$A:$AE,29,FALSE)</f>
        <v>6.6328547431112073</v>
      </c>
      <c r="AE104" s="1">
        <f>VLOOKUP($A104,'Values&amp;Scaled13Vars'!$A:$AE,30,FALSE)</f>
        <v>4.700854700854701</v>
      </c>
      <c r="AF104" s="1">
        <f>VLOOKUP($A104,'Values&amp;Scaled13Vars'!$A:$AE,31,FALSE)</f>
        <v>2.8850555894637866</v>
      </c>
    </row>
    <row r="105" spans="1:32" x14ac:dyDescent="0.2">
      <c r="A105">
        <v>6085500500</v>
      </c>
      <c r="B105" t="s">
        <v>1707</v>
      </c>
      <c r="C105" s="1">
        <f>VLOOKUP($A105,'Values&amp;Scaled13Vars'!$A:$AE,2,FALSE)</f>
        <v>5240</v>
      </c>
      <c r="D105" s="1">
        <f>VLOOKUP($A105,'Values&amp;Scaled13Vars'!$A:$AE,3,FALSE)</f>
        <v>10.37</v>
      </c>
      <c r="E105" s="1">
        <f>VLOOKUP($A105,'Values&amp;Scaled13Vars'!$A:$AE,4,FALSE)</f>
        <v>44.101528420000001</v>
      </c>
      <c r="F105" s="1">
        <f>VLOOKUP($A105,'Values&amp;Scaled13Vars'!$A:$AE,5,FALSE)</f>
        <v>0</v>
      </c>
      <c r="G105" s="1">
        <f>VLOOKUP($A105,'Values&amp;Scaled13Vars'!$A:$AE,6,FALSE)</f>
        <v>179.14076840000001</v>
      </c>
      <c r="H105" s="1">
        <f>VLOOKUP($A105,'Values&amp;Scaled13Vars'!$A:$AE,7,FALSE)</f>
        <v>0</v>
      </c>
      <c r="I105" s="1">
        <f>VLOOKUP($A105,'Values&amp;Scaled13Vars'!$A:$AE,8,FALSE)</f>
        <v>530</v>
      </c>
      <c r="J105" s="1">
        <f>VLOOKUP($A105,'Values&amp;Scaled13Vars'!$A:$AE,9,FALSE)</f>
        <v>61876</v>
      </c>
      <c r="K105" s="1">
        <f>VLOOKUP($A105,'Values&amp;Scaled13Vars'!$A:$AE,10,FALSE)</f>
        <v>10</v>
      </c>
      <c r="L105" s="1">
        <f>VLOOKUP($A105,'Values&amp;Scaled13Vars'!$A:$AE,11,FALSE)</f>
        <v>7.7</v>
      </c>
      <c r="M105" s="1">
        <f>VLOOKUP($A105,'Values&amp;Scaled13Vars'!$A:$AE,12,FALSE)</f>
        <v>18</v>
      </c>
      <c r="N105" s="1">
        <f>VLOOKUP($A105,'Values&amp;Scaled13Vars'!$A:$AE,13,FALSE)</f>
        <v>8.1</v>
      </c>
      <c r="O105" s="1">
        <f>VLOOKUP($A105,'Values&amp;Scaled13Vars'!$A:$AE,14,FALSE)</f>
        <v>5.0999999999999996</v>
      </c>
      <c r="P105" s="1">
        <f>VLOOKUP($A105,'Values&amp;Scaled13Vars'!$A:$AE,15,FALSE)</f>
        <v>4.0808852177978654</v>
      </c>
      <c r="Q105" s="1">
        <f>VLOOKUP($A105,'Values&amp;Scaled13Vars'!$A:$AE,16,FALSE)</f>
        <v>10</v>
      </c>
      <c r="R105" s="1">
        <f>VLOOKUP($A105,'Values&amp;Scaled13Vars'!$A:$AE,17,FALSE)</f>
        <v>3.5217963173051956</v>
      </c>
      <c r="S105" s="1">
        <f>VLOOKUP($A105,'Values&amp;Scaled13Vars'!$A:$AE,18,FALSE)</f>
        <v>0</v>
      </c>
      <c r="T105" s="1">
        <f>VLOOKUP($A105,'Values&amp;Scaled13Vars'!$A:$AE,19,FALSE)</f>
        <v>0.29818131489133709</v>
      </c>
      <c r="U105" s="1">
        <f>VLOOKUP($A105,'Values&amp;Scaled13Vars'!$A:$AE,20,FALSE)</f>
        <v>0</v>
      </c>
      <c r="V105" s="1">
        <f>VLOOKUP($A105,'Values&amp;Scaled13Vars'!$A:$AE,21,FALSE)</f>
        <v>1.7761394101876675</v>
      </c>
      <c r="W105" s="1">
        <f>VLOOKUP($A105,'Values&amp;Scaled13Vars'!$A:$AE,22,FALSE)</f>
        <v>3.8774349090753923</v>
      </c>
      <c r="X105" s="1">
        <f>VLOOKUP($A105,'Values&amp;Scaled13Vars'!$A:$AE,23,FALSE)</f>
        <v>1.7482517482517481</v>
      </c>
      <c r="Y105" s="1">
        <f>VLOOKUP($A105,'Values&amp;Scaled13Vars'!$A:$AE,24,FALSE)</f>
        <v>1.2540716612377851</v>
      </c>
      <c r="Z105" s="1">
        <f>VLOOKUP($A105,'Values&amp;Scaled13Vars'!$A:$AE,25,FALSE)</f>
        <v>4.1095890410958908</v>
      </c>
      <c r="AA105" s="1">
        <f>VLOOKUP($A105,'Values&amp;Scaled13Vars'!$A:$AE,26,FALSE)</f>
        <v>1.867007672634271</v>
      </c>
      <c r="AB105" s="1">
        <f>VLOOKUP($A105,'Values&amp;Scaled13Vars'!$A:$AE,27,FALSE)</f>
        <v>0.54255319148936165</v>
      </c>
      <c r="AC105" s="1">
        <f>VLOOKUP($A105,'Values&amp;Scaled13Vars'!$A:$AE,28,FALSE)</f>
        <v>5.3901000000000003</v>
      </c>
      <c r="AD105" s="1">
        <f>VLOOKUP($A105,'Values&amp;Scaled13Vars'!$A:$AE,29,FALSE)</f>
        <v>4.3598344595695062</v>
      </c>
      <c r="AE105" s="1">
        <f>VLOOKUP($A105,'Values&amp;Scaled13Vars'!$A:$AE,30,FALSE)</f>
        <v>3.9743589743589745</v>
      </c>
      <c r="AF105" s="1">
        <f>VLOOKUP($A105,'Values&amp;Scaled13Vars'!$A:$AE,31,FALSE)</f>
        <v>2.8275814223014279</v>
      </c>
    </row>
    <row r="106" spans="1:32" x14ac:dyDescent="0.2">
      <c r="A106">
        <v>6085512020</v>
      </c>
      <c r="B106" t="s">
        <v>1707</v>
      </c>
      <c r="C106" s="1">
        <f>VLOOKUP($A106,'Values&amp;Scaled13Vars'!$A:$AE,2,FALSE)</f>
        <v>6858</v>
      </c>
      <c r="D106" s="1">
        <f>VLOOKUP($A106,'Values&amp;Scaled13Vars'!$A:$AE,3,FALSE)</f>
        <v>10.37</v>
      </c>
      <c r="E106" s="1">
        <f>VLOOKUP($A106,'Values&amp;Scaled13Vars'!$A:$AE,4,FALSE)</f>
        <v>24.13</v>
      </c>
      <c r="F106" s="1">
        <f>VLOOKUP($A106,'Values&amp;Scaled13Vars'!$A:$AE,5,FALSE)</f>
        <v>0</v>
      </c>
      <c r="G106" s="1">
        <f>VLOOKUP($A106,'Values&amp;Scaled13Vars'!$A:$AE,6,FALSE)</f>
        <v>90.068240270000004</v>
      </c>
      <c r="H106" s="1">
        <f>VLOOKUP($A106,'Values&amp;Scaled13Vars'!$A:$AE,7,FALSE)</f>
        <v>0</v>
      </c>
      <c r="I106" s="1">
        <f>VLOOKUP($A106,'Values&amp;Scaled13Vars'!$A:$AE,8,FALSE)</f>
        <v>467</v>
      </c>
      <c r="J106" s="1">
        <f>VLOOKUP($A106,'Values&amp;Scaled13Vars'!$A:$AE,9,FALSE)</f>
        <v>35262</v>
      </c>
      <c r="K106" s="1">
        <f>VLOOKUP($A106,'Values&amp;Scaled13Vars'!$A:$AE,10,FALSE)</f>
        <v>6.3</v>
      </c>
      <c r="L106" s="1">
        <f>VLOOKUP($A106,'Values&amp;Scaled13Vars'!$A:$AE,11,FALSE)</f>
        <v>8.8000000000000007</v>
      </c>
      <c r="M106" s="1">
        <f>VLOOKUP($A106,'Values&amp;Scaled13Vars'!$A:$AE,12,FALSE)</f>
        <v>25.1</v>
      </c>
      <c r="N106" s="1">
        <f>VLOOKUP($A106,'Values&amp;Scaled13Vars'!$A:$AE,13,FALSE)</f>
        <v>6.3</v>
      </c>
      <c r="O106" s="1">
        <f>VLOOKUP($A106,'Values&amp;Scaled13Vars'!$A:$AE,14,FALSE)</f>
        <v>1.2</v>
      </c>
      <c r="P106" s="1">
        <f>VLOOKUP($A106,'Values&amp;Scaled13Vars'!$A:$AE,15,FALSE)</f>
        <v>5.3416971869399212</v>
      </c>
      <c r="Q106" s="1">
        <f>VLOOKUP($A106,'Values&amp;Scaled13Vars'!$A:$AE,16,FALSE)</f>
        <v>10</v>
      </c>
      <c r="R106" s="1">
        <f>VLOOKUP($A106,'Values&amp;Scaled13Vars'!$A:$AE,17,FALSE)</f>
        <v>1.9165595625229539</v>
      </c>
      <c r="S106" s="1">
        <f>VLOOKUP($A106,'Values&amp;Scaled13Vars'!$A:$AE,18,FALSE)</f>
        <v>0</v>
      </c>
      <c r="T106" s="1">
        <f>VLOOKUP($A106,'Values&amp;Scaled13Vars'!$A:$AE,19,FALSE)</f>
        <v>0.13208265022938093</v>
      </c>
      <c r="U106" s="1">
        <f>VLOOKUP($A106,'Values&amp;Scaled13Vars'!$A:$AE,20,FALSE)</f>
        <v>0</v>
      </c>
      <c r="V106" s="1">
        <f>VLOOKUP($A106,'Values&amp;Scaled13Vars'!$A:$AE,21,FALSE)</f>
        <v>1.5650134048257371</v>
      </c>
      <c r="W106" s="1">
        <f>VLOOKUP($A106,'Values&amp;Scaled13Vars'!$A:$AE,22,FALSE)</f>
        <v>1.9846953652274715</v>
      </c>
      <c r="X106" s="1">
        <f>VLOOKUP($A106,'Values&amp;Scaled13Vars'!$A:$AE,23,FALSE)</f>
        <v>1.1013986013986012</v>
      </c>
      <c r="Y106" s="1">
        <f>VLOOKUP($A106,'Values&amp;Scaled13Vars'!$A:$AE,24,FALSE)</f>
        <v>1.4332247557003259</v>
      </c>
      <c r="Z106" s="1">
        <f>VLOOKUP($A106,'Values&amp;Scaled13Vars'!$A:$AE,25,FALSE)</f>
        <v>5.7305936073059369</v>
      </c>
      <c r="AA106" s="1">
        <f>VLOOKUP($A106,'Values&amp;Scaled13Vars'!$A:$AE,26,FALSE)</f>
        <v>1.4066496163682864</v>
      </c>
      <c r="AB106" s="1">
        <f>VLOOKUP($A106,'Values&amp;Scaled13Vars'!$A:$AE,27,FALSE)</f>
        <v>0.1276595744680851</v>
      </c>
      <c r="AC106" s="1">
        <f>VLOOKUP($A106,'Values&amp;Scaled13Vars'!$A:$AE,28,FALSE)</f>
        <v>6.5936000000000003</v>
      </c>
      <c r="AD106" s="1">
        <f>VLOOKUP($A106,'Values&amp;Scaled13Vars'!$A:$AE,29,FALSE)</f>
        <v>5.0570080318060135</v>
      </c>
      <c r="AE106" s="1">
        <f>VLOOKUP($A106,'Values&amp;Scaled13Vars'!$A:$AE,30,FALSE)</f>
        <v>3.1196581196581197</v>
      </c>
      <c r="AF106" s="1">
        <f>VLOOKUP($A106,'Values&amp;Scaled13Vars'!$A:$AE,31,FALSE)</f>
        <v>2.815562259416637</v>
      </c>
    </row>
    <row r="107" spans="1:32" x14ac:dyDescent="0.2">
      <c r="A107">
        <v>6085504320</v>
      </c>
      <c r="B107" t="s">
        <v>1707</v>
      </c>
      <c r="C107" s="1">
        <f>VLOOKUP($A107,'Values&amp;Scaled13Vars'!$A:$AE,2,FALSE)</f>
        <v>2903</v>
      </c>
      <c r="D107" s="1">
        <f>VLOOKUP($A107,'Values&amp;Scaled13Vars'!$A:$AE,3,FALSE)</f>
        <v>10.37</v>
      </c>
      <c r="E107" s="1">
        <f>VLOOKUP($A107,'Values&amp;Scaled13Vars'!$A:$AE,4,FALSE)</f>
        <v>22.22</v>
      </c>
      <c r="F107" s="1">
        <f>VLOOKUP($A107,'Values&amp;Scaled13Vars'!$A:$AE,5,FALSE)</f>
        <v>0</v>
      </c>
      <c r="G107" s="1">
        <f>VLOOKUP($A107,'Values&amp;Scaled13Vars'!$A:$AE,6,FALSE)</f>
        <v>227.77980260000001</v>
      </c>
      <c r="H107" s="1">
        <f>VLOOKUP($A107,'Values&amp;Scaled13Vars'!$A:$AE,7,FALSE)</f>
        <v>0</v>
      </c>
      <c r="I107" s="1">
        <f>VLOOKUP($A107,'Values&amp;Scaled13Vars'!$A:$AE,8,FALSE)</f>
        <v>136</v>
      </c>
      <c r="J107" s="1">
        <f>VLOOKUP($A107,'Values&amp;Scaled13Vars'!$A:$AE,9,FALSE)</f>
        <v>41571</v>
      </c>
      <c r="K107" s="1">
        <f>VLOOKUP($A107,'Values&amp;Scaled13Vars'!$A:$AE,10,FALSE)</f>
        <v>4.8</v>
      </c>
      <c r="L107" s="1">
        <f>VLOOKUP($A107,'Values&amp;Scaled13Vars'!$A:$AE,11,FALSE)</f>
        <v>7.8</v>
      </c>
      <c r="M107" s="1">
        <f>VLOOKUP($A107,'Values&amp;Scaled13Vars'!$A:$AE,12,FALSE)</f>
        <v>18.399999999999999</v>
      </c>
      <c r="N107" s="1">
        <f>VLOOKUP($A107,'Values&amp;Scaled13Vars'!$A:$AE,13,FALSE)</f>
        <v>9.9</v>
      </c>
      <c r="O107" s="1">
        <f>VLOOKUP($A107,'Values&amp;Scaled13Vars'!$A:$AE,14,FALSE)</f>
        <v>1.4</v>
      </c>
      <c r="P107" s="1">
        <f>VLOOKUP($A107,'Values&amp;Scaled13Vars'!$A:$AE,15,FALSE)</f>
        <v>2.2597989558170344</v>
      </c>
      <c r="Q107" s="1">
        <f>VLOOKUP($A107,'Values&amp;Scaled13Vars'!$A:$AE,16,FALSE)</f>
        <v>10</v>
      </c>
      <c r="R107" s="1">
        <f>VLOOKUP($A107,'Values&amp;Scaled13Vars'!$A:$AE,17,FALSE)</f>
        <v>1.7630409065064365</v>
      </c>
      <c r="S107" s="1">
        <f>VLOOKUP($A107,'Values&amp;Scaled13Vars'!$A:$AE,18,FALSE)</f>
        <v>0</v>
      </c>
      <c r="T107" s="1">
        <f>VLOOKUP($A107,'Values&amp;Scaled13Vars'!$A:$AE,19,FALSE)</f>
        <v>0.38888131859254804</v>
      </c>
      <c r="U107" s="1">
        <f>VLOOKUP($A107,'Values&amp;Scaled13Vars'!$A:$AE,20,FALSE)</f>
        <v>0</v>
      </c>
      <c r="V107" s="1">
        <f>VLOOKUP($A107,'Values&amp;Scaled13Vars'!$A:$AE,21,FALSE)</f>
        <v>0.45576407506702415</v>
      </c>
      <c r="W107" s="1">
        <f>VLOOKUP($A107,'Values&amp;Scaled13Vars'!$A:$AE,22,FALSE)</f>
        <v>2.4333800342789682</v>
      </c>
      <c r="X107" s="1">
        <f>VLOOKUP($A107,'Values&amp;Scaled13Vars'!$A:$AE,23,FALSE)</f>
        <v>0.83916083916083906</v>
      </c>
      <c r="Y107" s="1">
        <f>VLOOKUP($A107,'Values&amp;Scaled13Vars'!$A:$AE,24,FALSE)</f>
        <v>1.2703583061889252</v>
      </c>
      <c r="Z107" s="1">
        <f>VLOOKUP($A107,'Values&amp;Scaled13Vars'!$A:$AE,25,FALSE)</f>
        <v>4.2009132420091326</v>
      </c>
      <c r="AA107" s="1">
        <f>VLOOKUP($A107,'Values&amp;Scaled13Vars'!$A:$AE,26,FALSE)</f>
        <v>2.3273657289002556</v>
      </c>
      <c r="AB107" s="1">
        <f>VLOOKUP($A107,'Values&amp;Scaled13Vars'!$A:$AE,27,FALSE)</f>
        <v>0.14893617021276595</v>
      </c>
      <c r="AC107" s="1">
        <f>VLOOKUP($A107,'Values&amp;Scaled13Vars'!$A:$AE,28,FALSE)</f>
        <v>5.2290999999999999</v>
      </c>
      <c r="AD107" s="1">
        <f>VLOOKUP($A107,'Values&amp;Scaled13Vars'!$A:$AE,29,FALSE)</f>
        <v>4.0196923511158964</v>
      </c>
      <c r="AE107" s="1">
        <f>VLOOKUP($A107,'Values&amp;Scaled13Vars'!$A:$AE,30,FALSE)</f>
        <v>3.7606837606837611</v>
      </c>
      <c r="AF107" s="1">
        <f>VLOOKUP($A107,'Values&amp;Scaled13Vars'!$A:$AE,31,FALSE)</f>
        <v>2.8029348090386814</v>
      </c>
    </row>
    <row r="108" spans="1:32" x14ac:dyDescent="0.2">
      <c r="A108">
        <v>6085503509</v>
      </c>
      <c r="B108" t="s">
        <v>1707</v>
      </c>
      <c r="C108" s="1">
        <f>VLOOKUP($A108,'Values&amp;Scaled13Vars'!$A:$AE,2,FALSE)</f>
        <v>4040</v>
      </c>
      <c r="D108" s="1">
        <f>VLOOKUP($A108,'Values&amp;Scaled13Vars'!$A:$AE,3,FALSE)</f>
        <v>10.37</v>
      </c>
      <c r="E108" s="1">
        <f>VLOOKUP($A108,'Values&amp;Scaled13Vars'!$A:$AE,4,FALSE)</f>
        <v>19.535464709999999</v>
      </c>
      <c r="F108" s="1">
        <f>VLOOKUP($A108,'Values&amp;Scaled13Vars'!$A:$AE,5,FALSE)</f>
        <v>0</v>
      </c>
      <c r="G108" s="1">
        <f>VLOOKUP($A108,'Values&amp;Scaled13Vars'!$A:$AE,6,FALSE)</f>
        <v>182.16180220000001</v>
      </c>
      <c r="H108" s="1">
        <f>VLOOKUP($A108,'Values&amp;Scaled13Vars'!$A:$AE,7,FALSE)</f>
        <v>0</v>
      </c>
      <c r="I108" s="1">
        <f>VLOOKUP($A108,'Values&amp;Scaled13Vars'!$A:$AE,8,FALSE)</f>
        <v>319</v>
      </c>
      <c r="J108" s="1">
        <f>VLOOKUP($A108,'Values&amp;Scaled13Vars'!$A:$AE,9,FALSE)</f>
        <v>24107</v>
      </c>
      <c r="K108" s="1">
        <f>VLOOKUP($A108,'Values&amp;Scaled13Vars'!$A:$AE,10,FALSE)</f>
        <v>8.3000000000000007</v>
      </c>
      <c r="L108" s="1">
        <f>VLOOKUP($A108,'Values&amp;Scaled13Vars'!$A:$AE,11,FALSE)</f>
        <v>27.9</v>
      </c>
      <c r="M108" s="1">
        <f>VLOOKUP($A108,'Values&amp;Scaled13Vars'!$A:$AE,12,FALSE)</f>
        <v>25</v>
      </c>
      <c r="N108" s="1">
        <f>VLOOKUP($A108,'Values&amp;Scaled13Vars'!$A:$AE,13,FALSE)</f>
        <v>5.8</v>
      </c>
      <c r="O108" s="1">
        <f>VLOOKUP($A108,'Values&amp;Scaled13Vars'!$A:$AE,14,FALSE)</f>
        <v>0</v>
      </c>
      <c r="P108" s="1">
        <f>VLOOKUP($A108,'Values&amp;Scaled13Vars'!$A:$AE,15,FALSE)</f>
        <v>3.1457959947011611</v>
      </c>
      <c r="Q108" s="1">
        <f>VLOOKUP($A108,'Values&amp;Scaled13Vars'!$A:$AE,16,FALSE)</f>
        <v>10</v>
      </c>
      <c r="R108" s="1">
        <f>VLOOKUP($A108,'Values&amp;Scaled13Vars'!$A:$AE,17,FALSE)</f>
        <v>1.5472680008783151</v>
      </c>
      <c r="S108" s="1">
        <f>VLOOKUP($A108,'Values&amp;Scaled13Vars'!$A:$AE,18,FALSE)</f>
        <v>0</v>
      </c>
      <c r="T108" s="1">
        <f>VLOOKUP($A108,'Values&amp;Scaled13Vars'!$A:$AE,19,FALSE)</f>
        <v>0.303814810320436</v>
      </c>
      <c r="U108" s="1">
        <f>VLOOKUP($A108,'Values&amp;Scaled13Vars'!$A:$AE,20,FALSE)</f>
        <v>0</v>
      </c>
      <c r="V108" s="1">
        <f>VLOOKUP($A108,'Values&amp;Scaled13Vars'!$A:$AE,21,FALSE)</f>
        <v>1.0690348525469169</v>
      </c>
      <c r="W108" s="1">
        <f>VLOOKUP($A108,'Values&amp;Scaled13Vars'!$A:$AE,22,FALSE)</f>
        <v>1.1913719410287957</v>
      </c>
      <c r="X108" s="1">
        <f>VLOOKUP($A108,'Values&amp;Scaled13Vars'!$A:$AE,23,FALSE)</f>
        <v>1.451048951048951</v>
      </c>
      <c r="Y108" s="1">
        <f>VLOOKUP($A108,'Values&amp;Scaled13Vars'!$A:$AE,24,FALSE)</f>
        <v>4.543973941368078</v>
      </c>
      <c r="Z108" s="1">
        <f>VLOOKUP($A108,'Values&amp;Scaled13Vars'!$A:$AE,25,FALSE)</f>
        <v>5.7077625570776256</v>
      </c>
      <c r="AA108" s="1">
        <f>VLOOKUP($A108,'Values&amp;Scaled13Vars'!$A:$AE,26,FALSE)</f>
        <v>1.2787723785166241</v>
      </c>
      <c r="AB108" s="1">
        <f>VLOOKUP($A108,'Values&amp;Scaled13Vars'!$A:$AE,27,FALSE)</f>
        <v>0</v>
      </c>
      <c r="AC108" s="1">
        <f>VLOOKUP($A108,'Values&amp;Scaled13Vars'!$A:$AE,28,FALSE)</f>
        <v>6.1090999999999998</v>
      </c>
      <c r="AD108" s="1">
        <f>VLOOKUP($A108,'Values&amp;Scaled13Vars'!$A:$AE,29,FALSE)</f>
        <v>5.9066418227155015</v>
      </c>
      <c r="AE108" s="1">
        <f>VLOOKUP($A108,'Values&amp;Scaled13Vars'!$A:$AE,30,FALSE)</f>
        <v>5.0854700854700861</v>
      </c>
      <c r="AF108" s="1">
        <f>VLOOKUP($A108,'Values&amp;Scaled13Vars'!$A:$AE,31,FALSE)</f>
        <v>2.7982284435672917</v>
      </c>
    </row>
    <row r="109" spans="1:32" x14ac:dyDescent="0.2">
      <c r="A109">
        <v>6085511911</v>
      </c>
      <c r="B109" t="s">
        <v>1707</v>
      </c>
      <c r="C109" s="1">
        <f>VLOOKUP($A109,'Values&amp;Scaled13Vars'!$A:$AE,2,FALSE)</f>
        <v>3239</v>
      </c>
      <c r="D109" s="1">
        <f>VLOOKUP($A109,'Values&amp;Scaled13Vars'!$A:$AE,3,FALSE)</f>
        <v>10.37</v>
      </c>
      <c r="E109" s="1">
        <f>VLOOKUP($A109,'Values&amp;Scaled13Vars'!$A:$AE,4,FALSE)</f>
        <v>5.0001798219999998</v>
      </c>
      <c r="F109" s="1">
        <f>VLOOKUP($A109,'Values&amp;Scaled13Vars'!$A:$AE,5,FALSE)</f>
        <v>24.893952559999999</v>
      </c>
      <c r="G109" s="1">
        <f>VLOOKUP($A109,'Values&amp;Scaled13Vars'!$A:$AE,6,FALSE)</f>
        <v>47.450144160000001</v>
      </c>
      <c r="H109" s="1">
        <f>VLOOKUP($A109,'Values&amp;Scaled13Vars'!$A:$AE,7,FALSE)</f>
        <v>0</v>
      </c>
      <c r="I109" s="1">
        <f>VLOOKUP($A109,'Values&amp;Scaled13Vars'!$A:$AE,8,FALSE)</f>
        <v>123</v>
      </c>
      <c r="J109" s="1">
        <f>VLOOKUP($A109,'Values&amp;Scaled13Vars'!$A:$AE,9,FALSE)</f>
        <v>60820</v>
      </c>
      <c r="K109" s="1">
        <f>VLOOKUP($A109,'Values&amp;Scaled13Vars'!$A:$AE,10,FALSE)</f>
        <v>2.5</v>
      </c>
      <c r="L109" s="1">
        <f>VLOOKUP($A109,'Values&amp;Scaled13Vars'!$A:$AE,11,FALSE)</f>
        <v>9.4</v>
      </c>
      <c r="M109" s="1">
        <f>VLOOKUP($A109,'Values&amp;Scaled13Vars'!$A:$AE,12,FALSE)</f>
        <v>16.899999999999999</v>
      </c>
      <c r="N109" s="1">
        <f>VLOOKUP($A109,'Values&amp;Scaled13Vars'!$A:$AE,13,FALSE)</f>
        <v>9.6</v>
      </c>
      <c r="O109" s="1">
        <f>VLOOKUP($A109,'Values&amp;Scaled13Vars'!$A:$AE,14,FALSE)</f>
        <v>1.1000000000000001</v>
      </c>
      <c r="P109" s="1">
        <f>VLOOKUP($A109,'Values&amp;Scaled13Vars'!$A:$AE,15,FALSE)</f>
        <v>2.5216239382841108</v>
      </c>
      <c r="Q109" s="1">
        <f>VLOOKUP($A109,'Values&amp;Scaled13Vars'!$A:$AE,16,FALSE)</f>
        <v>10</v>
      </c>
      <c r="R109" s="1">
        <f>VLOOKUP($A109,'Values&amp;Scaled13Vars'!$A:$AE,17,FALSE)</f>
        <v>0.37897616798671535</v>
      </c>
      <c r="S109" s="1">
        <f>VLOOKUP($A109,'Values&amp;Scaled13Vars'!$A:$AE,18,FALSE)</f>
        <v>0.30987331699785325</v>
      </c>
      <c r="T109" s="1">
        <f>VLOOKUP($A109,'Values&amp;Scaled13Vars'!$A:$AE,19,FALSE)</f>
        <v>5.261023597417426E-2</v>
      </c>
      <c r="U109" s="1">
        <f>VLOOKUP($A109,'Values&amp;Scaled13Vars'!$A:$AE,20,FALSE)</f>
        <v>0</v>
      </c>
      <c r="V109" s="1">
        <f>VLOOKUP($A109,'Values&amp;Scaled13Vars'!$A:$AE,21,FALSE)</f>
        <v>0.41219839142091153</v>
      </c>
      <c r="W109" s="1">
        <f>VLOOKUP($A109,'Values&amp;Scaled13Vars'!$A:$AE,22,FALSE)</f>
        <v>3.8023340990391934</v>
      </c>
      <c r="X109" s="1">
        <f>VLOOKUP($A109,'Values&amp;Scaled13Vars'!$A:$AE,23,FALSE)</f>
        <v>0.43706293706293703</v>
      </c>
      <c r="Y109" s="1">
        <f>VLOOKUP($A109,'Values&amp;Scaled13Vars'!$A:$AE,24,FALSE)</f>
        <v>1.5309446254071664</v>
      </c>
      <c r="Z109" s="1">
        <f>VLOOKUP($A109,'Values&amp;Scaled13Vars'!$A:$AE,25,FALSE)</f>
        <v>3.8584474885844751</v>
      </c>
      <c r="AA109" s="1">
        <f>VLOOKUP($A109,'Values&amp;Scaled13Vars'!$A:$AE,26,FALSE)</f>
        <v>2.250639386189258</v>
      </c>
      <c r="AB109" s="1">
        <f>VLOOKUP($A109,'Values&amp;Scaled13Vars'!$A:$AE,27,FALSE)</f>
        <v>0.1170212765957447</v>
      </c>
      <c r="AC109" s="1">
        <f>VLOOKUP($A109,'Values&amp;Scaled13Vars'!$A:$AE,28,FALSE)</f>
        <v>5.7958999999999996</v>
      </c>
      <c r="AD109" s="1">
        <f>VLOOKUP($A109,'Values&amp;Scaled13Vars'!$A:$AE,29,FALSE)</f>
        <v>3.5945152820565891</v>
      </c>
      <c r="AE109" s="1">
        <f>VLOOKUP($A109,'Values&amp;Scaled13Vars'!$A:$AE,30,FALSE)</f>
        <v>3.7606837606837611</v>
      </c>
      <c r="AF109" s="1">
        <f>VLOOKUP($A109,'Values&amp;Scaled13Vars'!$A:$AE,31,FALSE)</f>
        <v>2.787319918791384</v>
      </c>
    </row>
    <row r="110" spans="1:32" x14ac:dyDescent="0.2">
      <c r="A110">
        <v>6085503511</v>
      </c>
      <c r="B110" t="s">
        <v>1707</v>
      </c>
      <c r="C110" s="1">
        <f>VLOOKUP($A110,'Values&amp;Scaled13Vars'!$A:$AE,2,FALSE)</f>
        <v>3665</v>
      </c>
      <c r="D110" s="1">
        <f>VLOOKUP($A110,'Values&amp;Scaled13Vars'!$A:$AE,3,FALSE)</f>
        <v>10.37</v>
      </c>
      <c r="E110" s="1">
        <f>VLOOKUP($A110,'Values&amp;Scaled13Vars'!$A:$AE,4,FALSE)</f>
        <v>26.13</v>
      </c>
      <c r="F110" s="1">
        <f>VLOOKUP($A110,'Values&amp;Scaled13Vars'!$A:$AE,5,FALSE)</f>
        <v>0</v>
      </c>
      <c r="G110" s="1">
        <f>VLOOKUP($A110,'Values&amp;Scaled13Vars'!$A:$AE,6,FALSE)</f>
        <v>187.67232780000001</v>
      </c>
      <c r="H110" s="1">
        <f>VLOOKUP($A110,'Values&amp;Scaled13Vars'!$A:$AE,7,FALSE)</f>
        <v>0</v>
      </c>
      <c r="I110" s="1">
        <f>VLOOKUP($A110,'Values&amp;Scaled13Vars'!$A:$AE,8,FALSE)</f>
        <v>337</v>
      </c>
      <c r="J110" s="1">
        <f>VLOOKUP($A110,'Values&amp;Scaled13Vars'!$A:$AE,9,FALSE)</f>
        <v>23130</v>
      </c>
      <c r="K110" s="1">
        <f>VLOOKUP($A110,'Values&amp;Scaled13Vars'!$A:$AE,10,FALSE)</f>
        <v>8.8000000000000007</v>
      </c>
      <c r="L110" s="1">
        <f>VLOOKUP($A110,'Values&amp;Scaled13Vars'!$A:$AE,11,FALSE)</f>
        <v>20</v>
      </c>
      <c r="M110" s="1">
        <f>VLOOKUP($A110,'Values&amp;Scaled13Vars'!$A:$AE,12,FALSE)</f>
        <v>22.2</v>
      </c>
      <c r="N110" s="1">
        <f>VLOOKUP($A110,'Values&amp;Scaled13Vars'!$A:$AE,13,FALSE)</f>
        <v>9.1999999999999993</v>
      </c>
      <c r="O110" s="1">
        <f>VLOOKUP($A110,'Values&amp;Scaled13Vars'!$A:$AE,14,FALSE)</f>
        <v>0</v>
      </c>
      <c r="P110" s="1">
        <f>VLOOKUP($A110,'Values&amp;Scaled13Vars'!$A:$AE,15,FALSE)</f>
        <v>2.8535806124834413</v>
      </c>
      <c r="Q110" s="1">
        <f>VLOOKUP($A110,'Values&amp;Scaled13Vars'!$A:$AE,16,FALSE)</f>
        <v>10</v>
      </c>
      <c r="R110" s="1">
        <f>VLOOKUP($A110,'Values&amp;Scaled13Vars'!$A:$AE,17,FALSE)</f>
        <v>2.0773120819119777</v>
      </c>
      <c r="S110" s="1">
        <f>VLOOKUP($A110,'Values&amp;Scaled13Vars'!$A:$AE,18,FALSE)</f>
        <v>0</v>
      </c>
      <c r="T110" s="1">
        <f>VLOOKUP($A110,'Values&amp;Scaled13Vars'!$A:$AE,19,FALSE)</f>
        <v>0.31409060424883628</v>
      </c>
      <c r="U110" s="1">
        <f>VLOOKUP($A110,'Values&amp;Scaled13Vars'!$A:$AE,20,FALSE)</f>
        <v>0</v>
      </c>
      <c r="V110" s="1">
        <f>VLOOKUP($A110,'Values&amp;Scaled13Vars'!$A:$AE,21,FALSE)</f>
        <v>1.1293565683646114</v>
      </c>
      <c r="W110" s="1">
        <f>VLOOKUP($A110,'Values&amp;Scaled13Vars'!$A:$AE,22,FALSE)</f>
        <v>1.121889468107047</v>
      </c>
      <c r="X110" s="1">
        <f>VLOOKUP($A110,'Values&amp;Scaled13Vars'!$A:$AE,23,FALSE)</f>
        <v>1.5384615384615385</v>
      </c>
      <c r="Y110" s="1">
        <f>VLOOKUP($A110,'Values&amp;Scaled13Vars'!$A:$AE,24,FALSE)</f>
        <v>3.2573289902280136</v>
      </c>
      <c r="Z110" s="1">
        <f>VLOOKUP($A110,'Values&amp;Scaled13Vars'!$A:$AE,25,FALSE)</f>
        <v>5.0684931506849313</v>
      </c>
      <c r="AA110" s="1">
        <f>VLOOKUP($A110,'Values&amp;Scaled13Vars'!$A:$AE,26,FALSE)</f>
        <v>2.1483375959079281</v>
      </c>
      <c r="AB110" s="1">
        <f>VLOOKUP($A110,'Values&amp;Scaled13Vars'!$A:$AE,27,FALSE)</f>
        <v>0</v>
      </c>
      <c r="AC110" s="1">
        <f>VLOOKUP($A110,'Values&amp;Scaled13Vars'!$A:$AE,28,FALSE)</f>
        <v>7.4347000000000003</v>
      </c>
      <c r="AD110" s="1">
        <f>VLOOKUP($A110,'Values&amp;Scaled13Vars'!$A:$AE,29,FALSE)</f>
        <v>5.4882336927226358</v>
      </c>
      <c r="AE110" s="1">
        <f>VLOOKUP($A110,'Values&amp;Scaled13Vars'!$A:$AE,30,FALSE)</f>
        <v>4.4017094017094021</v>
      </c>
      <c r="AF110" s="1">
        <f>VLOOKUP($A110,'Values&amp;Scaled13Vars'!$A:$AE,31,FALSE)</f>
        <v>2.7552407722807288</v>
      </c>
    </row>
    <row r="111" spans="1:32" x14ac:dyDescent="0.2">
      <c r="A111">
        <v>6085503116</v>
      </c>
      <c r="B111" t="s">
        <v>1707</v>
      </c>
      <c r="C111" s="1">
        <f>VLOOKUP($A111,'Values&amp;Scaled13Vars'!$A:$AE,2,FALSE)</f>
        <v>5240</v>
      </c>
      <c r="D111" s="1">
        <f>VLOOKUP($A111,'Values&amp;Scaled13Vars'!$A:$AE,3,FALSE)</f>
        <v>10.37</v>
      </c>
      <c r="E111" s="1">
        <f>VLOOKUP($A111,'Values&amp;Scaled13Vars'!$A:$AE,4,FALSE)</f>
        <v>21.498273229999999</v>
      </c>
      <c r="F111" s="1">
        <f>VLOOKUP($A111,'Values&amp;Scaled13Vars'!$A:$AE,5,FALSE)</f>
        <v>0</v>
      </c>
      <c r="G111" s="1">
        <f>VLOOKUP($A111,'Values&amp;Scaled13Vars'!$A:$AE,6,FALSE)</f>
        <v>96.276148000000006</v>
      </c>
      <c r="H111" s="1">
        <f>VLOOKUP($A111,'Values&amp;Scaled13Vars'!$A:$AE,7,FALSE)</f>
        <v>0</v>
      </c>
      <c r="I111" s="1">
        <f>VLOOKUP($A111,'Values&amp;Scaled13Vars'!$A:$AE,8,FALSE)</f>
        <v>637</v>
      </c>
      <c r="J111" s="1">
        <f>VLOOKUP($A111,'Values&amp;Scaled13Vars'!$A:$AE,9,FALSE)</f>
        <v>37568</v>
      </c>
      <c r="K111" s="1">
        <f>VLOOKUP($A111,'Values&amp;Scaled13Vars'!$A:$AE,10,FALSE)</f>
        <v>11.9</v>
      </c>
      <c r="L111" s="1">
        <f>VLOOKUP($A111,'Values&amp;Scaled13Vars'!$A:$AE,11,FALSE)</f>
        <v>12.9</v>
      </c>
      <c r="M111" s="1">
        <f>VLOOKUP($A111,'Values&amp;Scaled13Vars'!$A:$AE,12,FALSE)</f>
        <v>19</v>
      </c>
      <c r="N111" s="1">
        <f>VLOOKUP($A111,'Values&amp;Scaled13Vars'!$A:$AE,13,FALSE)</f>
        <v>10.6</v>
      </c>
      <c r="O111" s="1">
        <f>VLOOKUP($A111,'Values&amp;Scaled13Vars'!$A:$AE,14,FALSE)</f>
        <v>0</v>
      </c>
      <c r="P111" s="1">
        <f>VLOOKUP($A111,'Values&amp;Scaled13Vars'!$A:$AE,15,FALSE)</f>
        <v>4.0808852177978654</v>
      </c>
      <c r="Q111" s="1">
        <f>VLOOKUP($A111,'Values&amp;Scaled13Vars'!$A:$AE,16,FALSE)</f>
        <v>10</v>
      </c>
      <c r="R111" s="1">
        <f>VLOOKUP($A111,'Values&amp;Scaled13Vars'!$A:$AE,17,FALSE)</f>
        <v>1.7050312082124353</v>
      </c>
      <c r="S111" s="1">
        <f>VLOOKUP($A111,'Values&amp;Scaled13Vars'!$A:$AE,18,FALSE)</f>
        <v>0</v>
      </c>
      <c r="T111" s="1">
        <f>VLOOKUP($A111,'Values&amp;Scaled13Vars'!$A:$AE,19,FALSE)</f>
        <v>0.14365889271340163</v>
      </c>
      <c r="U111" s="1">
        <f>VLOOKUP($A111,'Values&amp;Scaled13Vars'!$A:$AE,20,FALSE)</f>
        <v>0</v>
      </c>
      <c r="V111" s="1">
        <f>VLOOKUP($A111,'Values&amp;Scaled13Vars'!$A:$AE,21,FALSE)</f>
        <v>2.1347184986595176</v>
      </c>
      <c r="W111" s="1">
        <f>VLOOKUP($A111,'Values&amp;Scaled13Vars'!$A:$AE,22,FALSE)</f>
        <v>2.1486939144163686</v>
      </c>
      <c r="X111" s="1">
        <f>VLOOKUP($A111,'Values&amp;Scaled13Vars'!$A:$AE,23,FALSE)</f>
        <v>2.0804195804195804</v>
      </c>
      <c r="Y111" s="1">
        <f>VLOOKUP($A111,'Values&amp;Scaled13Vars'!$A:$AE,24,FALSE)</f>
        <v>2.1009771986970684</v>
      </c>
      <c r="Z111" s="1">
        <f>VLOOKUP($A111,'Values&amp;Scaled13Vars'!$A:$AE,25,FALSE)</f>
        <v>4.3378995433789953</v>
      </c>
      <c r="AA111" s="1">
        <f>VLOOKUP($A111,'Values&amp;Scaled13Vars'!$A:$AE,26,FALSE)</f>
        <v>2.5063938618925832</v>
      </c>
      <c r="AB111" s="1">
        <f>VLOOKUP($A111,'Values&amp;Scaled13Vars'!$A:$AE,27,FALSE)</f>
        <v>0</v>
      </c>
      <c r="AC111" s="1">
        <f>VLOOKUP($A111,'Values&amp;Scaled13Vars'!$A:$AE,28,FALSE)</f>
        <v>7.62</v>
      </c>
      <c r="AD111" s="1">
        <f>VLOOKUP($A111,'Values&amp;Scaled13Vars'!$A:$AE,29,FALSE)</f>
        <v>5.2797710877168686</v>
      </c>
      <c r="AE111" s="1">
        <f>VLOOKUP($A111,'Values&amp;Scaled13Vars'!$A:$AE,30,FALSE)</f>
        <v>3.7606837606837611</v>
      </c>
      <c r="AF111" s="1">
        <f>VLOOKUP($A111,'Values&amp;Scaled13Vars'!$A:$AE,31,FALSE)</f>
        <v>2.7453644578242011</v>
      </c>
    </row>
    <row r="112" spans="1:32" x14ac:dyDescent="0.2">
      <c r="A112">
        <v>6085512053</v>
      </c>
      <c r="B112" t="s">
        <v>1707</v>
      </c>
      <c r="C112" s="1">
        <f>VLOOKUP($A112,'Values&amp;Scaled13Vars'!$A:$AE,2,FALSE)</f>
        <v>4534</v>
      </c>
      <c r="D112" s="1">
        <f>VLOOKUP($A112,'Values&amp;Scaled13Vars'!$A:$AE,3,FALSE)</f>
        <v>10.37</v>
      </c>
      <c r="E112" s="1">
        <f>VLOOKUP($A112,'Values&amp;Scaled13Vars'!$A:$AE,4,FALSE)</f>
        <v>13.211981550000001</v>
      </c>
      <c r="F112" s="1">
        <f>VLOOKUP($A112,'Values&amp;Scaled13Vars'!$A:$AE,5,FALSE)</f>
        <v>0</v>
      </c>
      <c r="G112" s="1">
        <f>VLOOKUP($A112,'Values&amp;Scaled13Vars'!$A:$AE,6,FALSE)</f>
        <v>64.362087930000001</v>
      </c>
      <c r="H112" s="1">
        <f>VLOOKUP($A112,'Values&amp;Scaled13Vars'!$A:$AE,7,FALSE)</f>
        <v>0</v>
      </c>
      <c r="I112" s="1">
        <f>VLOOKUP($A112,'Values&amp;Scaled13Vars'!$A:$AE,8,FALSE)</f>
        <v>584</v>
      </c>
      <c r="J112" s="1">
        <f>VLOOKUP($A112,'Values&amp;Scaled13Vars'!$A:$AE,9,FALSE)</f>
        <v>32803</v>
      </c>
      <c r="K112" s="1">
        <f>VLOOKUP($A112,'Values&amp;Scaled13Vars'!$A:$AE,10,FALSE)</f>
        <v>12.8</v>
      </c>
      <c r="L112" s="1">
        <f>VLOOKUP($A112,'Values&amp;Scaled13Vars'!$A:$AE,11,FALSE)</f>
        <v>14.3</v>
      </c>
      <c r="M112" s="1">
        <f>VLOOKUP($A112,'Values&amp;Scaled13Vars'!$A:$AE,12,FALSE)</f>
        <v>24.5</v>
      </c>
      <c r="N112" s="1">
        <f>VLOOKUP($A112,'Values&amp;Scaled13Vars'!$A:$AE,13,FALSE)</f>
        <v>8.6</v>
      </c>
      <c r="O112" s="1">
        <f>VLOOKUP($A112,'Values&amp;Scaled13Vars'!$A:$AE,14,FALSE)</f>
        <v>1.8</v>
      </c>
      <c r="P112" s="1">
        <f>VLOOKUP($A112,'Values&amp;Scaled13Vars'!$A:$AE,15,FALSE)</f>
        <v>3.530741058209304</v>
      </c>
      <c r="Q112" s="1">
        <f>VLOOKUP($A112,'Values&amp;Scaled13Vars'!$A:$AE,16,FALSE)</f>
        <v>10</v>
      </c>
      <c r="R112" s="1">
        <f>VLOOKUP($A112,'Values&amp;Scaled13Vars'!$A:$AE,17,FALSE)</f>
        <v>1.0390100762362837</v>
      </c>
      <c r="S112" s="1">
        <f>VLOOKUP($A112,'Values&amp;Scaled13Vars'!$A:$AE,18,FALSE)</f>
        <v>0</v>
      </c>
      <c r="T112" s="1">
        <f>VLOOKUP($A112,'Values&amp;Scaled13Vars'!$A:$AE,19,FALSE)</f>
        <v>8.4146909918528023E-2</v>
      </c>
      <c r="U112" s="1">
        <f>VLOOKUP($A112,'Values&amp;Scaled13Vars'!$A:$AE,20,FALSE)</f>
        <v>0</v>
      </c>
      <c r="V112" s="1">
        <f>VLOOKUP($A112,'Values&amp;Scaled13Vars'!$A:$AE,21,FALSE)</f>
        <v>1.9571045576407506</v>
      </c>
      <c r="W112" s="1">
        <f>VLOOKUP($A112,'Values&amp;Scaled13Vars'!$A:$AE,22,FALSE)</f>
        <v>1.8098157327662843</v>
      </c>
      <c r="X112" s="1">
        <f>VLOOKUP($A112,'Values&amp;Scaled13Vars'!$A:$AE,23,FALSE)</f>
        <v>2.2377622377622379</v>
      </c>
      <c r="Y112" s="1">
        <f>VLOOKUP($A112,'Values&amp;Scaled13Vars'!$A:$AE,24,FALSE)</f>
        <v>2.3289902280130295</v>
      </c>
      <c r="Z112" s="1">
        <f>VLOOKUP($A112,'Values&amp;Scaled13Vars'!$A:$AE,25,FALSE)</f>
        <v>5.5936073059360734</v>
      </c>
      <c r="AA112" s="1">
        <f>VLOOKUP($A112,'Values&amp;Scaled13Vars'!$A:$AE,26,FALSE)</f>
        <v>1.9948849104859334</v>
      </c>
      <c r="AB112" s="1">
        <f>VLOOKUP($A112,'Values&amp;Scaled13Vars'!$A:$AE,27,FALSE)</f>
        <v>0.19148936170212766</v>
      </c>
      <c r="AC112" s="1">
        <f>VLOOKUP($A112,'Values&amp;Scaled13Vars'!$A:$AE,28,FALSE)</f>
        <v>6.6298000000000004</v>
      </c>
      <c r="AD112" s="1">
        <f>VLOOKUP($A112,'Values&amp;Scaled13Vars'!$A:$AE,29,FALSE)</f>
        <v>5.3186333373235453</v>
      </c>
      <c r="AE112" s="1">
        <f>VLOOKUP($A112,'Values&amp;Scaled13Vars'!$A:$AE,30,FALSE)</f>
        <v>4.4444444444444446</v>
      </c>
      <c r="AF112" s="1">
        <f>VLOOKUP($A112,'Values&amp;Scaled13Vars'!$A:$AE,31,FALSE)</f>
        <v>2.7165418241303554</v>
      </c>
    </row>
    <row r="113" spans="1:32" x14ac:dyDescent="0.2">
      <c r="A113">
        <v>6085512039</v>
      </c>
      <c r="B113" t="s">
        <v>1707</v>
      </c>
      <c r="C113" s="1">
        <f>VLOOKUP($A113,'Values&amp;Scaled13Vars'!$A:$AE,2,FALSE)</f>
        <v>4784</v>
      </c>
      <c r="D113" s="1">
        <f>VLOOKUP($A113,'Values&amp;Scaled13Vars'!$A:$AE,3,FALSE)</f>
        <v>10.37</v>
      </c>
      <c r="E113" s="1">
        <f>VLOOKUP($A113,'Values&amp;Scaled13Vars'!$A:$AE,4,FALSE)</f>
        <v>12.59339975</v>
      </c>
      <c r="F113" s="1">
        <f>VLOOKUP($A113,'Values&amp;Scaled13Vars'!$A:$AE,5,FALSE)</f>
        <v>0</v>
      </c>
      <c r="G113" s="1">
        <f>VLOOKUP($A113,'Values&amp;Scaled13Vars'!$A:$AE,6,FALSE)</f>
        <v>67.19097764</v>
      </c>
      <c r="H113" s="1">
        <f>VLOOKUP($A113,'Values&amp;Scaled13Vars'!$A:$AE,7,FALSE)</f>
        <v>0</v>
      </c>
      <c r="I113" s="1">
        <f>VLOOKUP($A113,'Values&amp;Scaled13Vars'!$A:$AE,8,FALSE)</f>
        <v>284</v>
      </c>
      <c r="J113" s="1">
        <f>VLOOKUP($A113,'Values&amp;Scaled13Vars'!$A:$AE,9,FALSE)</f>
        <v>32364</v>
      </c>
      <c r="K113" s="1">
        <f>VLOOKUP($A113,'Values&amp;Scaled13Vars'!$A:$AE,10,FALSE)</f>
        <v>5.9</v>
      </c>
      <c r="L113" s="1">
        <f>VLOOKUP($A113,'Values&amp;Scaled13Vars'!$A:$AE,11,FALSE)</f>
        <v>11</v>
      </c>
      <c r="M113" s="1">
        <f>VLOOKUP($A113,'Values&amp;Scaled13Vars'!$A:$AE,12,FALSE)</f>
        <v>26.1</v>
      </c>
      <c r="N113" s="1">
        <f>VLOOKUP($A113,'Values&amp;Scaled13Vars'!$A:$AE,13,FALSE)</f>
        <v>8.5</v>
      </c>
      <c r="O113" s="1">
        <f>VLOOKUP($A113,'Values&amp;Scaled13Vars'!$A:$AE,14,FALSE)</f>
        <v>0.3</v>
      </c>
      <c r="P113" s="1">
        <f>VLOOKUP($A113,'Values&amp;Scaled13Vars'!$A:$AE,15,FALSE)</f>
        <v>3.7255513130211177</v>
      </c>
      <c r="Q113" s="1">
        <f>VLOOKUP($A113,'Values&amp;Scaled13Vars'!$A:$AE,16,FALSE)</f>
        <v>10</v>
      </c>
      <c r="R113" s="1">
        <f>VLOOKUP($A113,'Values&amp;Scaled13Vars'!$A:$AE,17,FALSE)</f>
        <v>0.98929078483718502</v>
      </c>
      <c r="S113" s="1">
        <f>VLOOKUP($A113,'Values&amp;Scaled13Vars'!$A:$AE,18,FALSE)</f>
        <v>0</v>
      </c>
      <c r="T113" s="1">
        <f>VLOOKUP($A113,'Values&amp;Scaled13Vars'!$A:$AE,19,FALSE)</f>
        <v>8.9422103215176935E-2</v>
      </c>
      <c r="U113" s="1">
        <f>VLOOKUP($A113,'Values&amp;Scaled13Vars'!$A:$AE,20,FALSE)</f>
        <v>0</v>
      </c>
      <c r="V113" s="1">
        <f>VLOOKUP($A113,'Values&amp;Scaled13Vars'!$A:$AE,21,FALSE)</f>
        <v>0.95174262734584447</v>
      </c>
      <c r="W113" s="1">
        <f>VLOOKUP($A113,'Values&amp;Scaled13Vars'!$A:$AE,22,FALSE)</f>
        <v>1.7785948467758566</v>
      </c>
      <c r="X113" s="1">
        <f>VLOOKUP($A113,'Values&amp;Scaled13Vars'!$A:$AE,23,FALSE)</f>
        <v>1.0314685314685315</v>
      </c>
      <c r="Y113" s="1">
        <f>VLOOKUP($A113,'Values&amp;Scaled13Vars'!$A:$AE,24,FALSE)</f>
        <v>1.7915309446254071</v>
      </c>
      <c r="Z113" s="1">
        <f>VLOOKUP($A113,'Values&amp;Scaled13Vars'!$A:$AE,25,FALSE)</f>
        <v>5.9589041095890414</v>
      </c>
      <c r="AA113" s="1">
        <f>VLOOKUP($A113,'Values&amp;Scaled13Vars'!$A:$AE,26,FALSE)</f>
        <v>1.9693094629156009</v>
      </c>
      <c r="AB113" s="1">
        <f>VLOOKUP($A113,'Values&amp;Scaled13Vars'!$A:$AE,27,FALSE)</f>
        <v>3.1914893617021274E-2</v>
      </c>
      <c r="AC113" s="1">
        <f>VLOOKUP($A113,'Values&amp;Scaled13Vars'!$A:$AE,28,FALSE)</f>
        <v>6.9813999999999998</v>
      </c>
      <c r="AD113" s="1">
        <f>VLOOKUP($A113,'Values&amp;Scaled13Vars'!$A:$AE,29,FALSE)</f>
        <v>4.89564583973808</v>
      </c>
      <c r="AE113" s="1">
        <f>VLOOKUP($A113,'Values&amp;Scaled13Vars'!$A:$AE,30,FALSE)</f>
        <v>3.8034188034188037</v>
      </c>
      <c r="AF113" s="1">
        <f>VLOOKUP($A113,'Values&amp;Scaled13Vars'!$A:$AE,31,FALSE)</f>
        <v>2.7102194069814542</v>
      </c>
    </row>
    <row r="114" spans="1:32" x14ac:dyDescent="0.2">
      <c r="A114">
        <v>6085503803</v>
      </c>
      <c r="B114" t="s">
        <v>1707</v>
      </c>
      <c r="C114" s="1">
        <f>VLOOKUP($A114,'Values&amp;Scaled13Vars'!$A:$AE,2,FALSE)</f>
        <v>4477</v>
      </c>
      <c r="D114" s="1">
        <f>VLOOKUP($A114,'Values&amp;Scaled13Vars'!$A:$AE,3,FALSE)</f>
        <v>10.37</v>
      </c>
      <c r="E114" s="1">
        <f>VLOOKUP($A114,'Values&amp;Scaled13Vars'!$A:$AE,4,FALSE)</f>
        <v>24.245628849999999</v>
      </c>
      <c r="F114" s="1">
        <f>VLOOKUP($A114,'Values&amp;Scaled13Vars'!$A:$AE,5,FALSE)</f>
        <v>0</v>
      </c>
      <c r="G114" s="1">
        <f>VLOOKUP($A114,'Values&amp;Scaled13Vars'!$A:$AE,6,FALSE)</f>
        <v>223.19231239999999</v>
      </c>
      <c r="H114" s="1">
        <f>VLOOKUP($A114,'Values&amp;Scaled13Vars'!$A:$AE,7,FALSE)</f>
        <v>0</v>
      </c>
      <c r="I114" s="1">
        <f>VLOOKUP($A114,'Values&amp;Scaled13Vars'!$A:$AE,8,FALSE)</f>
        <v>335</v>
      </c>
      <c r="J114" s="1">
        <f>VLOOKUP($A114,'Values&amp;Scaled13Vars'!$A:$AE,9,FALSE)</f>
        <v>32501</v>
      </c>
      <c r="K114" s="1">
        <f>VLOOKUP($A114,'Values&amp;Scaled13Vars'!$A:$AE,10,FALSE)</f>
        <v>7</v>
      </c>
      <c r="L114" s="1">
        <f>VLOOKUP($A114,'Values&amp;Scaled13Vars'!$A:$AE,11,FALSE)</f>
        <v>15.3</v>
      </c>
      <c r="M114" s="1">
        <f>VLOOKUP($A114,'Values&amp;Scaled13Vars'!$A:$AE,12,FALSE)</f>
        <v>18.600000000000001</v>
      </c>
      <c r="N114" s="1">
        <f>VLOOKUP($A114,'Values&amp;Scaled13Vars'!$A:$AE,13,FALSE)</f>
        <v>9.1</v>
      </c>
      <c r="O114" s="1">
        <f>VLOOKUP($A114,'Values&amp;Scaled13Vars'!$A:$AE,14,FALSE)</f>
        <v>0.4</v>
      </c>
      <c r="P114" s="1">
        <f>VLOOKUP($A114,'Values&amp;Scaled13Vars'!$A:$AE,15,FALSE)</f>
        <v>3.4863243201122107</v>
      </c>
      <c r="Q114" s="1">
        <f>VLOOKUP($A114,'Values&amp;Scaled13Vars'!$A:$AE,16,FALSE)</f>
        <v>10</v>
      </c>
      <c r="R114" s="1">
        <f>VLOOKUP($A114,'Values&amp;Scaled13Vars'!$A:$AE,17,FALSE)</f>
        <v>1.9258533769987316</v>
      </c>
      <c r="S114" s="1">
        <f>VLOOKUP($A114,'Values&amp;Scaled13Vars'!$A:$AE,18,FALSE)</f>
        <v>0</v>
      </c>
      <c r="T114" s="1">
        <f>VLOOKUP($A114,'Values&amp;Scaled13Vars'!$A:$AE,19,FALSE)</f>
        <v>0.38032676184686193</v>
      </c>
      <c r="U114" s="1">
        <f>VLOOKUP($A114,'Values&amp;Scaled13Vars'!$A:$AE,20,FALSE)</f>
        <v>0</v>
      </c>
      <c r="V114" s="1">
        <f>VLOOKUP($A114,'Values&amp;Scaled13Vars'!$A:$AE,21,FALSE)</f>
        <v>1.1226541554959786</v>
      </c>
      <c r="W114" s="1">
        <f>VLOOKUP($A114,'Values&amp;Scaled13Vars'!$A:$AE,22,FALSE)</f>
        <v>1.7883380389869923</v>
      </c>
      <c r="X114" s="1">
        <f>VLOOKUP($A114,'Values&amp;Scaled13Vars'!$A:$AE,23,FALSE)</f>
        <v>1.2237762237762237</v>
      </c>
      <c r="Y114" s="1">
        <f>VLOOKUP($A114,'Values&amp;Scaled13Vars'!$A:$AE,24,FALSE)</f>
        <v>2.4918566775244302</v>
      </c>
      <c r="Z114" s="1">
        <f>VLOOKUP($A114,'Values&amp;Scaled13Vars'!$A:$AE,25,FALSE)</f>
        <v>4.2465753424657544</v>
      </c>
      <c r="AA114" s="1">
        <f>VLOOKUP($A114,'Values&amp;Scaled13Vars'!$A:$AE,26,FALSE)</f>
        <v>2.1227621483375954</v>
      </c>
      <c r="AB114" s="1">
        <f>VLOOKUP($A114,'Values&amp;Scaled13Vars'!$A:$AE,27,FALSE)</f>
        <v>4.2553191489361701E-2</v>
      </c>
      <c r="AC114" s="1">
        <f>VLOOKUP($A114,'Values&amp;Scaled13Vars'!$A:$AE,28,FALSE)</f>
        <v>6.4522000000000004</v>
      </c>
      <c r="AD114" s="1">
        <f>VLOOKUP($A114,'Values&amp;Scaled13Vars'!$A:$AE,29,FALSE)</f>
        <v>5.0282371724602122</v>
      </c>
      <c r="AE114" s="1">
        <f>VLOOKUP($A114,'Values&amp;Scaled13Vars'!$A:$AE,30,FALSE)</f>
        <v>4.017094017094017</v>
      </c>
      <c r="AF114" s="1">
        <f>VLOOKUP($A114,'Values&amp;Scaled13Vars'!$A:$AE,31,FALSE)</f>
        <v>2.7061859304413751</v>
      </c>
    </row>
    <row r="115" spans="1:32" x14ac:dyDescent="0.2">
      <c r="A115">
        <v>6085512042</v>
      </c>
      <c r="B115" t="s">
        <v>1707</v>
      </c>
      <c r="C115" s="1">
        <f>VLOOKUP($A115,'Values&amp;Scaled13Vars'!$A:$AE,2,FALSE)</f>
        <v>2841</v>
      </c>
      <c r="D115" s="1">
        <f>VLOOKUP($A115,'Values&amp;Scaled13Vars'!$A:$AE,3,FALSE)</f>
        <v>10.37</v>
      </c>
      <c r="E115" s="1">
        <f>VLOOKUP($A115,'Values&amp;Scaled13Vars'!$A:$AE,4,FALSE)</f>
        <v>24.13</v>
      </c>
      <c r="F115" s="1">
        <f>VLOOKUP($A115,'Values&amp;Scaled13Vars'!$A:$AE,5,FALSE)</f>
        <v>0</v>
      </c>
      <c r="G115" s="1">
        <f>VLOOKUP($A115,'Values&amp;Scaled13Vars'!$A:$AE,6,FALSE)</f>
        <v>81.488030269999996</v>
      </c>
      <c r="H115" s="1">
        <f>VLOOKUP($A115,'Values&amp;Scaled13Vars'!$A:$AE,7,FALSE)</f>
        <v>0</v>
      </c>
      <c r="I115" s="1">
        <f>VLOOKUP($A115,'Values&amp;Scaled13Vars'!$A:$AE,8,FALSE)</f>
        <v>299</v>
      </c>
      <c r="J115" s="1">
        <f>VLOOKUP($A115,'Values&amp;Scaled13Vars'!$A:$AE,9,FALSE)</f>
        <v>27340</v>
      </c>
      <c r="K115" s="1">
        <f>VLOOKUP($A115,'Values&amp;Scaled13Vars'!$A:$AE,10,FALSE)</f>
        <v>10.8</v>
      </c>
      <c r="L115" s="1">
        <f>VLOOKUP($A115,'Values&amp;Scaled13Vars'!$A:$AE,11,FALSE)</f>
        <v>22.9</v>
      </c>
      <c r="M115" s="1">
        <f>VLOOKUP($A115,'Values&amp;Scaled13Vars'!$A:$AE,12,FALSE)</f>
        <v>22</v>
      </c>
      <c r="N115" s="1">
        <f>VLOOKUP($A115,'Values&amp;Scaled13Vars'!$A:$AE,13,FALSE)</f>
        <v>10.3</v>
      </c>
      <c r="O115" s="1">
        <f>VLOOKUP($A115,'Values&amp;Scaled13Vars'!$A:$AE,14,FALSE)</f>
        <v>0.6</v>
      </c>
      <c r="P115" s="1">
        <f>VLOOKUP($A115,'Values&amp;Scaled13Vars'!$A:$AE,15,FALSE)</f>
        <v>2.2114860126237046</v>
      </c>
      <c r="Q115" s="1">
        <f>VLOOKUP($A115,'Values&amp;Scaled13Vars'!$A:$AE,16,FALSE)</f>
        <v>10</v>
      </c>
      <c r="R115" s="1">
        <f>VLOOKUP($A115,'Values&amp;Scaled13Vars'!$A:$AE,17,FALSE)</f>
        <v>1.9165595625229539</v>
      </c>
      <c r="S115" s="1">
        <f>VLOOKUP($A115,'Values&amp;Scaled13Vars'!$A:$AE,18,FALSE)</f>
        <v>0</v>
      </c>
      <c r="T115" s="1">
        <f>VLOOKUP($A115,'Values&amp;Scaled13Vars'!$A:$AE,19,FALSE)</f>
        <v>0.1160826393007682</v>
      </c>
      <c r="U115" s="1">
        <f>VLOOKUP($A115,'Values&amp;Scaled13Vars'!$A:$AE,20,FALSE)</f>
        <v>0</v>
      </c>
      <c r="V115" s="1">
        <f>VLOOKUP($A115,'Values&amp;Scaled13Vars'!$A:$AE,21,FALSE)</f>
        <v>1.0020107238605898</v>
      </c>
      <c r="W115" s="1">
        <f>VLOOKUP($A115,'Values&amp;Scaled13Vars'!$A:$AE,22,FALSE)</f>
        <v>1.4212970535733336</v>
      </c>
      <c r="X115" s="1">
        <f>VLOOKUP($A115,'Values&amp;Scaled13Vars'!$A:$AE,23,FALSE)</f>
        <v>1.8881118881118879</v>
      </c>
      <c r="Y115" s="1">
        <f>VLOOKUP($A115,'Values&amp;Scaled13Vars'!$A:$AE,24,FALSE)</f>
        <v>3.7296416938110748</v>
      </c>
      <c r="Z115" s="1">
        <f>VLOOKUP($A115,'Values&amp;Scaled13Vars'!$A:$AE,25,FALSE)</f>
        <v>5.0228310502283113</v>
      </c>
      <c r="AA115" s="1">
        <f>VLOOKUP($A115,'Values&amp;Scaled13Vars'!$A:$AE,26,FALSE)</f>
        <v>2.4296675191815855</v>
      </c>
      <c r="AB115" s="1">
        <f>VLOOKUP($A115,'Values&amp;Scaled13Vars'!$A:$AE,27,FALSE)</f>
        <v>6.3829787234042548E-2</v>
      </c>
      <c r="AC115" s="1">
        <f>VLOOKUP($A115,'Values&amp;Scaled13Vars'!$A:$AE,28,FALSE)</f>
        <v>8.7946000000000009</v>
      </c>
      <c r="AD115" s="1">
        <f>VLOOKUP($A115,'Values&amp;Scaled13Vars'!$A:$AE,29,FALSE)</f>
        <v>5.5400938512849578</v>
      </c>
      <c r="AE115" s="1">
        <f>VLOOKUP($A115,'Values&amp;Scaled13Vars'!$A:$AE,30,FALSE)</f>
        <v>4.4871794871794872</v>
      </c>
      <c r="AF115" s="1">
        <f>VLOOKUP($A115,'Values&amp;Scaled13Vars'!$A:$AE,31,FALSE)</f>
        <v>2.6935269398333981</v>
      </c>
    </row>
    <row r="116" spans="1:32" x14ac:dyDescent="0.2">
      <c r="A116">
        <v>6085503903</v>
      </c>
      <c r="B116" t="s">
        <v>1707</v>
      </c>
      <c r="C116" s="1">
        <f>VLOOKUP($A116,'Values&amp;Scaled13Vars'!$A:$AE,2,FALSE)</f>
        <v>1982</v>
      </c>
      <c r="D116" s="1">
        <f>VLOOKUP($A116,'Values&amp;Scaled13Vars'!$A:$AE,3,FALSE)</f>
        <v>10.37</v>
      </c>
      <c r="E116" s="1">
        <f>VLOOKUP($A116,'Values&amp;Scaled13Vars'!$A:$AE,4,FALSE)</f>
        <v>11.09</v>
      </c>
      <c r="F116" s="1">
        <f>VLOOKUP($A116,'Values&amp;Scaled13Vars'!$A:$AE,5,FALSE)</f>
        <v>0</v>
      </c>
      <c r="G116" s="1">
        <f>VLOOKUP($A116,'Values&amp;Scaled13Vars'!$A:$AE,6,FALSE)</f>
        <v>230.9292092</v>
      </c>
      <c r="H116" s="1">
        <f>VLOOKUP($A116,'Values&amp;Scaled13Vars'!$A:$AE,7,FALSE)</f>
        <v>0</v>
      </c>
      <c r="I116" s="1">
        <f>VLOOKUP($A116,'Values&amp;Scaled13Vars'!$A:$AE,8,FALSE)</f>
        <v>367</v>
      </c>
      <c r="J116" s="1">
        <f>VLOOKUP($A116,'Values&amp;Scaled13Vars'!$A:$AE,9,FALSE)</f>
        <v>24676</v>
      </c>
      <c r="K116" s="1">
        <f>VLOOKUP($A116,'Values&amp;Scaled13Vars'!$A:$AE,10,FALSE)</f>
        <v>10.199999999999999</v>
      </c>
      <c r="L116" s="1">
        <f>VLOOKUP($A116,'Values&amp;Scaled13Vars'!$A:$AE,11,FALSE)</f>
        <v>31.2</v>
      </c>
      <c r="M116" s="1">
        <f>VLOOKUP($A116,'Values&amp;Scaled13Vars'!$A:$AE,12,FALSE)</f>
        <v>24.6</v>
      </c>
      <c r="N116" s="1">
        <f>VLOOKUP($A116,'Values&amp;Scaled13Vars'!$A:$AE,13,FALSE)</f>
        <v>8.6999999999999993</v>
      </c>
      <c r="O116" s="1">
        <f>VLOOKUP($A116,'Values&amp;Scaled13Vars'!$A:$AE,14,FALSE)</f>
        <v>0.6</v>
      </c>
      <c r="P116" s="1">
        <f>VLOOKUP($A116,'Values&amp;Scaled13Vars'!$A:$AE,15,FALSE)</f>
        <v>1.542117977090314</v>
      </c>
      <c r="Q116" s="1">
        <f>VLOOKUP($A116,'Values&amp;Scaled13Vars'!$A:$AE,16,FALSE)</f>
        <v>10</v>
      </c>
      <c r="R116" s="1">
        <f>VLOOKUP($A116,'Values&amp;Scaled13Vars'!$A:$AE,17,FALSE)</f>
        <v>0.86845313610652108</v>
      </c>
      <c r="S116" s="1">
        <f>VLOOKUP($A116,'Values&amp;Scaled13Vars'!$A:$AE,18,FALSE)</f>
        <v>0</v>
      </c>
      <c r="T116" s="1">
        <f>VLOOKUP($A116,'Values&amp;Scaled13Vars'!$A:$AE,19,FALSE)</f>
        <v>0.39475419816293678</v>
      </c>
      <c r="U116" s="1">
        <f>VLOOKUP($A116,'Values&amp;Scaled13Vars'!$A:$AE,20,FALSE)</f>
        <v>0</v>
      </c>
      <c r="V116" s="1">
        <f>VLOOKUP($A116,'Values&amp;Scaled13Vars'!$A:$AE,21,FALSE)</f>
        <v>1.229892761394102</v>
      </c>
      <c r="W116" s="1">
        <f>VLOOKUP($A116,'Values&amp;Scaled13Vars'!$A:$AE,22,FALSE)</f>
        <v>1.2318381918911039</v>
      </c>
      <c r="X116" s="1">
        <f>VLOOKUP($A116,'Values&amp;Scaled13Vars'!$A:$AE,23,FALSE)</f>
        <v>1.7832167832167831</v>
      </c>
      <c r="Y116" s="1">
        <f>VLOOKUP($A116,'Values&amp;Scaled13Vars'!$A:$AE,24,FALSE)</f>
        <v>5.0814332247557008</v>
      </c>
      <c r="Z116" s="1">
        <f>VLOOKUP($A116,'Values&amp;Scaled13Vars'!$A:$AE,25,FALSE)</f>
        <v>5.6164383561643838</v>
      </c>
      <c r="AA116" s="1">
        <f>VLOOKUP($A116,'Values&amp;Scaled13Vars'!$A:$AE,26,FALSE)</f>
        <v>2.0204603580562659</v>
      </c>
      <c r="AB116" s="1">
        <f>VLOOKUP($A116,'Values&amp;Scaled13Vars'!$A:$AE,27,FALSE)</f>
        <v>6.3829787234042548E-2</v>
      </c>
      <c r="AC116" s="1">
        <f>VLOOKUP($A116,'Values&amp;Scaled13Vars'!$A:$AE,28,FALSE)</f>
        <v>8.64</v>
      </c>
      <c r="AD116" s="1">
        <f>VLOOKUP($A116,'Values&amp;Scaled13Vars'!$A:$AE,29,FALSE)</f>
        <v>5.8649808908504033</v>
      </c>
      <c r="AE116" s="1">
        <f>VLOOKUP($A116,'Values&amp;Scaled13Vars'!$A:$AE,30,FALSE)</f>
        <v>5.4700854700854702</v>
      </c>
      <c r="AF116" s="1">
        <f>VLOOKUP($A116,'Values&amp;Scaled13Vars'!$A:$AE,31,FALSE)</f>
        <v>2.6894719014690454</v>
      </c>
    </row>
    <row r="117" spans="1:32" x14ac:dyDescent="0.2">
      <c r="A117">
        <v>6085504316</v>
      </c>
      <c r="B117" t="s">
        <v>1707</v>
      </c>
      <c r="C117" s="1">
        <f>VLOOKUP($A117,'Values&amp;Scaled13Vars'!$A:$AE,2,FALSE)</f>
        <v>4839</v>
      </c>
      <c r="D117" s="1">
        <f>VLOOKUP($A117,'Values&amp;Scaled13Vars'!$A:$AE,3,FALSE)</f>
        <v>10.37</v>
      </c>
      <c r="E117" s="1">
        <f>VLOOKUP($A117,'Values&amp;Scaled13Vars'!$A:$AE,4,FALSE)</f>
        <v>28.4</v>
      </c>
      <c r="F117" s="1">
        <f>VLOOKUP($A117,'Values&amp;Scaled13Vars'!$A:$AE,5,FALSE)</f>
        <v>0</v>
      </c>
      <c r="G117" s="1">
        <f>VLOOKUP($A117,'Values&amp;Scaled13Vars'!$A:$AE,6,FALSE)</f>
        <v>291.55222650000002</v>
      </c>
      <c r="H117" s="1">
        <f>VLOOKUP($A117,'Values&amp;Scaled13Vars'!$A:$AE,7,FALSE)</f>
        <v>0.2</v>
      </c>
      <c r="I117" s="1">
        <f>VLOOKUP($A117,'Values&amp;Scaled13Vars'!$A:$AE,8,FALSE)</f>
        <v>350</v>
      </c>
      <c r="J117" s="1">
        <f>VLOOKUP($A117,'Values&amp;Scaled13Vars'!$A:$AE,9,FALSE)</f>
        <v>33578</v>
      </c>
      <c r="K117" s="1">
        <f>VLOOKUP($A117,'Values&amp;Scaled13Vars'!$A:$AE,10,FALSE)</f>
        <v>6.5</v>
      </c>
      <c r="L117" s="1">
        <f>VLOOKUP($A117,'Values&amp;Scaled13Vars'!$A:$AE,11,FALSE)</f>
        <v>18.2</v>
      </c>
      <c r="M117" s="1">
        <f>VLOOKUP($A117,'Values&amp;Scaled13Vars'!$A:$AE,12,FALSE)</f>
        <v>19.899999999999999</v>
      </c>
      <c r="N117" s="1">
        <f>VLOOKUP($A117,'Values&amp;Scaled13Vars'!$A:$AE,13,FALSE)</f>
        <v>6.6</v>
      </c>
      <c r="O117" s="1">
        <f>VLOOKUP($A117,'Values&amp;Scaled13Vars'!$A:$AE,14,FALSE)</f>
        <v>0.6</v>
      </c>
      <c r="P117" s="1">
        <f>VLOOKUP($A117,'Values&amp;Scaled13Vars'!$A:$AE,15,FALSE)</f>
        <v>3.7684095690797164</v>
      </c>
      <c r="Q117" s="1">
        <f>VLOOKUP($A117,'Values&amp;Scaled13Vars'!$A:$AE,16,FALSE)</f>
        <v>10</v>
      </c>
      <c r="R117" s="1">
        <f>VLOOKUP($A117,'Values&amp;Scaled13Vars'!$A:$AE,17,FALSE)</f>
        <v>2.2597661914185192</v>
      </c>
      <c r="S117" s="1">
        <f>VLOOKUP($A117,'Values&amp;Scaled13Vars'!$A:$AE,18,FALSE)</f>
        <v>0</v>
      </c>
      <c r="T117" s="1">
        <f>VLOOKUP($A117,'Values&amp;Scaled13Vars'!$A:$AE,19,FALSE)</f>
        <v>0.50780142420116625</v>
      </c>
      <c r="U117" s="1">
        <f>VLOOKUP($A117,'Values&amp;Scaled13Vars'!$A:$AE,20,FALSE)</f>
        <v>2.7972027972027972E-2</v>
      </c>
      <c r="V117" s="1">
        <f>VLOOKUP($A117,'Values&amp;Scaled13Vars'!$A:$AE,21,FALSE)</f>
        <v>1.1729222520107239</v>
      </c>
      <c r="W117" s="1">
        <f>VLOOKUP($A117,'Values&amp;Scaled13Vars'!$A:$AE,22,FALSE)</f>
        <v>1.8649323310409569</v>
      </c>
      <c r="X117" s="1">
        <f>VLOOKUP($A117,'Values&amp;Scaled13Vars'!$A:$AE,23,FALSE)</f>
        <v>1.1363636363636362</v>
      </c>
      <c r="Y117" s="1">
        <f>VLOOKUP($A117,'Values&amp;Scaled13Vars'!$A:$AE,24,FALSE)</f>
        <v>2.9641693811074923</v>
      </c>
      <c r="Z117" s="1">
        <f>VLOOKUP($A117,'Values&amp;Scaled13Vars'!$A:$AE,25,FALSE)</f>
        <v>4.5433789954337902</v>
      </c>
      <c r="AA117" s="1">
        <f>VLOOKUP($A117,'Values&amp;Scaled13Vars'!$A:$AE,26,FALSE)</f>
        <v>1.4833759590792839</v>
      </c>
      <c r="AB117" s="1">
        <f>VLOOKUP($A117,'Values&amp;Scaled13Vars'!$A:$AE,27,FALSE)</f>
        <v>6.3829787234042548E-2</v>
      </c>
      <c r="AC117" s="1">
        <f>VLOOKUP($A117,'Values&amp;Scaled13Vars'!$A:$AE,28,FALSE)</f>
        <v>6.4939</v>
      </c>
      <c r="AD117" s="1">
        <f>VLOOKUP($A117,'Values&amp;Scaled13Vars'!$A:$AE,29,FALSE)</f>
        <v>5.1835153516380785</v>
      </c>
      <c r="AE117" s="1">
        <f>VLOOKUP($A117,'Values&amp;Scaled13Vars'!$A:$AE,30,FALSE)</f>
        <v>3.7179487179487181</v>
      </c>
      <c r="AF117" s="1">
        <f>VLOOKUP($A117,'Values&amp;Scaled13Vars'!$A:$AE,31,FALSE)</f>
        <v>2.6672353406883658</v>
      </c>
    </row>
    <row r="118" spans="1:32" x14ac:dyDescent="0.2">
      <c r="A118">
        <v>6085504321</v>
      </c>
      <c r="B118" t="s">
        <v>1707</v>
      </c>
      <c r="C118" s="1">
        <f>VLOOKUP($A118,'Values&amp;Scaled13Vars'!$A:$AE,2,FALSE)</f>
        <v>5346</v>
      </c>
      <c r="D118" s="1">
        <f>VLOOKUP($A118,'Values&amp;Scaled13Vars'!$A:$AE,3,FALSE)</f>
        <v>10.37</v>
      </c>
      <c r="E118" s="1">
        <f>VLOOKUP($A118,'Values&amp;Scaled13Vars'!$A:$AE,4,FALSE)</f>
        <v>27.16574756</v>
      </c>
      <c r="F118" s="1">
        <f>VLOOKUP($A118,'Values&amp;Scaled13Vars'!$A:$AE,5,FALSE)</f>
        <v>0</v>
      </c>
      <c r="G118" s="1">
        <f>VLOOKUP($A118,'Values&amp;Scaled13Vars'!$A:$AE,6,FALSE)</f>
        <v>244.456773</v>
      </c>
      <c r="H118" s="1">
        <f>VLOOKUP($A118,'Values&amp;Scaled13Vars'!$A:$AE,7,FALSE)</f>
        <v>0</v>
      </c>
      <c r="I118" s="1">
        <f>VLOOKUP($A118,'Values&amp;Scaled13Vars'!$A:$AE,8,FALSE)</f>
        <v>473</v>
      </c>
      <c r="J118" s="1">
        <f>VLOOKUP($A118,'Values&amp;Scaled13Vars'!$A:$AE,9,FALSE)</f>
        <v>33278</v>
      </c>
      <c r="K118" s="1">
        <f>VLOOKUP($A118,'Values&amp;Scaled13Vars'!$A:$AE,10,FALSE)</f>
        <v>8.6999999999999993</v>
      </c>
      <c r="L118" s="1">
        <f>VLOOKUP($A118,'Values&amp;Scaled13Vars'!$A:$AE,11,FALSE)</f>
        <v>13.7</v>
      </c>
      <c r="M118" s="1">
        <f>VLOOKUP($A118,'Values&amp;Scaled13Vars'!$A:$AE,12,FALSE)</f>
        <v>20.3</v>
      </c>
      <c r="N118" s="1">
        <f>VLOOKUP($A118,'Values&amp;Scaled13Vars'!$A:$AE,13,FALSE)</f>
        <v>7</v>
      </c>
      <c r="O118" s="1">
        <f>VLOOKUP($A118,'Values&amp;Scaled13Vars'!$A:$AE,14,FALSE)</f>
        <v>0.4</v>
      </c>
      <c r="P118" s="1">
        <f>VLOOKUP($A118,'Values&amp;Scaled13Vars'!$A:$AE,15,FALSE)</f>
        <v>4.1634847658380734</v>
      </c>
      <c r="Q118" s="1">
        <f>VLOOKUP($A118,'Values&amp;Scaled13Vars'!$A:$AE,16,FALSE)</f>
        <v>10</v>
      </c>
      <c r="R118" s="1">
        <f>VLOOKUP($A118,'Values&amp;Scaled13Vars'!$A:$AE,17,FALSE)</f>
        <v>2.1605615967724945</v>
      </c>
      <c r="S118" s="1">
        <f>VLOOKUP($A118,'Values&amp;Scaled13Vars'!$A:$AE,18,FALSE)</f>
        <v>0</v>
      </c>
      <c r="T118" s="1">
        <f>VLOOKUP($A118,'Values&amp;Scaled13Vars'!$A:$AE,19,FALSE)</f>
        <v>0.41997982418345436</v>
      </c>
      <c r="U118" s="1">
        <f>VLOOKUP($A118,'Values&amp;Scaled13Vars'!$A:$AE,20,FALSE)</f>
        <v>0</v>
      </c>
      <c r="V118" s="1">
        <f>VLOOKUP($A118,'Values&amp;Scaled13Vars'!$A:$AE,21,FALSE)</f>
        <v>1.5851206434316354</v>
      </c>
      <c r="W118" s="1">
        <f>VLOOKUP($A118,'Values&amp;Scaled13Vars'!$A:$AE,22,FALSE)</f>
        <v>1.8435968736443096</v>
      </c>
      <c r="X118" s="1">
        <f>VLOOKUP($A118,'Values&amp;Scaled13Vars'!$A:$AE,23,FALSE)</f>
        <v>1.5209790209790208</v>
      </c>
      <c r="Y118" s="1">
        <f>VLOOKUP($A118,'Values&amp;Scaled13Vars'!$A:$AE,24,FALSE)</f>
        <v>2.2312703583061886</v>
      </c>
      <c r="Z118" s="1">
        <f>VLOOKUP($A118,'Values&amp;Scaled13Vars'!$A:$AE,25,FALSE)</f>
        <v>4.6347031963470329</v>
      </c>
      <c r="AA118" s="1">
        <f>VLOOKUP($A118,'Values&amp;Scaled13Vars'!$A:$AE,26,FALSE)</f>
        <v>1.585677749360614</v>
      </c>
      <c r="AB118" s="1">
        <f>VLOOKUP($A118,'Values&amp;Scaled13Vars'!$A:$AE,27,FALSE)</f>
        <v>4.2553191489361701E-2</v>
      </c>
      <c r="AC118" s="1">
        <f>VLOOKUP($A118,'Values&amp;Scaled13Vars'!$A:$AE,28,FALSE)</f>
        <v>6.4175000000000004</v>
      </c>
      <c r="AD118" s="1">
        <f>VLOOKUP($A118,'Values&amp;Scaled13Vars'!$A:$AE,29,FALSE)</f>
        <v>5.1600724633751174</v>
      </c>
      <c r="AE118" s="1">
        <f>VLOOKUP($A118,'Values&amp;Scaled13Vars'!$A:$AE,30,FALSE)</f>
        <v>3.3760683760683765</v>
      </c>
      <c r="AF118" s="1">
        <f>VLOOKUP($A118,'Values&amp;Scaled13Vars'!$A:$AE,31,FALSE)</f>
        <v>2.6338428442552893</v>
      </c>
    </row>
    <row r="119" spans="1:32" x14ac:dyDescent="0.2">
      <c r="A119">
        <v>6085502301</v>
      </c>
      <c r="B119" t="s">
        <v>1707</v>
      </c>
      <c r="C119" s="1">
        <f>VLOOKUP($A119,'Values&amp;Scaled13Vars'!$A:$AE,2,FALSE)</f>
        <v>3245</v>
      </c>
      <c r="D119" s="1">
        <f>VLOOKUP($A119,'Values&amp;Scaled13Vars'!$A:$AE,3,FALSE)</f>
        <v>10.37</v>
      </c>
      <c r="E119" s="1">
        <f>VLOOKUP($A119,'Values&amp;Scaled13Vars'!$A:$AE,4,FALSE)</f>
        <v>27.31</v>
      </c>
      <c r="F119" s="1">
        <f>VLOOKUP($A119,'Values&amp;Scaled13Vars'!$A:$AE,5,FALSE)</f>
        <v>0</v>
      </c>
      <c r="G119" s="1">
        <f>VLOOKUP($A119,'Values&amp;Scaled13Vars'!$A:$AE,6,FALSE)</f>
        <v>125.4815792</v>
      </c>
      <c r="H119" s="1">
        <f>VLOOKUP($A119,'Values&amp;Scaled13Vars'!$A:$AE,7,FALSE)</f>
        <v>0</v>
      </c>
      <c r="I119" s="1">
        <f>VLOOKUP($A119,'Values&amp;Scaled13Vars'!$A:$AE,8,FALSE)</f>
        <v>158</v>
      </c>
      <c r="J119" s="1">
        <f>VLOOKUP($A119,'Values&amp;Scaled13Vars'!$A:$AE,9,FALSE)</f>
        <v>66276</v>
      </c>
      <c r="K119" s="1">
        <f>VLOOKUP($A119,'Values&amp;Scaled13Vars'!$A:$AE,10,FALSE)</f>
        <v>4.5</v>
      </c>
      <c r="L119" s="1">
        <f>VLOOKUP($A119,'Values&amp;Scaled13Vars'!$A:$AE,11,FALSE)</f>
        <v>8</v>
      </c>
      <c r="M119" s="1">
        <f>VLOOKUP($A119,'Values&amp;Scaled13Vars'!$A:$AE,12,FALSE)</f>
        <v>19.399999999999999</v>
      </c>
      <c r="N119" s="1">
        <f>VLOOKUP($A119,'Values&amp;Scaled13Vars'!$A:$AE,13,FALSE)</f>
        <v>7.1</v>
      </c>
      <c r="O119" s="1">
        <f>VLOOKUP($A119,'Values&amp;Scaled13Vars'!$A:$AE,14,FALSE)</f>
        <v>0.4</v>
      </c>
      <c r="P119" s="1">
        <f>VLOOKUP($A119,'Values&amp;Scaled13Vars'!$A:$AE,15,FALSE)</f>
        <v>2.5262993843995947</v>
      </c>
      <c r="Q119" s="1">
        <f>VLOOKUP($A119,'Values&amp;Scaled13Vars'!$A:$AE,16,FALSE)</f>
        <v>10</v>
      </c>
      <c r="R119" s="1">
        <f>VLOOKUP($A119,'Values&amp;Scaled13Vars'!$A:$AE,17,FALSE)</f>
        <v>2.1721560683515011</v>
      </c>
      <c r="S119" s="1">
        <f>VLOOKUP($A119,'Values&amp;Scaled13Vars'!$A:$AE,18,FALSE)</f>
        <v>0</v>
      </c>
      <c r="T119" s="1">
        <f>VLOOKUP($A119,'Values&amp;Scaled13Vars'!$A:$AE,19,FALSE)</f>
        <v>0.19811993951468582</v>
      </c>
      <c r="U119" s="1">
        <f>VLOOKUP($A119,'Values&amp;Scaled13Vars'!$A:$AE,20,FALSE)</f>
        <v>0</v>
      </c>
      <c r="V119" s="1">
        <f>VLOOKUP($A119,'Values&amp;Scaled13Vars'!$A:$AE,21,FALSE)</f>
        <v>0.52949061662198393</v>
      </c>
      <c r="W119" s="1">
        <f>VLOOKUP($A119,'Values&amp;Scaled13Vars'!$A:$AE,22,FALSE)</f>
        <v>4.190354950892889</v>
      </c>
      <c r="X119" s="1">
        <f>VLOOKUP($A119,'Values&amp;Scaled13Vars'!$A:$AE,23,FALSE)</f>
        <v>0.78671328671328666</v>
      </c>
      <c r="Y119" s="1">
        <f>VLOOKUP($A119,'Values&amp;Scaled13Vars'!$A:$AE,24,FALSE)</f>
        <v>1.3029315960912053</v>
      </c>
      <c r="Z119" s="1">
        <f>VLOOKUP($A119,'Values&amp;Scaled13Vars'!$A:$AE,25,FALSE)</f>
        <v>4.4292237442922371</v>
      </c>
      <c r="AA119" s="1">
        <f>VLOOKUP($A119,'Values&amp;Scaled13Vars'!$A:$AE,26,FALSE)</f>
        <v>1.6112531969309463</v>
      </c>
      <c r="AB119" s="1">
        <f>VLOOKUP($A119,'Values&amp;Scaled13Vars'!$A:$AE,27,FALSE)</f>
        <v>4.2553191489361701E-2</v>
      </c>
      <c r="AC119" s="1">
        <f>VLOOKUP($A119,'Values&amp;Scaled13Vars'!$A:$AE,28,FALSE)</f>
        <v>5.9222000000000001</v>
      </c>
      <c r="AD119" s="1">
        <f>VLOOKUP($A119,'Values&amp;Scaled13Vars'!$A:$AE,29,FALSE)</f>
        <v>3.6874744295667878</v>
      </c>
      <c r="AE119" s="1">
        <f>VLOOKUP($A119,'Values&amp;Scaled13Vars'!$A:$AE,30,FALSE)</f>
        <v>4.0598290598290596</v>
      </c>
      <c r="AF119" s="1">
        <f>VLOOKUP($A119,'Values&amp;Scaled13Vars'!$A:$AE,31,FALSE)</f>
        <v>2.6234331230124246</v>
      </c>
    </row>
    <row r="120" spans="1:32" x14ac:dyDescent="0.2">
      <c r="A120">
        <v>6085504314</v>
      </c>
      <c r="B120" t="s">
        <v>1707</v>
      </c>
      <c r="C120" s="1">
        <f>VLOOKUP($A120,'Values&amp;Scaled13Vars'!$A:$AE,2,FALSE)</f>
        <v>4753</v>
      </c>
      <c r="D120" s="1">
        <f>VLOOKUP($A120,'Values&amp;Scaled13Vars'!$A:$AE,3,FALSE)</f>
        <v>10.37</v>
      </c>
      <c r="E120" s="1">
        <f>VLOOKUP($A120,'Values&amp;Scaled13Vars'!$A:$AE,4,FALSE)</f>
        <v>22.513432080000001</v>
      </c>
      <c r="F120" s="1">
        <f>VLOOKUP($A120,'Values&amp;Scaled13Vars'!$A:$AE,5,FALSE)</f>
        <v>0</v>
      </c>
      <c r="G120" s="1">
        <f>VLOOKUP($A120,'Values&amp;Scaled13Vars'!$A:$AE,6,FALSE)</f>
        <v>186.197452</v>
      </c>
      <c r="H120" s="1">
        <f>VLOOKUP($A120,'Values&amp;Scaled13Vars'!$A:$AE,7,FALSE)</f>
        <v>0</v>
      </c>
      <c r="I120" s="1">
        <f>VLOOKUP($A120,'Values&amp;Scaled13Vars'!$A:$AE,8,FALSE)</f>
        <v>715</v>
      </c>
      <c r="J120" s="1">
        <f>VLOOKUP($A120,'Values&amp;Scaled13Vars'!$A:$AE,9,FALSE)</f>
        <v>33623</v>
      </c>
      <c r="K120" s="1">
        <f>VLOOKUP($A120,'Values&amp;Scaled13Vars'!$A:$AE,10,FALSE)</f>
        <v>14.8</v>
      </c>
      <c r="L120" s="1">
        <f>VLOOKUP($A120,'Values&amp;Scaled13Vars'!$A:$AE,11,FALSE)</f>
        <v>17.3</v>
      </c>
      <c r="M120" s="1">
        <f>VLOOKUP($A120,'Values&amp;Scaled13Vars'!$A:$AE,12,FALSE)</f>
        <v>27.1</v>
      </c>
      <c r="N120" s="1">
        <f>VLOOKUP($A120,'Values&amp;Scaled13Vars'!$A:$AE,13,FALSE)</f>
        <v>7.2</v>
      </c>
      <c r="O120" s="1">
        <f>VLOOKUP($A120,'Values&amp;Scaled13Vars'!$A:$AE,14,FALSE)</f>
        <v>0.7</v>
      </c>
      <c r="P120" s="1">
        <f>VLOOKUP($A120,'Values&amp;Scaled13Vars'!$A:$AE,15,FALSE)</f>
        <v>3.7013948414244524</v>
      </c>
      <c r="Q120" s="1">
        <f>VLOOKUP($A120,'Values&amp;Scaled13Vars'!$A:$AE,16,FALSE)</f>
        <v>10</v>
      </c>
      <c r="R120" s="1">
        <f>VLOOKUP($A120,'Values&amp;Scaled13Vars'!$A:$AE,17,FALSE)</f>
        <v>1.7866258795712175</v>
      </c>
      <c r="S120" s="1">
        <f>VLOOKUP($A120,'Values&amp;Scaled13Vars'!$A:$AE,18,FALSE)</f>
        <v>0</v>
      </c>
      <c r="T120" s="1">
        <f>VLOOKUP($A120,'Values&amp;Scaled13Vars'!$A:$AE,19,FALSE)</f>
        <v>0.31134031854273514</v>
      </c>
      <c r="U120" s="1">
        <f>VLOOKUP($A120,'Values&amp;Scaled13Vars'!$A:$AE,20,FALSE)</f>
        <v>0</v>
      </c>
      <c r="V120" s="1">
        <f>VLOOKUP($A120,'Values&amp;Scaled13Vars'!$A:$AE,21,FALSE)</f>
        <v>2.3961126005361928</v>
      </c>
      <c r="W120" s="1">
        <f>VLOOKUP($A120,'Values&amp;Scaled13Vars'!$A:$AE,22,FALSE)</f>
        <v>1.868132649650454</v>
      </c>
      <c r="X120" s="1">
        <f>VLOOKUP($A120,'Values&amp;Scaled13Vars'!$A:$AE,23,FALSE)</f>
        <v>2.5874125874125875</v>
      </c>
      <c r="Y120" s="1">
        <f>VLOOKUP($A120,'Values&amp;Scaled13Vars'!$A:$AE,24,FALSE)</f>
        <v>2.8175895765472312</v>
      </c>
      <c r="Z120" s="1">
        <f>VLOOKUP($A120,'Values&amp;Scaled13Vars'!$A:$AE,25,FALSE)</f>
        <v>6.1872146118721467</v>
      </c>
      <c r="AA120" s="1">
        <f>VLOOKUP($A120,'Values&amp;Scaled13Vars'!$A:$AE,26,FALSE)</f>
        <v>1.636828644501279</v>
      </c>
      <c r="AB120" s="1">
        <f>VLOOKUP($A120,'Values&amp;Scaled13Vars'!$A:$AE,27,FALSE)</f>
        <v>7.4468085106382975E-2</v>
      </c>
      <c r="AC120" s="1">
        <f>VLOOKUP($A120,'Values&amp;Scaled13Vars'!$A:$AE,28,FALSE)</f>
        <v>7.6336000000000004</v>
      </c>
      <c r="AD120" s="1">
        <f>VLOOKUP($A120,'Values&amp;Scaled13Vars'!$A:$AE,29,FALSE)</f>
        <v>5.7484490298217059</v>
      </c>
      <c r="AE120" s="1">
        <f>VLOOKUP($A120,'Values&amp;Scaled13Vars'!$A:$AE,30,FALSE)</f>
        <v>4.3589743589743595</v>
      </c>
      <c r="AF120" s="1">
        <f>VLOOKUP($A120,'Values&amp;Scaled13Vars'!$A:$AE,31,FALSE)</f>
        <v>2.5425679467905078</v>
      </c>
    </row>
    <row r="121" spans="1:32" x14ac:dyDescent="0.2">
      <c r="A121">
        <v>6085503321</v>
      </c>
      <c r="B121" t="s">
        <v>1707</v>
      </c>
      <c r="C121" s="1">
        <f>VLOOKUP($A121,'Values&amp;Scaled13Vars'!$A:$AE,2,FALSE)</f>
        <v>4658</v>
      </c>
      <c r="D121" s="1">
        <f>VLOOKUP($A121,'Values&amp;Scaled13Vars'!$A:$AE,3,FALSE)</f>
        <v>10.37</v>
      </c>
      <c r="E121" s="1">
        <f>VLOOKUP($A121,'Values&amp;Scaled13Vars'!$A:$AE,4,FALSE)</f>
        <v>25.396760499999999</v>
      </c>
      <c r="F121" s="1">
        <f>VLOOKUP($A121,'Values&amp;Scaled13Vars'!$A:$AE,5,FALSE)</f>
        <v>0</v>
      </c>
      <c r="G121" s="1">
        <f>VLOOKUP($A121,'Values&amp;Scaled13Vars'!$A:$AE,6,FALSE)</f>
        <v>165.1083964</v>
      </c>
      <c r="H121" s="1">
        <f>VLOOKUP($A121,'Values&amp;Scaled13Vars'!$A:$AE,7,FALSE)</f>
        <v>0</v>
      </c>
      <c r="I121" s="1">
        <f>VLOOKUP($A121,'Values&amp;Scaled13Vars'!$A:$AE,8,FALSE)</f>
        <v>411</v>
      </c>
      <c r="J121" s="1">
        <f>VLOOKUP($A121,'Values&amp;Scaled13Vars'!$A:$AE,9,FALSE)</f>
        <v>29651</v>
      </c>
      <c r="K121" s="1">
        <f>VLOOKUP($A121,'Values&amp;Scaled13Vars'!$A:$AE,10,FALSE)</f>
        <v>8.3000000000000007</v>
      </c>
      <c r="L121" s="1">
        <f>VLOOKUP($A121,'Values&amp;Scaled13Vars'!$A:$AE,11,FALSE)</f>
        <v>20.8</v>
      </c>
      <c r="M121" s="1">
        <f>VLOOKUP($A121,'Values&amp;Scaled13Vars'!$A:$AE,12,FALSE)</f>
        <v>18.3</v>
      </c>
      <c r="N121" s="1">
        <f>VLOOKUP($A121,'Values&amp;Scaled13Vars'!$A:$AE,13,FALSE)</f>
        <v>12.2</v>
      </c>
      <c r="O121" s="1">
        <f>VLOOKUP($A121,'Values&amp;Scaled13Vars'!$A:$AE,14,FALSE)</f>
        <v>1</v>
      </c>
      <c r="P121" s="1">
        <f>VLOOKUP($A121,'Values&amp;Scaled13Vars'!$A:$AE,15,FALSE)</f>
        <v>3.6273669445959635</v>
      </c>
      <c r="Q121" s="1">
        <f>VLOOKUP($A121,'Values&amp;Scaled13Vars'!$A:$AE,16,FALSE)</f>
        <v>10</v>
      </c>
      <c r="R121" s="1">
        <f>VLOOKUP($A121,'Values&amp;Scaled13Vars'!$A:$AE,17,FALSE)</f>
        <v>2.0183770334417033</v>
      </c>
      <c r="S121" s="1">
        <f>VLOOKUP($A121,'Values&amp;Scaled13Vars'!$A:$AE,18,FALSE)</f>
        <v>0</v>
      </c>
      <c r="T121" s="1">
        <f>VLOOKUP($A121,'Values&amp;Scaled13Vars'!$A:$AE,19,FALSE)</f>
        <v>0.27201434399501184</v>
      </c>
      <c r="U121" s="1">
        <f>VLOOKUP($A121,'Values&amp;Scaled13Vars'!$A:$AE,20,FALSE)</f>
        <v>0</v>
      </c>
      <c r="V121" s="1">
        <f>VLOOKUP($A121,'Values&amp;Scaled13Vars'!$A:$AE,21,FALSE)</f>
        <v>1.3773458445040214</v>
      </c>
      <c r="W121" s="1">
        <f>VLOOKUP($A121,'Values&amp;Scaled13Vars'!$A:$AE,22,FALSE)</f>
        <v>1.5856511937188413</v>
      </c>
      <c r="X121" s="1">
        <f>VLOOKUP($A121,'Values&amp;Scaled13Vars'!$A:$AE,23,FALSE)</f>
        <v>1.451048951048951</v>
      </c>
      <c r="Y121" s="1">
        <f>VLOOKUP($A121,'Values&amp;Scaled13Vars'!$A:$AE,24,FALSE)</f>
        <v>3.3876221498371342</v>
      </c>
      <c r="Z121" s="1">
        <f>VLOOKUP($A121,'Values&amp;Scaled13Vars'!$A:$AE,25,FALSE)</f>
        <v>4.1780821917808222</v>
      </c>
      <c r="AA121" s="1">
        <f>VLOOKUP($A121,'Values&amp;Scaled13Vars'!$A:$AE,26,FALSE)</f>
        <v>2.9156010230179024</v>
      </c>
      <c r="AB121" s="1">
        <f>VLOOKUP($A121,'Values&amp;Scaled13Vars'!$A:$AE,27,FALSE)</f>
        <v>0.10638297872340426</v>
      </c>
      <c r="AC121" s="1">
        <f>VLOOKUP($A121,'Values&amp;Scaled13Vars'!$A:$AE,28,FALSE)</f>
        <v>7.4095000000000004</v>
      </c>
      <c r="AD121" s="1">
        <f>VLOOKUP($A121,'Values&amp;Scaled13Vars'!$A:$AE,29,FALSE)</f>
        <v>5.6024403947986743</v>
      </c>
      <c r="AE121" s="1">
        <f>VLOOKUP($A121,'Values&amp;Scaled13Vars'!$A:$AE,30,FALSE)</f>
        <v>3.6752136752136755</v>
      </c>
      <c r="AF121" s="1">
        <f>VLOOKUP($A121,'Values&amp;Scaled13Vars'!$A:$AE,31,FALSE)</f>
        <v>2.5423180890692176</v>
      </c>
    </row>
    <row r="122" spans="1:32" x14ac:dyDescent="0.2">
      <c r="A122">
        <v>6085504307</v>
      </c>
      <c r="B122" t="s">
        <v>1707</v>
      </c>
      <c r="C122" s="1">
        <f>VLOOKUP($A122,'Values&amp;Scaled13Vars'!$A:$AE,2,FALSE)</f>
        <v>5563</v>
      </c>
      <c r="D122" s="1">
        <f>VLOOKUP($A122,'Values&amp;Scaled13Vars'!$A:$AE,3,FALSE)</f>
        <v>10.37</v>
      </c>
      <c r="E122" s="1">
        <f>VLOOKUP($A122,'Values&amp;Scaled13Vars'!$A:$AE,4,FALSE)</f>
        <v>25.854629729999999</v>
      </c>
      <c r="F122" s="1">
        <f>VLOOKUP($A122,'Values&amp;Scaled13Vars'!$A:$AE,5,FALSE)</f>
        <v>0</v>
      </c>
      <c r="G122" s="1">
        <f>VLOOKUP($A122,'Values&amp;Scaled13Vars'!$A:$AE,6,FALSE)</f>
        <v>215.19651020000001</v>
      </c>
      <c r="H122" s="1">
        <f>VLOOKUP($A122,'Values&amp;Scaled13Vars'!$A:$AE,7,FALSE)</f>
        <v>0</v>
      </c>
      <c r="I122" s="1">
        <f>VLOOKUP($A122,'Values&amp;Scaled13Vars'!$A:$AE,8,FALSE)</f>
        <v>643</v>
      </c>
      <c r="J122" s="1">
        <f>VLOOKUP($A122,'Values&amp;Scaled13Vars'!$A:$AE,9,FALSE)</f>
        <v>33218</v>
      </c>
      <c r="K122" s="1">
        <f>VLOOKUP($A122,'Values&amp;Scaled13Vars'!$A:$AE,10,FALSE)</f>
        <v>11.5</v>
      </c>
      <c r="L122" s="1">
        <f>VLOOKUP($A122,'Values&amp;Scaled13Vars'!$A:$AE,11,FALSE)</f>
        <v>9.6</v>
      </c>
      <c r="M122" s="1">
        <f>VLOOKUP($A122,'Values&amp;Scaled13Vars'!$A:$AE,12,FALSE)</f>
        <v>22.1</v>
      </c>
      <c r="N122" s="1">
        <f>VLOOKUP($A122,'Values&amp;Scaled13Vars'!$A:$AE,13,FALSE)</f>
        <v>9.6999999999999993</v>
      </c>
      <c r="O122" s="1">
        <f>VLOOKUP($A122,'Values&amp;Scaled13Vars'!$A:$AE,14,FALSE)</f>
        <v>0.5</v>
      </c>
      <c r="P122" s="1">
        <f>VLOOKUP($A122,'Values&amp;Scaled13Vars'!$A:$AE,15,FALSE)</f>
        <v>4.3325800670147272</v>
      </c>
      <c r="Q122" s="1">
        <f>VLOOKUP($A122,'Values&amp;Scaled13Vars'!$A:$AE,16,FALSE)</f>
        <v>10</v>
      </c>
      <c r="R122" s="1">
        <f>VLOOKUP($A122,'Values&amp;Scaled13Vars'!$A:$AE,17,FALSE)</f>
        <v>2.0551788495783097</v>
      </c>
      <c r="S122" s="1">
        <f>VLOOKUP($A122,'Values&amp;Scaled13Vars'!$A:$AE,18,FALSE)</f>
        <v>0</v>
      </c>
      <c r="T122" s="1">
        <f>VLOOKUP($A122,'Values&amp;Scaled13Vars'!$A:$AE,19,FALSE)</f>
        <v>0.36541652974496402</v>
      </c>
      <c r="U122" s="1">
        <f>VLOOKUP($A122,'Values&amp;Scaled13Vars'!$A:$AE,20,FALSE)</f>
        <v>0</v>
      </c>
      <c r="V122" s="1">
        <f>VLOOKUP($A122,'Values&amp;Scaled13Vars'!$A:$AE,21,FALSE)</f>
        <v>2.1548257372654156</v>
      </c>
      <c r="W122" s="1">
        <f>VLOOKUP($A122,'Values&amp;Scaled13Vars'!$A:$AE,22,FALSE)</f>
        <v>1.8393297821649801</v>
      </c>
      <c r="X122" s="1">
        <f>VLOOKUP($A122,'Values&amp;Scaled13Vars'!$A:$AE,23,FALSE)</f>
        <v>2.0104895104895104</v>
      </c>
      <c r="Y122" s="1">
        <f>VLOOKUP($A122,'Values&amp;Scaled13Vars'!$A:$AE,24,FALSE)</f>
        <v>1.5635179153094461</v>
      </c>
      <c r="Z122" s="1">
        <f>VLOOKUP($A122,'Values&amp;Scaled13Vars'!$A:$AE,25,FALSE)</f>
        <v>5.0456621004566218</v>
      </c>
      <c r="AA122" s="1">
        <f>VLOOKUP($A122,'Values&amp;Scaled13Vars'!$A:$AE,26,FALSE)</f>
        <v>2.2762148337595902</v>
      </c>
      <c r="AB122" s="1">
        <f>VLOOKUP($A122,'Values&amp;Scaled13Vars'!$A:$AE,27,FALSE)</f>
        <v>5.3191489361702128E-2</v>
      </c>
      <c r="AC122" s="1">
        <f>VLOOKUP($A122,'Values&amp;Scaled13Vars'!$A:$AE,28,FALSE)</f>
        <v>7.1318999999999999</v>
      </c>
      <c r="AD122" s="1">
        <f>VLOOKUP($A122,'Values&amp;Scaled13Vars'!$A:$AE,29,FALSE)</f>
        <v>5.2651287664329622</v>
      </c>
      <c r="AE122" s="1">
        <f>VLOOKUP($A122,'Values&amp;Scaled13Vars'!$A:$AE,30,FALSE)</f>
        <v>3.7179487179487181</v>
      </c>
      <c r="AF122" s="1">
        <f>VLOOKUP($A122,'Values&amp;Scaled13Vars'!$A:$AE,31,FALSE)</f>
        <v>2.4893142579939282</v>
      </c>
    </row>
    <row r="123" spans="1:32" x14ac:dyDescent="0.2">
      <c r="A123">
        <v>6085502201</v>
      </c>
      <c r="B123" t="s">
        <v>1707</v>
      </c>
      <c r="C123" s="1">
        <f>VLOOKUP($A123,'Values&amp;Scaled13Vars'!$A:$AE,2,FALSE)</f>
        <v>6260</v>
      </c>
      <c r="D123" s="1">
        <f>VLOOKUP($A123,'Values&amp;Scaled13Vars'!$A:$AE,3,FALSE)</f>
        <v>10.37</v>
      </c>
      <c r="E123" s="1">
        <f>VLOOKUP($A123,'Values&amp;Scaled13Vars'!$A:$AE,4,FALSE)</f>
        <v>27.31</v>
      </c>
      <c r="F123" s="1">
        <f>VLOOKUP($A123,'Values&amp;Scaled13Vars'!$A:$AE,5,FALSE)</f>
        <v>0</v>
      </c>
      <c r="G123" s="1">
        <f>VLOOKUP($A123,'Values&amp;Scaled13Vars'!$A:$AE,6,FALSE)</f>
        <v>129.8384514</v>
      </c>
      <c r="H123" s="1">
        <f>VLOOKUP($A123,'Values&amp;Scaled13Vars'!$A:$AE,7,FALSE)</f>
        <v>0.5</v>
      </c>
      <c r="I123" s="1">
        <f>VLOOKUP($A123,'Values&amp;Scaled13Vars'!$A:$AE,8,FALSE)</f>
        <v>1167</v>
      </c>
      <c r="J123" s="1">
        <f>VLOOKUP($A123,'Values&amp;Scaled13Vars'!$A:$AE,9,FALSE)</f>
        <v>34423</v>
      </c>
      <c r="K123" s="1">
        <f>VLOOKUP($A123,'Values&amp;Scaled13Vars'!$A:$AE,10,FALSE)</f>
        <v>16.8</v>
      </c>
      <c r="L123" s="1">
        <f>VLOOKUP($A123,'Values&amp;Scaled13Vars'!$A:$AE,11,FALSE)</f>
        <v>15.2</v>
      </c>
      <c r="M123" s="1">
        <f>VLOOKUP($A123,'Values&amp;Scaled13Vars'!$A:$AE,12,FALSE)</f>
        <v>20.399999999999999</v>
      </c>
      <c r="N123" s="1">
        <f>VLOOKUP($A123,'Values&amp;Scaled13Vars'!$A:$AE,13,FALSE)</f>
        <v>11.7</v>
      </c>
      <c r="O123" s="1">
        <f>VLOOKUP($A123,'Values&amp;Scaled13Vars'!$A:$AE,14,FALSE)</f>
        <v>1.8</v>
      </c>
      <c r="P123" s="1">
        <f>VLOOKUP($A123,'Values&amp;Scaled13Vars'!$A:$AE,15,FALSE)</f>
        <v>4.8757110574300633</v>
      </c>
      <c r="Q123" s="1">
        <f>VLOOKUP($A123,'Values&amp;Scaled13Vars'!$A:$AE,16,FALSE)</f>
        <v>10</v>
      </c>
      <c r="R123" s="1">
        <f>VLOOKUP($A123,'Values&amp;Scaled13Vars'!$A:$AE,17,FALSE)</f>
        <v>2.1721560683515011</v>
      </c>
      <c r="S123" s="1">
        <f>VLOOKUP($A123,'Values&amp;Scaled13Vars'!$A:$AE,18,FALSE)</f>
        <v>0</v>
      </c>
      <c r="T123" s="1">
        <f>VLOOKUP($A123,'Values&amp;Scaled13Vars'!$A:$AE,19,FALSE)</f>
        <v>0.20624444961578692</v>
      </c>
      <c r="U123" s="1">
        <f>VLOOKUP($A123,'Values&amp;Scaled13Vars'!$A:$AE,20,FALSE)</f>
        <v>6.9930069930069935E-2</v>
      </c>
      <c r="V123" s="1">
        <f>VLOOKUP($A123,'Values&amp;Scaled13Vars'!$A:$AE,21,FALSE)</f>
        <v>3.9108579088471851</v>
      </c>
      <c r="W123" s="1">
        <f>VLOOKUP($A123,'Values&amp;Scaled13Vars'!$A:$AE,22,FALSE)</f>
        <v>1.9250272027081807</v>
      </c>
      <c r="X123" s="1">
        <f>VLOOKUP($A123,'Values&amp;Scaled13Vars'!$A:$AE,23,FALSE)</f>
        <v>2.9370629370629371</v>
      </c>
      <c r="Y123" s="1">
        <f>VLOOKUP($A123,'Values&amp;Scaled13Vars'!$A:$AE,24,FALSE)</f>
        <v>2.4755700325732901</v>
      </c>
      <c r="Z123" s="1">
        <f>VLOOKUP($A123,'Values&amp;Scaled13Vars'!$A:$AE,25,FALSE)</f>
        <v>4.6575342465753424</v>
      </c>
      <c r="AA123" s="1">
        <f>VLOOKUP($A123,'Values&amp;Scaled13Vars'!$A:$AE,26,FALSE)</f>
        <v>2.7877237851662402</v>
      </c>
      <c r="AB123" s="1">
        <f>VLOOKUP($A123,'Values&amp;Scaled13Vars'!$A:$AE,27,FALSE)</f>
        <v>0.19148936170212766</v>
      </c>
      <c r="AC123" s="1">
        <f>VLOOKUP($A123,'Values&amp;Scaled13Vars'!$A:$AE,28,FALSE)</f>
        <v>8.3986999999999998</v>
      </c>
      <c r="AD123" s="1">
        <f>VLOOKUP($A123,'Values&amp;Scaled13Vars'!$A:$AE,29,FALSE)</f>
        <v>5.9795808844517353</v>
      </c>
      <c r="AE123" s="1">
        <f>VLOOKUP($A123,'Values&amp;Scaled13Vars'!$A:$AE,30,FALSE)</f>
        <v>4.2307692307692317</v>
      </c>
      <c r="AF123" s="1">
        <f>VLOOKUP($A123,'Values&amp;Scaled13Vars'!$A:$AE,31,FALSE)</f>
        <v>2.4766897339446681</v>
      </c>
    </row>
    <row r="124" spans="1:32" x14ac:dyDescent="0.2">
      <c r="A124">
        <v>6085512029</v>
      </c>
      <c r="B124" t="s">
        <v>1707</v>
      </c>
      <c r="C124" s="1">
        <f>VLOOKUP($A124,'Values&amp;Scaled13Vars'!$A:$AE,2,FALSE)</f>
        <v>6892</v>
      </c>
      <c r="D124" s="1">
        <f>VLOOKUP($A124,'Values&amp;Scaled13Vars'!$A:$AE,3,FALSE)</f>
        <v>10.37</v>
      </c>
      <c r="E124" s="1">
        <f>VLOOKUP($A124,'Values&amp;Scaled13Vars'!$A:$AE,4,FALSE)</f>
        <v>12.279910599999999</v>
      </c>
      <c r="F124" s="1">
        <f>VLOOKUP($A124,'Values&amp;Scaled13Vars'!$A:$AE,5,FALSE)</f>
        <v>0</v>
      </c>
      <c r="G124" s="1">
        <f>VLOOKUP($A124,'Values&amp;Scaled13Vars'!$A:$AE,6,FALSE)</f>
        <v>65.400073149999997</v>
      </c>
      <c r="H124" s="1">
        <f>VLOOKUP($A124,'Values&amp;Scaled13Vars'!$A:$AE,7,FALSE)</f>
        <v>0</v>
      </c>
      <c r="I124" s="1">
        <f>VLOOKUP($A124,'Values&amp;Scaled13Vars'!$A:$AE,8,FALSE)</f>
        <v>169</v>
      </c>
      <c r="J124" s="1">
        <f>VLOOKUP($A124,'Values&amp;Scaled13Vars'!$A:$AE,9,FALSE)</f>
        <v>43972</v>
      </c>
      <c r="K124" s="1">
        <f>VLOOKUP($A124,'Values&amp;Scaled13Vars'!$A:$AE,10,FALSE)</f>
        <v>2.2999999999999998</v>
      </c>
      <c r="L124" s="1">
        <f>VLOOKUP($A124,'Values&amp;Scaled13Vars'!$A:$AE,11,FALSE)</f>
        <v>13</v>
      </c>
      <c r="M124" s="1">
        <f>VLOOKUP($A124,'Values&amp;Scaled13Vars'!$A:$AE,12,FALSE)</f>
        <v>20.6</v>
      </c>
      <c r="N124" s="1">
        <f>VLOOKUP($A124,'Values&amp;Scaled13Vars'!$A:$AE,13,FALSE)</f>
        <v>6.5</v>
      </c>
      <c r="O124" s="1">
        <f>VLOOKUP($A124,'Values&amp;Scaled13Vars'!$A:$AE,14,FALSE)</f>
        <v>0.9</v>
      </c>
      <c r="P124" s="1">
        <f>VLOOKUP($A124,'Values&amp;Scaled13Vars'!$A:$AE,15,FALSE)</f>
        <v>5.3681913815943272</v>
      </c>
      <c r="Q124" s="1">
        <f>VLOOKUP($A124,'Values&amp;Scaled13Vars'!$A:$AE,16,FALSE)</f>
        <v>10</v>
      </c>
      <c r="R124" s="1">
        <f>VLOOKUP($A124,'Values&amp;Scaled13Vars'!$A:$AE,17,FALSE)</f>
        <v>0.96409369950537327</v>
      </c>
      <c r="S124" s="1">
        <f>VLOOKUP($A124,'Values&amp;Scaled13Vars'!$A:$AE,18,FALSE)</f>
        <v>0</v>
      </c>
      <c r="T124" s="1">
        <f>VLOOKUP($A124,'Values&amp;Scaled13Vars'!$A:$AE,19,FALSE)</f>
        <v>8.6082500639936749E-2</v>
      </c>
      <c r="U124" s="1">
        <f>VLOOKUP($A124,'Values&amp;Scaled13Vars'!$A:$AE,20,FALSE)</f>
        <v>0</v>
      </c>
      <c r="V124" s="1">
        <f>VLOOKUP($A124,'Values&amp;Scaled13Vars'!$A:$AE,21,FALSE)</f>
        <v>0.5663538873994638</v>
      </c>
      <c r="W124" s="1">
        <f>VLOOKUP($A124,'Values&amp;Scaled13Vars'!$A:$AE,22,FALSE)</f>
        <v>2.6041348116434704</v>
      </c>
      <c r="X124" s="1">
        <f>VLOOKUP($A124,'Values&amp;Scaled13Vars'!$A:$AE,23,FALSE)</f>
        <v>0.40209790209790203</v>
      </c>
      <c r="Y124" s="1">
        <f>VLOOKUP($A124,'Values&amp;Scaled13Vars'!$A:$AE,24,FALSE)</f>
        <v>2.1172638436482085</v>
      </c>
      <c r="Z124" s="1">
        <f>VLOOKUP($A124,'Values&amp;Scaled13Vars'!$A:$AE,25,FALSE)</f>
        <v>4.7031963470319642</v>
      </c>
      <c r="AA124" s="1">
        <f>VLOOKUP($A124,'Values&amp;Scaled13Vars'!$A:$AE,26,FALSE)</f>
        <v>1.4578005115089514</v>
      </c>
      <c r="AB124" s="1">
        <f>VLOOKUP($A124,'Values&amp;Scaled13Vars'!$A:$AE,27,FALSE)</f>
        <v>9.5744680851063829E-2</v>
      </c>
      <c r="AC124" s="1">
        <f>VLOOKUP($A124,'Values&amp;Scaled13Vars'!$A:$AE,28,FALSE)</f>
        <v>4.6571999999999996</v>
      </c>
      <c r="AD124" s="1">
        <f>VLOOKUP($A124,'Values&amp;Scaled13Vars'!$A:$AE,29,FALSE)</f>
        <v>4.8235470944679157</v>
      </c>
      <c r="AE124" s="1">
        <f>VLOOKUP($A124,'Values&amp;Scaled13Vars'!$A:$AE,30,FALSE)</f>
        <v>4.017094017094017</v>
      </c>
      <c r="AF124" s="1">
        <f>VLOOKUP($A124,'Values&amp;Scaled13Vars'!$A:$AE,31,FALSE)</f>
        <v>2.4663972282358628</v>
      </c>
    </row>
    <row r="125" spans="1:32" x14ac:dyDescent="0.2">
      <c r="A125">
        <v>6085511915</v>
      </c>
      <c r="B125" t="s">
        <v>1707</v>
      </c>
      <c r="C125" s="1">
        <f>VLOOKUP($A125,'Values&amp;Scaled13Vars'!$A:$AE,2,FALSE)</f>
        <v>3806</v>
      </c>
      <c r="D125" s="1">
        <f>VLOOKUP($A125,'Values&amp;Scaled13Vars'!$A:$AE,3,FALSE)</f>
        <v>10.37</v>
      </c>
      <c r="E125" s="1">
        <f>VLOOKUP($A125,'Values&amp;Scaled13Vars'!$A:$AE,4,FALSE)</f>
        <v>12.61350749</v>
      </c>
      <c r="F125" s="1">
        <f>VLOOKUP($A125,'Values&amp;Scaled13Vars'!$A:$AE,5,FALSE)</f>
        <v>0</v>
      </c>
      <c r="G125" s="1">
        <f>VLOOKUP($A125,'Values&amp;Scaled13Vars'!$A:$AE,6,FALSE)</f>
        <v>70.301459109999996</v>
      </c>
      <c r="H125" s="1">
        <f>VLOOKUP($A125,'Values&amp;Scaled13Vars'!$A:$AE,7,FALSE)</f>
        <v>0</v>
      </c>
      <c r="I125" s="1">
        <f>VLOOKUP($A125,'Values&amp;Scaled13Vars'!$A:$AE,8,FALSE)</f>
        <v>734</v>
      </c>
      <c r="J125" s="1">
        <f>VLOOKUP($A125,'Values&amp;Scaled13Vars'!$A:$AE,9,FALSE)</f>
        <v>28080</v>
      </c>
      <c r="K125" s="1">
        <f>VLOOKUP($A125,'Values&amp;Scaled13Vars'!$A:$AE,10,FALSE)</f>
        <v>20</v>
      </c>
      <c r="L125" s="1">
        <f>VLOOKUP($A125,'Values&amp;Scaled13Vars'!$A:$AE,11,FALSE)</f>
        <v>18.899999999999999</v>
      </c>
      <c r="M125" s="1">
        <f>VLOOKUP($A125,'Values&amp;Scaled13Vars'!$A:$AE,12,FALSE)</f>
        <v>30.6</v>
      </c>
      <c r="N125" s="1">
        <f>VLOOKUP($A125,'Values&amp;Scaled13Vars'!$A:$AE,13,FALSE)</f>
        <v>12.9</v>
      </c>
      <c r="O125" s="1">
        <f>VLOOKUP($A125,'Values&amp;Scaled13Vars'!$A:$AE,14,FALSE)</f>
        <v>0.3</v>
      </c>
      <c r="P125" s="1">
        <f>VLOOKUP($A125,'Values&amp;Scaled13Vars'!$A:$AE,15,FALSE)</f>
        <v>2.9634535961973043</v>
      </c>
      <c r="Q125" s="1">
        <f>VLOOKUP($A125,'Values&amp;Scaled13Vars'!$A:$AE,16,FALSE)</f>
        <v>10</v>
      </c>
      <c r="R125" s="1">
        <f>VLOOKUP($A125,'Values&amp;Scaled13Vars'!$A:$AE,17,FALSE)</f>
        <v>0.99090696976929471</v>
      </c>
      <c r="S125" s="1">
        <f>VLOOKUP($A125,'Values&amp;Scaled13Vars'!$A:$AE,18,FALSE)</f>
        <v>0</v>
      </c>
      <c r="T125" s="1">
        <f>VLOOKUP($A125,'Values&amp;Scaled13Vars'!$A:$AE,19,FALSE)</f>
        <v>9.5222396857552516E-2</v>
      </c>
      <c r="U125" s="1">
        <f>VLOOKUP($A125,'Values&amp;Scaled13Vars'!$A:$AE,20,FALSE)</f>
        <v>0</v>
      </c>
      <c r="V125" s="1">
        <f>VLOOKUP($A125,'Values&amp;Scaled13Vars'!$A:$AE,21,FALSE)</f>
        <v>2.4597855227882039</v>
      </c>
      <c r="W125" s="1">
        <f>VLOOKUP($A125,'Values&amp;Scaled13Vars'!$A:$AE,22,FALSE)</f>
        <v>1.4739245151517308</v>
      </c>
      <c r="X125" s="1">
        <f>VLOOKUP($A125,'Values&amp;Scaled13Vars'!$A:$AE,23,FALSE)</f>
        <v>3.4965034965034962</v>
      </c>
      <c r="Y125" s="1">
        <f>VLOOKUP($A125,'Values&amp;Scaled13Vars'!$A:$AE,24,FALSE)</f>
        <v>3.0781758957654719</v>
      </c>
      <c r="Z125" s="1">
        <f>VLOOKUP($A125,'Values&amp;Scaled13Vars'!$A:$AE,25,FALSE)</f>
        <v>6.986301369863015</v>
      </c>
      <c r="AA125" s="1">
        <f>VLOOKUP($A125,'Values&amp;Scaled13Vars'!$A:$AE,26,FALSE)</f>
        <v>3.0946291560102299</v>
      </c>
      <c r="AB125" s="1">
        <f>VLOOKUP($A125,'Values&amp;Scaled13Vars'!$A:$AE,27,FALSE)</f>
        <v>3.1914893617021274E-2</v>
      </c>
      <c r="AC125" s="1">
        <f>VLOOKUP($A125,'Values&amp;Scaled13Vars'!$A:$AE,28,FALSE)</f>
        <v>8.7591999999999999</v>
      </c>
      <c r="AD125" s="1">
        <f>VLOOKUP($A125,'Values&amp;Scaled13Vars'!$A:$AE,29,FALSE)</f>
        <v>6.3077123627723299</v>
      </c>
      <c r="AE125" s="1">
        <f>VLOOKUP($A125,'Values&amp;Scaled13Vars'!$A:$AE,30,FALSE)</f>
        <v>6.2393162393162394</v>
      </c>
      <c r="AF125" s="1">
        <f>VLOOKUP($A125,'Values&amp;Scaled13Vars'!$A:$AE,31,FALSE)</f>
        <v>2.4613609223005763</v>
      </c>
    </row>
    <row r="126" spans="1:32" x14ac:dyDescent="0.2">
      <c r="A126">
        <v>6085505800</v>
      </c>
      <c r="B126" t="s">
        <v>1707</v>
      </c>
      <c r="C126" s="1">
        <f>VLOOKUP($A126,'Values&amp;Scaled13Vars'!$A:$AE,2,FALSE)</f>
        <v>3738</v>
      </c>
      <c r="D126" s="1">
        <f>VLOOKUP($A126,'Values&amp;Scaled13Vars'!$A:$AE,3,FALSE)</f>
        <v>10.37</v>
      </c>
      <c r="E126" s="1">
        <f>VLOOKUP($A126,'Values&amp;Scaled13Vars'!$A:$AE,4,FALSE)</f>
        <v>26.286777600000001</v>
      </c>
      <c r="F126" s="1">
        <f>VLOOKUP($A126,'Values&amp;Scaled13Vars'!$A:$AE,5,FALSE)</f>
        <v>0</v>
      </c>
      <c r="G126" s="1">
        <f>VLOOKUP($A126,'Values&amp;Scaled13Vars'!$A:$AE,6,FALSE)</f>
        <v>170.38670619999999</v>
      </c>
      <c r="H126" s="1">
        <f>VLOOKUP($A126,'Values&amp;Scaled13Vars'!$A:$AE,7,FALSE)</f>
        <v>2.5</v>
      </c>
      <c r="I126" s="1">
        <f>VLOOKUP($A126,'Values&amp;Scaled13Vars'!$A:$AE,8,FALSE)</f>
        <v>232</v>
      </c>
      <c r="J126" s="1">
        <f>VLOOKUP($A126,'Values&amp;Scaled13Vars'!$A:$AE,9,FALSE)</f>
        <v>53542</v>
      </c>
      <c r="K126" s="1">
        <f>VLOOKUP($A126,'Values&amp;Scaled13Vars'!$A:$AE,10,FALSE)</f>
        <v>6.1</v>
      </c>
      <c r="L126" s="1">
        <f>VLOOKUP($A126,'Values&amp;Scaled13Vars'!$A:$AE,11,FALSE)</f>
        <v>4.5</v>
      </c>
      <c r="M126" s="1">
        <f>VLOOKUP($A126,'Values&amp;Scaled13Vars'!$A:$AE,12,FALSE)</f>
        <v>21.4</v>
      </c>
      <c r="N126" s="1">
        <f>VLOOKUP($A126,'Values&amp;Scaled13Vars'!$A:$AE,13,FALSE)</f>
        <v>7</v>
      </c>
      <c r="O126" s="1">
        <f>VLOOKUP($A126,'Values&amp;Scaled13Vars'!$A:$AE,14,FALSE)</f>
        <v>0.3</v>
      </c>
      <c r="P126" s="1">
        <f>VLOOKUP($A126,'Values&amp;Scaled13Vars'!$A:$AE,15,FALSE)</f>
        <v>2.9104652068884906</v>
      </c>
      <c r="Q126" s="1">
        <f>VLOOKUP($A126,'Values&amp;Scaled13Vars'!$A:$AE,16,FALSE)</f>
        <v>10</v>
      </c>
      <c r="R126" s="1">
        <f>VLOOKUP($A126,'Values&amp;Scaled13Vars'!$A:$AE,17,FALSE)</f>
        <v>2.0899132790038601</v>
      </c>
      <c r="S126" s="1">
        <f>VLOOKUP($A126,'Values&amp;Scaled13Vars'!$A:$AE,18,FALSE)</f>
        <v>0</v>
      </c>
      <c r="T126" s="1">
        <f>VLOOKUP($A126,'Values&amp;Scaled13Vars'!$A:$AE,19,FALSE)</f>
        <v>0.28185711176929745</v>
      </c>
      <c r="U126" s="1">
        <f>VLOOKUP($A126,'Values&amp;Scaled13Vars'!$A:$AE,20,FALSE)</f>
        <v>0.34965034965034969</v>
      </c>
      <c r="V126" s="1">
        <f>VLOOKUP($A126,'Values&amp;Scaled13Vars'!$A:$AE,21,FALSE)</f>
        <v>0.77747989276139406</v>
      </c>
      <c r="W126" s="1">
        <f>VLOOKUP($A126,'Values&amp;Scaled13Vars'!$A:$AE,22,FALSE)</f>
        <v>3.284735902596525</v>
      </c>
      <c r="X126" s="1">
        <f>VLOOKUP($A126,'Values&amp;Scaled13Vars'!$A:$AE,23,FALSE)</f>
        <v>1.0664335664335662</v>
      </c>
      <c r="Y126" s="1">
        <f>VLOOKUP($A126,'Values&amp;Scaled13Vars'!$A:$AE,24,FALSE)</f>
        <v>0.73289902280130304</v>
      </c>
      <c r="Z126" s="1">
        <f>VLOOKUP($A126,'Values&amp;Scaled13Vars'!$A:$AE,25,FALSE)</f>
        <v>4.8858447488584469</v>
      </c>
      <c r="AA126" s="1">
        <f>VLOOKUP($A126,'Values&amp;Scaled13Vars'!$A:$AE,26,FALSE)</f>
        <v>1.585677749360614</v>
      </c>
      <c r="AB126" s="1">
        <f>VLOOKUP($A126,'Values&amp;Scaled13Vars'!$A:$AE,27,FALSE)</f>
        <v>3.1914893617021274E-2</v>
      </c>
      <c r="AC126" s="1">
        <f>VLOOKUP($A126,'Values&amp;Scaled13Vars'!$A:$AE,28,FALSE)</f>
        <v>4.5109000000000004</v>
      </c>
      <c r="AD126" s="1">
        <f>VLOOKUP($A126,'Values&amp;Scaled13Vars'!$A:$AE,29,FALSE)</f>
        <v>3.8347354782408951</v>
      </c>
      <c r="AE126" s="1">
        <f>VLOOKUP($A126,'Values&amp;Scaled13Vars'!$A:$AE,30,FALSE)</f>
        <v>3.7179487179487181</v>
      </c>
      <c r="AF126" s="1">
        <f>VLOOKUP($A126,'Values&amp;Scaled13Vars'!$A:$AE,31,FALSE)</f>
        <v>2.381982231707148</v>
      </c>
    </row>
    <row r="127" spans="1:32" x14ac:dyDescent="0.2">
      <c r="A127">
        <v>6085503115</v>
      </c>
      <c r="B127" t="s">
        <v>1707</v>
      </c>
      <c r="C127" s="1">
        <f>VLOOKUP($A127,'Values&amp;Scaled13Vars'!$A:$AE,2,FALSE)</f>
        <v>5978</v>
      </c>
      <c r="D127" s="1">
        <f>VLOOKUP($A127,'Values&amp;Scaled13Vars'!$A:$AE,3,FALSE)</f>
        <v>10.37</v>
      </c>
      <c r="E127" s="1">
        <f>VLOOKUP($A127,'Values&amp;Scaled13Vars'!$A:$AE,4,FALSE)</f>
        <v>32.207965649999998</v>
      </c>
      <c r="F127" s="1">
        <f>VLOOKUP($A127,'Values&amp;Scaled13Vars'!$A:$AE,5,FALSE)</f>
        <v>0</v>
      </c>
      <c r="G127" s="1">
        <f>VLOOKUP($A127,'Values&amp;Scaled13Vars'!$A:$AE,6,FALSE)</f>
        <v>114.2340296</v>
      </c>
      <c r="H127" s="1">
        <f>VLOOKUP($A127,'Values&amp;Scaled13Vars'!$A:$AE,7,FALSE)</f>
        <v>2.8</v>
      </c>
      <c r="I127" s="1">
        <f>VLOOKUP($A127,'Values&amp;Scaled13Vars'!$A:$AE,8,FALSE)</f>
        <v>288</v>
      </c>
      <c r="J127" s="1">
        <f>VLOOKUP($A127,'Values&amp;Scaled13Vars'!$A:$AE,9,FALSE)</f>
        <v>50247</v>
      </c>
      <c r="K127" s="1">
        <f>VLOOKUP($A127,'Values&amp;Scaled13Vars'!$A:$AE,10,FALSE)</f>
        <v>4.5999999999999996</v>
      </c>
      <c r="L127" s="1">
        <f>VLOOKUP($A127,'Values&amp;Scaled13Vars'!$A:$AE,11,FALSE)</f>
        <v>8.3000000000000007</v>
      </c>
      <c r="M127" s="1">
        <f>VLOOKUP($A127,'Values&amp;Scaled13Vars'!$A:$AE,12,FALSE)</f>
        <v>17</v>
      </c>
      <c r="N127" s="1">
        <f>VLOOKUP($A127,'Values&amp;Scaled13Vars'!$A:$AE,13,FALSE)</f>
        <v>7</v>
      </c>
      <c r="O127" s="1">
        <f>VLOOKUP($A127,'Values&amp;Scaled13Vars'!$A:$AE,14,FALSE)</f>
        <v>0</v>
      </c>
      <c r="P127" s="1">
        <f>VLOOKUP($A127,'Values&amp;Scaled13Vars'!$A:$AE,15,FALSE)</f>
        <v>4.6559650900023373</v>
      </c>
      <c r="Q127" s="1">
        <f>VLOOKUP($A127,'Values&amp;Scaled13Vars'!$A:$AE,16,FALSE)</f>
        <v>10</v>
      </c>
      <c r="R127" s="1">
        <f>VLOOKUP($A127,'Values&amp;Scaled13Vars'!$A:$AE,17,FALSE)</f>
        <v>2.5658362274106992</v>
      </c>
      <c r="S127" s="1">
        <f>VLOOKUP($A127,'Values&amp;Scaled13Vars'!$A:$AE,18,FALSE)</f>
        <v>0</v>
      </c>
      <c r="T127" s="1">
        <f>VLOOKUP($A127,'Values&amp;Scaled13Vars'!$A:$AE,19,FALSE)</f>
        <v>0.17714598706828721</v>
      </c>
      <c r="U127" s="1">
        <f>VLOOKUP($A127,'Values&amp;Scaled13Vars'!$A:$AE,20,FALSE)</f>
        <v>0.39160839160839156</v>
      </c>
      <c r="V127" s="1">
        <f>VLOOKUP($A127,'Values&amp;Scaled13Vars'!$A:$AE,21,FALSE)</f>
        <v>0.9651474530831099</v>
      </c>
      <c r="W127" s="1">
        <f>VLOOKUP($A127,'Values&amp;Scaled13Vars'!$A:$AE,22,FALSE)</f>
        <v>3.0504014621900137</v>
      </c>
      <c r="X127" s="1">
        <f>VLOOKUP($A127,'Values&amp;Scaled13Vars'!$A:$AE,23,FALSE)</f>
        <v>0.80419580419580405</v>
      </c>
      <c r="Y127" s="1">
        <f>VLOOKUP($A127,'Values&amp;Scaled13Vars'!$A:$AE,24,FALSE)</f>
        <v>1.3517915309446256</v>
      </c>
      <c r="Z127" s="1">
        <f>VLOOKUP($A127,'Values&amp;Scaled13Vars'!$A:$AE,25,FALSE)</f>
        <v>3.8812785388127855</v>
      </c>
      <c r="AA127" s="1">
        <f>VLOOKUP($A127,'Values&amp;Scaled13Vars'!$A:$AE,26,FALSE)</f>
        <v>1.585677749360614</v>
      </c>
      <c r="AB127" s="1">
        <f>VLOOKUP($A127,'Values&amp;Scaled13Vars'!$A:$AE,27,FALSE)</f>
        <v>0</v>
      </c>
      <c r="AC127" s="1">
        <f>VLOOKUP($A127,'Values&amp;Scaled13Vars'!$A:$AE,28,FALSE)</f>
        <v>4.923</v>
      </c>
      <c r="AD127" s="1">
        <f>VLOOKUP($A127,'Values&amp;Scaled13Vars'!$A:$AE,29,FALSE)</f>
        <v>4.354818741193899</v>
      </c>
      <c r="AE127" s="1">
        <f>VLOOKUP($A127,'Values&amp;Scaled13Vars'!$A:$AE,30,FALSE)</f>
        <v>3.3333333333333339</v>
      </c>
      <c r="AF127" s="1">
        <f>VLOOKUP($A127,'Values&amp;Scaled13Vars'!$A:$AE,31,FALSE)</f>
        <v>2.37425861909376</v>
      </c>
    </row>
    <row r="128" spans="1:32" x14ac:dyDescent="0.2">
      <c r="A128">
        <v>6085506601</v>
      </c>
      <c r="B128" t="s">
        <v>1707</v>
      </c>
      <c r="C128" s="1">
        <f>VLOOKUP($A128,'Values&amp;Scaled13Vars'!$A:$AE,2,FALSE)</f>
        <v>3719</v>
      </c>
      <c r="D128" s="1">
        <f>VLOOKUP($A128,'Values&amp;Scaled13Vars'!$A:$AE,3,FALSE)</f>
        <v>10.37</v>
      </c>
      <c r="E128" s="1">
        <f>VLOOKUP($A128,'Values&amp;Scaled13Vars'!$A:$AE,4,FALSE)</f>
        <v>25.595972110000002</v>
      </c>
      <c r="F128" s="1">
        <f>VLOOKUP($A128,'Values&amp;Scaled13Vars'!$A:$AE,5,FALSE)</f>
        <v>0</v>
      </c>
      <c r="G128" s="1">
        <f>VLOOKUP($A128,'Values&amp;Scaled13Vars'!$A:$AE,6,FALSE)</f>
        <v>153.6911222</v>
      </c>
      <c r="H128" s="1">
        <f>VLOOKUP($A128,'Values&amp;Scaled13Vars'!$A:$AE,7,FALSE)</f>
        <v>0</v>
      </c>
      <c r="I128" s="1">
        <f>VLOOKUP($A128,'Values&amp;Scaled13Vars'!$A:$AE,8,FALSE)</f>
        <v>395</v>
      </c>
      <c r="J128" s="1">
        <f>VLOOKUP($A128,'Values&amp;Scaled13Vars'!$A:$AE,9,FALSE)</f>
        <v>46733</v>
      </c>
      <c r="K128" s="1">
        <f>VLOOKUP($A128,'Values&amp;Scaled13Vars'!$A:$AE,10,FALSE)</f>
        <v>8.1999999999999993</v>
      </c>
      <c r="L128" s="1">
        <f>VLOOKUP($A128,'Values&amp;Scaled13Vars'!$A:$AE,11,FALSE)</f>
        <v>11.4</v>
      </c>
      <c r="M128" s="1">
        <f>VLOOKUP($A128,'Values&amp;Scaled13Vars'!$A:$AE,12,FALSE)</f>
        <v>21.7</v>
      </c>
      <c r="N128" s="1">
        <f>VLOOKUP($A128,'Values&amp;Scaled13Vars'!$A:$AE,13,FALSE)</f>
        <v>6.9</v>
      </c>
      <c r="O128" s="1">
        <f>VLOOKUP($A128,'Values&amp;Scaled13Vars'!$A:$AE,14,FALSE)</f>
        <v>0</v>
      </c>
      <c r="P128" s="1">
        <f>VLOOKUP($A128,'Values&amp;Scaled13Vars'!$A:$AE,15,FALSE)</f>
        <v>2.895659627522793</v>
      </c>
      <c r="Q128" s="1">
        <f>VLOOKUP($A128,'Values&amp;Scaled13Vars'!$A:$AE,16,FALSE)</f>
        <v>10</v>
      </c>
      <c r="R128" s="1">
        <f>VLOOKUP($A128,'Values&amp;Scaled13Vars'!$A:$AE,17,FALSE)</f>
        <v>2.0343889175412255</v>
      </c>
      <c r="S128" s="1">
        <f>VLOOKUP($A128,'Values&amp;Scaled13Vars'!$A:$AE,18,FALSE)</f>
        <v>0</v>
      </c>
      <c r="T128" s="1">
        <f>VLOOKUP($A128,'Values&amp;Scaled13Vars'!$A:$AE,19,FALSE)</f>
        <v>0.2507238963282335</v>
      </c>
      <c r="U128" s="1">
        <f>VLOOKUP($A128,'Values&amp;Scaled13Vars'!$A:$AE,20,FALSE)</f>
        <v>0</v>
      </c>
      <c r="V128" s="1">
        <f>VLOOKUP($A128,'Values&amp;Scaled13Vars'!$A:$AE,21,FALSE)</f>
        <v>1.3237265415549597</v>
      </c>
      <c r="W128" s="1">
        <f>VLOOKUP($A128,'Values&amp;Scaled13Vars'!$A:$AE,22,FALSE)</f>
        <v>2.8004921378839494</v>
      </c>
      <c r="X128" s="1">
        <f>VLOOKUP($A128,'Values&amp;Scaled13Vars'!$A:$AE,23,FALSE)</f>
        <v>1.4335664335664333</v>
      </c>
      <c r="Y128" s="1">
        <f>VLOOKUP($A128,'Values&amp;Scaled13Vars'!$A:$AE,24,FALSE)</f>
        <v>1.8566775244299674</v>
      </c>
      <c r="Z128" s="1">
        <f>VLOOKUP($A128,'Values&amp;Scaled13Vars'!$A:$AE,25,FALSE)</f>
        <v>4.9543378995433791</v>
      </c>
      <c r="AA128" s="1">
        <f>VLOOKUP($A128,'Values&amp;Scaled13Vars'!$A:$AE,26,FALSE)</f>
        <v>1.5601023017902815</v>
      </c>
      <c r="AB128" s="1">
        <f>VLOOKUP($A128,'Values&amp;Scaled13Vars'!$A:$AE,27,FALSE)</f>
        <v>0</v>
      </c>
      <c r="AC128" s="1">
        <f>VLOOKUP($A128,'Values&amp;Scaled13Vars'!$A:$AE,28,FALSE)</f>
        <v>5.3941999999999997</v>
      </c>
      <c r="AD128" s="1">
        <f>VLOOKUP($A128,'Values&amp;Scaled13Vars'!$A:$AE,29,FALSE)</f>
        <v>4.512743443223056</v>
      </c>
      <c r="AE128" s="1">
        <f>VLOOKUP($A128,'Values&amp;Scaled13Vars'!$A:$AE,30,FALSE)</f>
        <v>3.9743589743589745</v>
      </c>
      <c r="AF128" s="1">
        <f>VLOOKUP($A128,'Values&amp;Scaled13Vars'!$A:$AE,31,FALSE)</f>
        <v>2.3643634199629608</v>
      </c>
    </row>
    <row r="129" spans="1:32" x14ac:dyDescent="0.2">
      <c r="A129">
        <v>6085502400</v>
      </c>
      <c r="B129" t="s">
        <v>1707</v>
      </c>
      <c r="C129" s="1">
        <f>VLOOKUP($A129,'Values&amp;Scaled13Vars'!$A:$AE,2,FALSE)</f>
        <v>6813</v>
      </c>
      <c r="D129" s="1">
        <f>VLOOKUP($A129,'Values&amp;Scaled13Vars'!$A:$AE,3,FALSE)</f>
        <v>10.37</v>
      </c>
      <c r="E129" s="1">
        <f>VLOOKUP($A129,'Values&amp;Scaled13Vars'!$A:$AE,4,FALSE)</f>
        <v>30.909342540000001</v>
      </c>
      <c r="F129" s="1">
        <f>VLOOKUP($A129,'Values&amp;Scaled13Vars'!$A:$AE,5,FALSE)</f>
        <v>0</v>
      </c>
      <c r="G129" s="1">
        <f>VLOOKUP($A129,'Values&amp;Scaled13Vars'!$A:$AE,6,FALSE)</f>
        <v>137.88711050000001</v>
      </c>
      <c r="H129" s="1">
        <f>VLOOKUP($A129,'Values&amp;Scaled13Vars'!$A:$AE,7,FALSE)</f>
        <v>0.5</v>
      </c>
      <c r="I129" s="1">
        <f>VLOOKUP($A129,'Values&amp;Scaled13Vars'!$A:$AE,8,FALSE)</f>
        <v>382</v>
      </c>
      <c r="J129" s="1">
        <f>VLOOKUP($A129,'Values&amp;Scaled13Vars'!$A:$AE,9,FALSE)</f>
        <v>64141</v>
      </c>
      <c r="K129" s="1">
        <f>VLOOKUP($A129,'Values&amp;Scaled13Vars'!$A:$AE,10,FALSE)</f>
        <v>5.4</v>
      </c>
      <c r="L129" s="1">
        <f>VLOOKUP($A129,'Values&amp;Scaled13Vars'!$A:$AE,11,FALSE)</f>
        <v>2.2999999999999998</v>
      </c>
      <c r="M129" s="1">
        <f>VLOOKUP($A129,'Values&amp;Scaled13Vars'!$A:$AE,12,FALSE)</f>
        <v>20</v>
      </c>
      <c r="N129" s="1">
        <f>VLOOKUP($A129,'Values&amp;Scaled13Vars'!$A:$AE,13,FALSE)</f>
        <v>5.4</v>
      </c>
      <c r="O129" s="1">
        <f>VLOOKUP($A129,'Values&amp;Scaled13Vars'!$A:$AE,14,FALSE)</f>
        <v>0.5</v>
      </c>
      <c r="P129" s="1">
        <f>VLOOKUP($A129,'Values&amp;Scaled13Vars'!$A:$AE,15,FALSE)</f>
        <v>5.3066313410737944</v>
      </c>
      <c r="Q129" s="1">
        <f>VLOOKUP($A129,'Values&amp;Scaled13Vars'!$A:$AE,16,FALSE)</f>
        <v>10</v>
      </c>
      <c r="R129" s="1">
        <f>VLOOKUP($A129,'Values&amp;Scaled13Vars'!$A:$AE,17,FALSE)</f>
        <v>2.4614577590760449</v>
      </c>
      <c r="S129" s="1">
        <f>VLOOKUP($A129,'Values&amp;Scaled13Vars'!$A:$AE,18,FALSE)</f>
        <v>0</v>
      </c>
      <c r="T129" s="1">
        <f>VLOOKUP($A129,'Values&amp;Scaled13Vars'!$A:$AE,19,FALSE)</f>
        <v>0.22125324701826055</v>
      </c>
      <c r="U129" s="1">
        <f>VLOOKUP($A129,'Values&amp;Scaled13Vars'!$A:$AE,20,FALSE)</f>
        <v>6.9930069930069935E-2</v>
      </c>
      <c r="V129" s="1">
        <f>VLOOKUP($A129,'Values&amp;Scaled13Vars'!$A:$AE,21,FALSE)</f>
        <v>1.2801608579088473</v>
      </c>
      <c r="W129" s="1">
        <f>VLOOKUP($A129,'Values&amp;Scaled13Vars'!$A:$AE,22,FALSE)</f>
        <v>4.0385176124200814</v>
      </c>
      <c r="X129" s="1">
        <f>VLOOKUP($A129,'Values&amp;Scaled13Vars'!$A:$AE,23,FALSE)</f>
        <v>0.94405594405594395</v>
      </c>
      <c r="Y129" s="1">
        <f>VLOOKUP($A129,'Values&amp;Scaled13Vars'!$A:$AE,24,FALSE)</f>
        <v>0.37459283387622144</v>
      </c>
      <c r="Z129" s="1">
        <f>VLOOKUP($A129,'Values&amp;Scaled13Vars'!$A:$AE,25,FALSE)</f>
        <v>4.5662100456621006</v>
      </c>
      <c r="AA129" s="1">
        <f>VLOOKUP($A129,'Values&amp;Scaled13Vars'!$A:$AE,26,FALSE)</f>
        <v>1.1764705882352942</v>
      </c>
      <c r="AB129" s="1">
        <f>VLOOKUP($A129,'Values&amp;Scaled13Vars'!$A:$AE,27,FALSE)</f>
        <v>5.3191489361702128E-2</v>
      </c>
      <c r="AC129" s="1">
        <f>VLOOKUP($A129,'Values&amp;Scaled13Vars'!$A:$AE,28,FALSE)</f>
        <v>3.5720000000000001</v>
      </c>
      <c r="AD129" s="1">
        <f>VLOOKUP($A129,'Values&amp;Scaled13Vars'!$A:$AE,29,FALSE)</f>
        <v>4.0813655795923278</v>
      </c>
      <c r="AE129" s="1">
        <f>VLOOKUP($A129,'Values&amp;Scaled13Vars'!$A:$AE,30,FALSE)</f>
        <v>3.5897435897435903</v>
      </c>
      <c r="AF129" s="1">
        <f>VLOOKUP($A129,'Values&amp;Scaled13Vars'!$A:$AE,31,FALSE)</f>
        <v>2.360099143323346</v>
      </c>
    </row>
    <row r="130" spans="1:32" x14ac:dyDescent="0.2">
      <c r="A130">
        <v>6085512035</v>
      </c>
      <c r="B130" t="s">
        <v>1707</v>
      </c>
      <c r="C130" s="1">
        <f>VLOOKUP($A130,'Values&amp;Scaled13Vars'!$A:$AE,2,FALSE)</f>
        <v>4172</v>
      </c>
      <c r="D130" s="1">
        <f>VLOOKUP($A130,'Values&amp;Scaled13Vars'!$A:$AE,3,FALSE)</f>
        <v>10.37</v>
      </c>
      <c r="E130" s="1">
        <f>VLOOKUP($A130,'Values&amp;Scaled13Vars'!$A:$AE,4,FALSE)</f>
        <v>13.64</v>
      </c>
      <c r="F130" s="1">
        <f>VLOOKUP($A130,'Values&amp;Scaled13Vars'!$A:$AE,5,FALSE)</f>
        <v>2.03518088</v>
      </c>
      <c r="G130" s="1">
        <f>VLOOKUP($A130,'Values&amp;Scaled13Vars'!$A:$AE,6,FALSE)</f>
        <v>53.013122529999997</v>
      </c>
      <c r="H130" s="1">
        <f>VLOOKUP($A130,'Values&amp;Scaled13Vars'!$A:$AE,7,FALSE)</f>
        <v>0</v>
      </c>
      <c r="I130" s="1">
        <f>VLOOKUP($A130,'Values&amp;Scaled13Vars'!$A:$AE,8,FALSE)</f>
        <v>244</v>
      </c>
      <c r="J130" s="1">
        <f>VLOOKUP($A130,'Values&amp;Scaled13Vars'!$A:$AE,9,FALSE)</f>
        <v>40547</v>
      </c>
      <c r="K130" s="1">
        <f>VLOOKUP($A130,'Values&amp;Scaled13Vars'!$A:$AE,10,FALSE)</f>
        <v>5.4</v>
      </c>
      <c r="L130" s="1">
        <f>VLOOKUP($A130,'Values&amp;Scaled13Vars'!$A:$AE,11,FALSE)</f>
        <v>10</v>
      </c>
      <c r="M130" s="1">
        <f>VLOOKUP($A130,'Values&amp;Scaled13Vars'!$A:$AE,12,FALSE)</f>
        <v>24.9</v>
      </c>
      <c r="N130" s="1">
        <f>VLOOKUP($A130,'Values&amp;Scaled13Vars'!$A:$AE,13,FALSE)</f>
        <v>6.5</v>
      </c>
      <c r="O130" s="1">
        <f>VLOOKUP($A130,'Values&amp;Scaled13Vars'!$A:$AE,14,FALSE)</f>
        <v>0</v>
      </c>
      <c r="P130" s="1">
        <f>VLOOKUP($A130,'Values&amp;Scaled13Vars'!$A:$AE,15,FALSE)</f>
        <v>3.2486558092417983</v>
      </c>
      <c r="Q130" s="1">
        <f>VLOOKUP($A130,'Values&amp;Scaled13Vars'!$A:$AE,16,FALSE)</f>
        <v>10</v>
      </c>
      <c r="R130" s="1">
        <f>VLOOKUP($A130,'Values&amp;Scaled13Vars'!$A:$AE,17,FALSE)</f>
        <v>1.073412598327526</v>
      </c>
      <c r="S130" s="1">
        <f>VLOOKUP($A130,'Values&amp;Scaled13Vars'!$A:$AE,18,FALSE)</f>
        <v>2.5333391652298143E-2</v>
      </c>
      <c r="T130" s="1">
        <f>VLOOKUP($A130,'Values&amp;Scaled13Vars'!$A:$AE,19,FALSE)</f>
        <v>6.2983841598702822E-2</v>
      </c>
      <c r="U130" s="1">
        <f>VLOOKUP($A130,'Values&amp;Scaled13Vars'!$A:$AE,20,FALSE)</f>
        <v>0</v>
      </c>
      <c r="V130" s="1">
        <f>VLOOKUP($A130,'Values&amp;Scaled13Vars'!$A:$AE,21,FALSE)</f>
        <v>0.81769436997319034</v>
      </c>
      <c r="W130" s="1">
        <f>VLOOKUP($A130,'Values&amp;Scaled13Vars'!$A:$AE,22,FALSE)</f>
        <v>2.360555006365078</v>
      </c>
      <c r="X130" s="1">
        <f>VLOOKUP($A130,'Values&amp;Scaled13Vars'!$A:$AE,23,FALSE)</f>
        <v>0.94405594405594395</v>
      </c>
      <c r="Y130" s="1">
        <f>VLOOKUP($A130,'Values&amp;Scaled13Vars'!$A:$AE,24,FALSE)</f>
        <v>1.6286644951140068</v>
      </c>
      <c r="Z130" s="1">
        <f>VLOOKUP($A130,'Values&amp;Scaled13Vars'!$A:$AE,25,FALSE)</f>
        <v>5.6849315068493151</v>
      </c>
      <c r="AA130" s="1">
        <f>VLOOKUP($A130,'Values&amp;Scaled13Vars'!$A:$AE,26,FALSE)</f>
        <v>1.4578005115089514</v>
      </c>
      <c r="AB130" s="1">
        <f>VLOOKUP($A130,'Values&amp;Scaled13Vars'!$A:$AE,27,FALSE)</f>
        <v>0</v>
      </c>
      <c r="AC130" s="1">
        <f>VLOOKUP($A130,'Values&amp;Scaled13Vars'!$A:$AE,28,FALSE)</f>
        <v>5.4790000000000001</v>
      </c>
      <c r="AD130" s="1">
        <f>VLOOKUP($A130,'Values&amp;Scaled13Vars'!$A:$AE,29,FALSE)</f>
        <v>4.45833824139042</v>
      </c>
      <c r="AE130" s="1">
        <f>VLOOKUP($A130,'Values&amp;Scaled13Vars'!$A:$AE,30,FALSE)</f>
        <v>3.9316239316239314</v>
      </c>
      <c r="AF130" s="1">
        <f>VLOOKUP($A130,'Values&amp;Scaled13Vars'!$A:$AE,31,FALSE)</f>
        <v>2.329108054423243</v>
      </c>
    </row>
    <row r="131" spans="1:32" x14ac:dyDescent="0.2">
      <c r="A131">
        <v>6085502909</v>
      </c>
      <c r="B131" t="s">
        <v>1707</v>
      </c>
      <c r="C131" s="1">
        <f>VLOOKUP($A131,'Values&amp;Scaled13Vars'!$A:$AE,2,FALSE)</f>
        <v>5073</v>
      </c>
      <c r="D131" s="1">
        <f>VLOOKUP($A131,'Values&amp;Scaled13Vars'!$A:$AE,3,FALSE)</f>
        <v>10.37</v>
      </c>
      <c r="E131" s="1">
        <f>VLOOKUP($A131,'Values&amp;Scaled13Vars'!$A:$AE,4,FALSE)</f>
        <v>18.773331240000001</v>
      </c>
      <c r="F131" s="1">
        <f>VLOOKUP($A131,'Values&amp;Scaled13Vars'!$A:$AE,5,FALSE)</f>
        <v>0</v>
      </c>
      <c r="G131" s="1">
        <f>VLOOKUP($A131,'Values&amp;Scaled13Vars'!$A:$AE,6,FALSE)</f>
        <v>77.24359158</v>
      </c>
      <c r="H131" s="1">
        <f>VLOOKUP($A131,'Values&amp;Scaled13Vars'!$A:$AE,7,FALSE)</f>
        <v>0</v>
      </c>
      <c r="I131" s="1">
        <f>VLOOKUP($A131,'Values&amp;Scaled13Vars'!$A:$AE,8,FALSE)</f>
        <v>643</v>
      </c>
      <c r="J131" s="1">
        <f>VLOOKUP($A131,'Values&amp;Scaled13Vars'!$A:$AE,9,FALSE)</f>
        <v>39232</v>
      </c>
      <c r="K131" s="1">
        <f>VLOOKUP($A131,'Values&amp;Scaled13Vars'!$A:$AE,10,FALSE)</f>
        <v>11.9</v>
      </c>
      <c r="L131" s="1">
        <f>VLOOKUP($A131,'Values&amp;Scaled13Vars'!$A:$AE,11,FALSE)</f>
        <v>9</v>
      </c>
      <c r="M131" s="1">
        <f>VLOOKUP($A131,'Values&amp;Scaled13Vars'!$A:$AE,12,FALSE)</f>
        <v>23.6</v>
      </c>
      <c r="N131" s="1">
        <f>VLOOKUP($A131,'Values&amp;Scaled13Vars'!$A:$AE,13,FALSE)</f>
        <v>5.8</v>
      </c>
      <c r="O131" s="1">
        <f>VLOOKUP($A131,'Values&amp;Scaled13Vars'!$A:$AE,14,FALSE)</f>
        <v>0.2</v>
      </c>
      <c r="P131" s="1">
        <f>VLOOKUP($A131,'Values&amp;Scaled13Vars'!$A:$AE,15,FALSE)</f>
        <v>3.9507519675835736</v>
      </c>
      <c r="Q131" s="1">
        <f>VLOOKUP($A131,'Values&amp;Scaled13Vars'!$A:$AE,16,FALSE)</f>
        <v>10</v>
      </c>
      <c r="R131" s="1">
        <f>VLOOKUP($A131,'Values&amp;Scaled13Vars'!$A:$AE,17,FALSE)</f>
        <v>1.4860105631717158</v>
      </c>
      <c r="S131" s="1">
        <f>VLOOKUP($A131,'Values&amp;Scaled13Vars'!$A:$AE,18,FALSE)</f>
        <v>0</v>
      </c>
      <c r="T131" s="1">
        <f>VLOOKUP($A131,'Values&amp;Scaled13Vars'!$A:$AE,19,FALSE)</f>
        <v>0.10816779043042277</v>
      </c>
      <c r="U131" s="1">
        <f>VLOOKUP($A131,'Values&amp;Scaled13Vars'!$A:$AE,20,FALSE)</f>
        <v>0</v>
      </c>
      <c r="V131" s="1">
        <f>VLOOKUP($A131,'Values&amp;Scaled13Vars'!$A:$AE,21,FALSE)</f>
        <v>2.1548257372654156</v>
      </c>
      <c r="W131" s="1">
        <f>VLOOKUP($A131,'Values&amp;Scaled13Vars'!$A:$AE,22,FALSE)</f>
        <v>2.2670345847764399</v>
      </c>
      <c r="X131" s="1">
        <f>VLOOKUP($A131,'Values&amp;Scaled13Vars'!$A:$AE,23,FALSE)</f>
        <v>2.0804195804195804</v>
      </c>
      <c r="Y131" s="1">
        <f>VLOOKUP($A131,'Values&amp;Scaled13Vars'!$A:$AE,24,FALSE)</f>
        <v>1.4657980456026061</v>
      </c>
      <c r="Z131" s="1">
        <f>VLOOKUP($A131,'Values&amp;Scaled13Vars'!$A:$AE,25,FALSE)</f>
        <v>5.3881278538812793</v>
      </c>
      <c r="AA131" s="1">
        <f>VLOOKUP($A131,'Values&amp;Scaled13Vars'!$A:$AE,26,FALSE)</f>
        <v>1.2787723785166241</v>
      </c>
      <c r="AB131" s="1">
        <f>VLOOKUP($A131,'Values&amp;Scaled13Vars'!$A:$AE,27,FALSE)</f>
        <v>2.1276595744680851E-2</v>
      </c>
      <c r="AC131" s="1">
        <f>VLOOKUP($A131,'Values&amp;Scaled13Vars'!$A:$AE,28,FALSE)</f>
        <v>5.8048999999999999</v>
      </c>
      <c r="AD131" s="1">
        <f>VLOOKUP($A131,'Values&amp;Scaled13Vars'!$A:$AE,29,FALSE)</f>
        <v>4.8948466376855384</v>
      </c>
      <c r="AE131" s="1">
        <f>VLOOKUP($A131,'Values&amp;Scaled13Vars'!$A:$AE,30,FALSE)</f>
        <v>4.1452991452991448</v>
      </c>
      <c r="AF131" s="1">
        <f>VLOOKUP($A131,'Values&amp;Scaled13Vars'!$A:$AE,31,FALSE)</f>
        <v>2.2946353176545515</v>
      </c>
    </row>
    <row r="132" spans="1:32" x14ac:dyDescent="0.2">
      <c r="A132">
        <v>6085512033</v>
      </c>
      <c r="B132" t="s">
        <v>1707</v>
      </c>
      <c r="C132" s="1">
        <f>VLOOKUP($A132,'Values&amp;Scaled13Vars'!$A:$AE,2,FALSE)</f>
        <v>6125</v>
      </c>
      <c r="D132" s="1">
        <f>VLOOKUP($A132,'Values&amp;Scaled13Vars'!$A:$AE,3,FALSE)</f>
        <v>10.37</v>
      </c>
      <c r="E132" s="1">
        <f>VLOOKUP($A132,'Values&amp;Scaled13Vars'!$A:$AE,4,FALSE)</f>
        <v>10.856793290000001</v>
      </c>
      <c r="F132" s="1">
        <f>VLOOKUP($A132,'Values&amp;Scaled13Vars'!$A:$AE,5,FALSE)</f>
        <v>0</v>
      </c>
      <c r="G132" s="1">
        <f>VLOOKUP($A132,'Values&amp;Scaled13Vars'!$A:$AE,6,FALSE)</f>
        <v>61.243537070000002</v>
      </c>
      <c r="H132" s="1">
        <f>VLOOKUP($A132,'Values&amp;Scaled13Vars'!$A:$AE,7,FALSE)</f>
        <v>0</v>
      </c>
      <c r="I132" s="1">
        <f>VLOOKUP($A132,'Values&amp;Scaled13Vars'!$A:$AE,8,FALSE)</f>
        <v>729</v>
      </c>
      <c r="J132" s="1">
        <f>VLOOKUP($A132,'Values&amp;Scaled13Vars'!$A:$AE,9,FALSE)</f>
        <v>37616</v>
      </c>
      <c r="K132" s="1">
        <f>VLOOKUP($A132,'Values&amp;Scaled13Vars'!$A:$AE,10,FALSE)</f>
        <v>10.8</v>
      </c>
      <c r="L132" s="1">
        <f>VLOOKUP($A132,'Values&amp;Scaled13Vars'!$A:$AE,11,FALSE)</f>
        <v>6</v>
      </c>
      <c r="M132" s="1">
        <f>VLOOKUP($A132,'Values&amp;Scaled13Vars'!$A:$AE,12,FALSE)</f>
        <v>26.3</v>
      </c>
      <c r="N132" s="1">
        <f>VLOOKUP($A132,'Values&amp;Scaled13Vars'!$A:$AE,13,FALSE)</f>
        <v>7.7</v>
      </c>
      <c r="O132" s="1">
        <f>VLOOKUP($A132,'Values&amp;Scaled13Vars'!$A:$AE,14,FALSE)</f>
        <v>0.8</v>
      </c>
      <c r="P132" s="1">
        <f>VLOOKUP($A132,'Values&amp;Scaled13Vars'!$A:$AE,15,FALSE)</f>
        <v>4.7705135198316837</v>
      </c>
      <c r="Q132" s="1">
        <f>VLOOKUP($A132,'Values&amp;Scaled13Vars'!$A:$AE,16,FALSE)</f>
        <v>10</v>
      </c>
      <c r="R132" s="1">
        <f>VLOOKUP($A132,'Values&amp;Scaled13Vars'!$A:$AE,17,FALSE)</f>
        <v>0.84970885302105836</v>
      </c>
      <c r="S132" s="1">
        <f>VLOOKUP($A132,'Values&amp;Scaled13Vars'!$A:$AE,18,FALSE)</f>
        <v>0</v>
      </c>
      <c r="T132" s="1">
        <f>VLOOKUP($A132,'Values&amp;Scaled13Vars'!$A:$AE,19,FALSE)</f>
        <v>7.8331568820648761E-2</v>
      </c>
      <c r="U132" s="1">
        <f>VLOOKUP($A132,'Values&amp;Scaled13Vars'!$A:$AE,20,FALSE)</f>
        <v>0</v>
      </c>
      <c r="V132" s="1">
        <f>VLOOKUP($A132,'Values&amp;Scaled13Vars'!$A:$AE,21,FALSE)</f>
        <v>2.4430294906166221</v>
      </c>
      <c r="W132" s="1">
        <f>VLOOKUP($A132,'Values&amp;Scaled13Vars'!$A:$AE,22,FALSE)</f>
        <v>2.1521075875998323</v>
      </c>
      <c r="X132" s="1">
        <f>VLOOKUP($A132,'Values&amp;Scaled13Vars'!$A:$AE,23,FALSE)</f>
        <v>1.8881118881118879</v>
      </c>
      <c r="Y132" s="1">
        <f>VLOOKUP($A132,'Values&amp;Scaled13Vars'!$A:$AE,24,FALSE)</f>
        <v>0.9771986970684039</v>
      </c>
      <c r="Z132" s="1">
        <f>VLOOKUP($A132,'Values&amp;Scaled13Vars'!$A:$AE,25,FALSE)</f>
        <v>6.0045662100456632</v>
      </c>
      <c r="AA132" s="1">
        <f>VLOOKUP($A132,'Values&amp;Scaled13Vars'!$A:$AE,26,FALSE)</f>
        <v>1.7647058823529413</v>
      </c>
      <c r="AB132" s="1">
        <f>VLOOKUP($A132,'Values&amp;Scaled13Vars'!$A:$AE,27,FALSE)</f>
        <v>8.5106382978723402E-2</v>
      </c>
      <c r="AC132" s="1">
        <f>VLOOKUP($A132,'Values&amp;Scaled13Vars'!$A:$AE,28,FALSE)</f>
        <v>6.1485000000000003</v>
      </c>
      <c r="AD132" s="1">
        <f>VLOOKUP($A132,'Values&amp;Scaled13Vars'!$A:$AE,29,FALSE)</f>
        <v>5.0036232155471003</v>
      </c>
      <c r="AE132" s="1">
        <f>VLOOKUP($A132,'Values&amp;Scaled13Vars'!$A:$AE,30,FALSE)</f>
        <v>4.1880341880341891</v>
      </c>
      <c r="AF132" s="1">
        <f>VLOOKUP($A132,'Values&amp;Scaled13Vars'!$A:$AE,31,FALSE)</f>
        <v>2.2829611729979344</v>
      </c>
    </row>
    <row r="133" spans="1:32" x14ac:dyDescent="0.2">
      <c r="A133">
        <v>6085505008</v>
      </c>
      <c r="B133" t="s">
        <v>1707</v>
      </c>
      <c r="C133" s="1">
        <f>VLOOKUP($A133,'Values&amp;Scaled13Vars'!$A:$AE,2,FALSE)</f>
        <v>5254</v>
      </c>
      <c r="D133" s="1">
        <f>VLOOKUP($A133,'Values&amp;Scaled13Vars'!$A:$AE,3,FALSE)</f>
        <v>10.37</v>
      </c>
      <c r="E133" s="1">
        <f>VLOOKUP($A133,'Values&amp;Scaled13Vars'!$A:$AE,4,FALSE)</f>
        <v>33.265274300000002</v>
      </c>
      <c r="F133" s="1">
        <f>VLOOKUP($A133,'Values&amp;Scaled13Vars'!$A:$AE,5,FALSE)</f>
        <v>0</v>
      </c>
      <c r="G133" s="1">
        <f>VLOOKUP($A133,'Values&amp;Scaled13Vars'!$A:$AE,6,FALSE)</f>
        <v>281.5454416</v>
      </c>
      <c r="H133" s="1">
        <f>VLOOKUP($A133,'Values&amp;Scaled13Vars'!$A:$AE,7,FALSE)</f>
        <v>0</v>
      </c>
      <c r="I133" s="1">
        <f>VLOOKUP($A133,'Values&amp;Scaled13Vars'!$A:$AE,8,FALSE)</f>
        <v>513</v>
      </c>
      <c r="J133" s="1">
        <f>VLOOKUP($A133,'Values&amp;Scaled13Vars'!$A:$AE,9,FALSE)</f>
        <v>63887</v>
      </c>
      <c r="K133" s="1">
        <f>VLOOKUP($A133,'Values&amp;Scaled13Vars'!$A:$AE,10,FALSE)</f>
        <v>9.4</v>
      </c>
      <c r="L133" s="1">
        <f>VLOOKUP($A133,'Values&amp;Scaled13Vars'!$A:$AE,11,FALSE)</f>
        <v>1</v>
      </c>
      <c r="M133" s="1">
        <f>VLOOKUP($A133,'Values&amp;Scaled13Vars'!$A:$AE,12,FALSE)</f>
        <v>14.2</v>
      </c>
      <c r="N133" s="1">
        <f>VLOOKUP($A133,'Values&amp;Scaled13Vars'!$A:$AE,13,FALSE)</f>
        <v>2.5</v>
      </c>
      <c r="O133" s="1">
        <f>VLOOKUP($A133,'Values&amp;Scaled13Vars'!$A:$AE,14,FALSE)</f>
        <v>0</v>
      </c>
      <c r="P133" s="1">
        <f>VLOOKUP($A133,'Values&amp;Scaled13Vars'!$A:$AE,15,FALSE)</f>
        <v>4.0917945920673269</v>
      </c>
      <c r="Q133" s="1">
        <f>VLOOKUP($A133,'Values&amp;Scaled13Vars'!$A:$AE,16,FALSE)</f>
        <v>10</v>
      </c>
      <c r="R133" s="1">
        <f>VLOOKUP($A133,'Values&amp;Scaled13Vars'!$A:$AE,17,FALSE)</f>
        <v>2.6508187420403528</v>
      </c>
      <c r="S133" s="1">
        <f>VLOOKUP($A133,'Values&amp;Scaled13Vars'!$A:$AE,18,FALSE)</f>
        <v>0</v>
      </c>
      <c r="T133" s="1">
        <f>VLOOKUP($A133,'Values&amp;Scaled13Vars'!$A:$AE,19,FALSE)</f>
        <v>0.48914119703186887</v>
      </c>
      <c r="U133" s="1">
        <f>VLOOKUP($A133,'Values&amp;Scaled13Vars'!$A:$AE,20,FALSE)</f>
        <v>0</v>
      </c>
      <c r="V133" s="1">
        <f>VLOOKUP($A133,'Values&amp;Scaled13Vars'!$A:$AE,21,FALSE)</f>
        <v>1.7191689008042896</v>
      </c>
      <c r="W133" s="1">
        <f>VLOOKUP($A133,'Values&amp;Scaled13Vars'!$A:$AE,22,FALSE)</f>
        <v>4.0204535918242525</v>
      </c>
      <c r="X133" s="1">
        <f>VLOOKUP($A133,'Values&amp;Scaled13Vars'!$A:$AE,23,FALSE)</f>
        <v>1.6433566433566433</v>
      </c>
      <c r="Y133" s="1">
        <f>VLOOKUP($A133,'Values&amp;Scaled13Vars'!$A:$AE,24,FALSE)</f>
        <v>0.16286644951140067</v>
      </c>
      <c r="Z133" s="1">
        <f>VLOOKUP($A133,'Values&amp;Scaled13Vars'!$A:$AE,25,FALSE)</f>
        <v>3.2420091324200913</v>
      </c>
      <c r="AA133" s="1">
        <f>VLOOKUP($A133,'Values&amp;Scaled13Vars'!$A:$AE,26,FALSE)</f>
        <v>0.43478260869565216</v>
      </c>
      <c r="AB133" s="1">
        <f>VLOOKUP($A133,'Values&amp;Scaled13Vars'!$A:$AE,27,FALSE)</f>
        <v>0</v>
      </c>
      <c r="AC133" s="1">
        <f>VLOOKUP($A133,'Values&amp;Scaled13Vars'!$A:$AE,28,FALSE)</f>
        <v>3.7120000000000002</v>
      </c>
      <c r="AD133" s="1">
        <f>VLOOKUP($A133,'Values&amp;Scaled13Vars'!$A:$AE,29,FALSE)</f>
        <v>3.6738032635222977</v>
      </c>
      <c r="AE133" s="1">
        <f>VLOOKUP($A133,'Values&amp;Scaled13Vars'!$A:$AE,30,FALSE)</f>
        <v>1.666666666666667</v>
      </c>
      <c r="AF133" s="1">
        <f>VLOOKUP($A133,'Values&amp;Scaled13Vars'!$A:$AE,31,FALSE)</f>
        <v>2.2313678460666471</v>
      </c>
    </row>
    <row r="134" spans="1:32" x14ac:dyDescent="0.2">
      <c r="A134">
        <v>6085512052</v>
      </c>
      <c r="B134" t="s">
        <v>1707</v>
      </c>
      <c r="C134" s="1">
        <f>VLOOKUP($A134,'Values&amp;Scaled13Vars'!$A:$AE,2,FALSE)</f>
        <v>3988</v>
      </c>
      <c r="D134" s="1">
        <f>VLOOKUP($A134,'Values&amp;Scaled13Vars'!$A:$AE,3,FALSE)</f>
        <v>10.37</v>
      </c>
      <c r="E134" s="1">
        <f>VLOOKUP($A134,'Values&amp;Scaled13Vars'!$A:$AE,4,FALSE)</f>
        <v>14.008488180000001</v>
      </c>
      <c r="F134" s="1">
        <f>VLOOKUP($A134,'Values&amp;Scaled13Vars'!$A:$AE,5,FALSE)</f>
        <v>0</v>
      </c>
      <c r="G134" s="1">
        <f>VLOOKUP($A134,'Values&amp;Scaled13Vars'!$A:$AE,6,FALSE)</f>
        <v>67.039804930000003</v>
      </c>
      <c r="H134" s="1">
        <f>VLOOKUP($A134,'Values&amp;Scaled13Vars'!$A:$AE,7,FALSE)</f>
        <v>0</v>
      </c>
      <c r="I134" s="1">
        <f>VLOOKUP($A134,'Values&amp;Scaled13Vars'!$A:$AE,8,FALSE)</f>
        <v>385</v>
      </c>
      <c r="J134" s="1">
        <f>VLOOKUP($A134,'Values&amp;Scaled13Vars'!$A:$AE,9,FALSE)</f>
        <v>44393</v>
      </c>
      <c r="K134" s="1">
        <f>VLOOKUP($A134,'Values&amp;Scaled13Vars'!$A:$AE,10,FALSE)</f>
        <v>8.1999999999999993</v>
      </c>
      <c r="L134" s="1">
        <f>VLOOKUP($A134,'Values&amp;Scaled13Vars'!$A:$AE,11,FALSE)</f>
        <v>8.6</v>
      </c>
      <c r="M134" s="1">
        <f>VLOOKUP($A134,'Values&amp;Scaled13Vars'!$A:$AE,12,FALSE)</f>
        <v>22.1</v>
      </c>
      <c r="N134" s="1">
        <f>VLOOKUP($A134,'Values&amp;Scaled13Vars'!$A:$AE,13,FALSE)</f>
        <v>9.5</v>
      </c>
      <c r="O134" s="1">
        <f>VLOOKUP($A134,'Values&amp;Scaled13Vars'!$A:$AE,14,FALSE)</f>
        <v>0.1</v>
      </c>
      <c r="P134" s="1">
        <f>VLOOKUP($A134,'Values&amp;Scaled13Vars'!$A:$AE,15,FALSE)</f>
        <v>3.1052754617003036</v>
      </c>
      <c r="Q134" s="1">
        <f>VLOOKUP($A134,'Values&amp;Scaled13Vars'!$A:$AE,16,FALSE)</f>
        <v>10</v>
      </c>
      <c r="R134" s="1">
        <f>VLOOKUP($A134,'Values&amp;Scaled13Vars'!$A:$AE,17,FALSE)</f>
        <v>1.1030302999775641</v>
      </c>
      <c r="S134" s="1">
        <f>VLOOKUP($A134,'Values&amp;Scaled13Vars'!$A:$AE,18,FALSE)</f>
        <v>0</v>
      </c>
      <c r="T134" s="1">
        <f>VLOOKUP($A134,'Values&amp;Scaled13Vars'!$A:$AE,19,FALSE)</f>
        <v>8.9140202770769644E-2</v>
      </c>
      <c r="U134" s="1">
        <f>VLOOKUP($A134,'Values&amp;Scaled13Vars'!$A:$AE,20,FALSE)</f>
        <v>0</v>
      </c>
      <c r="V134" s="1">
        <f>VLOOKUP($A134,'Values&amp;Scaled13Vars'!$A:$AE,21,FALSE)</f>
        <v>1.2902144772117963</v>
      </c>
      <c r="W134" s="1">
        <f>VLOOKUP($A134,'Values&amp;Scaled13Vars'!$A:$AE,22,FALSE)</f>
        <v>2.6340755701900993</v>
      </c>
      <c r="X134" s="1">
        <f>VLOOKUP($A134,'Values&amp;Scaled13Vars'!$A:$AE,23,FALSE)</f>
        <v>1.4335664335664333</v>
      </c>
      <c r="Y134" s="1">
        <f>VLOOKUP($A134,'Values&amp;Scaled13Vars'!$A:$AE,24,FALSE)</f>
        <v>1.4006514657980458</v>
      </c>
      <c r="Z134" s="1">
        <f>VLOOKUP($A134,'Values&amp;Scaled13Vars'!$A:$AE,25,FALSE)</f>
        <v>5.0456621004566218</v>
      </c>
      <c r="AA134" s="1">
        <f>VLOOKUP($A134,'Values&amp;Scaled13Vars'!$A:$AE,26,FALSE)</f>
        <v>2.2250639386189257</v>
      </c>
      <c r="AB134" s="1">
        <f>VLOOKUP($A134,'Values&amp;Scaled13Vars'!$A:$AE,27,FALSE)</f>
        <v>1.0638297872340425E-2</v>
      </c>
      <c r="AC134" s="1">
        <f>VLOOKUP($A134,'Values&amp;Scaled13Vars'!$A:$AE,28,FALSE)</f>
        <v>6.1512000000000002</v>
      </c>
      <c r="AD134" s="1">
        <f>VLOOKUP($A134,'Values&amp;Scaled13Vars'!$A:$AE,29,FALSE)</f>
        <v>4.4907406364712834</v>
      </c>
      <c r="AE134" s="1">
        <f>VLOOKUP($A134,'Values&amp;Scaled13Vars'!$A:$AE,30,FALSE)</f>
        <v>3.8034188034188037</v>
      </c>
      <c r="AF134" s="1">
        <f>VLOOKUP($A134,'Values&amp;Scaled13Vars'!$A:$AE,31,FALSE)</f>
        <v>2.2289210213237354</v>
      </c>
    </row>
    <row r="135" spans="1:32" x14ac:dyDescent="0.2">
      <c r="A135">
        <v>6085504201</v>
      </c>
      <c r="B135" t="s">
        <v>1707</v>
      </c>
      <c r="C135" s="1">
        <f>VLOOKUP($A135,'Values&amp;Scaled13Vars'!$A:$AE,2,FALSE)</f>
        <v>745</v>
      </c>
      <c r="D135" s="1">
        <f>VLOOKUP($A135,'Values&amp;Scaled13Vars'!$A:$AE,3,FALSE)</f>
        <v>10.37</v>
      </c>
      <c r="E135" s="1">
        <f>VLOOKUP($A135,'Values&amp;Scaled13Vars'!$A:$AE,4,FALSE)</f>
        <v>11.081391959999999</v>
      </c>
      <c r="F135" s="1">
        <f>VLOOKUP($A135,'Values&amp;Scaled13Vars'!$A:$AE,5,FALSE)</f>
        <v>133.67539859999999</v>
      </c>
      <c r="G135" s="1">
        <f>VLOOKUP($A135,'Values&amp;Scaled13Vars'!$A:$AE,6,FALSE)</f>
        <v>163.15107169999999</v>
      </c>
      <c r="H135" s="1">
        <f>VLOOKUP($A135,'Values&amp;Scaled13Vars'!$A:$AE,7,FALSE)</f>
        <v>0</v>
      </c>
      <c r="I135" s="1">
        <f>VLOOKUP($A135,'Values&amp;Scaled13Vars'!$A:$AE,8,FALSE)</f>
        <v>266</v>
      </c>
      <c r="J135" s="1">
        <f>VLOOKUP($A135,'Values&amp;Scaled13Vars'!$A:$AE,9,FALSE)</f>
        <v>52497</v>
      </c>
      <c r="K135" s="1">
        <f>VLOOKUP($A135,'Values&amp;Scaled13Vars'!$A:$AE,10,FALSE)</f>
        <v>5</v>
      </c>
      <c r="L135" s="1">
        <f>VLOOKUP($A135,'Values&amp;Scaled13Vars'!$A:$AE,11,FALSE)</f>
        <v>8.1</v>
      </c>
      <c r="M135" s="1">
        <f>VLOOKUP($A135,'Values&amp;Scaled13Vars'!$A:$AE,12,FALSE)</f>
        <v>22.2</v>
      </c>
      <c r="N135" s="1">
        <f>VLOOKUP($A135,'Values&amp;Scaled13Vars'!$A:$AE,13,FALSE)</f>
        <v>9.6999999999999993</v>
      </c>
      <c r="O135" s="1">
        <f>VLOOKUP($A135,'Values&amp;Scaled13Vars'!$A:$AE,14,FALSE)</f>
        <v>0.6</v>
      </c>
      <c r="P135" s="1">
        <f>VLOOKUP($A135,'Values&amp;Scaled13Vars'!$A:$AE,15,FALSE)</f>
        <v>0.57819683628146179</v>
      </c>
      <c r="Q135" s="1">
        <f>VLOOKUP($A135,'Values&amp;Scaled13Vars'!$A:$AE,16,FALSE)</f>
        <v>10</v>
      </c>
      <c r="R135" s="1">
        <f>VLOOKUP($A135,'Values&amp;Scaled13Vars'!$A:$AE,17,FALSE)</f>
        <v>0.86776125404802018</v>
      </c>
      <c r="S135" s="1">
        <f>VLOOKUP($A135,'Values&amp;Scaled13Vars'!$A:$AE,18,FALSE)</f>
        <v>1.6639558971342472</v>
      </c>
      <c r="T135" s="1">
        <f>VLOOKUP($A135,'Values&amp;Scaled13Vars'!$A:$AE,19,FALSE)</f>
        <v>0.26836440808541945</v>
      </c>
      <c r="U135" s="1">
        <f>VLOOKUP($A135,'Values&amp;Scaled13Vars'!$A:$AE,20,FALSE)</f>
        <v>0</v>
      </c>
      <c r="V135" s="1">
        <f>VLOOKUP($A135,'Values&amp;Scaled13Vars'!$A:$AE,21,FALSE)</f>
        <v>0.89142091152815017</v>
      </c>
      <c r="W135" s="1">
        <f>VLOOKUP($A135,'Values&amp;Scaled13Vars'!$A:$AE,22,FALSE)</f>
        <v>3.21041739266487</v>
      </c>
      <c r="X135" s="1">
        <f>VLOOKUP($A135,'Values&amp;Scaled13Vars'!$A:$AE,23,FALSE)</f>
        <v>0.87412587412587406</v>
      </c>
      <c r="Y135" s="1">
        <f>VLOOKUP($A135,'Values&amp;Scaled13Vars'!$A:$AE,24,FALSE)</f>
        <v>1.3192182410423454</v>
      </c>
      <c r="Z135" s="1">
        <f>VLOOKUP($A135,'Values&amp;Scaled13Vars'!$A:$AE,25,FALSE)</f>
        <v>5.0684931506849313</v>
      </c>
      <c r="AA135" s="1">
        <f>VLOOKUP($A135,'Values&amp;Scaled13Vars'!$A:$AE,26,FALSE)</f>
        <v>2.2762148337595902</v>
      </c>
      <c r="AB135" s="1">
        <f>VLOOKUP($A135,'Values&amp;Scaled13Vars'!$A:$AE,27,FALSE)</f>
        <v>6.3829787234042548E-2</v>
      </c>
      <c r="AC135" s="1">
        <f>VLOOKUP($A135,'Values&amp;Scaled13Vars'!$A:$AE,28,FALSE)</f>
        <v>5.2607999999999997</v>
      </c>
      <c r="AD135" s="1">
        <f>VLOOKUP($A135,'Values&amp;Scaled13Vars'!$A:$AE,29,FALSE)</f>
        <v>3.2314454859678095</v>
      </c>
      <c r="AE135" s="1">
        <f>VLOOKUP($A135,'Values&amp;Scaled13Vars'!$A:$AE,30,FALSE)</f>
        <v>3.6752136752136755</v>
      </c>
      <c r="AF135" s="1">
        <f>VLOOKUP($A135,'Values&amp;Scaled13Vars'!$A:$AE,31,FALSE)</f>
        <v>2.220995890327452</v>
      </c>
    </row>
    <row r="136" spans="1:32" x14ac:dyDescent="0.2">
      <c r="A136">
        <v>6085512021</v>
      </c>
      <c r="B136" t="s">
        <v>1707</v>
      </c>
      <c r="C136" s="1">
        <f>VLOOKUP($A136,'Values&amp;Scaled13Vars'!$A:$AE,2,FALSE)</f>
        <v>6087</v>
      </c>
      <c r="D136" s="1">
        <f>VLOOKUP($A136,'Values&amp;Scaled13Vars'!$A:$AE,3,FALSE)</f>
        <v>10.37</v>
      </c>
      <c r="E136" s="1">
        <f>VLOOKUP($A136,'Values&amp;Scaled13Vars'!$A:$AE,4,FALSE)</f>
        <v>24.13</v>
      </c>
      <c r="F136" s="1">
        <f>VLOOKUP($A136,'Values&amp;Scaled13Vars'!$A:$AE,5,FALSE)</f>
        <v>0</v>
      </c>
      <c r="G136" s="1">
        <f>VLOOKUP($A136,'Values&amp;Scaled13Vars'!$A:$AE,6,FALSE)</f>
        <v>79.2636945</v>
      </c>
      <c r="H136" s="1">
        <f>VLOOKUP($A136,'Values&amp;Scaled13Vars'!$A:$AE,7,FALSE)</f>
        <v>0</v>
      </c>
      <c r="I136" s="1">
        <f>VLOOKUP($A136,'Values&amp;Scaled13Vars'!$A:$AE,8,FALSE)</f>
        <v>354</v>
      </c>
      <c r="J136" s="1">
        <f>VLOOKUP($A136,'Values&amp;Scaled13Vars'!$A:$AE,9,FALSE)</f>
        <v>39183</v>
      </c>
      <c r="K136" s="1">
        <f>VLOOKUP($A136,'Values&amp;Scaled13Vars'!$A:$AE,10,FALSE)</f>
        <v>5.8</v>
      </c>
      <c r="L136" s="1">
        <f>VLOOKUP($A136,'Values&amp;Scaled13Vars'!$A:$AE,11,FALSE)</f>
        <v>7.7</v>
      </c>
      <c r="M136" s="1">
        <f>VLOOKUP($A136,'Values&amp;Scaled13Vars'!$A:$AE,12,FALSE)</f>
        <v>22.8</v>
      </c>
      <c r="N136" s="1">
        <f>VLOOKUP($A136,'Values&amp;Scaled13Vars'!$A:$AE,13,FALSE)</f>
        <v>5</v>
      </c>
      <c r="O136" s="1">
        <f>VLOOKUP($A136,'Values&amp;Scaled13Vars'!$A:$AE,14,FALSE)</f>
        <v>0.6</v>
      </c>
      <c r="P136" s="1">
        <f>VLOOKUP($A136,'Values&amp;Scaled13Vars'!$A:$AE,15,FALSE)</f>
        <v>4.7409023611002885</v>
      </c>
      <c r="Q136" s="1">
        <f>VLOOKUP($A136,'Values&amp;Scaled13Vars'!$A:$AE,16,FALSE)</f>
        <v>10</v>
      </c>
      <c r="R136" s="1">
        <f>VLOOKUP($A136,'Values&amp;Scaled13Vars'!$A:$AE,17,FALSE)</f>
        <v>1.9165595625229539</v>
      </c>
      <c r="S136" s="1">
        <f>VLOOKUP($A136,'Values&amp;Scaled13Vars'!$A:$AE,18,FALSE)</f>
        <v>0</v>
      </c>
      <c r="T136" s="1">
        <f>VLOOKUP($A136,'Values&amp;Scaled13Vars'!$A:$AE,19,FALSE)</f>
        <v>0.11193479249644708</v>
      </c>
      <c r="U136" s="1">
        <f>VLOOKUP($A136,'Values&amp;Scaled13Vars'!$A:$AE,20,FALSE)</f>
        <v>0</v>
      </c>
      <c r="V136" s="1">
        <f>VLOOKUP($A136,'Values&amp;Scaled13Vars'!$A:$AE,21,FALSE)</f>
        <v>1.1863270777479893</v>
      </c>
      <c r="W136" s="1">
        <f>VLOOKUP($A136,'Values&amp;Scaled13Vars'!$A:$AE,22,FALSE)</f>
        <v>2.263549793401654</v>
      </c>
      <c r="X136" s="1">
        <f>VLOOKUP($A136,'Values&amp;Scaled13Vars'!$A:$AE,23,FALSE)</f>
        <v>1.013986013986014</v>
      </c>
      <c r="Y136" s="1">
        <f>VLOOKUP($A136,'Values&amp;Scaled13Vars'!$A:$AE,24,FALSE)</f>
        <v>1.2540716612377851</v>
      </c>
      <c r="Z136" s="1">
        <f>VLOOKUP($A136,'Values&amp;Scaled13Vars'!$A:$AE,25,FALSE)</f>
        <v>5.2054794520547958</v>
      </c>
      <c r="AA136" s="1">
        <f>VLOOKUP($A136,'Values&amp;Scaled13Vars'!$A:$AE,26,FALSE)</f>
        <v>1.0741687979539642</v>
      </c>
      <c r="AB136" s="1">
        <f>VLOOKUP($A136,'Values&amp;Scaled13Vars'!$A:$AE,27,FALSE)</f>
        <v>6.3829787234042548E-2</v>
      </c>
      <c r="AC136" s="1">
        <f>VLOOKUP($A136,'Values&amp;Scaled13Vars'!$A:$AE,28,FALSE)</f>
        <v>5.8857999999999997</v>
      </c>
      <c r="AD136" s="1">
        <f>VLOOKUP($A136,'Values&amp;Scaled13Vars'!$A:$AE,29,FALSE)</f>
        <v>4.6465469806736124</v>
      </c>
      <c r="AE136" s="1">
        <f>VLOOKUP($A136,'Values&amp;Scaled13Vars'!$A:$AE,30,FALSE)</f>
        <v>3.8888888888888888</v>
      </c>
      <c r="AF136" s="1">
        <f>VLOOKUP($A136,'Values&amp;Scaled13Vars'!$A:$AE,31,FALSE)</f>
        <v>2.2180720629899895</v>
      </c>
    </row>
    <row r="137" spans="1:32" x14ac:dyDescent="0.2">
      <c r="A137">
        <v>6085503802</v>
      </c>
      <c r="B137" t="s">
        <v>1707</v>
      </c>
      <c r="C137" s="1">
        <f>VLOOKUP($A137,'Values&amp;Scaled13Vars'!$A:$AE,2,FALSE)</f>
        <v>4986</v>
      </c>
      <c r="D137" s="1">
        <f>VLOOKUP($A137,'Values&amp;Scaled13Vars'!$A:$AE,3,FALSE)</f>
        <v>10.37</v>
      </c>
      <c r="E137" s="1">
        <f>VLOOKUP($A137,'Values&amp;Scaled13Vars'!$A:$AE,4,FALSE)</f>
        <v>11.09</v>
      </c>
      <c r="F137" s="1">
        <f>VLOOKUP($A137,'Values&amp;Scaled13Vars'!$A:$AE,5,FALSE)</f>
        <v>0</v>
      </c>
      <c r="G137" s="1">
        <f>VLOOKUP($A137,'Values&amp;Scaled13Vars'!$A:$AE,6,FALSE)</f>
        <v>187.1169783</v>
      </c>
      <c r="H137" s="1">
        <f>VLOOKUP($A137,'Values&amp;Scaled13Vars'!$A:$AE,7,FALSE)</f>
        <v>0</v>
      </c>
      <c r="I137" s="1">
        <f>VLOOKUP($A137,'Values&amp;Scaled13Vars'!$A:$AE,8,FALSE)</f>
        <v>282</v>
      </c>
      <c r="J137" s="1">
        <f>VLOOKUP($A137,'Values&amp;Scaled13Vars'!$A:$AE,9,FALSE)</f>
        <v>28564</v>
      </c>
      <c r="K137" s="1">
        <f>VLOOKUP($A137,'Values&amp;Scaled13Vars'!$A:$AE,10,FALSE)</f>
        <v>3.5</v>
      </c>
      <c r="L137" s="1">
        <f>VLOOKUP($A137,'Values&amp;Scaled13Vars'!$A:$AE,11,FALSE)</f>
        <v>21.2</v>
      </c>
      <c r="M137" s="1">
        <f>VLOOKUP($A137,'Values&amp;Scaled13Vars'!$A:$AE,12,FALSE)</f>
        <v>21.9</v>
      </c>
      <c r="N137" s="1">
        <f>VLOOKUP($A137,'Values&amp;Scaled13Vars'!$A:$AE,13,FALSE)</f>
        <v>10.4</v>
      </c>
      <c r="O137" s="1">
        <f>VLOOKUP($A137,'Values&amp;Scaled13Vars'!$A:$AE,14,FALSE)</f>
        <v>3.5</v>
      </c>
      <c r="P137" s="1">
        <f>VLOOKUP($A137,'Values&amp;Scaled13Vars'!$A:$AE,15,FALSE)</f>
        <v>3.8829579989090623</v>
      </c>
      <c r="Q137" s="1">
        <f>VLOOKUP($A137,'Values&amp;Scaled13Vars'!$A:$AE,16,FALSE)</f>
        <v>10</v>
      </c>
      <c r="R137" s="1">
        <f>VLOOKUP($A137,'Values&amp;Scaled13Vars'!$A:$AE,17,FALSE)</f>
        <v>0.86845313610652108</v>
      </c>
      <c r="S137" s="1">
        <f>VLOOKUP($A137,'Values&amp;Scaled13Vars'!$A:$AE,18,FALSE)</f>
        <v>0</v>
      </c>
      <c r="T137" s="1">
        <f>VLOOKUP($A137,'Values&amp;Scaled13Vars'!$A:$AE,19,FALSE)</f>
        <v>0.31305501210491449</v>
      </c>
      <c r="U137" s="1">
        <f>VLOOKUP($A137,'Values&amp;Scaled13Vars'!$A:$AE,20,FALSE)</f>
        <v>0</v>
      </c>
      <c r="V137" s="1">
        <f>VLOOKUP($A137,'Values&amp;Scaled13Vars'!$A:$AE,21,FALSE)</f>
        <v>0.94504021447721176</v>
      </c>
      <c r="W137" s="1">
        <f>VLOOKUP($A137,'Values&amp;Scaled13Vars'!$A:$AE,22,FALSE)</f>
        <v>1.5083457197516554</v>
      </c>
      <c r="X137" s="1">
        <f>VLOOKUP($A137,'Values&amp;Scaled13Vars'!$A:$AE,23,FALSE)</f>
        <v>0.61188811188811187</v>
      </c>
      <c r="Y137" s="1">
        <f>VLOOKUP($A137,'Values&amp;Scaled13Vars'!$A:$AE,24,FALSE)</f>
        <v>3.4527687296416936</v>
      </c>
      <c r="Z137" s="1">
        <f>VLOOKUP($A137,'Values&amp;Scaled13Vars'!$A:$AE,25,FALSE)</f>
        <v>5</v>
      </c>
      <c r="AA137" s="1">
        <f>VLOOKUP($A137,'Values&amp;Scaled13Vars'!$A:$AE,26,FALSE)</f>
        <v>2.4552429667519178</v>
      </c>
      <c r="AB137" s="1">
        <f>VLOOKUP($A137,'Values&amp;Scaled13Vars'!$A:$AE,27,FALSE)</f>
        <v>0.37234042553191488</v>
      </c>
      <c r="AC137" s="1">
        <f>VLOOKUP($A137,'Values&amp;Scaled13Vars'!$A:$AE,28,FALSE)</f>
        <v>7.3845000000000001</v>
      </c>
      <c r="AD137" s="1">
        <f>VLOOKUP($A137,'Values&amp;Scaled13Vars'!$A:$AE,29,FALSE)</f>
        <v>5.3611266168654179</v>
      </c>
      <c r="AE137" s="1">
        <f>VLOOKUP($A137,'Values&amp;Scaled13Vars'!$A:$AE,30,FALSE)</f>
        <v>4.2735042735042743</v>
      </c>
      <c r="AF137" s="1">
        <f>VLOOKUP($A137,'Values&amp;Scaled13Vars'!$A:$AE,31,FALSE)</f>
        <v>2.2165991622657675</v>
      </c>
    </row>
    <row r="138" spans="1:32" x14ac:dyDescent="0.2">
      <c r="A138">
        <v>6085512019</v>
      </c>
      <c r="B138" t="s">
        <v>1707</v>
      </c>
      <c r="C138" s="1">
        <f>VLOOKUP($A138,'Values&amp;Scaled13Vars'!$A:$AE,2,FALSE)</f>
        <v>4737</v>
      </c>
      <c r="D138" s="1">
        <f>VLOOKUP($A138,'Values&amp;Scaled13Vars'!$A:$AE,3,FALSE)</f>
        <v>10.37</v>
      </c>
      <c r="E138" s="1">
        <f>VLOOKUP($A138,'Values&amp;Scaled13Vars'!$A:$AE,4,FALSE)</f>
        <v>22.340967259999999</v>
      </c>
      <c r="F138" s="1">
        <f>VLOOKUP($A138,'Values&amp;Scaled13Vars'!$A:$AE,5,FALSE)</f>
        <v>0</v>
      </c>
      <c r="G138" s="1">
        <f>VLOOKUP($A138,'Values&amp;Scaled13Vars'!$A:$AE,6,FALSE)</f>
        <v>86.907380250000003</v>
      </c>
      <c r="H138" s="1">
        <f>VLOOKUP($A138,'Values&amp;Scaled13Vars'!$A:$AE,7,FALSE)</f>
        <v>0</v>
      </c>
      <c r="I138" s="1">
        <f>VLOOKUP($A138,'Values&amp;Scaled13Vars'!$A:$AE,8,FALSE)</f>
        <v>464</v>
      </c>
      <c r="J138" s="1">
        <f>VLOOKUP($A138,'Values&amp;Scaled13Vars'!$A:$AE,9,FALSE)</f>
        <v>38886</v>
      </c>
      <c r="K138" s="1">
        <f>VLOOKUP($A138,'Values&amp;Scaled13Vars'!$A:$AE,10,FALSE)</f>
        <v>9.6999999999999993</v>
      </c>
      <c r="L138" s="1">
        <f>VLOOKUP($A138,'Values&amp;Scaled13Vars'!$A:$AE,11,FALSE)</f>
        <v>12</v>
      </c>
      <c r="M138" s="1">
        <f>VLOOKUP($A138,'Values&amp;Scaled13Vars'!$A:$AE,12,FALSE)</f>
        <v>25</v>
      </c>
      <c r="N138" s="1">
        <f>VLOOKUP($A138,'Values&amp;Scaled13Vars'!$A:$AE,13,FALSE)</f>
        <v>8.5</v>
      </c>
      <c r="O138" s="1">
        <f>VLOOKUP($A138,'Values&amp;Scaled13Vars'!$A:$AE,14,FALSE)</f>
        <v>1.9</v>
      </c>
      <c r="P138" s="1">
        <f>VLOOKUP($A138,'Values&amp;Scaled13Vars'!$A:$AE,15,FALSE)</f>
        <v>3.6889269851164963</v>
      </c>
      <c r="Q138" s="1">
        <f>VLOOKUP($A138,'Values&amp;Scaled13Vars'!$A:$AE,16,FALSE)</f>
        <v>10</v>
      </c>
      <c r="R138" s="1">
        <f>VLOOKUP($A138,'Values&amp;Scaled13Vars'!$A:$AE,17,FALSE)</f>
        <v>1.7727638024107302</v>
      </c>
      <c r="S138" s="1">
        <f>VLOOKUP($A138,'Values&amp;Scaled13Vars'!$A:$AE,18,FALSE)</f>
        <v>0</v>
      </c>
      <c r="T138" s="1">
        <f>VLOOKUP($A138,'Values&amp;Scaled13Vars'!$A:$AE,19,FALSE)</f>
        <v>0.12618841280817386</v>
      </c>
      <c r="U138" s="1">
        <f>VLOOKUP($A138,'Values&amp;Scaled13Vars'!$A:$AE,20,FALSE)</f>
        <v>0</v>
      </c>
      <c r="V138" s="1">
        <f>VLOOKUP($A138,'Values&amp;Scaled13Vars'!$A:$AE,21,FALSE)</f>
        <v>1.5549597855227881</v>
      </c>
      <c r="W138" s="1">
        <f>VLOOKUP($A138,'Values&amp;Scaled13Vars'!$A:$AE,22,FALSE)</f>
        <v>2.2424276905789728</v>
      </c>
      <c r="X138" s="1">
        <f>VLOOKUP($A138,'Values&amp;Scaled13Vars'!$A:$AE,23,FALSE)</f>
        <v>1.6958041958041956</v>
      </c>
      <c r="Y138" s="1">
        <f>VLOOKUP($A138,'Values&amp;Scaled13Vars'!$A:$AE,24,FALSE)</f>
        <v>1.9543973941368078</v>
      </c>
      <c r="Z138" s="1">
        <f>VLOOKUP($A138,'Values&amp;Scaled13Vars'!$A:$AE,25,FALSE)</f>
        <v>5.7077625570776256</v>
      </c>
      <c r="AA138" s="1">
        <f>VLOOKUP($A138,'Values&amp;Scaled13Vars'!$A:$AE,26,FALSE)</f>
        <v>1.9693094629156009</v>
      </c>
      <c r="AB138" s="1">
        <f>VLOOKUP($A138,'Values&amp;Scaled13Vars'!$A:$AE,27,FALSE)</f>
        <v>0.20212765957446807</v>
      </c>
      <c r="AC138" s="1">
        <f>VLOOKUP($A138,'Values&amp;Scaled13Vars'!$A:$AE,28,FALSE)</f>
        <v>6.8445</v>
      </c>
      <c r="AD138" s="1">
        <f>VLOOKUP($A138,'Values&amp;Scaled13Vars'!$A:$AE,29,FALSE)</f>
        <v>5.0226682949981596</v>
      </c>
      <c r="AE138" s="1">
        <f>VLOOKUP($A138,'Values&amp;Scaled13Vars'!$A:$AE,30,FALSE)</f>
        <v>3.9316239316239314</v>
      </c>
      <c r="AF138" s="1">
        <f>VLOOKUP($A138,'Values&amp;Scaled13Vars'!$A:$AE,31,FALSE)</f>
        <v>2.2122805905947889</v>
      </c>
    </row>
    <row r="139" spans="1:32" x14ac:dyDescent="0.2">
      <c r="A139">
        <v>6085512005</v>
      </c>
      <c r="B139" t="s">
        <v>1707</v>
      </c>
      <c r="C139" s="1">
        <f>VLOOKUP($A139,'Values&amp;Scaled13Vars'!$A:$AE,2,FALSE)</f>
        <v>6711</v>
      </c>
      <c r="D139" s="1">
        <f>VLOOKUP($A139,'Values&amp;Scaled13Vars'!$A:$AE,3,FALSE)</f>
        <v>10.37</v>
      </c>
      <c r="E139" s="1">
        <f>VLOOKUP($A139,'Values&amp;Scaled13Vars'!$A:$AE,4,FALSE)</f>
        <v>21.4</v>
      </c>
      <c r="F139" s="1">
        <f>VLOOKUP($A139,'Values&amp;Scaled13Vars'!$A:$AE,5,FALSE)</f>
        <v>0</v>
      </c>
      <c r="G139" s="1">
        <f>VLOOKUP($A139,'Values&amp;Scaled13Vars'!$A:$AE,6,FALSE)</f>
        <v>86.80277624</v>
      </c>
      <c r="H139" s="1">
        <f>VLOOKUP($A139,'Values&amp;Scaled13Vars'!$A:$AE,7,FALSE)</f>
        <v>0</v>
      </c>
      <c r="I139" s="1">
        <f>VLOOKUP($A139,'Values&amp;Scaled13Vars'!$A:$AE,8,FALSE)</f>
        <v>222</v>
      </c>
      <c r="J139" s="1">
        <f>VLOOKUP($A139,'Values&amp;Scaled13Vars'!$A:$AE,9,FALSE)</f>
        <v>51006</v>
      </c>
      <c r="K139" s="1">
        <f>VLOOKUP($A139,'Values&amp;Scaled13Vars'!$A:$AE,10,FALSE)</f>
        <v>3.3</v>
      </c>
      <c r="L139" s="1">
        <f>VLOOKUP($A139,'Values&amp;Scaled13Vars'!$A:$AE,11,FALSE)</f>
        <v>7.7</v>
      </c>
      <c r="M139" s="1">
        <f>VLOOKUP($A139,'Values&amp;Scaled13Vars'!$A:$AE,12,FALSE)</f>
        <v>18.7</v>
      </c>
      <c r="N139" s="1">
        <f>VLOOKUP($A139,'Values&amp;Scaled13Vars'!$A:$AE,13,FALSE)</f>
        <v>10.4</v>
      </c>
      <c r="O139" s="1">
        <f>VLOOKUP($A139,'Values&amp;Scaled13Vars'!$A:$AE,14,FALSE)</f>
        <v>0.6</v>
      </c>
      <c r="P139" s="1">
        <f>VLOOKUP($A139,'Values&amp;Scaled13Vars'!$A:$AE,15,FALSE)</f>
        <v>5.2271487571105748</v>
      </c>
      <c r="Q139" s="1">
        <f>VLOOKUP($A139,'Values&amp;Scaled13Vars'!$A:$AE,16,FALSE)</f>
        <v>10</v>
      </c>
      <c r="R139" s="1">
        <f>VLOOKUP($A139,'Values&amp;Scaled13Vars'!$A:$AE,17,FALSE)</f>
        <v>1.6971323735569368</v>
      </c>
      <c r="S139" s="1">
        <f>VLOOKUP($A139,'Values&amp;Scaled13Vars'!$A:$AE,18,FALSE)</f>
        <v>0</v>
      </c>
      <c r="T139" s="1">
        <f>VLOOKUP($A139,'Values&amp;Scaled13Vars'!$A:$AE,19,FALSE)</f>
        <v>0.12599335169624576</v>
      </c>
      <c r="U139" s="1">
        <f>VLOOKUP($A139,'Values&amp;Scaled13Vars'!$A:$AE,20,FALSE)</f>
        <v>0</v>
      </c>
      <c r="V139" s="1">
        <f>VLOOKUP($A139,'Values&amp;Scaled13Vars'!$A:$AE,21,FALSE)</f>
        <v>0.7439678284182305</v>
      </c>
      <c r="W139" s="1">
        <f>VLOOKUP($A139,'Values&amp;Scaled13Vars'!$A:$AE,22,FALSE)</f>
        <v>3.1043801694035316</v>
      </c>
      <c r="X139" s="1">
        <f>VLOOKUP($A139,'Values&amp;Scaled13Vars'!$A:$AE,23,FALSE)</f>
        <v>0.57692307692307687</v>
      </c>
      <c r="Y139" s="1">
        <f>VLOOKUP($A139,'Values&amp;Scaled13Vars'!$A:$AE,24,FALSE)</f>
        <v>1.2540716612377851</v>
      </c>
      <c r="Z139" s="1">
        <f>VLOOKUP($A139,'Values&amp;Scaled13Vars'!$A:$AE,25,FALSE)</f>
        <v>4.269406392694064</v>
      </c>
      <c r="AA139" s="1">
        <f>VLOOKUP($A139,'Values&amp;Scaled13Vars'!$A:$AE,26,FALSE)</f>
        <v>2.4552429667519178</v>
      </c>
      <c r="AB139" s="1">
        <f>VLOOKUP($A139,'Values&amp;Scaled13Vars'!$A:$AE,27,FALSE)</f>
        <v>6.3829787234042548E-2</v>
      </c>
      <c r="AC139" s="1">
        <f>VLOOKUP($A139,'Values&amp;Scaled13Vars'!$A:$AE,28,FALSE)</f>
        <v>4.1307999999999998</v>
      </c>
      <c r="AD139" s="1">
        <f>VLOOKUP($A139,'Values&amp;Scaled13Vars'!$A:$AE,29,FALSE)</f>
        <v>4.5917252871777317</v>
      </c>
      <c r="AE139" s="1">
        <f>VLOOKUP($A139,'Values&amp;Scaled13Vars'!$A:$AE,30,FALSE)</f>
        <v>4.4444444444444446</v>
      </c>
      <c r="AF139" s="1">
        <f>VLOOKUP($A139,'Values&amp;Scaled13Vars'!$A:$AE,31,FALSE)</f>
        <v>2.1813427918443762</v>
      </c>
    </row>
    <row r="140" spans="1:32" x14ac:dyDescent="0.2">
      <c r="A140">
        <v>6085504315</v>
      </c>
      <c r="B140" t="s">
        <v>1707</v>
      </c>
      <c r="C140" s="1">
        <f>VLOOKUP($A140,'Values&amp;Scaled13Vars'!$A:$AE,2,FALSE)</f>
        <v>6562</v>
      </c>
      <c r="D140" s="1">
        <f>VLOOKUP($A140,'Values&amp;Scaled13Vars'!$A:$AE,3,FALSE)</f>
        <v>10.37</v>
      </c>
      <c r="E140" s="1">
        <f>VLOOKUP($A140,'Values&amp;Scaled13Vars'!$A:$AE,4,FALSE)</f>
        <v>22.22</v>
      </c>
      <c r="F140" s="1">
        <f>VLOOKUP($A140,'Values&amp;Scaled13Vars'!$A:$AE,5,FALSE)</f>
        <v>0</v>
      </c>
      <c r="G140" s="1">
        <f>VLOOKUP($A140,'Values&amp;Scaled13Vars'!$A:$AE,6,FALSE)</f>
        <v>179.11884520000001</v>
      </c>
      <c r="H140" s="1">
        <f>VLOOKUP($A140,'Values&amp;Scaled13Vars'!$A:$AE,7,FALSE)</f>
        <v>0</v>
      </c>
      <c r="I140" s="1">
        <f>VLOOKUP($A140,'Values&amp;Scaled13Vars'!$A:$AE,8,FALSE)</f>
        <v>256</v>
      </c>
      <c r="J140" s="1">
        <f>VLOOKUP($A140,'Values&amp;Scaled13Vars'!$A:$AE,9,FALSE)</f>
        <v>32427</v>
      </c>
      <c r="K140" s="1">
        <f>VLOOKUP($A140,'Values&amp;Scaled13Vars'!$A:$AE,10,FALSE)</f>
        <v>3.8</v>
      </c>
      <c r="L140" s="1">
        <f>VLOOKUP($A140,'Values&amp;Scaled13Vars'!$A:$AE,11,FALSE)</f>
        <v>15.9</v>
      </c>
      <c r="M140" s="1">
        <f>VLOOKUP($A140,'Values&amp;Scaled13Vars'!$A:$AE,12,FALSE)</f>
        <v>22</v>
      </c>
      <c r="N140" s="1">
        <f>VLOOKUP($A140,'Values&amp;Scaled13Vars'!$A:$AE,13,FALSE)</f>
        <v>6.5</v>
      </c>
      <c r="O140" s="1">
        <f>VLOOKUP($A140,'Values&amp;Scaled13Vars'!$A:$AE,14,FALSE)</f>
        <v>0.4</v>
      </c>
      <c r="P140" s="1">
        <f>VLOOKUP($A140,'Values&amp;Scaled13Vars'!$A:$AE,15,FALSE)</f>
        <v>5.1110418452427329</v>
      </c>
      <c r="Q140" s="1">
        <f>VLOOKUP($A140,'Values&amp;Scaled13Vars'!$A:$AE,16,FALSE)</f>
        <v>10</v>
      </c>
      <c r="R140" s="1">
        <f>VLOOKUP($A140,'Values&amp;Scaled13Vars'!$A:$AE,17,FALSE)</f>
        <v>1.7630409065064365</v>
      </c>
      <c r="S140" s="1">
        <f>VLOOKUP($A140,'Values&amp;Scaled13Vars'!$A:$AE,18,FALSE)</f>
        <v>0</v>
      </c>
      <c r="T140" s="1">
        <f>VLOOKUP($A140,'Values&amp;Scaled13Vars'!$A:$AE,19,FALSE)</f>
        <v>0.29814043343976537</v>
      </c>
      <c r="U140" s="1">
        <f>VLOOKUP($A140,'Values&amp;Scaled13Vars'!$A:$AE,20,FALSE)</f>
        <v>0</v>
      </c>
      <c r="V140" s="1">
        <f>VLOOKUP($A140,'Values&amp;Scaled13Vars'!$A:$AE,21,FALSE)</f>
        <v>0.85790884718498661</v>
      </c>
      <c r="W140" s="1">
        <f>VLOOKUP($A140,'Values&amp;Scaled13Vars'!$A:$AE,22,FALSE)</f>
        <v>1.7830752928291527</v>
      </c>
      <c r="X140" s="1">
        <f>VLOOKUP($A140,'Values&amp;Scaled13Vars'!$A:$AE,23,FALSE)</f>
        <v>0.66433566433566438</v>
      </c>
      <c r="Y140" s="1">
        <f>VLOOKUP($A140,'Values&amp;Scaled13Vars'!$A:$AE,24,FALSE)</f>
        <v>2.5895765472312702</v>
      </c>
      <c r="Z140" s="1">
        <f>VLOOKUP($A140,'Values&amp;Scaled13Vars'!$A:$AE,25,FALSE)</f>
        <v>5.0228310502283113</v>
      </c>
      <c r="AA140" s="1">
        <f>VLOOKUP($A140,'Values&amp;Scaled13Vars'!$A:$AE,26,FALSE)</f>
        <v>1.4578005115089514</v>
      </c>
      <c r="AB140" s="1">
        <f>VLOOKUP($A140,'Values&amp;Scaled13Vars'!$A:$AE,27,FALSE)</f>
        <v>4.2553191489361701E-2</v>
      </c>
      <c r="AC140" s="1">
        <f>VLOOKUP($A140,'Values&amp;Scaled13Vars'!$A:$AE,28,FALSE)</f>
        <v>5.7186000000000003</v>
      </c>
      <c r="AD140" s="1">
        <f>VLOOKUP($A140,'Values&amp;Scaled13Vars'!$A:$AE,29,FALSE)</f>
        <v>5.2827682994430774</v>
      </c>
      <c r="AE140" s="1">
        <f>VLOOKUP($A140,'Values&amp;Scaled13Vars'!$A:$AE,30,FALSE)</f>
        <v>3.9743589743589745</v>
      </c>
      <c r="AF140" s="1">
        <f>VLOOKUP($A140,'Values&amp;Scaled13Vars'!$A:$AE,31,FALSE)</f>
        <v>2.1600596717719451</v>
      </c>
    </row>
    <row r="141" spans="1:32" x14ac:dyDescent="0.2">
      <c r="A141">
        <v>6085502800</v>
      </c>
      <c r="B141" t="s">
        <v>1707</v>
      </c>
      <c r="C141" s="1">
        <f>VLOOKUP($A141,'Values&amp;Scaled13Vars'!$A:$AE,2,FALSE)</f>
        <v>1897</v>
      </c>
      <c r="D141" s="1">
        <f>VLOOKUP($A141,'Values&amp;Scaled13Vars'!$A:$AE,3,FALSE)</f>
        <v>10.37</v>
      </c>
      <c r="E141" s="1">
        <f>VLOOKUP($A141,'Values&amp;Scaled13Vars'!$A:$AE,4,FALSE)</f>
        <v>14.42</v>
      </c>
      <c r="F141" s="1">
        <f>VLOOKUP($A141,'Values&amp;Scaled13Vars'!$A:$AE,5,FALSE)</f>
        <v>0</v>
      </c>
      <c r="G141" s="1">
        <f>VLOOKUP($A141,'Values&amp;Scaled13Vars'!$A:$AE,6,FALSE)</f>
        <v>86.698736049999994</v>
      </c>
      <c r="H141" s="1">
        <f>VLOOKUP($A141,'Values&amp;Scaled13Vars'!$A:$AE,7,FALSE)</f>
        <v>0</v>
      </c>
      <c r="I141" s="1">
        <f>VLOOKUP($A141,'Values&amp;Scaled13Vars'!$A:$AE,8,FALSE)</f>
        <v>282</v>
      </c>
      <c r="J141" s="1">
        <f>VLOOKUP($A141,'Values&amp;Scaled13Vars'!$A:$AE,9,FALSE)</f>
        <v>45991</v>
      </c>
      <c r="K141" s="1">
        <f>VLOOKUP($A141,'Values&amp;Scaled13Vars'!$A:$AE,10,FALSE)</f>
        <v>6.5</v>
      </c>
      <c r="L141" s="1">
        <f>VLOOKUP($A141,'Values&amp;Scaled13Vars'!$A:$AE,11,FALSE)</f>
        <v>8.3000000000000007</v>
      </c>
      <c r="M141" s="1">
        <f>VLOOKUP($A141,'Values&amp;Scaled13Vars'!$A:$AE,12,FALSE)</f>
        <v>25.8</v>
      </c>
      <c r="N141" s="1">
        <f>VLOOKUP($A141,'Values&amp;Scaled13Vars'!$A:$AE,13,FALSE)</f>
        <v>9.3000000000000007</v>
      </c>
      <c r="O141" s="1">
        <f>VLOOKUP($A141,'Values&amp;Scaled13Vars'!$A:$AE,14,FALSE)</f>
        <v>0.5</v>
      </c>
      <c r="P141" s="1">
        <f>VLOOKUP($A141,'Values&amp;Scaled13Vars'!$A:$AE,15,FALSE)</f>
        <v>1.4758824904542975</v>
      </c>
      <c r="Q141" s="1">
        <f>VLOOKUP($A141,'Values&amp;Scaled13Vars'!$A:$AE,16,FALSE)</f>
        <v>10</v>
      </c>
      <c r="R141" s="1">
        <f>VLOOKUP($A141,'Values&amp;Scaled13Vars'!$A:$AE,17,FALSE)</f>
        <v>1.1361060808892451</v>
      </c>
      <c r="S141" s="1">
        <f>VLOOKUP($A141,'Values&amp;Scaled13Vars'!$A:$AE,18,FALSE)</f>
        <v>0</v>
      </c>
      <c r="T141" s="1">
        <f>VLOOKUP($A141,'Values&amp;Scaled13Vars'!$A:$AE,19,FALSE)</f>
        <v>0.12579934197188994</v>
      </c>
      <c r="U141" s="1">
        <f>VLOOKUP($A141,'Values&amp;Scaled13Vars'!$A:$AE,20,FALSE)</f>
        <v>0</v>
      </c>
      <c r="V141" s="1">
        <f>VLOOKUP($A141,'Values&amp;Scaled13Vars'!$A:$AE,21,FALSE)</f>
        <v>0.94504021447721176</v>
      </c>
      <c r="W141" s="1">
        <f>VLOOKUP($A141,'Values&amp;Scaled13Vars'!$A:$AE,22,FALSE)</f>
        <v>2.7477224399229079</v>
      </c>
      <c r="X141" s="1">
        <f>VLOOKUP($A141,'Values&amp;Scaled13Vars'!$A:$AE,23,FALSE)</f>
        <v>1.1363636363636362</v>
      </c>
      <c r="Y141" s="1">
        <f>VLOOKUP($A141,'Values&amp;Scaled13Vars'!$A:$AE,24,FALSE)</f>
        <v>1.3517915309446256</v>
      </c>
      <c r="Z141" s="1">
        <f>VLOOKUP($A141,'Values&amp;Scaled13Vars'!$A:$AE,25,FALSE)</f>
        <v>5.89041095890411</v>
      </c>
      <c r="AA141" s="1">
        <f>VLOOKUP($A141,'Values&amp;Scaled13Vars'!$A:$AE,26,FALSE)</f>
        <v>2.1739130434782608</v>
      </c>
      <c r="AB141" s="1">
        <f>VLOOKUP($A141,'Values&amp;Scaled13Vars'!$A:$AE,27,FALSE)</f>
        <v>5.3191489361702128E-2</v>
      </c>
      <c r="AC141" s="1">
        <f>VLOOKUP($A141,'Values&amp;Scaled13Vars'!$A:$AE,28,FALSE)</f>
        <v>5.4416000000000002</v>
      </c>
      <c r="AD141" s="1">
        <f>VLOOKUP($A141,'Values&amp;Scaled13Vars'!$A:$AE,29,FALSE)</f>
        <v>4.037835601933498</v>
      </c>
      <c r="AE141" s="1">
        <f>VLOOKUP($A141,'Values&amp;Scaled13Vars'!$A:$AE,30,FALSE)</f>
        <v>3.9743589743589745</v>
      </c>
      <c r="AF141" s="1">
        <f>VLOOKUP($A141,'Values&amp;Scaled13Vars'!$A:$AE,31,FALSE)</f>
        <v>2.1288961526710217</v>
      </c>
    </row>
    <row r="142" spans="1:32" x14ac:dyDescent="0.2">
      <c r="A142">
        <v>6085506302</v>
      </c>
      <c r="B142" t="s">
        <v>1707</v>
      </c>
      <c r="C142" s="1">
        <f>VLOOKUP($A142,'Values&amp;Scaled13Vars'!$A:$AE,2,FALSE)</f>
        <v>6388</v>
      </c>
      <c r="D142" s="1">
        <f>VLOOKUP($A142,'Values&amp;Scaled13Vars'!$A:$AE,3,FALSE)</f>
        <v>10.37</v>
      </c>
      <c r="E142" s="1">
        <f>VLOOKUP($A142,'Values&amp;Scaled13Vars'!$A:$AE,4,FALSE)</f>
        <v>28.67</v>
      </c>
      <c r="F142" s="1">
        <f>VLOOKUP($A142,'Values&amp;Scaled13Vars'!$A:$AE,5,FALSE)</f>
        <v>0</v>
      </c>
      <c r="G142" s="1">
        <f>VLOOKUP($A142,'Values&amp;Scaled13Vars'!$A:$AE,6,FALSE)</f>
        <v>156.4236496</v>
      </c>
      <c r="H142" s="1">
        <f>VLOOKUP($A142,'Values&amp;Scaled13Vars'!$A:$AE,7,FALSE)</f>
        <v>0</v>
      </c>
      <c r="I142" s="1">
        <f>VLOOKUP($A142,'Values&amp;Scaled13Vars'!$A:$AE,8,FALSE)</f>
        <v>443</v>
      </c>
      <c r="J142" s="1">
        <f>VLOOKUP($A142,'Values&amp;Scaled13Vars'!$A:$AE,9,FALSE)</f>
        <v>52288</v>
      </c>
      <c r="K142" s="1">
        <f>VLOOKUP($A142,'Values&amp;Scaled13Vars'!$A:$AE,10,FALSE)</f>
        <v>6.3</v>
      </c>
      <c r="L142" s="1">
        <f>VLOOKUP($A142,'Values&amp;Scaled13Vars'!$A:$AE,11,FALSE)</f>
        <v>8.6</v>
      </c>
      <c r="M142" s="1">
        <f>VLOOKUP($A142,'Values&amp;Scaled13Vars'!$A:$AE,12,FALSE)</f>
        <v>18.8</v>
      </c>
      <c r="N142" s="1">
        <f>VLOOKUP($A142,'Values&amp;Scaled13Vars'!$A:$AE,13,FALSE)</f>
        <v>10.3</v>
      </c>
      <c r="O142" s="1">
        <f>VLOOKUP($A142,'Values&amp;Scaled13Vars'!$A:$AE,14,FALSE)</f>
        <v>0</v>
      </c>
      <c r="P142" s="1">
        <f>VLOOKUP($A142,'Values&amp;Scaled13Vars'!$A:$AE,15,FALSE)</f>
        <v>4.9754539078937112</v>
      </c>
      <c r="Q142" s="1">
        <f>VLOOKUP($A142,'Values&amp;Scaled13Vars'!$A:$AE,16,FALSE)</f>
        <v>10</v>
      </c>
      <c r="R142" s="1">
        <f>VLOOKUP($A142,'Values&amp;Scaled13Vars'!$A:$AE,17,FALSE)</f>
        <v>2.2814677815360374</v>
      </c>
      <c r="S142" s="1">
        <f>VLOOKUP($A142,'Values&amp;Scaled13Vars'!$A:$AE,18,FALSE)</f>
        <v>0</v>
      </c>
      <c r="T142" s="1">
        <f>VLOOKUP($A142,'Values&amp;Scaled13Vars'!$A:$AE,19,FALSE)</f>
        <v>0.25581939728482245</v>
      </c>
      <c r="U142" s="1">
        <f>VLOOKUP($A142,'Values&amp;Scaled13Vars'!$A:$AE,20,FALSE)</f>
        <v>0</v>
      </c>
      <c r="V142" s="1">
        <f>VLOOKUP($A142,'Values&amp;Scaled13Vars'!$A:$AE,21,FALSE)</f>
        <v>1.4845844504021446</v>
      </c>
      <c r="W142" s="1">
        <f>VLOOKUP($A142,'Values&amp;Scaled13Vars'!$A:$AE,22,FALSE)</f>
        <v>3.1955536906785387</v>
      </c>
      <c r="X142" s="1">
        <f>VLOOKUP($A142,'Values&amp;Scaled13Vars'!$A:$AE,23,FALSE)</f>
        <v>1.1013986013986012</v>
      </c>
      <c r="Y142" s="1">
        <f>VLOOKUP($A142,'Values&amp;Scaled13Vars'!$A:$AE,24,FALSE)</f>
        <v>1.4006514657980458</v>
      </c>
      <c r="Z142" s="1">
        <f>VLOOKUP($A142,'Values&amp;Scaled13Vars'!$A:$AE,25,FALSE)</f>
        <v>4.2922374429223744</v>
      </c>
      <c r="AA142" s="1">
        <f>VLOOKUP($A142,'Values&amp;Scaled13Vars'!$A:$AE,26,FALSE)</f>
        <v>2.4296675191815855</v>
      </c>
      <c r="AB142" s="1">
        <f>VLOOKUP($A142,'Values&amp;Scaled13Vars'!$A:$AE,27,FALSE)</f>
        <v>0</v>
      </c>
      <c r="AC142" s="1">
        <f>VLOOKUP($A142,'Values&amp;Scaled13Vars'!$A:$AE,28,FALSE)</f>
        <v>4.2487000000000004</v>
      </c>
      <c r="AD142" s="1">
        <f>VLOOKUP($A142,'Values&amp;Scaled13Vars'!$A:$AE,29,FALSE)</f>
        <v>4.7820566392238559</v>
      </c>
      <c r="AE142" s="1">
        <f>VLOOKUP($A142,'Values&amp;Scaled13Vars'!$A:$AE,30,FALSE)</f>
        <v>3.2905982905982913</v>
      </c>
      <c r="AF142" s="1">
        <f>VLOOKUP($A142,'Values&amp;Scaled13Vars'!$A:$AE,31,FALSE)</f>
        <v>2.1186651305533357</v>
      </c>
    </row>
    <row r="143" spans="1:32" x14ac:dyDescent="0.2">
      <c r="A143">
        <v>6085503331</v>
      </c>
      <c r="B143" t="s">
        <v>1707</v>
      </c>
      <c r="C143" s="1">
        <f>VLOOKUP($A143,'Values&amp;Scaled13Vars'!$A:$AE,2,FALSE)</f>
        <v>3173</v>
      </c>
      <c r="D143" s="1">
        <f>VLOOKUP($A143,'Values&amp;Scaled13Vars'!$A:$AE,3,FALSE)</f>
        <v>10.37</v>
      </c>
      <c r="E143" s="1">
        <f>VLOOKUP($A143,'Values&amp;Scaled13Vars'!$A:$AE,4,FALSE)</f>
        <v>5.9492613429999999</v>
      </c>
      <c r="F143" s="1">
        <f>VLOOKUP($A143,'Values&amp;Scaled13Vars'!$A:$AE,5,FALSE)</f>
        <v>0</v>
      </c>
      <c r="G143" s="1">
        <f>VLOOKUP($A143,'Values&amp;Scaled13Vars'!$A:$AE,6,FALSE)</f>
        <v>95.61446239</v>
      </c>
      <c r="H143" s="1">
        <f>VLOOKUP($A143,'Values&amp;Scaled13Vars'!$A:$AE,7,FALSE)</f>
        <v>0</v>
      </c>
      <c r="I143" s="1">
        <f>VLOOKUP($A143,'Values&amp;Scaled13Vars'!$A:$AE,8,FALSE)</f>
        <v>107</v>
      </c>
      <c r="J143" s="1">
        <f>VLOOKUP($A143,'Values&amp;Scaled13Vars'!$A:$AE,9,FALSE)</f>
        <v>47333</v>
      </c>
      <c r="K143" s="1">
        <f>VLOOKUP($A143,'Values&amp;Scaled13Vars'!$A:$AE,10,FALSE)</f>
        <v>3.1</v>
      </c>
      <c r="L143" s="1">
        <f>VLOOKUP($A143,'Values&amp;Scaled13Vars'!$A:$AE,11,FALSE)</f>
        <v>8.4</v>
      </c>
      <c r="M143" s="1">
        <f>VLOOKUP($A143,'Values&amp;Scaled13Vars'!$A:$AE,12,FALSE)</f>
        <v>13.7</v>
      </c>
      <c r="N143" s="1">
        <f>VLOOKUP($A143,'Values&amp;Scaled13Vars'!$A:$AE,13,FALSE)</f>
        <v>14.5</v>
      </c>
      <c r="O143" s="1">
        <f>VLOOKUP($A143,'Values&amp;Scaled13Vars'!$A:$AE,14,FALSE)</f>
        <v>0.3</v>
      </c>
      <c r="P143" s="1">
        <f>VLOOKUP($A143,'Values&amp;Scaled13Vars'!$A:$AE,15,FALSE)</f>
        <v>2.4701940310137926</v>
      </c>
      <c r="Q143" s="1">
        <f>VLOOKUP($A143,'Values&amp;Scaled13Vars'!$A:$AE,16,FALSE)</f>
        <v>10</v>
      </c>
      <c r="R143" s="1">
        <f>VLOOKUP($A143,'Values&amp;Scaled13Vars'!$A:$AE,17,FALSE)</f>
        <v>0.45525979078987355</v>
      </c>
      <c r="S143" s="1">
        <f>VLOOKUP($A143,'Values&amp;Scaled13Vars'!$A:$AE,18,FALSE)</f>
        <v>0</v>
      </c>
      <c r="T143" s="1">
        <f>VLOOKUP($A143,'Values&amp;Scaled13Vars'!$A:$AE,19,FALSE)</f>
        <v>0.14242500951109005</v>
      </c>
      <c r="U143" s="1">
        <f>VLOOKUP($A143,'Values&amp;Scaled13Vars'!$A:$AE,20,FALSE)</f>
        <v>0</v>
      </c>
      <c r="V143" s="1">
        <f>VLOOKUP($A143,'Values&amp;Scaled13Vars'!$A:$AE,21,FALSE)</f>
        <v>0.35857908847184988</v>
      </c>
      <c r="W143" s="1">
        <f>VLOOKUP($A143,'Values&amp;Scaled13Vars'!$A:$AE,22,FALSE)</f>
        <v>2.8431630526772445</v>
      </c>
      <c r="X143" s="1">
        <f>VLOOKUP($A143,'Values&amp;Scaled13Vars'!$A:$AE,23,FALSE)</f>
        <v>0.54195804195804187</v>
      </c>
      <c r="Y143" s="1">
        <f>VLOOKUP($A143,'Values&amp;Scaled13Vars'!$A:$AE,24,FALSE)</f>
        <v>1.3680781758957656</v>
      </c>
      <c r="Z143" s="1">
        <f>VLOOKUP($A143,'Values&amp;Scaled13Vars'!$A:$AE,25,FALSE)</f>
        <v>3.127853881278539</v>
      </c>
      <c r="AA143" s="1">
        <f>VLOOKUP($A143,'Values&amp;Scaled13Vars'!$A:$AE,26,FALSE)</f>
        <v>3.5038363171355495</v>
      </c>
      <c r="AB143" s="1">
        <f>VLOOKUP($A143,'Values&amp;Scaled13Vars'!$A:$AE,27,FALSE)</f>
        <v>3.1914893617021274E-2</v>
      </c>
      <c r="AC143" s="1">
        <f>VLOOKUP($A143,'Values&amp;Scaled13Vars'!$A:$AE,28,FALSE)</f>
        <v>5.4356</v>
      </c>
      <c r="AD143" s="1">
        <f>VLOOKUP($A143,'Values&amp;Scaled13Vars'!$A:$AE,29,FALSE)</f>
        <v>3.9482019584838262</v>
      </c>
      <c r="AE143" s="1">
        <f>VLOOKUP($A143,'Values&amp;Scaled13Vars'!$A:$AE,30,FALSE)</f>
        <v>4.5299145299145298</v>
      </c>
      <c r="AF143" s="1">
        <f>VLOOKUP($A143,'Values&amp;Scaled13Vars'!$A:$AE,31,FALSE)</f>
        <v>2.0957331018840222</v>
      </c>
    </row>
    <row r="144" spans="1:32" x14ac:dyDescent="0.2">
      <c r="A144">
        <v>6085512037</v>
      </c>
      <c r="B144" t="s">
        <v>1707</v>
      </c>
      <c r="C144" s="1">
        <f>VLOOKUP($A144,'Values&amp;Scaled13Vars'!$A:$AE,2,FALSE)</f>
        <v>3214</v>
      </c>
      <c r="D144" s="1">
        <f>VLOOKUP($A144,'Values&amp;Scaled13Vars'!$A:$AE,3,FALSE)</f>
        <v>10.37</v>
      </c>
      <c r="E144" s="1">
        <f>VLOOKUP($A144,'Values&amp;Scaled13Vars'!$A:$AE,4,FALSE)</f>
        <v>8.0830183499999997</v>
      </c>
      <c r="F144" s="1">
        <f>VLOOKUP($A144,'Values&amp;Scaled13Vars'!$A:$AE,5,FALSE)</f>
        <v>0</v>
      </c>
      <c r="G144" s="1">
        <f>VLOOKUP($A144,'Values&amp;Scaled13Vars'!$A:$AE,6,FALSE)</f>
        <v>61.935414549999997</v>
      </c>
      <c r="H144" s="1">
        <f>VLOOKUP($A144,'Values&amp;Scaled13Vars'!$A:$AE,7,FALSE)</f>
        <v>0</v>
      </c>
      <c r="I144" s="1">
        <f>VLOOKUP($A144,'Values&amp;Scaled13Vars'!$A:$AE,8,FALSE)</f>
        <v>217</v>
      </c>
      <c r="J144" s="1">
        <f>VLOOKUP($A144,'Values&amp;Scaled13Vars'!$A:$AE,9,FALSE)</f>
        <v>42793</v>
      </c>
      <c r="K144" s="1">
        <f>VLOOKUP($A144,'Values&amp;Scaled13Vars'!$A:$AE,10,FALSE)</f>
        <v>6.6</v>
      </c>
      <c r="L144" s="1">
        <f>VLOOKUP($A144,'Values&amp;Scaled13Vars'!$A:$AE,11,FALSE)</f>
        <v>10.9</v>
      </c>
      <c r="M144" s="1">
        <f>VLOOKUP($A144,'Values&amp;Scaled13Vars'!$A:$AE,12,FALSE)</f>
        <v>25.2</v>
      </c>
      <c r="N144" s="1">
        <f>VLOOKUP($A144,'Values&amp;Scaled13Vars'!$A:$AE,13,FALSE)</f>
        <v>8.4</v>
      </c>
      <c r="O144" s="1">
        <f>VLOOKUP($A144,'Values&amp;Scaled13Vars'!$A:$AE,14,FALSE)</f>
        <v>0.7</v>
      </c>
      <c r="P144" s="1">
        <f>VLOOKUP($A144,'Values&amp;Scaled13Vars'!$A:$AE,15,FALSE)</f>
        <v>2.5021429128029298</v>
      </c>
      <c r="Q144" s="1">
        <f>VLOOKUP($A144,'Values&amp;Scaled13Vars'!$A:$AE,16,FALSE)</f>
        <v>10</v>
      </c>
      <c r="R144" s="1">
        <f>VLOOKUP($A144,'Values&amp;Scaled13Vars'!$A:$AE,17,FALSE)</f>
        <v>0.62676319810948955</v>
      </c>
      <c r="S144" s="1">
        <f>VLOOKUP($A144,'Values&amp;Scaled13Vars'!$A:$AE,18,FALSE)</f>
        <v>0</v>
      </c>
      <c r="T144" s="1">
        <f>VLOOKUP($A144,'Values&amp;Scaled13Vars'!$A:$AE,19,FALSE)</f>
        <v>7.9621752538909865E-2</v>
      </c>
      <c r="U144" s="1">
        <f>VLOOKUP($A144,'Values&amp;Scaled13Vars'!$A:$AE,20,FALSE)</f>
        <v>0</v>
      </c>
      <c r="V144" s="1">
        <f>VLOOKUP($A144,'Values&amp;Scaled13Vars'!$A:$AE,21,FALSE)</f>
        <v>0.72721179624664889</v>
      </c>
      <c r="W144" s="1">
        <f>VLOOKUP($A144,'Values&amp;Scaled13Vars'!$A:$AE,22,FALSE)</f>
        <v>2.5202864640746458</v>
      </c>
      <c r="X144" s="1">
        <f>VLOOKUP($A144,'Values&amp;Scaled13Vars'!$A:$AE,23,FALSE)</f>
        <v>1.1538461538461537</v>
      </c>
      <c r="Y144" s="1">
        <f>VLOOKUP($A144,'Values&amp;Scaled13Vars'!$A:$AE,24,FALSE)</f>
        <v>1.7752442996742674</v>
      </c>
      <c r="Z144" s="1">
        <f>VLOOKUP($A144,'Values&amp;Scaled13Vars'!$A:$AE,25,FALSE)</f>
        <v>5.7534246575342465</v>
      </c>
      <c r="AA144" s="1">
        <f>VLOOKUP($A144,'Values&amp;Scaled13Vars'!$A:$AE,26,FALSE)</f>
        <v>1.9437340153452687</v>
      </c>
      <c r="AB144" s="1">
        <f>VLOOKUP($A144,'Values&amp;Scaled13Vars'!$A:$AE,27,FALSE)</f>
        <v>7.4468085106382975E-2</v>
      </c>
      <c r="AC144" s="1">
        <f>VLOOKUP($A144,'Values&amp;Scaled13Vars'!$A:$AE,28,FALSE)</f>
        <v>5.5861999999999998</v>
      </c>
      <c r="AD144" s="1">
        <f>VLOOKUP($A144,'Values&amp;Scaled13Vars'!$A:$AE,29,FALSE)</f>
        <v>4.4135581563919164</v>
      </c>
      <c r="AE144" s="1">
        <f>VLOOKUP($A144,'Values&amp;Scaled13Vars'!$A:$AE,30,FALSE)</f>
        <v>4.1025641025641022</v>
      </c>
      <c r="AF144" s="1">
        <f>VLOOKUP($A144,'Values&amp;Scaled13Vars'!$A:$AE,31,FALSE)</f>
        <v>2.0935895549310244</v>
      </c>
    </row>
    <row r="145" spans="1:32" x14ac:dyDescent="0.2">
      <c r="A145">
        <v>6085503329</v>
      </c>
      <c r="B145" t="s">
        <v>1707</v>
      </c>
      <c r="C145" s="1">
        <f>VLOOKUP($A145,'Values&amp;Scaled13Vars'!$A:$AE,2,FALSE)</f>
        <v>3461</v>
      </c>
      <c r="D145" s="1">
        <f>VLOOKUP($A145,'Values&amp;Scaled13Vars'!$A:$AE,3,FALSE)</f>
        <v>10.37</v>
      </c>
      <c r="E145" s="1">
        <f>VLOOKUP($A145,'Values&amp;Scaled13Vars'!$A:$AE,4,FALSE)</f>
        <v>7.0669711499999996</v>
      </c>
      <c r="F145" s="1">
        <f>VLOOKUP($A145,'Values&amp;Scaled13Vars'!$A:$AE,5,FALSE)</f>
        <v>0</v>
      </c>
      <c r="G145" s="1">
        <f>VLOOKUP($A145,'Values&amp;Scaled13Vars'!$A:$AE,6,FALSE)</f>
        <v>122.6178238</v>
      </c>
      <c r="H145" s="1">
        <f>VLOOKUP($A145,'Values&amp;Scaled13Vars'!$A:$AE,7,FALSE)</f>
        <v>0</v>
      </c>
      <c r="I145" s="1">
        <f>VLOOKUP($A145,'Values&amp;Scaled13Vars'!$A:$AE,8,FALSE)</f>
        <v>171</v>
      </c>
      <c r="J145" s="1">
        <f>VLOOKUP($A145,'Values&amp;Scaled13Vars'!$A:$AE,9,FALSE)</f>
        <v>46609</v>
      </c>
      <c r="K145" s="1">
        <f>VLOOKUP($A145,'Values&amp;Scaled13Vars'!$A:$AE,10,FALSE)</f>
        <v>4.7</v>
      </c>
      <c r="L145" s="1">
        <f>VLOOKUP($A145,'Values&amp;Scaled13Vars'!$A:$AE,11,FALSE)</f>
        <v>11.2</v>
      </c>
      <c r="M145" s="1">
        <f>VLOOKUP($A145,'Values&amp;Scaled13Vars'!$A:$AE,12,FALSE)</f>
        <v>27.9</v>
      </c>
      <c r="N145" s="1">
        <f>VLOOKUP($A145,'Values&amp;Scaled13Vars'!$A:$AE,13,FALSE)</f>
        <v>5.9</v>
      </c>
      <c r="O145" s="1">
        <f>VLOOKUP($A145,'Values&amp;Scaled13Vars'!$A:$AE,14,FALSE)</f>
        <v>1.4</v>
      </c>
      <c r="P145" s="1">
        <f>VLOOKUP($A145,'Values&amp;Scaled13Vars'!$A:$AE,15,FALSE)</f>
        <v>2.6946154445570016</v>
      </c>
      <c r="Q145" s="1">
        <f>VLOOKUP($A145,'Values&amp;Scaled13Vars'!$A:$AE,16,FALSE)</f>
        <v>10</v>
      </c>
      <c r="R145" s="1">
        <f>VLOOKUP($A145,'Values&amp;Scaled13Vars'!$A:$AE,17,FALSE)</f>
        <v>0.54509712450040815</v>
      </c>
      <c r="S145" s="1">
        <f>VLOOKUP($A145,'Values&amp;Scaled13Vars'!$A:$AE,18,FALSE)</f>
        <v>0</v>
      </c>
      <c r="T145" s="1">
        <f>VLOOKUP($A145,'Values&amp;Scaled13Vars'!$A:$AE,19,FALSE)</f>
        <v>0.19277973016119984</v>
      </c>
      <c r="U145" s="1">
        <f>VLOOKUP($A145,'Values&amp;Scaled13Vars'!$A:$AE,20,FALSE)</f>
        <v>0</v>
      </c>
      <c r="V145" s="1">
        <f>VLOOKUP($A145,'Values&amp;Scaled13Vars'!$A:$AE,21,FALSE)</f>
        <v>0.57305630026809651</v>
      </c>
      <c r="W145" s="1">
        <f>VLOOKUP($A145,'Values&amp;Scaled13Vars'!$A:$AE,22,FALSE)</f>
        <v>2.7916734821600016</v>
      </c>
      <c r="X145" s="1">
        <f>VLOOKUP($A145,'Values&amp;Scaled13Vars'!$A:$AE,23,FALSE)</f>
        <v>0.82167832167832167</v>
      </c>
      <c r="Y145" s="1">
        <f>VLOOKUP($A145,'Values&amp;Scaled13Vars'!$A:$AE,24,FALSE)</f>
        <v>1.8241042345276872</v>
      </c>
      <c r="Z145" s="1">
        <f>VLOOKUP($A145,'Values&amp;Scaled13Vars'!$A:$AE,25,FALSE)</f>
        <v>6.3698630136986303</v>
      </c>
      <c r="AA145" s="1">
        <f>VLOOKUP($A145,'Values&amp;Scaled13Vars'!$A:$AE,26,FALSE)</f>
        <v>1.3043478260869565</v>
      </c>
      <c r="AB145" s="1">
        <f>VLOOKUP($A145,'Values&amp;Scaled13Vars'!$A:$AE,27,FALSE)</f>
        <v>0.14893617021276595</v>
      </c>
      <c r="AC145" s="1">
        <f>VLOOKUP($A145,'Values&amp;Scaled13Vars'!$A:$AE,28,FALSE)</f>
        <v>5.3143000000000002</v>
      </c>
      <c r="AD145" s="1">
        <f>VLOOKUP($A145,'Values&amp;Scaled13Vars'!$A:$AE,29,FALSE)</f>
        <v>4.2907441482808002</v>
      </c>
      <c r="AE145" s="1">
        <f>VLOOKUP($A145,'Values&amp;Scaled13Vars'!$A:$AE,30,FALSE)</f>
        <v>2.9487179487179489</v>
      </c>
      <c r="AF145" s="1">
        <f>VLOOKUP($A145,'Values&amp;Scaled13Vars'!$A:$AE,31,FALSE)</f>
        <v>2.0826242423337966</v>
      </c>
    </row>
    <row r="146" spans="1:32" x14ac:dyDescent="0.2">
      <c r="A146">
        <v>6085512045</v>
      </c>
      <c r="B146" t="s">
        <v>1707</v>
      </c>
      <c r="C146" s="1">
        <f>VLOOKUP($A146,'Values&amp;Scaled13Vars'!$A:$AE,2,FALSE)</f>
        <v>5602</v>
      </c>
      <c r="D146" s="1">
        <f>VLOOKUP($A146,'Values&amp;Scaled13Vars'!$A:$AE,3,FALSE)</f>
        <v>10.37</v>
      </c>
      <c r="E146" s="1">
        <f>VLOOKUP($A146,'Values&amp;Scaled13Vars'!$A:$AE,4,FALSE)</f>
        <v>8.6150863999999991</v>
      </c>
      <c r="F146" s="1">
        <f>VLOOKUP($A146,'Values&amp;Scaled13Vars'!$A:$AE,5,FALSE)</f>
        <v>1.6716159999999999E-3</v>
      </c>
      <c r="G146" s="1">
        <f>VLOOKUP($A146,'Values&amp;Scaled13Vars'!$A:$AE,6,FALSE)</f>
        <v>61.681335199999999</v>
      </c>
      <c r="H146" s="1">
        <f>VLOOKUP($A146,'Values&amp;Scaled13Vars'!$A:$AE,7,FALSE)</f>
        <v>0</v>
      </c>
      <c r="I146" s="1">
        <f>VLOOKUP($A146,'Values&amp;Scaled13Vars'!$A:$AE,8,FALSE)</f>
        <v>190</v>
      </c>
      <c r="J146" s="1">
        <f>VLOOKUP($A146,'Values&amp;Scaled13Vars'!$A:$AE,9,FALSE)</f>
        <v>39719</v>
      </c>
      <c r="K146" s="1">
        <f>VLOOKUP($A146,'Values&amp;Scaled13Vars'!$A:$AE,10,FALSE)</f>
        <v>3.3</v>
      </c>
      <c r="L146" s="1">
        <f>VLOOKUP($A146,'Values&amp;Scaled13Vars'!$A:$AE,11,FALSE)</f>
        <v>5.7</v>
      </c>
      <c r="M146" s="1">
        <f>VLOOKUP($A146,'Values&amp;Scaled13Vars'!$A:$AE,12,FALSE)</f>
        <v>25.2</v>
      </c>
      <c r="N146" s="1">
        <f>VLOOKUP($A146,'Values&amp;Scaled13Vars'!$A:$AE,13,FALSE)</f>
        <v>8.3000000000000007</v>
      </c>
      <c r="O146" s="1">
        <f>VLOOKUP($A146,'Values&amp;Scaled13Vars'!$A:$AE,14,FALSE)</f>
        <v>0.9</v>
      </c>
      <c r="P146" s="1">
        <f>VLOOKUP($A146,'Values&amp;Scaled13Vars'!$A:$AE,15,FALSE)</f>
        <v>4.362970466765371</v>
      </c>
      <c r="Q146" s="1">
        <f>VLOOKUP($A146,'Values&amp;Scaled13Vars'!$A:$AE,16,FALSE)</f>
        <v>10</v>
      </c>
      <c r="R146" s="1">
        <f>VLOOKUP($A146,'Values&amp;Scaled13Vars'!$A:$AE,17,FALSE)</f>
        <v>0.66952883787144202</v>
      </c>
      <c r="S146" s="1">
        <f>VLOOKUP($A146,'Values&amp;Scaled13Vars'!$A:$AE,18,FALSE)</f>
        <v>2.0807832481331099E-5</v>
      </c>
      <c r="T146" s="1">
        <f>VLOOKUP($A146,'Values&amp;Scaled13Vars'!$A:$AE,19,FALSE)</f>
        <v>7.9147956166008171E-2</v>
      </c>
      <c r="U146" s="1">
        <f>VLOOKUP($A146,'Values&amp;Scaled13Vars'!$A:$AE,20,FALSE)</f>
        <v>0</v>
      </c>
      <c r="V146" s="1">
        <f>VLOOKUP($A146,'Values&amp;Scaled13Vars'!$A:$AE,21,FALSE)</f>
        <v>0.63672922252010722</v>
      </c>
      <c r="W146" s="1">
        <f>VLOOKUP($A146,'Values&amp;Scaled13Vars'!$A:$AE,22,FALSE)</f>
        <v>2.3016691439503312</v>
      </c>
      <c r="X146" s="1">
        <f>VLOOKUP($A146,'Values&amp;Scaled13Vars'!$A:$AE,23,FALSE)</f>
        <v>0.57692307692307687</v>
      </c>
      <c r="Y146" s="1">
        <f>VLOOKUP($A146,'Values&amp;Scaled13Vars'!$A:$AE,24,FALSE)</f>
        <v>0.92833876221498368</v>
      </c>
      <c r="Z146" s="1">
        <f>VLOOKUP($A146,'Values&amp;Scaled13Vars'!$A:$AE,25,FALSE)</f>
        <v>5.7534246575342465</v>
      </c>
      <c r="AA146" s="1">
        <f>VLOOKUP($A146,'Values&amp;Scaled13Vars'!$A:$AE,26,FALSE)</f>
        <v>1.9181585677749364</v>
      </c>
      <c r="AB146" s="1">
        <f>VLOOKUP($A146,'Values&amp;Scaled13Vars'!$A:$AE,27,FALSE)</f>
        <v>9.5744680851063829E-2</v>
      </c>
      <c r="AC146" s="1">
        <f>VLOOKUP($A146,'Values&amp;Scaled13Vars'!$A:$AE,28,FALSE)</f>
        <v>5.5571999999999999</v>
      </c>
      <c r="AD146" s="1">
        <f>VLOOKUP($A146,'Values&amp;Scaled13Vars'!$A:$AE,29,FALSE)</f>
        <v>4.4379076704654405</v>
      </c>
      <c r="AE146" s="1">
        <f>VLOOKUP($A146,'Values&amp;Scaled13Vars'!$A:$AE,30,FALSE)</f>
        <v>4.017094017094017</v>
      </c>
      <c r="AF146" s="1">
        <f>VLOOKUP($A146,'Values&amp;Scaled13Vars'!$A:$AE,31,FALSE)</f>
        <v>2.0488610036260133</v>
      </c>
    </row>
    <row r="147" spans="1:32" x14ac:dyDescent="0.2">
      <c r="A147">
        <v>6085504202</v>
      </c>
      <c r="B147" t="s">
        <v>1707</v>
      </c>
      <c r="C147" s="1">
        <f>VLOOKUP($A147,'Values&amp;Scaled13Vars'!$A:$AE,2,FALSE)</f>
        <v>2533</v>
      </c>
      <c r="D147" s="1">
        <f>VLOOKUP($A147,'Values&amp;Scaled13Vars'!$A:$AE,3,FALSE)</f>
        <v>10.37</v>
      </c>
      <c r="E147" s="1">
        <f>VLOOKUP($A147,'Values&amp;Scaled13Vars'!$A:$AE,4,FALSE)</f>
        <v>4.9115609979999997</v>
      </c>
      <c r="F147" s="1">
        <f>VLOOKUP($A147,'Values&amp;Scaled13Vars'!$A:$AE,5,FALSE)</f>
        <v>29.604762770000001</v>
      </c>
      <c r="G147" s="1">
        <f>VLOOKUP($A147,'Values&amp;Scaled13Vars'!$A:$AE,6,FALSE)</f>
        <v>143.836658</v>
      </c>
      <c r="H147" s="1">
        <f>VLOOKUP($A147,'Values&amp;Scaled13Vars'!$A:$AE,7,FALSE)</f>
        <v>0</v>
      </c>
      <c r="I147" s="1">
        <f>VLOOKUP($A147,'Values&amp;Scaled13Vars'!$A:$AE,8,FALSE)</f>
        <v>153</v>
      </c>
      <c r="J147" s="1">
        <f>VLOOKUP($A147,'Values&amp;Scaled13Vars'!$A:$AE,9,FALSE)</f>
        <v>48894</v>
      </c>
      <c r="K147" s="1">
        <f>VLOOKUP($A147,'Values&amp;Scaled13Vars'!$A:$AE,10,FALSE)</f>
        <v>3.1</v>
      </c>
      <c r="L147" s="1">
        <f>VLOOKUP($A147,'Values&amp;Scaled13Vars'!$A:$AE,11,FALSE)</f>
        <v>13.2</v>
      </c>
      <c r="M147" s="1">
        <f>VLOOKUP($A147,'Values&amp;Scaled13Vars'!$A:$AE,12,FALSE)</f>
        <v>21.5</v>
      </c>
      <c r="N147" s="1">
        <f>VLOOKUP($A147,'Values&amp;Scaled13Vars'!$A:$AE,13,FALSE)</f>
        <v>5.2</v>
      </c>
      <c r="O147" s="1">
        <f>VLOOKUP($A147,'Values&amp;Scaled13Vars'!$A:$AE,14,FALSE)</f>
        <v>0.8</v>
      </c>
      <c r="P147" s="1">
        <f>VLOOKUP($A147,'Values&amp;Scaled13Vars'!$A:$AE,15,FALSE)</f>
        <v>1.9714797786955505</v>
      </c>
      <c r="Q147" s="1">
        <f>VLOOKUP($A147,'Values&amp;Scaled13Vars'!$A:$AE,16,FALSE)</f>
        <v>10</v>
      </c>
      <c r="R147" s="1">
        <f>VLOOKUP($A147,'Values&amp;Scaled13Vars'!$A:$AE,17,FALSE)</f>
        <v>0.37185331837506908</v>
      </c>
      <c r="S147" s="1">
        <f>VLOOKUP($A147,'Values&amp;Scaled13Vars'!$A:$AE,18,FALSE)</f>
        <v>0.36851223269441524</v>
      </c>
      <c r="T147" s="1">
        <f>VLOOKUP($A147,'Values&amp;Scaled13Vars'!$A:$AE,19,FALSE)</f>
        <v>0.23234771032630316</v>
      </c>
      <c r="U147" s="1">
        <f>VLOOKUP($A147,'Values&amp;Scaled13Vars'!$A:$AE,20,FALSE)</f>
        <v>0</v>
      </c>
      <c r="V147" s="1">
        <f>VLOOKUP($A147,'Values&amp;Scaled13Vars'!$A:$AE,21,FALSE)</f>
        <v>0.5127345844504021</v>
      </c>
      <c r="W147" s="1">
        <f>VLOOKUP($A147,'Values&amp;Scaled13Vars'!$A:$AE,22,FALSE)</f>
        <v>2.9541785493311332</v>
      </c>
      <c r="X147" s="1">
        <f>VLOOKUP($A147,'Values&amp;Scaled13Vars'!$A:$AE,23,FALSE)</f>
        <v>0.54195804195804187</v>
      </c>
      <c r="Y147" s="1">
        <f>VLOOKUP($A147,'Values&amp;Scaled13Vars'!$A:$AE,24,FALSE)</f>
        <v>2.1498371335504887</v>
      </c>
      <c r="Z147" s="1">
        <f>VLOOKUP($A147,'Values&amp;Scaled13Vars'!$A:$AE,25,FALSE)</f>
        <v>4.9086757990867582</v>
      </c>
      <c r="AA147" s="1">
        <f>VLOOKUP($A147,'Values&amp;Scaled13Vars'!$A:$AE,26,FALSE)</f>
        <v>1.1253196930946292</v>
      </c>
      <c r="AB147" s="1">
        <f>VLOOKUP($A147,'Values&amp;Scaled13Vars'!$A:$AE,27,FALSE)</f>
        <v>8.5106382978723402E-2</v>
      </c>
      <c r="AC147" s="1">
        <f>VLOOKUP($A147,'Values&amp;Scaled13Vars'!$A:$AE,28,FALSE)</f>
        <v>4.5640000000000001</v>
      </c>
      <c r="AD147" s="1">
        <f>VLOOKUP($A147,'Values&amp;Scaled13Vars'!$A:$AE,29,FALSE)</f>
        <v>3.8333068862380868</v>
      </c>
      <c r="AE147" s="1">
        <f>VLOOKUP($A147,'Values&amp;Scaled13Vars'!$A:$AE,30,FALSE)</f>
        <v>3.9743589743589745</v>
      </c>
      <c r="AF147" s="1">
        <f>VLOOKUP($A147,'Values&amp;Scaled13Vars'!$A:$AE,31,FALSE)</f>
        <v>2.0006381670600542</v>
      </c>
    </row>
    <row r="148" spans="1:32" x14ac:dyDescent="0.2">
      <c r="A148">
        <v>6085512034</v>
      </c>
      <c r="B148" t="s">
        <v>1707</v>
      </c>
      <c r="C148" s="1">
        <f>VLOOKUP($A148,'Values&amp;Scaled13Vars'!$A:$AE,2,FALSE)</f>
        <v>3101</v>
      </c>
      <c r="D148" s="1">
        <f>VLOOKUP($A148,'Values&amp;Scaled13Vars'!$A:$AE,3,FALSE)</f>
        <v>10.37</v>
      </c>
      <c r="E148" s="1">
        <f>VLOOKUP($A148,'Values&amp;Scaled13Vars'!$A:$AE,4,FALSE)</f>
        <v>13.64</v>
      </c>
      <c r="F148" s="1">
        <f>VLOOKUP($A148,'Values&amp;Scaled13Vars'!$A:$AE,5,FALSE)</f>
        <v>0.40747518599999999</v>
      </c>
      <c r="G148" s="1">
        <f>VLOOKUP($A148,'Values&amp;Scaled13Vars'!$A:$AE,6,FALSE)</f>
        <v>56.054326289999999</v>
      </c>
      <c r="H148" s="1">
        <f>VLOOKUP($A148,'Values&amp;Scaled13Vars'!$A:$AE,7,FALSE)</f>
        <v>0</v>
      </c>
      <c r="I148" s="1">
        <f>VLOOKUP($A148,'Values&amp;Scaled13Vars'!$A:$AE,8,FALSE)</f>
        <v>105</v>
      </c>
      <c r="J148" s="1">
        <f>VLOOKUP($A148,'Values&amp;Scaled13Vars'!$A:$AE,9,FALSE)</f>
        <v>42409</v>
      </c>
      <c r="K148" s="1">
        <f>VLOOKUP($A148,'Values&amp;Scaled13Vars'!$A:$AE,10,FALSE)</f>
        <v>3.3</v>
      </c>
      <c r="L148" s="1">
        <f>VLOOKUP($A148,'Values&amp;Scaled13Vars'!$A:$AE,11,FALSE)</f>
        <v>9.4</v>
      </c>
      <c r="M148" s="1">
        <f>VLOOKUP($A148,'Values&amp;Scaled13Vars'!$A:$AE,12,FALSE)</f>
        <v>28.9</v>
      </c>
      <c r="N148" s="1">
        <f>VLOOKUP($A148,'Values&amp;Scaled13Vars'!$A:$AE,13,FALSE)</f>
        <v>10.1</v>
      </c>
      <c r="O148" s="1">
        <f>VLOOKUP($A148,'Values&amp;Scaled13Vars'!$A:$AE,14,FALSE)</f>
        <v>0</v>
      </c>
      <c r="P148" s="1">
        <f>VLOOKUP($A148,'Values&amp;Scaled13Vars'!$A:$AE,15,FALSE)</f>
        <v>2.4140886776279906</v>
      </c>
      <c r="Q148" s="1">
        <f>VLOOKUP($A148,'Values&amp;Scaled13Vars'!$A:$AE,16,FALSE)</f>
        <v>10</v>
      </c>
      <c r="R148" s="1">
        <f>VLOOKUP($A148,'Values&amp;Scaled13Vars'!$A:$AE,17,FALSE)</f>
        <v>1.073412598327526</v>
      </c>
      <c r="S148" s="1">
        <f>VLOOKUP($A148,'Values&amp;Scaled13Vars'!$A:$AE,18,FALSE)</f>
        <v>5.0721430104684519E-3</v>
      </c>
      <c r="T148" s="1">
        <f>VLOOKUP($A148,'Values&amp;Scaled13Vars'!$A:$AE,19,FALSE)</f>
        <v>6.8654949111938285E-2</v>
      </c>
      <c r="U148" s="1">
        <f>VLOOKUP($A148,'Values&amp;Scaled13Vars'!$A:$AE,20,FALSE)</f>
        <v>0</v>
      </c>
      <c r="V148" s="1">
        <f>VLOOKUP($A148,'Values&amp;Scaled13Vars'!$A:$AE,21,FALSE)</f>
        <v>0.35187667560321717</v>
      </c>
      <c r="W148" s="1">
        <f>VLOOKUP($A148,'Values&amp;Scaled13Vars'!$A:$AE,22,FALSE)</f>
        <v>2.4929770786069367</v>
      </c>
      <c r="X148" s="1">
        <f>VLOOKUP($A148,'Values&amp;Scaled13Vars'!$A:$AE,23,FALSE)</f>
        <v>0.57692307692307687</v>
      </c>
      <c r="Y148" s="1">
        <f>VLOOKUP($A148,'Values&amp;Scaled13Vars'!$A:$AE,24,FALSE)</f>
        <v>1.5309446254071664</v>
      </c>
      <c r="Z148" s="1">
        <f>VLOOKUP($A148,'Values&amp;Scaled13Vars'!$A:$AE,25,FALSE)</f>
        <v>6.5981735159817356</v>
      </c>
      <c r="AA148" s="1">
        <f>VLOOKUP($A148,'Values&amp;Scaled13Vars'!$A:$AE,26,FALSE)</f>
        <v>2.3785166240409201</v>
      </c>
      <c r="AB148" s="1">
        <f>VLOOKUP($A148,'Values&amp;Scaled13Vars'!$A:$AE,27,FALSE)</f>
        <v>0</v>
      </c>
      <c r="AC148" s="1">
        <f>VLOOKUP($A148,'Values&amp;Scaled13Vars'!$A:$AE,28,FALSE)</f>
        <v>5.0444000000000004</v>
      </c>
      <c r="AD148" s="1">
        <f>VLOOKUP($A148,'Values&amp;Scaled13Vars'!$A:$AE,29,FALSE)</f>
        <v>4.3544082697462292</v>
      </c>
      <c r="AE148" s="1">
        <f>VLOOKUP($A148,'Values&amp;Scaled13Vars'!$A:$AE,30,FALSE)</f>
        <v>3.5470085470085477</v>
      </c>
      <c r="AF148" s="1">
        <f>VLOOKUP($A148,'Values&amp;Scaled13Vars'!$A:$AE,31,FALSE)</f>
        <v>1.9758424373514729</v>
      </c>
    </row>
    <row r="149" spans="1:32" x14ac:dyDescent="0.2">
      <c r="A149">
        <v>6085506605</v>
      </c>
      <c r="B149" t="s">
        <v>1707</v>
      </c>
      <c r="C149" s="1">
        <f>VLOOKUP($A149,'Values&amp;Scaled13Vars'!$A:$AE,2,FALSE)</f>
        <v>3170</v>
      </c>
      <c r="D149" s="1">
        <f>VLOOKUP($A149,'Values&amp;Scaled13Vars'!$A:$AE,3,FALSE)</f>
        <v>10.37</v>
      </c>
      <c r="E149" s="1">
        <f>VLOOKUP($A149,'Values&amp;Scaled13Vars'!$A:$AE,4,FALSE)</f>
        <v>28.67</v>
      </c>
      <c r="F149" s="1">
        <f>VLOOKUP($A149,'Values&amp;Scaled13Vars'!$A:$AE,5,FALSE)</f>
        <v>0</v>
      </c>
      <c r="G149" s="1">
        <f>VLOOKUP($A149,'Values&amp;Scaled13Vars'!$A:$AE,6,FALSE)</f>
        <v>148.7557912</v>
      </c>
      <c r="H149" s="1">
        <f>VLOOKUP($A149,'Values&amp;Scaled13Vars'!$A:$AE,7,FALSE)</f>
        <v>0</v>
      </c>
      <c r="I149" s="1">
        <f>VLOOKUP($A149,'Values&amp;Scaled13Vars'!$A:$AE,8,FALSE)</f>
        <v>212</v>
      </c>
      <c r="J149" s="1">
        <f>VLOOKUP($A149,'Values&amp;Scaled13Vars'!$A:$AE,9,FALSE)</f>
        <v>41569</v>
      </c>
      <c r="K149" s="1">
        <f>VLOOKUP($A149,'Values&amp;Scaled13Vars'!$A:$AE,10,FALSE)</f>
        <v>5.0999999999999996</v>
      </c>
      <c r="L149" s="1">
        <f>VLOOKUP($A149,'Values&amp;Scaled13Vars'!$A:$AE,11,FALSE)</f>
        <v>6.8</v>
      </c>
      <c r="M149" s="1">
        <f>VLOOKUP($A149,'Values&amp;Scaled13Vars'!$A:$AE,12,FALSE)</f>
        <v>26.3</v>
      </c>
      <c r="N149" s="1">
        <f>VLOOKUP($A149,'Values&amp;Scaled13Vars'!$A:$AE,13,FALSE)</f>
        <v>6.8</v>
      </c>
      <c r="O149" s="1">
        <f>VLOOKUP($A149,'Values&amp;Scaled13Vars'!$A:$AE,14,FALSE)</f>
        <v>0.3</v>
      </c>
      <c r="P149" s="1">
        <f>VLOOKUP($A149,'Values&amp;Scaled13Vars'!$A:$AE,15,FALSE)</f>
        <v>2.4678563079560507</v>
      </c>
      <c r="Q149" s="1">
        <f>VLOOKUP($A149,'Values&amp;Scaled13Vars'!$A:$AE,16,FALSE)</f>
        <v>10</v>
      </c>
      <c r="R149" s="1">
        <f>VLOOKUP($A149,'Values&amp;Scaled13Vars'!$A:$AE,17,FALSE)</f>
        <v>2.2814677815360374</v>
      </c>
      <c r="S149" s="1">
        <f>VLOOKUP($A149,'Values&amp;Scaled13Vars'!$A:$AE,18,FALSE)</f>
        <v>0</v>
      </c>
      <c r="T149" s="1">
        <f>VLOOKUP($A149,'Values&amp;Scaled13Vars'!$A:$AE,19,FALSE)</f>
        <v>0.24152070084277094</v>
      </c>
      <c r="U149" s="1">
        <f>VLOOKUP($A149,'Values&amp;Scaled13Vars'!$A:$AE,20,FALSE)</f>
        <v>0</v>
      </c>
      <c r="V149" s="1">
        <f>VLOOKUP($A149,'Values&amp;Scaled13Vars'!$A:$AE,21,FALSE)</f>
        <v>0.71045576407506705</v>
      </c>
      <c r="W149" s="1">
        <f>VLOOKUP($A149,'Values&amp;Scaled13Vars'!$A:$AE,22,FALSE)</f>
        <v>2.4332377978963238</v>
      </c>
      <c r="X149" s="1">
        <f>VLOOKUP($A149,'Values&amp;Scaled13Vars'!$A:$AE,23,FALSE)</f>
        <v>0.89160839160839156</v>
      </c>
      <c r="Y149" s="1">
        <f>VLOOKUP($A149,'Values&amp;Scaled13Vars'!$A:$AE,24,FALSE)</f>
        <v>1.1074918566775245</v>
      </c>
      <c r="Z149" s="1">
        <f>VLOOKUP($A149,'Values&amp;Scaled13Vars'!$A:$AE,25,FALSE)</f>
        <v>6.0045662100456632</v>
      </c>
      <c r="AA149" s="1">
        <f>VLOOKUP($A149,'Values&amp;Scaled13Vars'!$A:$AE,26,FALSE)</f>
        <v>1.5345268542199488</v>
      </c>
      <c r="AB149" s="1">
        <f>VLOOKUP($A149,'Values&amp;Scaled13Vars'!$A:$AE,27,FALSE)</f>
        <v>3.1914893617021274E-2</v>
      </c>
      <c r="AC149" s="1">
        <f>VLOOKUP($A149,'Values&amp;Scaled13Vars'!$A:$AE,28,FALSE)</f>
        <v>5.8895999999999997</v>
      </c>
      <c r="AD149" s="1">
        <f>VLOOKUP($A149,'Values&amp;Scaled13Vars'!$A:$AE,29,FALSE)</f>
        <v>4.1640192627481154</v>
      </c>
      <c r="AE149" s="1">
        <f>VLOOKUP($A149,'Values&amp;Scaled13Vars'!$A:$AE,30,FALSE)</f>
        <v>4.2735042735042743</v>
      </c>
      <c r="AF149" s="1">
        <f>VLOOKUP($A149,'Values&amp;Scaled13Vars'!$A:$AE,31,FALSE)</f>
        <v>1.9425373772466661</v>
      </c>
    </row>
    <row r="150" spans="1:32" x14ac:dyDescent="0.2">
      <c r="A150">
        <v>6085502901</v>
      </c>
      <c r="B150" t="s">
        <v>1707</v>
      </c>
      <c r="C150" s="1">
        <f>VLOOKUP($A150,'Values&amp;Scaled13Vars'!$A:$AE,2,FALSE)</f>
        <v>5919</v>
      </c>
      <c r="D150" s="1">
        <f>VLOOKUP($A150,'Values&amp;Scaled13Vars'!$A:$AE,3,FALSE)</f>
        <v>10.37</v>
      </c>
      <c r="E150" s="1">
        <f>VLOOKUP($A150,'Values&amp;Scaled13Vars'!$A:$AE,4,FALSE)</f>
        <v>14.42</v>
      </c>
      <c r="F150" s="1">
        <f>VLOOKUP($A150,'Values&amp;Scaled13Vars'!$A:$AE,5,FALSE)</f>
        <v>0</v>
      </c>
      <c r="G150" s="1">
        <f>VLOOKUP($A150,'Values&amp;Scaled13Vars'!$A:$AE,6,FALSE)</f>
        <v>95.564191370000003</v>
      </c>
      <c r="H150" s="1">
        <f>VLOOKUP($A150,'Values&amp;Scaled13Vars'!$A:$AE,7,FALSE)</f>
        <v>0</v>
      </c>
      <c r="I150" s="1">
        <f>VLOOKUP($A150,'Values&amp;Scaled13Vars'!$A:$AE,8,FALSE)</f>
        <v>265</v>
      </c>
      <c r="J150" s="1">
        <f>VLOOKUP($A150,'Values&amp;Scaled13Vars'!$A:$AE,9,FALSE)</f>
        <v>43307</v>
      </c>
      <c r="K150" s="1">
        <f>VLOOKUP($A150,'Values&amp;Scaled13Vars'!$A:$AE,10,FALSE)</f>
        <v>4.2</v>
      </c>
      <c r="L150" s="1">
        <f>VLOOKUP($A150,'Values&amp;Scaled13Vars'!$A:$AE,11,FALSE)</f>
        <v>13.6</v>
      </c>
      <c r="M150" s="1">
        <f>VLOOKUP($A150,'Values&amp;Scaled13Vars'!$A:$AE,12,FALSE)</f>
        <v>26.8</v>
      </c>
      <c r="N150" s="1">
        <f>VLOOKUP($A150,'Values&amp;Scaled13Vars'!$A:$AE,13,FALSE)</f>
        <v>8.6</v>
      </c>
      <c r="O150" s="1">
        <f>VLOOKUP($A150,'Values&amp;Scaled13Vars'!$A:$AE,14,FALSE)</f>
        <v>0.8</v>
      </c>
      <c r="P150" s="1">
        <f>VLOOKUP($A150,'Values&amp;Scaled13Vars'!$A:$AE,15,FALSE)</f>
        <v>4.6099898698667499</v>
      </c>
      <c r="Q150" s="1">
        <f>VLOOKUP($A150,'Values&amp;Scaled13Vars'!$A:$AE,16,FALSE)</f>
        <v>10</v>
      </c>
      <c r="R150" s="1">
        <f>VLOOKUP($A150,'Values&amp;Scaled13Vars'!$A:$AE,17,FALSE)</f>
        <v>1.1361060808892451</v>
      </c>
      <c r="S150" s="1">
        <f>VLOOKUP($A150,'Values&amp;Scaled13Vars'!$A:$AE,18,FALSE)</f>
        <v>0</v>
      </c>
      <c r="T150" s="1">
        <f>VLOOKUP($A150,'Values&amp;Scaled13Vars'!$A:$AE,19,FALSE)</f>
        <v>0.1423312662496323</v>
      </c>
      <c r="U150" s="1">
        <f>VLOOKUP($A150,'Values&amp;Scaled13Vars'!$A:$AE,20,FALSE)</f>
        <v>0</v>
      </c>
      <c r="V150" s="1">
        <f>VLOOKUP($A150,'Values&amp;Scaled13Vars'!$A:$AE,21,FALSE)</f>
        <v>0.88806970509383376</v>
      </c>
      <c r="W150" s="1">
        <f>VLOOKUP($A150,'Values&amp;Scaled13Vars'!$A:$AE,22,FALSE)</f>
        <v>2.5568412144142352</v>
      </c>
      <c r="X150" s="1">
        <f>VLOOKUP($A150,'Values&amp;Scaled13Vars'!$A:$AE,23,FALSE)</f>
        <v>0.73426573426573427</v>
      </c>
      <c r="Y150" s="1">
        <f>VLOOKUP($A150,'Values&amp;Scaled13Vars'!$A:$AE,24,FALSE)</f>
        <v>2.214983713355049</v>
      </c>
      <c r="Z150" s="1">
        <f>VLOOKUP($A150,'Values&amp;Scaled13Vars'!$A:$AE,25,FALSE)</f>
        <v>6.1187214611872154</v>
      </c>
      <c r="AA150" s="1">
        <f>VLOOKUP($A150,'Values&amp;Scaled13Vars'!$A:$AE,26,FALSE)</f>
        <v>1.9948849104859334</v>
      </c>
      <c r="AB150" s="1">
        <f>VLOOKUP($A150,'Values&amp;Scaled13Vars'!$A:$AE,27,FALSE)</f>
        <v>8.5106382978723402E-2</v>
      </c>
      <c r="AC150" s="1">
        <f>VLOOKUP($A150,'Values&amp;Scaled13Vars'!$A:$AE,28,FALSE)</f>
        <v>6.1524999999999999</v>
      </c>
      <c r="AD150" s="1">
        <f>VLOOKUP($A150,'Values&amp;Scaled13Vars'!$A:$AE,29,FALSE)</f>
        <v>5.0695036449520448</v>
      </c>
      <c r="AE150" s="1">
        <f>VLOOKUP($A150,'Values&amp;Scaled13Vars'!$A:$AE,30,FALSE)</f>
        <v>4.1880341880341891</v>
      </c>
      <c r="AF150" s="1">
        <f>VLOOKUP($A150,'Values&amp;Scaled13Vars'!$A:$AE,31,FALSE)</f>
        <v>1.9230443096106034</v>
      </c>
    </row>
    <row r="151" spans="1:32" x14ac:dyDescent="0.2">
      <c r="A151">
        <v>6085512023</v>
      </c>
      <c r="B151" t="s">
        <v>1707</v>
      </c>
      <c r="C151" s="1">
        <f>VLOOKUP($A151,'Values&amp;Scaled13Vars'!$A:$AE,2,FALSE)</f>
        <v>5418</v>
      </c>
      <c r="D151" s="1">
        <f>VLOOKUP($A151,'Values&amp;Scaled13Vars'!$A:$AE,3,FALSE)</f>
        <v>10.37</v>
      </c>
      <c r="E151" s="1">
        <f>VLOOKUP($A151,'Values&amp;Scaled13Vars'!$A:$AE,4,FALSE)</f>
        <v>24.13</v>
      </c>
      <c r="F151" s="1">
        <f>VLOOKUP($A151,'Values&amp;Scaled13Vars'!$A:$AE,5,FALSE)</f>
        <v>0</v>
      </c>
      <c r="G151" s="1">
        <f>VLOOKUP($A151,'Values&amp;Scaled13Vars'!$A:$AE,6,FALSE)</f>
        <v>69.975684749999999</v>
      </c>
      <c r="H151" s="1">
        <f>VLOOKUP($A151,'Values&amp;Scaled13Vars'!$A:$AE,7,FALSE)</f>
        <v>0</v>
      </c>
      <c r="I151" s="1">
        <f>VLOOKUP($A151,'Values&amp;Scaled13Vars'!$A:$AE,8,FALSE)</f>
        <v>591</v>
      </c>
      <c r="J151" s="1">
        <f>VLOOKUP($A151,'Values&amp;Scaled13Vars'!$A:$AE,9,FALSE)</f>
        <v>28774</v>
      </c>
      <c r="K151" s="1">
        <f>VLOOKUP($A151,'Values&amp;Scaled13Vars'!$A:$AE,10,FALSE)</f>
        <v>9.6</v>
      </c>
      <c r="L151" s="1">
        <f>VLOOKUP($A151,'Values&amp;Scaled13Vars'!$A:$AE,11,FALSE)</f>
        <v>20.6</v>
      </c>
      <c r="M151" s="1">
        <f>VLOOKUP($A151,'Values&amp;Scaled13Vars'!$A:$AE,12,FALSE)</f>
        <v>25.7</v>
      </c>
      <c r="N151" s="1">
        <f>VLOOKUP($A151,'Values&amp;Scaled13Vars'!$A:$AE,13,FALSE)</f>
        <v>10.199999999999999</v>
      </c>
      <c r="O151" s="1">
        <f>VLOOKUP($A151,'Values&amp;Scaled13Vars'!$A:$AE,14,FALSE)</f>
        <v>0.2</v>
      </c>
      <c r="P151" s="1">
        <f>VLOOKUP($A151,'Values&amp;Scaled13Vars'!$A:$AE,15,FALSE)</f>
        <v>4.2195901192238763</v>
      </c>
      <c r="Q151" s="1">
        <f>VLOOKUP($A151,'Values&amp;Scaled13Vars'!$A:$AE,16,FALSE)</f>
        <v>10</v>
      </c>
      <c r="R151" s="1">
        <f>VLOOKUP($A151,'Values&amp;Scaled13Vars'!$A:$AE,17,FALSE)</f>
        <v>1.9165595625229539</v>
      </c>
      <c r="S151" s="1">
        <f>VLOOKUP($A151,'Values&amp;Scaled13Vars'!$A:$AE,18,FALSE)</f>
        <v>0</v>
      </c>
      <c r="T151" s="1">
        <f>VLOOKUP($A151,'Values&amp;Scaled13Vars'!$A:$AE,19,FALSE)</f>
        <v>9.461490667721173E-2</v>
      </c>
      <c r="U151" s="1">
        <f>VLOOKUP($A151,'Values&amp;Scaled13Vars'!$A:$AE,20,FALSE)</f>
        <v>0</v>
      </c>
      <c r="V151" s="1">
        <f>VLOOKUP($A151,'Values&amp;Scaled13Vars'!$A:$AE,21,FALSE)</f>
        <v>1.9805630026809651</v>
      </c>
      <c r="W151" s="1">
        <f>VLOOKUP($A151,'Values&amp;Scaled13Vars'!$A:$AE,22,FALSE)</f>
        <v>1.5232805399293083</v>
      </c>
      <c r="X151" s="1">
        <f>VLOOKUP($A151,'Values&amp;Scaled13Vars'!$A:$AE,23,FALSE)</f>
        <v>1.6783216783216781</v>
      </c>
      <c r="Y151" s="1">
        <f>VLOOKUP($A151,'Values&amp;Scaled13Vars'!$A:$AE,24,FALSE)</f>
        <v>3.355048859934854</v>
      </c>
      <c r="Z151" s="1">
        <f>VLOOKUP($A151,'Values&amp;Scaled13Vars'!$A:$AE,25,FALSE)</f>
        <v>5.8675799086757996</v>
      </c>
      <c r="AA151" s="1">
        <f>VLOOKUP($A151,'Values&amp;Scaled13Vars'!$A:$AE,26,FALSE)</f>
        <v>2.4040920716112528</v>
      </c>
      <c r="AB151" s="1">
        <f>VLOOKUP($A151,'Values&amp;Scaled13Vars'!$A:$AE,27,FALSE)</f>
        <v>2.1276595744680851E-2</v>
      </c>
      <c r="AC151" s="1">
        <f>VLOOKUP($A151,'Values&amp;Scaled13Vars'!$A:$AE,28,FALSE)</f>
        <v>7.0084999999999997</v>
      </c>
      <c r="AD151" s="1">
        <f>VLOOKUP($A151,'Values&amp;Scaled13Vars'!$A:$AE,29,FALSE)</f>
        <v>5.9516426721931968</v>
      </c>
      <c r="AE151" s="1">
        <f>VLOOKUP($A151,'Values&amp;Scaled13Vars'!$A:$AE,30,FALSE)</f>
        <v>4.4444444444444446</v>
      </c>
      <c r="AF151" s="1">
        <f>VLOOKUP($A151,'Values&amp;Scaled13Vars'!$A:$AE,31,FALSE)</f>
        <v>1.9137514289410378</v>
      </c>
    </row>
    <row r="152" spans="1:32" x14ac:dyDescent="0.2">
      <c r="A152">
        <v>6085503330</v>
      </c>
      <c r="B152" t="s">
        <v>1707</v>
      </c>
      <c r="C152" s="1">
        <f>VLOOKUP($A152,'Values&amp;Scaled13Vars'!$A:$AE,2,FALSE)</f>
        <v>7544</v>
      </c>
      <c r="D152" s="1">
        <f>VLOOKUP($A152,'Values&amp;Scaled13Vars'!$A:$AE,3,FALSE)</f>
        <v>10.37</v>
      </c>
      <c r="E152" s="1">
        <f>VLOOKUP($A152,'Values&amp;Scaled13Vars'!$A:$AE,4,FALSE)</f>
        <v>2.3776288000000001</v>
      </c>
      <c r="F152" s="1">
        <f>VLOOKUP($A152,'Values&amp;Scaled13Vars'!$A:$AE,5,FALSE)</f>
        <v>5.3061230000000003E-3</v>
      </c>
      <c r="G152" s="1">
        <f>VLOOKUP($A152,'Values&amp;Scaled13Vars'!$A:$AE,6,FALSE)</f>
        <v>100.2255</v>
      </c>
      <c r="H152" s="1">
        <f>VLOOKUP($A152,'Values&amp;Scaled13Vars'!$A:$AE,7,FALSE)</f>
        <v>0</v>
      </c>
      <c r="I152" s="1">
        <f>VLOOKUP($A152,'Values&amp;Scaled13Vars'!$A:$AE,8,FALSE)</f>
        <v>526</v>
      </c>
      <c r="J152" s="1">
        <f>VLOOKUP($A152,'Values&amp;Scaled13Vars'!$A:$AE,9,FALSE)</f>
        <v>51569</v>
      </c>
      <c r="K152" s="1">
        <f>VLOOKUP($A152,'Values&amp;Scaled13Vars'!$A:$AE,10,FALSE)</f>
        <v>6.1</v>
      </c>
      <c r="L152" s="1">
        <f>VLOOKUP($A152,'Values&amp;Scaled13Vars'!$A:$AE,11,FALSE)</f>
        <v>7.4</v>
      </c>
      <c r="M152" s="1">
        <f>VLOOKUP($A152,'Values&amp;Scaled13Vars'!$A:$AE,12,FALSE)</f>
        <v>31</v>
      </c>
      <c r="N152" s="1">
        <f>VLOOKUP($A152,'Values&amp;Scaled13Vars'!$A:$AE,13,FALSE)</f>
        <v>1.8</v>
      </c>
      <c r="O152" s="1">
        <f>VLOOKUP($A152,'Values&amp;Scaled13Vars'!$A:$AE,14,FALSE)</f>
        <v>0.2</v>
      </c>
      <c r="P152" s="1">
        <f>VLOOKUP($A152,'Values&amp;Scaled13Vars'!$A:$AE,15,FALSE)</f>
        <v>5.8762565261435364</v>
      </c>
      <c r="Q152" s="1">
        <f>VLOOKUP($A152,'Values&amp;Scaled13Vars'!$A:$AE,16,FALSE)</f>
        <v>10</v>
      </c>
      <c r="R152" s="1">
        <f>VLOOKUP($A152,'Values&amp;Scaled13Vars'!$A:$AE,17,FALSE)</f>
        <v>0.16818532598033617</v>
      </c>
      <c r="S152" s="1">
        <f>VLOOKUP($A152,'Values&amp;Scaled13Vars'!$A:$AE,18,FALSE)</f>
        <v>6.6049211367525808E-5</v>
      </c>
      <c r="T152" s="1">
        <f>VLOOKUP($A152,'Values&amp;Scaled13Vars'!$A:$AE,19,FALSE)</f>
        <v>0.1510234764661231</v>
      </c>
      <c r="U152" s="1">
        <f>VLOOKUP($A152,'Values&amp;Scaled13Vars'!$A:$AE,20,FALSE)</f>
        <v>0</v>
      </c>
      <c r="V152" s="1">
        <f>VLOOKUP($A152,'Values&amp;Scaled13Vars'!$A:$AE,21,FALSE)</f>
        <v>1.7627345844504023</v>
      </c>
      <c r="W152" s="1">
        <f>VLOOKUP($A152,'Values&amp;Scaled13Vars'!$A:$AE,22,FALSE)</f>
        <v>3.1444197111179069</v>
      </c>
      <c r="X152" s="1">
        <f>VLOOKUP($A152,'Values&amp;Scaled13Vars'!$A:$AE,23,FALSE)</f>
        <v>1.0664335664335662</v>
      </c>
      <c r="Y152" s="1">
        <f>VLOOKUP($A152,'Values&amp;Scaled13Vars'!$A:$AE,24,FALSE)</f>
        <v>1.2052117263843649</v>
      </c>
      <c r="Z152" s="1">
        <f>VLOOKUP($A152,'Values&amp;Scaled13Vars'!$A:$AE,25,FALSE)</f>
        <v>7.0776255707762559</v>
      </c>
      <c r="AA152" s="1">
        <f>VLOOKUP($A152,'Values&amp;Scaled13Vars'!$A:$AE,26,FALSE)</f>
        <v>0.25575447570332482</v>
      </c>
      <c r="AB152" s="1">
        <f>VLOOKUP($A152,'Values&amp;Scaled13Vars'!$A:$AE,27,FALSE)</f>
        <v>2.1276595744680851E-2</v>
      </c>
      <c r="AC152" s="1">
        <f>VLOOKUP($A152,'Values&amp;Scaled13Vars'!$A:$AE,28,FALSE)</f>
        <v>4.1142000000000003</v>
      </c>
      <c r="AD152" s="1">
        <f>VLOOKUP($A152,'Values&amp;Scaled13Vars'!$A:$AE,29,FALSE)</f>
        <v>4.8147532679720619</v>
      </c>
      <c r="AE152" s="1">
        <f>VLOOKUP($A152,'Values&amp;Scaled13Vars'!$A:$AE,30,FALSE)</f>
        <v>2.6495726495726495</v>
      </c>
      <c r="AF152" s="1">
        <f>VLOOKUP($A152,'Values&amp;Scaled13Vars'!$A:$AE,31,FALSE)</f>
        <v>1.8818364118531852</v>
      </c>
    </row>
    <row r="153" spans="1:32" x14ac:dyDescent="0.2">
      <c r="A153">
        <v>6085507905</v>
      </c>
      <c r="B153" t="s">
        <v>1707</v>
      </c>
      <c r="C153" s="1">
        <f>VLOOKUP($A153,'Values&amp;Scaled13Vars'!$A:$AE,2,FALSE)</f>
        <v>5784</v>
      </c>
      <c r="D153" s="1">
        <f>VLOOKUP($A153,'Values&amp;Scaled13Vars'!$A:$AE,3,FALSE)</f>
        <v>10.37</v>
      </c>
      <c r="E153" s="1">
        <f>VLOOKUP($A153,'Values&amp;Scaled13Vars'!$A:$AE,4,FALSE)</f>
        <v>14.03035504</v>
      </c>
      <c r="F153" s="1">
        <f>VLOOKUP($A153,'Values&amp;Scaled13Vars'!$A:$AE,5,FALSE)</f>
        <v>0</v>
      </c>
      <c r="G153" s="1">
        <f>VLOOKUP($A153,'Values&amp;Scaled13Vars'!$A:$AE,6,FALSE)</f>
        <v>283.89084789999998</v>
      </c>
      <c r="H153" s="1">
        <f>VLOOKUP($A153,'Values&amp;Scaled13Vars'!$A:$AE,7,FALSE)</f>
        <v>0</v>
      </c>
      <c r="I153" s="1">
        <f>VLOOKUP($A153,'Values&amp;Scaled13Vars'!$A:$AE,8,FALSE)</f>
        <v>228</v>
      </c>
      <c r="J153" s="1">
        <f>VLOOKUP($A153,'Values&amp;Scaled13Vars'!$A:$AE,9,FALSE)</f>
        <v>47133</v>
      </c>
      <c r="K153" s="1">
        <f>VLOOKUP($A153,'Values&amp;Scaled13Vars'!$A:$AE,10,FALSE)</f>
        <v>3.7</v>
      </c>
      <c r="L153" s="1">
        <f>VLOOKUP($A153,'Values&amp;Scaled13Vars'!$A:$AE,11,FALSE)</f>
        <v>3.5</v>
      </c>
      <c r="M153" s="1">
        <f>VLOOKUP($A153,'Values&amp;Scaled13Vars'!$A:$AE,12,FALSE)</f>
        <v>27.1</v>
      </c>
      <c r="N153" s="1">
        <f>VLOOKUP($A153,'Values&amp;Scaled13Vars'!$A:$AE,13,FALSE)</f>
        <v>4.0999999999999996</v>
      </c>
      <c r="O153" s="1">
        <f>VLOOKUP($A153,'Values&amp;Scaled13Vars'!$A:$AE,14,FALSE)</f>
        <v>0</v>
      </c>
      <c r="P153" s="1">
        <f>VLOOKUP($A153,'Values&amp;Scaled13Vars'!$A:$AE,15,FALSE)</f>
        <v>4.5047923322683712</v>
      </c>
      <c r="Q153" s="1">
        <f>VLOOKUP($A153,'Values&amp;Scaled13Vars'!$A:$AE,16,FALSE)</f>
        <v>10</v>
      </c>
      <c r="R153" s="1">
        <f>VLOOKUP($A153,'Values&amp;Scaled13Vars'!$A:$AE,17,FALSE)</f>
        <v>1.1047878763956274</v>
      </c>
      <c r="S153" s="1">
        <f>VLOOKUP($A153,'Values&amp;Scaled13Vars'!$A:$AE,18,FALSE)</f>
        <v>0</v>
      </c>
      <c r="T153" s="1">
        <f>VLOOKUP($A153,'Values&amp;Scaled13Vars'!$A:$AE,19,FALSE)</f>
        <v>0.49351481101474776</v>
      </c>
      <c r="U153" s="1">
        <f>VLOOKUP($A153,'Values&amp;Scaled13Vars'!$A:$AE,20,FALSE)</f>
        <v>0</v>
      </c>
      <c r="V153" s="1">
        <f>VLOOKUP($A153,'Values&amp;Scaled13Vars'!$A:$AE,21,FALSE)</f>
        <v>0.76407506702412864</v>
      </c>
      <c r="W153" s="1">
        <f>VLOOKUP($A153,'Values&amp;Scaled13Vars'!$A:$AE,22,FALSE)</f>
        <v>2.8289394144128126</v>
      </c>
      <c r="X153" s="1">
        <f>VLOOKUP($A153,'Values&amp;Scaled13Vars'!$A:$AE,23,FALSE)</f>
        <v>0.64685314685314688</v>
      </c>
      <c r="Y153" s="1">
        <f>VLOOKUP($A153,'Values&amp;Scaled13Vars'!$A:$AE,24,FALSE)</f>
        <v>0.57003257328990231</v>
      </c>
      <c r="Z153" s="1">
        <f>VLOOKUP($A153,'Values&amp;Scaled13Vars'!$A:$AE,25,FALSE)</f>
        <v>6.1872146118721467</v>
      </c>
      <c r="AA153" s="1">
        <f>VLOOKUP($A153,'Values&amp;Scaled13Vars'!$A:$AE,26,FALSE)</f>
        <v>0.84398976982097185</v>
      </c>
      <c r="AB153" s="1">
        <f>VLOOKUP($A153,'Values&amp;Scaled13Vars'!$A:$AE,27,FALSE)</f>
        <v>0</v>
      </c>
      <c r="AC153" s="1">
        <f>VLOOKUP($A153,'Values&amp;Scaled13Vars'!$A:$AE,28,FALSE)</f>
        <v>4.6242999999999999</v>
      </c>
      <c r="AD153" s="1">
        <f>VLOOKUP($A153,'Values&amp;Scaled13Vars'!$A:$AE,29,FALSE)</f>
        <v>4.2357133046579669</v>
      </c>
      <c r="AE153" s="1">
        <f>VLOOKUP($A153,'Values&amp;Scaled13Vars'!$A:$AE,30,FALSE)</f>
        <v>3.2051282051282053</v>
      </c>
      <c r="AF153" s="1">
        <f>VLOOKUP($A153,'Values&amp;Scaled13Vars'!$A:$AE,31,FALSE)</f>
        <v>1.8730698902367497</v>
      </c>
    </row>
    <row r="154" spans="1:32" x14ac:dyDescent="0.2">
      <c r="A154">
        <v>6085507903</v>
      </c>
      <c r="B154" t="s">
        <v>1707</v>
      </c>
      <c r="C154" s="1">
        <f>VLOOKUP($A154,'Values&amp;Scaled13Vars'!$A:$AE,2,FALSE)</f>
        <v>4828</v>
      </c>
      <c r="D154" s="1">
        <f>VLOOKUP($A154,'Values&amp;Scaled13Vars'!$A:$AE,3,FALSE)</f>
        <v>10.37</v>
      </c>
      <c r="E154" s="1">
        <f>VLOOKUP($A154,'Values&amp;Scaled13Vars'!$A:$AE,4,FALSE)</f>
        <v>16.23</v>
      </c>
      <c r="F154" s="1">
        <f>VLOOKUP($A154,'Values&amp;Scaled13Vars'!$A:$AE,5,FALSE)</f>
        <v>0</v>
      </c>
      <c r="G154" s="1">
        <f>VLOOKUP($A154,'Values&amp;Scaled13Vars'!$A:$AE,6,FALSE)</f>
        <v>219.2355446</v>
      </c>
      <c r="H154" s="1">
        <f>VLOOKUP($A154,'Values&amp;Scaled13Vars'!$A:$AE,7,FALSE)</f>
        <v>0</v>
      </c>
      <c r="I154" s="1">
        <f>VLOOKUP($A154,'Values&amp;Scaled13Vars'!$A:$AE,8,FALSE)</f>
        <v>266</v>
      </c>
      <c r="J154" s="1">
        <f>VLOOKUP($A154,'Values&amp;Scaled13Vars'!$A:$AE,9,FALSE)</f>
        <v>57814</v>
      </c>
      <c r="K154" s="1">
        <f>VLOOKUP($A154,'Values&amp;Scaled13Vars'!$A:$AE,10,FALSE)</f>
        <v>5.3</v>
      </c>
      <c r="L154" s="1">
        <f>VLOOKUP($A154,'Values&amp;Scaled13Vars'!$A:$AE,11,FALSE)</f>
        <v>4.4000000000000004</v>
      </c>
      <c r="M154" s="1">
        <f>VLOOKUP($A154,'Values&amp;Scaled13Vars'!$A:$AE,12,FALSE)</f>
        <v>25</v>
      </c>
      <c r="N154" s="1">
        <f>VLOOKUP($A154,'Values&amp;Scaled13Vars'!$A:$AE,13,FALSE)</f>
        <v>7.2</v>
      </c>
      <c r="O154" s="1">
        <f>VLOOKUP($A154,'Values&amp;Scaled13Vars'!$A:$AE,14,FALSE)</f>
        <v>0</v>
      </c>
      <c r="P154" s="1">
        <f>VLOOKUP($A154,'Values&amp;Scaled13Vars'!$A:$AE,15,FALSE)</f>
        <v>3.7598379178679964</v>
      </c>
      <c r="Q154" s="1">
        <f>VLOOKUP($A154,'Values&amp;Scaled13Vars'!$A:$AE,16,FALSE)</f>
        <v>10</v>
      </c>
      <c r="R154" s="1">
        <f>VLOOKUP($A154,'Values&amp;Scaled13Vars'!$A:$AE,17,FALSE)</f>
        <v>1.2815871109363113</v>
      </c>
      <c r="S154" s="1">
        <f>VLOOKUP($A154,'Values&amp;Scaled13Vars'!$A:$AE,18,FALSE)</f>
        <v>0</v>
      </c>
      <c r="T154" s="1">
        <f>VLOOKUP($A154,'Values&amp;Scaled13Vars'!$A:$AE,19,FALSE)</f>
        <v>0.3729483494254896</v>
      </c>
      <c r="U154" s="1">
        <f>VLOOKUP($A154,'Values&amp;Scaled13Vars'!$A:$AE,20,FALSE)</f>
        <v>0</v>
      </c>
      <c r="V154" s="1">
        <f>VLOOKUP($A154,'Values&amp;Scaled13Vars'!$A:$AE,21,FALSE)</f>
        <v>0.89142091152815017</v>
      </c>
      <c r="W154" s="1">
        <f>VLOOKUP($A154,'Values&amp;Scaled13Vars'!$A:$AE,22,FALSE)</f>
        <v>3.5885528159247855</v>
      </c>
      <c r="X154" s="1">
        <f>VLOOKUP($A154,'Values&amp;Scaled13Vars'!$A:$AE,23,FALSE)</f>
        <v>0.92657342657342656</v>
      </c>
      <c r="Y154" s="1">
        <f>VLOOKUP($A154,'Values&amp;Scaled13Vars'!$A:$AE,24,FALSE)</f>
        <v>0.71661237785016296</v>
      </c>
      <c r="Z154" s="1">
        <f>VLOOKUP($A154,'Values&amp;Scaled13Vars'!$A:$AE,25,FALSE)</f>
        <v>5.7077625570776256</v>
      </c>
      <c r="AA154" s="1">
        <f>VLOOKUP($A154,'Values&amp;Scaled13Vars'!$A:$AE,26,FALSE)</f>
        <v>1.636828644501279</v>
      </c>
      <c r="AB154" s="1">
        <f>VLOOKUP($A154,'Values&amp;Scaled13Vars'!$A:$AE,27,FALSE)</f>
        <v>0</v>
      </c>
      <c r="AC154" s="1">
        <f>VLOOKUP($A154,'Values&amp;Scaled13Vars'!$A:$AE,28,FALSE)</f>
        <v>4.1414999999999997</v>
      </c>
      <c r="AD154" s="1">
        <f>VLOOKUP($A154,'Values&amp;Scaled13Vars'!$A:$AE,29,FALSE)</f>
        <v>4.1086637383381186</v>
      </c>
      <c r="AE154" s="1">
        <f>VLOOKUP($A154,'Values&amp;Scaled13Vars'!$A:$AE,30,FALSE)</f>
        <v>2.9059829059829063</v>
      </c>
      <c r="AF154" s="1">
        <f>VLOOKUP($A154,'Values&amp;Scaled13Vars'!$A:$AE,31,FALSE)</f>
        <v>1.8359648719782689</v>
      </c>
    </row>
    <row r="155" spans="1:32" x14ac:dyDescent="0.2">
      <c r="A155">
        <v>6085512024</v>
      </c>
      <c r="B155" t="s">
        <v>1707</v>
      </c>
      <c r="C155" s="1">
        <f>VLOOKUP($A155,'Values&amp;Scaled13Vars'!$A:$AE,2,FALSE)</f>
        <v>4670</v>
      </c>
      <c r="D155" s="1">
        <f>VLOOKUP($A155,'Values&amp;Scaled13Vars'!$A:$AE,3,FALSE)</f>
        <v>10.37</v>
      </c>
      <c r="E155" s="1">
        <f>VLOOKUP($A155,'Values&amp;Scaled13Vars'!$A:$AE,4,FALSE)</f>
        <v>21.4</v>
      </c>
      <c r="F155" s="1">
        <f>VLOOKUP($A155,'Values&amp;Scaled13Vars'!$A:$AE,5,FALSE)</f>
        <v>0</v>
      </c>
      <c r="G155" s="1">
        <f>VLOOKUP($A155,'Values&amp;Scaled13Vars'!$A:$AE,6,FALSE)</f>
        <v>77.694266220000003</v>
      </c>
      <c r="H155" s="1">
        <f>VLOOKUP($A155,'Values&amp;Scaled13Vars'!$A:$AE,7,FALSE)</f>
        <v>0</v>
      </c>
      <c r="I155" s="1">
        <f>VLOOKUP($A155,'Values&amp;Scaled13Vars'!$A:$AE,8,FALSE)</f>
        <v>193</v>
      </c>
      <c r="J155" s="1">
        <f>VLOOKUP($A155,'Values&amp;Scaled13Vars'!$A:$AE,9,FALSE)</f>
        <v>37430</v>
      </c>
      <c r="K155" s="1">
        <f>VLOOKUP($A155,'Values&amp;Scaled13Vars'!$A:$AE,10,FALSE)</f>
        <v>4.0999999999999996</v>
      </c>
      <c r="L155" s="1">
        <f>VLOOKUP($A155,'Values&amp;Scaled13Vars'!$A:$AE,11,FALSE)</f>
        <v>10.1</v>
      </c>
      <c r="M155" s="1">
        <f>VLOOKUP($A155,'Values&amp;Scaled13Vars'!$A:$AE,12,FALSE)</f>
        <v>25</v>
      </c>
      <c r="N155" s="1">
        <f>VLOOKUP($A155,'Values&amp;Scaled13Vars'!$A:$AE,13,FALSE)</f>
        <v>7.9</v>
      </c>
      <c r="O155" s="1">
        <f>VLOOKUP($A155,'Values&amp;Scaled13Vars'!$A:$AE,14,FALSE)</f>
        <v>0.7</v>
      </c>
      <c r="P155" s="1">
        <f>VLOOKUP($A155,'Values&amp;Scaled13Vars'!$A:$AE,15,FALSE)</f>
        <v>3.6367178368269304</v>
      </c>
      <c r="Q155" s="1">
        <f>VLOOKUP($A155,'Values&amp;Scaled13Vars'!$A:$AE,16,FALSE)</f>
        <v>10</v>
      </c>
      <c r="R155" s="1">
        <f>VLOOKUP($A155,'Values&amp;Scaled13Vars'!$A:$AE,17,FALSE)</f>
        <v>1.6971323735569368</v>
      </c>
      <c r="S155" s="1">
        <f>VLOOKUP($A155,'Values&amp;Scaled13Vars'!$A:$AE,18,FALSE)</f>
        <v>0</v>
      </c>
      <c r="T155" s="1">
        <f>VLOOKUP($A155,'Values&amp;Scaled13Vars'!$A:$AE,19,FALSE)</f>
        <v>0.10900818934434779</v>
      </c>
      <c r="U155" s="1">
        <f>VLOOKUP($A155,'Values&amp;Scaled13Vars'!$A:$AE,20,FALSE)</f>
        <v>0</v>
      </c>
      <c r="V155" s="1">
        <f>VLOOKUP($A155,'Values&amp;Scaled13Vars'!$A:$AE,21,FALSE)</f>
        <v>0.64678284182305634</v>
      </c>
      <c r="W155" s="1">
        <f>VLOOKUP($A155,'Values&amp;Scaled13Vars'!$A:$AE,22,FALSE)</f>
        <v>2.1388796040139106</v>
      </c>
      <c r="X155" s="1">
        <f>VLOOKUP($A155,'Values&amp;Scaled13Vars'!$A:$AE,23,FALSE)</f>
        <v>0.71678321678321666</v>
      </c>
      <c r="Y155" s="1">
        <f>VLOOKUP($A155,'Values&amp;Scaled13Vars'!$A:$AE,24,FALSE)</f>
        <v>1.6449511400651464</v>
      </c>
      <c r="Z155" s="1">
        <f>VLOOKUP($A155,'Values&amp;Scaled13Vars'!$A:$AE,25,FALSE)</f>
        <v>5.7077625570776256</v>
      </c>
      <c r="AA155" s="1">
        <f>VLOOKUP($A155,'Values&amp;Scaled13Vars'!$A:$AE,26,FALSE)</f>
        <v>1.8158567774936063</v>
      </c>
      <c r="AB155" s="1">
        <f>VLOOKUP($A155,'Values&amp;Scaled13Vars'!$A:$AE,27,FALSE)</f>
        <v>7.4468085106382975E-2</v>
      </c>
      <c r="AC155" s="1">
        <f>VLOOKUP($A155,'Values&amp;Scaled13Vars'!$A:$AE,28,FALSE)</f>
        <v>6.1746999999999996</v>
      </c>
      <c r="AD155" s="1">
        <f>VLOOKUP($A155,'Values&amp;Scaled13Vars'!$A:$AE,29,FALSE)</f>
        <v>4.6198779140833519</v>
      </c>
      <c r="AE155" s="1">
        <f>VLOOKUP($A155,'Values&amp;Scaled13Vars'!$A:$AE,30,FALSE)</f>
        <v>4.0598290598290596</v>
      </c>
      <c r="AF155" s="1">
        <f>VLOOKUP($A155,'Values&amp;Scaled13Vars'!$A:$AE,31,FALSE)</f>
        <v>1.8054685905866856</v>
      </c>
    </row>
    <row r="156" spans="1:32" x14ac:dyDescent="0.2">
      <c r="A156">
        <v>6085503003</v>
      </c>
      <c r="B156" t="s">
        <v>1707</v>
      </c>
      <c r="C156" s="1">
        <f>VLOOKUP($A156,'Values&amp;Scaled13Vars'!$A:$AE,2,FALSE)</f>
        <v>5099</v>
      </c>
      <c r="D156" s="1">
        <f>VLOOKUP($A156,'Values&amp;Scaled13Vars'!$A:$AE,3,FALSE)</f>
        <v>10.37</v>
      </c>
      <c r="E156" s="1">
        <f>VLOOKUP($A156,'Values&amp;Scaled13Vars'!$A:$AE,4,FALSE)</f>
        <v>20.166723210000001</v>
      </c>
      <c r="F156" s="1">
        <f>VLOOKUP($A156,'Values&amp;Scaled13Vars'!$A:$AE,5,FALSE)</f>
        <v>0</v>
      </c>
      <c r="G156" s="1">
        <f>VLOOKUP($A156,'Values&amp;Scaled13Vars'!$A:$AE,6,FALSE)</f>
        <v>84.888315849999998</v>
      </c>
      <c r="H156" s="1">
        <f>VLOOKUP($A156,'Values&amp;Scaled13Vars'!$A:$AE,7,FALSE)</f>
        <v>0</v>
      </c>
      <c r="I156" s="1">
        <f>VLOOKUP($A156,'Values&amp;Scaled13Vars'!$A:$AE,8,FALSE)</f>
        <v>174</v>
      </c>
      <c r="J156" s="1">
        <f>VLOOKUP($A156,'Values&amp;Scaled13Vars'!$A:$AE,9,FALSE)</f>
        <v>52519</v>
      </c>
      <c r="K156" s="1">
        <f>VLOOKUP($A156,'Values&amp;Scaled13Vars'!$A:$AE,10,FALSE)</f>
        <v>3.1</v>
      </c>
      <c r="L156" s="1">
        <f>VLOOKUP($A156,'Values&amp;Scaled13Vars'!$A:$AE,11,FALSE)</f>
        <v>5.8</v>
      </c>
      <c r="M156" s="1">
        <f>VLOOKUP($A156,'Values&amp;Scaled13Vars'!$A:$AE,12,FALSE)</f>
        <v>23.6</v>
      </c>
      <c r="N156" s="1">
        <f>VLOOKUP($A156,'Values&amp;Scaled13Vars'!$A:$AE,13,FALSE)</f>
        <v>7.5</v>
      </c>
      <c r="O156" s="1">
        <f>VLOOKUP($A156,'Values&amp;Scaled13Vars'!$A:$AE,14,FALSE)</f>
        <v>0</v>
      </c>
      <c r="P156" s="1">
        <f>VLOOKUP($A156,'Values&amp;Scaled13Vars'!$A:$AE,15,FALSE)</f>
        <v>3.9710122340840019</v>
      </c>
      <c r="Q156" s="1">
        <f>VLOOKUP($A156,'Values&amp;Scaled13Vars'!$A:$AE,16,FALSE)</f>
        <v>10</v>
      </c>
      <c r="R156" s="1">
        <f>VLOOKUP($A156,'Values&amp;Scaled13Vars'!$A:$AE,17,FALSE)</f>
        <v>1.5980061980086833</v>
      </c>
      <c r="S156" s="1">
        <f>VLOOKUP($A156,'Values&amp;Scaled13Vars'!$A:$AE,18,FALSE)</f>
        <v>0</v>
      </c>
      <c r="T156" s="1">
        <f>VLOOKUP($A156,'Values&amp;Scaled13Vars'!$A:$AE,19,FALSE)</f>
        <v>0.12242334733010597</v>
      </c>
      <c r="U156" s="1">
        <f>VLOOKUP($A156,'Values&amp;Scaled13Vars'!$A:$AE,20,FALSE)</f>
        <v>0</v>
      </c>
      <c r="V156" s="1">
        <f>VLOOKUP($A156,'Values&amp;Scaled13Vars'!$A:$AE,21,FALSE)</f>
        <v>0.58310991957104552</v>
      </c>
      <c r="W156" s="1">
        <f>VLOOKUP($A156,'Values&amp;Scaled13Vars'!$A:$AE,22,FALSE)</f>
        <v>3.2119819928739575</v>
      </c>
      <c r="X156" s="1">
        <f>VLOOKUP($A156,'Values&amp;Scaled13Vars'!$A:$AE,23,FALSE)</f>
        <v>0.54195804195804187</v>
      </c>
      <c r="Y156" s="1">
        <f>VLOOKUP($A156,'Values&amp;Scaled13Vars'!$A:$AE,24,FALSE)</f>
        <v>0.94462540716612375</v>
      </c>
      <c r="Z156" s="1">
        <f>VLOOKUP($A156,'Values&amp;Scaled13Vars'!$A:$AE,25,FALSE)</f>
        <v>5.3881278538812793</v>
      </c>
      <c r="AA156" s="1">
        <f>VLOOKUP($A156,'Values&amp;Scaled13Vars'!$A:$AE,26,FALSE)</f>
        <v>1.7135549872122762</v>
      </c>
      <c r="AB156" s="1">
        <f>VLOOKUP($A156,'Values&amp;Scaled13Vars'!$A:$AE,27,FALSE)</f>
        <v>0</v>
      </c>
      <c r="AC156" s="1">
        <f>VLOOKUP($A156,'Values&amp;Scaled13Vars'!$A:$AE,28,FALSE)</f>
        <v>3.2892000000000001</v>
      </c>
      <c r="AD156" s="1">
        <f>VLOOKUP($A156,'Values&amp;Scaled13Vars'!$A:$AE,29,FALSE)</f>
        <v>4.1537878447258318</v>
      </c>
      <c r="AE156" s="1">
        <f>VLOOKUP($A156,'Values&amp;Scaled13Vars'!$A:$AE,30,FALSE)</f>
        <v>3.8461538461538463</v>
      </c>
      <c r="AF156" s="1">
        <f>VLOOKUP($A156,'Values&amp;Scaled13Vars'!$A:$AE,31,FALSE)</f>
        <v>1.7921359972564075</v>
      </c>
    </row>
    <row r="157" spans="1:32" x14ac:dyDescent="0.2">
      <c r="A157">
        <v>6085512047</v>
      </c>
      <c r="B157" t="s">
        <v>1707</v>
      </c>
      <c r="C157" s="1">
        <f>VLOOKUP($A157,'Values&amp;Scaled13Vars'!$A:$AE,2,FALSE)</f>
        <v>5461</v>
      </c>
      <c r="D157" s="1">
        <f>VLOOKUP($A157,'Values&amp;Scaled13Vars'!$A:$AE,3,FALSE)</f>
        <v>10.37</v>
      </c>
      <c r="E157" s="1">
        <f>VLOOKUP($A157,'Values&amp;Scaled13Vars'!$A:$AE,4,FALSE)</f>
        <v>11.47820078</v>
      </c>
      <c r="F157" s="1">
        <f>VLOOKUP($A157,'Values&amp;Scaled13Vars'!$A:$AE,5,FALSE)</f>
        <v>0</v>
      </c>
      <c r="G157" s="1">
        <f>VLOOKUP($A157,'Values&amp;Scaled13Vars'!$A:$AE,6,FALSE)</f>
        <v>63.066300429999998</v>
      </c>
      <c r="H157" s="1">
        <f>VLOOKUP($A157,'Values&amp;Scaled13Vars'!$A:$AE,7,FALSE)</f>
        <v>0</v>
      </c>
      <c r="I157" s="1">
        <f>VLOOKUP($A157,'Values&amp;Scaled13Vars'!$A:$AE,8,FALSE)</f>
        <v>464</v>
      </c>
      <c r="J157" s="1">
        <f>VLOOKUP($A157,'Values&amp;Scaled13Vars'!$A:$AE,9,FALSE)</f>
        <v>44012</v>
      </c>
      <c r="K157" s="1">
        <f>VLOOKUP($A157,'Values&amp;Scaled13Vars'!$A:$AE,10,FALSE)</f>
        <v>8.5</v>
      </c>
      <c r="L157" s="1">
        <f>VLOOKUP($A157,'Values&amp;Scaled13Vars'!$A:$AE,11,FALSE)</f>
        <v>12.8</v>
      </c>
      <c r="M157" s="1">
        <f>VLOOKUP($A157,'Values&amp;Scaled13Vars'!$A:$AE,12,FALSE)</f>
        <v>20.100000000000001</v>
      </c>
      <c r="N157" s="1">
        <f>VLOOKUP($A157,'Values&amp;Scaled13Vars'!$A:$AE,13,FALSE)</f>
        <v>9</v>
      </c>
      <c r="O157" s="1">
        <f>VLOOKUP($A157,'Values&amp;Scaled13Vars'!$A:$AE,14,FALSE)</f>
        <v>1</v>
      </c>
      <c r="P157" s="1">
        <f>VLOOKUP($A157,'Values&amp;Scaled13Vars'!$A:$AE,15,FALSE)</f>
        <v>4.2530974830515076</v>
      </c>
      <c r="Q157" s="1">
        <f>VLOOKUP($A157,'Values&amp;Scaled13Vars'!$A:$AE,16,FALSE)</f>
        <v>10</v>
      </c>
      <c r="R157" s="1">
        <f>VLOOKUP($A157,'Values&amp;Scaled13Vars'!$A:$AE,17,FALSE)</f>
        <v>0.89965526281341301</v>
      </c>
      <c r="S157" s="1">
        <f>VLOOKUP($A157,'Values&amp;Scaled13Vars'!$A:$AE,18,FALSE)</f>
        <v>0</v>
      </c>
      <c r="T157" s="1">
        <f>VLOOKUP($A157,'Values&amp;Scaled13Vars'!$A:$AE,19,FALSE)</f>
        <v>8.1730580462586994E-2</v>
      </c>
      <c r="U157" s="1">
        <f>VLOOKUP($A157,'Values&amp;Scaled13Vars'!$A:$AE,20,FALSE)</f>
        <v>0</v>
      </c>
      <c r="V157" s="1">
        <f>VLOOKUP($A157,'Values&amp;Scaled13Vars'!$A:$AE,21,FALSE)</f>
        <v>1.5549597855227881</v>
      </c>
      <c r="W157" s="1">
        <f>VLOOKUP($A157,'Values&amp;Scaled13Vars'!$A:$AE,22,FALSE)</f>
        <v>2.6069795392963568</v>
      </c>
      <c r="X157" s="1">
        <f>VLOOKUP($A157,'Values&amp;Scaled13Vars'!$A:$AE,23,FALSE)</f>
        <v>1.4860139860139858</v>
      </c>
      <c r="Y157" s="1">
        <f>VLOOKUP($A157,'Values&amp;Scaled13Vars'!$A:$AE,24,FALSE)</f>
        <v>2.0846905537459284</v>
      </c>
      <c r="Z157" s="1">
        <f>VLOOKUP($A157,'Values&amp;Scaled13Vars'!$A:$AE,25,FALSE)</f>
        <v>4.589041095890412</v>
      </c>
      <c r="AA157" s="1">
        <f>VLOOKUP($A157,'Values&amp;Scaled13Vars'!$A:$AE,26,FALSE)</f>
        <v>2.0971867007672631</v>
      </c>
      <c r="AB157" s="1">
        <f>VLOOKUP($A157,'Values&amp;Scaled13Vars'!$A:$AE,27,FALSE)</f>
        <v>0.10638297872340426</v>
      </c>
      <c r="AC157" s="1">
        <f>VLOOKUP($A157,'Values&amp;Scaled13Vars'!$A:$AE,28,FALSE)</f>
        <v>5.6958000000000002</v>
      </c>
      <c r="AD157" s="1">
        <f>VLOOKUP($A157,'Values&amp;Scaled13Vars'!$A:$AE,29,FALSE)</f>
        <v>4.941763615130462</v>
      </c>
      <c r="AE157" s="1">
        <f>VLOOKUP($A157,'Values&amp;Scaled13Vars'!$A:$AE,30,FALSE)</f>
        <v>4.5299145299145298</v>
      </c>
      <c r="AF157" s="1">
        <f>VLOOKUP($A157,'Values&amp;Scaled13Vars'!$A:$AE,31,FALSE)</f>
        <v>1.7603967977529611</v>
      </c>
    </row>
    <row r="158" spans="1:32" x14ac:dyDescent="0.2">
      <c r="A158">
        <v>6085506204</v>
      </c>
      <c r="B158" t="s">
        <v>1707</v>
      </c>
      <c r="C158" s="1">
        <f>VLOOKUP($A158,'Values&amp;Scaled13Vars'!$A:$AE,2,FALSE)</f>
        <v>6064</v>
      </c>
      <c r="D158" s="1">
        <f>VLOOKUP($A158,'Values&amp;Scaled13Vars'!$A:$AE,3,FALSE)</f>
        <v>10.37</v>
      </c>
      <c r="E158" s="1">
        <f>VLOOKUP($A158,'Values&amp;Scaled13Vars'!$A:$AE,4,FALSE)</f>
        <v>20.686869189999999</v>
      </c>
      <c r="F158" s="1">
        <f>VLOOKUP($A158,'Values&amp;Scaled13Vars'!$A:$AE,5,FALSE)</f>
        <v>0</v>
      </c>
      <c r="G158" s="1">
        <f>VLOOKUP($A158,'Values&amp;Scaled13Vars'!$A:$AE,6,FALSE)</f>
        <v>198.63282889999999</v>
      </c>
      <c r="H158" s="1">
        <f>VLOOKUP($A158,'Values&amp;Scaled13Vars'!$A:$AE,7,FALSE)</f>
        <v>0</v>
      </c>
      <c r="I158" s="1">
        <f>VLOOKUP($A158,'Values&amp;Scaled13Vars'!$A:$AE,8,FALSE)</f>
        <v>479</v>
      </c>
      <c r="J158" s="1">
        <f>VLOOKUP($A158,'Values&amp;Scaled13Vars'!$A:$AE,9,FALSE)</f>
        <v>43752</v>
      </c>
      <c r="K158" s="1">
        <f>VLOOKUP($A158,'Values&amp;Scaled13Vars'!$A:$AE,10,FALSE)</f>
        <v>8.3000000000000007</v>
      </c>
      <c r="L158" s="1">
        <f>VLOOKUP($A158,'Values&amp;Scaled13Vars'!$A:$AE,11,FALSE)</f>
        <v>4.3</v>
      </c>
      <c r="M158" s="1">
        <f>VLOOKUP($A158,'Values&amp;Scaled13Vars'!$A:$AE,12,FALSE)</f>
        <v>25.9</v>
      </c>
      <c r="N158" s="1">
        <f>VLOOKUP($A158,'Values&amp;Scaled13Vars'!$A:$AE,13,FALSE)</f>
        <v>8.4</v>
      </c>
      <c r="O158" s="1">
        <f>VLOOKUP($A158,'Values&amp;Scaled13Vars'!$A:$AE,14,FALSE)</f>
        <v>0.2</v>
      </c>
      <c r="P158" s="1">
        <f>VLOOKUP($A158,'Values&amp;Scaled13Vars'!$A:$AE,15,FALSE)</f>
        <v>4.7229798176576017</v>
      </c>
      <c r="Q158" s="1">
        <f>VLOOKUP($A158,'Values&amp;Scaled13Vars'!$A:$AE,16,FALSE)</f>
        <v>10</v>
      </c>
      <c r="R158" s="1">
        <f>VLOOKUP($A158,'Values&amp;Scaled13Vars'!$A:$AE,17,FALSE)</f>
        <v>1.6398135863762195</v>
      </c>
      <c r="S158" s="1">
        <f>VLOOKUP($A158,'Values&amp;Scaled13Vars'!$A:$AE,18,FALSE)</f>
        <v>0</v>
      </c>
      <c r="T158" s="1">
        <f>VLOOKUP($A158,'Values&amp;Scaled13Vars'!$A:$AE,19,FALSE)</f>
        <v>0.33452928085268069</v>
      </c>
      <c r="U158" s="1">
        <f>VLOOKUP($A158,'Values&amp;Scaled13Vars'!$A:$AE,20,FALSE)</f>
        <v>0</v>
      </c>
      <c r="V158" s="1">
        <f>VLOOKUP($A158,'Values&amp;Scaled13Vars'!$A:$AE,21,FALSE)</f>
        <v>1.6052278820375334</v>
      </c>
      <c r="W158" s="1">
        <f>VLOOKUP($A158,'Values&amp;Scaled13Vars'!$A:$AE,22,FALSE)</f>
        <v>2.5884888095525955</v>
      </c>
      <c r="X158" s="1">
        <f>VLOOKUP($A158,'Values&amp;Scaled13Vars'!$A:$AE,23,FALSE)</f>
        <v>1.451048951048951</v>
      </c>
      <c r="Y158" s="1">
        <f>VLOOKUP($A158,'Values&amp;Scaled13Vars'!$A:$AE,24,FALSE)</f>
        <v>0.70032573289902289</v>
      </c>
      <c r="Z158" s="1">
        <f>VLOOKUP($A158,'Values&amp;Scaled13Vars'!$A:$AE,25,FALSE)</f>
        <v>5.9132420091324196</v>
      </c>
      <c r="AA158" s="1">
        <f>VLOOKUP($A158,'Values&amp;Scaled13Vars'!$A:$AE,26,FALSE)</f>
        <v>1.9437340153452687</v>
      </c>
      <c r="AB158" s="1">
        <f>VLOOKUP($A158,'Values&amp;Scaled13Vars'!$A:$AE,27,FALSE)</f>
        <v>2.1276595744680851E-2</v>
      </c>
      <c r="AC158" s="1">
        <f>VLOOKUP($A158,'Values&amp;Scaled13Vars'!$A:$AE,28,FALSE)</f>
        <v>5.7514000000000003</v>
      </c>
      <c r="AD158" s="1">
        <f>VLOOKUP($A158,'Values&amp;Scaled13Vars'!$A:$AE,29,FALSE)</f>
        <v>4.7806918235827993</v>
      </c>
      <c r="AE158" s="1">
        <f>VLOOKUP($A158,'Values&amp;Scaled13Vars'!$A:$AE,30,FALSE)</f>
        <v>3.4188034188034191</v>
      </c>
      <c r="AF158" s="1">
        <f>VLOOKUP($A158,'Values&amp;Scaled13Vars'!$A:$AE,31,FALSE)</f>
        <v>1.7528613231864649</v>
      </c>
    </row>
    <row r="159" spans="1:32" x14ac:dyDescent="0.2">
      <c r="A159">
        <v>6085502902</v>
      </c>
      <c r="B159" t="s">
        <v>1707</v>
      </c>
      <c r="C159" s="1">
        <f>VLOOKUP($A159,'Values&amp;Scaled13Vars'!$A:$AE,2,FALSE)</f>
        <v>7200</v>
      </c>
      <c r="D159" s="1">
        <f>VLOOKUP($A159,'Values&amp;Scaled13Vars'!$A:$AE,3,FALSE)</f>
        <v>10.37</v>
      </c>
      <c r="E159" s="1">
        <f>VLOOKUP($A159,'Values&amp;Scaled13Vars'!$A:$AE,4,FALSE)</f>
        <v>14.60987546</v>
      </c>
      <c r="F159" s="1">
        <f>VLOOKUP($A159,'Values&amp;Scaled13Vars'!$A:$AE,5,FALSE)</f>
        <v>0</v>
      </c>
      <c r="G159" s="1">
        <f>VLOOKUP($A159,'Values&amp;Scaled13Vars'!$A:$AE,6,FALSE)</f>
        <v>93.329699640000001</v>
      </c>
      <c r="H159" s="1">
        <f>VLOOKUP($A159,'Values&amp;Scaled13Vars'!$A:$AE,7,FALSE)</f>
        <v>0</v>
      </c>
      <c r="I159" s="1">
        <f>VLOOKUP($A159,'Values&amp;Scaled13Vars'!$A:$AE,8,FALSE)</f>
        <v>403</v>
      </c>
      <c r="J159" s="1">
        <f>VLOOKUP($A159,'Values&amp;Scaled13Vars'!$A:$AE,9,FALSE)</f>
        <v>57305</v>
      </c>
      <c r="K159" s="1">
        <f>VLOOKUP($A159,'Values&amp;Scaled13Vars'!$A:$AE,10,FALSE)</f>
        <v>5.4</v>
      </c>
      <c r="L159" s="1">
        <f>VLOOKUP($A159,'Values&amp;Scaled13Vars'!$A:$AE,11,FALSE)</f>
        <v>4</v>
      </c>
      <c r="M159" s="1">
        <f>VLOOKUP($A159,'Values&amp;Scaled13Vars'!$A:$AE,12,FALSE)</f>
        <v>25.6</v>
      </c>
      <c r="N159" s="1">
        <f>VLOOKUP($A159,'Values&amp;Scaled13Vars'!$A:$AE,13,FALSE)</f>
        <v>9.1999999999999993</v>
      </c>
      <c r="O159" s="1">
        <f>VLOOKUP($A159,'Values&amp;Scaled13Vars'!$A:$AE,14,FALSE)</f>
        <v>0.8</v>
      </c>
      <c r="P159" s="1">
        <f>VLOOKUP($A159,'Values&amp;Scaled13Vars'!$A:$AE,15,FALSE)</f>
        <v>5.6081976155224815</v>
      </c>
      <c r="Q159" s="1">
        <f>VLOOKUP($A159,'Values&amp;Scaled13Vars'!$A:$AE,16,FALSE)</f>
        <v>10</v>
      </c>
      <c r="R159" s="1">
        <f>VLOOKUP($A159,'Values&amp;Scaled13Vars'!$A:$AE,17,FALSE)</f>
        <v>1.1513675601718201</v>
      </c>
      <c r="S159" s="1">
        <f>VLOOKUP($A159,'Values&amp;Scaled13Vars'!$A:$AE,18,FALSE)</f>
        <v>0</v>
      </c>
      <c r="T159" s="1">
        <f>VLOOKUP($A159,'Values&amp;Scaled13Vars'!$A:$AE,19,FALSE)</f>
        <v>0.13816448104275567</v>
      </c>
      <c r="U159" s="1">
        <f>VLOOKUP($A159,'Values&amp;Scaled13Vars'!$A:$AE,20,FALSE)</f>
        <v>0</v>
      </c>
      <c r="V159" s="1">
        <f>VLOOKUP($A159,'Values&amp;Scaled13Vars'!$A:$AE,21,FALSE)</f>
        <v>1.3505361930294906</v>
      </c>
      <c r="W159" s="1">
        <f>VLOOKUP($A159,'Values&amp;Scaled13Vars'!$A:$AE,22,FALSE)</f>
        <v>3.5523536565418068</v>
      </c>
      <c r="X159" s="1">
        <f>VLOOKUP($A159,'Values&amp;Scaled13Vars'!$A:$AE,23,FALSE)</f>
        <v>0.94405594405594395</v>
      </c>
      <c r="Y159" s="1">
        <f>VLOOKUP($A159,'Values&amp;Scaled13Vars'!$A:$AE,24,FALSE)</f>
        <v>0.65146579804560267</v>
      </c>
      <c r="Z159" s="1">
        <f>VLOOKUP($A159,'Values&amp;Scaled13Vars'!$A:$AE,25,FALSE)</f>
        <v>5.8447488584474891</v>
      </c>
      <c r="AA159" s="1">
        <f>VLOOKUP($A159,'Values&amp;Scaled13Vars'!$A:$AE,26,FALSE)</f>
        <v>2.1483375959079281</v>
      </c>
      <c r="AB159" s="1">
        <f>VLOOKUP($A159,'Values&amp;Scaled13Vars'!$A:$AE,27,FALSE)</f>
        <v>8.5106382978723402E-2</v>
      </c>
      <c r="AC159" s="1">
        <f>VLOOKUP($A159,'Values&amp;Scaled13Vars'!$A:$AE,28,FALSE)</f>
        <v>4.7801</v>
      </c>
      <c r="AD159" s="1">
        <f>VLOOKUP($A159,'Values&amp;Scaled13Vars'!$A:$AE,29,FALSE)</f>
        <v>4.6200457835269635</v>
      </c>
      <c r="AE159" s="1">
        <f>VLOOKUP($A159,'Values&amp;Scaled13Vars'!$A:$AE,30,FALSE)</f>
        <v>3.8888888888888888</v>
      </c>
      <c r="AF159" s="1">
        <f>VLOOKUP($A159,'Values&amp;Scaled13Vars'!$A:$AE,31,FALSE)</f>
        <v>1.7487987887380163</v>
      </c>
    </row>
    <row r="160" spans="1:32" x14ac:dyDescent="0.2">
      <c r="A160">
        <v>6085503325</v>
      </c>
      <c r="B160" t="s">
        <v>1707</v>
      </c>
      <c r="C160" s="1">
        <f>VLOOKUP($A160,'Values&amp;Scaled13Vars'!$A:$AE,2,FALSE)</f>
        <v>4448</v>
      </c>
      <c r="D160" s="1">
        <f>VLOOKUP($A160,'Values&amp;Scaled13Vars'!$A:$AE,3,FALSE)</f>
        <v>10.37</v>
      </c>
      <c r="E160" s="1">
        <f>VLOOKUP($A160,'Values&amp;Scaled13Vars'!$A:$AE,4,FALSE)</f>
        <v>7.043153481</v>
      </c>
      <c r="F160" s="1">
        <f>VLOOKUP($A160,'Values&amp;Scaled13Vars'!$A:$AE,5,FALSE)</f>
        <v>0</v>
      </c>
      <c r="G160" s="1">
        <f>VLOOKUP($A160,'Values&amp;Scaled13Vars'!$A:$AE,6,FALSE)</f>
        <v>136.47378800000001</v>
      </c>
      <c r="H160" s="1">
        <f>VLOOKUP($A160,'Values&amp;Scaled13Vars'!$A:$AE,7,FALSE)</f>
        <v>0</v>
      </c>
      <c r="I160" s="1">
        <f>VLOOKUP($A160,'Values&amp;Scaled13Vars'!$A:$AE,8,FALSE)</f>
        <v>394</v>
      </c>
      <c r="J160" s="1">
        <f>VLOOKUP($A160,'Values&amp;Scaled13Vars'!$A:$AE,9,FALSE)</f>
        <v>29499</v>
      </c>
      <c r="K160" s="1">
        <f>VLOOKUP($A160,'Values&amp;Scaled13Vars'!$A:$AE,10,FALSE)</f>
        <v>8.1</v>
      </c>
      <c r="L160" s="1">
        <f>VLOOKUP($A160,'Values&amp;Scaled13Vars'!$A:$AE,11,FALSE)</f>
        <v>15.4</v>
      </c>
      <c r="M160" s="1">
        <f>VLOOKUP($A160,'Values&amp;Scaled13Vars'!$A:$AE,12,FALSE)</f>
        <v>22.6</v>
      </c>
      <c r="N160" s="1">
        <f>VLOOKUP($A160,'Values&amp;Scaled13Vars'!$A:$AE,13,FALSE)</f>
        <v>9.6999999999999993</v>
      </c>
      <c r="O160" s="1">
        <f>VLOOKUP($A160,'Values&amp;Scaled13Vars'!$A:$AE,14,FALSE)</f>
        <v>0.8</v>
      </c>
      <c r="P160" s="1">
        <f>VLOOKUP($A160,'Values&amp;Scaled13Vars'!$A:$AE,15,FALSE)</f>
        <v>3.4637263305540404</v>
      </c>
      <c r="Q160" s="1">
        <f>VLOOKUP($A160,'Values&amp;Scaled13Vars'!$A:$AE,16,FALSE)</f>
        <v>10</v>
      </c>
      <c r="R160" s="1">
        <f>VLOOKUP($A160,'Values&amp;Scaled13Vars'!$A:$AE,17,FALSE)</f>
        <v>0.5431827493515462</v>
      </c>
      <c r="S160" s="1">
        <f>VLOOKUP($A160,'Values&amp;Scaled13Vars'!$A:$AE,18,FALSE)</f>
        <v>0</v>
      </c>
      <c r="T160" s="1">
        <f>VLOOKUP($A160,'Values&amp;Scaled13Vars'!$A:$AE,19,FALSE)</f>
        <v>0.21861774328983732</v>
      </c>
      <c r="U160" s="1">
        <f>VLOOKUP($A160,'Values&amp;Scaled13Vars'!$A:$AE,20,FALSE)</f>
        <v>0</v>
      </c>
      <c r="V160" s="1">
        <f>VLOOKUP($A160,'Values&amp;Scaled13Vars'!$A:$AE,21,FALSE)</f>
        <v>1.3203753351206435</v>
      </c>
      <c r="W160" s="1">
        <f>VLOOKUP($A160,'Values&amp;Scaled13Vars'!$A:$AE,22,FALSE)</f>
        <v>1.5748412286378732</v>
      </c>
      <c r="X160" s="1">
        <f>VLOOKUP($A160,'Values&amp;Scaled13Vars'!$A:$AE,23,FALSE)</f>
        <v>1.4160839160839158</v>
      </c>
      <c r="Y160" s="1">
        <f>VLOOKUP($A160,'Values&amp;Scaled13Vars'!$A:$AE,24,FALSE)</f>
        <v>2.5081433224755703</v>
      </c>
      <c r="Z160" s="1">
        <f>VLOOKUP($A160,'Values&amp;Scaled13Vars'!$A:$AE,25,FALSE)</f>
        <v>5.159817351598174</v>
      </c>
      <c r="AA160" s="1">
        <f>VLOOKUP($A160,'Values&amp;Scaled13Vars'!$A:$AE,26,FALSE)</f>
        <v>2.2762148337595902</v>
      </c>
      <c r="AB160" s="1">
        <f>VLOOKUP($A160,'Values&amp;Scaled13Vars'!$A:$AE,27,FALSE)</f>
        <v>8.5106382978723402E-2</v>
      </c>
      <c r="AC160" s="1">
        <f>VLOOKUP($A160,'Values&amp;Scaled13Vars'!$A:$AE,28,FALSE)</f>
        <v>6.6052999999999997</v>
      </c>
      <c r="AD160" s="1">
        <f>VLOOKUP($A160,'Values&amp;Scaled13Vars'!$A:$AE,29,FALSE)</f>
        <v>5.1776224131146904</v>
      </c>
      <c r="AE160" s="1">
        <f>VLOOKUP($A160,'Values&amp;Scaled13Vars'!$A:$AE,30,FALSE)</f>
        <v>3.8888888888888888</v>
      </c>
      <c r="AF160" s="1">
        <f>VLOOKUP($A160,'Values&amp;Scaled13Vars'!$A:$AE,31,FALSE)</f>
        <v>1.7195786407752784</v>
      </c>
    </row>
    <row r="161" spans="1:32" x14ac:dyDescent="0.2">
      <c r="A161">
        <v>6085503323</v>
      </c>
      <c r="B161" t="s">
        <v>1707</v>
      </c>
      <c r="C161" s="1">
        <f>VLOOKUP($A161,'Values&amp;Scaled13Vars'!$A:$AE,2,FALSE)</f>
        <v>4688</v>
      </c>
      <c r="D161" s="1">
        <f>VLOOKUP($A161,'Values&amp;Scaled13Vars'!$A:$AE,3,FALSE)</f>
        <v>10.37</v>
      </c>
      <c r="E161" s="1">
        <f>VLOOKUP($A161,'Values&amp;Scaled13Vars'!$A:$AE,4,FALSE)</f>
        <v>7.7734408310000003</v>
      </c>
      <c r="F161" s="1">
        <f>VLOOKUP($A161,'Values&amp;Scaled13Vars'!$A:$AE,5,FALSE)</f>
        <v>1.0946386000000001E-2</v>
      </c>
      <c r="G161" s="1">
        <f>VLOOKUP($A161,'Values&amp;Scaled13Vars'!$A:$AE,6,FALSE)</f>
        <v>154.58502770000001</v>
      </c>
      <c r="H161" s="1">
        <f>VLOOKUP($A161,'Values&amp;Scaled13Vars'!$A:$AE,7,FALSE)</f>
        <v>0</v>
      </c>
      <c r="I161" s="1">
        <f>VLOOKUP($A161,'Values&amp;Scaled13Vars'!$A:$AE,8,FALSE)</f>
        <v>336</v>
      </c>
      <c r="J161" s="1">
        <f>VLOOKUP($A161,'Values&amp;Scaled13Vars'!$A:$AE,9,FALSE)</f>
        <v>29785</v>
      </c>
      <c r="K161" s="1">
        <f>VLOOKUP($A161,'Values&amp;Scaled13Vars'!$A:$AE,10,FALSE)</f>
        <v>7.3</v>
      </c>
      <c r="L161" s="1">
        <f>VLOOKUP($A161,'Values&amp;Scaled13Vars'!$A:$AE,11,FALSE)</f>
        <v>14.1</v>
      </c>
      <c r="M161" s="1">
        <f>VLOOKUP($A161,'Values&amp;Scaled13Vars'!$A:$AE,12,FALSE)</f>
        <v>21.2</v>
      </c>
      <c r="N161" s="1">
        <f>VLOOKUP($A161,'Values&amp;Scaled13Vars'!$A:$AE,13,FALSE)</f>
        <v>6.9</v>
      </c>
      <c r="O161" s="1">
        <f>VLOOKUP($A161,'Values&amp;Scaled13Vars'!$A:$AE,14,FALSE)</f>
        <v>1.3</v>
      </c>
      <c r="P161" s="1">
        <f>VLOOKUP($A161,'Values&amp;Scaled13Vars'!$A:$AE,15,FALSE)</f>
        <v>3.6507441751733811</v>
      </c>
      <c r="Q161" s="1">
        <f>VLOOKUP($A161,'Values&amp;Scaled13Vars'!$A:$AE,16,FALSE)</f>
        <v>10</v>
      </c>
      <c r="R161" s="1">
        <f>VLOOKUP($A161,'Values&amp;Scaled13Vars'!$A:$AE,17,FALSE)</f>
        <v>0.60188051504676299</v>
      </c>
      <c r="S161" s="1">
        <f>VLOOKUP($A161,'Values&amp;Scaled13Vars'!$A:$AE,18,FALSE)</f>
        <v>1.3625770880632156E-4</v>
      </c>
      <c r="T161" s="1">
        <f>VLOOKUP($A161,'Values&amp;Scaled13Vars'!$A:$AE,19,FALSE)</f>
        <v>0.25239081331151803</v>
      </c>
      <c r="U161" s="1">
        <f>VLOOKUP($A161,'Values&amp;Scaled13Vars'!$A:$AE,20,FALSE)</f>
        <v>0</v>
      </c>
      <c r="V161" s="1">
        <f>VLOOKUP($A161,'Values&amp;Scaled13Vars'!$A:$AE,21,FALSE)</f>
        <v>1.126005361930295</v>
      </c>
      <c r="W161" s="1">
        <f>VLOOKUP($A161,'Values&amp;Scaled13Vars'!$A:$AE,22,FALSE)</f>
        <v>1.5951810313560104</v>
      </c>
      <c r="X161" s="1">
        <f>VLOOKUP($A161,'Values&amp;Scaled13Vars'!$A:$AE,23,FALSE)</f>
        <v>1.276223776223776</v>
      </c>
      <c r="Y161" s="1">
        <f>VLOOKUP($A161,'Values&amp;Scaled13Vars'!$A:$AE,24,FALSE)</f>
        <v>2.2964169381107489</v>
      </c>
      <c r="Z161" s="1">
        <f>VLOOKUP($A161,'Values&amp;Scaled13Vars'!$A:$AE,25,FALSE)</f>
        <v>4.8401826484018269</v>
      </c>
      <c r="AA161" s="1">
        <f>VLOOKUP($A161,'Values&amp;Scaled13Vars'!$A:$AE,26,FALSE)</f>
        <v>1.5601023017902815</v>
      </c>
      <c r="AB161" s="1">
        <f>VLOOKUP($A161,'Values&amp;Scaled13Vars'!$A:$AE,27,FALSE)</f>
        <v>0.13829787234042554</v>
      </c>
      <c r="AC161" s="1">
        <f>VLOOKUP($A161,'Values&amp;Scaled13Vars'!$A:$AE,28,FALSE)</f>
        <v>6.0414000000000003</v>
      </c>
      <c r="AD161" s="1">
        <f>VLOOKUP($A161,'Values&amp;Scaled13Vars'!$A:$AE,29,FALSE)</f>
        <v>4.9284345963545206</v>
      </c>
      <c r="AE161" s="1">
        <f>VLOOKUP($A161,'Values&amp;Scaled13Vars'!$A:$AE,30,FALSE)</f>
        <v>3.9316239316239314</v>
      </c>
      <c r="AF161" s="1">
        <f>VLOOKUP($A161,'Values&amp;Scaled13Vars'!$A:$AE,31,FALSE)</f>
        <v>1.7034873743497574</v>
      </c>
    </row>
    <row r="162" spans="1:32" x14ac:dyDescent="0.2">
      <c r="A162">
        <v>6085512001</v>
      </c>
      <c r="B162" t="s">
        <v>1707</v>
      </c>
      <c r="C162" s="1">
        <f>VLOOKUP($A162,'Values&amp;Scaled13Vars'!$A:$AE,2,FALSE)</f>
        <v>6743</v>
      </c>
      <c r="D162" s="1">
        <f>VLOOKUP($A162,'Values&amp;Scaled13Vars'!$A:$AE,3,FALSE)</f>
        <v>10.37</v>
      </c>
      <c r="E162" s="1">
        <f>VLOOKUP($A162,'Values&amp;Scaled13Vars'!$A:$AE,4,FALSE)</f>
        <v>7.8346339650000001</v>
      </c>
      <c r="F162" s="1">
        <f>VLOOKUP($A162,'Values&amp;Scaled13Vars'!$A:$AE,5,FALSE)</f>
        <v>0</v>
      </c>
      <c r="G162" s="1">
        <f>VLOOKUP($A162,'Values&amp;Scaled13Vars'!$A:$AE,6,FALSE)</f>
        <v>73.188638470000001</v>
      </c>
      <c r="H162" s="1">
        <f>VLOOKUP($A162,'Values&amp;Scaled13Vars'!$A:$AE,7,FALSE)</f>
        <v>0</v>
      </c>
      <c r="I162" s="1">
        <f>VLOOKUP($A162,'Values&amp;Scaled13Vars'!$A:$AE,8,FALSE)</f>
        <v>195</v>
      </c>
      <c r="J162" s="1">
        <f>VLOOKUP($A162,'Values&amp;Scaled13Vars'!$A:$AE,9,FALSE)</f>
        <v>58324</v>
      </c>
      <c r="K162" s="1">
        <f>VLOOKUP($A162,'Values&amp;Scaled13Vars'!$A:$AE,10,FALSE)</f>
        <v>2.9</v>
      </c>
      <c r="L162" s="1">
        <f>VLOOKUP($A162,'Values&amp;Scaled13Vars'!$A:$AE,11,FALSE)</f>
        <v>3.6</v>
      </c>
      <c r="M162" s="1">
        <f>VLOOKUP($A162,'Values&amp;Scaled13Vars'!$A:$AE,12,FALSE)</f>
        <v>28.7</v>
      </c>
      <c r="N162" s="1">
        <f>VLOOKUP($A162,'Values&amp;Scaled13Vars'!$A:$AE,13,FALSE)</f>
        <v>4.4000000000000004</v>
      </c>
      <c r="O162" s="1">
        <f>VLOOKUP($A162,'Values&amp;Scaled13Vars'!$A:$AE,14,FALSE)</f>
        <v>0.7</v>
      </c>
      <c r="P162" s="1">
        <f>VLOOKUP($A162,'Values&amp;Scaled13Vars'!$A:$AE,15,FALSE)</f>
        <v>5.252084469726487</v>
      </c>
      <c r="Q162" s="1">
        <f>VLOOKUP($A162,'Values&amp;Scaled13Vars'!$A:$AE,16,FALSE)</f>
        <v>10</v>
      </c>
      <c r="R162" s="1">
        <f>VLOOKUP($A162,'Values&amp;Scaled13Vars'!$A:$AE,17,FALSE)</f>
        <v>0.60679899027666806</v>
      </c>
      <c r="S162" s="1">
        <f>VLOOKUP($A162,'Values&amp;Scaled13Vars'!$A:$AE,18,FALSE)</f>
        <v>0</v>
      </c>
      <c r="T162" s="1">
        <f>VLOOKUP($A162,'Values&amp;Scaled13Vars'!$A:$AE,19,FALSE)</f>
        <v>0.10060628621607229</v>
      </c>
      <c r="U162" s="1">
        <f>VLOOKUP($A162,'Values&amp;Scaled13Vars'!$A:$AE,20,FALSE)</f>
        <v>0</v>
      </c>
      <c r="V162" s="1">
        <f>VLOOKUP($A162,'Values&amp;Scaled13Vars'!$A:$AE,21,FALSE)</f>
        <v>0.65348525469168905</v>
      </c>
      <c r="W162" s="1">
        <f>VLOOKUP($A162,'Values&amp;Scaled13Vars'!$A:$AE,22,FALSE)</f>
        <v>3.6248230934990859</v>
      </c>
      <c r="X162" s="1">
        <f>VLOOKUP($A162,'Values&amp;Scaled13Vars'!$A:$AE,23,FALSE)</f>
        <v>0.50699300699300698</v>
      </c>
      <c r="Y162" s="1">
        <f>VLOOKUP($A162,'Values&amp;Scaled13Vars'!$A:$AE,24,FALSE)</f>
        <v>0.58631921824104238</v>
      </c>
      <c r="Z162" s="1">
        <f>VLOOKUP($A162,'Values&amp;Scaled13Vars'!$A:$AE,25,FALSE)</f>
        <v>6.5525114155251138</v>
      </c>
      <c r="AA162" s="1">
        <f>VLOOKUP($A162,'Values&amp;Scaled13Vars'!$A:$AE,26,FALSE)</f>
        <v>0.9207161125319695</v>
      </c>
      <c r="AB162" s="1">
        <f>VLOOKUP($A162,'Values&amp;Scaled13Vars'!$A:$AE,27,FALSE)</f>
        <v>7.4468085106382975E-2</v>
      </c>
      <c r="AC162" s="1">
        <f>VLOOKUP($A162,'Values&amp;Scaled13Vars'!$A:$AE,28,FALSE)</f>
        <v>3.7816999999999998</v>
      </c>
      <c r="AD162" s="1">
        <f>VLOOKUP($A162,'Values&amp;Scaled13Vars'!$A:$AE,29,FALSE)</f>
        <v>4.212028793817475</v>
      </c>
      <c r="AE162" s="1">
        <f>VLOOKUP($A162,'Values&amp;Scaled13Vars'!$A:$AE,30,FALSE)</f>
        <v>3.0341880341880341</v>
      </c>
      <c r="AF162" s="1">
        <f>VLOOKUP($A162,'Values&amp;Scaled13Vars'!$A:$AE,31,FALSE)</f>
        <v>1.693865434327523</v>
      </c>
    </row>
    <row r="163" spans="1:32" x14ac:dyDescent="0.2">
      <c r="A163">
        <v>6085512031</v>
      </c>
      <c r="B163" t="s">
        <v>1707</v>
      </c>
      <c r="C163" s="1">
        <f>VLOOKUP($A163,'Values&amp;Scaled13Vars'!$A:$AE,2,FALSE)</f>
        <v>4406</v>
      </c>
      <c r="D163" s="1">
        <f>VLOOKUP($A163,'Values&amp;Scaled13Vars'!$A:$AE,3,FALSE)</f>
        <v>10.37</v>
      </c>
      <c r="E163" s="1">
        <f>VLOOKUP($A163,'Values&amp;Scaled13Vars'!$A:$AE,4,FALSE)</f>
        <v>8.0830183499999997</v>
      </c>
      <c r="F163" s="1">
        <f>VLOOKUP($A163,'Values&amp;Scaled13Vars'!$A:$AE,5,FALSE)</f>
        <v>0</v>
      </c>
      <c r="G163" s="1">
        <f>VLOOKUP($A163,'Values&amp;Scaled13Vars'!$A:$AE,6,FALSE)</f>
        <v>57.700470959999997</v>
      </c>
      <c r="H163" s="1">
        <f>VLOOKUP($A163,'Values&amp;Scaled13Vars'!$A:$AE,7,FALSE)</f>
        <v>0</v>
      </c>
      <c r="I163" s="1">
        <f>VLOOKUP($A163,'Values&amp;Scaled13Vars'!$A:$AE,8,FALSE)</f>
        <v>145</v>
      </c>
      <c r="J163" s="1">
        <f>VLOOKUP($A163,'Values&amp;Scaled13Vars'!$A:$AE,9,FALSE)</f>
        <v>43444</v>
      </c>
      <c r="K163" s="1">
        <f>VLOOKUP($A163,'Values&amp;Scaled13Vars'!$A:$AE,10,FALSE)</f>
        <v>3.4</v>
      </c>
      <c r="L163" s="1">
        <f>VLOOKUP($A163,'Values&amp;Scaled13Vars'!$A:$AE,11,FALSE)</f>
        <v>5.5</v>
      </c>
      <c r="M163" s="1">
        <f>VLOOKUP($A163,'Values&amp;Scaled13Vars'!$A:$AE,12,FALSE)</f>
        <v>26.6</v>
      </c>
      <c r="N163" s="1">
        <f>VLOOKUP($A163,'Values&amp;Scaled13Vars'!$A:$AE,13,FALSE)</f>
        <v>10.3</v>
      </c>
      <c r="O163" s="1">
        <f>VLOOKUP($A163,'Values&amp;Scaled13Vars'!$A:$AE,14,FALSE)</f>
        <v>0.3</v>
      </c>
      <c r="P163" s="1">
        <f>VLOOKUP($A163,'Values&amp;Scaled13Vars'!$A:$AE,15,FALSE)</f>
        <v>3.430998207745656</v>
      </c>
      <c r="Q163" s="1">
        <f>VLOOKUP($A163,'Values&amp;Scaled13Vars'!$A:$AE,16,FALSE)</f>
        <v>10</v>
      </c>
      <c r="R163" s="1">
        <f>VLOOKUP($A163,'Values&amp;Scaled13Vars'!$A:$AE,17,FALSE)</f>
        <v>0.62676319810948955</v>
      </c>
      <c r="S163" s="1">
        <f>VLOOKUP($A163,'Values&amp;Scaled13Vars'!$A:$AE,18,FALSE)</f>
        <v>0</v>
      </c>
      <c r="T163" s="1">
        <f>VLOOKUP($A163,'Values&amp;Scaled13Vars'!$A:$AE,19,FALSE)</f>
        <v>7.1724609727480043E-2</v>
      </c>
      <c r="U163" s="1">
        <f>VLOOKUP($A163,'Values&amp;Scaled13Vars'!$A:$AE,20,FALSE)</f>
        <v>0</v>
      </c>
      <c r="V163" s="1">
        <f>VLOOKUP($A163,'Values&amp;Scaled13Vars'!$A:$AE,21,FALSE)</f>
        <v>0.4859249329758713</v>
      </c>
      <c r="W163" s="1">
        <f>VLOOKUP($A163,'Values&amp;Scaled13Vars'!$A:$AE,22,FALSE)</f>
        <v>2.5665844066253705</v>
      </c>
      <c r="X163" s="1">
        <f>VLOOKUP($A163,'Values&amp;Scaled13Vars'!$A:$AE,23,FALSE)</f>
        <v>0.59440559440559437</v>
      </c>
      <c r="Y163" s="1">
        <f>VLOOKUP($A163,'Values&amp;Scaled13Vars'!$A:$AE,24,FALSE)</f>
        <v>0.89576547231270354</v>
      </c>
      <c r="Z163" s="1">
        <f>VLOOKUP($A163,'Values&amp;Scaled13Vars'!$A:$AE,25,FALSE)</f>
        <v>6.0730593607305936</v>
      </c>
      <c r="AA163" s="1">
        <f>VLOOKUP($A163,'Values&amp;Scaled13Vars'!$A:$AE,26,FALSE)</f>
        <v>2.4296675191815855</v>
      </c>
      <c r="AB163" s="1">
        <f>VLOOKUP($A163,'Values&amp;Scaled13Vars'!$A:$AE,27,FALSE)</f>
        <v>3.1914893617021274E-2</v>
      </c>
      <c r="AC163" s="1">
        <f>VLOOKUP($A163,'Values&amp;Scaled13Vars'!$A:$AE,28,FALSE)</f>
        <v>4.9282000000000004</v>
      </c>
      <c r="AD163" s="1">
        <f>VLOOKUP($A163,'Values&amp;Scaled13Vars'!$A:$AE,29,FALSE)</f>
        <v>4.2866306923769679</v>
      </c>
      <c r="AE163" s="1">
        <f>VLOOKUP($A163,'Values&amp;Scaled13Vars'!$A:$AE,30,FALSE)</f>
        <v>3.8888888888888888</v>
      </c>
      <c r="AF163" s="1">
        <f>VLOOKUP($A163,'Values&amp;Scaled13Vars'!$A:$AE,31,FALSE)</f>
        <v>1.6128338619759086</v>
      </c>
    </row>
    <row r="164" spans="1:32" x14ac:dyDescent="0.2">
      <c r="A164">
        <v>6085502500</v>
      </c>
      <c r="B164" t="s">
        <v>1707</v>
      </c>
      <c r="C164" s="1">
        <f>VLOOKUP($A164,'Values&amp;Scaled13Vars'!$A:$AE,2,FALSE)</f>
        <v>6187</v>
      </c>
      <c r="D164" s="1">
        <f>VLOOKUP($A164,'Values&amp;Scaled13Vars'!$A:$AE,3,FALSE)</f>
        <v>10.37</v>
      </c>
      <c r="E164" s="1">
        <f>VLOOKUP($A164,'Values&amp;Scaled13Vars'!$A:$AE,4,FALSE)</f>
        <v>31.163616139999998</v>
      </c>
      <c r="F164" s="1">
        <f>VLOOKUP($A164,'Values&amp;Scaled13Vars'!$A:$AE,5,FALSE)</f>
        <v>0</v>
      </c>
      <c r="G164" s="1">
        <f>VLOOKUP($A164,'Values&amp;Scaled13Vars'!$A:$AE,6,FALSE)</f>
        <v>113.93861200000001</v>
      </c>
      <c r="H164" s="1">
        <f>VLOOKUP($A164,'Values&amp;Scaled13Vars'!$A:$AE,7,FALSE)</f>
        <v>0.2</v>
      </c>
      <c r="I164" s="1">
        <f>VLOOKUP($A164,'Values&amp;Scaled13Vars'!$A:$AE,8,FALSE)</f>
        <v>208</v>
      </c>
      <c r="J164" s="1">
        <f>VLOOKUP($A164,'Values&amp;Scaled13Vars'!$A:$AE,9,FALSE)</f>
        <v>67012</v>
      </c>
      <c r="K164" s="1">
        <f>VLOOKUP($A164,'Values&amp;Scaled13Vars'!$A:$AE,10,FALSE)</f>
        <v>3.2</v>
      </c>
      <c r="L164" s="1">
        <f>VLOOKUP($A164,'Values&amp;Scaled13Vars'!$A:$AE,11,FALSE)</f>
        <v>6.6</v>
      </c>
      <c r="M164" s="1">
        <f>VLOOKUP($A164,'Values&amp;Scaled13Vars'!$A:$AE,12,FALSE)</f>
        <v>24.9</v>
      </c>
      <c r="N164" s="1">
        <f>VLOOKUP($A164,'Values&amp;Scaled13Vars'!$A:$AE,13,FALSE)</f>
        <v>6.1</v>
      </c>
      <c r="O164" s="1">
        <f>VLOOKUP($A164,'Values&amp;Scaled13Vars'!$A:$AE,14,FALSE)</f>
        <v>0.4</v>
      </c>
      <c r="P164" s="1">
        <f>VLOOKUP($A164,'Values&amp;Scaled13Vars'!$A:$AE,15,FALSE)</f>
        <v>4.8188264630250135</v>
      </c>
      <c r="Q164" s="1">
        <f>VLOOKUP($A164,'Values&amp;Scaled13Vars'!$A:$AE,16,FALSE)</f>
        <v>10</v>
      </c>
      <c r="R164" s="1">
        <f>VLOOKUP($A164,'Values&amp;Scaled13Vars'!$A:$AE,17,FALSE)</f>
        <v>2.4818953199831033</v>
      </c>
      <c r="S164" s="1">
        <f>VLOOKUP($A164,'Values&amp;Scaled13Vars'!$A:$AE,18,FALSE)</f>
        <v>0</v>
      </c>
      <c r="T164" s="1">
        <f>VLOOKUP($A164,'Values&amp;Scaled13Vars'!$A:$AE,19,FALSE)</f>
        <v>0.17659510488375973</v>
      </c>
      <c r="U164" s="1">
        <f>VLOOKUP($A164,'Values&amp;Scaled13Vars'!$A:$AE,20,FALSE)</f>
        <v>2.7972027972027972E-2</v>
      </c>
      <c r="V164" s="1">
        <f>VLOOKUP($A164,'Values&amp;Scaled13Vars'!$A:$AE,21,FALSE)</f>
        <v>0.69705093833780163</v>
      </c>
      <c r="W164" s="1">
        <f>VLOOKUP($A164,'Values&amp;Scaled13Vars'!$A:$AE,22,FALSE)</f>
        <v>4.2426979397059972</v>
      </c>
      <c r="X164" s="1">
        <f>VLOOKUP($A164,'Values&amp;Scaled13Vars'!$A:$AE,23,FALSE)</f>
        <v>0.55944055944055948</v>
      </c>
      <c r="Y164" s="1">
        <f>VLOOKUP($A164,'Values&amp;Scaled13Vars'!$A:$AE,24,FALSE)</f>
        <v>1.0749185667752443</v>
      </c>
      <c r="Z164" s="1">
        <f>VLOOKUP($A164,'Values&amp;Scaled13Vars'!$A:$AE,25,FALSE)</f>
        <v>5.6849315068493151</v>
      </c>
      <c r="AA164" s="1">
        <f>VLOOKUP($A164,'Values&amp;Scaled13Vars'!$A:$AE,26,FALSE)</f>
        <v>1.3554987212276215</v>
      </c>
      <c r="AB164" s="1">
        <f>VLOOKUP($A164,'Values&amp;Scaled13Vars'!$A:$AE,27,FALSE)</f>
        <v>4.2553191489361701E-2</v>
      </c>
      <c r="AC164" s="1">
        <f>VLOOKUP($A164,'Values&amp;Scaled13Vars'!$A:$AE,28,FALSE)</f>
        <v>3.6827999999999999</v>
      </c>
      <c r="AD164" s="1">
        <f>VLOOKUP($A164,'Values&amp;Scaled13Vars'!$A:$AE,29,FALSE)</f>
        <v>4.2417807903811235</v>
      </c>
      <c r="AE164" s="1">
        <f>VLOOKUP($A164,'Values&amp;Scaled13Vars'!$A:$AE,30,FALSE)</f>
        <v>3.8034188034188037</v>
      </c>
      <c r="AF164" s="1">
        <f>VLOOKUP($A164,'Values&amp;Scaled13Vars'!$A:$AE,31,FALSE)</f>
        <v>1.5944463213646267</v>
      </c>
    </row>
    <row r="165" spans="1:32" x14ac:dyDescent="0.2">
      <c r="A165">
        <v>6085503322</v>
      </c>
      <c r="B165" t="s">
        <v>1707</v>
      </c>
      <c r="C165" s="1">
        <f>VLOOKUP($A165,'Values&amp;Scaled13Vars'!$A:$AE,2,FALSE)</f>
        <v>4146</v>
      </c>
      <c r="D165" s="1">
        <f>VLOOKUP($A165,'Values&amp;Scaled13Vars'!$A:$AE,3,FALSE)</f>
        <v>10.37</v>
      </c>
      <c r="E165" s="1">
        <f>VLOOKUP($A165,'Values&amp;Scaled13Vars'!$A:$AE,4,FALSE)</f>
        <v>15.60183037</v>
      </c>
      <c r="F165" s="1">
        <f>VLOOKUP($A165,'Values&amp;Scaled13Vars'!$A:$AE,5,FALSE)</f>
        <v>1.271994E-3</v>
      </c>
      <c r="G165" s="1">
        <f>VLOOKUP($A165,'Values&amp;Scaled13Vars'!$A:$AE,6,FALSE)</f>
        <v>168.49659460000001</v>
      </c>
      <c r="H165" s="1">
        <f>VLOOKUP($A165,'Values&amp;Scaled13Vars'!$A:$AE,7,FALSE)</f>
        <v>0</v>
      </c>
      <c r="I165" s="1">
        <f>VLOOKUP($A165,'Values&amp;Scaled13Vars'!$A:$AE,8,FALSE)</f>
        <v>233</v>
      </c>
      <c r="J165" s="1">
        <f>VLOOKUP($A165,'Values&amp;Scaled13Vars'!$A:$AE,9,FALSE)</f>
        <v>30285</v>
      </c>
      <c r="K165" s="1">
        <f>VLOOKUP($A165,'Values&amp;Scaled13Vars'!$A:$AE,10,FALSE)</f>
        <v>5.2</v>
      </c>
      <c r="L165" s="1">
        <f>VLOOKUP($A165,'Values&amp;Scaled13Vars'!$A:$AE,11,FALSE)</f>
        <v>24.8</v>
      </c>
      <c r="M165" s="1">
        <f>VLOOKUP($A165,'Values&amp;Scaled13Vars'!$A:$AE,12,FALSE)</f>
        <v>21.2</v>
      </c>
      <c r="N165" s="1">
        <f>VLOOKUP($A165,'Values&amp;Scaled13Vars'!$A:$AE,13,FALSE)</f>
        <v>10.4</v>
      </c>
      <c r="O165" s="1">
        <f>VLOOKUP($A165,'Values&amp;Scaled13Vars'!$A:$AE,14,FALSE)</f>
        <v>1.6</v>
      </c>
      <c r="P165" s="1">
        <f>VLOOKUP($A165,'Values&amp;Scaled13Vars'!$A:$AE,15,FALSE)</f>
        <v>3.2283955427413695</v>
      </c>
      <c r="Q165" s="1">
        <f>VLOOKUP($A165,'Values&amp;Scaled13Vars'!$A:$AE,16,FALSE)</f>
        <v>10</v>
      </c>
      <c r="R165" s="1">
        <f>VLOOKUP($A165,'Values&amp;Scaled13Vars'!$A:$AE,17,FALSE)</f>
        <v>1.231097185623226</v>
      </c>
      <c r="S165" s="1">
        <f>VLOOKUP($A165,'Values&amp;Scaled13Vars'!$A:$AE,18,FALSE)</f>
        <v>1.5833443846707779E-5</v>
      </c>
      <c r="T165" s="1">
        <f>VLOOKUP($A165,'Values&amp;Scaled13Vars'!$A:$AE,19,FALSE)</f>
        <v>0.27833251199186809</v>
      </c>
      <c r="U165" s="1">
        <f>VLOOKUP($A165,'Values&amp;Scaled13Vars'!$A:$AE,20,FALSE)</f>
        <v>0</v>
      </c>
      <c r="V165" s="1">
        <f>VLOOKUP($A165,'Values&amp;Scaled13Vars'!$A:$AE,21,FALSE)</f>
        <v>0.78083109919571037</v>
      </c>
      <c r="W165" s="1">
        <f>VLOOKUP($A165,'Values&amp;Scaled13Vars'!$A:$AE,22,FALSE)</f>
        <v>1.6307401270170896</v>
      </c>
      <c r="X165" s="1">
        <f>VLOOKUP($A165,'Values&amp;Scaled13Vars'!$A:$AE,23,FALSE)</f>
        <v>0.90909090909090917</v>
      </c>
      <c r="Y165" s="1">
        <f>VLOOKUP($A165,'Values&amp;Scaled13Vars'!$A:$AE,24,FALSE)</f>
        <v>4.0390879478827362</v>
      </c>
      <c r="Z165" s="1">
        <f>VLOOKUP($A165,'Values&amp;Scaled13Vars'!$A:$AE,25,FALSE)</f>
        <v>4.8401826484018269</v>
      </c>
      <c r="AA165" s="1">
        <f>VLOOKUP($A165,'Values&amp;Scaled13Vars'!$A:$AE,26,FALSE)</f>
        <v>2.4552429667519178</v>
      </c>
      <c r="AB165" s="1">
        <f>VLOOKUP($A165,'Values&amp;Scaled13Vars'!$A:$AE,27,FALSE)</f>
        <v>0.1702127659574468</v>
      </c>
      <c r="AC165" s="1">
        <f>VLOOKUP($A165,'Values&amp;Scaled13Vars'!$A:$AE,28,FALSE)</f>
        <v>6.234</v>
      </c>
      <c r="AD165" s="1">
        <f>VLOOKUP($A165,'Values&amp;Scaled13Vars'!$A:$AE,29,FALSE)</f>
        <v>5.5220749060014294</v>
      </c>
      <c r="AE165" s="1">
        <f>VLOOKUP($A165,'Values&amp;Scaled13Vars'!$A:$AE,30,FALSE)</f>
        <v>4.2735042735042743</v>
      </c>
      <c r="AF165" s="1">
        <f>VLOOKUP($A165,'Values&amp;Scaled13Vars'!$A:$AE,31,FALSE)</f>
        <v>1.5006908658703648</v>
      </c>
    </row>
    <row r="166" spans="1:32" x14ac:dyDescent="0.2">
      <c r="A166">
        <v>6085502702</v>
      </c>
      <c r="B166" t="s">
        <v>1707</v>
      </c>
      <c r="C166" s="1">
        <f>VLOOKUP($A166,'Values&amp;Scaled13Vars'!$A:$AE,2,FALSE)</f>
        <v>4558</v>
      </c>
      <c r="D166" s="1">
        <f>VLOOKUP($A166,'Values&amp;Scaled13Vars'!$A:$AE,3,FALSE)</f>
        <v>10.37</v>
      </c>
      <c r="E166" s="1">
        <f>VLOOKUP($A166,'Values&amp;Scaled13Vars'!$A:$AE,4,FALSE)</f>
        <v>22.140404010000001</v>
      </c>
      <c r="F166" s="1">
        <f>VLOOKUP($A166,'Values&amp;Scaled13Vars'!$A:$AE,5,FALSE)</f>
        <v>0</v>
      </c>
      <c r="G166" s="1">
        <f>VLOOKUP($A166,'Values&amp;Scaled13Vars'!$A:$AE,6,FALSE)</f>
        <v>95.378995860000003</v>
      </c>
      <c r="H166" s="1">
        <f>VLOOKUP($A166,'Values&amp;Scaled13Vars'!$A:$AE,7,FALSE)</f>
        <v>0</v>
      </c>
      <c r="I166" s="1">
        <f>VLOOKUP($A166,'Values&amp;Scaled13Vars'!$A:$AE,8,FALSE)</f>
        <v>458</v>
      </c>
      <c r="J166" s="1">
        <f>VLOOKUP($A166,'Values&amp;Scaled13Vars'!$A:$AE,9,FALSE)</f>
        <v>52811</v>
      </c>
      <c r="K166" s="1">
        <f>VLOOKUP($A166,'Values&amp;Scaled13Vars'!$A:$AE,10,FALSE)</f>
        <v>6.1</v>
      </c>
      <c r="L166" s="1">
        <f>VLOOKUP($A166,'Values&amp;Scaled13Vars'!$A:$AE,11,FALSE)</f>
        <v>5.6</v>
      </c>
      <c r="M166" s="1">
        <f>VLOOKUP($A166,'Values&amp;Scaled13Vars'!$A:$AE,12,FALSE)</f>
        <v>22</v>
      </c>
      <c r="N166" s="1">
        <f>VLOOKUP($A166,'Values&amp;Scaled13Vars'!$A:$AE,13,FALSE)</f>
        <v>8.6</v>
      </c>
      <c r="O166" s="1">
        <f>VLOOKUP($A166,'Values&amp;Scaled13Vars'!$A:$AE,14,FALSE)</f>
        <v>2.9</v>
      </c>
      <c r="P166" s="1">
        <f>VLOOKUP($A166,'Values&amp;Scaled13Vars'!$A:$AE,15,FALSE)</f>
        <v>3.5494428426712381</v>
      </c>
      <c r="Q166" s="1">
        <f>VLOOKUP($A166,'Values&amp;Scaled13Vars'!$A:$AE,16,FALSE)</f>
        <v>10</v>
      </c>
      <c r="R166" s="1">
        <f>VLOOKUP($A166,'Values&amp;Scaled13Vars'!$A:$AE,17,FALSE)</f>
        <v>1.7566432785435548</v>
      </c>
      <c r="S166" s="1">
        <f>VLOOKUP($A166,'Values&amp;Scaled13Vars'!$A:$AE,18,FALSE)</f>
        <v>0</v>
      </c>
      <c r="T166" s="1">
        <f>VLOOKUP($A166,'Values&amp;Scaled13Vars'!$A:$AE,19,FALSE)</f>
        <v>0.14198592153383513</v>
      </c>
      <c r="U166" s="1">
        <f>VLOOKUP($A166,'Values&amp;Scaled13Vars'!$A:$AE,20,FALSE)</f>
        <v>0</v>
      </c>
      <c r="V166" s="1">
        <f>VLOOKUP($A166,'Values&amp;Scaled13Vars'!$A:$AE,21,FALSE)</f>
        <v>1.5348525469168899</v>
      </c>
      <c r="W166" s="1">
        <f>VLOOKUP($A166,'Values&amp;Scaled13Vars'!$A:$AE,22,FALSE)</f>
        <v>3.2327485047400275</v>
      </c>
      <c r="X166" s="1">
        <f>VLOOKUP($A166,'Values&amp;Scaled13Vars'!$A:$AE,23,FALSE)</f>
        <v>1.0664335664335662</v>
      </c>
      <c r="Y166" s="1">
        <f>VLOOKUP($A166,'Values&amp;Scaled13Vars'!$A:$AE,24,FALSE)</f>
        <v>0.91205211726384361</v>
      </c>
      <c r="Z166" s="1">
        <f>VLOOKUP($A166,'Values&amp;Scaled13Vars'!$A:$AE,25,FALSE)</f>
        <v>5.0228310502283113</v>
      </c>
      <c r="AA166" s="1">
        <f>VLOOKUP($A166,'Values&amp;Scaled13Vars'!$A:$AE,26,FALSE)</f>
        <v>1.9948849104859334</v>
      </c>
      <c r="AB166" s="1">
        <f>VLOOKUP($A166,'Values&amp;Scaled13Vars'!$A:$AE,27,FALSE)</f>
        <v>0.30851063829787234</v>
      </c>
      <c r="AC166" s="1">
        <f>VLOOKUP($A166,'Values&amp;Scaled13Vars'!$A:$AE,28,FALSE)</f>
        <v>5.5644</v>
      </c>
      <c r="AD166" s="1">
        <f>VLOOKUP($A166,'Values&amp;Scaled13Vars'!$A:$AE,29,FALSE)</f>
        <v>4.115049722906658</v>
      </c>
      <c r="AE166" s="1">
        <f>VLOOKUP($A166,'Values&amp;Scaled13Vars'!$A:$AE,30,FALSE)</f>
        <v>4.017094017094017</v>
      </c>
      <c r="AF166" s="1">
        <f>VLOOKUP($A166,'Values&amp;Scaled13Vars'!$A:$AE,31,FALSE)</f>
        <v>1.4741228915968492</v>
      </c>
    </row>
    <row r="167" spans="1:32" x14ac:dyDescent="0.2">
      <c r="A167">
        <v>6085503324</v>
      </c>
      <c r="B167" t="s">
        <v>1707</v>
      </c>
      <c r="C167" s="1">
        <f>VLOOKUP($A167,'Values&amp;Scaled13Vars'!$A:$AE,2,FALSE)</f>
        <v>3543</v>
      </c>
      <c r="D167" s="1">
        <f>VLOOKUP($A167,'Values&amp;Scaled13Vars'!$A:$AE,3,FALSE)</f>
        <v>10.37</v>
      </c>
      <c r="E167" s="1">
        <f>VLOOKUP($A167,'Values&amp;Scaled13Vars'!$A:$AE,4,FALSE)</f>
        <v>6.9218215499999998</v>
      </c>
      <c r="F167" s="1">
        <f>VLOOKUP($A167,'Values&amp;Scaled13Vars'!$A:$AE,5,FALSE)</f>
        <v>0</v>
      </c>
      <c r="G167" s="1">
        <f>VLOOKUP($A167,'Values&amp;Scaled13Vars'!$A:$AE,6,FALSE)</f>
        <v>146.19772209999999</v>
      </c>
      <c r="H167" s="1">
        <f>VLOOKUP($A167,'Values&amp;Scaled13Vars'!$A:$AE,7,FALSE)</f>
        <v>0</v>
      </c>
      <c r="I167" s="1">
        <f>VLOOKUP($A167,'Values&amp;Scaled13Vars'!$A:$AE,8,FALSE)</f>
        <v>137</v>
      </c>
      <c r="J167" s="1">
        <f>VLOOKUP($A167,'Values&amp;Scaled13Vars'!$A:$AE,9,FALSE)</f>
        <v>35655</v>
      </c>
      <c r="K167" s="1">
        <f>VLOOKUP($A167,'Values&amp;Scaled13Vars'!$A:$AE,10,FALSE)</f>
        <v>3.8</v>
      </c>
      <c r="L167" s="1">
        <f>VLOOKUP($A167,'Values&amp;Scaled13Vars'!$A:$AE,11,FALSE)</f>
        <v>13.9</v>
      </c>
      <c r="M167" s="1">
        <f>VLOOKUP($A167,'Values&amp;Scaled13Vars'!$A:$AE,12,FALSE)</f>
        <v>20.7</v>
      </c>
      <c r="N167" s="1">
        <f>VLOOKUP($A167,'Values&amp;Scaled13Vars'!$A:$AE,13,FALSE)</f>
        <v>9.6999999999999993</v>
      </c>
      <c r="O167" s="1">
        <f>VLOOKUP($A167,'Values&amp;Scaled13Vars'!$A:$AE,14,FALSE)</f>
        <v>0.6</v>
      </c>
      <c r="P167" s="1">
        <f>VLOOKUP($A167,'Values&amp;Scaled13Vars'!$A:$AE,15,FALSE)</f>
        <v>2.7585132081352763</v>
      </c>
      <c r="Q167" s="1">
        <f>VLOOKUP($A167,'Values&amp;Scaled13Vars'!$A:$AE,16,FALSE)</f>
        <v>10</v>
      </c>
      <c r="R167" s="1">
        <f>VLOOKUP($A167,'Values&amp;Scaled13Vars'!$A:$AE,17,FALSE)</f>
        <v>0.53343054255625366</v>
      </c>
      <c r="S167" s="1">
        <f>VLOOKUP($A167,'Values&amp;Scaled13Vars'!$A:$AE,18,FALSE)</f>
        <v>0</v>
      </c>
      <c r="T167" s="1">
        <f>VLOOKUP($A167,'Values&amp;Scaled13Vars'!$A:$AE,19,FALSE)</f>
        <v>0.23675052230912819</v>
      </c>
      <c r="U167" s="1">
        <f>VLOOKUP($A167,'Values&amp;Scaled13Vars'!$A:$AE,20,FALSE)</f>
        <v>0</v>
      </c>
      <c r="V167" s="1">
        <f>VLOOKUP($A167,'Values&amp;Scaled13Vars'!$A:$AE,21,FALSE)</f>
        <v>0.45911528150134051</v>
      </c>
      <c r="W167" s="1">
        <f>VLOOKUP($A167,'Values&amp;Scaled13Vars'!$A:$AE,22,FALSE)</f>
        <v>2.0126448144170799</v>
      </c>
      <c r="X167" s="1">
        <f>VLOOKUP($A167,'Values&amp;Scaled13Vars'!$A:$AE,23,FALSE)</f>
        <v>0.66433566433566438</v>
      </c>
      <c r="Y167" s="1">
        <f>VLOOKUP($A167,'Values&amp;Scaled13Vars'!$A:$AE,24,FALSE)</f>
        <v>2.2638436482084692</v>
      </c>
      <c r="Z167" s="1">
        <f>VLOOKUP($A167,'Values&amp;Scaled13Vars'!$A:$AE,25,FALSE)</f>
        <v>4.7260273972602738</v>
      </c>
      <c r="AA167" s="1">
        <f>VLOOKUP($A167,'Values&amp;Scaled13Vars'!$A:$AE,26,FALSE)</f>
        <v>2.2762148337595902</v>
      </c>
      <c r="AB167" s="1">
        <f>VLOOKUP($A167,'Values&amp;Scaled13Vars'!$A:$AE,27,FALSE)</f>
        <v>6.3829787234042548E-2</v>
      </c>
      <c r="AC167" s="1">
        <f>VLOOKUP($A167,'Values&amp;Scaled13Vars'!$A:$AE,28,FALSE)</f>
        <v>5.4341999999999997</v>
      </c>
      <c r="AD167" s="1">
        <f>VLOOKUP($A167,'Values&amp;Scaled13Vars'!$A:$AE,29,FALSE)</f>
        <v>4.5475684153583771</v>
      </c>
      <c r="AE167" s="1">
        <f>VLOOKUP($A167,'Values&amp;Scaled13Vars'!$A:$AE,30,FALSE)</f>
        <v>3.3760683760683765</v>
      </c>
      <c r="AF167" s="1">
        <f>VLOOKUP($A167,'Values&amp;Scaled13Vars'!$A:$AE,31,FALSE)</f>
        <v>1.3983297879042875</v>
      </c>
    </row>
    <row r="168" spans="1:32" x14ac:dyDescent="0.2">
      <c r="A168">
        <v>6085503313</v>
      </c>
      <c r="B168" t="s">
        <v>1707</v>
      </c>
      <c r="C168" s="1">
        <f>VLOOKUP($A168,'Values&amp;Scaled13Vars'!$A:$AE,2,FALSE)</f>
        <v>4582</v>
      </c>
      <c r="D168" s="1">
        <f>VLOOKUP($A168,'Values&amp;Scaled13Vars'!$A:$AE,3,FALSE)</f>
        <v>10.37</v>
      </c>
      <c r="E168" s="1">
        <f>VLOOKUP($A168,'Values&amp;Scaled13Vars'!$A:$AE,4,FALSE)</f>
        <v>6.9218215499999998</v>
      </c>
      <c r="F168" s="1">
        <f>VLOOKUP($A168,'Values&amp;Scaled13Vars'!$A:$AE,5,FALSE)</f>
        <v>2.2061904E-2</v>
      </c>
      <c r="G168" s="1">
        <f>VLOOKUP($A168,'Values&amp;Scaled13Vars'!$A:$AE,6,FALSE)</f>
        <v>141.0678733</v>
      </c>
      <c r="H168" s="1">
        <f>VLOOKUP($A168,'Values&amp;Scaled13Vars'!$A:$AE,7,FALSE)</f>
        <v>0</v>
      </c>
      <c r="I168" s="1">
        <f>VLOOKUP($A168,'Values&amp;Scaled13Vars'!$A:$AE,8,FALSE)</f>
        <v>118</v>
      </c>
      <c r="J168" s="1">
        <f>VLOOKUP($A168,'Values&amp;Scaled13Vars'!$A:$AE,9,FALSE)</f>
        <v>51783</v>
      </c>
      <c r="K168" s="1">
        <f>VLOOKUP($A168,'Values&amp;Scaled13Vars'!$A:$AE,10,FALSE)</f>
        <v>2.6</v>
      </c>
      <c r="L168" s="1">
        <f>VLOOKUP($A168,'Values&amp;Scaled13Vars'!$A:$AE,11,FALSE)</f>
        <v>7</v>
      </c>
      <c r="M168" s="1">
        <f>VLOOKUP($A168,'Values&amp;Scaled13Vars'!$A:$AE,12,FALSE)</f>
        <v>23.6</v>
      </c>
      <c r="N168" s="1">
        <f>VLOOKUP($A168,'Values&amp;Scaled13Vars'!$A:$AE,13,FALSE)</f>
        <v>6.4</v>
      </c>
      <c r="O168" s="1">
        <f>VLOOKUP($A168,'Values&amp;Scaled13Vars'!$A:$AE,14,FALSE)</f>
        <v>0</v>
      </c>
      <c r="P168" s="1">
        <f>VLOOKUP($A168,'Values&amp;Scaled13Vars'!$A:$AE,15,FALSE)</f>
        <v>3.5681446271331723</v>
      </c>
      <c r="Q168" s="1">
        <f>VLOOKUP($A168,'Values&amp;Scaled13Vars'!$A:$AE,16,FALSE)</f>
        <v>10</v>
      </c>
      <c r="R168" s="1">
        <f>VLOOKUP($A168,'Values&amp;Scaled13Vars'!$A:$AE,17,FALSE)</f>
        <v>0.53343054255625366</v>
      </c>
      <c r="S168" s="1">
        <f>VLOOKUP($A168,'Values&amp;Scaled13Vars'!$A:$AE,18,FALSE)</f>
        <v>2.746207278772209E-4</v>
      </c>
      <c r="T168" s="1">
        <f>VLOOKUP($A168,'Values&amp;Scaled13Vars'!$A:$AE,19,FALSE)</f>
        <v>0.22718459829769597</v>
      </c>
      <c r="U168" s="1">
        <f>VLOOKUP($A168,'Values&amp;Scaled13Vars'!$A:$AE,20,FALSE)</f>
        <v>0</v>
      </c>
      <c r="V168" s="1">
        <f>VLOOKUP($A168,'Values&amp;Scaled13Vars'!$A:$AE,21,FALSE)</f>
        <v>0.39544235924932974</v>
      </c>
      <c r="W168" s="1">
        <f>VLOOKUP($A168,'Values&amp;Scaled13Vars'!$A:$AE,22,FALSE)</f>
        <v>3.1596390040608484</v>
      </c>
      <c r="X168" s="1">
        <f>VLOOKUP($A168,'Values&amp;Scaled13Vars'!$A:$AE,23,FALSE)</f>
        <v>0.45454545454545459</v>
      </c>
      <c r="Y168" s="1">
        <f>VLOOKUP($A168,'Values&amp;Scaled13Vars'!$A:$AE,24,FALSE)</f>
        <v>1.1400651465798046</v>
      </c>
      <c r="Z168" s="1">
        <f>VLOOKUP($A168,'Values&amp;Scaled13Vars'!$A:$AE,25,FALSE)</f>
        <v>5.3881278538812793</v>
      </c>
      <c r="AA168" s="1">
        <f>VLOOKUP($A168,'Values&amp;Scaled13Vars'!$A:$AE,26,FALSE)</f>
        <v>1.4322250639386191</v>
      </c>
      <c r="AB168" s="1">
        <f>VLOOKUP($A168,'Values&amp;Scaled13Vars'!$A:$AE,27,FALSE)</f>
        <v>0</v>
      </c>
      <c r="AC168" s="1">
        <f>VLOOKUP($A168,'Values&amp;Scaled13Vars'!$A:$AE,28,FALSE)</f>
        <v>3.8856999999999999</v>
      </c>
      <c r="AD168" s="1">
        <f>VLOOKUP($A168,'Values&amp;Scaled13Vars'!$A:$AE,29,FALSE)</f>
        <v>4.0221247202394546</v>
      </c>
      <c r="AE168" s="1">
        <f>VLOOKUP($A168,'Values&amp;Scaled13Vars'!$A:$AE,30,FALSE)</f>
        <v>3.3760683760683765</v>
      </c>
      <c r="AF168" s="1">
        <f>VLOOKUP($A168,'Values&amp;Scaled13Vars'!$A:$AE,31,FALSE)</f>
        <v>1.3954444234459684</v>
      </c>
    </row>
    <row r="169" spans="1:32" x14ac:dyDescent="0.2">
      <c r="A169">
        <v>6085502906</v>
      </c>
      <c r="B169" t="s">
        <v>1707</v>
      </c>
      <c r="C169" s="1">
        <f>VLOOKUP($A169,'Values&amp;Scaled13Vars'!$A:$AE,2,FALSE)</f>
        <v>4521</v>
      </c>
      <c r="D169" s="1">
        <f>VLOOKUP($A169,'Values&amp;Scaled13Vars'!$A:$AE,3,FALSE)</f>
        <v>10.37</v>
      </c>
      <c r="E169" s="1">
        <f>VLOOKUP($A169,'Values&amp;Scaled13Vars'!$A:$AE,4,FALSE)</f>
        <v>10.80832023</v>
      </c>
      <c r="F169" s="1">
        <f>VLOOKUP($A169,'Values&amp;Scaled13Vars'!$A:$AE,5,FALSE)</f>
        <v>0</v>
      </c>
      <c r="G169" s="1">
        <f>VLOOKUP($A169,'Values&amp;Scaled13Vars'!$A:$AE,6,FALSE)</f>
        <v>76.853944740000003</v>
      </c>
      <c r="H169" s="1">
        <f>VLOOKUP($A169,'Values&amp;Scaled13Vars'!$A:$AE,7,FALSE)</f>
        <v>0</v>
      </c>
      <c r="I169" s="1">
        <f>VLOOKUP($A169,'Values&amp;Scaled13Vars'!$A:$AE,8,FALSE)</f>
        <v>448</v>
      </c>
      <c r="J169" s="1">
        <f>VLOOKUP($A169,'Values&amp;Scaled13Vars'!$A:$AE,9,FALSE)</f>
        <v>37952</v>
      </c>
      <c r="K169" s="1">
        <f>VLOOKUP($A169,'Values&amp;Scaled13Vars'!$A:$AE,10,FALSE)</f>
        <v>10.3</v>
      </c>
      <c r="L169" s="1">
        <f>VLOOKUP($A169,'Values&amp;Scaled13Vars'!$A:$AE,11,FALSE)</f>
        <v>6.1</v>
      </c>
      <c r="M169" s="1">
        <f>VLOOKUP($A169,'Values&amp;Scaled13Vars'!$A:$AE,12,FALSE)</f>
        <v>24.9</v>
      </c>
      <c r="N169" s="1">
        <f>VLOOKUP($A169,'Values&amp;Scaled13Vars'!$A:$AE,13,FALSE)</f>
        <v>10.9</v>
      </c>
      <c r="O169" s="1">
        <f>VLOOKUP($A169,'Values&amp;Scaled13Vars'!$A:$AE,14,FALSE)</f>
        <v>0.6</v>
      </c>
      <c r="P169" s="1">
        <f>VLOOKUP($A169,'Values&amp;Scaled13Vars'!$A:$AE,15,FALSE)</f>
        <v>3.5206109249590902</v>
      </c>
      <c r="Q169" s="1">
        <f>VLOOKUP($A169,'Values&amp;Scaled13Vars'!$A:$AE,16,FALSE)</f>
        <v>10</v>
      </c>
      <c r="R169" s="1">
        <f>VLOOKUP($A169,'Values&amp;Scaled13Vars'!$A:$AE,17,FALSE)</f>
        <v>0.84581276976231068</v>
      </c>
      <c r="S169" s="1">
        <f>VLOOKUP($A169,'Values&amp;Scaled13Vars'!$A:$AE,18,FALSE)</f>
        <v>0</v>
      </c>
      <c r="T169" s="1">
        <f>VLOOKUP($A169,'Values&amp;Scaled13Vars'!$A:$AE,19,FALSE)</f>
        <v>0.10744119356411072</v>
      </c>
      <c r="U169" s="1">
        <f>VLOOKUP($A169,'Values&amp;Scaled13Vars'!$A:$AE,20,FALSE)</f>
        <v>0</v>
      </c>
      <c r="V169" s="1">
        <f>VLOOKUP($A169,'Values&amp;Scaled13Vars'!$A:$AE,21,FALSE)</f>
        <v>1.5013404825737264</v>
      </c>
      <c r="W169" s="1">
        <f>VLOOKUP($A169,'Values&amp;Scaled13Vars'!$A:$AE,22,FALSE)</f>
        <v>2.1760032998840773</v>
      </c>
      <c r="X169" s="1">
        <f>VLOOKUP($A169,'Values&amp;Scaled13Vars'!$A:$AE,23,FALSE)</f>
        <v>1.8006993006993008</v>
      </c>
      <c r="Y169" s="1">
        <f>VLOOKUP($A169,'Values&amp;Scaled13Vars'!$A:$AE,24,FALSE)</f>
        <v>0.99348534201954397</v>
      </c>
      <c r="Z169" s="1">
        <f>VLOOKUP($A169,'Values&amp;Scaled13Vars'!$A:$AE,25,FALSE)</f>
        <v>5.6849315068493151</v>
      </c>
      <c r="AA169" s="1">
        <f>VLOOKUP($A169,'Values&amp;Scaled13Vars'!$A:$AE,26,FALSE)</f>
        <v>2.5831202046035804</v>
      </c>
      <c r="AB169" s="1">
        <f>VLOOKUP($A169,'Values&amp;Scaled13Vars'!$A:$AE,27,FALSE)</f>
        <v>6.3829787234042548E-2</v>
      </c>
      <c r="AC169" s="1">
        <f>VLOOKUP($A169,'Values&amp;Scaled13Vars'!$A:$AE,28,FALSE)</f>
        <v>6.6745999999999999</v>
      </c>
      <c r="AD169" s="1">
        <f>VLOOKUP($A169,'Values&amp;Scaled13Vars'!$A:$AE,29,FALSE)</f>
        <v>4.7656999365811474</v>
      </c>
      <c r="AE169" s="1">
        <f>VLOOKUP($A169,'Values&amp;Scaled13Vars'!$A:$AE,30,FALSE)</f>
        <v>4.2735042735042743</v>
      </c>
      <c r="AF169" s="1">
        <f>VLOOKUP($A169,'Values&amp;Scaled13Vars'!$A:$AE,31,FALSE)</f>
        <v>1.356270588537023</v>
      </c>
    </row>
    <row r="170" spans="1:32" x14ac:dyDescent="0.2">
      <c r="A170">
        <v>6085503333</v>
      </c>
      <c r="B170" t="s">
        <v>1707</v>
      </c>
      <c r="C170" s="1">
        <f>VLOOKUP($A170,'Values&amp;Scaled13Vars'!$A:$AE,2,FALSE)</f>
        <v>4585</v>
      </c>
      <c r="D170" s="1">
        <f>VLOOKUP($A170,'Values&amp;Scaled13Vars'!$A:$AE,3,FALSE)</f>
        <v>10.37</v>
      </c>
      <c r="E170" s="1">
        <f>VLOOKUP($A170,'Values&amp;Scaled13Vars'!$A:$AE,4,FALSE)</f>
        <v>8.6836784700000003</v>
      </c>
      <c r="F170" s="1">
        <f>VLOOKUP($A170,'Values&amp;Scaled13Vars'!$A:$AE,5,FALSE)</f>
        <v>0</v>
      </c>
      <c r="G170" s="1">
        <f>VLOOKUP($A170,'Values&amp;Scaled13Vars'!$A:$AE,6,FALSE)</f>
        <v>117.0618056</v>
      </c>
      <c r="H170" s="1">
        <f>VLOOKUP($A170,'Values&amp;Scaled13Vars'!$A:$AE,7,FALSE)</f>
        <v>0</v>
      </c>
      <c r="I170" s="1">
        <f>VLOOKUP($A170,'Values&amp;Scaled13Vars'!$A:$AE,8,FALSE)</f>
        <v>143</v>
      </c>
      <c r="J170" s="1">
        <f>VLOOKUP($A170,'Values&amp;Scaled13Vars'!$A:$AE,9,FALSE)</f>
        <v>52047</v>
      </c>
      <c r="K170" s="1">
        <f>VLOOKUP($A170,'Values&amp;Scaled13Vars'!$A:$AE,10,FALSE)</f>
        <v>3.2</v>
      </c>
      <c r="L170" s="1">
        <f>VLOOKUP($A170,'Values&amp;Scaled13Vars'!$A:$AE,11,FALSE)</f>
        <v>6.9</v>
      </c>
      <c r="M170" s="1">
        <f>VLOOKUP($A170,'Values&amp;Scaled13Vars'!$A:$AE,12,FALSE)</f>
        <v>21.1</v>
      </c>
      <c r="N170" s="1">
        <f>VLOOKUP($A170,'Values&amp;Scaled13Vars'!$A:$AE,13,FALSE)</f>
        <v>8.5</v>
      </c>
      <c r="O170" s="1">
        <f>VLOOKUP($A170,'Values&amp;Scaled13Vars'!$A:$AE,14,FALSE)</f>
        <v>0.8</v>
      </c>
      <c r="P170" s="1">
        <f>VLOOKUP($A170,'Values&amp;Scaled13Vars'!$A:$AE,15,FALSE)</f>
        <v>3.5704823501909138</v>
      </c>
      <c r="Q170" s="1">
        <f>VLOOKUP($A170,'Values&amp;Scaled13Vars'!$A:$AE,16,FALSE)</f>
        <v>10</v>
      </c>
      <c r="R170" s="1">
        <f>VLOOKUP($A170,'Values&amp;Scaled13Vars'!$A:$AE,17,FALSE)</f>
        <v>0.67504201190274626</v>
      </c>
      <c r="S170" s="1">
        <f>VLOOKUP($A170,'Values&amp;Scaled13Vars'!$A:$AE,18,FALSE)</f>
        <v>0</v>
      </c>
      <c r="T170" s="1">
        <f>VLOOKUP($A170,'Values&amp;Scaled13Vars'!$A:$AE,19,FALSE)</f>
        <v>0.18241910356586347</v>
      </c>
      <c r="U170" s="1">
        <f>VLOOKUP($A170,'Values&amp;Scaled13Vars'!$A:$AE,20,FALSE)</f>
        <v>0</v>
      </c>
      <c r="V170" s="1">
        <f>VLOOKUP($A170,'Values&amp;Scaled13Vars'!$A:$AE,21,FALSE)</f>
        <v>0.47922252010723859</v>
      </c>
      <c r="W170" s="1">
        <f>VLOOKUP($A170,'Values&amp;Scaled13Vars'!$A:$AE,22,FALSE)</f>
        <v>3.1784142065698981</v>
      </c>
      <c r="X170" s="1">
        <f>VLOOKUP($A170,'Values&amp;Scaled13Vars'!$A:$AE,23,FALSE)</f>
        <v>0.55944055944055948</v>
      </c>
      <c r="Y170" s="1">
        <f>VLOOKUP($A170,'Values&amp;Scaled13Vars'!$A:$AE,24,FALSE)</f>
        <v>1.1237785016286646</v>
      </c>
      <c r="Z170" s="1">
        <f>VLOOKUP($A170,'Values&amp;Scaled13Vars'!$A:$AE,25,FALSE)</f>
        <v>4.8173515981735164</v>
      </c>
      <c r="AA170" s="1">
        <f>VLOOKUP($A170,'Values&amp;Scaled13Vars'!$A:$AE,26,FALSE)</f>
        <v>1.9693094629156009</v>
      </c>
      <c r="AB170" s="1">
        <f>VLOOKUP($A170,'Values&amp;Scaled13Vars'!$A:$AE,27,FALSE)</f>
        <v>8.5106382978723402E-2</v>
      </c>
      <c r="AC170" s="1">
        <f>VLOOKUP($A170,'Values&amp;Scaled13Vars'!$A:$AE,28,FALSE)</f>
        <v>4.3883000000000001</v>
      </c>
      <c r="AD170" s="1">
        <f>VLOOKUP($A170,'Values&amp;Scaled13Vars'!$A:$AE,29,FALSE)</f>
        <v>4.0408367433099537</v>
      </c>
      <c r="AE170" s="1">
        <f>VLOOKUP($A170,'Values&amp;Scaled13Vars'!$A:$AE,30,FALSE)</f>
        <v>3.2478632478632479</v>
      </c>
      <c r="AF170" s="1">
        <f>VLOOKUP($A170,'Values&amp;Scaled13Vars'!$A:$AE,31,FALSE)</f>
        <v>1.3387907738085363</v>
      </c>
    </row>
    <row r="171" spans="1:32" x14ac:dyDescent="0.2">
      <c r="A171">
        <v>6085504308</v>
      </c>
      <c r="B171" t="s">
        <v>1707</v>
      </c>
      <c r="C171" s="1">
        <f>VLOOKUP($A171,'Values&amp;Scaled13Vars'!$A:$AE,2,FALSE)</f>
        <v>4149</v>
      </c>
      <c r="D171" s="1">
        <f>VLOOKUP($A171,'Values&amp;Scaled13Vars'!$A:$AE,3,FALSE)</f>
        <v>10.37</v>
      </c>
      <c r="E171" s="1">
        <f>VLOOKUP($A171,'Values&amp;Scaled13Vars'!$A:$AE,4,FALSE)</f>
        <v>2.4480906990000002</v>
      </c>
      <c r="F171" s="1">
        <f>VLOOKUP($A171,'Values&amp;Scaled13Vars'!$A:$AE,5,FALSE)</f>
        <v>0</v>
      </c>
      <c r="G171" s="1">
        <f>VLOOKUP($A171,'Values&amp;Scaled13Vars'!$A:$AE,6,FALSE)</f>
        <v>131.0841465</v>
      </c>
      <c r="H171" s="1">
        <f>VLOOKUP($A171,'Values&amp;Scaled13Vars'!$A:$AE,7,FALSE)</f>
        <v>0</v>
      </c>
      <c r="I171" s="1">
        <f>VLOOKUP($A171,'Values&amp;Scaled13Vars'!$A:$AE,8,FALSE)</f>
        <v>387</v>
      </c>
      <c r="J171" s="1">
        <f>VLOOKUP($A171,'Values&amp;Scaled13Vars'!$A:$AE,9,FALSE)</f>
        <v>49646</v>
      </c>
      <c r="K171" s="1">
        <f>VLOOKUP($A171,'Values&amp;Scaled13Vars'!$A:$AE,10,FALSE)</f>
        <v>8.8000000000000007</v>
      </c>
      <c r="L171" s="1">
        <f>VLOOKUP($A171,'Values&amp;Scaled13Vars'!$A:$AE,11,FALSE)</f>
        <v>11.4</v>
      </c>
      <c r="M171" s="1">
        <f>VLOOKUP($A171,'Values&amp;Scaled13Vars'!$A:$AE,12,FALSE)</f>
        <v>20.100000000000001</v>
      </c>
      <c r="N171" s="1">
        <f>VLOOKUP($A171,'Values&amp;Scaled13Vars'!$A:$AE,13,FALSE)</f>
        <v>12.4</v>
      </c>
      <c r="O171" s="1">
        <f>VLOOKUP($A171,'Values&amp;Scaled13Vars'!$A:$AE,14,FALSE)</f>
        <v>0.1</v>
      </c>
      <c r="P171" s="1">
        <f>VLOOKUP($A171,'Values&amp;Scaled13Vars'!$A:$AE,15,FALSE)</f>
        <v>3.2307332657991115</v>
      </c>
      <c r="Q171" s="1">
        <f>VLOOKUP($A171,'Values&amp;Scaled13Vars'!$A:$AE,16,FALSE)</f>
        <v>10</v>
      </c>
      <c r="R171" s="1">
        <f>VLOOKUP($A171,'Values&amp;Scaled13Vars'!$A:$AE,17,FALSE)</f>
        <v>0.17384878987292862</v>
      </c>
      <c r="S171" s="1">
        <f>VLOOKUP($A171,'Values&amp;Scaled13Vars'!$A:$AE,18,FALSE)</f>
        <v>0</v>
      </c>
      <c r="T171" s="1">
        <f>VLOOKUP($A171,'Values&amp;Scaled13Vars'!$A:$AE,19,FALSE)</f>
        <v>0.20856736889325439</v>
      </c>
      <c r="U171" s="1">
        <f>VLOOKUP($A171,'Values&amp;Scaled13Vars'!$A:$AE,20,FALSE)</f>
        <v>0</v>
      </c>
      <c r="V171" s="1">
        <f>VLOOKUP($A171,'Values&amp;Scaled13Vars'!$A:$AE,21,FALSE)</f>
        <v>1.2969168900804289</v>
      </c>
      <c r="W171" s="1">
        <f>VLOOKUP($A171,'Values&amp;Scaled13Vars'!$A:$AE,22,FALSE)</f>
        <v>3.0076594292053964</v>
      </c>
      <c r="X171" s="1">
        <f>VLOOKUP($A171,'Values&amp;Scaled13Vars'!$A:$AE,23,FALSE)</f>
        <v>1.5384615384615385</v>
      </c>
      <c r="Y171" s="1">
        <f>VLOOKUP($A171,'Values&amp;Scaled13Vars'!$A:$AE,24,FALSE)</f>
        <v>1.8566775244299674</v>
      </c>
      <c r="Z171" s="1">
        <f>VLOOKUP($A171,'Values&amp;Scaled13Vars'!$A:$AE,25,FALSE)</f>
        <v>4.589041095890412</v>
      </c>
      <c r="AA171" s="1">
        <f>VLOOKUP($A171,'Values&amp;Scaled13Vars'!$A:$AE,26,FALSE)</f>
        <v>2.9667519181585678</v>
      </c>
      <c r="AB171" s="1">
        <f>VLOOKUP($A171,'Values&amp;Scaled13Vars'!$A:$AE,27,FALSE)</f>
        <v>1.0638297872340425E-2</v>
      </c>
      <c r="AC171" s="1">
        <f>VLOOKUP($A171,'Values&amp;Scaled13Vars'!$A:$AE,28,FALSE)</f>
        <v>5.8182</v>
      </c>
      <c r="AD171" s="1">
        <f>VLOOKUP($A171,'Values&amp;Scaled13Vars'!$A:$AE,29,FALSE)</f>
        <v>4.6959093964183216</v>
      </c>
      <c r="AE171" s="1">
        <f>VLOOKUP($A171,'Values&amp;Scaled13Vars'!$A:$AE,30,FALSE)</f>
        <v>4.0598290598290596</v>
      </c>
      <c r="AF171" s="1">
        <f>VLOOKUP($A171,'Values&amp;Scaled13Vars'!$A:$AE,31,FALSE)</f>
        <v>1.3105559632587038</v>
      </c>
    </row>
    <row r="172" spans="1:32" x14ac:dyDescent="0.2">
      <c r="A172">
        <v>6085502302</v>
      </c>
      <c r="B172" t="s">
        <v>1707</v>
      </c>
      <c r="C172" s="1">
        <f>VLOOKUP($A172,'Values&amp;Scaled13Vars'!$A:$AE,2,FALSE)</f>
        <v>2826</v>
      </c>
      <c r="D172" s="1">
        <f>VLOOKUP($A172,'Values&amp;Scaled13Vars'!$A:$AE,3,FALSE)</f>
        <v>10.37</v>
      </c>
      <c r="E172" s="1">
        <f>VLOOKUP($A172,'Values&amp;Scaled13Vars'!$A:$AE,4,FALSE)</f>
        <v>27.31</v>
      </c>
      <c r="F172" s="1">
        <f>VLOOKUP($A172,'Values&amp;Scaled13Vars'!$A:$AE,5,FALSE)</f>
        <v>0</v>
      </c>
      <c r="G172" s="1">
        <f>VLOOKUP($A172,'Values&amp;Scaled13Vars'!$A:$AE,6,FALSE)</f>
        <v>137.73363789999999</v>
      </c>
      <c r="H172" s="1">
        <f>VLOOKUP($A172,'Values&amp;Scaled13Vars'!$A:$AE,7,FALSE)</f>
        <v>0</v>
      </c>
      <c r="I172" s="1">
        <f>VLOOKUP($A172,'Values&amp;Scaled13Vars'!$A:$AE,8,FALSE)</f>
        <v>228</v>
      </c>
      <c r="J172" s="1">
        <f>VLOOKUP($A172,'Values&amp;Scaled13Vars'!$A:$AE,9,FALSE)</f>
        <v>51446</v>
      </c>
      <c r="K172" s="1">
        <f>VLOOKUP($A172,'Values&amp;Scaled13Vars'!$A:$AE,10,FALSE)</f>
        <v>8.1</v>
      </c>
      <c r="L172" s="1">
        <f>VLOOKUP($A172,'Values&amp;Scaled13Vars'!$A:$AE,11,FALSE)</f>
        <v>8.1</v>
      </c>
      <c r="M172" s="1">
        <f>VLOOKUP($A172,'Values&amp;Scaled13Vars'!$A:$AE,12,FALSE)</f>
        <v>20.8</v>
      </c>
      <c r="N172" s="1">
        <f>VLOOKUP($A172,'Values&amp;Scaled13Vars'!$A:$AE,13,FALSE)</f>
        <v>4.9000000000000004</v>
      </c>
      <c r="O172" s="1">
        <f>VLOOKUP($A172,'Values&amp;Scaled13Vars'!$A:$AE,14,FALSE)</f>
        <v>0</v>
      </c>
      <c r="P172" s="1">
        <f>VLOOKUP($A172,'Values&amp;Scaled13Vars'!$A:$AE,15,FALSE)</f>
        <v>2.1997973973349958</v>
      </c>
      <c r="Q172" s="1">
        <f>VLOOKUP($A172,'Values&amp;Scaled13Vars'!$A:$AE,16,FALSE)</f>
        <v>10</v>
      </c>
      <c r="R172" s="1">
        <f>VLOOKUP($A172,'Values&amp;Scaled13Vars'!$A:$AE,17,FALSE)</f>
        <v>2.1721560683515011</v>
      </c>
      <c r="S172" s="1">
        <f>VLOOKUP($A172,'Values&amp;Scaled13Vars'!$A:$AE,18,FALSE)</f>
        <v>0</v>
      </c>
      <c r="T172" s="1">
        <f>VLOOKUP($A172,'Values&amp;Scaled13Vars'!$A:$AE,19,FALSE)</f>
        <v>0.22096705783673204</v>
      </c>
      <c r="U172" s="1">
        <f>VLOOKUP($A172,'Values&amp;Scaled13Vars'!$A:$AE,20,FALSE)</f>
        <v>0</v>
      </c>
      <c r="V172" s="1">
        <f>VLOOKUP($A172,'Values&amp;Scaled13Vars'!$A:$AE,21,FALSE)</f>
        <v>0.76407506702412864</v>
      </c>
      <c r="W172" s="1">
        <f>VLOOKUP($A172,'Values&amp;Scaled13Vars'!$A:$AE,22,FALSE)</f>
        <v>3.1356721735852817</v>
      </c>
      <c r="X172" s="1">
        <f>VLOOKUP($A172,'Values&amp;Scaled13Vars'!$A:$AE,23,FALSE)</f>
        <v>1.4160839160839158</v>
      </c>
      <c r="Y172" s="1">
        <f>VLOOKUP($A172,'Values&amp;Scaled13Vars'!$A:$AE,24,FALSE)</f>
        <v>1.3192182410423454</v>
      </c>
      <c r="Z172" s="1">
        <f>VLOOKUP($A172,'Values&amp;Scaled13Vars'!$A:$AE,25,FALSE)</f>
        <v>4.7488584474885851</v>
      </c>
      <c r="AA172" s="1">
        <f>VLOOKUP($A172,'Values&amp;Scaled13Vars'!$A:$AE,26,FALSE)</f>
        <v>1.0485933503836318</v>
      </c>
      <c r="AB172" s="1">
        <f>VLOOKUP($A172,'Values&amp;Scaled13Vars'!$A:$AE,27,FALSE)</f>
        <v>0</v>
      </c>
      <c r="AC172" s="1">
        <f>VLOOKUP($A172,'Values&amp;Scaled13Vars'!$A:$AE,28,FALSE)</f>
        <v>4.3110999999999997</v>
      </c>
      <c r="AD172" s="1">
        <f>VLOOKUP($A172,'Values&amp;Scaled13Vars'!$A:$AE,29,FALSE)</f>
        <v>3.9548448212195133</v>
      </c>
      <c r="AE172" s="1">
        <f>VLOOKUP($A172,'Values&amp;Scaled13Vars'!$A:$AE,30,FALSE)</f>
        <v>3.7179487179487181</v>
      </c>
      <c r="AF172" s="1">
        <f>VLOOKUP($A172,'Values&amp;Scaled13Vars'!$A:$AE,31,FALSE)</f>
        <v>1.3015829387558744</v>
      </c>
    </row>
    <row r="173" spans="1:32" x14ac:dyDescent="0.2">
      <c r="A173">
        <v>6085503326</v>
      </c>
      <c r="B173" t="s">
        <v>1707</v>
      </c>
      <c r="C173" s="1">
        <f>VLOOKUP($A173,'Values&amp;Scaled13Vars'!$A:$AE,2,FALSE)</f>
        <v>6493</v>
      </c>
      <c r="D173" s="1">
        <f>VLOOKUP($A173,'Values&amp;Scaled13Vars'!$A:$AE,3,FALSE)</f>
        <v>10.37</v>
      </c>
      <c r="E173" s="1">
        <f>VLOOKUP($A173,'Values&amp;Scaled13Vars'!$A:$AE,4,FALSE)</f>
        <v>6.0826574630000003</v>
      </c>
      <c r="F173" s="1">
        <f>VLOOKUP($A173,'Values&amp;Scaled13Vars'!$A:$AE,5,FALSE)</f>
        <v>0</v>
      </c>
      <c r="G173" s="1">
        <f>VLOOKUP($A173,'Values&amp;Scaled13Vars'!$A:$AE,6,FALSE)</f>
        <v>126.91925519999999</v>
      </c>
      <c r="H173" s="1">
        <f>VLOOKUP($A173,'Values&amp;Scaled13Vars'!$A:$AE,7,FALSE)</f>
        <v>0</v>
      </c>
      <c r="I173" s="1">
        <f>VLOOKUP($A173,'Values&amp;Scaled13Vars'!$A:$AE,8,FALSE)</f>
        <v>287</v>
      </c>
      <c r="J173" s="1">
        <f>VLOOKUP($A173,'Values&amp;Scaled13Vars'!$A:$AE,9,FALSE)</f>
        <v>45855</v>
      </c>
      <c r="K173" s="1">
        <f>VLOOKUP($A173,'Values&amp;Scaled13Vars'!$A:$AE,10,FALSE)</f>
        <v>3.9</v>
      </c>
      <c r="L173" s="1">
        <f>VLOOKUP($A173,'Values&amp;Scaled13Vars'!$A:$AE,11,FALSE)</f>
        <v>10.3</v>
      </c>
      <c r="M173" s="1">
        <f>VLOOKUP($A173,'Values&amp;Scaled13Vars'!$A:$AE,12,FALSE)</f>
        <v>30.4</v>
      </c>
      <c r="N173" s="1">
        <f>VLOOKUP($A173,'Values&amp;Scaled13Vars'!$A:$AE,13,FALSE)</f>
        <v>4.8</v>
      </c>
      <c r="O173" s="1">
        <f>VLOOKUP($A173,'Values&amp;Scaled13Vars'!$A:$AE,14,FALSE)</f>
        <v>0</v>
      </c>
      <c r="P173" s="1">
        <f>VLOOKUP($A173,'Values&amp;Scaled13Vars'!$A:$AE,15,FALSE)</f>
        <v>5.0572742149146732</v>
      </c>
      <c r="Q173" s="1">
        <f>VLOOKUP($A173,'Values&amp;Scaled13Vars'!$A:$AE,16,FALSE)</f>
        <v>10</v>
      </c>
      <c r="R173" s="1">
        <f>VLOOKUP($A173,'Values&amp;Scaled13Vars'!$A:$AE,17,FALSE)</f>
        <v>0.46598167197323381</v>
      </c>
      <c r="S173" s="1">
        <f>VLOOKUP($A173,'Values&amp;Scaled13Vars'!$A:$AE,18,FALSE)</f>
        <v>0</v>
      </c>
      <c r="T173" s="1">
        <f>VLOOKUP($A173,'Values&amp;Scaled13Vars'!$A:$AE,19,FALSE)</f>
        <v>0.20080085661482716</v>
      </c>
      <c r="U173" s="1">
        <f>VLOOKUP($A173,'Values&amp;Scaled13Vars'!$A:$AE,20,FALSE)</f>
        <v>0</v>
      </c>
      <c r="V173" s="1">
        <f>VLOOKUP($A173,'Values&amp;Scaled13Vars'!$A:$AE,21,FALSE)</f>
        <v>0.96179624664879348</v>
      </c>
      <c r="W173" s="1">
        <f>VLOOKUP($A173,'Values&amp;Scaled13Vars'!$A:$AE,22,FALSE)</f>
        <v>2.7380503659030939</v>
      </c>
      <c r="X173" s="1">
        <f>VLOOKUP($A173,'Values&amp;Scaled13Vars'!$A:$AE,23,FALSE)</f>
        <v>0.68181818181818177</v>
      </c>
      <c r="Y173" s="1">
        <f>VLOOKUP($A173,'Values&amp;Scaled13Vars'!$A:$AE,24,FALSE)</f>
        <v>1.677524429967427</v>
      </c>
      <c r="Z173" s="1">
        <f>VLOOKUP($A173,'Values&amp;Scaled13Vars'!$A:$AE,25,FALSE)</f>
        <v>6.9406392694063923</v>
      </c>
      <c r="AA173" s="1">
        <f>VLOOKUP($A173,'Values&amp;Scaled13Vars'!$A:$AE,26,FALSE)</f>
        <v>1.0230179028132993</v>
      </c>
      <c r="AB173" s="1">
        <f>VLOOKUP($A173,'Values&amp;Scaled13Vars'!$A:$AE,27,FALSE)</f>
        <v>0</v>
      </c>
      <c r="AC173" s="1">
        <f>VLOOKUP($A173,'Values&amp;Scaled13Vars'!$A:$AE,28,FALSE)</f>
        <v>4.6341999999999999</v>
      </c>
      <c r="AD173" s="1">
        <f>VLOOKUP($A173,'Values&amp;Scaled13Vars'!$A:$AE,29,FALSE)</f>
        <v>4.8769462622589526</v>
      </c>
      <c r="AE173" s="1">
        <f>VLOOKUP($A173,'Values&amp;Scaled13Vars'!$A:$AE,30,FALSE)</f>
        <v>3.0341880341880341</v>
      </c>
      <c r="AF173" s="1">
        <f>VLOOKUP($A173,'Values&amp;Scaled13Vars'!$A:$AE,31,FALSE)</f>
        <v>1.2974189374035936</v>
      </c>
    </row>
    <row r="174" spans="1:32" x14ac:dyDescent="0.2">
      <c r="A174">
        <v>6085503001</v>
      </c>
      <c r="B174" t="s">
        <v>1707</v>
      </c>
      <c r="C174" s="1">
        <f>VLOOKUP($A174,'Values&amp;Scaled13Vars'!$A:$AE,2,FALSE)</f>
        <v>4063</v>
      </c>
      <c r="D174" s="1">
        <f>VLOOKUP($A174,'Values&amp;Scaled13Vars'!$A:$AE,3,FALSE)</f>
        <v>10.37</v>
      </c>
      <c r="E174" s="1">
        <f>VLOOKUP($A174,'Values&amp;Scaled13Vars'!$A:$AE,4,FALSE)</f>
        <v>22.169448769999999</v>
      </c>
      <c r="F174" s="1">
        <f>VLOOKUP($A174,'Values&amp;Scaled13Vars'!$A:$AE,5,FALSE)</f>
        <v>0</v>
      </c>
      <c r="G174" s="1">
        <f>VLOOKUP($A174,'Values&amp;Scaled13Vars'!$A:$AE,6,FALSE)</f>
        <v>100.2685141</v>
      </c>
      <c r="H174" s="1">
        <f>VLOOKUP($A174,'Values&amp;Scaled13Vars'!$A:$AE,7,FALSE)</f>
        <v>0</v>
      </c>
      <c r="I174" s="1">
        <f>VLOOKUP($A174,'Values&amp;Scaled13Vars'!$A:$AE,8,FALSE)</f>
        <v>232</v>
      </c>
      <c r="J174" s="1">
        <f>VLOOKUP($A174,'Values&amp;Scaled13Vars'!$A:$AE,9,FALSE)</f>
        <v>72538</v>
      </c>
      <c r="K174" s="1">
        <f>VLOOKUP($A174,'Values&amp;Scaled13Vars'!$A:$AE,10,FALSE)</f>
        <v>5.6</v>
      </c>
      <c r="L174" s="1">
        <f>VLOOKUP($A174,'Values&amp;Scaled13Vars'!$A:$AE,11,FALSE)</f>
        <v>3</v>
      </c>
      <c r="M174" s="1">
        <f>VLOOKUP($A174,'Values&amp;Scaled13Vars'!$A:$AE,12,FALSE)</f>
        <v>25.5</v>
      </c>
      <c r="N174" s="1">
        <f>VLOOKUP($A174,'Values&amp;Scaled13Vars'!$A:$AE,13,FALSE)</f>
        <v>7.2</v>
      </c>
      <c r="O174" s="1">
        <f>VLOOKUP($A174,'Values&amp;Scaled13Vars'!$A:$AE,14,FALSE)</f>
        <v>3</v>
      </c>
      <c r="P174" s="1">
        <f>VLOOKUP($A174,'Values&amp;Scaled13Vars'!$A:$AE,15,FALSE)</f>
        <v>3.1637185381438475</v>
      </c>
      <c r="Q174" s="1">
        <f>VLOOKUP($A174,'Values&amp;Scaled13Vars'!$A:$AE,16,FALSE)</f>
        <v>10</v>
      </c>
      <c r="R174" s="1">
        <f>VLOOKUP($A174,'Values&amp;Scaled13Vars'!$A:$AE,17,FALSE)</f>
        <v>1.7589777877160795</v>
      </c>
      <c r="S174" s="1">
        <f>VLOOKUP($A174,'Values&amp;Scaled13Vars'!$A:$AE,18,FALSE)</f>
        <v>0</v>
      </c>
      <c r="T174" s="1">
        <f>VLOOKUP($A174,'Values&amp;Scaled13Vars'!$A:$AE,19,FALSE)</f>
        <v>0.15110368733160129</v>
      </c>
      <c r="U174" s="1">
        <f>VLOOKUP($A174,'Values&amp;Scaled13Vars'!$A:$AE,20,FALSE)</f>
        <v>0</v>
      </c>
      <c r="V174" s="1">
        <f>VLOOKUP($A174,'Values&amp;Scaled13Vars'!$A:$AE,21,FALSE)</f>
        <v>0.77747989276139406</v>
      </c>
      <c r="W174" s="1">
        <f>VLOOKUP($A174,'Values&amp;Scaled13Vars'!$A:$AE,22,FALSE)</f>
        <v>4.635697064952244</v>
      </c>
      <c r="X174" s="1">
        <f>VLOOKUP($A174,'Values&amp;Scaled13Vars'!$A:$AE,23,FALSE)</f>
        <v>0.97902097902097895</v>
      </c>
      <c r="Y174" s="1">
        <f>VLOOKUP($A174,'Values&amp;Scaled13Vars'!$A:$AE,24,FALSE)</f>
        <v>0.48859934853420195</v>
      </c>
      <c r="Z174" s="1">
        <f>VLOOKUP($A174,'Values&amp;Scaled13Vars'!$A:$AE,25,FALSE)</f>
        <v>5.8219178082191778</v>
      </c>
      <c r="AA174" s="1">
        <f>VLOOKUP($A174,'Values&amp;Scaled13Vars'!$A:$AE,26,FALSE)</f>
        <v>1.636828644501279</v>
      </c>
      <c r="AB174" s="1">
        <f>VLOOKUP($A174,'Values&amp;Scaled13Vars'!$A:$AE,27,FALSE)</f>
        <v>0.31914893617021273</v>
      </c>
      <c r="AC174" s="1">
        <f>VLOOKUP($A174,'Values&amp;Scaled13Vars'!$A:$AE,28,FALSE)</f>
        <v>3.9946999999999999</v>
      </c>
      <c r="AD174" s="1">
        <f>VLOOKUP($A174,'Values&amp;Scaled13Vars'!$A:$AE,29,FALSE)</f>
        <v>3.6137520218885522</v>
      </c>
      <c r="AE174" s="1">
        <f>VLOOKUP($A174,'Values&amp;Scaled13Vars'!$A:$AE,30,FALSE)</f>
        <v>4.017094017094017</v>
      </c>
      <c r="AF174" s="1">
        <f>VLOOKUP($A174,'Values&amp;Scaled13Vars'!$A:$AE,31,FALSE)</f>
        <v>1.2790797248600849</v>
      </c>
    </row>
    <row r="175" spans="1:32" x14ac:dyDescent="0.2">
      <c r="A175">
        <v>6085512036</v>
      </c>
      <c r="B175" t="s">
        <v>1707</v>
      </c>
      <c r="C175" s="1">
        <f>VLOOKUP($A175,'Values&amp;Scaled13Vars'!$A:$AE,2,FALSE)</f>
        <v>4585</v>
      </c>
      <c r="D175" s="1">
        <f>VLOOKUP($A175,'Values&amp;Scaled13Vars'!$A:$AE,3,FALSE)</f>
        <v>10.37</v>
      </c>
      <c r="E175" s="1">
        <f>VLOOKUP($A175,'Values&amp;Scaled13Vars'!$A:$AE,4,FALSE)</f>
        <v>8.0830183499999997</v>
      </c>
      <c r="F175" s="1">
        <f>VLOOKUP($A175,'Values&amp;Scaled13Vars'!$A:$AE,5,FALSE)</f>
        <v>0</v>
      </c>
      <c r="G175" s="1">
        <f>VLOOKUP($A175,'Values&amp;Scaled13Vars'!$A:$AE,6,FALSE)</f>
        <v>61.352054520000003</v>
      </c>
      <c r="H175" s="1">
        <f>VLOOKUP($A175,'Values&amp;Scaled13Vars'!$A:$AE,7,FALSE)</f>
        <v>0</v>
      </c>
      <c r="I175" s="1">
        <f>VLOOKUP($A175,'Values&amp;Scaled13Vars'!$A:$AE,8,FALSE)</f>
        <v>352</v>
      </c>
      <c r="J175" s="1">
        <f>VLOOKUP($A175,'Values&amp;Scaled13Vars'!$A:$AE,9,FALSE)</f>
        <v>44297</v>
      </c>
      <c r="K175" s="1">
        <f>VLOOKUP($A175,'Values&amp;Scaled13Vars'!$A:$AE,10,FALSE)</f>
        <v>6.5</v>
      </c>
      <c r="L175" s="1">
        <f>VLOOKUP($A175,'Values&amp;Scaled13Vars'!$A:$AE,11,FALSE)</f>
        <v>6.9</v>
      </c>
      <c r="M175" s="1">
        <f>VLOOKUP($A175,'Values&amp;Scaled13Vars'!$A:$AE,12,FALSE)</f>
        <v>28.6</v>
      </c>
      <c r="N175" s="1">
        <f>VLOOKUP($A175,'Values&amp;Scaled13Vars'!$A:$AE,13,FALSE)</f>
        <v>4.9000000000000004</v>
      </c>
      <c r="O175" s="1">
        <f>VLOOKUP($A175,'Values&amp;Scaled13Vars'!$A:$AE,14,FALSE)</f>
        <v>0.5</v>
      </c>
      <c r="P175" s="1">
        <f>VLOOKUP($A175,'Values&amp;Scaled13Vars'!$A:$AE,15,FALSE)</f>
        <v>3.5704823501909138</v>
      </c>
      <c r="Q175" s="1">
        <f>VLOOKUP($A175,'Values&amp;Scaled13Vars'!$A:$AE,16,FALSE)</f>
        <v>10</v>
      </c>
      <c r="R175" s="1">
        <f>VLOOKUP($A175,'Values&amp;Scaled13Vars'!$A:$AE,17,FALSE)</f>
        <v>0.62676319810948955</v>
      </c>
      <c r="S175" s="1">
        <f>VLOOKUP($A175,'Values&amp;Scaled13Vars'!$A:$AE,18,FALSE)</f>
        <v>0</v>
      </c>
      <c r="T175" s="1">
        <f>VLOOKUP($A175,'Values&amp;Scaled13Vars'!$A:$AE,19,FALSE)</f>
        <v>7.8533927549158375E-2</v>
      </c>
      <c r="U175" s="1">
        <f>VLOOKUP($A175,'Values&amp;Scaled13Vars'!$A:$AE,20,FALSE)</f>
        <v>0</v>
      </c>
      <c r="V175" s="1">
        <f>VLOOKUP($A175,'Values&amp;Scaled13Vars'!$A:$AE,21,FALSE)</f>
        <v>1.1796246648793565</v>
      </c>
      <c r="W175" s="1">
        <f>VLOOKUP($A175,'Values&amp;Scaled13Vars'!$A:$AE,22,FALSE)</f>
        <v>2.6272482238231714</v>
      </c>
      <c r="X175" s="1">
        <f>VLOOKUP($A175,'Values&amp;Scaled13Vars'!$A:$AE,23,FALSE)</f>
        <v>1.1363636363636362</v>
      </c>
      <c r="Y175" s="1">
        <f>VLOOKUP($A175,'Values&amp;Scaled13Vars'!$A:$AE,24,FALSE)</f>
        <v>1.1237785016286646</v>
      </c>
      <c r="Z175" s="1">
        <f>VLOOKUP($A175,'Values&amp;Scaled13Vars'!$A:$AE,25,FALSE)</f>
        <v>6.5296803652968052</v>
      </c>
      <c r="AA175" s="1">
        <f>VLOOKUP($A175,'Values&amp;Scaled13Vars'!$A:$AE,26,FALSE)</f>
        <v>1.0485933503836318</v>
      </c>
      <c r="AB175" s="1">
        <f>VLOOKUP($A175,'Values&amp;Scaled13Vars'!$A:$AE,27,FALSE)</f>
        <v>5.3191489361702128E-2</v>
      </c>
      <c r="AC175" s="1">
        <f>VLOOKUP($A175,'Values&amp;Scaled13Vars'!$A:$AE,28,FALSE)</f>
        <v>5.4196</v>
      </c>
      <c r="AD175" s="1">
        <f>VLOOKUP($A175,'Values&amp;Scaled13Vars'!$A:$AE,29,FALSE)</f>
        <v>4.3757923475139924</v>
      </c>
      <c r="AE175" s="1">
        <f>VLOOKUP($A175,'Values&amp;Scaled13Vars'!$A:$AE,30,FALSE)</f>
        <v>3.2478632478632479</v>
      </c>
      <c r="AF175" s="1">
        <f>VLOOKUP($A175,'Values&amp;Scaled13Vars'!$A:$AE,31,FALSE)</f>
        <v>1.2679361016104931</v>
      </c>
    </row>
    <row r="176" spans="1:32" x14ac:dyDescent="0.2">
      <c r="A176">
        <v>6085507904</v>
      </c>
      <c r="B176" t="s">
        <v>1707</v>
      </c>
      <c r="C176" s="1">
        <f>VLOOKUP($A176,'Values&amp;Scaled13Vars'!$A:$AE,2,FALSE)</f>
        <v>3147</v>
      </c>
      <c r="D176" s="1">
        <f>VLOOKUP($A176,'Values&amp;Scaled13Vars'!$A:$AE,3,FALSE)</f>
        <v>10.37</v>
      </c>
      <c r="E176" s="1">
        <f>VLOOKUP($A176,'Values&amp;Scaled13Vars'!$A:$AE,4,FALSE)</f>
        <v>16.23</v>
      </c>
      <c r="F176" s="1">
        <f>VLOOKUP($A176,'Values&amp;Scaled13Vars'!$A:$AE,5,FALSE)</f>
        <v>0</v>
      </c>
      <c r="G176" s="1">
        <f>VLOOKUP($A176,'Values&amp;Scaled13Vars'!$A:$AE,6,FALSE)</f>
        <v>198.24454370000001</v>
      </c>
      <c r="H176" s="1">
        <f>VLOOKUP($A176,'Values&amp;Scaled13Vars'!$A:$AE,7,FALSE)</f>
        <v>0</v>
      </c>
      <c r="I176" s="1">
        <f>VLOOKUP($A176,'Values&amp;Scaled13Vars'!$A:$AE,8,FALSE)</f>
        <v>25</v>
      </c>
      <c r="J176" s="1">
        <f>VLOOKUP($A176,'Values&amp;Scaled13Vars'!$A:$AE,9,FALSE)</f>
        <v>65997</v>
      </c>
      <c r="K176" s="1">
        <f>VLOOKUP($A176,'Values&amp;Scaled13Vars'!$A:$AE,10,FALSE)</f>
        <v>0.8</v>
      </c>
      <c r="L176" s="1">
        <f>VLOOKUP($A176,'Values&amp;Scaled13Vars'!$A:$AE,11,FALSE)</f>
        <v>2.9</v>
      </c>
      <c r="M176" s="1">
        <f>VLOOKUP($A176,'Values&amp;Scaled13Vars'!$A:$AE,12,FALSE)</f>
        <v>24</v>
      </c>
      <c r="N176" s="1">
        <f>VLOOKUP($A176,'Values&amp;Scaled13Vars'!$A:$AE,13,FALSE)</f>
        <v>6.9</v>
      </c>
      <c r="O176" s="1">
        <f>VLOOKUP($A176,'Values&amp;Scaled13Vars'!$A:$AE,14,FALSE)</f>
        <v>0</v>
      </c>
      <c r="P176" s="1">
        <f>VLOOKUP($A176,'Values&amp;Scaled13Vars'!$A:$AE,15,FALSE)</f>
        <v>2.4499337645133639</v>
      </c>
      <c r="Q176" s="1">
        <f>VLOOKUP($A176,'Values&amp;Scaled13Vars'!$A:$AE,16,FALSE)</f>
        <v>10</v>
      </c>
      <c r="R176" s="1">
        <f>VLOOKUP($A176,'Values&amp;Scaled13Vars'!$A:$AE,17,FALSE)</f>
        <v>1.2815871109363113</v>
      </c>
      <c r="S176" s="1">
        <f>VLOOKUP($A176,'Values&amp;Scaled13Vars'!$A:$AE,18,FALSE)</f>
        <v>0</v>
      </c>
      <c r="T176" s="1">
        <f>VLOOKUP($A176,'Values&amp;Scaled13Vars'!$A:$AE,19,FALSE)</f>
        <v>0.33380522311476768</v>
      </c>
      <c r="U176" s="1">
        <f>VLOOKUP($A176,'Values&amp;Scaled13Vars'!$A:$AE,20,FALSE)</f>
        <v>0</v>
      </c>
      <c r="V176" s="1">
        <f>VLOOKUP($A176,'Values&amp;Scaled13Vars'!$A:$AE,21,FALSE)</f>
        <v>8.3780160857908847E-2</v>
      </c>
      <c r="W176" s="1">
        <f>VLOOKUP($A176,'Values&amp;Scaled13Vars'!$A:$AE,22,FALSE)</f>
        <v>4.1705129755140069</v>
      </c>
      <c r="X176" s="1">
        <f>VLOOKUP($A176,'Values&amp;Scaled13Vars'!$A:$AE,23,FALSE)</f>
        <v>0.13986013986013987</v>
      </c>
      <c r="Y176" s="1">
        <f>VLOOKUP($A176,'Values&amp;Scaled13Vars'!$A:$AE,24,FALSE)</f>
        <v>0.47231270358306188</v>
      </c>
      <c r="Z176" s="1">
        <f>VLOOKUP($A176,'Values&amp;Scaled13Vars'!$A:$AE,25,FALSE)</f>
        <v>5.4794520547945211</v>
      </c>
      <c r="AA176" s="1">
        <f>VLOOKUP($A176,'Values&amp;Scaled13Vars'!$A:$AE,26,FALSE)</f>
        <v>1.5601023017902815</v>
      </c>
      <c r="AB176" s="1">
        <f>VLOOKUP($A176,'Values&amp;Scaled13Vars'!$A:$AE,27,FALSE)</f>
        <v>0</v>
      </c>
      <c r="AC176" s="1">
        <f>VLOOKUP($A176,'Values&amp;Scaled13Vars'!$A:$AE,28,FALSE)</f>
        <v>3.8898999999999999</v>
      </c>
      <c r="AD176" s="1">
        <f>VLOOKUP($A176,'Values&amp;Scaled13Vars'!$A:$AE,29,FALSE)</f>
        <v>3.2863245200387006</v>
      </c>
      <c r="AE176" s="1">
        <f>VLOOKUP($A176,'Values&amp;Scaled13Vars'!$A:$AE,30,FALSE)</f>
        <v>2.6495726495726495</v>
      </c>
      <c r="AF176" s="1">
        <f>VLOOKUP($A176,'Values&amp;Scaled13Vars'!$A:$AE,31,FALSE)</f>
        <v>1.243085342262912</v>
      </c>
    </row>
    <row r="177" spans="1:32" x14ac:dyDescent="0.2">
      <c r="A177">
        <v>6085502908</v>
      </c>
      <c r="B177" t="s">
        <v>1707</v>
      </c>
      <c r="C177" s="1">
        <f>VLOOKUP($A177,'Values&amp;Scaled13Vars'!$A:$AE,2,FALSE)</f>
        <v>6683</v>
      </c>
      <c r="D177" s="1">
        <f>VLOOKUP($A177,'Values&amp;Scaled13Vars'!$A:$AE,3,FALSE)</f>
        <v>10.37</v>
      </c>
      <c r="E177" s="1">
        <f>VLOOKUP($A177,'Values&amp;Scaled13Vars'!$A:$AE,4,FALSE)</f>
        <v>14.42</v>
      </c>
      <c r="F177" s="1">
        <f>VLOOKUP($A177,'Values&amp;Scaled13Vars'!$A:$AE,5,FALSE)</f>
        <v>0</v>
      </c>
      <c r="G177" s="1">
        <f>VLOOKUP($A177,'Values&amp;Scaled13Vars'!$A:$AE,6,FALSE)</f>
        <v>83.838688379999994</v>
      </c>
      <c r="H177" s="1">
        <f>VLOOKUP($A177,'Values&amp;Scaled13Vars'!$A:$AE,7,FALSE)</f>
        <v>0</v>
      </c>
      <c r="I177" s="1">
        <f>VLOOKUP($A177,'Values&amp;Scaled13Vars'!$A:$AE,8,FALSE)</f>
        <v>364</v>
      </c>
      <c r="J177" s="1">
        <f>VLOOKUP($A177,'Values&amp;Scaled13Vars'!$A:$AE,9,FALSE)</f>
        <v>56172</v>
      </c>
      <c r="K177" s="1">
        <f>VLOOKUP($A177,'Values&amp;Scaled13Vars'!$A:$AE,10,FALSE)</f>
        <v>5.3</v>
      </c>
      <c r="L177" s="1">
        <f>VLOOKUP($A177,'Values&amp;Scaled13Vars'!$A:$AE,11,FALSE)</f>
        <v>4</v>
      </c>
      <c r="M177" s="1">
        <f>VLOOKUP($A177,'Values&amp;Scaled13Vars'!$A:$AE,12,FALSE)</f>
        <v>26.4</v>
      </c>
      <c r="N177" s="1">
        <f>VLOOKUP($A177,'Values&amp;Scaled13Vars'!$A:$AE,13,FALSE)</f>
        <v>7.7</v>
      </c>
      <c r="O177" s="1">
        <f>VLOOKUP($A177,'Values&amp;Scaled13Vars'!$A:$AE,14,FALSE)</f>
        <v>0.6</v>
      </c>
      <c r="P177" s="1">
        <f>VLOOKUP($A177,'Values&amp;Scaled13Vars'!$A:$AE,15,FALSE)</f>
        <v>5.2053300085716518</v>
      </c>
      <c r="Q177" s="1">
        <f>VLOOKUP($A177,'Values&amp;Scaled13Vars'!$A:$AE,16,FALSE)</f>
        <v>10</v>
      </c>
      <c r="R177" s="1">
        <f>VLOOKUP($A177,'Values&amp;Scaled13Vars'!$A:$AE,17,FALSE)</f>
        <v>1.1361060808892451</v>
      </c>
      <c r="S177" s="1">
        <f>VLOOKUP($A177,'Values&amp;Scaled13Vars'!$A:$AE,18,FALSE)</f>
        <v>0</v>
      </c>
      <c r="T177" s="1">
        <f>VLOOKUP($A177,'Values&amp;Scaled13Vars'!$A:$AE,19,FALSE)</f>
        <v>0.12046604663572061</v>
      </c>
      <c r="U177" s="1">
        <f>VLOOKUP($A177,'Values&amp;Scaled13Vars'!$A:$AE,20,FALSE)</f>
        <v>0</v>
      </c>
      <c r="V177" s="1">
        <f>VLOOKUP($A177,'Values&amp;Scaled13Vars'!$A:$AE,21,FALSE)</f>
        <v>1.2198391420911527</v>
      </c>
      <c r="W177" s="1">
        <f>VLOOKUP($A177,'Values&amp;Scaled13Vars'!$A:$AE,22,FALSE)</f>
        <v>3.4717767457738011</v>
      </c>
      <c r="X177" s="1">
        <f>VLOOKUP($A177,'Values&amp;Scaled13Vars'!$A:$AE,23,FALSE)</f>
        <v>0.92657342657342656</v>
      </c>
      <c r="Y177" s="1">
        <f>VLOOKUP($A177,'Values&amp;Scaled13Vars'!$A:$AE,24,FALSE)</f>
        <v>0.65146579804560267</v>
      </c>
      <c r="Z177" s="1">
        <f>VLOOKUP($A177,'Values&amp;Scaled13Vars'!$A:$AE,25,FALSE)</f>
        <v>6.0273972602739718</v>
      </c>
      <c r="AA177" s="1">
        <f>VLOOKUP($A177,'Values&amp;Scaled13Vars'!$A:$AE,26,FALSE)</f>
        <v>1.7647058823529413</v>
      </c>
      <c r="AB177" s="1">
        <f>VLOOKUP($A177,'Values&amp;Scaled13Vars'!$A:$AE,27,FALSE)</f>
        <v>6.3829787234042548E-2</v>
      </c>
      <c r="AC177" s="1">
        <f>VLOOKUP($A177,'Values&amp;Scaled13Vars'!$A:$AE,28,FALSE)</f>
        <v>4.1468999999999996</v>
      </c>
      <c r="AD177" s="1">
        <f>VLOOKUP($A177,'Values&amp;Scaled13Vars'!$A:$AE,29,FALSE)</f>
        <v>4.4862350013587582</v>
      </c>
      <c r="AE177" s="1">
        <f>VLOOKUP($A177,'Values&amp;Scaled13Vars'!$A:$AE,30,FALSE)</f>
        <v>3.8461538461538463</v>
      </c>
      <c r="AF177" s="1">
        <f>VLOOKUP($A177,'Values&amp;Scaled13Vars'!$A:$AE,31,FALSE)</f>
        <v>1.1800010220928105</v>
      </c>
    </row>
    <row r="178" spans="1:32" x14ac:dyDescent="0.2">
      <c r="A178">
        <v>6085502601</v>
      </c>
      <c r="B178" t="s">
        <v>1707</v>
      </c>
      <c r="C178" s="1">
        <f>VLOOKUP($A178,'Values&amp;Scaled13Vars'!$A:$AE,2,FALSE)</f>
        <v>2236</v>
      </c>
      <c r="D178" s="1">
        <f>VLOOKUP($A178,'Values&amp;Scaled13Vars'!$A:$AE,3,FALSE)</f>
        <v>10.37</v>
      </c>
      <c r="E178" s="1">
        <f>VLOOKUP($A178,'Values&amp;Scaled13Vars'!$A:$AE,4,FALSE)</f>
        <v>27.007209889999999</v>
      </c>
      <c r="F178" s="1">
        <f>VLOOKUP($A178,'Values&amp;Scaled13Vars'!$A:$AE,5,FALSE)</f>
        <v>0</v>
      </c>
      <c r="G178" s="1">
        <f>VLOOKUP($A178,'Values&amp;Scaled13Vars'!$A:$AE,6,FALSE)</f>
        <v>108.62735259999999</v>
      </c>
      <c r="H178" s="1">
        <f>VLOOKUP($A178,'Values&amp;Scaled13Vars'!$A:$AE,7,FALSE)</f>
        <v>0</v>
      </c>
      <c r="I178" s="1">
        <f>VLOOKUP($A178,'Values&amp;Scaled13Vars'!$A:$AE,8,FALSE)</f>
        <v>205</v>
      </c>
      <c r="J178" s="1">
        <f>VLOOKUP($A178,'Values&amp;Scaled13Vars'!$A:$AE,9,FALSE)</f>
        <v>112905</v>
      </c>
      <c r="K178" s="1">
        <f>VLOOKUP($A178,'Values&amp;Scaled13Vars'!$A:$AE,10,FALSE)</f>
        <v>7.5</v>
      </c>
      <c r="L178" s="1">
        <f>VLOOKUP($A178,'Values&amp;Scaled13Vars'!$A:$AE,11,FALSE)</f>
        <v>5.9</v>
      </c>
      <c r="M178" s="1">
        <f>VLOOKUP($A178,'Values&amp;Scaled13Vars'!$A:$AE,12,FALSE)</f>
        <v>18</v>
      </c>
      <c r="N178" s="1">
        <f>VLOOKUP($A178,'Values&amp;Scaled13Vars'!$A:$AE,13,FALSE)</f>
        <v>13.6</v>
      </c>
      <c r="O178" s="1">
        <f>VLOOKUP($A178,'Values&amp;Scaled13Vars'!$A:$AE,14,FALSE)</f>
        <v>0.4</v>
      </c>
      <c r="P178" s="1">
        <f>VLOOKUP($A178,'Values&amp;Scaled13Vars'!$A:$AE,15,FALSE)</f>
        <v>1.7400451959791163</v>
      </c>
      <c r="Q178" s="1">
        <f>VLOOKUP($A178,'Values&amp;Scaled13Vars'!$A:$AE,16,FALSE)</f>
        <v>10</v>
      </c>
      <c r="R178" s="1">
        <f>VLOOKUP($A178,'Values&amp;Scaled13Vars'!$A:$AE,17,FALSE)</f>
        <v>2.1478189318372114</v>
      </c>
      <c r="S178" s="1">
        <f>VLOOKUP($A178,'Values&amp;Scaled13Vars'!$A:$AE,18,FALSE)</f>
        <v>0</v>
      </c>
      <c r="T178" s="1">
        <f>VLOOKUP($A178,'Values&amp;Scaled13Vars'!$A:$AE,19,FALSE)</f>
        <v>0.16669089409583066</v>
      </c>
      <c r="U178" s="1">
        <f>VLOOKUP($A178,'Values&amp;Scaled13Vars'!$A:$AE,20,FALSE)</f>
        <v>0</v>
      </c>
      <c r="V178" s="1">
        <f>VLOOKUP($A178,'Values&amp;Scaled13Vars'!$A:$AE,21,FALSE)</f>
        <v>0.68699731903485262</v>
      </c>
      <c r="W178" s="1">
        <f>VLOOKUP($A178,'Values&amp;Scaled13Vars'!$A:$AE,22,FALSE)</f>
        <v>7.5065250940538073</v>
      </c>
      <c r="X178" s="1">
        <f>VLOOKUP($A178,'Values&amp;Scaled13Vars'!$A:$AE,23,FALSE)</f>
        <v>1.3111888111888113</v>
      </c>
      <c r="Y178" s="1">
        <f>VLOOKUP($A178,'Values&amp;Scaled13Vars'!$A:$AE,24,FALSE)</f>
        <v>0.96091205211726405</v>
      </c>
      <c r="Z178" s="1">
        <f>VLOOKUP($A178,'Values&amp;Scaled13Vars'!$A:$AE,25,FALSE)</f>
        <v>4.1095890410958908</v>
      </c>
      <c r="AA178" s="1">
        <f>VLOOKUP($A178,'Values&amp;Scaled13Vars'!$A:$AE,26,FALSE)</f>
        <v>3.273657289002557</v>
      </c>
      <c r="AB178" s="1">
        <f>VLOOKUP($A178,'Values&amp;Scaled13Vars'!$A:$AE,27,FALSE)</f>
        <v>4.2553191489361701E-2</v>
      </c>
      <c r="AC178" s="1">
        <f>VLOOKUP($A178,'Values&amp;Scaled13Vars'!$A:$AE,28,FALSE)</f>
        <v>5.1595000000000004</v>
      </c>
      <c r="AD178" s="1">
        <f>VLOOKUP($A178,'Values&amp;Scaled13Vars'!$A:$AE,29,FALSE)</f>
        <v>3.1434538384829498</v>
      </c>
      <c r="AE178" s="1">
        <f>VLOOKUP($A178,'Values&amp;Scaled13Vars'!$A:$AE,30,FALSE)</f>
        <v>4.3589743589743595</v>
      </c>
      <c r="AF178" s="1">
        <f>VLOOKUP($A178,'Values&amp;Scaled13Vars'!$A:$AE,31,FALSE)</f>
        <v>1.1654534985842331</v>
      </c>
    </row>
    <row r="179" spans="1:32" x14ac:dyDescent="0.2">
      <c r="A179">
        <v>6085503332</v>
      </c>
      <c r="B179" t="s">
        <v>1707</v>
      </c>
      <c r="C179" s="1">
        <f>VLOOKUP($A179,'Values&amp;Scaled13Vars'!$A:$AE,2,FALSE)</f>
        <v>5002</v>
      </c>
      <c r="D179" s="1">
        <f>VLOOKUP($A179,'Values&amp;Scaled13Vars'!$A:$AE,3,FALSE)</f>
        <v>10.37</v>
      </c>
      <c r="E179" s="1">
        <f>VLOOKUP($A179,'Values&amp;Scaled13Vars'!$A:$AE,4,FALSE)</f>
        <v>2.3806688020000002</v>
      </c>
      <c r="F179" s="1">
        <f>VLOOKUP($A179,'Values&amp;Scaled13Vars'!$A:$AE,5,FALSE)</f>
        <v>0.62002504999999997</v>
      </c>
      <c r="G179" s="1">
        <f>VLOOKUP($A179,'Values&amp;Scaled13Vars'!$A:$AE,6,FALSE)</f>
        <v>82.026913370000003</v>
      </c>
      <c r="H179" s="1">
        <f>VLOOKUP($A179,'Values&amp;Scaled13Vars'!$A:$AE,7,FALSE)</f>
        <v>0</v>
      </c>
      <c r="I179" s="1">
        <f>VLOOKUP($A179,'Values&amp;Scaled13Vars'!$A:$AE,8,FALSE)</f>
        <v>165</v>
      </c>
      <c r="J179" s="1">
        <f>VLOOKUP($A179,'Values&amp;Scaled13Vars'!$A:$AE,9,FALSE)</f>
        <v>54485</v>
      </c>
      <c r="K179" s="1">
        <f>VLOOKUP($A179,'Values&amp;Scaled13Vars'!$A:$AE,10,FALSE)</f>
        <v>3</v>
      </c>
      <c r="L179" s="1">
        <f>VLOOKUP($A179,'Values&amp;Scaled13Vars'!$A:$AE,11,FALSE)</f>
        <v>5.7</v>
      </c>
      <c r="M179" s="1">
        <f>VLOOKUP($A179,'Values&amp;Scaled13Vars'!$A:$AE,12,FALSE)</f>
        <v>12.4</v>
      </c>
      <c r="N179" s="1">
        <f>VLOOKUP($A179,'Values&amp;Scaled13Vars'!$A:$AE,13,FALSE)</f>
        <v>16.399999999999999</v>
      </c>
      <c r="O179" s="1">
        <f>VLOOKUP($A179,'Values&amp;Scaled13Vars'!$A:$AE,14,FALSE)</f>
        <v>0</v>
      </c>
      <c r="P179" s="1">
        <f>VLOOKUP($A179,'Values&amp;Scaled13Vars'!$A:$AE,15,FALSE)</f>
        <v>3.8954258552170185</v>
      </c>
      <c r="Q179" s="1">
        <f>VLOOKUP($A179,'Values&amp;Scaled13Vars'!$A:$AE,16,FALSE)</f>
        <v>10</v>
      </c>
      <c r="R179" s="1">
        <f>VLOOKUP($A179,'Values&amp;Scaled13Vars'!$A:$AE,17,FALSE)</f>
        <v>0.16842966997056003</v>
      </c>
      <c r="S179" s="1">
        <f>VLOOKUP($A179,'Values&amp;Scaled13Vars'!$A:$AE,18,FALSE)</f>
        <v>7.7179073271785737E-3</v>
      </c>
      <c r="T179" s="1">
        <f>VLOOKUP($A179,'Values&amp;Scaled13Vars'!$A:$AE,19,FALSE)</f>
        <v>0.11708752560183132</v>
      </c>
      <c r="U179" s="1">
        <f>VLOOKUP($A179,'Values&amp;Scaled13Vars'!$A:$AE,20,FALSE)</f>
        <v>0</v>
      </c>
      <c r="V179" s="1">
        <f>VLOOKUP($A179,'Values&amp;Scaled13Vars'!$A:$AE,21,FALSE)</f>
        <v>0.55294906166219837</v>
      </c>
      <c r="W179" s="1">
        <f>VLOOKUP($A179,'Values&amp;Scaled13Vars'!$A:$AE,22,FALSE)</f>
        <v>3.3518003570133201</v>
      </c>
      <c r="X179" s="1">
        <f>VLOOKUP($A179,'Values&amp;Scaled13Vars'!$A:$AE,23,FALSE)</f>
        <v>0.52447552447552448</v>
      </c>
      <c r="Y179" s="1">
        <f>VLOOKUP($A179,'Values&amp;Scaled13Vars'!$A:$AE,24,FALSE)</f>
        <v>0.92833876221498368</v>
      </c>
      <c r="Z179" s="1">
        <f>VLOOKUP($A179,'Values&amp;Scaled13Vars'!$A:$AE,25,FALSE)</f>
        <v>2.8310502283105028</v>
      </c>
      <c r="AA179" s="1">
        <f>VLOOKUP($A179,'Values&amp;Scaled13Vars'!$A:$AE,26,FALSE)</f>
        <v>3.9897698209718664</v>
      </c>
      <c r="AB179" s="1">
        <f>VLOOKUP($A179,'Values&amp;Scaled13Vars'!$A:$AE,27,FALSE)</f>
        <v>0</v>
      </c>
      <c r="AC179" s="1">
        <f>VLOOKUP($A179,'Values&amp;Scaled13Vars'!$A:$AE,28,FALSE)</f>
        <v>3.7233000000000001</v>
      </c>
      <c r="AD179" s="1">
        <f>VLOOKUP($A179,'Values&amp;Scaled13Vars'!$A:$AE,29,FALSE)</f>
        <v>4.0899586679079656</v>
      </c>
      <c r="AE179" s="1">
        <f>VLOOKUP($A179,'Values&amp;Scaled13Vars'!$A:$AE,30,FALSE)</f>
        <v>4.5299145299145298</v>
      </c>
      <c r="AF179" s="1">
        <f>VLOOKUP($A179,'Values&amp;Scaled13Vars'!$A:$AE,31,FALSE)</f>
        <v>1.1455831875467122</v>
      </c>
    </row>
    <row r="180" spans="1:32" x14ac:dyDescent="0.2">
      <c r="A180">
        <v>6085512030</v>
      </c>
      <c r="B180" t="s">
        <v>1707</v>
      </c>
      <c r="C180" s="1">
        <f>VLOOKUP($A180,'Values&amp;Scaled13Vars'!$A:$AE,2,FALSE)</f>
        <v>3074</v>
      </c>
      <c r="D180" s="1">
        <f>VLOOKUP($A180,'Values&amp;Scaled13Vars'!$A:$AE,3,FALSE)</f>
        <v>10.37</v>
      </c>
      <c r="E180" s="1">
        <f>VLOOKUP($A180,'Values&amp;Scaled13Vars'!$A:$AE,4,FALSE)</f>
        <v>8.0830183499999997</v>
      </c>
      <c r="F180" s="1">
        <f>VLOOKUP($A180,'Values&amp;Scaled13Vars'!$A:$AE,5,FALSE)</f>
        <v>3.057372E-3</v>
      </c>
      <c r="G180" s="1">
        <f>VLOOKUP($A180,'Values&amp;Scaled13Vars'!$A:$AE,6,FALSE)</f>
        <v>58.691090709999997</v>
      </c>
      <c r="H180" s="1">
        <f>VLOOKUP($A180,'Values&amp;Scaled13Vars'!$A:$AE,7,FALSE)</f>
        <v>0</v>
      </c>
      <c r="I180" s="1">
        <f>VLOOKUP($A180,'Values&amp;Scaled13Vars'!$A:$AE,8,FALSE)</f>
        <v>100</v>
      </c>
      <c r="J180" s="1">
        <f>VLOOKUP($A180,'Values&amp;Scaled13Vars'!$A:$AE,9,FALSE)</f>
        <v>50229</v>
      </c>
      <c r="K180" s="1">
        <f>VLOOKUP($A180,'Values&amp;Scaled13Vars'!$A:$AE,10,FALSE)</f>
        <v>3.3</v>
      </c>
      <c r="L180" s="1">
        <f>VLOOKUP($A180,'Values&amp;Scaled13Vars'!$A:$AE,11,FALSE)</f>
        <v>5.6</v>
      </c>
      <c r="M180" s="1">
        <f>VLOOKUP($A180,'Values&amp;Scaled13Vars'!$A:$AE,12,FALSE)</f>
        <v>22.7</v>
      </c>
      <c r="N180" s="1">
        <f>VLOOKUP($A180,'Values&amp;Scaled13Vars'!$A:$AE,13,FALSE)</f>
        <v>8</v>
      </c>
      <c r="O180" s="1">
        <f>VLOOKUP($A180,'Values&amp;Scaled13Vars'!$A:$AE,14,FALSE)</f>
        <v>0</v>
      </c>
      <c r="P180" s="1">
        <f>VLOOKUP($A180,'Values&amp;Scaled13Vars'!$A:$AE,15,FALSE)</f>
        <v>2.3930491701083145</v>
      </c>
      <c r="Q180" s="1">
        <f>VLOOKUP($A180,'Values&amp;Scaled13Vars'!$A:$AE,16,FALSE)</f>
        <v>10</v>
      </c>
      <c r="R180" s="1">
        <f>VLOOKUP($A180,'Values&amp;Scaled13Vars'!$A:$AE,17,FALSE)</f>
        <v>0.62676319810948955</v>
      </c>
      <c r="S180" s="1">
        <f>VLOOKUP($A180,'Values&amp;Scaled13Vars'!$A:$AE,18,FALSE)</f>
        <v>3.8057355522507699E-5</v>
      </c>
      <c r="T180" s="1">
        <f>VLOOKUP($A180,'Values&amp;Scaled13Vars'!$A:$AE,19,FALSE)</f>
        <v>7.3571875333578202E-2</v>
      </c>
      <c r="U180" s="1">
        <f>VLOOKUP($A180,'Values&amp;Scaled13Vars'!$A:$AE,20,FALSE)</f>
        <v>0</v>
      </c>
      <c r="V180" s="1">
        <f>VLOOKUP($A180,'Values&amp;Scaled13Vars'!$A:$AE,21,FALSE)</f>
        <v>0.33512064343163539</v>
      </c>
      <c r="W180" s="1">
        <f>VLOOKUP($A180,'Values&amp;Scaled13Vars'!$A:$AE,22,FALSE)</f>
        <v>3.0491213347462147</v>
      </c>
      <c r="X180" s="1">
        <f>VLOOKUP($A180,'Values&amp;Scaled13Vars'!$A:$AE,23,FALSE)</f>
        <v>0.57692307692307687</v>
      </c>
      <c r="Y180" s="1">
        <f>VLOOKUP($A180,'Values&amp;Scaled13Vars'!$A:$AE,24,FALSE)</f>
        <v>0.91205211726384361</v>
      </c>
      <c r="Z180" s="1">
        <f>VLOOKUP($A180,'Values&amp;Scaled13Vars'!$A:$AE,25,FALSE)</f>
        <v>5.1826484018264836</v>
      </c>
      <c r="AA180" s="1">
        <f>VLOOKUP($A180,'Values&amp;Scaled13Vars'!$A:$AE,26,FALSE)</f>
        <v>1.8414322250639388</v>
      </c>
      <c r="AB180" s="1">
        <f>VLOOKUP($A180,'Values&amp;Scaled13Vars'!$A:$AE,27,FALSE)</f>
        <v>0</v>
      </c>
      <c r="AC180" s="1">
        <f>VLOOKUP($A180,'Values&amp;Scaled13Vars'!$A:$AE,28,FALSE)</f>
        <v>3.3603999999999998</v>
      </c>
      <c r="AD180" s="1">
        <f>VLOOKUP($A180,'Values&amp;Scaled13Vars'!$A:$AE,29,FALSE)</f>
        <v>3.7212218884442412</v>
      </c>
      <c r="AE180" s="1">
        <f>VLOOKUP($A180,'Values&amp;Scaled13Vars'!$A:$AE,30,FALSE)</f>
        <v>3.8461538461538463</v>
      </c>
      <c r="AF180" s="1">
        <f>VLOOKUP($A180,'Values&amp;Scaled13Vars'!$A:$AE,31,FALSE)</f>
        <v>1.1262858696549909</v>
      </c>
    </row>
    <row r="181" spans="1:32" x14ac:dyDescent="0.2">
      <c r="A181">
        <v>6085502903</v>
      </c>
      <c r="B181" t="s">
        <v>1707</v>
      </c>
      <c r="C181" s="1">
        <f>VLOOKUP($A181,'Values&amp;Scaled13Vars'!$A:$AE,2,FALSE)</f>
        <v>5075</v>
      </c>
      <c r="D181" s="1">
        <f>VLOOKUP($A181,'Values&amp;Scaled13Vars'!$A:$AE,3,FALSE)</f>
        <v>10.37</v>
      </c>
      <c r="E181" s="1">
        <f>VLOOKUP($A181,'Values&amp;Scaled13Vars'!$A:$AE,4,FALSE)</f>
        <v>15.76631856</v>
      </c>
      <c r="F181" s="1">
        <f>VLOOKUP($A181,'Values&amp;Scaled13Vars'!$A:$AE,5,FALSE)</f>
        <v>0</v>
      </c>
      <c r="G181" s="1">
        <f>VLOOKUP($A181,'Values&amp;Scaled13Vars'!$A:$AE,6,FALSE)</f>
        <v>94.509113229999997</v>
      </c>
      <c r="H181" s="1">
        <f>VLOOKUP($A181,'Values&amp;Scaled13Vars'!$A:$AE,7,FALSE)</f>
        <v>0</v>
      </c>
      <c r="I181" s="1">
        <f>VLOOKUP($A181,'Values&amp;Scaled13Vars'!$A:$AE,8,FALSE)</f>
        <v>356</v>
      </c>
      <c r="J181" s="1">
        <f>VLOOKUP($A181,'Values&amp;Scaled13Vars'!$A:$AE,9,FALSE)</f>
        <v>63091</v>
      </c>
      <c r="K181" s="1">
        <f>VLOOKUP($A181,'Values&amp;Scaled13Vars'!$A:$AE,10,FALSE)</f>
        <v>6.7</v>
      </c>
      <c r="L181" s="1">
        <f>VLOOKUP($A181,'Values&amp;Scaled13Vars'!$A:$AE,11,FALSE)</f>
        <v>7.4</v>
      </c>
      <c r="M181" s="1">
        <f>VLOOKUP($A181,'Values&amp;Scaled13Vars'!$A:$AE,12,FALSE)</f>
        <v>23.6</v>
      </c>
      <c r="N181" s="1">
        <f>VLOOKUP($A181,'Values&amp;Scaled13Vars'!$A:$AE,13,FALSE)</f>
        <v>10.5</v>
      </c>
      <c r="O181" s="1">
        <f>VLOOKUP($A181,'Values&amp;Scaled13Vars'!$A:$AE,14,FALSE)</f>
        <v>0.2</v>
      </c>
      <c r="P181" s="1">
        <f>VLOOKUP($A181,'Values&amp;Scaled13Vars'!$A:$AE,15,FALSE)</f>
        <v>3.9523104496220678</v>
      </c>
      <c r="Q181" s="1">
        <f>VLOOKUP($A181,'Values&amp;Scaled13Vars'!$A:$AE,16,FALSE)</f>
        <v>10</v>
      </c>
      <c r="R181" s="1">
        <f>VLOOKUP($A181,'Values&amp;Scaled13Vars'!$A:$AE,17,FALSE)</f>
        <v>1.2443181310993463</v>
      </c>
      <c r="S181" s="1">
        <f>VLOOKUP($A181,'Values&amp;Scaled13Vars'!$A:$AE,18,FALSE)</f>
        <v>0</v>
      </c>
      <c r="T181" s="1">
        <f>VLOOKUP($A181,'Values&amp;Scaled13Vars'!$A:$AE,19,FALSE)</f>
        <v>0.1403638013774974</v>
      </c>
      <c r="U181" s="1">
        <f>VLOOKUP($A181,'Values&amp;Scaled13Vars'!$A:$AE,20,FALSE)</f>
        <v>0</v>
      </c>
      <c r="V181" s="1">
        <f>VLOOKUP($A181,'Values&amp;Scaled13Vars'!$A:$AE,21,FALSE)</f>
        <v>1.1930294906166219</v>
      </c>
      <c r="W181" s="1">
        <f>VLOOKUP($A181,'Values&amp;Scaled13Vars'!$A:$AE,22,FALSE)</f>
        <v>3.9638435115318149</v>
      </c>
      <c r="X181" s="1">
        <f>VLOOKUP($A181,'Values&amp;Scaled13Vars'!$A:$AE,23,FALSE)</f>
        <v>1.1713286713286712</v>
      </c>
      <c r="Y181" s="1">
        <f>VLOOKUP($A181,'Values&amp;Scaled13Vars'!$A:$AE,24,FALSE)</f>
        <v>1.2052117263843649</v>
      </c>
      <c r="Z181" s="1">
        <f>VLOOKUP($A181,'Values&amp;Scaled13Vars'!$A:$AE,25,FALSE)</f>
        <v>5.3881278538812793</v>
      </c>
      <c r="AA181" s="1">
        <f>VLOOKUP($A181,'Values&amp;Scaled13Vars'!$A:$AE,26,FALSE)</f>
        <v>2.4808184143222505</v>
      </c>
      <c r="AB181" s="1">
        <f>VLOOKUP($A181,'Values&amp;Scaled13Vars'!$A:$AE,27,FALSE)</f>
        <v>2.1276595744680851E-2</v>
      </c>
      <c r="AC181" s="1">
        <f>VLOOKUP($A181,'Values&amp;Scaled13Vars'!$A:$AE,28,FALSE)</f>
        <v>4.2103000000000002</v>
      </c>
      <c r="AD181" s="1">
        <f>VLOOKUP($A181,'Values&amp;Scaled13Vars'!$A:$AE,29,FALSE)</f>
        <v>4.4098442750676741</v>
      </c>
      <c r="AE181" s="1">
        <f>VLOOKUP($A181,'Values&amp;Scaled13Vars'!$A:$AE,30,FALSE)</f>
        <v>3.9316239316239314</v>
      </c>
      <c r="AF181" s="1">
        <f>VLOOKUP($A181,'Values&amp;Scaled13Vars'!$A:$AE,31,FALSE)</f>
        <v>1.1093258070591563</v>
      </c>
    </row>
    <row r="182" spans="1:32" x14ac:dyDescent="0.2">
      <c r="A182">
        <v>6085511914</v>
      </c>
      <c r="B182" t="s">
        <v>1707</v>
      </c>
      <c r="C182" s="1">
        <f>VLOOKUP($A182,'Values&amp;Scaled13Vars'!$A:$AE,2,FALSE)</f>
        <v>5684</v>
      </c>
      <c r="D182" s="1">
        <f>VLOOKUP($A182,'Values&amp;Scaled13Vars'!$A:$AE,3,FALSE)</f>
        <v>10.37</v>
      </c>
      <c r="E182" s="1">
        <f>VLOOKUP($A182,'Values&amp;Scaled13Vars'!$A:$AE,4,FALSE)</f>
        <v>12.27</v>
      </c>
      <c r="F182" s="1">
        <f>VLOOKUP($A182,'Values&amp;Scaled13Vars'!$A:$AE,5,FALSE)</f>
        <v>0</v>
      </c>
      <c r="G182" s="1">
        <f>VLOOKUP($A182,'Values&amp;Scaled13Vars'!$A:$AE,6,FALSE)</f>
        <v>61.20377216</v>
      </c>
      <c r="H182" s="1">
        <f>VLOOKUP($A182,'Values&amp;Scaled13Vars'!$A:$AE,7,FALSE)</f>
        <v>0</v>
      </c>
      <c r="I182" s="1">
        <f>VLOOKUP($A182,'Values&amp;Scaled13Vars'!$A:$AE,8,FALSE)</f>
        <v>192</v>
      </c>
      <c r="J182" s="1">
        <f>VLOOKUP($A182,'Values&amp;Scaled13Vars'!$A:$AE,9,FALSE)</f>
        <v>58645</v>
      </c>
      <c r="K182" s="1">
        <f>VLOOKUP($A182,'Values&amp;Scaled13Vars'!$A:$AE,10,FALSE)</f>
        <v>3.3</v>
      </c>
      <c r="L182" s="1">
        <f>VLOOKUP($A182,'Values&amp;Scaled13Vars'!$A:$AE,11,FALSE)</f>
        <v>1.9</v>
      </c>
      <c r="M182" s="1">
        <f>VLOOKUP($A182,'Values&amp;Scaled13Vars'!$A:$AE,12,FALSE)</f>
        <v>23.8</v>
      </c>
      <c r="N182" s="1">
        <f>VLOOKUP($A182,'Values&amp;Scaled13Vars'!$A:$AE,13,FALSE)</f>
        <v>8.6</v>
      </c>
      <c r="O182" s="1">
        <f>VLOOKUP($A182,'Values&amp;Scaled13Vars'!$A:$AE,14,FALSE)</f>
        <v>0.5</v>
      </c>
      <c r="P182" s="1">
        <f>VLOOKUP($A182,'Values&amp;Scaled13Vars'!$A:$AE,15,FALSE)</f>
        <v>4.4268682303436453</v>
      </c>
      <c r="Q182" s="1">
        <f>VLOOKUP($A182,'Values&amp;Scaled13Vars'!$A:$AE,16,FALSE)</f>
        <v>10</v>
      </c>
      <c r="R182" s="1">
        <f>VLOOKUP($A182,'Values&amp;Scaled13Vars'!$A:$AE,17,FALSE)</f>
        <v>0.96329712254604494</v>
      </c>
      <c r="S182" s="1">
        <f>VLOOKUP($A182,'Values&amp;Scaled13Vars'!$A:$AE,18,FALSE)</f>
        <v>0</v>
      </c>
      <c r="T182" s="1">
        <f>VLOOKUP($A182,'Values&amp;Scaled13Vars'!$A:$AE,19,FALSE)</f>
        <v>7.8257416906584276E-2</v>
      </c>
      <c r="U182" s="1">
        <f>VLOOKUP($A182,'Values&amp;Scaled13Vars'!$A:$AE,20,FALSE)</f>
        <v>0</v>
      </c>
      <c r="V182" s="1">
        <f>VLOOKUP($A182,'Values&amp;Scaled13Vars'!$A:$AE,21,FALSE)</f>
        <v>0.64343163538873993</v>
      </c>
      <c r="W182" s="1">
        <f>VLOOKUP($A182,'Values&amp;Scaled13Vars'!$A:$AE,22,FALSE)</f>
        <v>3.6476520329134985</v>
      </c>
      <c r="X182" s="1">
        <f>VLOOKUP($A182,'Values&amp;Scaled13Vars'!$A:$AE,23,FALSE)</f>
        <v>0.57692307692307687</v>
      </c>
      <c r="Y182" s="1">
        <f>VLOOKUP($A182,'Values&amp;Scaled13Vars'!$A:$AE,24,FALSE)</f>
        <v>0.30944625407166126</v>
      </c>
      <c r="Z182" s="1">
        <f>VLOOKUP($A182,'Values&amp;Scaled13Vars'!$A:$AE,25,FALSE)</f>
        <v>5.4337899543379002</v>
      </c>
      <c r="AA182" s="1">
        <f>VLOOKUP($A182,'Values&amp;Scaled13Vars'!$A:$AE,26,FALSE)</f>
        <v>1.9948849104859334</v>
      </c>
      <c r="AB182" s="1">
        <f>VLOOKUP($A182,'Values&amp;Scaled13Vars'!$A:$AE,27,FALSE)</f>
        <v>5.3191489361702128E-2</v>
      </c>
      <c r="AC182" s="1">
        <f>VLOOKUP($A182,'Values&amp;Scaled13Vars'!$A:$AE,28,FALSE)</f>
        <v>3.7875000000000001</v>
      </c>
      <c r="AD182" s="1">
        <f>VLOOKUP($A182,'Values&amp;Scaled13Vars'!$A:$AE,29,FALSE)</f>
        <v>3.9727264367493071</v>
      </c>
      <c r="AE182" s="1">
        <f>VLOOKUP($A182,'Values&amp;Scaled13Vars'!$A:$AE,30,FALSE)</f>
        <v>3.6752136752136755</v>
      </c>
      <c r="AF182" s="1">
        <f>VLOOKUP($A182,'Values&amp;Scaled13Vars'!$A:$AE,31,FALSE)</f>
        <v>1.096455008244015</v>
      </c>
    </row>
    <row r="183" spans="1:32" x14ac:dyDescent="0.2">
      <c r="A183">
        <v>6085511905</v>
      </c>
      <c r="B183" t="s">
        <v>1707</v>
      </c>
      <c r="C183" s="1">
        <f>VLOOKUP($A183,'Values&amp;Scaled13Vars'!$A:$AE,2,FALSE)</f>
        <v>3129</v>
      </c>
      <c r="D183" s="1">
        <f>VLOOKUP($A183,'Values&amp;Scaled13Vars'!$A:$AE,3,FALSE)</f>
        <v>10.37</v>
      </c>
      <c r="E183" s="1">
        <f>VLOOKUP($A183,'Values&amp;Scaled13Vars'!$A:$AE,4,FALSE)</f>
        <v>9.618553618</v>
      </c>
      <c r="F183" s="1">
        <f>VLOOKUP($A183,'Values&amp;Scaled13Vars'!$A:$AE,5,FALSE)</f>
        <v>0</v>
      </c>
      <c r="G183" s="1">
        <f>VLOOKUP($A183,'Values&amp;Scaled13Vars'!$A:$AE,6,FALSE)</f>
        <v>53.30773061</v>
      </c>
      <c r="H183" s="1">
        <f>VLOOKUP($A183,'Values&amp;Scaled13Vars'!$A:$AE,7,FALSE)</f>
        <v>0</v>
      </c>
      <c r="I183" s="1">
        <f>VLOOKUP($A183,'Values&amp;Scaled13Vars'!$A:$AE,8,FALSE)</f>
        <v>173</v>
      </c>
      <c r="J183" s="1">
        <f>VLOOKUP($A183,'Values&amp;Scaled13Vars'!$A:$AE,9,FALSE)</f>
        <v>60703</v>
      </c>
      <c r="K183" s="1">
        <f>VLOOKUP($A183,'Values&amp;Scaled13Vars'!$A:$AE,10,FALSE)</f>
        <v>5.4</v>
      </c>
      <c r="L183" s="1">
        <f>VLOOKUP($A183,'Values&amp;Scaled13Vars'!$A:$AE,11,FALSE)</f>
        <v>6.8</v>
      </c>
      <c r="M183" s="1">
        <f>VLOOKUP($A183,'Values&amp;Scaled13Vars'!$A:$AE,12,FALSE)</f>
        <v>28.1</v>
      </c>
      <c r="N183" s="1">
        <f>VLOOKUP($A183,'Values&amp;Scaled13Vars'!$A:$AE,13,FALSE)</f>
        <v>8</v>
      </c>
      <c r="O183" s="1">
        <f>VLOOKUP($A183,'Values&amp;Scaled13Vars'!$A:$AE,14,FALSE)</f>
        <v>0</v>
      </c>
      <c r="P183" s="1">
        <f>VLOOKUP($A183,'Values&amp;Scaled13Vars'!$A:$AE,15,FALSE)</f>
        <v>2.4359074261669136</v>
      </c>
      <c r="Q183" s="1">
        <f>VLOOKUP($A183,'Values&amp;Scaled13Vars'!$A:$AE,16,FALSE)</f>
        <v>10</v>
      </c>
      <c r="R183" s="1">
        <f>VLOOKUP($A183,'Values&amp;Scaled13Vars'!$A:$AE,17,FALSE)</f>
        <v>0.75018377958033922</v>
      </c>
      <c r="S183" s="1">
        <f>VLOOKUP($A183,'Values&amp;Scaled13Vars'!$A:$AE,18,FALSE)</f>
        <v>0</v>
      </c>
      <c r="T183" s="1">
        <f>VLOOKUP($A183,'Values&amp;Scaled13Vars'!$A:$AE,19,FALSE)</f>
        <v>6.3533214224740828E-2</v>
      </c>
      <c r="U183" s="1">
        <f>VLOOKUP($A183,'Values&amp;Scaled13Vars'!$A:$AE,20,FALSE)</f>
        <v>0</v>
      </c>
      <c r="V183" s="1">
        <f>VLOOKUP($A183,'Values&amp;Scaled13Vars'!$A:$AE,21,FALSE)</f>
        <v>0.57975871313672922</v>
      </c>
      <c r="W183" s="1">
        <f>VLOOKUP($A183,'Values&amp;Scaled13Vars'!$A:$AE,22,FALSE)</f>
        <v>3.7940132706545002</v>
      </c>
      <c r="X183" s="1">
        <f>VLOOKUP($A183,'Values&amp;Scaled13Vars'!$A:$AE,23,FALSE)</f>
        <v>0.94405594405594395</v>
      </c>
      <c r="Y183" s="1">
        <f>VLOOKUP($A183,'Values&amp;Scaled13Vars'!$A:$AE,24,FALSE)</f>
        <v>1.1074918566775245</v>
      </c>
      <c r="Z183" s="1">
        <f>VLOOKUP($A183,'Values&amp;Scaled13Vars'!$A:$AE,25,FALSE)</f>
        <v>6.4155251141552512</v>
      </c>
      <c r="AA183" s="1">
        <f>VLOOKUP($A183,'Values&amp;Scaled13Vars'!$A:$AE,26,FALSE)</f>
        <v>1.8414322250639388</v>
      </c>
      <c r="AB183" s="1">
        <f>VLOOKUP($A183,'Values&amp;Scaled13Vars'!$A:$AE,27,FALSE)</f>
        <v>0</v>
      </c>
      <c r="AC183" s="1">
        <f>VLOOKUP($A183,'Values&amp;Scaled13Vars'!$A:$AE,28,FALSE)</f>
        <v>3.9420000000000002</v>
      </c>
      <c r="AD183" s="1">
        <f>VLOOKUP($A183,'Values&amp;Scaled13Vars'!$A:$AE,29,FALSE)</f>
        <v>3.942997357874138</v>
      </c>
      <c r="AE183" s="1">
        <f>VLOOKUP($A183,'Values&amp;Scaled13Vars'!$A:$AE,30,FALSE)</f>
        <v>3.7606837606837611</v>
      </c>
      <c r="AF183" s="1">
        <f>VLOOKUP($A183,'Values&amp;Scaled13Vars'!$A:$AE,31,FALSE)</f>
        <v>1.0939921419470613</v>
      </c>
    </row>
    <row r="184" spans="1:32" x14ac:dyDescent="0.2">
      <c r="A184">
        <v>6085506202</v>
      </c>
      <c r="B184" t="s">
        <v>1707</v>
      </c>
      <c r="C184" s="1">
        <f>VLOOKUP($A184,'Values&amp;Scaled13Vars'!$A:$AE,2,FALSE)</f>
        <v>6959</v>
      </c>
      <c r="D184" s="1">
        <f>VLOOKUP($A184,'Values&amp;Scaled13Vars'!$A:$AE,3,FALSE)</f>
        <v>10.37</v>
      </c>
      <c r="E184" s="1">
        <f>VLOOKUP($A184,'Values&amp;Scaled13Vars'!$A:$AE,4,FALSE)</f>
        <v>18.06778624</v>
      </c>
      <c r="F184" s="1">
        <f>VLOOKUP($A184,'Values&amp;Scaled13Vars'!$A:$AE,5,FALSE)</f>
        <v>0</v>
      </c>
      <c r="G184" s="1">
        <f>VLOOKUP($A184,'Values&amp;Scaled13Vars'!$A:$AE,6,FALSE)</f>
        <v>180.15648039999999</v>
      </c>
      <c r="H184" s="1">
        <f>VLOOKUP($A184,'Values&amp;Scaled13Vars'!$A:$AE,7,FALSE)</f>
        <v>0</v>
      </c>
      <c r="I184" s="1">
        <f>VLOOKUP($A184,'Values&amp;Scaled13Vars'!$A:$AE,8,FALSE)</f>
        <v>448</v>
      </c>
      <c r="J184" s="1">
        <f>VLOOKUP($A184,'Values&amp;Scaled13Vars'!$A:$AE,9,FALSE)</f>
        <v>54992</v>
      </c>
      <c r="K184" s="1">
        <f>VLOOKUP($A184,'Values&amp;Scaled13Vars'!$A:$AE,10,FALSE)</f>
        <v>6.4</v>
      </c>
      <c r="L184" s="1">
        <f>VLOOKUP($A184,'Values&amp;Scaled13Vars'!$A:$AE,11,FALSE)</f>
        <v>4.3</v>
      </c>
      <c r="M184" s="1">
        <f>VLOOKUP($A184,'Values&amp;Scaled13Vars'!$A:$AE,12,FALSE)</f>
        <v>21.5</v>
      </c>
      <c r="N184" s="1">
        <f>VLOOKUP($A184,'Values&amp;Scaled13Vars'!$A:$AE,13,FALSE)</f>
        <v>7.8</v>
      </c>
      <c r="O184" s="1">
        <f>VLOOKUP($A184,'Values&amp;Scaled13Vars'!$A:$AE,14,FALSE)</f>
        <v>3.5</v>
      </c>
      <c r="P184" s="1">
        <f>VLOOKUP($A184,'Values&amp;Scaled13Vars'!$A:$AE,15,FALSE)</f>
        <v>5.4204005298838931</v>
      </c>
      <c r="Q184" s="1">
        <f>VLOOKUP($A184,'Values&amp;Scaled13Vars'!$A:$AE,16,FALSE)</f>
        <v>10</v>
      </c>
      <c r="R184" s="1">
        <f>VLOOKUP($A184,'Values&amp;Scaled13Vars'!$A:$AE,17,FALSE)</f>
        <v>1.4293014950255514</v>
      </c>
      <c r="S184" s="1">
        <f>VLOOKUP($A184,'Values&amp;Scaled13Vars'!$A:$AE,18,FALSE)</f>
        <v>0</v>
      </c>
      <c r="T184" s="1">
        <f>VLOOKUP($A184,'Values&amp;Scaled13Vars'!$A:$AE,19,FALSE)</f>
        <v>0.30007537145875479</v>
      </c>
      <c r="U184" s="1">
        <f>VLOOKUP($A184,'Values&amp;Scaled13Vars'!$A:$AE,20,FALSE)</f>
        <v>0</v>
      </c>
      <c r="V184" s="1">
        <f>VLOOKUP($A184,'Values&amp;Scaled13Vars'!$A:$AE,21,FALSE)</f>
        <v>1.5013404825737264</v>
      </c>
      <c r="W184" s="1">
        <f>VLOOKUP($A184,'Values&amp;Scaled13Vars'!$A:$AE,22,FALSE)</f>
        <v>3.3878572800136548</v>
      </c>
      <c r="X184" s="1">
        <f>VLOOKUP($A184,'Values&amp;Scaled13Vars'!$A:$AE,23,FALSE)</f>
        <v>1.118881118881119</v>
      </c>
      <c r="Y184" s="1">
        <f>VLOOKUP($A184,'Values&amp;Scaled13Vars'!$A:$AE,24,FALSE)</f>
        <v>0.70032573289902289</v>
      </c>
      <c r="Z184" s="1">
        <f>VLOOKUP($A184,'Values&amp;Scaled13Vars'!$A:$AE,25,FALSE)</f>
        <v>4.9086757990867582</v>
      </c>
      <c r="AA184" s="1">
        <f>VLOOKUP($A184,'Values&amp;Scaled13Vars'!$A:$AE,26,FALSE)</f>
        <v>1.7902813299232736</v>
      </c>
      <c r="AB184" s="1">
        <f>VLOOKUP($A184,'Values&amp;Scaled13Vars'!$A:$AE,27,FALSE)</f>
        <v>0.37234042553191488</v>
      </c>
      <c r="AC184" s="1">
        <f>VLOOKUP($A184,'Values&amp;Scaled13Vars'!$A:$AE,28,FALSE)</f>
        <v>5.2112999999999996</v>
      </c>
      <c r="AD184" s="1">
        <f>VLOOKUP($A184,'Values&amp;Scaled13Vars'!$A:$AE,29,FALSE)</f>
        <v>4.4441894398013471</v>
      </c>
      <c r="AE184" s="1">
        <f>VLOOKUP($A184,'Values&amp;Scaled13Vars'!$A:$AE,30,FALSE)</f>
        <v>3.3333333333333339</v>
      </c>
      <c r="AF184" s="1">
        <f>VLOOKUP($A184,'Values&amp;Scaled13Vars'!$A:$AE,31,FALSE)</f>
        <v>1.0114976199381769</v>
      </c>
    </row>
    <row r="185" spans="1:32" x14ac:dyDescent="0.2">
      <c r="A185">
        <v>6085503312</v>
      </c>
      <c r="B185" t="s">
        <v>1707</v>
      </c>
      <c r="C185" s="1">
        <f>VLOOKUP($A185,'Values&amp;Scaled13Vars'!$A:$AE,2,FALSE)</f>
        <v>2540</v>
      </c>
      <c r="D185" s="1">
        <f>VLOOKUP($A185,'Values&amp;Scaled13Vars'!$A:$AE,3,FALSE)</f>
        <v>10.37</v>
      </c>
      <c r="E185" s="1">
        <f>VLOOKUP($A185,'Values&amp;Scaled13Vars'!$A:$AE,4,FALSE)</f>
        <v>4.2750677399999999</v>
      </c>
      <c r="F185" s="1">
        <f>VLOOKUP($A185,'Values&amp;Scaled13Vars'!$A:$AE,5,FALSE)</f>
        <v>9.4077810000000005E-3</v>
      </c>
      <c r="G185" s="1">
        <f>VLOOKUP($A185,'Values&amp;Scaled13Vars'!$A:$AE,6,FALSE)</f>
        <v>140.03157590000001</v>
      </c>
      <c r="H185" s="1">
        <f>VLOOKUP($A185,'Values&amp;Scaled13Vars'!$A:$AE,7,FALSE)</f>
        <v>0</v>
      </c>
      <c r="I185" s="1">
        <f>VLOOKUP($A185,'Values&amp;Scaled13Vars'!$A:$AE,8,FALSE)</f>
        <v>244</v>
      </c>
      <c r="J185" s="1">
        <f>VLOOKUP($A185,'Values&amp;Scaled13Vars'!$A:$AE,9,FALSE)</f>
        <v>33499</v>
      </c>
      <c r="K185" s="1">
        <f>VLOOKUP($A185,'Values&amp;Scaled13Vars'!$A:$AE,10,FALSE)</f>
        <v>6.5</v>
      </c>
      <c r="L185" s="1">
        <f>VLOOKUP($A185,'Values&amp;Scaled13Vars'!$A:$AE,11,FALSE)</f>
        <v>17.399999999999999</v>
      </c>
      <c r="M185" s="1">
        <f>VLOOKUP($A185,'Values&amp;Scaled13Vars'!$A:$AE,12,FALSE)</f>
        <v>19.2</v>
      </c>
      <c r="N185" s="1">
        <f>VLOOKUP($A185,'Values&amp;Scaled13Vars'!$A:$AE,13,FALSE)</f>
        <v>5.7</v>
      </c>
      <c r="O185" s="1">
        <f>VLOOKUP($A185,'Values&amp;Scaled13Vars'!$A:$AE,14,FALSE)</f>
        <v>0.2</v>
      </c>
      <c r="P185" s="1">
        <f>VLOOKUP($A185,'Values&amp;Scaled13Vars'!$A:$AE,15,FALSE)</f>
        <v>1.9769344658302812</v>
      </c>
      <c r="Q185" s="1">
        <f>VLOOKUP($A185,'Values&amp;Scaled13Vars'!$A:$AE,16,FALSE)</f>
        <v>10</v>
      </c>
      <c r="R185" s="1">
        <f>VLOOKUP($A185,'Values&amp;Scaled13Vars'!$A:$AE,17,FALSE)</f>
        <v>0.32069437097625525</v>
      </c>
      <c r="S185" s="1">
        <f>VLOOKUP($A185,'Values&amp;Scaled13Vars'!$A:$AE,18,FALSE)</f>
        <v>1.1710556196461961E-4</v>
      </c>
      <c r="T185" s="1">
        <f>VLOOKUP($A185,'Values&amp;Scaled13Vars'!$A:$AE,19,FALSE)</f>
        <v>0.22525215495128689</v>
      </c>
      <c r="U185" s="1">
        <f>VLOOKUP($A185,'Values&amp;Scaled13Vars'!$A:$AE,20,FALSE)</f>
        <v>0</v>
      </c>
      <c r="V185" s="1">
        <f>VLOOKUP($A185,'Values&amp;Scaled13Vars'!$A:$AE,21,FALSE)</f>
        <v>0.81769436997319034</v>
      </c>
      <c r="W185" s="1">
        <f>VLOOKUP($A185,'Values&amp;Scaled13Vars'!$A:$AE,22,FALSE)</f>
        <v>1.8593139939265066</v>
      </c>
      <c r="X185" s="1">
        <f>VLOOKUP($A185,'Values&amp;Scaled13Vars'!$A:$AE,23,FALSE)</f>
        <v>1.1363636363636362</v>
      </c>
      <c r="Y185" s="1">
        <f>VLOOKUP($A185,'Values&amp;Scaled13Vars'!$A:$AE,24,FALSE)</f>
        <v>2.8338762214983708</v>
      </c>
      <c r="Z185" s="1">
        <f>VLOOKUP($A185,'Values&amp;Scaled13Vars'!$A:$AE,25,FALSE)</f>
        <v>4.3835616438356171</v>
      </c>
      <c r="AA185" s="1">
        <f>VLOOKUP($A185,'Values&amp;Scaled13Vars'!$A:$AE,26,FALSE)</f>
        <v>1.2531969309462916</v>
      </c>
      <c r="AB185" s="1">
        <f>VLOOKUP($A185,'Values&amp;Scaled13Vars'!$A:$AE,27,FALSE)</f>
        <v>2.1276595744680851E-2</v>
      </c>
      <c r="AC185" s="1">
        <f>VLOOKUP($A185,'Values&amp;Scaled13Vars'!$A:$AE,28,FALSE)</f>
        <v>6.4580000000000002</v>
      </c>
      <c r="AD185" s="1">
        <f>VLOOKUP($A185,'Values&amp;Scaled13Vars'!$A:$AE,29,FALSE)</f>
        <v>4.5068620518554194</v>
      </c>
      <c r="AE185" s="1">
        <f>VLOOKUP($A185,'Values&amp;Scaled13Vars'!$A:$AE,30,FALSE)</f>
        <v>4.4871794871794872</v>
      </c>
      <c r="AF185" s="1">
        <f>VLOOKUP($A185,'Values&amp;Scaled13Vars'!$A:$AE,31,FALSE)</f>
        <v>1.0063700518754957</v>
      </c>
    </row>
    <row r="186" spans="1:32" x14ac:dyDescent="0.2">
      <c r="A186">
        <v>6085511909</v>
      </c>
      <c r="B186" t="s">
        <v>1707</v>
      </c>
      <c r="C186" s="1">
        <f>VLOOKUP($A186,'Values&amp;Scaled13Vars'!$A:$AE,2,FALSE)</f>
        <v>7640</v>
      </c>
      <c r="D186" s="1">
        <f>VLOOKUP($A186,'Values&amp;Scaled13Vars'!$A:$AE,3,FALSE)</f>
        <v>10.37</v>
      </c>
      <c r="E186" s="1">
        <f>VLOOKUP($A186,'Values&amp;Scaled13Vars'!$A:$AE,4,FALSE)</f>
        <v>2.6019575829999999</v>
      </c>
      <c r="F186" s="1">
        <f>VLOOKUP($A186,'Values&amp;Scaled13Vars'!$A:$AE,5,FALSE)</f>
        <v>1.431994E-2</v>
      </c>
      <c r="G186" s="1">
        <f>VLOOKUP($A186,'Values&amp;Scaled13Vars'!$A:$AE,6,FALSE)</f>
        <v>47.430717989999998</v>
      </c>
      <c r="H186" s="1">
        <f>VLOOKUP($A186,'Values&amp;Scaled13Vars'!$A:$AE,7,FALSE)</f>
        <v>11</v>
      </c>
      <c r="I186" s="1">
        <f>VLOOKUP($A186,'Values&amp;Scaled13Vars'!$A:$AE,8,FALSE)</f>
        <v>93</v>
      </c>
      <c r="J186" s="1">
        <f>VLOOKUP($A186,'Values&amp;Scaled13Vars'!$A:$AE,9,FALSE)</f>
        <v>80124</v>
      </c>
      <c r="K186" s="1">
        <f>VLOOKUP($A186,'Values&amp;Scaled13Vars'!$A:$AE,10,FALSE)</f>
        <v>1.2</v>
      </c>
      <c r="L186" s="1">
        <f>VLOOKUP($A186,'Values&amp;Scaled13Vars'!$A:$AE,11,FALSE)</f>
        <v>2.2000000000000002</v>
      </c>
      <c r="M186" s="1">
        <f>VLOOKUP($A186,'Values&amp;Scaled13Vars'!$A:$AE,12,FALSE)</f>
        <v>25.5</v>
      </c>
      <c r="N186" s="1">
        <f>VLOOKUP($A186,'Values&amp;Scaled13Vars'!$A:$AE,13,FALSE)</f>
        <v>4.5999999999999996</v>
      </c>
      <c r="O186" s="1">
        <f>VLOOKUP($A186,'Values&amp;Scaled13Vars'!$A:$AE,14,FALSE)</f>
        <v>0</v>
      </c>
      <c r="P186" s="1">
        <f>VLOOKUP($A186,'Values&amp;Scaled13Vars'!$A:$AE,15,FALSE)</f>
        <v>5.9510636639912731</v>
      </c>
      <c r="Q186" s="1">
        <f>VLOOKUP($A186,'Values&amp;Scaled13Vars'!$A:$AE,16,FALSE)</f>
        <v>10</v>
      </c>
      <c r="R186" s="1">
        <f>VLOOKUP($A186,'Values&amp;Scaled13Vars'!$A:$AE,17,FALSE)</f>
        <v>0.18621603449969792</v>
      </c>
      <c r="S186" s="1">
        <f>VLOOKUP($A186,'Values&amp;Scaled13Vars'!$A:$AE,18,FALSE)</f>
        <v>1.7825081398043118E-4</v>
      </c>
      <c r="T186" s="1">
        <f>VLOOKUP($A186,'Values&amp;Scaled13Vars'!$A:$AE,19,FALSE)</f>
        <v>5.2574010878016809E-2</v>
      </c>
      <c r="U186" s="1">
        <f>VLOOKUP($A186,'Values&amp;Scaled13Vars'!$A:$AE,20,FALSE)</f>
        <v>1.5384615384615385</v>
      </c>
      <c r="V186" s="1">
        <f>VLOOKUP($A186,'Values&amp;Scaled13Vars'!$A:$AE,21,FALSE)</f>
        <v>0.3116621983914209</v>
      </c>
      <c r="W186" s="1">
        <f>VLOOKUP($A186,'Values&amp;Scaled13Vars'!$A:$AE,22,FALSE)</f>
        <v>5.1751996643221361</v>
      </c>
      <c r="X186" s="1">
        <f>VLOOKUP($A186,'Values&amp;Scaled13Vars'!$A:$AE,23,FALSE)</f>
        <v>0.20979020979020976</v>
      </c>
      <c r="Y186" s="1">
        <f>VLOOKUP($A186,'Values&amp;Scaled13Vars'!$A:$AE,24,FALSE)</f>
        <v>0.35830618892508148</v>
      </c>
      <c r="Z186" s="1">
        <f>VLOOKUP($A186,'Values&amp;Scaled13Vars'!$A:$AE,25,FALSE)</f>
        <v>5.8219178082191778</v>
      </c>
      <c r="AA186" s="1">
        <f>VLOOKUP($A186,'Values&amp;Scaled13Vars'!$A:$AE,26,FALSE)</f>
        <v>0.97186700767263423</v>
      </c>
      <c r="AB186" s="1">
        <f>VLOOKUP($A186,'Values&amp;Scaled13Vars'!$A:$AE,27,FALSE)</f>
        <v>0</v>
      </c>
      <c r="AC186" s="1">
        <f>VLOOKUP($A186,'Values&amp;Scaled13Vars'!$A:$AE,28,FALSE)</f>
        <v>2.4342000000000001</v>
      </c>
      <c r="AD186" s="1">
        <f>VLOOKUP($A186,'Values&amp;Scaled13Vars'!$A:$AE,29,FALSE)</f>
        <v>3.5769362874366388</v>
      </c>
      <c r="AE186" s="1">
        <f>VLOOKUP($A186,'Values&amp;Scaled13Vars'!$A:$AE,30,FALSE)</f>
        <v>3.0769230769230771</v>
      </c>
      <c r="AF186" s="1">
        <f>VLOOKUP($A186,'Values&amp;Scaled13Vars'!$A:$AE,31,FALSE)</f>
        <v>0.96537696922804572</v>
      </c>
    </row>
    <row r="187" spans="1:32" x14ac:dyDescent="0.2">
      <c r="A187">
        <v>6085506803</v>
      </c>
      <c r="B187" t="s">
        <v>1707</v>
      </c>
      <c r="C187" s="1">
        <f>VLOOKUP($A187,'Values&amp;Scaled13Vars'!$A:$AE,2,FALSE)</f>
        <v>6883</v>
      </c>
      <c r="D187" s="1">
        <f>VLOOKUP($A187,'Values&amp;Scaled13Vars'!$A:$AE,3,FALSE)</f>
        <v>10.37</v>
      </c>
      <c r="E187" s="1">
        <f>VLOOKUP($A187,'Values&amp;Scaled13Vars'!$A:$AE,4,FALSE)</f>
        <v>8.5262497469999996</v>
      </c>
      <c r="F187" s="1">
        <f>VLOOKUP($A187,'Values&amp;Scaled13Vars'!$A:$AE,5,FALSE)</f>
        <v>0</v>
      </c>
      <c r="G187" s="1">
        <f>VLOOKUP($A187,'Values&amp;Scaled13Vars'!$A:$AE,6,FALSE)</f>
        <v>76.447136729999997</v>
      </c>
      <c r="H187" s="1">
        <f>VLOOKUP($A187,'Values&amp;Scaled13Vars'!$A:$AE,7,FALSE)</f>
        <v>0</v>
      </c>
      <c r="I187" s="1">
        <f>VLOOKUP($A187,'Values&amp;Scaled13Vars'!$A:$AE,8,FALSE)</f>
        <v>168</v>
      </c>
      <c r="J187" s="1">
        <f>VLOOKUP($A187,'Values&amp;Scaled13Vars'!$A:$AE,9,FALSE)</f>
        <v>45801</v>
      </c>
      <c r="K187" s="1">
        <f>VLOOKUP($A187,'Values&amp;Scaled13Vars'!$A:$AE,10,FALSE)</f>
        <v>2.2999999999999998</v>
      </c>
      <c r="L187" s="1">
        <f>VLOOKUP($A187,'Values&amp;Scaled13Vars'!$A:$AE,11,FALSE)</f>
        <v>7.7</v>
      </c>
      <c r="M187" s="1">
        <f>VLOOKUP($A187,'Values&amp;Scaled13Vars'!$A:$AE,12,FALSE)</f>
        <v>25.6</v>
      </c>
      <c r="N187" s="1">
        <f>VLOOKUP($A187,'Values&amp;Scaled13Vars'!$A:$AE,13,FALSE)</f>
        <v>7.8</v>
      </c>
      <c r="O187" s="1">
        <f>VLOOKUP($A187,'Values&amp;Scaled13Vars'!$A:$AE,14,FALSE)</f>
        <v>1</v>
      </c>
      <c r="P187" s="1">
        <f>VLOOKUP($A187,'Values&amp;Scaled13Vars'!$A:$AE,15,FALSE)</f>
        <v>5.3611782124211018</v>
      </c>
      <c r="Q187" s="1">
        <f>VLOOKUP($A187,'Values&amp;Scaled13Vars'!$A:$AE,16,FALSE)</f>
        <v>10</v>
      </c>
      <c r="R187" s="1">
        <f>VLOOKUP($A187,'Values&amp;Scaled13Vars'!$A:$AE,17,FALSE)</f>
        <v>0.66238847997952277</v>
      </c>
      <c r="S187" s="1">
        <f>VLOOKUP($A187,'Values&amp;Scaled13Vars'!$A:$AE,18,FALSE)</f>
        <v>0</v>
      </c>
      <c r="T187" s="1">
        <f>VLOOKUP($A187,'Values&amp;Scaled13Vars'!$A:$AE,19,FALSE)</f>
        <v>0.10668259527737328</v>
      </c>
      <c r="U187" s="1">
        <f>VLOOKUP($A187,'Values&amp;Scaled13Vars'!$A:$AE,20,FALSE)</f>
        <v>0</v>
      </c>
      <c r="V187" s="1">
        <f>VLOOKUP($A187,'Values&amp;Scaled13Vars'!$A:$AE,21,FALSE)</f>
        <v>0.5630026809651475</v>
      </c>
      <c r="W187" s="1">
        <f>VLOOKUP($A187,'Values&amp;Scaled13Vars'!$A:$AE,22,FALSE)</f>
        <v>2.7342099835716978</v>
      </c>
      <c r="X187" s="1">
        <f>VLOOKUP($A187,'Values&amp;Scaled13Vars'!$A:$AE,23,FALSE)</f>
        <v>0.40209790209790203</v>
      </c>
      <c r="Y187" s="1">
        <f>VLOOKUP($A187,'Values&amp;Scaled13Vars'!$A:$AE,24,FALSE)</f>
        <v>1.2540716612377851</v>
      </c>
      <c r="Z187" s="1">
        <f>VLOOKUP($A187,'Values&amp;Scaled13Vars'!$A:$AE,25,FALSE)</f>
        <v>5.8447488584474891</v>
      </c>
      <c r="AA187" s="1">
        <f>VLOOKUP($A187,'Values&amp;Scaled13Vars'!$A:$AE,26,FALSE)</f>
        <v>1.7902813299232736</v>
      </c>
      <c r="AB187" s="1">
        <f>VLOOKUP($A187,'Values&amp;Scaled13Vars'!$A:$AE,27,FALSE)</f>
        <v>0.10638297872340426</v>
      </c>
      <c r="AC187" s="1">
        <f>VLOOKUP($A187,'Values&amp;Scaled13Vars'!$A:$AE,28,FALSE)</f>
        <v>4.8502000000000001</v>
      </c>
      <c r="AD187" s="1">
        <f>VLOOKUP($A187,'Values&amp;Scaled13Vars'!$A:$AE,29,FALSE)</f>
        <v>4.6721677420550591</v>
      </c>
      <c r="AE187" s="1">
        <f>VLOOKUP($A187,'Values&amp;Scaled13Vars'!$A:$AE,30,FALSE)</f>
        <v>3.6324786324786329</v>
      </c>
      <c r="AF187" s="1">
        <f>VLOOKUP($A187,'Values&amp;Scaled13Vars'!$A:$AE,31,FALSE)</f>
        <v>0.9653501798679075</v>
      </c>
    </row>
    <row r="188" spans="1:32" x14ac:dyDescent="0.2">
      <c r="A188">
        <v>6085511916</v>
      </c>
      <c r="B188" t="s">
        <v>1707</v>
      </c>
      <c r="C188" s="1">
        <f>VLOOKUP($A188,'Values&amp;Scaled13Vars'!$A:$AE,2,FALSE)</f>
        <v>4669</v>
      </c>
      <c r="D188" s="1">
        <f>VLOOKUP($A188,'Values&amp;Scaled13Vars'!$A:$AE,3,FALSE)</f>
        <v>10.37</v>
      </c>
      <c r="E188" s="1">
        <f>VLOOKUP($A188,'Values&amp;Scaled13Vars'!$A:$AE,4,FALSE)</f>
        <v>8.0686703069999997</v>
      </c>
      <c r="F188" s="1">
        <f>VLOOKUP($A188,'Values&amp;Scaled13Vars'!$A:$AE,5,FALSE)</f>
        <v>1.220603E-2</v>
      </c>
      <c r="G188" s="1">
        <f>VLOOKUP($A188,'Values&amp;Scaled13Vars'!$A:$AE,6,FALSE)</f>
        <v>68.914547650000003</v>
      </c>
      <c r="H188" s="1">
        <f>VLOOKUP($A188,'Values&amp;Scaled13Vars'!$A:$AE,7,FALSE)</f>
        <v>0.6</v>
      </c>
      <c r="I188" s="1">
        <f>VLOOKUP($A188,'Values&amp;Scaled13Vars'!$A:$AE,8,FALSE)</f>
        <v>347</v>
      </c>
      <c r="J188" s="1">
        <f>VLOOKUP($A188,'Values&amp;Scaled13Vars'!$A:$AE,9,FALSE)</f>
        <v>53727</v>
      </c>
      <c r="K188" s="1">
        <f>VLOOKUP($A188,'Values&amp;Scaled13Vars'!$A:$AE,10,FALSE)</f>
        <v>7.3</v>
      </c>
      <c r="L188" s="1">
        <f>VLOOKUP($A188,'Values&amp;Scaled13Vars'!$A:$AE,11,FALSE)</f>
        <v>7.8</v>
      </c>
      <c r="M188" s="1">
        <f>VLOOKUP($A188,'Values&amp;Scaled13Vars'!$A:$AE,12,FALSE)</f>
        <v>26.3</v>
      </c>
      <c r="N188" s="1">
        <f>VLOOKUP($A188,'Values&amp;Scaled13Vars'!$A:$AE,13,FALSE)</f>
        <v>7.3</v>
      </c>
      <c r="O188" s="1">
        <f>VLOOKUP($A188,'Values&amp;Scaled13Vars'!$A:$AE,14,FALSE)</f>
        <v>0.8</v>
      </c>
      <c r="P188" s="1">
        <f>VLOOKUP($A188,'Values&amp;Scaled13Vars'!$A:$AE,15,FALSE)</f>
        <v>3.6359385958076835</v>
      </c>
      <c r="Q188" s="1">
        <f>VLOOKUP($A188,'Values&amp;Scaled13Vars'!$A:$AE,16,FALSE)</f>
        <v>10</v>
      </c>
      <c r="R188" s="1">
        <f>VLOOKUP($A188,'Values&amp;Scaled13Vars'!$A:$AE,17,FALSE)</f>
        <v>0.62560995607921366</v>
      </c>
      <c r="S188" s="1">
        <f>VLOOKUP($A188,'Values&amp;Scaled13Vars'!$A:$AE,18,FALSE)</f>
        <v>1.5193742312953563E-4</v>
      </c>
      <c r="T188" s="1">
        <f>VLOOKUP($A188,'Values&amp;Scaled13Vars'!$A:$AE,19,FALSE)</f>
        <v>9.2636143313989117E-2</v>
      </c>
      <c r="U188" s="1">
        <f>VLOOKUP($A188,'Values&amp;Scaled13Vars'!$A:$AE,20,FALSE)</f>
        <v>8.3916083916083919E-2</v>
      </c>
      <c r="V188" s="1">
        <f>VLOOKUP($A188,'Values&amp;Scaled13Vars'!$A:$AE,21,FALSE)</f>
        <v>1.1628686327077746</v>
      </c>
      <c r="W188" s="1">
        <f>VLOOKUP($A188,'Values&amp;Scaled13Vars'!$A:$AE,22,FALSE)</f>
        <v>3.2978927679911245</v>
      </c>
      <c r="X188" s="1">
        <f>VLOOKUP($A188,'Values&amp;Scaled13Vars'!$A:$AE,23,FALSE)</f>
        <v>1.276223776223776</v>
      </c>
      <c r="Y188" s="1">
        <f>VLOOKUP($A188,'Values&amp;Scaled13Vars'!$A:$AE,24,FALSE)</f>
        <v>1.2703583061889252</v>
      </c>
      <c r="Z188" s="1">
        <f>VLOOKUP($A188,'Values&amp;Scaled13Vars'!$A:$AE,25,FALSE)</f>
        <v>6.0045662100456632</v>
      </c>
      <c r="AA188" s="1">
        <f>VLOOKUP($A188,'Values&amp;Scaled13Vars'!$A:$AE,26,FALSE)</f>
        <v>1.6624040920716112</v>
      </c>
      <c r="AB188" s="1">
        <f>VLOOKUP($A188,'Values&amp;Scaled13Vars'!$A:$AE,27,FALSE)</f>
        <v>8.5106382978723402E-2</v>
      </c>
      <c r="AC188" s="1">
        <f>VLOOKUP($A188,'Values&amp;Scaled13Vars'!$A:$AE,28,FALSE)</f>
        <v>5.1113</v>
      </c>
      <c r="AD188" s="1">
        <f>VLOOKUP($A188,'Values&amp;Scaled13Vars'!$A:$AE,29,FALSE)</f>
        <v>4.3810505696743656</v>
      </c>
      <c r="AE188" s="1">
        <f>VLOOKUP($A188,'Values&amp;Scaled13Vars'!$A:$AE,30,FALSE)</f>
        <v>3.8461538461538463</v>
      </c>
      <c r="AF188" s="1">
        <f>VLOOKUP($A188,'Values&amp;Scaled13Vars'!$A:$AE,31,FALSE)</f>
        <v>0.91249034792669703</v>
      </c>
    </row>
    <row r="189" spans="1:32" x14ac:dyDescent="0.2">
      <c r="A189">
        <v>6085503002</v>
      </c>
      <c r="B189" t="s">
        <v>1707</v>
      </c>
      <c r="C189" s="1">
        <f>VLOOKUP($A189,'Values&amp;Scaled13Vars'!$A:$AE,2,FALSE)</f>
        <v>3506</v>
      </c>
      <c r="D189" s="1">
        <f>VLOOKUP($A189,'Values&amp;Scaled13Vars'!$A:$AE,3,FALSE)</f>
        <v>10.37</v>
      </c>
      <c r="E189" s="1">
        <f>VLOOKUP($A189,'Values&amp;Scaled13Vars'!$A:$AE,4,FALSE)</f>
        <v>18.937462579999998</v>
      </c>
      <c r="F189" s="1">
        <f>VLOOKUP($A189,'Values&amp;Scaled13Vars'!$A:$AE,5,FALSE)</f>
        <v>0</v>
      </c>
      <c r="G189" s="1">
        <f>VLOOKUP($A189,'Values&amp;Scaled13Vars'!$A:$AE,6,FALSE)</f>
        <v>92.512410000000003</v>
      </c>
      <c r="H189" s="1">
        <f>VLOOKUP($A189,'Values&amp;Scaled13Vars'!$A:$AE,7,FALSE)</f>
        <v>0</v>
      </c>
      <c r="I189" s="1">
        <f>VLOOKUP($A189,'Values&amp;Scaled13Vars'!$A:$AE,8,FALSE)</f>
        <v>194</v>
      </c>
      <c r="J189" s="1">
        <f>VLOOKUP($A189,'Values&amp;Scaled13Vars'!$A:$AE,9,FALSE)</f>
        <v>48484</v>
      </c>
      <c r="K189" s="1">
        <f>VLOOKUP($A189,'Values&amp;Scaled13Vars'!$A:$AE,10,FALSE)</f>
        <v>5.6</v>
      </c>
      <c r="L189" s="1">
        <f>VLOOKUP($A189,'Values&amp;Scaled13Vars'!$A:$AE,11,FALSE)</f>
        <v>12</v>
      </c>
      <c r="M189" s="1">
        <f>VLOOKUP($A189,'Values&amp;Scaled13Vars'!$A:$AE,12,FALSE)</f>
        <v>21</v>
      </c>
      <c r="N189" s="1">
        <f>VLOOKUP($A189,'Values&amp;Scaled13Vars'!$A:$AE,13,FALSE)</f>
        <v>14.3</v>
      </c>
      <c r="O189" s="1">
        <f>VLOOKUP($A189,'Values&amp;Scaled13Vars'!$A:$AE,14,FALSE)</f>
        <v>4.7</v>
      </c>
      <c r="P189" s="1">
        <f>VLOOKUP($A189,'Values&amp;Scaled13Vars'!$A:$AE,15,FALSE)</f>
        <v>2.7296812904231276</v>
      </c>
      <c r="Q189" s="1">
        <f>VLOOKUP($A189,'Values&amp;Scaled13Vars'!$A:$AE,16,FALSE)</f>
        <v>10</v>
      </c>
      <c r="R189" s="1">
        <f>VLOOKUP($A189,'Values&amp;Scaled13Vars'!$A:$AE,17,FALSE)</f>
        <v>1.499202826379564</v>
      </c>
      <c r="S189" s="1">
        <f>VLOOKUP($A189,'Values&amp;Scaled13Vars'!$A:$AE,18,FALSE)</f>
        <v>0</v>
      </c>
      <c r="T189" s="1">
        <f>VLOOKUP($A189,'Values&amp;Scaled13Vars'!$A:$AE,19,FALSE)</f>
        <v>0.13664043405884246</v>
      </c>
      <c r="U189" s="1">
        <f>VLOOKUP($A189,'Values&amp;Scaled13Vars'!$A:$AE,20,FALSE)</f>
        <v>0</v>
      </c>
      <c r="V189" s="1">
        <f>VLOOKUP($A189,'Values&amp;Scaled13Vars'!$A:$AE,21,FALSE)</f>
        <v>0.65013404825737264</v>
      </c>
      <c r="W189" s="1">
        <f>VLOOKUP($A189,'Values&amp;Scaled13Vars'!$A:$AE,22,FALSE)</f>
        <v>2.9250200908890482</v>
      </c>
      <c r="X189" s="1">
        <f>VLOOKUP($A189,'Values&amp;Scaled13Vars'!$A:$AE,23,FALSE)</f>
        <v>0.97902097902097895</v>
      </c>
      <c r="Y189" s="1">
        <f>VLOOKUP($A189,'Values&amp;Scaled13Vars'!$A:$AE,24,FALSE)</f>
        <v>1.9543973941368078</v>
      </c>
      <c r="Z189" s="1">
        <f>VLOOKUP($A189,'Values&amp;Scaled13Vars'!$A:$AE,25,FALSE)</f>
        <v>4.794520547945206</v>
      </c>
      <c r="AA189" s="1">
        <f>VLOOKUP($A189,'Values&amp;Scaled13Vars'!$A:$AE,26,FALSE)</f>
        <v>3.452685421994885</v>
      </c>
      <c r="AB189" s="1">
        <f>VLOOKUP($A189,'Values&amp;Scaled13Vars'!$A:$AE,27,FALSE)</f>
        <v>0.5</v>
      </c>
      <c r="AC189" s="1">
        <f>VLOOKUP($A189,'Values&amp;Scaled13Vars'!$A:$AE,28,FALSE)</f>
        <v>7.3818000000000001</v>
      </c>
      <c r="AD189" s="1">
        <f>VLOOKUP($A189,'Values&amp;Scaled13Vars'!$A:$AE,29,FALSE)</f>
        <v>4.4766232607513876</v>
      </c>
      <c r="AE189" s="1">
        <f>VLOOKUP($A189,'Values&amp;Scaled13Vars'!$A:$AE,30,FALSE)</f>
        <v>4.3162393162393169</v>
      </c>
      <c r="AF189" s="1">
        <f>VLOOKUP($A189,'Values&amp;Scaled13Vars'!$A:$AE,31,FALSE)</f>
        <v>0.91053109339495841</v>
      </c>
    </row>
    <row r="190" spans="1:32" x14ac:dyDescent="0.2">
      <c r="A190">
        <v>6085507906</v>
      </c>
      <c r="B190" t="s">
        <v>1707</v>
      </c>
      <c r="C190" s="1">
        <f>VLOOKUP($A190,'Values&amp;Scaled13Vars'!$A:$AE,2,FALSE)</f>
        <v>4460</v>
      </c>
      <c r="D190" s="1">
        <f>VLOOKUP($A190,'Values&amp;Scaled13Vars'!$A:$AE,3,FALSE)</f>
        <v>10.37</v>
      </c>
      <c r="E190" s="1">
        <f>VLOOKUP($A190,'Values&amp;Scaled13Vars'!$A:$AE,4,FALSE)</f>
        <v>16.23</v>
      </c>
      <c r="F190" s="1">
        <f>VLOOKUP($A190,'Values&amp;Scaled13Vars'!$A:$AE,5,FALSE)</f>
        <v>0</v>
      </c>
      <c r="G190" s="1">
        <f>VLOOKUP($A190,'Values&amp;Scaled13Vars'!$A:$AE,6,FALSE)</f>
        <v>246.1646916</v>
      </c>
      <c r="H190" s="1">
        <f>VLOOKUP($A190,'Values&amp;Scaled13Vars'!$A:$AE,7,FALSE)</f>
        <v>0</v>
      </c>
      <c r="I190" s="1">
        <f>VLOOKUP($A190,'Values&amp;Scaled13Vars'!$A:$AE,8,FALSE)</f>
        <v>266</v>
      </c>
      <c r="J190" s="1">
        <f>VLOOKUP($A190,'Values&amp;Scaled13Vars'!$A:$AE,9,FALSE)</f>
        <v>52471</v>
      </c>
      <c r="K190" s="1">
        <f>VLOOKUP($A190,'Values&amp;Scaled13Vars'!$A:$AE,10,FALSE)</f>
        <v>5.8</v>
      </c>
      <c r="L190" s="1">
        <f>VLOOKUP($A190,'Values&amp;Scaled13Vars'!$A:$AE,11,FALSE)</f>
        <v>5.8</v>
      </c>
      <c r="M190" s="1">
        <f>VLOOKUP($A190,'Values&amp;Scaled13Vars'!$A:$AE,12,FALSE)</f>
        <v>25.7</v>
      </c>
      <c r="N190" s="1">
        <f>VLOOKUP($A190,'Values&amp;Scaled13Vars'!$A:$AE,13,FALSE)</f>
        <v>5.8</v>
      </c>
      <c r="O190" s="1">
        <f>VLOOKUP($A190,'Values&amp;Scaled13Vars'!$A:$AE,14,FALSE)</f>
        <v>0.4</v>
      </c>
      <c r="P190" s="1">
        <f>VLOOKUP($A190,'Values&amp;Scaled13Vars'!$A:$AE,15,FALSE)</f>
        <v>3.4730772227850077</v>
      </c>
      <c r="Q190" s="1">
        <f>VLOOKUP($A190,'Values&amp;Scaled13Vars'!$A:$AE,16,FALSE)</f>
        <v>10</v>
      </c>
      <c r="R190" s="1">
        <f>VLOOKUP($A190,'Values&amp;Scaled13Vars'!$A:$AE,17,FALSE)</f>
        <v>1.2815871109363113</v>
      </c>
      <c r="S190" s="1">
        <f>VLOOKUP($A190,'Values&amp;Scaled13Vars'!$A:$AE,18,FALSE)</f>
        <v>0</v>
      </c>
      <c r="T190" s="1">
        <f>VLOOKUP($A190,'Values&amp;Scaled13Vars'!$A:$AE,19,FALSE)</f>
        <v>0.42316467819812081</v>
      </c>
      <c r="U190" s="1">
        <f>VLOOKUP($A190,'Values&amp;Scaled13Vars'!$A:$AE,20,FALSE)</f>
        <v>0</v>
      </c>
      <c r="V190" s="1">
        <f>VLOOKUP($A190,'Values&amp;Scaled13Vars'!$A:$AE,21,FALSE)</f>
        <v>0.89142091152815017</v>
      </c>
      <c r="W190" s="1">
        <f>VLOOKUP($A190,'Values&amp;Scaled13Vars'!$A:$AE,22,FALSE)</f>
        <v>3.2085683196904933</v>
      </c>
      <c r="X190" s="1">
        <f>VLOOKUP($A190,'Values&amp;Scaled13Vars'!$A:$AE,23,FALSE)</f>
        <v>1.013986013986014</v>
      </c>
      <c r="Y190" s="1">
        <f>VLOOKUP($A190,'Values&amp;Scaled13Vars'!$A:$AE,24,FALSE)</f>
        <v>0.94462540716612375</v>
      </c>
      <c r="Z190" s="1">
        <f>VLOOKUP($A190,'Values&amp;Scaled13Vars'!$A:$AE,25,FALSE)</f>
        <v>5.8675799086757996</v>
      </c>
      <c r="AA190" s="1">
        <f>VLOOKUP($A190,'Values&amp;Scaled13Vars'!$A:$AE,26,FALSE)</f>
        <v>1.2787723785166241</v>
      </c>
      <c r="AB190" s="1">
        <f>VLOOKUP($A190,'Values&amp;Scaled13Vars'!$A:$AE,27,FALSE)</f>
        <v>4.2553191489361701E-2</v>
      </c>
      <c r="AC190" s="1">
        <f>VLOOKUP($A190,'Values&amp;Scaled13Vars'!$A:$AE,28,FALSE)</f>
        <v>4.5171000000000001</v>
      </c>
      <c r="AD190" s="1">
        <f>VLOOKUP($A190,'Values&amp;Scaled13Vars'!$A:$AE,29,FALSE)</f>
        <v>4.1697069226771468</v>
      </c>
      <c r="AE190" s="1">
        <f>VLOOKUP($A190,'Values&amp;Scaled13Vars'!$A:$AE,30,FALSE)</f>
        <v>2.9914529914529915</v>
      </c>
      <c r="AF190" s="1">
        <f>VLOOKUP($A190,'Values&amp;Scaled13Vars'!$A:$AE,31,FALSE)</f>
        <v>0.90099927340150088</v>
      </c>
    </row>
    <row r="191" spans="1:32" x14ac:dyDescent="0.2">
      <c r="A191">
        <v>6085503334</v>
      </c>
      <c r="B191" t="s">
        <v>1707</v>
      </c>
      <c r="C191" s="1">
        <f>VLOOKUP($A191,'Values&amp;Scaled13Vars'!$A:$AE,2,FALSE)</f>
        <v>8841</v>
      </c>
      <c r="D191" s="1">
        <f>VLOOKUP($A191,'Values&amp;Scaled13Vars'!$A:$AE,3,FALSE)</f>
        <v>10.37</v>
      </c>
      <c r="E191" s="1">
        <f>VLOOKUP($A191,'Values&amp;Scaled13Vars'!$A:$AE,4,FALSE)</f>
        <v>9.1936830030000003</v>
      </c>
      <c r="F191" s="1">
        <f>VLOOKUP($A191,'Values&amp;Scaled13Vars'!$A:$AE,5,FALSE)</f>
        <v>0.146386872</v>
      </c>
      <c r="G191" s="1">
        <f>VLOOKUP($A191,'Values&amp;Scaled13Vars'!$A:$AE,6,FALSE)</f>
        <v>90.284822759999997</v>
      </c>
      <c r="H191" s="1">
        <f>VLOOKUP($A191,'Values&amp;Scaled13Vars'!$A:$AE,7,FALSE)</f>
        <v>2</v>
      </c>
      <c r="I191" s="1">
        <f>VLOOKUP($A191,'Values&amp;Scaled13Vars'!$A:$AE,8,FALSE)</f>
        <v>85</v>
      </c>
      <c r="J191" s="1">
        <f>VLOOKUP($A191,'Values&amp;Scaled13Vars'!$A:$AE,9,FALSE)</f>
        <v>78674</v>
      </c>
      <c r="K191" s="1">
        <f>VLOOKUP($A191,'Values&amp;Scaled13Vars'!$A:$AE,10,FALSE)</f>
        <v>1</v>
      </c>
      <c r="L191" s="1">
        <f>VLOOKUP($A191,'Values&amp;Scaled13Vars'!$A:$AE,11,FALSE)</f>
        <v>4.9000000000000004</v>
      </c>
      <c r="M191" s="1">
        <f>VLOOKUP($A191,'Values&amp;Scaled13Vars'!$A:$AE,12,FALSE)</f>
        <v>30.3</v>
      </c>
      <c r="N191" s="1">
        <f>VLOOKUP($A191,'Values&amp;Scaled13Vars'!$A:$AE,13,FALSE)</f>
        <v>3.8</v>
      </c>
      <c r="O191" s="1">
        <f>VLOOKUP($A191,'Values&amp;Scaled13Vars'!$A:$AE,14,FALSE)</f>
        <v>0</v>
      </c>
      <c r="P191" s="1">
        <f>VLOOKUP($A191,'Values&amp;Scaled13Vars'!$A:$AE,15,FALSE)</f>
        <v>6.8869321281072242</v>
      </c>
      <c r="Q191" s="1">
        <f>VLOOKUP($A191,'Values&amp;Scaled13Vars'!$A:$AE,16,FALSE)</f>
        <v>10</v>
      </c>
      <c r="R191" s="1">
        <f>VLOOKUP($A191,'Values&amp;Scaled13Vars'!$A:$AE,17,FALSE)</f>
        <v>0.71603426869253239</v>
      </c>
      <c r="S191" s="1">
        <f>VLOOKUP($A191,'Values&amp;Scaled13Vars'!$A:$AE,18,FALSE)</f>
        <v>1.8221849456107491E-3</v>
      </c>
      <c r="T191" s="1">
        <f>VLOOKUP($A191,'Values&amp;Scaled13Vars'!$A:$AE,19,FALSE)</f>
        <v>0.13248652405146058</v>
      </c>
      <c r="U191" s="1">
        <f>VLOOKUP($A191,'Values&amp;Scaled13Vars'!$A:$AE,20,FALSE)</f>
        <v>0.27972027972027974</v>
      </c>
      <c r="V191" s="1">
        <f>VLOOKUP($A191,'Values&amp;Scaled13Vars'!$A:$AE,21,FALSE)</f>
        <v>0.2848525469168901</v>
      </c>
      <c r="W191" s="1">
        <f>VLOOKUP($A191,'Values&amp;Scaled13Vars'!$A:$AE,22,FALSE)</f>
        <v>5.0720782869050076</v>
      </c>
      <c r="X191" s="1">
        <f>VLOOKUP($A191,'Values&amp;Scaled13Vars'!$A:$AE,23,FALSE)</f>
        <v>0.17482517482517479</v>
      </c>
      <c r="Y191" s="1">
        <f>VLOOKUP($A191,'Values&amp;Scaled13Vars'!$A:$AE,24,FALSE)</f>
        <v>0.79804560260586332</v>
      </c>
      <c r="Z191" s="1">
        <f>VLOOKUP($A191,'Values&amp;Scaled13Vars'!$A:$AE,25,FALSE)</f>
        <v>6.9178082191780828</v>
      </c>
      <c r="AA191" s="1">
        <f>VLOOKUP($A191,'Values&amp;Scaled13Vars'!$A:$AE,26,FALSE)</f>
        <v>0.76726342710997442</v>
      </c>
      <c r="AB191" s="1">
        <f>VLOOKUP($A191,'Values&amp;Scaled13Vars'!$A:$AE,27,FALSE)</f>
        <v>0</v>
      </c>
      <c r="AC191" s="1">
        <f>VLOOKUP($A191,'Values&amp;Scaled13Vars'!$A:$AE,28,FALSE)</f>
        <v>3.26</v>
      </c>
      <c r="AD191" s="1">
        <f>VLOOKUP($A191,'Values&amp;Scaled13Vars'!$A:$AE,29,FALSE)</f>
        <v>4.3447664449311993</v>
      </c>
      <c r="AE191" s="1">
        <f>VLOOKUP($A191,'Values&amp;Scaled13Vars'!$A:$AE,30,FALSE)</f>
        <v>2.8632478632478637</v>
      </c>
      <c r="AF191" s="1">
        <f>VLOOKUP($A191,'Values&amp;Scaled13Vars'!$A:$AE,31,FALSE)</f>
        <v>0.86265086191265095</v>
      </c>
    </row>
    <row r="192" spans="1:32" x14ac:dyDescent="0.2">
      <c r="A192">
        <v>6085506802</v>
      </c>
      <c r="B192" t="s">
        <v>1707</v>
      </c>
      <c r="C192" s="1">
        <f>VLOOKUP($A192,'Values&amp;Scaled13Vars'!$A:$AE,2,FALSE)</f>
        <v>4825</v>
      </c>
      <c r="D192" s="1">
        <f>VLOOKUP($A192,'Values&amp;Scaled13Vars'!$A:$AE,3,FALSE)</f>
        <v>10.37</v>
      </c>
      <c r="E192" s="1">
        <f>VLOOKUP($A192,'Values&amp;Scaled13Vars'!$A:$AE,4,FALSE)</f>
        <v>12.45662345</v>
      </c>
      <c r="F192" s="1">
        <f>VLOOKUP($A192,'Values&amp;Scaled13Vars'!$A:$AE,5,FALSE)</f>
        <v>0</v>
      </c>
      <c r="G192" s="1">
        <f>VLOOKUP($A192,'Values&amp;Scaled13Vars'!$A:$AE,6,FALSE)</f>
        <v>85.61849814</v>
      </c>
      <c r="H192" s="1">
        <f>VLOOKUP($A192,'Values&amp;Scaled13Vars'!$A:$AE,7,FALSE)</f>
        <v>0</v>
      </c>
      <c r="I192" s="1">
        <f>VLOOKUP($A192,'Values&amp;Scaled13Vars'!$A:$AE,8,FALSE)</f>
        <v>246</v>
      </c>
      <c r="J192" s="1">
        <f>VLOOKUP($A192,'Values&amp;Scaled13Vars'!$A:$AE,9,FALSE)</f>
        <v>49429</v>
      </c>
      <c r="K192" s="1">
        <f>VLOOKUP($A192,'Values&amp;Scaled13Vars'!$A:$AE,10,FALSE)</f>
        <v>4.4000000000000004</v>
      </c>
      <c r="L192" s="1">
        <f>VLOOKUP($A192,'Values&amp;Scaled13Vars'!$A:$AE,11,FALSE)</f>
        <v>6.6</v>
      </c>
      <c r="M192" s="1">
        <f>VLOOKUP($A192,'Values&amp;Scaled13Vars'!$A:$AE,12,FALSE)</f>
        <v>25.2</v>
      </c>
      <c r="N192" s="1">
        <f>VLOOKUP($A192,'Values&amp;Scaled13Vars'!$A:$AE,13,FALSE)</f>
        <v>7.9</v>
      </c>
      <c r="O192" s="1">
        <f>VLOOKUP($A192,'Values&amp;Scaled13Vars'!$A:$AE,14,FALSE)</f>
        <v>2.8</v>
      </c>
      <c r="P192" s="1">
        <f>VLOOKUP($A192,'Values&amp;Scaled13Vars'!$A:$AE,15,FALSE)</f>
        <v>3.7575001948102549</v>
      </c>
      <c r="Q192" s="1">
        <f>VLOOKUP($A192,'Values&amp;Scaled13Vars'!$A:$AE,16,FALSE)</f>
        <v>10</v>
      </c>
      <c r="R192" s="1">
        <f>VLOOKUP($A192,'Values&amp;Scaled13Vars'!$A:$AE,17,FALSE)</f>
        <v>0.97829721742833065</v>
      </c>
      <c r="S192" s="1">
        <f>VLOOKUP($A192,'Values&amp;Scaled13Vars'!$A:$AE,18,FALSE)</f>
        <v>0</v>
      </c>
      <c r="T192" s="1">
        <f>VLOOKUP($A192,'Values&amp;Scaled13Vars'!$A:$AE,19,FALSE)</f>
        <v>0.12378496023000929</v>
      </c>
      <c r="U192" s="1">
        <f>VLOOKUP($A192,'Values&amp;Scaled13Vars'!$A:$AE,20,FALSE)</f>
        <v>0</v>
      </c>
      <c r="V192" s="1">
        <f>VLOOKUP($A192,'Values&amp;Scaled13Vars'!$A:$AE,21,FALSE)</f>
        <v>0.82439678284182305</v>
      </c>
      <c r="W192" s="1">
        <f>VLOOKUP($A192,'Values&amp;Scaled13Vars'!$A:$AE,22,FALSE)</f>
        <v>2.9922267816884878</v>
      </c>
      <c r="X192" s="1">
        <f>VLOOKUP($A192,'Values&amp;Scaled13Vars'!$A:$AE,23,FALSE)</f>
        <v>0.76923076923076927</v>
      </c>
      <c r="Y192" s="1">
        <f>VLOOKUP($A192,'Values&amp;Scaled13Vars'!$A:$AE,24,FALSE)</f>
        <v>1.0749185667752443</v>
      </c>
      <c r="Z192" s="1">
        <f>VLOOKUP($A192,'Values&amp;Scaled13Vars'!$A:$AE,25,FALSE)</f>
        <v>5.7534246575342465</v>
      </c>
      <c r="AA192" s="1">
        <f>VLOOKUP($A192,'Values&amp;Scaled13Vars'!$A:$AE,26,FALSE)</f>
        <v>1.8158567774936063</v>
      </c>
      <c r="AB192" s="1">
        <f>VLOOKUP($A192,'Values&amp;Scaled13Vars'!$A:$AE,27,FALSE)</f>
        <v>0.2978723404255319</v>
      </c>
      <c r="AC192" s="1">
        <f>VLOOKUP($A192,'Values&amp;Scaled13Vars'!$A:$AE,28,FALSE)</f>
        <v>4.8882000000000003</v>
      </c>
      <c r="AD192" s="1">
        <f>VLOOKUP($A192,'Values&amp;Scaled13Vars'!$A:$AE,29,FALSE)</f>
        <v>4.2132219325821509</v>
      </c>
      <c r="AE192" s="1">
        <f>VLOOKUP($A192,'Values&amp;Scaled13Vars'!$A:$AE,30,FALSE)</f>
        <v>4.0598290598290596</v>
      </c>
      <c r="AF192" s="1">
        <f>VLOOKUP($A192,'Values&amp;Scaled13Vars'!$A:$AE,31,FALSE)</f>
        <v>0.84475576557455545</v>
      </c>
    </row>
    <row r="193" spans="1:32" x14ac:dyDescent="0.2">
      <c r="A193">
        <v>6085502202</v>
      </c>
      <c r="B193" t="s">
        <v>1707</v>
      </c>
      <c r="C193" s="1">
        <f>VLOOKUP($A193,'Values&amp;Scaled13Vars'!$A:$AE,2,FALSE)</f>
        <v>2870</v>
      </c>
      <c r="D193" s="1">
        <f>VLOOKUP($A193,'Values&amp;Scaled13Vars'!$A:$AE,3,FALSE)</f>
        <v>10.37</v>
      </c>
      <c r="E193" s="1">
        <f>VLOOKUP($A193,'Values&amp;Scaled13Vars'!$A:$AE,4,FALSE)</f>
        <v>27.31</v>
      </c>
      <c r="F193" s="1">
        <f>VLOOKUP($A193,'Values&amp;Scaled13Vars'!$A:$AE,5,FALSE)</f>
        <v>0</v>
      </c>
      <c r="G193" s="1">
        <f>VLOOKUP($A193,'Values&amp;Scaled13Vars'!$A:$AE,6,FALSE)</f>
        <v>119.9940684</v>
      </c>
      <c r="H193" s="1">
        <f>VLOOKUP($A193,'Values&amp;Scaled13Vars'!$A:$AE,7,FALSE)</f>
        <v>1</v>
      </c>
      <c r="I193" s="1">
        <f>VLOOKUP($A193,'Values&amp;Scaled13Vars'!$A:$AE,8,FALSE)</f>
        <v>249</v>
      </c>
      <c r="J193" s="1">
        <f>VLOOKUP($A193,'Values&amp;Scaled13Vars'!$A:$AE,9,FALSE)</f>
        <v>64650</v>
      </c>
      <c r="K193" s="1">
        <f>VLOOKUP($A193,'Values&amp;Scaled13Vars'!$A:$AE,10,FALSE)</f>
        <v>8</v>
      </c>
      <c r="L193" s="1">
        <f>VLOOKUP($A193,'Values&amp;Scaled13Vars'!$A:$AE,11,FALSE)</f>
        <v>2.6</v>
      </c>
      <c r="M193" s="1">
        <f>VLOOKUP($A193,'Values&amp;Scaled13Vars'!$A:$AE,12,FALSE)</f>
        <v>18</v>
      </c>
      <c r="N193" s="1">
        <f>VLOOKUP($A193,'Values&amp;Scaled13Vars'!$A:$AE,13,FALSE)</f>
        <v>5.6</v>
      </c>
      <c r="O193" s="1">
        <f>VLOOKUP($A193,'Values&amp;Scaled13Vars'!$A:$AE,14,FALSE)</f>
        <v>4</v>
      </c>
      <c r="P193" s="1">
        <f>VLOOKUP($A193,'Values&amp;Scaled13Vars'!$A:$AE,15,FALSE)</f>
        <v>2.2340840021818749</v>
      </c>
      <c r="Q193" s="1">
        <f>VLOOKUP($A193,'Values&amp;Scaled13Vars'!$A:$AE,16,FALSE)</f>
        <v>10</v>
      </c>
      <c r="R193" s="1">
        <f>VLOOKUP($A193,'Values&amp;Scaled13Vars'!$A:$AE,17,FALSE)</f>
        <v>2.1721560683515011</v>
      </c>
      <c r="S193" s="1">
        <f>VLOOKUP($A193,'Values&amp;Scaled13Vars'!$A:$AE,18,FALSE)</f>
        <v>0</v>
      </c>
      <c r="T193" s="1">
        <f>VLOOKUP($A193,'Values&amp;Scaled13Vars'!$A:$AE,19,FALSE)</f>
        <v>0.18788706260714155</v>
      </c>
      <c r="U193" s="1">
        <f>VLOOKUP($A193,'Values&amp;Scaled13Vars'!$A:$AE,20,FALSE)</f>
        <v>0.13986013986013987</v>
      </c>
      <c r="V193" s="1">
        <f>VLOOKUP($A193,'Values&amp;Scaled13Vars'!$A:$AE,21,FALSE)</f>
        <v>0.83445040214477206</v>
      </c>
      <c r="W193" s="1">
        <f>VLOOKUP($A193,'Values&amp;Scaled13Vars'!$A:$AE,22,FALSE)</f>
        <v>4.0747167718030592</v>
      </c>
      <c r="X193" s="1">
        <f>VLOOKUP($A193,'Values&amp;Scaled13Vars'!$A:$AE,23,FALSE)</f>
        <v>1.3986013986013983</v>
      </c>
      <c r="Y193" s="1">
        <f>VLOOKUP($A193,'Values&amp;Scaled13Vars'!$A:$AE,24,FALSE)</f>
        <v>0.42345276872964177</v>
      </c>
      <c r="Z193" s="1">
        <f>VLOOKUP($A193,'Values&amp;Scaled13Vars'!$A:$AE,25,FALSE)</f>
        <v>4.1095890410958908</v>
      </c>
      <c r="AA193" s="1">
        <f>VLOOKUP($A193,'Values&amp;Scaled13Vars'!$A:$AE,26,FALSE)</f>
        <v>1.2276214833759589</v>
      </c>
      <c r="AB193" s="1">
        <f>VLOOKUP($A193,'Values&amp;Scaled13Vars'!$A:$AE,27,FALSE)</f>
        <v>0.42553191489361702</v>
      </c>
      <c r="AC193" s="1">
        <f>VLOOKUP($A193,'Values&amp;Scaled13Vars'!$A:$AE,28,FALSE)</f>
        <v>4.8113999999999999</v>
      </c>
      <c r="AD193" s="1">
        <f>VLOOKUP($A193,'Values&amp;Scaled13Vars'!$A:$AE,29,FALSE)</f>
        <v>3.2575090142260072</v>
      </c>
      <c r="AE193" s="1">
        <f>VLOOKUP($A193,'Values&amp;Scaled13Vars'!$A:$AE,30,FALSE)</f>
        <v>3.8461538461538463</v>
      </c>
      <c r="AF193" s="1">
        <f>VLOOKUP($A193,'Values&amp;Scaled13Vars'!$A:$AE,31,FALSE)</f>
        <v>0.708910931565922</v>
      </c>
    </row>
    <row r="194" spans="1:32" x14ac:dyDescent="0.2">
      <c r="A194">
        <v>6085502907</v>
      </c>
      <c r="B194" t="s">
        <v>1707</v>
      </c>
      <c r="C194" s="1">
        <f>VLOOKUP($A194,'Values&amp;Scaled13Vars'!$A:$AE,2,FALSE)</f>
        <v>3912</v>
      </c>
      <c r="D194" s="1">
        <f>VLOOKUP($A194,'Values&amp;Scaled13Vars'!$A:$AE,3,FALSE)</f>
        <v>10.37</v>
      </c>
      <c r="E194" s="1">
        <f>VLOOKUP($A194,'Values&amp;Scaled13Vars'!$A:$AE,4,FALSE)</f>
        <v>14.42</v>
      </c>
      <c r="F194" s="1">
        <f>VLOOKUP($A194,'Values&amp;Scaled13Vars'!$A:$AE,5,FALSE)</f>
        <v>0</v>
      </c>
      <c r="G194" s="1">
        <f>VLOOKUP($A194,'Values&amp;Scaled13Vars'!$A:$AE,6,FALSE)</f>
        <v>83.228201600000006</v>
      </c>
      <c r="H194" s="1">
        <f>VLOOKUP($A194,'Values&amp;Scaled13Vars'!$A:$AE,7,FALSE)</f>
        <v>0</v>
      </c>
      <c r="I194" s="1">
        <f>VLOOKUP($A194,'Values&amp;Scaled13Vars'!$A:$AE,8,FALSE)</f>
        <v>229</v>
      </c>
      <c r="J194" s="1">
        <f>VLOOKUP($A194,'Values&amp;Scaled13Vars'!$A:$AE,9,FALSE)</f>
        <v>51184</v>
      </c>
      <c r="K194" s="1">
        <f>VLOOKUP($A194,'Values&amp;Scaled13Vars'!$A:$AE,10,FALSE)</f>
        <v>6.1</v>
      </c>
      <c r="L194" s="1">
        <f>VLOOKUP($A194,'Values&amp;Scaled13Vars'!$A:$AE,11,FALSE)</f>
        <v>6</v>
      </c>
      <c r="M194" s="1">
        <f>VLOOKUP($A194,'Values&amp;Scaled13Vars'!$A:$AE,12,FALSE)</f>
        <v>20.9</v>
      </c>
      <c r="N194" s="1">
        <f>VLOOKUP($A194,'Values&amp;Scaled13Vars'!$A:$AE,13,FALSE)</f>
        <v>9.6</v>
      </c>
      <c r="O194" s="1">
        <f>VLOOKUP($A194,'Values&amp;Scaled13Vars'!$A:$AE,14,FALSE)</f>
        <v>3.7</v>
      </c>
      <c r="P194" s="1">
        <f>VLOOKUP($A194,'Values&amp;Scaled13Vars'!$A:$AE,15,FALSE)</f>
        <v>3.0460531442375127</v>
      </c>
      <c r="Q194" s="1">
        <f>VLOOKUP($A194,'Values&amp;Scaled13Vars'!$A:$AE,16,FALSE)</f>
        <v>10</v>
      </c>
      <c r="R194" s="1">
        <f>VLOOKUP($A194,'Values&amp;Scaled13Vars'!$A:$AE,17,FALSE)</f>
        <v>1.1361060808892451</v>
      </c>
      <c r="S194" s="1">
        <f>VLOOKUP($A194,'Values&amp;Scaled13Vars'!$A:$AE,18,FALSE)</f>
        <v>0</v>
      </c>
      <c r="T194" s="1">
        <f>VLOOKUP($A194,'Values&amp;Scaled13Vars'!$A:$AE,19,FALSE)</f>
        <v>0.11932763683552068</v>
      </c>
      <c r="U194" s="1">
        <f>VLOOKUP($A194,'Values&amp;Scaled13Vars'!$A:$AE,20,FALSE)</f>
        <v>0</v>
      </c>
      <c r="V194" s="1">
        <f>VLOOKUP($A194,'Values&amp;Scaled13Vars'!$A:$AE,21,FALSE)</f>
        <v>0.76742627345844494</v>
      </c>
      <c r="W194" s="1">
        <f>VLOOKUP($A194,'Values&amp;Scaled13Vars'!$A:$AE,22,FALSE)</f>
        <v>3.117039207458876</v>
      </c>
      <c r="X194" s="1">
        <f>VLOOKUP($A194,'Values&amp;Scaled13Vars'!$A:$AE,23,FALSE)</f>
        <v>1.0664335664335662</v>
      </c>
      <c r="Y194" s="1">
        <f>VLOOKUP($A194,'Values&amp;Scaled13Vars'!$A:$AE,24,FALSE)</f>
        <v>0.9771986970684039</v>
      </c>
      <c r="Z194" s="1">
        <f>VLOOKUP($A194,'Values&amp;Scaled13Vars'!$A:$AE,25,FALSE)</f>
        <v>4.7716894977168947</v>
      </c>
      <c r="AA194" s="1">
        <f>VLOOKUP($A194,'Values&amp;Scaled13Vars'!$A:$AE,26,FALSE)</f>
        <v>2.250639386189258</v>
      </c>
      <c r="AB194" s="1">
        <f>VLOOKUP($A194,'Values&amp;Scaled13Vars'!$A:$AE,27,FALSE)</f>
        <v>0.39361702127659576</v>
      </c>
      <c r="AC194" s="1">
        <f>VLOOKUP($A194,'Values&amp;Scaled13Vars'!$A:$AE,28,FALSE)</f>
        <v>4.4211999999999998</v>
      </c>
      <c r="AD194" s="1">
        <f>VLOOKUP($A194,'Values&amp;Scaled13Vars'!$A:$AE,29,FALSE)</f>
        <v>3.9882238688146781</v>
      </c>
      <c r="AE194" s="1">
        <f>VLOOKUP($A194,'Values&amp;Scaled13Vars'!$A:$AE,30,FALSE)</f>
        <v>4.017094017094017</v>
      </c>
      <c r="AF194" s="1">
        <f>VLOOKUP($A194,'Values&amp;Scaled13Vars'!$A:$AE,31,FALSE)</f>
        <v>0.64806842952920563</v>
      </c>
    </row>
    <row r="195" spans="1:32" x14ac:dyDescent="0.2">
      <c r="A195">
        <v>6085506604</v>
      </c>
      <c r="B195" t="s">
        <v>1707</v>
      </c>
      <c r="C195" s="1">
        <f>VLOOKUP($A195,'Values&amp;Scaled13Vars'!$A:$AE,2,FALSE)</f>
        <v>6280</v>
      </c>
      <c r="D195" s="1">
        <f>VLOOKUP($A195,'Values&amp;Scaled13Vars'!$A:$AE,3,FALSE)</f>
        <v>10.37</v>
      </c>
      <c r="E195" s="1">
        <f>VLOOKUP($A195,'Values&amp;Scaled13Vars'!$A:$AE,4,FALSE)</f>
        <v>15.436798019999999</v>
      </c>
      <c r="F195" s="1">
        <f>VLOOKUP($A195,'Values&amp;Scaled13Vars'!$A:$AE,5,FALSE)</f>
        <v>0.109490858</v>
      </c>
      <c r="G195" s="1">
        <f>VLOOKUP($A195,'Values&amp;Scaled13Vars'!$A:$AE,6,FALSE)</f>
        <v>145.79579699999999</v>
      </c>
      <c r="H195" s="1">
        <f>VLOOKUP($A195,'Values&amp;Scaled13Vars'!$A:$AE,7,FALSE)</f>
        <v>0</v>
      </c>
      <c r="I195" s="1">
        <f>VLOOKUP($A195,'Values&amp;Scaled13Vars'!$A:$AE,8,FALSE)</f>
        <v>215</v>
      </c>
      <c r="J195" s="1">
        <f>VLOOKUP($A195,'Values&amp;Scaled13Vars'!$A:$AE,9,FALSE)</f>
        <v>50364</v>
      </c>
      <c r="K195" s="1">
        <f>VLOOKUP($A195,'Values&amp;Scaled13Vars'!$A:$AE,10,FALSE)</f>
        <v>3</v>
      </c>
      <c r="L195" s="1">
        <f>VLOOKUP($A195,'Values&amp;Scaled13Vars'!$A:$AE,11,FALSE)</f>
        <v>4.5</v>
      </c>
      <c r="M195" s="1">
        <f>VLOOKUP($A195,'Values&amp;Scaled13Vars'!$A:$AE,12,FALSE)</f>
        <v>26.7</v>
      </c>
      <c r="N195" s="1">
        <f>VLOOKUP($A195,'Values&amp;Scaled13Vars'!$A:$AE,13,FALSE)</f>
        <v>7.4</v>
      </c>
      <c r="O195" s="1">
        <f>VLOOKUP($A195,'Values&amp;Scaled13Vars'!$A:$AE,14,FALSE)</f>
        <v>0.2</v>
      </c>
      <c r="P195" s="1">
        <f>VLOOKUP($A195,'Values&amp;Scaled13Vars'!$A:$AE,15,FALSE)</f>
        <v>4.8912958778150086</v>
      </c>
      <c r="Q195" s="1">
        <f>VLOOKUP($A195,'Values&amp;Scaled13Vars'!$A:$AE,16,FALSE)</f>
        <v>10</v>
      </c>
      <c r="R195" s="1">
        <f>VLOOKUP($A195,'Values&amp;Scaled13Vars'!$A:$AE,17,FALSE)</f>
        <v>1.2178325026016303</v>
      </c>
      <c r="S195" s="1">
        <f>VLOOKUP($A195,'Values&amp;Scaled13Vars'!$A:$AE,18,FALSE)</f>
        <v>1.3629131520045338E-3</v>
      </c>
      <c r="T195" s="1">
        <f>VLOOKUP($A195,'Values&amp;Scaled13Vars'!$A:$AE,19,FALSE)</f>
        <v>0.23600102946542345</v>
      </c>
      <c r="U195" s="1">
        <f>VLOOKUP($A195,'Values&amp;Scaled13Vars'!$A:$AE,20,FALSE)</f>
        <v>0</v>
      </c>
      <c r="V195" s="1">
        <f>VLOOKUP($A195,'Values&amp;Scaled13Vars'!$A:$AE,21,FALSE)</f>
        <v>0.72050938337801618</v>
      </c>
      <c r="W195" s="1">
        <f>VLOOKUP($A195,'Values&amp;Scaled13Vars'!$A:$AE,22,FALSE)</f>
        <v>3.0587222905747065</v>
      </c>
      <c r="X195" s="1">
        <f>VLOOKUP($A195,'Values&amp;Scaled13Vars'!$A:$AE,23,FALSE)</f>
        <v>0.52447552447552448</v>
      </c>
      <c r="Y195" s="1">
        <f>VLOOKUP($A195,'Values&amp;Scaled13Vars'!$A:$AE,24,FALSE)</f>
        <v>0.73289902280130304</v>
      </c>
      <c r="Z195" s="1">
        <f>VLOOKUP($A195,'Values&amp;Scaled13Vars'!$A:$AE,25,FALSE)</f>
        <v>6.095890410958904</v>
      </c>
      <c r="AA195" s="1">
        <f>VLOOKUP($A195,'Values&amp;Scaled13Vars'!$A:$AE,26,FALSE)</f>
        <v>1.6879795396419439</v>
      </c>
      <c r="AB195" s="1">
        <f>VLOOKUP($A195,'Values&amp;Scaled13Vars'!$A:$AE,27,FALSE)</f>
        <v>2.1276595744680851E-2</v>
      </c>
      <c r="AC195" s="1">
        <f>VLOOKUP($A195,'Values&amp;Scaled13Vars'!$A:$AE,28,FALSE)</f>
        <v>3.7789000000000001</v>
      </c>
      <c r="AD195" s="1">
        <f>VLOOKUP($A195,'Values&amp;Scaled13Vars'!$A:$AE,29,FALSE)</f>
        <v>4.4155183535637175</v>
      </c>
      <c r="AE195" s="1">
        <f>VLOOKUP($A195,'Values&amp;Scaled13Vars'!$A:$AE,30,FALSE)</f>
        <v>3.5042735042735043</v>
      </c>
      <c r="AF195" s="1">
        <f>VLOOKUP($A195,'Values&amp;Scaled13Vars'!$A:$AE,31,FALSE)</f>
        <v>0.62752414338110118</v>
      </c>
    </row>
    <row r="196" spans="1:32" x14ac:dyDescent="0.2">
      <c r="A196">
        <v>6085511907</v>
      </c>
      <c r="B196" t="s">
        <v>1707</v>
      </c>
      <c r="C196" s="1">
        <f>VLOOKUP($A196,'Values&amp;Scaled13Vars'!$A:$AE,2,FALSE)</f>
        <v>3988</v>
      </c>
      <c r="D196" s="1">
        <f>VLOOKUP($A196,'Values&amp;Scaled13Vars'!$A:$AE,3,FALSE)</f>
        <v>10.37</v>
      </c>
      <c r="E196" s="1">
        <f>VLOOKUP($A196,'Values&amp;Scaled13Vars'!$A:$AE,4,FALSE)</f>
        <v>11.762935280000001</v>
      </c>
      <c r="F196" s="1">
        <f>VLOOKUP($A196,'Values&amp;Scaled13Vars'!$A:$AE,5,FALSE)</f>
        <v>0</v>
      </c>
      <c r="G196" s="1">
        <f>VLOOKUP($A196,'Values&amp;Scaled13Vars'!$A:$AE,6,FALSE)</f>
        <v>55.641156029999998</v>
      </c>
      <c r="H196" s="1">
        <f>VLOOKUP($A196,'Values&amp;Scaled13Vars'!$A:$AE,7,FALSE)</f>
        <v>0</v>
      </c>
      <c r="I196" s="1">
        <f>VLOOKUP($A196,'Values&amp;Scaled13Vars'!$A:$AE,8,FALSE)</f>
        <v>72</v>
      </c>
      <c r="J196" s="1">
        <f>VLOOKUP($A196,'Values&amp;Scaled13Vars'!$A:$AE,9,FALSE)</f>
        <v>56874</v>
      </c>
      <c r="K196" s="1">
        <f>VLOOKUP($A196,'Values&amp;Scaled13Vars'!$A:$AE,10,FALSE)</f>
        <v>1.8</v>
      </c>
      <c r="L196" s="1">
        <f>VLOOKUP($A196,'Values&amp;Scaled13Vars'!$A:$AE,11,FALSE)</f>
        <v>4.5</v>
      </c>
      <c r="M196" s="1">
        <f>VLOOKUP($A196,'Values&amp;Scaled13Vars'!$A:$AE,12,FALSE)</f>
        <v>27.7</v>
      </c>
      <c r="N196" s="1">
        <f>VLOOKUP($A196,'Values&amp;Scaled13Vars'!$A:$AE,13,FALSE)</f>
        <v>6.2</v>
      </c>
      <c r="O196" s="1">
        <f>VLOOKUP($A196,'Values&amp;Scaled13Vars'!$A:$AE,14,FALSE)</f>
        <v>0</v>
      </c>
      <c r="P196" s="1">
        <f>VLOOKUP($A196,'Values&amp;Scaled13Vars'!$A:$AE,15,FALSE)</f>
        <v>3.1052754617003036</v>
      </c>
      <c r="Q196" s="1">
        <f>VLOOKUP($A196,'Values&amp;Scaled13Vars'!$A:$AE,16,FALSE)</f>
        <v>10</v>
      </c>
      <c r="R196" s="1">
        <f>VLOOKUP($A196,'Values&amp;Scaled13Vars'!$A:$AE,17,FALSE)</f>
        <v>0.92254115692940009</v>
      </c>
      <c r="S196" s="1">
        <f>VLOOKUP($A196,'Values&amp;Scaled13Vars'!$A:$AE,18,FALSE)</f>
        <v>0</v>
      </c>
      <c r="T196" s="1">
        <f>VLOOKUP($A196,'Values&amp;Scaled13Vars'!$A:$AE,19,FALSE)</f>
        <v>6.7884486771811664E-2</v>
      </c>
      <c r="U196" s="1">
        <f>VLOOKUP($A196,'Values&amp;Scaled13Vars'!$A:$AE,20,FALSE)</f>
        <v>0</v>
      </c>
      <c r="V196" s="1">
        <f>VLOOKUP($A196,'Values&amp;Scaled13Vars'!$A:$AE,21,FALSE)</f>
        <v>0.24128686327077747</v>
      </c>
      <c r="W196" s="1">
        <f>VLOOKUP($A196,'Values&amp;Scaled13Vars'!$A:$AE,22,FALSE)</f>
        <v>3.5217017160819566</v>
      </c>
      <c r="X196" s="1">
        <f>VLOOKUP($A196,'Values&amp;Scaled13Vars'!$A:$AE,23,FALSE)</f>
        <v>0.31468531468531463</v>
      </c>
      <c r="Y196" s="1">
        <f>VLOOKUP($A196,'Values&amp;Scaled13Vars'!$A:$AE,24,FALSE)</f>
        <v>0.73289902280130304</v>
      </c>
      <c r="Z196" s="1">
        <f>VLOOKUP($A196,'Values&amp;Scaled13Vars'!$A:$AE,25,FALSE)</f>
        <v>6.3242009132420094</v>
      </c>
      <c r="AA196" s="1">
        <f>VLOOKUP($A196,'Values&amp;Scaled13Vars'!$A:$AE,26,FALSE)</f>
        <v>1.3810741687979542</v>
      </c>
      <c r="AB196" s="1">
        <f>VLOOKUP($A196,'Values&amp;Scaled13Vars'!$A:$AE,27,FALSE)</f>
        <v>0</v>
      </c>
      <c r="AC196" s="1">
        <f>VLOOKUP($A196,'Values&amp;Scaled13Vars'!$A:$AE,28,FALSE)</f>
        <v>2.9718</v>
      </c>
      <c r="AD196" s="1">
        <f>VLOOKUP($A196,'Values&amp;Scaled13Vars'!$A:$AE,29,FALSE)</f>
        <v>3.7536902133099472</v>
      </c>
      <c r="AE196" s="1">
        <f>VLOOKUP($A196,'Values&amp;Scaled13Vars'!$A:$AE,30,FALSE)</f>
        <v>3.5470085470085477</v>
      </c>
      <c r="AF196" s="1">
        <f>VLOOKUP($A196,'Values&amp;Scaled13Vars'!$A:$AE,31,FALSE)</f>
        <v>0.60077056413096674</v>
      </c>
    </row>
    <row r="197" spans="1:32" x14ac:dyDescent="0.2">
      <c r="A197">
        <v>6085511912</v>
      </c>
      <c r="B197" t="s">
        <v>1707</v>
      </c>
      <c r="C197" s="1">
        <f>VLOOKUP($A197,'Values&amp;Scaled13Vars'!$A:$AE,2,FALSE)</f>
        <v>5415</v>
      </c>
      <c r="D197" s="1">
        <f>VLOOKUP($A197,'Values&amp;Scaled13Vars'!$A:$AE,3,FALSE)</f>
        <v>10.37</v>
      </c>
      <c r="E197" s="1">
        <f>VLOOKUP($A197,'Values&amp;Scaled13Vars'!$A:$AE,4,FALSE)</f>
        <v>2.444317447</v>
      </c>
      <c r="F197" s="1">
        <f>VLOOKUP($A197,'Values&amp;Scaled13Vars'!$A:$AE,5,FALSE)</f>
        <v>2.5440100000000002E-4</v>
      </c>
      <c r="G197" s="1">
        <f>VLOOKUP($A197,'Values&amp;Scaled13Vars'!$A:$AE,6,FALSE)</f>
        <v>49.369344409999997</v>
      </c>
      <c r="H197" s="1">
        <f>VLOOKUP($A197,'Values&amp;Scaled13Vars'!$A:$AE,7,FALSE)</f>
        <v>0</v>
      </c>
      <c r="I197" s="1">
        <f>VLOOKUP($A197,'Values&amp;Scaled13Vars'!$A:$AE,8,FALSE)</f>
        <v>204</v>
      </c>
      <c r="J197" s="1">
        <f>VLOOKUP($A197,'Values&amp;Scaled13Vars'!$A:$AE,9,FALSE)</f>
        <v>61933</v>
      </c>
      <c r="K197" s="1">
        <f>VLOOKUP($A197,'Values&amp;Scaled13Vars'!$A:$AE,10,FALSE)</f>
        <v>3.8</v>
      </c>
      <c r="L197" s="1">
        <f>VLOOKUP($A197,'Values&amp;Scaled13Vars'!$A:$AE,11,FALSE)</f>
        <v>1.5</v>
      </c>
      <c r="M197" s="1">
        <f>VLOOKUP($A197,'Values&amp;Scaled13Vars'!$A:$AE,12,FALSE)</f>
        <v>25.5</v>
      </c>
      <c r="N197" s="1">
        <f>VLOOKUP($A197,'Values&amp;Scaled13Vars'!$A:$AE,13,FALSE)</f>
        <v>9</v>
      </c>
      <c r="O197" s="1">
        <f>VLOOKUP($A197,'Values&amp;Scaled13Vars'!$A:$AE,14,FALSE)</f>
        <v>0.3</v>
      </c>
      <c r="P197" s="1">
        <f>VLOOKUP($A197,'Values&amp;Scaled13Vars'!$A:$AE,15,FALSE)</f>
        <v>4.2172523961661339</v>
      </c>
      <c r="Q197" s="1">
        <f>VLOOKUP($A197,'Values&amp;Scaled13Vars'!$A:$AE,16,FALSE)</f>
        <v>10</v>
      </c>
      <c r="R197" s="1">
        <f>VLOOKUP($A197,'Values&amp;Scaled13Vars'!$A:$AE,17,FALSE)</f>
        <v>0.17354550999028379</v>
      </c>
      <c r="S197" s="1">
        <f>VLOOKUP($A197,'Values&amp;Scaled13Vars'!$A:$AE,18,FALSE)</f>
        <v>3.1667161543578867E-6</v>
      </c>
      <c r="T197" s="1">
        <f>VLOOKUP($A197,'Values&amp;Scaled13Vars'!$A:$AE,19,FALSE)</f>
        <v>5.6189079029786676E-2</v>
      </c>
      <c r="U197" s="1">
        <f>VLOOKUP($A197,'Values&amp;Scaled13Vars'!$A:$AE,20,FALSE)</f>
        <v>0</v>
      </c>
      <c r="V197" s="1">
        <f>VLOOKUP($A197,'Values&amp;Scaled13Vars'!$A:$AE,21,FALSE)</f>
        <v>0.6836461126005362</v>
      </c>
      <c r="W197" s="1">
        <f>VLOOKUP($A197,'Values&amp;Scaled13Vars'!$A:$AE,22,FALSE)</f>
        <v>3.8814886459807552</v>
      </c>
      <c r="X197" s="1">
        <f>VLOOKUP($A197,'Values&amp;Scaled13Vars'!$A:$AE,23,FALSE)</f>
        <v>0.66433566433566438</v>
      </c>
      <c r="Y197" s="1">
        <f>VLOOKUP($A197,'Values&amp;Scaled13Vars'!$A:$AE,24,FALSE)</f>
        <v>0.24429967426710097</v>
      </c>
      <c r="Z197" s="1">
        <f>VLOOKUP($A197,'Values&amp;Scaled13Vars'!$A:$AE,25,FALSE)</f>
        <v>5.8219178082191778</v>
      </c>
      <c r="AA197" s="1">
        <f>VLOOKUP($A197,'Values&amp;Scaled13Vars'!$A:$AE,26,FALSE)</f>
        <v>2.0971867007672631</v>
      </c>
      <c r="AB197" s="1">
        <f>VLOOKUP($A197,'Values&amp;Scaled13Vars'!$A:$AE,27,FALSE)</f>
        <v>3.1914893617021274E-2</v>
      </c>
      <c r="AC197" s="1">
        <f>VLOOKUP($A197,'Values&amp;Scaled13Vars'!$A:$AE,28,FALSE)</f>
        <v>3.8913000000000002</v>
      </c>
      <c r="AD197" s="1">
        <f>VLOOKUP($A197,'Values&amp;Scaled13Vars'!$A:$AE,29,FALSE)</f>
        <v>3.9136661239778947</v>
      </c>
      <c r="AE197" s="1">
        <f>VLOOKUP($A197,'Values&amp;Scaled13Vars'!$A:$AE,30,FALSE)</f>
        <v>3.0769230769230771</v>
      </c>
      <c r="AF197" s="1">
        <f>VLOOKUP($A197,'Values&amp;Scaled13Vars'!$A:$AE,31,FALSE)</f>
        <v>0.55142812597470203</v>
      </c>
    </row>
    <row r="198" spans="1:32" x14ac:dyDescent="0.2">
      <c r="A198">
        <v>6085511913</v>
      </c>
      <c r="B198" t="s">
        <v>1707</v>
      </c>
      <c r="C198" s="1">
        <f>VLOOKUP($A198,'Values&amp;Scaled13Vars'!$A:$AE,2,FALSE)</f>
        <v>4295</v>
      </c>
      <c r="D198" s="1">
        <f>VLOOKUP($A198,'Values&amp;Scaled13Vars'!$A:$AE,3,FALSE)</f>
        <v>10.37</v>
      </c>
      <c r="E198" s="1">
        <f>VLOOKUP($A198,'Values&amp;Scaled13Vars'!$A:$AE,4,FALSE)</f>
        <v>9.6002164560000001</v>
      </c>
      <c r="F198" s="1">
        <f>VLOOKUP($A198,'Values&amp;Scaled13Vars'!$A:$AE,5,FALSE)</f>
        <v>4.8969535000000002E-2</v>
      </c>
      <c r="G198" s="1">
        <f>VLOOKUP($A198,'Values&amp;Scaled13Vars'!$A:$AE,6,FALSE)</f>
        <v>60.987470559999998</v>
      </c>
      <c r="H198" s="1">
        <f>VLOOKUP($A198,'Values&amp;Scaled13Vars'!$A:$AE,7,FALSE)</f>
        <v>3.5</v>
      </c>
      <c r="I198" s="1">
        <f>VLOOKUP($A198,'Values&amp;Scaled13Vars'!$A:$AE,8,FALSE)</f>
        <v>38</v>
      </c>
      <c r="J198" s="1">
        <f>VLOOKUP($A198,'Values&amp;Scaled13Vars'!$A:$AE,9,FALSE)</f>
        <v>60924</v>
      </c>
      <c r="K198" s="1">
        <f>VLOOKUP($A198,'Values&amp;Scaled13Vars'!$A:$AE,10,FALSE)</f>
        <v>0.9</v>
      </c>
      <c r="L198" s="1">
        <f>VLOOKUP($A198,'Values&amp;Scaled13Vars'!$A:$AE,11,FALSE)</f>
        <v>3.9</v>
      </c>
      <c r="M198" s="1">
        <f>VLOOKUP($A198,'Values&amp;Scaled13Vars'!$A:$AE,12,FALSE)</f>
        <v>27.7</v>
      </c>
      <c r="N198" s="1">
        <f>VLOOKUP($A198,'Values&amp;Scaled13Vars'!$A:$AE,13,FALSE)</f>
        <v>5.7</v>
      </c>
      <c r="O198" s="1">
        <f>VLOOKUP($A198,'Values&amp;Scaled13Vars'!$A:$AE,14,FALSE)</f>
        <v>0.3</v>
      </c>
      <c r="P198" s="1">
        <f>VLOOKUP($A198,'Values&amp;Scaled13Vars'!$A:$AE,15,FALSE)</f>
        <v>3.3445024546092106</v>
      </c>
      <c r="Q198" s="1">
        <f>VLOOKUP($A198,'Values&amp;Scaled13Vars'!$A:$AE,16,FALSE)</f>
        <v>10</v>
      </c>
      <c r="R198" s="1">
        <f>VLOOKUP($A198,'Values&amp;Scaled13Vars'!$A:$AE,17,FALSE)</f>
        <v>0.748709907085367</v>
      </c>
      <c r="S198" s="1">
        <f>VLOOKUP($A198,'Values&amp;Scaled13Vars'!$A:$AE,18,FALSE)</f>
        <v>6.0955977985893901E-4</v>
      </c>
      <c r="T198" s="1">
        <f>VLOOKUP($A198,'Values&amp;Scaled13Vars'!$A:$AE,19,FALSE)</f>
        <v>7.7854066876238123E-2</v>
      </c>
      <c r="U198" s="1">
        <f>VLOOKUP($A198,'Values&amp;Scaled13Vars'!$A:$AE,20,FALSE)</f>
        <v>0.48951048951048953</v>
      </c>
      <c r="V198" s="1">
        <f>VLOOKUP($A198,'Values&amp;Scaled13Vars'!$A:$AE,21,FALSE)</f>
        <v>0.12734584450402145</v>
      </c>
      <c r="W198" s="1">
        <f>VLOOKUP($A198,'Values&amp;Scaled13Vars'!$A:$AE,22,FALSE)</f>
        <v>3.8097303909366973</v>
      </c>
      <c r="X198" s="1">
        <f>VLOOKUP($A198,'Values&amp;Scaled13Vars'!$A:$AE,23,FALSE)</f>
        <v>0.15734265734265732</v>
      </c>
      <c r="Y198" s="1">
        <f>VLOOKUP($A198,'Values&amp;Scaled13Vars'!$A:$AE,24,FALSE)</f>
        <v>0.6351791530944626</v>
      </c>
      <c r="Z198" s="1">
        <f>VLOOKUP($A198,'Values&amp;Scaled13Vars'!$A:$AE,25,FALSE)</f>
        <v>6.3242009132420094</v>
      </c>
      <c r="AA198" s="1">
        <f>VLOOKUP($A198,'Values&amp;Scaled13Vars'!$A:$AE,26,FALSE)</f>
        <v>1.2531969309462916</v>
      </c>
      <c r="AB198" s="1">
        <f>VLOOKUP($A198,'Values&amp;Scaled13Vars'!$A:$AE,27,FALSE)</f>
        <v>3.1914893617021274E-2</v>
      </c>
      <c r="AC198" s="1">
        <f>VLOOKUP($A198,'Values&amp;Scaled13Vars'!$A:$AE,28,FALSE)</f>
        <v>3.0436000000000001</v>
      </c>
      <c r="AD198" s="1">
        <f>VLOOKUP($A198,'Values&amp;Scaled13Vars'!$A:$AE,29,FALSE)</f>
        <v>3.5573702264442715</v>
      </c>
      <c r="AE198" s="1">
        <f>VLOOKUP($A198,'Values&amp;Scaled13Vars'!$A:$AE,30,FALSE)</f>
        <v>3.4188034188034191</v>
      </c>
      <c r="AF198" s="1">
        <f>VLOOKUP($A198,'Values&amp;Scaled13Vars'!$A:$AE,31,FALSE)</f>
        <v>0.50954104286613455</v>
      </c>
    </row>
    <row r="199" spans="1:32" x14ac:dyDescent="0.2">
      <c r="A199">
        <v>6085511910</v>
      </c>
      <c r="B199" t="s">
        <v>1707</v>
      </c>
      <c r="C199" s="1">
        <f>VLOOKUP($A199,'Values&amp;Scaled13Vars'!$A:$AE,2,FALSE)</f>
        <v>3042</v>
      </c>
      <c r="D199" s="1">
        <f>VLOOKUP($A199,'Values&amp;Scaled13Vars'!$A:$AE,3,FALSE)</f>
        <v>10.37</v>
      </c>
      <c r="E199" s="1">
        <f>VLOOKUP($A199,'Values&amp;Scaled13Vars'!$A:$AE,4,FALSE)</f>
        <v>7.2265565440000001</v>
      </c>
      <c r="F199" s="1">
        <f>VLOOKUP($A199,'Values&amp;Scaled13Vars'!$A:$AE,5,FALSE)</f>
        <v>0</v>
      </c>
      <c r="G199" s="1">
        <f>VLOOKUP($A199,'Values&amp;Scaled13Vars'!$A:$AE,6,FALSE)</f>
        <v>53.388856019999999</v>
      </c>
      <c r="H199" s="1">
        <f>VLOOKUP($A199,'Values&amp;Scaled13Vars'!$A:$AE,7,FALSE)</f>
        <v>0</v>
      </c>
      <c r="I199" s="1">
        <f>VLOOKUP($A199,'Values&amp;Scaled13Vars'!$A:$AE,8,FALSE)</f>
        <v>126</v>
      </c>
      <c r="J199" s="1">
        <f>VLOOKUP($A199,'Values&amp;Scaled13Vars'!$A:$AE,9,FALSE)</f>
        <v>73541</v>
      </c>
      <c r="K199" s="1">
        <f>VLOOKUP($A199,'Values&amp;Scaled13Vars'!$A:$AE,10,FALSE)</f>
        <v>3.9</v>
      </c>
      <c r="L199" s="1">
        <f>VLOOKUP($A199,'Values&amp;Scaled13Vars'!$A:$AE,11,FALSE)</f>
        <v>2.8</v>
      </c>
      <c r="M199" s="1">
        <f>VLOOKUP($A199,'Values&amp;Scaled13Vars'!$A:$AE,12,FALSE)</f>
        <v>27.3</v>
      </c>
      <c r="N199" s="1">
        <f>VLOOKUP($A199,'Values&amp;Scaled13Vars'!$A:$AE,13,FALSE)</f>
        <v>7.5</v>
      </c>
      <c r="O199" s="1">
        <f>VLOOKUP($A199,'Values&amp;Scaled13Vars'!$A:$AE,14,FALSE)</f>
        <v>0</v>
      </c>
      <c r="P199" s="1">
        <f>VLOOKUP($A199,'Values&amp;Scaled13Vars'!$A:$AE,15,FALSE)</f>
        <v>2.3681134574924023</v>
      </c>
      <c r="Q199" s="1">
        <f>VLOOKUP($A199,'Values&amp;Scaled13Vars'!$A:$AE,16,FALSE)</f>
        <v>10</v>
      </c>
      <c r="R199" s="1">
        <f>VLOOKUP($A199,'Values&amp;Scaled13Vars'!$A:$AE,17,FALSE)</f>
        <v>0.55792400157200317</v>
      </c>
      <c r="S199" s="1">
        <f>VLOOKUP($A199,'Values&amp;Scaled13Vars'!$A:$AE,18,FALSE)</f>
        <v>0</v>
      </c>
      <c r="T199" s="1">
        <f>VLOOKUP($A199,'Values&amp;Scaled13Vars'!$A:$AE,19,FALSE)</f>
        <v>6.3684493441285434E-2</v>
      </c>
      <c r="U199" s="1">
        <f>VLOOKUP($A199,'Values&amp;Scaled13Vars'!$A:$AE,20,FALSE)</f>
        <v>0</v>
      </c>
      <c r="V199" s="1">
        <f>VLOOKUP($A199,'Values&amp;Scaled13Vars'!$A:$AE,21,FALSE)</f>
        <v>0.42225201072386059</v>
      </c>
      <c r="W199" s="1">
        <f>VLOOKUP($A199,'Values&amp;Scaled13Vars'!$A:$AE,22,FALSE)</f>
        <v>4.7070286108483685</v>
      </c>
      <c r="X199" s="1">
        <f>VLOOKUP($A199,'Values&amp;Scaled13Vars'!$A:$AE,23,FALSE)</f>
        <v>0.68181818181818177</v>
      </c>
      <c r="Y199" s="1">
        <f>VLOOKUP($A199,'Values&amp;Scaled13Vars'!$A:$AE,24,FALSE)</f>
        <v>0.4560260586319218</v>
      </c>
      <c r="Z199" s="1">
        <f>VLOOKUP($A199,'Values&amp;Scaled13Vars'!$A:$AE,25,FALSE)</f>
        <v>6.2328767123287676</v>
      </c>
      <c r="AA199" s="1">
        <f>VLOOKUP($A199,'Values&amp;Scaled13Vars'!$A:$AE,26,FALSE)</f>
        <v>1.7135549872122762</v>
      </c>
      <c r="AB199" s="1">
        <f>VLOOKUP($A199,'Values&amp;Scaled13Vars'!$A:$AE,27,FALSE)</f>
        <v>0</v>
      </c>
      <c r="AC199" s="1">
        <f>VLOOKUP($A199,'Values&amp;Scaled13Vars'!$A:$AE,28,FALSE)</f>
        <v>2.4424999999999999</v>
      </c>
      <c r="AD199" s="1">
        <f>VLOOKUP($A199,'Values&amp;Scaled13Vars'!$A:$AE,29,FALSE)</f>
        <v>3.3818145457311082</v>
      </c>
      <c r="AE199" s="1">
        <f>VLOOKUP($A199,'Values&amp;Scaled13Vars'!$A:$AE,30,FALSE)</f>
        <v>3.2478632478632479</v>
      </c>
      <c r="AF199" s="1">
        <f>VLOOKUP($A199,'Values&amp;Scaled13Vars'!$A:$AE,31,FALSE)</f>
        <v>0.27061865633988186</v>
      </c>
    </row>
    <row r="202" spans="1:32" s="4" customFormat="1" x14ac:dyDescent="0.2">
      <c r="A202" s="4" t="s">
        <v>1700</v>
      </c>
      <c r="C202" s="5">
        <f>AVERAGE(C2:C199)</f>
        <v>4656.3535353535353</v>
      </c>
      <c r="D202" s="5">
        <f t="shared" ref="D202:AF202" si="0">AVERAGE(D2:D199)</f>
        <v>10.369999999999948</v>
      </c>
      <c r="E202" s="5">
        <f t="shared" si="0"/>
        <v>22.559639208297995</v>
      </c>
      <c r="F202" s="5">
        <f t="shared" si="0"/>
        <v>1.0740739210858585</v>
      </c>
      <c r="G202" s="5">
        <f t="shared" si="0"/>
        <v>166.80524185464634</v>
      </c>
      <c r="H202" s="5">
        <f t="shared" si="0"/>
        <v>1.5247474747474743</v>
      </c>
      <c r="I202" s="5">
        <f t="shared" si="0"/>
        <v>554.67676767676767</v>
      </c>
      <c r="J202" s="5">
        <f t="shared" si="0"/>
        <v>37794.202020202021</v>
      </c>
      <c r="K202" s="5">
        <f t="shared" si="0"/>
        <v>11.01565656565657</v>
      </c>
      <c r="L202" s="5">
        <f t="shared" si="0"/>
        <v>18.071717171717182</v>
      </c>
      <c r="M202" s="5">
        <f t="shared" si="0"/>
        <v>23.194444444444436</v>
      </c>
      <c r="N202" s="5">
        <f t="shared" si="0"/>
        <v>8.5368686868686918</v>
      </c>
      <c r="O202" s="5">
        <f t="shared" si="0"/>
        <v>1.4797979797979799</v>
      </c>
      <c r="P202" s="5">
        <f t="shared" si="0"/>
        <v>3.6260839518066978</v>
      </c>
      <c r="Q202" s="5">
        <f t="shared" si="0"/>
        <v>10</v>
      </c>
      <c r="R202" s="5">
        <f t="shared" si="0"/>
        <v>1.7903398357150329</v>
      </c>
      <c r="S202" s="5">
        <f t="shared" si="0"/>
        <v>1.3369787213403664E-2</v>
      </c>
      <c r="T202" s="5">
        <f t="shared" si="0"/>
        <v>0.27517854927885804</v>
      </c>
      <c r="U202" s="5">
        <f t="shared" si="0"/>
        <v>0.21325139506957669</v>
      </c>
      <c r="V202" s="5">
        <f t="shared" si="0"/>
        <v>1.8588363528041816</v>
      </c>
      <c r="W202" s="5">
        <f t="shared" si="0"/>
        <v>2.1647809929665547</v>
      </c>
      <c r="X202" s="5">
        <f t="shared" si="0"/>
        <v>1.9258140849049943</v>
      </c>
      <c r="Y202" s="5">
        <f t="shared" si="0"/>
        <v>2.9432764123317852</v>
      </c>
      <c r="Z202" s="5">
        <f t="shared" si="0"/>
        <v>5.2955352612886886</v>
      </c>
      <c r="AA202" s="5">
        <f t="shared" si="0"/>
        <v>1.9787387945955717</v>
      </c>
      <c r="AB202" s="5">
        <f t="shared" si="0"/>
        <v>0.15742531699978482</v>
      </c>
      <c r="AC202" s="5">
        <f t="shared" si="0"/>
        <v>6.8436398989898963</v>
      </c>
      <c r="AD202" s="5">
        <f t="shared" si="0"/>
        <v>5.3963994266557576</v>
      </c>
      <c r="AE202" s="5">
        <f t="shared" si="0"/>
        <v>4.4006302339635655</v>
      </c>
      <c r="AF202" s="5">
        <f t="shared" si="0"/>
        <v>3.3375618616066904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C99E-472C-9C4F-822F-9CC2B1556A2D}">
  <dimension ref="A1:AF12"/>
  <sheetViews>
    <sheetView tabSelected="1" workbookViewId="0">
      <selection activeCell="Q28" sqref="Q28"/>
    </sheetView>
  </sheetViews>
  <sheetFormatPr baseColWidth="10" defaultRowHeight="16" x14ac:dyDescent="0.2"/>
  <cols>
    <col min="1" max="1" width="11.1640625" bestFit="1" customWidth="1"/>
  </cols>
  <sheetData>
    <row r="1" spans="1:32" x14ac:dyDescent="0.2">
      <c r="A1" t="s">
        <v>1742</v>
      </c>
      <c r="B1" t="s">
        <v>1685</v>
      </c>
      <c r="C1" s="3" t="s">
        <v>11</v>
      </c>
      <c r="D1" s="3" t="s">
        <v>16</v>
      </c>
      <c r="E1" s="3" t="s">
        <v>17</v>
      </c>
      <c r="F1" s="3" t="s">
        <v>19</v>
      </c>
      <c r="G1" s="3" t="s">
        <v>20</v>
      </c>
      <c r="H1" s="3" t="s">
        <v>26</v>
      </c>
      <c r="I1" s="3" t="s">
        <v>31</v>
      </c>
      <c r="J1" s="3" t="s">
        <v>33</v>
      </c>
      <c r="K1" s="3" t="s">
        <v>46</v>
      </c>
      <c r="L1" s="3" t="s">
        <v>49</v>
      </c>
      <c r="M1" s="3" t="s">
        <v>51</v>
      </c>
      <c r="N1" s="3" t="s">
        <v>52</v>
      </c>
      <c r="O1" s="3" t="s">
        <v>60</v>
      </c>
      <c r="P1" s="3" t="s">
        <v>1687</v>
      </c>
      <c r="Q1" s="3" t="s">
        <v>1688</v>
      </c>
      <c r="R1" s="3" t="s">
        <v>1689</v>
      </c>
      <c r="S1" s="3" t="s">
        <v>1690</v>
      </c>
      <c r="T1" s="3" t="s">
        <v>1691</v>
      </c>
      <c r="U1" s="3" t="s">
        <v>1692</v>
      </c>
      <c r="V1" s="3" t="s">
        <v>1693</v>
      </c>
      <c r="W1" s="3" t="s">
        <v>1694</v>
      </c>
      <c r="X1" s="3" t="s">
        <v>1695</v>
      </c>
      <c r="Y1" s="3" t="s">
        <v>1696</v>
      </c>
      <c r="Z1" s="3" t="s">
        <v>1697</v>
      </c>
      <c r="AA1" s="3" t="s">
        <v>1698</v>
      </c>
      <c r="AB1" s="3" t="s">
        <v>1699</v>
      </c>
      <c r="AC1" s="1" t="s">
        <v>1678</v>
      </c>
      <c r="AD1" s="1" t="s">
        <v>1679</v>
      </c>
      <c r="AE1" s="1" t="s">
        <v>1680</v>
      </c>
      <c r="AF1" s="1" t="s">
        <v>1681</v>
      </c>
    </row>
    <row r="2" spans="1:32" x14ac:dyDescent="0.2">
      <c r="A2">
        <v>6085512310</v>
      </c>
      <c r="B2" t="s">
        <v>1713</v>
      </c>
      <c r="C2" s="1" t="e">
        <f>VLOOKUP($A2,'Values&amp;Scaled13Vars'!$A:$AE,2,FALSE)</f>
        <v>#N/A</v>
      </c>
      <c r="D2" s="1" t="e">
        <f>VLOOKUP($A2,'Values&amp;Scaled13Vars'!$A:$AE,3,FALSE)</f>
        <v>#N/A</v>
      </c>
      <c r="E2" s="1" t="e">
        <f>VLOOKUP($A2,'Values&amp;Scaled13Vars'!$A:$AE,4,FALSE)</f>
        <v>#N/A</v>
      </c>
      <c r="F2" s="1" t="e">
        <f>VLOOKUP($A2,'Values&amp;Scaled13Vars'!$A:$AE,5,FALSE)</f>
        <v>#N/A</v>
      </c>
      <c r="G2" s="1" t="e">
        <f>VLOOKUP($A2,'Values&amp;Scaled13Vars'!$A:$AE,6,FALSE)</f>
        <v>#N/A</v>
      </c>
      <c r="H2" s="1" t="e">
        <f>VLOOKUP($A2,'Values&amp;Scaled13Vars'!$A:$AE,7,FALSE)</f>
        <v>#N/A</v>
      </c>
      <c r="I2" s="1" t="e">
        <f>VLOOKUP($A2,'Values&amp;Scaled13Vars'!$A:$AE,8,FALSE)</f>
        <v>#N/A</v>
      </c>
      <c r="J2" s="1" t="e">
        <f>VLOOKUP($A2,'Values&amp;Scaled13Vars'!$A:$AE,9,FALSE)</f>
        <v>#N/A</v>
      </c>
      <c r="K2" s="1" t="e">
        <f>VLOOKUP($A2,'Values&amp;Scaled13Vars'!$A:$AE,10,FALSE)</f>
        <v>#N/A</v>
      </c>
      <c r="L2" s="1" t="e">
        <f>VLOOKUP($A2,'Values&amp;Scaled13Vars'!$A:$AE,11,FALSE)</f>
        <v>#N/A</v>
      </c>
      <c r="M2" s="1" t="e">
        <f>VLOOKUP($A2,'Values&amp;Scaled13Vars'!$A:$AE,12,FALSE)</f>
        <v>#N/A</v>
      </c>
      <c r="N2" s="1" t="e">
        <f>VLOOKUP($A2,'Values&amp;Scaled13Vars'!$A:$AE,13,FALSE)</f>
        <v>#N/A</v>
      </c>
      <c r="O2" s="1" t="e">
        <f>VLOOKUP($A2,'Values&amp;Scaled13Vars'!$A:$AE,14,FALSE)</f>
        <v>#N/A</v>
      </c>
      <c r="P2" s="1" t="e">
        <f>VLOOKUP($A2,'Values&amp;Scaled13Vars'!$A:$AE,15,FALSE)</f>
        <v>#N/A</v>
      </c>
      <c r="Q2" s="1" t="e">
        <f>VLOOKUP($A2,'Values&amp;Scaled13Vars'!$A:$AE,16,FALSE)</f>
        <v>#N/A</v>
      </c>
      <c r="R2" s="1" t="e">
        <f>VLOOKUP($A2,'Values&amp;Scaled13Vars'!$A:$AE,17,FALSE)</f>
        <v>#N/A</v>
      </c>
      <c r="S2" s="1" t="e">
        <f>VLOOKUP($A2,'Values&amp;Scaled13Vars'!$A:$AE,18,FALSE)</f>
        <v>#N/A</v>
      </c>
      <c r="T2" s="1" t="e">
        <f>VLOOKUP($A2,'Values&amp;Scaled13Vars'!$A:$AE,19,FALSE)</f>
        <v>#N/A</v>
      </c>
      <c r="U2" s="1" t="e">
        <f>VLOOKUP($A2,'Values&amp;Scaled13Vars'!$A:$AE,20,FALSE)</f>
        <v>#N/A</v>
      </c>
      <c r="V2" s="1" t="e">
        <f>VLOOKUP($A2,'Values&amp;Scaled13Vars'!$A:$AE,21,FALSE)</f>
        <v>#N/A</v>
      </c>
      <c r="W2" s="1" t="e">
        <f>VLOOKUP($A2,'Values&amp;Scaled13Vars'!$A:$AE,22,FALSE)</f>
        <v>#N/A</v>
      </c>
      <c r="X2" s="1" t="e">
        <f>VLOOKUP($A2,'Values&amp;Scaled13Vars'!$A:$AE,23,FALSE)</f>
        <v>#N/A</v>
      </c>
      <c r="Y2" s="1" t="e">
        <f>VLOOKUP($A2,'Values&amp;Scaled13Vars'!$A:$AE,24,FALSE)</f>
        <v>#N/A</v>
      </c>
      <c r="Z2" s="1" t="e">
        <f>VLOOKUP($A2,'Values&amp;Scaled13Vars'!$A:$AE,25,FALSE)</f>
        <v>#N/A</v>
      </c>
      <c r="AA2" s="1" t="e">
        <f>VLOOKUP($A2,'Values&amp;Scaled13Vars'!$A:$AE,26,FALSE)</f>
        <v>#N/A</v>
      </c>
      <c r="AB2" s="1" t="e">
        <f>VLOOKUP($A2,'Values&amp;Scaled13Vars'!$A:$AE,27,FALSE)</f>
        <v>#N/A</v>
      </c>
      <c r="AC2" s="1" t="e">
        <f>VLOOKUP($A2,'Values&amp;Scaled13Vars'!$A:$AE,28,FALSE)</f>
        <v>#N/A</v>
      </c>
      <c r="AD2" s="1" t="e">
        <f>VLOOKUP($A2,'Values&amp;Scaled13Vars'!$A:$AE,29,FALSE)</f>
        <v>#N/A</v>
      </c>
      <c r="AE2" s="1" t="e">
        <f>VLOOKUP($A2,'Values&amp;Scaled13Vars'!$A:$AE,30,FALSE)</f>
        <v>#N/A</v>
      </c>
      <c r="AF2" s="1" t="e">
        <f>VLOOKUP($A2,'Values&amp;Scaled13Vars'!$A:$AE,31,FALSE)</f>
        <v>#N/A</v>
      </c>
    </row>
    <row r="3" spans="1:32" x14ac:dyDescent="0.2">
      <c r="A3">
        <v>6085512100</v>
      </c>
      <c r="B3" t="s">
        <v>1713</v>
      </c>
      <c r="C3" s="1">
        <f>VLOOKUP($A3,'Values&amp;Scaled13Vars'!$A:$AE,2,FALSE)</f>
        <v>230</v>
      </c>
      <c r="D3" s="1">
        <f>VLOOKUP($A3,'Values&amp;Scaled13Vars'!$A:$AE,3,FALSE)</f>
        <v>9.5363030299999991</v>
      </c>
      <c r="E3" s="1">
        <f>VLOOKUP($A3,'Values&amp;Scaled13Vars'!$A:$AE,4,FALSE)</f>
        <v>5.7244689229999999</v>
      </c>
      <c r="F3" s="1">
        <f>VLOOKUP($A3,'Values&amp;Scaled13Vars'!$A:$AE,5,FALSE)</f>
        <v>339.96705359999999</v>
      </c>
      <c r="G3" s="1">
        <f>VLOOKUP($A3,'Values&amp;Scaled13Vars'!$A:$AE,6,FALSE)</f>
        <v>39.137526960000002</v>
      </c>
      <c r="H3" s="1">
        <f>VLOOKUP($A3,'Values&amp;Scaled13Vars'!$A:$AE,7,FALSE)</f>
        <v>7</v>
      </c>
      <c r="I3" s="1">
        <f>VLOOKUP($A3,'Values&amp;Scaled13Vars'!$A:$AE,8,FALSE)</f>
        <v>157</v>
      </c>
      <c r="J3" s="1">
        <f>VLOOKUP($A3,'Values&amp;Scaled13Vars'!$A:$AE,9,FALSE)</f>
        <v>40474</v>
      </c>
      <c r="K3" s="1">
        <f>VLOOKUP($A3,'Values&amp;Scaled13Vars'!$A:$AE,10,FALSE)</f>
        <v>10.7</v>
      </c>
      <c r="L3" s="1">
        <f>VLOOKUP($A3,'Values&amp;Scaled13Vars'!$A:$AE,11,FALSE)</f>
        <v>17.399999999999999</v>
      </c>
      <c r="M3" s="1">
        <f>VLOOKUP($A3,'Values&amp;Scaled13Vars'!$A:$AE,12,FALSE)</f>
        <v>17.5</v>
      </c>
      <c r="N3" s="1">
        <f>VLOOKUP($A3,'Values&amp;Scaled13Vars'!$A:$AE,13,FALSE)</f>
        <v>12.2</v>
      </c>
      <c r="O3" s="1">
        <f>VLOOKUP($A3,'Values&amp;Scaled13Vars'!$A:$AE,14,FALSE)</f>
        <v>2.2999999999999998</v>
      </c>
      <c r="P3" s="1">
        <f>VLOOKUP($A3,'Values&amp;Scaled13Vars'!$A:$AE,15,FALSE)</f>
        <v>0.17688771136912645</v>
      </c>
      <c r="Q3" s="1">
        <f>VLOOKUP($A3,'Values&amp;Scaled13Vars'!$A:$AE,16,FALSE)</f>
        <v>8.1155320100203063</v>
      </c>
      <c r="R3" s="1">
        <f>VLOOKUP($A3,'Values&amp;Scaled13Vars'!$A:$AE,17,FALSE)</f>
        <v>0.43719181686259578</v>
      </c>
      <c r="S3" s="1">
        <f>VLOOKUP($A3,'Values&amp;Scaled13Vars'!$A:$AE,18,FALSE)</f>
        <v>4.2318196885412149</v>
      </c>
      <c r="T3" s="1">
        <f>VLOOKUP($A3,'Values&amp;Scaled13Vars'!$A:$AE,19,FALSE)</f>
        <v>3.7109220725669398E-2</v>
      </c>
      <c r="U3" s="1">
        <f>VLOOKUP($A3,'Values&amp;Scaled13Vars'!$A:$AE,20,FALSE)</f>
        <v>0.97902097902097907</v>
      </c>
      <c r="V3" s="1">
        <f>VLOOKUP($A3,'Values&amp;Scaled13Vars'!$A:$AE,21,FALSE)</f>
        <v>0.52613941018766752</v>
      </c>
      <c r="W3" s="1">
        <f>VLOOKUP($A3,'Values&amp;Scaled13Vars'!$A:$AE,22,FALSE)</f>
        <v>2.3553633783985606</v>
      </c>
      <c r="X3" s="1">
        <f>VLOOKUP($A3,'Values&amp;Scaled13Vars'!$A:$AE,23,FALSE)</f>
        <v>1.8706293706293704</v>
      </c>
      <c r="Y3" s="1">
        <f>VLOOKUP($A3,'Values&amp;Scaled13Vars'!$A:$AE,24,FALSE)</f>
        <v>2.8338762214983708</v>
      </c>
      <c r="Z3" s="1">
        <f>VLOOKUP($A3,'Values&amp;Scaled13Vars'!$A:$AE,25,FALSE)</f>
        <v>3.9954337899543377</v>
      </c>
      <c r="AA3" s="1">
        <f>VLOOKUP($A3,'Values&amp;Scaled13Vars'!$A:$AE,26,FALSE)</f>
        <v>2.9156010230179024</v>
      </c>
      <c r="AB3" s="1">
        <f>VLOOKUP($A3,'Values&amp;Scaled13Vars'!$A:$AE,27,FALSE)</f>
        <v>0.24468085106382975</v>
      </c>
      <c r="AC3" s="1">
        <f>VLOOKUP($A3,'Values&amp;Scaled13Vars'!$A:$AE,28,FALSE)</f>
        <v>7.0502000000000002</v>
      </c>
      <c r="AD3" s="1">
        <f>VLOOKUP($A3,'Values&amp;Scaled13Vars'!$A:$AE,29,FALSE)</f>
        <v>3.429872686403828</v>
      </c>
      <c r="AE3" s="1">
        <f>VLOOKUP($A3,'Values&amp;Scaled13Vars'!$A:$AE,30,FALSE)</f>
        <v>4.700854700854701</v>
      </c>
      <c r="AF3" s="1">
        <f>VLOOKUP($A3,'Values&amp;Scaled13Vars'!$A:$AE,31,FALSE)</f>
        <v>4.0403646338776644</v>
      </c>
    </row>
    <row r="4" spans="1:32" x14ac:dyDescent="0.2">
      <c r="A4">
        <v>6085512311</v>
      </c>
      <c r="B4" t="s">
        <v>1713</v>
      </c>
      <c r="C4" s="1">
        <f>VLOOKUP($A4,'Values&amp;Scaled13Vars'!$A:$AE,2,FALSE)</f>
        <v>33</v>
      </c>
      <c r="D4" s="1">
        <f>VLOOKUP($A4,'Values&amp;Scaled13Vars'!$A:$AE,3,FALSE)</f>
        <v>9.1171234000000005</v>
      </c>
      <c r="E4" s="1">
        <f>VLOOKUP($A4,'Values&amp;Scaled13Vars'!$A:$AE,4,FALSE)</f>
        <v>25.033924819999999</v>
      </c>
      <c r="F4" s="1">
        <f>VLOOKUP($A4,'Values&amp;Scaled13Vars'!$A:$AE,5,FALSE)</f>
        <v>803.35902429999999</v>
      </c>
      <c r="G4" s="1">
        <f>VLOOKUP($A4,'Values&amp;Scaled13Vars'!$A:$AE,6,FALSE)</f>
        <v>32.301290739999999</v>
      </c>
      <c r="H4" s="1">
        <f>VLOOKUP($A4,'Values&amp;Scaled13Vars'!$A:$AE,7,FALSE)</f>
        <v>3.5</v>
      </c>
      <c r="I4" s="1">
        <f>VLOOKUP($A4,'Values&amp;Scaled13Vars'!$A:$AE,8,FALSE)</f>
        <v>172</v>
      </c>
      <c r="J4" s="1">
        <f>VLOOKUP($A4,'Values&amp;Scaled13Vars'!$A:$AE,9,FALSE)</f>
        <v>44501</v>
      </c>
      <c r="K4" s="1">
        <f>VLOOKUP($A4,'Values&amp;Scaled13Vars'!$A:$AE,10,FALSE)</f>
        <v>4.9000000000000004</v>
      </c>
      <c r="L4" s="1">
        <f>VLOOKUP($A4,'Values&amp;Scaled13Vars'!$A:$AE,11,FALSE)</f>
        <v>9.3000000000000007</v>
      </c>
      <c r="M4" s="1">
        <f>VLOOKUP($A4,'Values&amp;Scaled13Vars'!$A:$AE,12,FALSE)</f>
        <v>27.3</v>
      </c>
      <c r="N4" s="1">
        <f>VLOOKUP($A4,'Values&amp;Scaled13Vars'!$A:$AE,13,FALSE)</f>
        <v>9.1999999999999993</v>
      </c>
      <c r="O4" s="1">
        <f>VLOOKUP($A4,'Values&amp;Scaled13Vars'!$A:$AE,14,FALSE)</f>
        <v>1.5</v>
      </c>
      <c r="P4" s="1">
        <f>VLOOKUP($A4,'Values&amp;Scaled13Vars'!$A:$AE,15,FALSE)</f>
        <v>2.3377230577417595E-2</v>
      </c>
      <c r="Q4" s="1">
        <f>VLOOKUP($A4,'Values&amp;Scaled13Vars'!$A:$AE,16,FALSE)</f>
        <v>7.1680287525878974</v>
      </c>
      <c r="R4" s="1">
        <f>VLOOKUP($A4,'Values&amp;Scaled13Vars'!$A:$AE,17,FALSE)</f>
        <v>1.9892136585995888</v>
      </c>
      <c r="S4" s="1">
        <f>VLOOKUP($A4,'Values&amp;Scaled13Vars'!$A:$AE,18,FALSE)</f>
        <v>10</v>
      </c>
      <c r="T4" s="1">
        <f>VLOOKUP($A4,'Values&amp;Scaled13Vars'!$A:$AE,19,FALSE)</f>
        <v>2.4361297978955962E-2</v>
      </c>
      <c r="U4" s="1">
        <f>VLOOKUP($A4,'Values&amp;Scaled13Vars'!$A:$AE,20,FALSE)</f>
        <v>0.48951048951048953</v>
      </c>
      <c r="V4" s="1">
        <f>VLOOKUP($A4,'Values&amp;Scaled13Vars'!$A:$AE,21,FALSE)</f>
        <v>0.57640750670241281</v>
      </c>
      <c r="W4" s="1">
        <f>VLOOKUP($A4,'Values&amp;Scaled13Vars'!$A:$AE,22,FALSE)</f>
        <v>2.6417563348528921</v>
      </c>
      <c r="X4" s="1">
        <f>VLOOKUP($A4,'Values&amp;Scaled13Vars'!$A:$AE,23,FALSE)</f>
        <v>0.85664335664335667</v>
      </c>
      <c r="Y4" s="1">
        <f>VLOOKUP($A4,'Values&amp;Scaled13Vars'!$A:$AE,24,FALSE)</f>
        <v>1.5146579804560263</v>
      </c>
      <c r="Z4" s="1">
        <f>VLOOKUP($A4,'Values&amp;Scaled13Vars'!$A:$AE,25,FALSE)</f>
        <v>6.2328767123287676</v>
      </c>
      <c r="AA4" s="1">
        <f>VLOOKUP($A4,'Values&amp;Scaled13Vars'!$A:$AE,26,FALSE)</f>
        <v>2.1483375959079281</v>
      </c>
      <c r="AB4" s="1">
        <f>VLOOKUP($A4,'Values&amp;Scaled13Vars'!$A:$AE,27,FALSE)</f>
        <v>0.15957446808510636</v>
      </c>
      <c r="AC4" s="1">
        <f>VLOOKUP($A4,'Values&amp;Scaled13Vars'!$A:$AE,28,FALSE)</f>
        <v>6.9568000000000003</v>
      </c>
      <c r="AD4" s="1">
        <f>VLOOKUP($A4,'Values&amp;Scaled13Vars'!$A:$AE,29,FALSE)</f>
        <v>1.827212397484357</v>
      </c>
      <c r="AE4" s="1">
        <f>VLOOKUP($A4,'Values&amp;Scaled13Vars'!$A:$AE,30,FALSE)</f>
        <v>0</v>
      </c>
      <c r="AF4" s="1">
        <f>VLOOKUP($A4,'Values&amp;Scaled13Vars'!$A:$AE,31,FALSE)</f>
        <v>3.6489529805192369</v>
      </c>
    </row>
    <row r="5" spans="1:32" x14ac:dyDescent="0.2">
      <c r="A5">
        <v>6085512308</v>
      </c>
      <c r="B5" t="s">
        <v>1713</v>
      </c>
      <c r="C5" s="1" t="e">
        <f>VLOOKUP($A5,'Values&amp;Scaled13Vars'!$A:$AE,2,FALSE)</f>
        <v>#N/A</v>
      </c>
      <c r="D5" s="1" t="e">
        <f>VLOOKUP($A5,'Values&amp;Scaled13Vars'!$A:$AE,3,FALSE)</f>
        <v>#N/A</v>
      </c>
      <c r="E5" s="1" t="e">
        <f>VLOOKUP($A5,'Values&amp;Scaled13Vars'!$A:$AE,4,FALSE)</f>
        <v>#N/A</v>
      </c>
      <c r="F5" s="1" t="e">
        <f>VLOOKUP($A5,'Values&amp;Scaled13Vars'!$A:$AE,5,FALSE)</f>
        <v>#N/A</v>
      </c>
      <c r="G5" s="1" t="e">
        <f>VLOOKUP($A5,'Values&amp;Scaled13Vars'!$A:$AE,6,FALSE)</f>
        <v>#N/A</v>
      </c>
      <c r="H5" s="1" t="e">
        <f>VLOOKUP($A5,'Values&amp;Scaled13Vars'!$A:$AE,7,FALSE)</f>
        <v>#N/A</v>
      </c>
      <c r="I5" s="1" t="e">
        <f>VLOOKUP($A5,'Values&amp;Scaled13Vars'!$A:$AE,8,FALSE)</f>
        <v>#N/A</v>
      </c>
      <c r="J5" s="1" t="e">
        <f>VLOOKUP($A5,'Values&amp;Scaled13Vars'!$A:$AE,9,FALSE)</f>
        <v>#N/A</v>
      </c>
      <c r="K5" s="1" t="e">
        <f>VLOOKUP($A5,'Values&amp;Scaled13Vars'!$A:$AE,10,FALSE)</f>
        <v>#N/A</v>
      </c>
      <c r="L5" s="1" t="e">
        <f>VLOOKUP($A5,'Values&amp;Scaled13Vars'!$A:$AE,11,FALSE)</f>
        <v>#N/A</v>
      </c>
      <c r="M5" s="1" t="e">
        <f>VLOOKUP($A5,'Values&amp;Scaled13Vars'!$A:$AE,12,FALSE)</f>
        <v>#N/A</v>
      </c>
      <c r="N5" s="1" t="e">
        <f>VLOOKUP($A5,'Values&amp;Scaled13Vars'!$A:$AE,13,FALSE)</f>
        <v>#N/A</v>
      </c>
      <c r="O5" s="1" t="e">
        <f>VLOOKUP($A5,'Values&amp;Scaled13Vars'!$A:$AE,14,FALSE)</f>
        <v>#N/A</v>
      </c>
      <c r="P5" s="1" t="e">
        <f>VLOOKUP($A5,'Values&amp;Scaled13Vars'!$A:$AE,15,FALSE)</f>
        <v>#N/A</v>
      </c>
      <c r="Q5" s="1" t="e">
        <f>VLOOKUP($A5,'Values&amp;Scaled13Vars'!$A:$AE,16,FALSE)</f>
        <v>#N/A</v>
      </c>
      <c r="R5" s="1" t="e">
        <f>VLOOKUP($A5,'Values&amp;Scaled13Vars'!$A:$AE,17,FALSE)</f>
        <v>#N/A</v>
      </c>
      <c r="S5" s="1" t="e">
        <f>VLOOKUP($A5,'Values&amp;Scaled13Vars'!$A:$AE,18,FALSE)</f>
        <v>#N/A</v>
      </c>
      <c r="T5" s="1" t="e">
        <f>VLOOKUP($A5,'Values&amp;Scaled13Vars'!$A:$AE,19,FALSE)</f>
        <v>#N/A</v>
      </c>
      <c r="U5" s="1" t="e">
        <f>VLOOKUP($A5,'Values&amp;Scaled13Vars'!$A:$AE,20,FALSE)</f>
        <v>#N/A</v>
      </c>
      <c r="V5" s="1" t="e">
        <f>VLOOKUP($A5,'Values&amp;Scaled13Vars'!$A:$AE,21,FALSE)</f>
        <v>#N/A</v>
      </c>
      <c r="W5" s="1" t="e">
        <f>VLOOKUP($A5,'Values&amp;Scaled13Vars'!$A:$AE,22,FALSE)</f>
        <v>#N/A</v>
      </c>
      <c r="X5" s="1" t="e">
        <f>VLOOKUP($A5,'Values&amp;Scaled13Vars'!$A:$AE,23,FALSE)</f>
        <v>#N/A</v>
      </c>
      <c r="Y5" s="1" t="e">
        <f>VLOOKUP($A5,'Values&amp;Scaled13Vars'!$A:$AE,24,FALSE)</f>
        <v>#N/A</v>
      </c>
      <c r="Z5" s="1" t="e">
        <f>VLOOKUP($A5,'Values&amp;Scaled13Vars'!$A:$AE,25,FALSE)</f>
        <v>#N/A</v>
      </c>
      <c r="AA5" s="1" t="e">
        <f>VLOOKUP($A5,'Values&amp;Scaled13Vars'!$A:$AE,26,FALSE)</f>
        <v>#N/A</v>
      </c>
      <c r="AB5" s="1" t="e">
        <f>VLOOKUP($A5,'Values&amp;Scaled13Vars'!$A:$AE,27,FALSE)</f>
        <v>#N/A</v>
      </c>
      <c r="AC5" s="1" t="e">
        <f>VLOOKUP($A5,'Values&amp;Scaled13Vars'!$A:$AE,28,FALSE)</f>
        <v>#N/A</v>
      </c>
      <c r="AD5" s="1" t="e">
        <f>VLOOKUP($A5,'Values&amp;Scaled13Vars'!$A:$AE,29,FALSE)</f>
        <v>#N/A</v>
      </c>
      <c r="AE5" s="1" t="e">
        <f>VLOOKUP($A5,'Values&amp;Scaled13Vars'!$A:$AE,30,FALSE)</f>
        <v>#N/A</v>
      </c>
      <c r="AF5" s="1" t="e">
        <f>VLOOKUP($A5,'Values&amp;Scaled13Vars'!$A:$AE,31,FALSE)</f>
        <v>#N/A</v>
      </c>
    </row>
    <row r="6" spans="1:32" x14ac:dyDescent="0.2">
      <c r="A6">
        <v>6085512309</v>
      </c>
      <c r="B6" t="s">
        <v>1713</v>
      </c>
      <c r="C6" s="1" t="e">
        <f>VLOOKUP($A6,'Values&amp;Scaled13Vars'!$A:$AE,2,FALSE)</f>
        <v>#N/A</v>
      </c>
      <c r="D6" s="1" t="e">
        <f>VLOOKUP($A6,'Values&amp;Scaled13Vars'!$A:$AE,3,FALSE)</f>
        <v>#N/A</v>
      </c>
      <c r="E6" s="1" t="e">
        <f>VLOOKUP($A6,'Values&amp;Scaled13Vars'!$A:$AE,4,FALSE)</f>
        <v>#N/A</v>
      </c>
      <c r="F6" s="1" t="e">
        <f>VLOOKUP($A6,'Values&amp;Scaled13Vars'!$A:$AE,5,FALSE)</f>
        <v>#N/A</v>
      </c>
      <c r="G6" s="1" t="e">
        <f>VLOOKUP($A6,'Values&amp;Scaled13Vars'!$A:$AE,6,FALSE)</f>
        <v>#N/A</v>
      </c>
      <c r="H6" s="1" t="e">
        <f>VLOOKUP($A6,'Values&amp;Scaled13Vars'!$A:$AE,7,FALSE)</f>
        <v>#N/A</v>
      </c>
      <c r="I6" s="1" t="e">
        <f>VLOOKUP($A6,'Values&amp;Scaled13Vars'!$A:$AE,8,FALSE)</f>
        <v>#N/A</v>
      </c>
      <c r="J6" s="1" t="e">
        <f>VLOOKUP($A6,'Values&amp;Scaled13Vars'!$A:$AE,9,FALSE)</f>
        <v>#N/A</v>
      </c>
      <c r="K6" s="1" t="e">
        <f>VLOOKUP($A6,'Values&amp;Scaled13Vars'!$A:$AE,10,FALSE)</f>
        <v>#N/A</v>
      </c>
      <c r="L6" s="1" t="e">
        <f>VLOOKUP($A6,'Values&amp;Scaled13Vars'!$A:$AE,11,FALSE)</f>
        <v>#N/A</v>
      </c>
      <c r="M6" s="1" t="e">
        <f>VLOOKUP($A6,'Values&amp;Scaled13Vars'!$A:$AE,12,FALSE)</f>
        <v>#N/A</v>
      </c>
      <c r="N6" s="1" t="e">
        <f>VLOOKUP($A6,'Values&amp;Scaled13Vars'!$A:$AE,13,FALSE)</f>
        <v>#N/A</v>
      </c>
      <c r="O6" s="1" t="e">
        <f>VLOOKUP($A6,'Values&amp;Scaled13Vars'!$A:$AE,14,FALSE)</f>
        <v>#N/A</v>
      </c>
      <c r="P6" s="1" t="e">
        <f>VLOOKUP($A6,'Values&amp;Scaled13Vars'!$A:$AE,15,FALSE)</f>
        <v>#N/A</v>
      </c>
      <c r="Q6" s="1" t="e">
        <f>VLOOKUP($A6,'Values&amp;Scaled13Vars'!$A:$AE,16,FALSE)</f>
        <v>#N/A</v>
      </c>
      <c r="R6" s="1" t="e">
        <f>VLOOKUP($A6,'Values&amp;Scaled13Vars'!$A:$AE,17,FALSE)</f>
        <v>#N/A</v>
      </c>
      <c r="S6" s="1" t="e">
        <f>VLOOKUP($A6,'Values&amp;Scaled13Vars'!$A:$AE,18,FALSE)</f>
        <v>#N/A</v>
      </c>
      <c r="T6" s="1" t="e">
        <f>VLOOKUP($A6,'Values&amp;Scaled13Vars'!$A:$AE,19,FALSE)</f>
        <v>#N/A</v>
      </c>
      <c r="U6" s="1" t="e">
        <f>VLOOKUP($A6,'Values&amp;Scaled13Vars'!$A:$AE,20,FALSE)</f>
        <v>#N/A</v>
      </c>
      <c r="V6" s="1" t="e">
        <f>VLOOKUP($A6,'Values&amp;Scaled13Vars'!$A:$AE,21,FALSE)</f>
        <v>#N/A</v>
      </c>
      <c r="W6" s="1" t="e">
        <f>VLOOKUP($A6,'Values&amp;Scaled13Vars'!$A:$AE,22,FALSE)</f>
        <v>#N/A</v>
      </c>
      <c r="X6" s="1" t="e">
        <f>VLOOKUP($A6,'Values&amp;Scaled13Vars'!$A:$AE,23,FALSE)</f>
        <v>#N/A</v>
      </c>
      <c r="Y6" s="1" t="e">
        <f>VLOOKUP($A6,'Values&amp;Scaled13Vars'!$A:$AE,24,FALSE)</f>
        <v>#N/A</v>
      </c>
      <c r="Z6" s="1" t="e">
        <f>VLOOKUP($A6,'Values&amp;Scaled13Vars'!$A:$AE,25,FALSE)</f>
        <v>#N/A</v>
      </c>
      <c r="AA6" s="1" t="e">
        <f>VLOOKUP($A6,'Values&amp;Scaled13Vars'!$A:$AE,26,FALSE)</f>
        <v>#N/A</v>
      </c>
      <c r="AB6" s="1" t="e">
        <f>VLOOKUP($A6,'Values&amp;Scaled13Vars'!$A:$AE,27,FALSE)</f>
        <v>#N/A</v>
      </c>
      <c r="AC6" s="1" t="e">
        <f>VLOOKUP($A6,'Values&amp;Scaled13Vars'!$A:$AE,28,FALSE)</f>
        <v>#N/A</v>
      </c>
      <c r="AD6" s="1" t="e">
        <f>VLOOKUP($A6,'Values&amp;Scaled13Vars'!$A:$AE,29,FALSE)</f>
        <v>#N/A</v>
      </c>
      <c r="AE6" s="1" t="e">
        <f>VLOOKUP($A6,'Values&amp;Scaled13Vars'!$A:$AE,30,FALSE)</f>
        <v>#N/A</v>
      </c>
      <c r="AF6" s="1" t="e">
        <f>VLOOKUP($A6,'Values&amp;Scaled13Vars'!$A:$AE,31,FALSE)</f>
        <v>#N/A</v>
      </c>
    </row>
    <row r="7" spans="1:32" x14ac:dyDescent="0.2">
      <c r="A7">
        <v>6085512314</v>
      </c>
      <c r="B7" t="s">
        <v>1713</v>
      </c>
      <c r="C7" s="1" t="e">
        <f>VLOOKUP($A7,'Values&amp;Scaled13Vars'!$A:$AE,2,FALSE)</f>
        <v>#N/A</v>
      </c>
      <c r="D7" s="1" t="e">
        <f>VLOOKUP($A7,'Values&amp;Scaled13Vars'!$A:$AE,3,FALSE)</f>
        <v>#N/A</v>
      </c>
      <c r="E7" s="1" t="e">
        <f>VLOOKUP($A7,'Values&amp;Scaled13Vars'!$A:$AE,4,FALSE)</f>
        <v>#N/A</v>
      </c>
      <c r="F7" s="1" t="e">
        <f>VLOOKUP($A7,'Values&amp;Scaled13Vars'!$A:$AE,5,FALSE)</f>
        <v>#N/A</v>
      </c>
      <c r="G7" s="1" t="e">
        <f>VLOOKUP($A7,'Values&amp;Scaled13Vars'!$A:$AE,6,FALSE)</f>
        <v>#N/A</v>
      </c>
      <c r="H7" s="1" t="e">
        <f>VLOOKUP($A7,'Values&amp;Scaled13Vars'!$A:$AE,7,FALSE)</f>
        <v>#N/A</v>
      </c>
      <c r="I7" s="1" t="e">
        <f>VLOOKUP($A7,'Values&amp;Scaled13Vars'!$A:$AE,8,FALSE)</f>
        <v>#N/A</v>
      </c>
      <c r="J7" s="1" t="e">
        <f>VLOOKUP($A7,'Values&amp;Scaled13Vars'!$A:$AE,9,FALSE)</f>
        <v>#N/A</v>
      </c>
      <c r="K7" s="1" t="e">
        <f>VLOOKUP($A7,'Values&amp;Scaled13Vars'!$A:$AE,10,FALSE)</f>
        <v>#N/A</v>
      </c>
      <c r="L7" s="1" t="e">
        <f>VLOOKUP($A7,'Values&amp;Scaled13Vars'!$A:$AE,11,FALSE)</f>
        <v>#N/A</v>
      </c>
      <c r="M7" s="1" t="e">
        <f>VLOOKUP($A7,'Values&amp;Scaled13Vars'!$A:$AE,12,FALSE)</f>
        <v>#N/A</v>
      </c>
      <c r="N7" s="1" t="e">
        <f>VLOOKUP($A7,'Values&amp;Scaled13Vars'!$A:$AE,13,FALSE)</f>
        <v>#N/A</v>
      </c>
      <c r="O7" s="1" t="e">
        <f>VLOOKUP($A7,'Values&amp;Scaled13Vars'!$A:$AE,14,FALSE)</f>
        <v>#N/A</v>
      </c>
      <c r="P7" s="1" t="e">
        <f>VLOOKUP($A7,'Values&amp;Scaled13Vars'!$A:$AE,15,FALSE)</f>
        <v>#N/A</v>
      </c>
      <c r="Q7" s="1" t="e">
        <f>VLOOKUP($A7,'Values&amp;Scaled13Vars'!$A:$AE,16,FALSE)</f>
        <v>#N/A</v>
      </c>
      <c r="R7" s="1" t="e">
        <f>VLOOKUP($A7,'Values&amp;Scaled13Vars'!$A:$AE,17,FALSE)</f>
        <v>#N/A</v>
      </c>
      <c r="S7" s="1" t="e">
        <f>VLOOKUP($A7,'Values&amp;Scaled13Vars'!$A:$AE,18,FALSE)</f>
        <v>#N/A</v>
      </c>
      <c r="T7" s="1" t="e">
        <f>VLOOKUP($A7,'Values&amp;Scaled13Vars'!$A:$AE,19,FALSE)</f>
        <v>#N/A</v>
      </c>
      <c r="U7" s="1" t="e">
        <f>VLOOKUP($A7,'Values&amp;Scaled13Vars'!$A:$AE,20,FALSE)</f>
        <v>#N/A</v>
      </c>
      <c r="V7" s="1" t="e">
        <f>VLOOKUP($A7,'Values&amp;Scaled13Vars'!$A:$AE,21,FALSE)</f>
        <v>#N/A</v>
      </c>
      <c r="W7" s="1" t="e">
        <f>VLOOKUP($A7,'Values&amp;Scaled13Vars'!$A:$AE,22,FALSE)</f>
        <v>#N/A</v>
      </c>
      <c r="X7" s="1" t="e">
        <f>VLOOKUP($A7,'Values&amp;Scaled13Vars'!$A:$AE,23,FALSE)</f>
        <v>#N/A</v>
      </c>
      <c r="Y7" s="1" t="e">
        <f>VLOOKUP($A7,'Values&amp;Scaled13Vars'!$A:$AE,24,FALSE)</f>
        <v>#N/A</v>
      </c>
      <c r="Z7" s="1" t="e">
        <f>VLOOKUP($A7,'Values&amp;Scaled13Vars'!$A:$AE,25,FALSE)</f>
        <v>#N/A</v>
      </c>
      <c r="AA7" s="1" t="e">
        <f>VLOOKUP($A7,'Values&amp;Scaled13Vars'!$A:$AE,26,FALSE)</f>
        <v>#N/A</v>
      </c>
      <c r="AB7" s="1" t="e">
        <f>VLOOKUP($A7,'Values&amp;Scaled13Vars'!$A:$AE,27,FALSE)</f>
        <v>#N/A</v>
      </c>
      <c r="AC7" s="1" t="e">
        <f>VLOOKUP($A7,'Values&amp;Scaled13Vars'!$A:$AE,28,FALSE)</f>
        <v>#N/A</v>
      </c>
      <c r="AD7" s="1" t="e">
        <f>VLOOKUP($A7,'Values&amp;Scaled13Vars'!$A:$AE,29,FALSE)</f>
        <v>#N/A</v>
      </c>
      <c r="AE7" s="1" t="e">
        <f>VLOOKUP($A7,'Values&amp;Scaled13Vars'!$A:$AE,30,FALSE)</f>
        <v>#N/A</v>
      </c>
      <c r="AF7" s="1" t="e">
        <f>VLOOKUP($A7,'Values&amp;Scaled13Vars'!$A:$AE,31,FALSE)</f>
        <v>#N/A</v>
      </c>
    </row>
    <row r="8" spans="1:32" x14ac:dyDescent="0.2">
      <c r="A8">
        <v>6085513500</v>
      </c>
      <c r="B8" t="s">
        <v>1713</v>
      </c>
      <c r="C8" s="1">
        <f>VLOOKUP($A8,'Values&amp;Scaled13Vars'!$A:$AE,2,FALSE)</f>
        <v>5</v>
      </c>
      <c r="D8" s="1">
        <f>VLOOKUP($A8,'Values&amp;Scaled13Vars'!$A:$AE,3,FALSE)</f>
        <v>7.6405427100000001</v>
      </c>
      <c r="E8" s="1">
        <f>VLOOKUP($A8,'Values&amp;Scaled13Vars'!$A:$AE,4,FALSE)</f>
        <v>0.28515365100000001</v>
      </c>
      <c r="F8" s="1">
        <f>VLOOKUP($A8,'Values&amp;Scaled13Vars'!$A:$AE,5,FALSE)</f>
        <v>5.6834966690000002</v>
      </c>
      <c r="G8" s="1">
        <f>VLOOKUP($A8,'Values&amp;Scaled13Vars'!$A:$AE,6,FALSE)</f>
        <v>31.93077353</v>
      </c>
      <c r="H8" s="1">
        <f>VLOOKUP($A8,'Values&amp;Scaled13Vars'!$A:$AE,7,FALSE)</f>
        <v>11</v>
      </c>
      <c r="I8" s="1">
        <f>VLOOKUP($A8,'Values&amp;Scaled13Vars'!$A:$AE,8,FALSE)</f>
        <v>65</v>
      </c>
      <c r="J8" s="1">
        <f>VLOOKUP($A8,'Values&amp;Scaled13Vars'!$A:$AE,9,FALSE)</f>
        <v>49863</v>
      </c>
      <c r="K8" s="1">
        <f>VLOOKUP($A8,'Values&amp;Scaled13Vars'!$A:$AE,10,FALSE)</f>
        <v>8.3000000000000007</v>
      </c>
      <c r="L8" s="1">
        <f>VLOOKUP($A8,'Values&amp;Scaled13Vars'!$A:$AE,11,FALSE)</f>
        <v>5</v>
      </c>
      <c r="M8" s="1">
        <f>VLOOKUP($A8,'Values&amp;Scaled13Vars'!$A:$AE,12,FALSE)</f>
        <v>22.2</v>
      </c>
      <c r="N8" s="1">
        <f>VLOOKUP($A8,'Values&amp;Scaled13Vars'!$A:$AE,13,FALSE)</f>
        <v>14</v>
      </c>
      <c r="O8" s="1">
        <f>VLOOKUP($A8,'Values&amp;Scaled13Vars'!$A:$AE,14,FALSE)</f>
        <v>17.399999999999999</v>
      </c>
      <c r="P8" s="1">
        <f>VLOOKUP($A8,'Values&amp;Scaled13Vars'!$A:$AE,15,FALSE)</f>
        <v>1.5584820384945063E-3</v>
      </c>
      <c r="Q8" s="1">
        <f>VLOOKUP($A8,'Values&amp;Scaled13Vars'!$A:$AE,16,FALSE)</f>
        <v>3.8304023186965401</v>
      </c>
      <c r="R8" s="1">
        <f>VLOOKUP($A8,'Values&amp;Scaled13Vars'!$A:$AE,17,FALSE)</f>
        <v>0</v>
      </c>
      <c r="S8" s="1">
        <f>VLOOKUP($A8,'Values&amp;Scaled13Vars'!$A:$AE,18,FALSE)</f>
        <v>7.0746658680435767E-2</v>
      </c>
      <c r="T8" s="1">
        <f>VLOOKUP($A8,'Values&amp;Scaled13Vars'!$A:$AE,19,FALSE)</f>
        <v>2.3670373233613012E-2</v>
      </c>
      <c r="U8" s="1">
        <f>VLOOKUP($A8,'Values&amp;Scaled13Vars'!$A:$AE,20,FALSE)</f>
        <v>1.5384615384615385</v>
      </c>
      <c r="V8" s="1">
        <f>VLOOKUP($A8,'Values&amp;Scaled13Vars'!$A:$AE,21,FALSE)</f>
        <v>0.21782841823056301</v>
      </c>
      <c r="W8" s="1">
        <f>VLOOKUP($A8,'Values&amp;Scaled13Vars'!$A:$AE,22,FALSE)</f>
        <v>3.0230920767223046</v>
      </c>
      <c r="X8" s="1">
        <f>VLOOKUP($A8,'Values&amp;Scaled13Vars'!$A:$AE,23,FALSE)</f>
        <v>1.451048951048951</v>
      </c>
      <c r="Y8" s="1">
        <f>VLOOKUP($A8,'Values&amp;Scaled13Vars'!$A:$AE,24,FALSE)</f>
        <v>0.8143322475570034</v>
      </c>
      <c r="Z8" s="1">
        <f>VLOOKUP($A8,'Values&amp;Scaled13Vars'!$A:$AE,25,FALSE)</f>
        <v>5.0684931506849313</v>
      </c>
      <c r="AA8" s="1">
        <f>VLOOKUP($A8,'Values&amp;Scaled13Vars'!$A:$AE,26,FALSE)</f>
        <v>3.3759590792838874</v>
      </c>
      <c r="AB8" s="1">
        <f>VLOOKUP($A8,'Values&amp;Scaled13Vars'!$A:$AE,27,FALSE)</f>
        <v>1.8510638297872339</v>
      </c>
      <c r="AC8" s="1">
        <f>VLOOKUP($A8,'Values&amp;Scaled13Vars'!$A:$AE,28,FALSE)</f>
        <v>5.6714000000000002</v>
      </c>
      <c r="AD8" s="1">
        <f>VLOOKUP($A8,'Values&amp;Scaled13Vars'!$A:$AE,29,FALSE)</f>
        <v>2.9648597063497864</v>
      </c>
      <c r="AE8" s="1">
        <f>VLOOKUP($A8,'Values&amp;Scaled13Vars'!$A:$AE,30,FALSE)</f>
        <v>0</v>
      </c>
      <c r="AF8" s="1">
        <f>VLOOKUP($A8,'Values&amp;Scaled13Vars'!$A:$AE,31,FALSE)</f>
        <v>2.6988079800450056</v>
      </c>
    </row>
    <row r="9" spans="1:32" x14ac:dyDescent="0.2">
      <c r="A9">
        <v>6085512313</v>
      </c>
      <c r="B9" t="s">
        <v>1713</v>
      </c>
      <c r="C9" s="1" t="e">
        <f>VLOOKUP($A9,'Values&amp;Scaled13Vars'!$A:$AE,2,FALSE)</f>
        <v>#N/A</v>
      </c>
      <c r="D9" s="1" t="e">
        <f>VLOOKUP($A9,'Values&amp;Scaled13Vars'!$A:$AE,3,FALSE)</f>
        <v>#N/A</v>
      </c>
      <c r="E9" s="1" t="e">
        <f>VLOOKUP($A9,'Values&amp;Scaled13Vars'!$A:$AE,4,FALSE)</f>
        <v>#N/A</v>
      </c>
      <c r="F9" s="1" t="e">
        <f>VLOOKUP($A9,'Values&amp;Scaled13Vars'!$A:$AE,5,FALSE)</f>
        <v>#N/A</v>
      </c>
      <c r="G9" s="1" t="e">
        <f>VLOOKUP($A9,'Values&amp;Scaled13Vars'!$A:$AE,6,FALSE)</f>
        <v>#N/A</v>
      </c>
      <c r="H9" s="1" t="e">
        <f>VLOOKUP($A9,'Values&amp;Scaled13Vars'!$A:$AE,7,FALSE)</f>
        <v>#N/A</v>
      </c>
      <c r="I9" s="1" t="e">
        <f>VLOOKUP($A9,'Values&amp;Scaled13Vars'!$A:$AE,8,FALSE)</f>
        <v>#N/A</v>
      </c>
      <c r="J9" s="1" t="e">
        <f>VLOOKUP($A9,'Values&amp;Scaled13Vars'!$A:$AE,9,FALSE)</f>
        <v>#N/A</v>
      </c>
      <c r="K9" s="1" t="e">
        <f>VLOOKUP($A9,'Values&amp;Scaled13Vars'!$A:$AE,10,FALSE)</f>
        <v>#N/A</v>
      </c>
      <c r="L9" s="1" t="e">
        <f>VLOOKUP($A9,'Values&amp;Scaled13Vars'!$A:$AE,11,FALSE)</f>
        <v>#N/A</v>
      </c>
      <c r="M9" s="1" t="e">
        <f>VLOOKUP($A9,'Values&amp;Scaled13Vars'!$A:$AE,12,FALSE)</f>
        <v>#N/A</v>
      </c>
      <c r="N9" s="1" t="e">
        <f>VLOOKUP($A9,'Values&amp;Scaled13Vars'!$A:$AE,13,FALSE)</f>
        <v>#N/A</v>
      </c>
      <c r="O9" s="1" t="e">
        <f>VLOOKUP($A9,'Values&amp;Scaled13Vars'!$A:$AE,14,FALSE)</f>
        <v>#N/A</v>
      </c>
      <c r="P9" s="1" t="e">
        <f>VLOOKUP($A9,'Values&amp;Scaled13Vars'!$A:$AE,15,FALSE)</f>
        <v>#N/A</v>
      </c>
      <c r="Q9" s="1" t="e">
        <f>VLOOKUP($A9,'Values&amp;Scaled13Vars'!$A:$AE,16,FALSE)</f>
        <v>#N/A</v>
      </c>
      <c r="R9" s="1" t="e">
        <f>VLOOKUP($A9,'Values&amp;Scaled13Vars'!$A:$AE,17,FALSE)</f>
        <v>#N/A</v>
      </c>
      <c r="S9" s="1" t="e">
        <f>VLOOKUP($A9,'Values&amp;Scaled13Vars'!$A:$AE,18,FALSE)</f>
        <v>#N/A</v>
      </c>
      <c r="T9" s="1" t="e">
        <f>VLOOKUP($A9,'Values&amp;Scaled13Vars'!$A:$AE,19,FALSE)</f>
        <v>#N/A</v>
      </c>
      <c r="U9" s="1" t="e">
        <f>VLOOKUP($A9,'Values&amp;Scaled13Vars'!$A:$AE,20,FALSE)</f>
        <v>#N/A</v>
      </c>
      <c r="V9" s="1" t="e">
        <f>VLOOKUP($A9,'Values&amp;Scaled13Vars'!$A:$AE,21,FALSE)</f>
        <v>#N/A</v>
      </c>
      <c r="W9" s="1" t="e">
        <f>VLOOKUP($A9,'Values&amp;Scaled13Vars'!$A:$AE,22,FALSE)</f>
        <v>#N/A</v>
      </c>
      <c r="X9" s="1" t="e">
        <f>VLOOKUP($A9,'Values&amp;Scaled13Vars'!$A:$AE,23,FALSE)</f>
        <v>#N/A</v>
      </c>
      <c r="Y9" s="1" t="e">
        <f>VLOOKUP($A9,'Values&amp;Scaled13Vars'!$A:$AE,24,FALSE)</f>
        <v>#N/A</v>
      </c>
      <c r="Z9" s="1" t="e">
        <f>VLOOKUP($A9,'Values&amp;Scaled13Vars'!$A:$AE,25,FALSE)</f>
        <v>#N/A</v>
      </c>
      <c r="AA9" s="1" t="e">
        <f>VLOOKUP($A9,'Values&amp;Scaled13Vars'!$A:$AE,26,FALSE)</f>
        <v>#N/A</v>
      </c>
      <c r="AB9" s="1" t="e">
        <f>VLOOKUP($A9,'Values&amp;Scaled13Vars'!$A:$AE,27,FALSE)</f>
        <v>#N/A</v>
      </c>
      <c r="AC9" s="1" t="e">
        <f>VLOOKUP($A9,'Values&amp;Scaled13Vars'!$A:$AE,28,FALSE)</f>
        <v>#N/A</v>
      </c>
      <c r="AD9" s="1" t="e">
        <f>VLOOKUP($A9,'Values&amp;Scaled13Vars'!$A:$AE,29,FALSE)</f>
        <v>#N/A</v>
      </c>
      <c r="AE9" s="1" t="e">
        <f>VLOOKUP($A9,'Values&amp;Scaled13Vars'!$A:$AE,30,FALSE)</f>
        <v>#N/A</v>
      </c>
      <c r="AF9" s="1" t="e">
        <f>VLOOKUP($A9,'Values&amp;Scaled13Vars'!$A:$AE,31,FALSE)</f>
        <v>#N/A</v>
      </c>
    </row>
    <row r="10" spans="1:32" x14ac:dyDescent="0.2">
      <c r="A10">
        <v>6085512312</v>
      </c>
      <c r="B10" t="s">
        <v>1713</v>
      </c>
      <c r="C10" s="1" t="e">
        <f>VLOOKUP($A10,'Values&amp;Scaled13Vars'!$A:$AE,2,FALSE)</f>
        <v>#N/A</v>
      </c>
      <c r="D10" s="1" t="e">
        <f>VLOOKUP($A10,'Values&amp;Scaled13Vars'!$A:$AE,3,FALSE)</f>
        <v>#N/A</v>
      </c>
      <c r="E10" s="1" t="e">
        <f>VLOOKUP($A10,'Values&amp;Scaled13Vars'!$A:$AE,4,FALSE)</f>
        <v>#N/A</v>
      </c>
      <c r="F10" s="1" t="e">
        <f>VLOOKUP($A10,'Values&amp;Scaled13Vars'!$A:$AE,5,FALSE)</f>
        <v>#N/A</v>
      </c>
      <c r="G10" s="1" t="e">
        <f>VLOOKUP($A10,'Values&amp;Scaled13Vars'!$A:$AE,6,FALSE)</f>
        <v>#N/A</v>
      </c>
      <c r="H10" s="1" t="e">
        <f>VLOOKUP($A10,'Values&amp;Scaled13Vars'!$A:$AE,7,FALSE)</f>
        <v>#N/A</v>
      </c>
      <c r="I10" s="1" t="e">
        <f>VLOOKUP($A10,'Values&amp;Scaled13Vars'!$A:$AE,8,FALSE)</f>
        <v>#N/A</v>
      </c>
      <c r="J10" s="1" t="e">
        <f>VLOOKUP($A10,'Values&amp;Scaled13Vars'!$A:$AE,9,FALSE)</f>
        <v>#N/A</v>
      </c>
      <c r="K10" s="1" t="e">
        <f>VLOOKUP($A10,'Values&amp;Scaled13Vars'!$A:$AE,10,FALSE)</f>
        <v>#N/A</v>
      </c>
      <c r="L10" s="1" t="e">
        <f>VLOOKUP($A10,'Values&amp;Scaled13Vars'!$A:$AE,11,FALSE)</f>
        <v>#N/A</v>
      </c>
      <c r="M10" s="1" t="e">
        <f>VLOOKUP($A10,'Values&amp;Scaled13Vars'!$A:$AE,12,FALSE)</f>
        <v>#N/A</v>
      </c>
      <c r="N10" s="1" t="e">
        <f>VLOOKUP($A10,'Values&amp;Scaled13Vars'!$A:$AE,13,FALSE)</f>
        <v>#N/A</v>
      </c>
      <c r="O10" s="1" t="e">
        <f>VLOOKUP($A10,'Values&amp;Scaled13Vars'!$A:$AE,14,FALSE)</f>
        <v>#N/A</v>
      </c>
      <c r="P10" s="1" t="e">
        <f>VLOOKUP($A10,'Values&amp;Scaled13Vars'!$A:$AE,15,FALSE)</f>
        <v>#N/A</v>
      </c>
      <c r="Q10" s="1" t="e">
        <f>VLOOKUP($A10,'Values&amp;Scaled13Vars'!$A:$AE,16,FALSE)</f>
        <v>#N/A</v>
      </c>
      <c r="R10" s="1" t="e">
        <f>VLOOKUP($A10,'Values&amp;Scaled13Vars'!$A:$AE,17,FALSE)</f>
        <v>#N/A</v>
      </c>
      <c r="S10" s="1" t="e">
        <f>VLOOKUP($A10,'Values&amp;Scaled13Vars'!$A:$AE,18,FALSE)</f>
        <v>#N/A</v>
      </c>
      <c r="T10" s="1" t="e">
        <f>VLOOKUP($A10,'Values&amp;Scaled13Vars'!$A:$AE,19,FALSE)</f>
        <v>#N/A</v>
      </c>
      <c r="U10" s="1" t="e">
        <f>VLOOKUP($A10,'Values&amp;Scaled13Vars'!$A:$AE,20,FALSE)</f>
        <v>#N/A</v>
      </c>
      <c r="V10" s="1" t="e">
        <f>VLOOKUP($A10,'Values&amp;Scaled13Vars'!$A:$AE,21,FALSE)</f>
        <v>#N/A</v>
      </c>
      <c r="W10" s="1" t="e">
        <f>VLOOKUP($A10,'Values&amp;Scaled13Vars'!$A:$AE,22,FALSE)</f>
        <v>#N/A</v>
      </c>
      <c r="X10" s="1" t="e">
        <f>VLOOKUP($A10,'Values&amp;Scaled13Vars'!$A:$AE,23,FALSE)</f>
        <v>#N/A</v>
      </c>
      <c r="Y10" s="1" t="e">
        <f>VLOOKUP($A10,'Values&amp;Scaled13Vars'!$A:$AE,24,FALSE)</f>
        <v>#N/A</v>
      </c>
      <c r="Z10" s="1" t="e">
        <f>VLOOKUP($A10,'Values&amp;Scaled13Vars'!$A:$AE,25,FALSE)</f>
        <v>#N/A</v>
      </c>
      <c r="AA10" s="1" t="e">
        <f>VLOOKUP($A10,'Values&amp;Scaled13Vars'!$A:$AE,26,FALSE)</f>
        <v>#N/A</v>
      </c>
      <c r="AB10" s="1" t="e">
        <f>VLOOKUP($A10,'Values&amp;Scaled13Vars'!$A:$AE,27,FALSE)</f>
        <v>#N/A</v>
      </c>
      <c r="AC10" s="1" t="e">
        <f>VLOOKUP($A10,'Values&amp;Scaled13Vars'!$A:$AE,28,FALSE)</f>
        <v>#N/A</v>
      </c>
      <c r="AD10" s="1" t="e">
        <f>VLOOKUP($A10,'Values&amp;Scaled13Vars'!$A:$AE,29,FALSE)</f>
        <v>#N/A</v>
      </c>
      <c r="AE10" s="1" t="e">
        <f>VLOOKUP($A10,'Values&amp;Scaled13Vars'!$A:$AE,30,FALSE)</f>
        <v>#N/A</v>
      </c>
      <c r="AF10" s="1" t="e">
        <f>VLOOKUP($A10,'Values&amp;Scaled13Vars'!$A:$AE,31,FALSE)</f>
        <v>#N/A</v>
      </c>
    </row>
    <row r="11" spans="1:32" x14ac:dyDescent="0.2">
      <c r="A11">
        <v>6085512307</v>
      </c>
      <c r="B11" t="s">
        <v>1713</v>
      </c>
      <c r="C11" s="1" t="e">
        <f>VLOOKUP($A11,'Values&amp;Scaled13Vars'!$A:$AE,2,FALSE)</f>
        <v>#N/A</v>
      </c>
      <c r="D11" s="1" t="e">
        <f>VLOOKUP($A11,'Values&amp;Scaled13Vars'!$A:$AE,3,FALSE)</f>
        <v>#N/A</v>
      </c>
      <c r="E11" s="1" t="e">
        <f>VLOOKUP($A11,'Values&amp;Scaled13Vars'!$A:$AE,4,FALSE)</f>
        <v>#N/A</v>
      </c>
      <c r="F11" s="1" t="e">
        <f>VLOOKUP($A11,'Values&amp;Scaled13Vars'!$A:$AE,5,FALSE)</f>
        <v>#N/A</v>
      </c>
      <c r="G11" s="1" t="e">
        <f>VLOOKUP($A11,'Values&amp;Scaled13Vars'!$A:$AE,6,FALSE)</f>
        <v>#N/A</v>
      </c>
      <c r="H11" s="1" t="e">
        <f>VLOOKUP($A11,'Values&amp;Scaled13Vars'!$A:$AE,7,FALSE)</f>
        <v>#N/A</v>
      </c>
      <c r="I11" s="1" t="e">
        <f>VLOOKUP($A11,'Values&amp;Scaled13Vars'!$A:$AE,8,FALSE)</f>
        <v>#N/A</v>
      </c>
      <c r="J11" s="1" t="e">
        <f>VLOOKUP($A11,'Values&amp;Scaled13Vars'!$A:$AE,9,FALSE)</f>
        <v>#N/A</v>
      </c>
      <c r="K11" s="1" t="e">
        <f>VLOOKUP($A11,'Values&amp;Scaled13Vars'!$A:$AE,10,FALSE)</f>
        <v>#N/A</v>
      </c>
      <c r="L11" s="1" t="e">
        <f>VLOOKUP($A11,'Values&amp;Scaled13Vars'!$A:$AE,11,FALSE)</f>
        <v>#N/A</v>
      </c>
      <c r="M11" s="1" t="e">
        <f>VLOOKUP($A11,'Values&amp;Scaled13Vars'!$A:$AE,12,FALSE)</f>
        <v>#N/A</v>
      </c>
      <c r="N11" s="1" t="e">
        <f>VLOOKUP($A11,'Values&amp;Scaled13Vars'!$A:$AE,13,FALSE)</f>
        <v>#N/A</v>
      </c>
      <c r="O11" s="1" t="e">
        <f>VLOOKUP($A11,'Values&amp;Scaled13Vars'!$A:$AE,14,FALSE)</f>
        <v>#N/A</v>
      </c>
      <c r="P11" s="1" t="e">
        <f>VLOOKUP($A11,'Values&amp;Scaled13Vars'!$A:$AE,15,FALSE)</f>
        <v>#N/A</v>
      </c>
      <c r="Q11" s="1" t="e">
        <f>VLOOKUP($A11,'Values&amp;Scaled13Vars'!$A:$AE,16,FALSE)</f>
        <v>#N/A</v>
      </c>
      <c r="R11" s="1" t="e">
        <f>VLOOKUP($A11,'Values&amp;Scaled13Vars'!$A:$AE,17,FALSE)</f>
        <v>#N/A</v>
      </c>
      <c r="S11" s="1" t="e">
        <f>VLOOKUP($A11,'Values&amp;Scaled13Vars'!$A:$AE,18,FALSE)</f>
        <v>#N/A</v>
      </c>
      <c r="T11" s="1" t="e">
        <f>VLOOKUP($A11,'Values&amp;Scaled13Vars'!$A:$AE,19,FALSE)</f>
        <v>#N/A</v>
      </c>
      <c r="U11" s="1" t="e">
        <f>VLOOKUP($A11,'Values&amp;Scaled13Vars'!$A:$AE,20,FALSE)</f>
        <v>#N/A</v>
      </c>
      <c r="V11" s="1" t="e">
        <f>VLOOKUP($A11,'Values&amp;Scaled13Vars'!$A:$AE,21,FALSE)</f>
        <v>#N/A</v>
      </c>
      <c r="W11" s="1" t="e">
        <f>VLOOKUP($A11,'Values&amp;Scaled13Vars'!$A:$AE,22,FALSE)</f>
        <v>#N/A</v>
      </c>
      <c r="X11" s="1" t="e">
        <f>VLOOKUP($A11,'Values&amp;Scaled13Vars'!$A:$AE,23,FALSE)</f>
        <v>#N/A</v>
      </c>
      <c r="Y11" s="1" t="e">
        <f>VLOOKUP($A11,'Values&amp;Scaled13Vars'!$A:$AE,24,FALSE)</f>
        <v>#N/A</v>
      </c>
      <c r="Z11" s="1" t="e">
        <f>VLOOKUP($A11,'Values&amp;Scaled13Vars'!$A:$AE,25,FALSE)</f>
        <v>#N/A</v>
      </c>
      <c r="AA11" s="1" t="e">
        <f>VLOOKUP($A11,'Values&amp;Scaled13Vars'!$A:$AE,26,FALSE)</f>
        <v>#N/A</v>
      </c>
      <c r="AB11" s="1" t="e">
        <f>VLOOKUP($A11,'Values&amp;Scaled13Vars'!$A:$AE,27,FALSE)</f>
        <v>#N/A</v>
      </c>
      <c r="AC11" s="1" t="e">
        <f>VLOOKUP($A11,'Values&amp;Scaled13Vars'!$A:$AE,28,FALSE)</f>
        <v>#N/A</v>
      </c>
      <c r="AD11" s="1" t="e">
        <f>VLOOKUP($A11,'Values&amp;Scaled13Vars'!$A:$AE,29,FALSE)</f>
        <v>#N/A</v>
      </c>
      <c r="AE11" s="1" t="e">
        <f>VLOOKUP($A11,'Values&amp;Scaled13Vars'!$A:$AE,30,FALSE)</f>
        <v>#N/A</v>
      </c>
      <c r="AF11" s="1" t="e">
        <f>VLOOKUP($A11,'Values&amp;Scaled13Vars'!$A:$AE,31,FALSE)</f>
        <v>#N/A</v>
      </c>
    </row>
    <row r="12" spans="1:32" x14ac:dyDescent="0.2">
      <c r="A12">
        <v>6085512305</v>
      </c>
      <c r="B12" t="s">
        <v>1713</v>
      </c>
      <c r="C12" s="1" t="e">
        <f>VLOOKUP($A12,'Values&amp;Scaled13Vars'!$A:$AE,2,FALSE)</f>
        <v>#N/A</v>
      </c>
      <c r="D12" s="1" t="e">
        <f>VLOOKUP($A12,'Values&amp;Scaled13Vars'!$A:$AE,3,FALSE)</f>
        <v>#N/A</v>
      </c>
      <c r="E12" s="1" t="e">
        <f>VLOOKUP($A12,'Values&amp;Scaled13Vars'!$A:$AE,4,FALSE)</f>
        <v>#N/A</v>
      </c>
      <c r="F12" s="1" t="e">
        <f>VLOOKUP($A12,'Values&amp;Scaled13Vars'!$A:$AE,5,FALSE)</f>
        <v>#N/A</v>
      </c>
      <c r="G12" s="1" t="e">
        <f>VLOOKUP($A12,'Values&amp;Scaled13Vars'!$A:$AE,6,FALSE)</f>
        <v>#N/A</v>
      </c>
      <c r="H12" s="1" t="e">
        <f>VLOOKUP($A12,'Values&amp;Scaled13Vars'!$A:$AE,7,FALSE)</f>
        <v>#N/A</v>
      </c>
      <c r="I12" s="1" t="e">
        <f>VLOOKUP($A12,'Values&amp;Scaled13Vars'!$A:$AE,8,FALSE)</f>
        <v>#N/A</v>
      </c>
      <c r="J12" s="1" t="e">
        <f>VLOOKUP($A12,'Values&amp;Scaled13Vars'!$A:$AE,9,FALSE)</f>
        <v>#N/A</v>
      </c>
      <c r="K12" s="1" t="e">
        <f>VLOOKUP($A12,'Values&amp;Scaled13Vars'!$A:$AE,10,FALSE)</f>
        <v>#N/A</v>
      </c>
      <c r="L12" s="1" t="e">
        <f>VLOOKUP($A12,'Values&amp;Scaled13Vars'!$A:$AE,11,FALSE)</f>
        <v>#N/A</v>
      </c>
      <c r="M12" s="1" t="e">
        <f>VLOOKUP($A12,'Values&amp;Scaled13Vars'!$A:$AE,12,FALSE)</f>
        <v>#N/A</v>
      </c>
      <c r="N12" s="1" t="e">
        <f>VLOOKUP($A12,'Values&amp;Scaled13Vars'!$A:$AE,13,FALSE)</f>
        <v>#N/A</v>
      </c>
      <c r="O12" s="1" t="e">
        <f>VLOOKUP($A12,'Values&amp;Scaled13Vars'!$A:$AE,14,FALSE)</f>
        <v>#N/A</v>
      </c>
      <c r="P12" s="1" t="e">
        <f>VLOOKUP($A12,'Values&amp;Scaled13Vars'!$A:$AE,15,FALSE)</f>
        <v>#N/A</v>
      </c>
      <c r="Q12" s="1" t="e">
        <f>VLOOKUP($A12,'Values&amp;Scaled13Vars'!$A:$AE,16,FALSE)</f>
        <v>#N/A</v>
      </c>
      <c r="R12" s="1" t="e">
        <f>VLOOKUP($A12,'Values&amp;Scaled13Vars'!$A:$AE,17,FALSE)</f>
        <v>#N/A</v>
      </c>
      <c r="S12" s="1" t="e">
        <f>VLOOKUP($A12,'Values&amp;Scaled13Vars'!$A:$AE,18,FALSE)</f>
        <v>#N/A</v>
      </c>
      <c r="T12" s="1" t="e">
        <f>VLOOKUP($A12,'Values&amp;Scaled13Vars'!$A:$AE,19,FALSE)</f>
        <v>#N/A</v>
      </c>
      <c r="U12" s="1" t="e">
        <f>VLOOKUP($A12,'Values&amp;Scaled13Vars'!$A:$AE,20,FALSE)</f>
        <v>#N/A</v>
      </c>
      <c r="V12" s="1" t="e">
        <f>VLOOKUP($A12,'Values&amp;Scaled13Vars'!$A:$AE,21,FALSE)</f>
        <v>#N/A</v>
      </c>
      <c r="W12" s="1" t="e">
        <f>VLOOKUP($A12,'Values&amp;Scaled13Vars'!$A:$AE,22,FALSE)</f>
        <v>#N/A</v>
      </c>
      <c r="X12" s="1" t="e">
        <f>VLOOKUP($A12,'Values&amp;Scaled13Vars'!$A:$AE,23,FALSE)</f>
        <v>#N/A</v>
      </c>
      <c r="Y12" s="1" t="e">
        <f>VLOOKUP($A12,'Values&amp;Scaled13Vars'!$A:$AE,24,FALSE)</f>
        <v>#N/A</v>
      </c>
      <c r="Z12" s="1" t="e">
        <f>VLOOKUP($A12,'Values&amp;Scaled13Vars'!$A:$AE,25,FALSE)</f>
        <v>#N/A</v>
      </c>
      <c r="AA12" s="1" t="e">
        <f>VLOOKUP($A12,'Values&amp;Scaled13Vars'!$A:$AE,26,FALSE)</f>
        <v>#N/A</v>
      </c>
      <c r="AB12" s="1" t="e">
        <f>VLOOKUP($A12,'Values&amp;Scaled13Vars'!$A:$AE,27,FALSE)</f>
        <v>#N/A</v>
      </c>
      <c r="AC12" s="1" t="e">
        <f>VLOOKUP($A12,'Values&amp;Scaled13Vars'!$A:$AE,28,FALSE)</f>
        <v>#N/A</v>
      </c>
      <c r="AD12" s="1" t="e">
        <f>VLOOKUP($A12,'Values&amp;Scaled13Vars'!$A:$AE,29,FALSE)</f>
        <v>#N/A</v>
      </c>
      <c r="AE12" s="1" t="e">
        <f>VLOOKUP($A12,'Values&amp;Scaled13Vars'!$A:$AE,30,FALSE)</f>
        <v>#N/A</v>
      </c>
      <c r="AF12" s="1" t="e">
        <f>VLOOKUP($A12,'Values&amp;Scaled13Vars'!$A:$AE,31,FALSE)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DataForModel</vt:lpstr>
      <vt:lpstr>Pesticide</vt:lpstr>
      <vt:lpstr>Index</vt:lpstr>
      <vt:lpstr>SecondModel</vt:lpstr>
      <vt:lpstr>MedianHouseholdIncome</vt:lpstr>
      <vt:lpstr>SolidWaste_Toxicity</vt:lpstr>
      <vt:lpstr>CaseStudiesRichmond</vt:lpstr>
      <vt:lpstr>SanJose</vt:lpstr>
      <vt:lpstr>Sheet1</vt:lpstr>
      <vt:lpstr>Values&amp;Scaled13Vars</vt:lpstr>
      <vt:lpstr>Index!LR_Model_A9_SUS</vt:lpstr>
      <vt:lpstr>SecondModel!Model2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Elydeth Rodriguez Mendoza</dc:creator>
  <cp:lastModifiedBy>Rubi Elydeth Rodriguez Mendoza</cp:lastModifiedBy>
  <dcterms:created xsi:type="dcterms:W3CDTF">2018-12-08T08:43:51Z</dcterms:created>
  <dcterms:modified xsi:type="dcterms:W3CDTF">2018-12-14T18:59:11Z</dcterms:modified>
</cp:coreProperties>
</file>